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 ACC\1.Accounting\03.Audit\Audit E&amp;Y\2025\Accounting book Final 202512\IV. Hàng tồn kho\"/>
    </mc:Choice>
  </mc:AlternateContent>
  <bookViews>
    <workbookView xWindow="0" yWindow="0" windowWidth="28800" windowHeight="12330" firstSheet="1" activeTab="1"/>
  </bookViews>
  <sheets>
    <sheet name="Summary." sheetId="5" state="hidden" r:id="rId1"/>
    <sheet name="MC propose" sheetId="4" r:id="rId2"/>
    <sheet name="SLMV end2025" sheetId="1" r:id="rId3"/>
    <sheet name="Sheet1" sheetId="7" r:id="rId4"/>
    <sheet name="SLM 2024 updated Dec.25" sheetId="6" state="hidden" r:id="rId5"/>
  </sheets>
  <definedNames>
    <definedName name="_xlnm._FilterDatabase" localSheetId="4" hidden="1">'SLM 2024 updated Dec.25'!$A$3:$AB$3440</definedName>
    <definedName name="_xlnm._FilterDatabase" localSheetId="2" hidden="1">'SLMV end2025'!$A$4:$U$3685</definedName>
  </definedNames>
  <calcPr calcId="162913"/>
  <pivotCaches>
    <pivotCache cacheId="0" r:id="rId6"/>
    <pivotCache cacheId="2" r:id="rId7"/>
    <pivotCache cacheId="10"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9" i="4" l="1"/>
  <c r="F21" i="4"/>
  <c r="U1261" i="1" l="1"/>
  <c r="U1297" i="1"/>
  <c r="U1477" i="1"/>
  <c r="U1512" i="1"/>
  <c r="U1632" i="1"/>
  <c r="U1648" i="1"/>
  <c r="U1722" i="1"/>
  <c r="U1736" i="1"/>
  <c r="U1803" i="1"/>
  <c r="U1815" i="1"/>
  <c r="U1875" i="1"/>
  <c r="U1887" i="1"/>
  <c r="U1938" i="1"/>
  <c r="U1948" i="1"/>
  <c r="U1992" i="1"/>
  <c r="U2002" i="1"/>
  <c r="U2046" i="1"/>
  <c r="U2056" i="1"/>
  <c r="U2100" i="1"/>
  <c r="U2110" i="1"/>
  <c r="U2154" i="1"/>
  <c r="U2164" i="1"/>
  <c r="U2208" i="1"/>
  <c r="U2218" i="1"/>
  <c r="U2262" i="1"/>
  <c r="U2272" i="1"/>
  <c r="U2316" i="1"/>
  <c r="U2326" i="1"/>
  <c r="U2370" i="1"/>
  <c r="U2380" i="1"/>
  <c r="U2419" i="1"/>
  <c r="U2425" i="1"/>
  <c r="U2455" i="1"/>
  <c r="U2461" i="1"/>
  <c r="U2491" i="1"/>
  <c r="U2497" i="1"/>
  <c r="U2527" i="1"/>
  <c r="U2533" i="1"/>
  <c r="U2563" i="1"/>
  <c r="U2569" i="1"/>
  <c r="U2599" i="1"/>
  <c r="U2605" i="1"/>
  <c r="U2635" i="1"/>
  <c r="U2641" i="1"/>
  <c r="U2671" i="1"/>
  <c r="U2677" i="1"/>
  <c r="U2707" i="1"/>
  <c r="U2713" i="1"/>
  <c r="U2743" i="1"/>
  <c r="U2749" i="1"/>
  <c r="U2779" i="1"/>
  <c r="U2785" i="1"/>
  <c r="U2815" i="1"/>
  <c r="U2821" i="1"/>
  <c r="U2841" i="1"/>
  <c r="U2845" i="1"/>
  <c r="U2859" i="1"/>
  <c r="U2863" i="1"/>
  <c r="U2877" i="1"/>
  <c r="U2881" i="1"/>
  <c r="U2895" i="1"/>
  <c r="U2899" i="1"/>
  <c r="U2913" i="1"/>
  <c r="U2917" i="1"/>
  <c r="U2931" i="1"/>
  <c r="U2935" i="1"/>
  <c r="U2949" i="1"/>
  <c r="U2953" i="1"/>
  <c r="U2967" i="1"/>
  <c r="U2971" i="1"/>
  <c r="U2985" i="1"/>
  <c r="U2989" i="1"/>
  <c r="U3003" i="1"/>
  <c r="U3007" i="1"/>
  <c r="U3021" i="1"/>
  <c r="U3025" i="1"/>
  <c r="U3039" i="1"/>
  <c r="U3043" i="1"/>
  <c r="U3057" i="1"/>
  <c r="U3061" i="1"/>
  <c r="U3075" i="1"/>
  <c r="U3079" i="1"/>
  <c r="U3093" i="1"/>
  <c r="U3097" i="1"/>
  <c r="U3111" i="1"/>
  <c r="U3115" i="1"/>
  <c r="U3129" i="1"/>
  <c r="U3133" i="1"/>
  <c r="U3147" i="1"/>
  <c r="U3151" i="1"/>
  <c r="U3165" i="1"/>
  <c r="U3169" i="1"/>
  <c r="U3183" i="1"/>
  <c r="U3187" i="1"/>
  <c r="U3201" i="1"/>
  <c r="U3205" i="1"/>
  <c r="U3219" i="1"/>
  <c r="U3223" i="1"/>
  <c r="U3237" i="1"/>
  <c r="U3241" i="1"/>
  <c r="U3255" i="1"/>
  <c r="U3259" i="1"/>
  <c r="U3273" i="1"/>
  <c r="U3277" i="1"/>
  <c r="U3290" i="1"/>
  <c r="U3292" i="1"/>
  <c r="U3302" i="1"/>
  <c r="U3304" i="1"/>
  <c r="U3314" i="1"/>
  <c r="U3316" i="1"/>
  <c r="U3326" i="1"/>
  <c r="U3328" i="1"/>
  <c r="U3338" i="1"/>
  <c r="U3340" i="1"/>
  <c r="U3350" i="1"/>
  <c r="U3352" i="1"/>
  <c r="U3362" i="1"/>
  <c r="U3364" i="1"/>
  <c r="U3374" i="1"/>
  <c r="U3376" i="1"/>
  <c r="U3386" i="1"/>
  <c r="U3388" i="1"/>
  <c r="U3398" i="1"/>
  <c r="U3400" i="1"/>
  <c r="U3410" i="1"/>
  <c r="U3412" i="1"/>
  <c r="U3422" i="1"/>
  <c r="U3424" i="1"/>
  <c r="U3434" i="1"/>
  <c r="U3436" i="1"/>
  <c r="U3446" i="1"/>
  <c r="U3448" i="1"/>
  <c r="U3454" i="1"/>
  <c r="U3458" i="1"/>
  <c r="U3460" i="1"/>
  <c r="U3466" i="1"/>
  <c r="U3470" i="1"/>
  <c r="U3472" i="1"/>
  <c r="U3478" i="1"/>
  <c r="U3482" i="1"/>
  <c r="U3484" i="1"/>
  <c r="U3490" i="1"/>
  <c r="U3494" i="1"/>
  <c r="U3496" i="1"/>
  <c r="U3502" i="1"/>
  <c r="U3506" i="1"/>
  <c r="U3508" i="1"/>
  <c r="U3514" i="1"/>
  <c r="U3518" i="1"/>
  <c r="U3520" i="1"/>
  <c r="U3526" i="1"/>
  <c r="U3530" i="1"/>
  <c r="U3532" i="1"/>
  <c r="U3538" i="1"/>
  <c r="U3542" i="1"/>
  <c r="U3544" i="1"/>
  <c r="U3550" i="1"/>
  <c r="U3554" i="1"/>
  <c r="U3556" i="1"/>
  <c r="U3562" i="1"/>
  <c r="U3566" i="1"/>
  <c r="U3568" i="1"/>
  <c r="U3574" i="1"/>
  <c r="U3578" i="1"/>
  <c r="U3580" i="1"/>
  <c r="U3586" i="1"/>
  <c r="U3590" i="1"/>
  <c r="U3592" i="1"/>
  <c r="U3598" i="1"/>
  <c r="U3602" i="1"/>
  <c r="U3604" i="1"/>
  <c r="U3610" i="1"/>
  <c r="U3614" i="1"/>
  <c r="U3616" i="1"/>
  <c r="U3622" i="1"/>
  <c r="U3626" i="1"/>
  <c r="U3628" i="1"/>
  <c r="U3634" i="1"/>
  <c r="U3638" i="1"/>
  <c r="U3640" i="1"/>
  <c r="U3646" i="1"/>
  <c r="U3650" i="1"/>
  <c r="U3652" i="1"/>
  <c r="U3658" i="1"/>
  <c r="U3662" i="1"/>
  <c r="U3664" i="1"/>
  <c r="U3665" i="1"/>
  <c r="U3668" i="1"/>
  <c r="U3670" i="1"/>
  <c r="U3671" i="1"/>
  <c r="U3674" i="1"/>
  <c r="U3676" i="1"/>
  <c r="U3677" i="1"/>
  <c r="U3680" i="1"/>
  <c r="U3682" i="1"/>
  <c r="U3683" i="1"/>
  <c r="U3425" i="1"/>
  <c r="U3426" i="1"/>
  <c r="U3427" i="1"/>
  <c r="U3428" i="1"/>
  <c r="U3429" i="1"/>
  <c r="U3430" i="1"/>
  <c r="U3431" i="1"/>
  <c r="U3432" i="1"/>
  <c r="U3433" i="1"/>
  <c r="U3435" i="1"/>
  <c r="U3437" i="1"/>
  <c r="U3438" i="1"/>
  <c r="U3439" i="1"/>
  <c r="U3440" i="1"/>
  <c r="U3441" i="1"/>
  <c r="U3442" i="1"/>
  <c r="U3443" i="1"/>
  <c r="U3444" i="1"/>
  <c r="U3445" i="1"/>
  <c r="U3447" i="1"/>
  <c r="U3449" i="1"/>
  <c r="U3450" i="1"/>
  <c r="U3451" i="1"/>
  <c r="U3452" i="1"/>
  <c r="U3453" i="1"/>
  <c r="U3455" i="1"/>
  <c r="U3456" i="1"/>
  <c r="U3457" i="1"/>
  <c r="U3459" i="1"/>
  <c r="U3461" i="1"/>
  <c r="U3462" i="1"/>
  <c r="U3463" i="1"/>
  <c r="U3464" i="1"/>
  <c r="U3465" i="1"/>
  <c r="U3467" i="1"/>
  <c r="U3468" i="1"/>
  <c r="U3469" i="1"/>
  <c r="U3471" i="1"/>
  <c r="U3473" i="1"/>
  <c r="U3474" i="1"/>
  <c r="U3475" i="1"/>
  <c r="U3476" i="1"/>
  <c r="U3477" i="1"/>
  <c r="U3479" i="1"/>
  <c r="U3480" i="1"/>
  <c r="U3481" i="1"/>
  <c r="U3483" i="1"/>
  <c r="U3485" i="1"/>
  <c r="U3486" i="1"/>
  <c r="U3487" i="1"/>
  <c r="U3488" i="1"/>
  <c r="U3489" i="1"/>
  <c r="U3491" i="1"/>
  <c r="U3492" i="1"/>
  <c r="U3493" i="1"/>
  <c r="U3495" i="1"/>
  <c r="U3497" i="1"/>
  <c r="U3498" i="1"/>
  <c r="U3499" i="1"/>
  <c r="U3500" i="1"/>
  <c r="U3501" i="1"/>
  <c r="U3503" i="1"/>
  <c r="U3504" i="1"/>
  <c r="U3505" i="1"/>
  <c r="U3507" i="1"/>
  <c r="U3509" i="1"/>
  <c r="U3510" i="1"/>
  <c r="U3511" i="1"/>
  <c r="U3512" i="1"/>
  <c r="U3513" i="1"/>
  <c r="U3515" i="1"/>
  <c r="U3516" i="1"/>
  <c r="U3517" i="1"/>
  <c r="U3519" i="1"/>
  <c r="U3521" i="1"/>
  <c r="U3522" i="1"/>
  <c r="U3523" i="1"/>
  <c r="U3524" i="1"/>
  <c r="U3525" i="1"/>
  <c r="U3527" i="1"/>
  <c r="U3528" i="1"/>
  <c r="U3529" i="1"/>
  <c r="U3531" i="1"/>
  <c r="U3533" i="1"/>
  <c r="U3534" i="1"/>
  <c r="U3535" i="1"/>
  <c r="U3536" i="1"/>
  <c r="U3537" i="1"/>
  <c r="U3539" i="1"/>
  <c r="U3540" i="1"/>
  <c r="U3541" i="1"/>
  <c r="U3543" i="1"/>
  <c r="U3545" i="1"/>
  <c r="U3546" i="1"/>
  <c r="U3547" i="1"/>
  <c r="U3548" i="1"/>
  <c r="U3549" i="1"/>
  <c r="U3551" i="1"/>
  <c r="U3552" i="1"/>
  <c r="U3553" i="1"/>
  <c r="U3555" i="1"/>
  <c r="U3557" i="1"/>
  <c r="U3558" i="1"/>
  <c r="U3559" i="1"/>
  <c r="U3560" i="1"/>
  <c r="U3561" i="1"/>
  <c r="U3563" i="1"/>
  <c r="U3564" i="1"/>
  <c r="U3565" i="1"/>
  <c r="U3567" i="1"/>
  <c r="U3569" i="1"/>
  <c r="U3570" i="1"/>
  <c r="U3571" i="1"/>
  <c r="U3572" i="1"/>
  <c r="U3573" i="1"/>
  <c r="U3575" i="1"/>
  <c r="U3576" i="1"/>
  <c r="U3577" i="1"/>
  <c r="U3579" i="1"/>
  <c r="U3581" i="1"/>
  <c r="U3582" i="1"/>
  <c r="U3583" i="1"/>
  <c r="U3584" i="1"/>
  <c r="U3585" i="1"/>
  <c r="U3587" i="1"/>
  <c r="U3588" i="1"/>
  <c r="U3589" i="1"/>
  <c r="U3591" i="1"/>
  <c r="U3593" i="1"/>
  <c r="U3594" i="1"/>
  <c r="U3595" i="1"/>
  <c r="U3596" i="1"/>
  <c r="U3597" i="1"/>
  <c r="U3599" i="1"/>
  <c r="U3600" i="1"/>
  <c r="U3601" i="1"/>
  <c r="U3603" i="1"/>
  <c r="U3605" i="1"/>
  <c r="U3606" i="1"/>
  <c r="U3607" i="1"/>
  <c r="U3608" i="1"/>
  <c r="U3609" i="1"/>
  <c r="U3611" i="1"/>
  <c r="U3612" i="1"/>
  <c r="U3613" i="1"/>
  <c r="U3615" i="1"/>
  <c r="U3617" i="1"/>
  <c r="U3618" i="1"/>
  <c r="U3619" i="1"/>
  <c r="U3620" i="1"/>
  <c r="U3621" i="1"/>
  <c r="U3623" i="1"/>
  <c r="U3624" i="1"/>
  <c r="U3625" i="1"/>
  <c r="U3627" i="1"/>
  <c r="U3629" i="1"/>
  <c r="U3630" i="1"/>
  <c r="U3631" i="1"/>
  <c r="U3632" i="1"/>
  <c r="U3633" i="1"/>
  <c r="U3635" i="1"/>
  <c r="U3636" i="1"/>
  <c r="U3637" i="1"/>
  <c r="U3639" i="1"/>
  <c r="U3641" i="1"/>
  <c r="U3642" i="1"/>
  <c r="U3643" i="1"/>
  <c r="U3644" i="1"/>
  <c r="U3645" i="1"/>
  <c r="U3647" i="1"/>
  <c r="U3648" i="1"/>
  <c r="U3649" i="1"/>
  <c r="U3651" i="1"/>
  <c r="U3653" i="1"/>
  <c r="U3654" i="1"/>
  <c r="U3655" i="1"/>
  <c r="U3656" i="1"/>
  <c r="U3657" i="1"/>
  <c r="U3659" i="1"/>
  <c r="U3660" i="1"/>
  <c r="U3661" i="1"/>
  <c r="U3663" i="1"/>
  <c r="U3666" i="1"/>
  <c r="U3667" i="1"/>
  <c r="U3669" i="1"/>
  <c r="U3672" i="1"/>
  <c r="U3673" i="1"/>
  <c r="U3675" i="1"/>
  <c r="U3678" i="1"/>
  <c r="U3679" i="1"/>
  <c r="U3681" i="1"/>
  <c r="U3684" i="1"/>
  <c r="U3685" i="1"/>
  <c r="U2624" i="1"/>
  <c r="U2625" i="1"/>
  <c r="U2626" i="1"/>
  <c r="U2627" i="1"/>
  <c r="U2628" i="1"/>
  <c r="U2629" i="1"/>
  <c r="U2630" i="1"/>
  <c r="U2631" i="1"/>
  <c r="U2632" i="1"/>
  <c r="U2633" i="1"/>
  <c r="U2634" i="1"/>
  <c r="U2636" i="1"/>
  <c r="U2637" i="1"/>
  <c r="U2638" i="1"/>
  <c r="U2639" i="1"/>
  <c r="U2640"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2" i="1"/>
  <c r="U2673" i="1"/>
  <c r="U2674" i="1"/>
  <c r="U2675" i="1"/>
  <c r="U2676"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8" i="1"/>
  <c r="U2709" i="1"/>
  <c r="U2710" i="1"/>
  <c r="U2711" i="1"/>
  <c r="U2712"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4" i="1"/>
  <c r="U2745" i="1"/>
  <c r="U2746" i="1"/>
  <c r="U2747" i="1"/>
  <c r="U2748"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80" i="1"/>
  <c r="U2781" i="1"/>
  <c r="U2782" i="1"/>
  <c r="U2783" i="1"/>
  <c r="U2784"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6" i="1"/>
  <c r="U2817" i="1"/>
  <c r="U2818" i="1"/>
  <c r="U2819" i="1"/>
  <c r="U2820" i="1"/>
  <c r="U2822" i="1"/>
  <c r="U2823" i="1"/>
  <c r="U2824" i="1"/>
  <c r="U2825" i="1"/>
  <c r="U2826" i="1"/>
  <c r="U2827" i="1"/>
  <c r="U2828" i="1"/>
  <c r="U2829" i="1"/>
  <c r="U2830" i="1"/>
  <c r="U2831" i="1"/>
  <c r="U2832" i="1"/>
  <c r="U2833" i="1"/>
  <c r="U2834" i="1"/>
  <c r="U2835" i="1"/>
  <c r="U2836" i="1"/>
  <c r="U2837" i="1"/>
  <c r="U2838" i="1"/>
  <c r="U2839" i="1"/>
  <c r="U2840" i="1"/>
  <c r="U2842" i="1"/>
  <c r="U2843" i="1"/>
  <c r="U2844" i="1"/>
  <c r="U2846" i="1"/>
  <c r="U2847" i="1"/>
  <c r="U2848" i="1"/>
  <c r="U2849" i="1"/>
  <c r="U2850" i="1"/>
  <c r="U2851" i="1"/>
  <c r="U2852" i="1"/>
  <c r="U2853" i="1"/>
  <c r="U2854" i="1"/>
  <c r="U2855" i="1"/>
  <c r="U2856" i="1"/>
  <c r="U2857" i="1"/>
  <c r="U2858" i="1"/>
  <c r="U2860" i="1"/>
  <c r="U2861" i="1"/>
  <c r="U2862" i="1"/>
  <c r="U2864" i="1"/>
  <c r="U2865" i="1"/>
  <c r="U2866" i="1"/>
  <c r="U2867" i="1"/>
  <c r="U2868" i="1"/>
  <c r="U2869" i="1"/>
  <c r="U2870" i="1"/>
  <c r="U2871" i="1"/>
  <c r="U2872" i="1"/>
  <c r="U2873" i="1"/>
  <c r="U2874" i="1"/>
  <c r="U2875" i="1"/>
  <c r="U2876" i="1"/>
  <c r="U2878" i="1"/>
  <c r="U2879" i="1"/>
  <c r="U2880" i="1"/>
  <c r="U2882" i="1"/>
  <c r="U2883" i="1"/>
  <c r="U2884" i="1"/>
  <c r="U2885" i="1"/>
  <c r="U2886" i="1"/>
  <c r="U2887" i="1"/>
  <c r="U2888" i="1"/>
  <c r="U2889" i="1"/>
  <c r="U2890" i="1"/>
  <c r="U2891" i="1"/>
  <c r="U2892" i="1"/>
  <c r="U2893" i="1"/>
  <c r="U2894" i="1"/>
  <c r="U2896" i="1"/>
  <c r="U2897" i="1"/>
  <c r="U2898" i="1"/>
  <c r="U2900" i="1"/>
  <c r="U2901" i="1"/>
  <c r="U2902" i="1"/>
  <c r="U2903" i="1"/>
  <c r="U2904" i="1"/>
  <c r="U2905" i="1"/>
  <c r="U2906" i="1"/>
  <c r="U2907" i="1"/>
  <c r="U2908" i="1"/>
  <c r="U2909" i="1"/>
  <c r="U2910" i="1"/>
  <c r="U2911" i="1"/>
  <c r="U2912" i="1"/>
  <c r="U2914" i="1"/>
  <c r="U2915" i="1"/>
  <c r="U2916" i="1"/>
  <c r="U2918" i="1"/>
  <c r="U2919" i="1"/>
  <c r="U2920" i="1"/>
  <c r="U2921" i="1"/>
  <c r="U2922" i="1"/>
  <c r="U2923" i="1"/>
  <c r="U2924" i="1"/>
  <c r="U2925" i="1"/>
  <c r="U2926" i="1"/>
  <c r="U2927" i="1"/>
  <c r="U2928" i="1"/>
  <c r="U2929" i="1"/>
  <c r="U2930" i="1"/>
  <c r="U2932" i="1"/>
  <c r="U2933" i="1"/>
  <c r="U2934" i="1"/>
  <c r="U2936" i="1"/>
  <c r="U2937" i="1"/>
  <c r="U2938" i="1"/>
  <c r="U2939" i="1"/>
  <c r="U2940" i="1"/>
  <c r="U2941" i="1"/>
  <c r="U2942" i="1"/>
  <c r="U2943" i="1"/>
  <c r="U2944" i="1"/>
  <c r="U2945" i="1"/>
  <c r="U2946" i="1"/>
  <c r="U2947" i="1"/>
  <c r="U2948" i="1"/>
  <c r="U2950" i="1"/>
  <c r="U2951" i="1"/>
  <c r="U2952" i="1"/>
  <c r="U2954" i="1"/>
  <c r="U2955" i="1"/>
  <c r="U2956" i="1"/>
  <c r="U2957" i="1"/>
  <c r="U2958" i="1"/>
  <c r="U2959" i="1"/>
  <c r="U2960" i="1"/>
  <c r="U2961" i="1"/>
  <c r="U2962" i="1"/>
  <c r="U2963" i="1"/>
  <c r="U2964" i="1"/>
  <c r="U2965" i="1"/>
  <c r="U2966" i="1"/>
  <c r="U2968" i="1"/>
  <c r="U2969" i="1"/>
  <c r="U2970" i="1"/>
  <c r="U2972" i="1"/>
  <c r="U2973" i="1"/>
  <c r="U2974" i="1"/>
  <c r="U2975" i="1"/>
  <c r="U2976" i="1"/>
  <c r="U2977" i="1"/>
  <c r="U2978" i="1"/>
  <c r="U2979" i="1"/>
  <c r="U2980" i="1"/>
  <c r="U2981" i="1"/>
  <c r="U2982" i="1"/>
  <c r="U2983" i="1"/>
  <c r="U2984" i="1"/>
  <c r="U2986" i="1"/>
  <c r="U2987" i="1"/>
  <c r="U2988" i="1"/>
  <c r="U2990" i="1"/>
  <c r="U2991" i="1"/>
  <c r="U2992" i="1"/>
  <c r="U2993" i="1"/>
  <c r="U2994" i="1"/>
  <c r="U2995" i="1"/>
  <c r="U2996" i="1"/>
  <c r="U2997" i="1"/>
  <c r="U2998" i="1"/>
  <c r="U2999" i="1"/>
  <c r="U3000" i="1"/>
  <c r="U3001" i="1"/>
  <c r="U3002" i="1"/>
  <c r="U3004" i="1"/>
  <c r="U3005" i="1"/>
  <c r="U3006" i="1"/>
  <c r="U3008" i="1"/>
  <c r="U3009" i="1"/>
  <c r="U3010" i="1"/>
  <c r="U3011" i="1"/>
  <c r="U3012" i="1"/>
  <c r="U3013" i="1"/>
  <c r="U3014" i="1"/>
  <c r="U3015" i="1"/>
  <c r="U3016" i="1"/>
  <c r="U3017" i="1"/>
  <c r="U3018" i="1"/>
  <c r="U3019" i="1"/>
  <c r="U3020" i="1"/>
  <c r="U3022" i="1"/>
  <c r="U3023" i="1"/>
  <c r="U3024" i="1"/>
  <c r="U3026" i="1"/>
  <c r="U3027" i="1"/>
  <c r="U3028" i="1"/>
  <c r="U3029" i="1"/>
  <c r="U3030" i="1"/>
  <c r="U3031" i="1"/>
  <c r="U3032" i="1"/>
  <c r="U3033" i="1"/>
  <c r="U3034" i="1"/>
  <c r="U3035" i="1"/>
  <c r="U3036" i="1"/>
  <c r="U3037" i="1"/>
  <c r="U3038" i="1"/>
  <c r="U3040" i="1"/>
  <c r="U3041" i="1"/>
  <c r="U3042" i="1"/>
  <c r="U3044" i="1"/>
  <c r="U3045" i="1"/>
  <c r="U3046" i="1"/>
  <c r="U3047" i="1"/>
  <c r="U3048" i="1"/>
  <c r="U3049" i="1"/>
  <c r="U3050" i="1"/>
  <c r="U3051" i="1"/>
  <c r="U3052" i="1"/>
  <c r="U3053" i="1"/>
  <c r="U3054" i="1"/>
  <c r="U3055" i="1"/>
  <c r="U3056" i="1"/>
  <c r="U3058" i="1"/>
  <c r="U3059" i="1"/>
  <c r="U3060" i="1"/>
  <c r="U3062" i="1"/>
  <c r="U3063" i="1"/>
  <c r="U3064" i="1"/>
  <c r="U3065" i="1"/>
  <c r="U3066" i="1"/>
  <c r="U3067" i="1"/>
  <c r="U3068" i="1"/>
  <c r="U3069" i="1"/>
  <c r="U3070" i="1"/>
  <c r="U3071" i="1"/>
  <c r="U3072" i="1"/>
  <c r="U3073" i="1"/>
  <c r="U3074" i="1"/>
  <c r="U3076" i="1"/>
  <c r="U3077" i="1"/>
  <c r="U3078" i="1"/>
  <c r="U3080" i="1"/>
  <c r="U3081" i="1"/>
  <c r="U3082" i="1"/>
  <c r="U3083" i="1"/>
  <c r="U3084" i="1"/>
  <c r="U3085" i="1"/>
  <c r="U3086" i="1"/>
  <c r="U3087" i="1"/>
  <c r="U3088" i="1"/>
  <c r="U3089" i="1"/>
  <c r="U3090" i="1"/>
  <c r="U3091" i="1"/>
  <c r="U3092" i="1"/>
  <c r="U3094" i="1"/>
  <c r="U3095" i="1"/>
  <c r="U3096" i="1"/>
  <c r="U3098" i="1"/>
  <c r="U3099" i="1"/>
  <c r="U3100" i="1"/>
  <c r="U3101" i="1"/>
  <c r="U3102" i="1"/>
  <c r="U3103" i="1"/>
  <c r="U3104" i="1"/>
  <c r="U3105" i="1"/>
  <c r="U3106" i="1"/>
  <c r="U3107" i="1"/>
  <c r="U3108" i="1"/>
  <c r="U3109" i="1"/>
  <c r="U3110" i="1"/>
  <c r="U3112" i="1"/>
  <c r="U3113" i="1"/>
  <c r="U3114" i="1"/>
  <c r="U3116" i="1"/>
  <c r="U3117" i="1"/>
  <c r="U3118" i="1"/>
  <c r="U3119" i="1"/>
  <c r="U3120" i="1"/>
  <c r="U3121" i="1"/>
  <c r="U3122" i="1"/>
  <c r="U3123" i="1"/>
  <c r="U3124" i="1"/>
  <c r="U3125" i="1"/>
  <c r="U3126" i="1"/>
  <c r="U3127" i="1"/>
  <c r="U3128" i="1"/>
  <c r="U3130" i="1"/>
  <c r="U3131" i="1"/>
  <c r="U3132" i="1"/>
  <c r="U3134" i="1"/>
  <c r="U3135" i="1"/>
  <c r="U3136" i="1"/>
  <c r="U3137" i="1"/>
  <c r="U3138" i="1"/>
  <c r="U3139" i="1"/>
  <c r="U3140" i="1"/>
  <c r="U3141" i="1"/>
  <c r="U3142" i="1"/>
  <c r="U3143" i="1"/>
  <c r="U3144" i="1"/>
  <c r="U3145" i="1"/>
  <c r="U3146" i="1"/>
  <c r="U3148" i="1"/>
  <c r="U3149" i="1"/>
  <c r="U3150" i="1"/>
  <c r="U3152" i="1"/>
  <c r="U3153" i="1"/>
  <c r="U3154" i="1"/>
  <c r="U3155" i="1"/>
  <c r="U3156" i="1"/>
  <c r="U3157" i="1"/>
  <c r="U3158" i="1"/>
  <c r="U3159" i="1"/>
  <c r="U3160" i="1"/>
  <c r="U3161" i="1"/>
  <c r="U3162" i="1"/>
  <c r="U3163" i="1"/>
  <c r="U3164" i="1"/>
  <c r="U3166" i="1"/>
  <c r="U3167" i="1"/>
  <c r="U3168" i="1"/>
  <c r="U3170" i="1"/>
  <c r="U3171" i="1"/>
  <c r="U3172" i="1"/>
  <c r="U3173" i="1"/>
  <c r="U3174" i="1"/>
  <c r="U3175" i="1"/>
  <c r="U3176" i="1"/>
  <c r="U3177" i="1"/>
  <c r="U3178" i="1"/>
  <c r="U3179" i="1"/>
  <c r="U3180" i="1"/>
  <c r="U3181" i="1"/>
  <c r="U3182" i="1"/>
  <c r="U3184" i="1"/>
  <c r="U3185" i="1"/>
  <c r="U3186" i="1"/>
  <c r="U3188" i="1"/>
  <c r="U3189" i="1"/>
  <c r="U3190" i="1"/>
  <c r="U3191" i="1"/>
  <c r="U3192" i="1"/>
  <c r="U3193" i="1"/>
  <c r="U3194" i="1"/>
  <c r="U3195" i="1"/>
  <c r="U3196" i="1"/>
  <c r="U3197" i="1"/>
  <c r="U3198" i="1"/>
  <c r="U3199" i="1"/>
  <c r="U3200" i="1"/>
  <c r="U3202" i="1"/>
  <c r="U3203" i="1"/>
  <c r="U3204" i="1"/>
  <c r="U3206" i="1"/>
  <c r="U3207" i="1"/>
  <c r="U3208" i="1"/>
  <c r="U3209" i="1"/>
  <c r="U3210" i="1"/>
  <c r="U3211" i="1"/>
  <c r="U3212" i="1"/>
  <c r="U3213" i="1"/>
  <c r="U3214" i="1"/>
  <c r="U3215" i="1"/>
  <c r="U3216" i="1"/>
  <c r="U3217" i="1"/>
  <c r="U3218" i="1"/>
  <c r="U3220" i="1"/>
  <c r="U3221" i="1"/>
  <c r="U3222" i="1"/>
  <c r="U3224" i="1"/>
  <c r="U3225" i="1"/>
  <c r="U3226" i="1"/>
  <c r="U3227" i="1"/>
  <c r="U3228" i="1"/>
  <c r="U3229" i="1"/>
  <c r="U3230" i="1"/>
  <c r="U3231" i="1"/>
  <c r="U3232" i="1"/>
  <c r="U3233" i="1"/>
  <c r="U3234" i="1"/>
  <c r="U3235" i="1"/>
  <c r="U3236" i="1"/>
  <c r="U3238" i="1"/>
  <c r="U3239" i="1"/>
  <c r="U3240" i="1"/>
  <c r="U3242" i="1"/>
  <c r="U3243" i="1"/>
  <c r="U3244" i="1"/>
  <c r="U3245" i="1"/>
  <c r="U3246" i="1"/>
  <c r="U3247" i="1"/>
  <c r="U3248" i="1"/>
  <c r="U3249" i="1"/>
  <c r="U3250" i="1"/>
  <c r="U3251" i="1"/>
  <c r="U3252" i="1"/>
  <c r="U3253" i="1"/>
  <c r="U3254" i="1"/>
  <c r="U3256" i="1"/>
  <c r="U3257" i="1"/>
  <c r="U3258" i="1"/>
  <c r="U3260" i="1"/>
  <c r="U3261" i="1"/>
  <c r="U3262" i="1"/>
  <c r="U3263" i="1"/>
  <c r="U3264" i="1"/>
  <c r="U3265" i="1"/>
  <c r="U3266" i="1"/>
  <c r="U3267" i="1"/>
  <c r="U3268" i="1"/>
  <c r="U3269" i="1"/>
  <c r="U3270" i="1"/>
  <c r="U3271" i="1"/>
  <c r="U3272" i="1"/>
  <c r="U3274" i="1"/>
  <c r="U3275" i="1"/>
  <c r="U3276" i="1"/>
  <c r="U3278" i="1"/>
  <c r="U3279" i="1"/>
  <c r="U3280" i="1"/>
  <c r="U3281" i="1"/>
  <c r="U3282" i="1"/>
  <c r="U3283" i="1"/>
  <c r="U3284" i="1"/>
  <c r="U3285" i="1"/>
  <c r="U3286" i="1"/>
  <c r="U3287" i="1"/>
  <c r="U3288" i="1"/>
  <c r="U3289" i="1"/>
  <c r="U3291" i="1"/>
  <c r="U3293" i="1"/>
  <c r="U3294" i="1"/>
  <c r="U3295" i="1"/>
  <c r="U3296" i="1"/>
  <c r="U3297" i="1"/>
  <c r="U3298" i="1"/>
  <c r="U3299" i="1"/>
  <c r="U3300" i="1"/>
  <c r="U3301" i="1"/>
  <c r="U3303" i="1"/>
  <c r="U3305" i="1"/>
  <c r="U3306" i="1"/>
  <c r="U3307" i="1"/>
  <c r="U3308" i="1"/>
  <c r="U3309" i="1"/>
  <c r="U3310" i="1"/>
  <c r="U3311" i="1"/>
  <c r="U3312" i="1"/>
  <c r="U3313" i="1"/>
  <c r="U3315" i="1"/>
  <c r="U3317" i="1"/>
  <c r="U3318" i="1"/>
  <c r="U3319" i="1"/>
  <c r="U3320" i="1"/>
  <c r="U3321" i="1"/>
  <c r="U3322" i="1"/>
  <c r="U3323" i="1"/>
  <c r="U3324" i="1"/>
  <c r="U3325" i="1"/>
  <c r="U3327" i="1"/>
  <c r="U3329" i="1"/>
  <c r="U3330" i="1"/>
  <c r="U3331" i="1"/>
  <c r="U3332" i="1"/>
  <c r="U3333" i="1"/>
  <c r="U3334" i="1"/>
  <c r="U3335" i="1"/>
  <c r="U3336" i="1"/>
  <c r="U3337" i="1"/>
  <c r="U3339" i="1"/>
  <c r="U3341" i="1"/>
  <c r="U3342" i="1"/>
  <c r="U3343" i="1"/>
  <c r="U3344" i="1"/>
  <c r="U3345" i="1"/>
  <c r="U3346" i="1"/>
  <c r="U3347" i="1"/>
  <c r="U3348" i="1"/>
  <c r="U3349" i="1"/>
  <c r="U3351" i="1"/>
  <c r="U3353" i="1"/>
  <c r="U3354" i="1"/>
  <c r="U3355" i="1"/>
  <c r="U3356" i="1"/>
  <c r="U3357" i="1"/>
  <c r="U3358" i="1"/>
  <c r="U3359" i="1"/>
  <c r="U3360" i="1"/>
  <c r="U3361" i="1"/>
  <c r="U3363" i="1"/>
  <c r="U3365" i="1"/>
  <c r="U3366" i="1"/>
  <c r="U3367" i="1"/>
  <c r="U3368" i="1"/>
  <c r="U3369" i="1"/>
  <c r="U3370" i="1"/>
  <c r="U3371" i="1"/>
  <c r="U3372" i="1"/>
  <c r="U3373" i="1"/>
  <c r="U3375" i="1"/>
  <c r="U3377" i="1"/>
  <c r="U3378" i="1"/>
  <c r="U3379" i="1"/>
  <c r="U3380" i="1"/>
  <c r="U3381" i="1"/>
  <c r="U3382" i="1"/>
  <c r="U3383" i="1"/>
  <c r="U3384" i="1"/>
  <c r="U3385" i="1"/>
  <c r="U3387" i="1"/>
  <c r="U3389" i="1"/>
  <c r="U3390" i="1"/>
  <c r="U3391" i="1"/>
  <c r="U3392" i="1"/>
  <c r="U3393" i="1"/>
  <c r="U3394" i="1"/>
  <c r="U3395" i="1"/>
  <c r="U3396" i="1"/>
  <c r="U3397" i="1"/>
  <c r="U3399" i="1"/>
  <c r="U3401" i="1"/>
  <c r="U3402" i="1"/>
  <c r="U3403" i="1"/>
  <c r="U3404" i="1"/>
  <c r="U3405" i="1"/>
  <c r="U3406" i="1"/>
  <c r="U3407" i="1"/>
  <c r="U3408" i="1"/>
  <c r="U3409" i="1"/>
  <c r="U3411" i="1"/>
  <c r="U3413" i="1"/>
  <c r="U3414" i="1"/>
  <c r="U3415" i="1"/>
  <c r="U3416" i="1"/>
  <c r="U3417" i="1"/>
  <c r="U3418" i="1"/>
  <c r="U3419" i="1"/>
  <c r="U3420" i="1"/>
  <c r="U3421" i="1"/>
  <c r="U3423" i="1"/>
  <c r="U2623" i="1"/>
  <c r="U2598" i="1"/>
  <c r="U2600" i="1"/>
  <c r="U2601" i="1"/>
  <c r="U2602" i="1"/>
  <c r="U2603" i="1"/>
  <c r="U2604" i="1"/>
  <c r="U2606" i="1"/>
  <c r="U2607" i="1"/>
  <c r="U2608" i="1"/>
  <c r="U2609" i="1"/>
  <c r="U2610" i="1"/>
  <c r="U2611" i="1"/>
  <c r="U2612" i="1"/>
  <c r="U2613" i="1"/>
  <c r="U2614" i="1"/>
  <c r="U2615" i="1"/>
  <c r="U2616" i="1"/>
  <c r="U2617" i="1"/>
  <c r="U2618" i="1"/>
  <c r="U2619" i="1"/>
  <c r="U2620" i="1"/>
  <c r="U2621" i="1"/>
  <c r="U2622" i="1"/>
  <c r="U2597"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3" i="1"/>
  <c r="U1634" i="1"/>
  <c r="U1635" i="1"/>
  <c r="U1636" i="1"/>
  <c r="U1637" i="1"/>
  <c r="U1638" i="1"/>
  <c r="U1639" i="1"/>
  <c r="U1640" i="1"/>
  <c r="U1641" i="1"/>
  <c r="U1642" i="1"/>
  <c r="U1643" i="1"/>
  <c r="U1644" i="1"/>
  <c r="U1645" i="1"/>
  <c r="U1646" i="1"/>
  <c r="U1647"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3" i="1"/>
  <c r="U1724" i="1"/>
  <c r="U1725" i="1"/>
  <c r="U1726" i="1"/>
  <c r="U1727" i="1"/>
  <c r="U1728" i="1"/>
  <c r="U1729" i="1"/>
  <c r="U1730" i="1"/>
  <c r="U1731" i="1"/>
  <c r="U1732" i="1"/>
  <c r="U1733" i="1"/>
  <c r="U1734" i="1"/>
  <c r="U1735"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4" i="1"/>
  <c r="U1805" i="1"/>
  <c r="U1806" i="1"/>
  <c r="U1807" i="1"/>
  <c r="U1808" i="1"/>
  <c r="U1809" i="1"/>
  <c r="U1810" i="1"/>
  <c r="U1811" i="1"/>
  <c r="U1812" i="1"/>
  <c r="U1813" i="1"/>
  <c r="U1814"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6" i="1"/>
  <c r="U1877" i="1"/>
  <c r="U1878" i="1"/>
  <c r="U1879" i="1"/>
  <c r="U1880" i="1"/>
  <c r="U1881" i="1"/>
  <c r="U1882" i="1"/>
  <c r="U1883" i="1"/>
  <c r="U1884" i="1"/>
  <c r="U1885" i="1"/>
  <c r="U1886"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9" i="1"/>
  <c r="U1940" i="1"/>
  <c r="U1941" i="1"/>
  <c r="U1942" i="1"/>
  <c r="U1943" i="1"/>
  <c r="U1944" i="1"/>
  <c r="U1945" i="1"/>
  <c r="U1946" i="1"/>
  <c r="U1947"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3" i="1"/>
  <c r="U1994" i="1"/>
  <c r="U1995" i="1"/>
  <c r="U1996" i="1"/>
  <c r="U1997" i="1"/>
  <c r="U1998" i="1"/>
  <c r="U1999" i="1"/>
  <c r="U2000" i="1"/>
  <c r="U2001"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7" i="1"/>
  <c r="U2048" i="1"/>
  <c r="U2049" i="1"/>
  <c r="U2050" i="1"/>
  <c r="U2051" i="1"/>
  <c r="U2052" i="1"/>
  <c r="U2053" i="1"/>
  <c r="U2054" i="1"/>
  <c r="U2055"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1" i="1"/>
  <c r="U2102" i="1"/>
  <c r="U2103" i="1"/>
  <c r="U2104" i="1"/>
  <c r="U2105" i="1"/>
  <c r="U2106" i="1"/>
  <c r="U2107" i="1"/>
  <c r="U2108" i="1"/>
  <c r="U2109"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5" i="1"/>
  <c r="U2156" i="1"/>
  <c r="U2157" i="1"/>
  <c r="U2158" i="1"/>
  <c r="U2159" i="1"/>
  <c r="U2160" i="1"/>
  <c r="U2161" i="1"/>
  <c r="U2162" i="1"/>
  <c r="U2163"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9" i="1"/>
  <c r="U2210" i="1"/>
  <c r="U2211" i="1"/>
  <c r="U2212" i="1"/>
  <c r="U2213" i="1"/>
  <c r="U2214" i="1"/>
  <c r="U2215" i="1"/>
  <c r="U2216" i="1"/>
  <c r="U2217"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3" i="1"/>
  <c r="U2264" i="1"/>
  <c r="U2265" i="1"/>
  <c r="U2266" i="1"/>
  <c r="U2267" i="1"/>
  <c r="U2268" i="1"/>
  <c r="U2269" i="1"/>
  <c r="U2270" i="1"/>
  <c r="U2271"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7" i="1"/>
  <c r="U2318" i="1"/>
  <c r="U2319" i="1"/>
  <c r="U2320" i="1"/>
  <c r="U2321" i="1"/>
  <c r="U2322" i="1"/>
  <c r="U2323" i="1"/>
  <c r="U2324" i="1"/>
  <c r="U2325"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1" i="1"/>
  <c r="U2372" i="1"/>
  <c r="U2373" i="1"/>
  <c r="U2374" i="1"/>
  <c r="U2375" i="1"/>
  <c r="U2376" i="1"/>
  <c r="U2377" i="1"/>
  <c r="U2378" i="1"/>
  <c r="U2379"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20" i="1"/>
  <c r="U2421" i="1"/>
  <c r="U2422" i="1"/>
  <c r="U2423" i="1"/>
  <c r="U2424"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6" i="1"/>
  <c r="U2457" i="1"/>
  <c r="U2458" i="1"/>
  <c r="U2459" i="1"/>
  <c r="U2460"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2" i="1"/>
  <c r="U2493" i="1"/>
  <c r="U2494" i="1"/>
  <c r="U2495" i="1"/>
  <c r="U2496"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8" i="1"/>
  <c r="U2529" i="1"/>
  <c r="U2530" i="1"/>
  <c r="U2531" i="1"/>
  <c r="U2532"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4" i="1"/>
  <c r="U2565" i="1"/>
  <c r="U2566" i="1"/>
  <c r="U2567" i="1"/>
  <c r="U2568"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1076"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6" i="1"/>
  <c r="U7" i="1"/>
  <c r="U8" i="1"/>
  <c r="U9" i="1"/>
  <c r="U10" i="1"/>
  <c r="U11" i="1"/>
  <c r="U5" i="1"/>
  <c r="O90" i="1" l="1"/>
  <c r="P3660" i="1" l="1"/>
  <c r="P3659" i="1"/>
  <c r="P3658" i="1"/>
  <c r="P3657" i="1"/>
  <c r="P3656" i="1"/>
  <c r="P3655" i="1"/>
  <c r="P3654" i="1"/>
  <c r="P3653" i="1"/>
  <c r="P3652" i="1"/>
  <c r="P3651" i="1"/>
  <c r="P3650" i="1"/>
  <c r="P3649" i="1"/>
  <c r="P3648" i="1"/>
  <c r="P3647" i="1"/>
  <c r="P3646" i="1"/>
  <c r="P3645" i="1"/>
  <c r="P3644" i="1"/>
  <c r="P3643" i="1"/>
  <c r="P3642" i="1"/>
  <c r="P3641" i="1"/>
  <c r="P3640" i="1"/>
  <c r="P3639" i="1"/>
  <c r="P3638" i="1"/>
  <c r="P3637" i="1"/>
  <c r="P3636" i="1"/>
  <c r="P3635" i="1"/>
  <c r="P3634" i="1"/>
  <c r="P3633" i="1"/>
  <c r="P3632" i="1"/>
  <c r="P3631" i="1"/>
  <c r="P3630" i="1"/>
  <c r="P3629" i="1"/>
  <c r="P3628" i="1"/>
  <c r="P3627" i="1"/>
  <c r="P3626" i="1"/>
  <c r="P3625" i="1"/>
  <c r="P3624" i="1"/>
  <c r="P3623" i="1"/>
  <c r="P3622" i="1"/>
  <c r="P3620" i="1"/>
  <c r="P3578" i="1"/>
  <c r="P3577" i="1"/>
  <c r="P3576" i="1"/>
  <c r="P3575" i="1"/>
  <c r="P3574" i="1"/>
  <c r="P3573" i="1"/>
  <c r="P3572" i="1"/>
  <c r="P3571" i="1"/>
  <c r="P3570" i="1"/>
  <c r="P3569" i="1"/>
  <c r="P3568" i="1"/>
  <c r="P3567" i="1"/>
  <c r="P3566" i="1"/>
  <c r="P3565" i="1"/>
  <c r="P3564" i="1"/>
  <c r="P3563" i="1"/>
  <c r="P3561" i="1"/>
  <c r="P3560" i="1"/>
  <c r="P3559" i="1"/>
  <c r="P3558" i="1"/>
  <c r="P3557" i="1"/>
  <c r="P3556" i="1"/>
  <c r="P3555" i="1"/>
  <c r="P3554" i="1"/>
  <c r="P3553" i="1"/>
  <c r="P3552" i="1"/>
  <c r="P3551" i="1"/>
  <c r="P3550" i="1"/>
  <c r="P3523" i="1"/>
  <c r="P3522" i="1"/>
  <c r="P3520" i="1"/>
  <c r="P3519" i="1"/>
  <c r="P3518" i="1"/>
  <c r="P3517" i="1"/>
  <c r="P3516" i="1"/>
  <c r="P3515" i="1"/>
  <c r="P3512" i="1"/>
  <c r="P3511" i="1"/>
  <c r="P3507" i="1"/>
  <c r="P3502" i="1"/>
  <c r="P3501" i="1"/>
  <c r="P3500" i="1"/>
  <c r="P3498" i="1"/>
  <c r="P3497" i="1"/>
  <c r="P3496" i="1"/>
  <c r="P3495" i="1"/>
  <c r="P3494" i="1"/>
  <c r="P3491" i="1"/>
  <c r="P3490" i="1"/>
  <c r="P3487" i="1"/>
  <c r="P3484" i="1"/>
  <c r="P3477" i="1"/>
  <c r="P3476" i="1"/>
  <c r="P3474" i="1"/>
  <c r="P3473" i="1"/>
  <c r="P3472" i="1"/>
  <c r="P3448" i="1"/>
  <c r="O3512" i="1" l="1"/>
  <c r="O3507" i="1"/>
  <c r="E6" i="7" l="1"/>
  <c r="G15" i="4" l="1"/>
  <c r="G16" i="4"/>
  <c r="G17" i="4"/>
  <c r="G18" i="4"/>
  <c r="G14" i="4"/>
  <c r="F15" i="4"/>
  <c r="F16" i="4"/>
  <c r="F17" i="4"/>
  <c r="F18" i="4"/>
  <c r="F14" i="4"/>
  <c r="T3436" i="6"/>
  <c r="S3436" i="6"/>
  <c r="M3436" i="6"/>
  <c r="F3436" i="6"/>
  <c r="T3435" i="6"/>
  <c r="S3435" i="6"/>
  <c r="M3435" i="6"/>
  <c r="F3435" i="6"/>
  <c r="T3434" i="6"/>
  <c r="S3434" i="6"/>
  <c r="M3434" i="6"/>
  <c r="F3434" i="6"/>
  <c r="T3433" i="6"/>
  <c r="S3433" i="6"/>
  <c r="M3433" i="6"/>
  <c r="F3433" i="6"/>
  <c r="T3432" i="6"/>
  <c r="S3432" i="6"/>
  <c r="M3432" i="6"/>
  <c r="F3432" i="6"/>
  <c r="T3431" i="6"/>
  <c r="S3431" i="6"/>
  <c r="M3431" i="6"/>
  <c r="F3431" i="6"/>
  <c r="T3430" i="6"/>
  <c r="S3430" i="6"/>
  <c r="M3430" i="6"/>
  <c r="F3430" i="6"/>
  <c r="T3429" i="6"/>
  <c r="S3429" i="6"/>
  <c r="M3429" i="6"/>
  <c r="F3429" i="6"/>
  <c r="T3428" i="6"/>
  <c r="S3428" i="6"/>
  <c r="M3428" i="6"/>
  <c r="F3428" i="6"/>
  <c r="T3427" i="6"/>
  <c r="S3427" i="6"/>
  <c r="M3427" i="6"/>
  <c r="F3427" i="6"/>
  <c r="T3426" i="6"/>
  <c r="S3426" i="6"/>
  <c r="M3426" i="6"/>
  <c r="F3426" i="6"/>
  <c r="T3425" i="6"/>
  <c r="S3425" i="6"/>
  <c r="M3425" i="6"/>
  <c r="F3425" i="6"/>
  <c r="T3424" i="6"/>
  <c r="S3424" i="6"/>
  <c r="M3424" i="6"/>
  <c r="F3424" i="6"/>
  <c r="T3423" i="6"/>
  <c r="S3423" i="6"/>
  <c r="M3423" i="6"/>
  <c r="F3423" i="6"/>
  <c r="T3422" i="6"/>
  <c r="S3422" i="6"/>
  <c r="M3422" i="6"/>
  <c r="F3422" i="6"/>
  <c r="T3421" i="6"/>
  <c r="S3421" i="6"/>
  <c r="M3421" i="6"/>
  <c r="F3421" i="6"/>
  <c r="T3420" i="6"/>
  <c r="S3420" i="6"/>
  <c r="M3420" i="6"/>
  <c r="F3420" i="6"/>
  <c r="T3419" i="6"/>
  <c r="S3419" i="6"/>
  <c r="M3419" i="6"/>
  <c r="F3419" i="6"/>
  <c r="L3418" i="6"/>
  <c r="T3418" i="6" s="1"/>
  <c r="K3418" i="6"/>
  <c r="S3418" i="6" s="1"/>
  <c r="F3418" i="6"/>
  <c r="L3417" i="6"/>
  <c r="M3417" i="6" s="1"/>
  <c r="K3417" i="6"/>
  <c r="S3417" i="6" s="1"/>
  <c r="F3417" i="6"/>
  <c r="T3416" i="6"/>
  <c r="S3416" i="6"/>
  <c r="M3416" i="6"/>
  <c r="F3416" i="6"/>
  <c r="T3415" i="6"/>
  <c r="S3415" i="6"/>
  <c r="M3415" i="6"/>
  <c r="F3415" i="6"/>
  <c r="L3414" i="6"/>
  <c r="T3414" i="6" s="1"/>
  <c r="K3414" i="6"/>
  <c r="S3414" i="6" s="1"/>
  <c r="F3414" i="6"/>
  <c r="T3413" i="6"/>
  <c r="S3413" i="6"/>
  <c r="M3413" i="6"/>
  <c r="F3413" i="6"/>
  <c r="T3412" i="6"/>
  <c r="S3412" i="6"/>
  <c r="M3412" i="6"/>
  <c r="F3412" i="6"/>
  <c r="T3411" i="6"/>
  <c r="S3411" i="6"/>
  <c r="M3411" i="6"/>
  <c r="F3411" i="6"/>
  <c r="T3410" i="6"/>
  <c r="S3410" i="6"/>
  <c r="M3410" i="6"/>
  <c r="F3410" i="6"/>
  <c r="T3409" i="6"/>
  <c r="S3409" i="6"/>
  <c r="M3409" i="6"/>
  <c r="F3409" i="6"/>
  <c r="L3408" i="6"/>
  <c r="M3408" i="6" s="1"/>
  <c r="K3408" i="6"/>
  <c r="S3408" i="6" s="1"/>
  <c r="F3408" i="6"/>
  <c r="T3407" i="6"/>
  <c r="S3407" i="6"/>
  <c r="M3407" i="6"/>
  <c r="F3407" i="6"/>
  <c r="T3406" i="6"/>
  <c r="S3406" i="6"/>
  <c r="M3406" i="6"/>
  <c r="F3406" i="6"/>
  <c r="T3405" i="6"/>
  <c r="S3405" i="6"/>
  <c r="M3405" i="6"/>
  <c r="F3405" i="6"/>
  <c r="T3404" i="6"/>
  <c r="S3404" i="6"/>
  <c r="M3404" i="6"/>
  <c r="F3404" i="6"/>
  <c r="T3403" i="6"/>
  <c r="S3403" i="6"/>
  <c r="M3403" i="6"/>
  <c r="F3403" i="6"/>
  <c r="L3402" i="6"/>
  <c r="M3402" i="6" s="1"/>
  <c r="K3402" i="6"/>
  <c r="S3402" i="6" s="1"/>
  <c r="F3402" i="6"/>
  <c r="L3401" i="6"/>
  <c r="T3401" i="6" s="1"/>
  <c r="K3401" i="6"/>
  <c r="S3401" i="6" s="1"/>
  <c r="F3401" i="6"/>
  <c r="T3400" i="6"/>
  <c r="S3400" i="6"/>
  <c r="M3400" i="6"/>
  <c r="F3400" i="6"/>
  <c r="T3399" i="6"/>
  <c r="S3399" i="6"/>
  <c r="M3399" i="6"/>
  <c r="F3399" i="6"/>
  <c r="T3398" i="6"/>
  <c r="S3398" i="6"/>
  <c r="M3398" i="6"/>
  <c r="F3398" i="6"/>
  <c r="T3397" i="6"/>
  <c r="S3397" i="6"/>
  <c r="M3397" i="6"/>
  <c r="F3397" i="6"/>
  <c r="T3396" i="6"/>
  <c r="S3396" i="6"/>
  <c r="M3396" i="6"/>
  <c r="F3396" i="6"/>
  <c r="T3395" i="6"/>
  <c r="S3395" i="6"/>
  <c r="M3395" i="6"/>
  <c r="F3395" i="6"/>
  <c r="T3394" i="6"/>
  <c r="S3394" i="6"/>
  <c r="M3394" i="6"/>
  <c r="F3394" i="6"/>
  <c r="T3393" i="6"/>
  <c r="S3393" i="6"/>
  <c r="M3393" i="6"/>
  <c r="F3393" i="6"/>
  <c r="T3392" i="6"/>
  <c r="S3392" i="6"/>
  <c r="M3392" i="6"/>
  <c r="F3392" i="6"/>
  <c r="T3391" i="6"/>
  <c r="S3391" i="6"/>
  <c r="M3391" i="6"/>
  <c r="F3391" i="6"/>
  <c r="T3390" i="6"/>
  <c r="S3390" i="6"/>
  <c r="M3390" i="6"/>
  <c r="F3390" i="6"/>
  <c r="T3389" i="6"/>
  <c r="S3389" i="6"/>
  <c r="M3389" i="6"/>
  <c r="F3389" i="6"/>
  <c r="L3388" i="6"/>
  <c r="M3388" i="6" s="1"/>
  <c r="K3388" i="6"/>
  <c r="S3388" i="6" s="1"/>
  <c r="F3388" i="6"/>
  <c r="T3387" i="6"/>
  <c r="S3387" i="6"/>
  <c r="M3387" i="6"/>
  <c r="F3387" i="6"/>
  <c r="T3386" i="6"/>
  <c r="S3386" i="6"/>
  <c r="M3386" i="6"/>
  <c r="F3386" i="6"/>
  <c r="T3385" i="6"/>
  <c r="S3385" i="6"/>
  <c r="M3385" i="6"/>
  <c r="F3385" i="6"/>
  <c r="T3384" i="6"/>
  <c r="S3384" i="6"/>
  <c r="M3384" i="6"/>
  <c r="F3384" i="6"/>
  <c r="T3383" i="6"/>
  <c r="S3383" i="6"/>
  <c r="M3383" i="6"/>
  <c r="F3383" i="6"/>
  <c r="T3382" i="6"/>
  <c r="S3382" i="6"/>
  <c r="M3382" i="6"/>
  <c r="F3382" i="6"/>
  <c r="T3381" i="6"/>
  <c r="S3381" i="6"/>
  <c r="M3381" i="6"/>
  <c r="F3381" i="6"/>
  <c r="T3380" i="6"/>
  <c r="S3380" i="6"/>
  <c r="M3380" i="6"/>
  <c r="F3380" i="6"/>
  <c r="T3379" i="6"/>
  <c r="S3379" i="6"/>
  <c r="M3379" i="6"/>
  <c r="F3379" i="6"/>
  <c r="T3378" i="6"/>
  <c r="S3378" i="6"/>
  <c r="M3378" i="6"/>
  <c r="F3378" i="6"/>
  <c r="T3377" i="6"/>
  <c r="S3377" i="6"/>
  <c r="M3377" i="6"/>
  <c r="F3377" i="6"/>
  <c r="T3376" i="6"/>
  <c r="S3376" i="6"/>
  <c r="M3376" i="6"/>
  <c r="F3376" i="6"/>
  <c r="T3375" i="6"/>
  <c r="S3375" i="6"/>
  <c r="M3375" i="6"/>
  <c r="F3375" i="6"/>
  <c r="T3374" i="6"/>
  <c r="S3374" i="6"/>
  <c r="M3374" i="6"/>
  <c r="F3374" i="6"/>
  <c r="T3373" i="6"/>
  <c r="S3373" i="6"/>
  <c r="M3373" i="6"/>
  <c r="F3373" i="6"/>
  <c r="L3372" i="6"/>
  <c r="T3372" i="6" s="1"/>
  <c r="K3372" i="6"/>
  <c r="S3372" i="6" s="1"/>
  <c r="F3372" i="6"/>
  <c r="T3371" i="6"/>
  <c r="S3371" i="6"/>
  <c r="M3371" i="6"/>
  <c r="F3371" i="6"/>
  <c r="T3370" i="6"/>
  <c r="S3370" i="6"/>
  <c r="M3370" i="6"/>
  <c r="F3370" i="6"/>
  <c r="L3369" i="6"/>
  <c r="T3369" i="6" s="1"/>
  <c r="K3369" i="6"/>
  <c r="S3369" i="6" s="1"/>
  <c r="F3369" i="6"/>
  <c r="T3368" i="6"/>
  <c r="S3368" i="6"/>
  <c r="M3368" i="6"/>
  <c r="F3368" i="6"/>
  <c r="T3367" i="6"/>
  <c r="S3367" i="6"/>
  <c r="M3367" i="6"/>
  <c r="F3367" i="6"/>
  <c r="T3366" i="6"/>
  <c r="S3366" i="6"/>
  <c r="M3366" i="6"/>
  <c r="F3366" i="6"/>
  <c r="T3365" i="6"/>
  <c r="S3365" i="6"/>
  <c r="M3365" i="6"/>
  <c r="F3365" i="6"/>
  <c r="T3364" i="6"/>
  <c r="S3364" i="6"/>
  <c r="M3364" i="6"/>
  <c r="F3364" i="6"/>
  <c r="T3363" i="6"/>
  <c r="S3363" i="6"/>
  <c r="M3363" i="6"/>
  <c r="F3363" i="6"/>
  <c r="L3362" i="6"/>
  <c r="T3362" i="6" s="1"/>
  <c r="K3362" i="6"/>
  <c r="S3362" i="6" s="1"/>
  <c r="F3362" i="6"/>
  <c r="T3361" i="6"/>
  <c r="S3361" i="6"/>
  <c r="M3361" i="6"/>
  <c r="F3361" i="6"/>
  <c r="T3360" i="6"/>
  <c r="S3360" i="6"/>
  <c r="M3360" i="6"/>
  <c r="F3360" i="6"/>
  <c r="T3359" i="6"/>
  <c r="S3359" i="6"/>
  <c r="M3359" i="6"/>
  <c r="F3359" i="6"/>
  <c r="T3358" i="6"/>
  <c r="S3358" i="6"/>
  <c r="M3358" i="6"/>
  <c r="F3358" i="6"/>
  <c r="L3357" i="6"/>
  <c r="T3357" i="6" s="1"/>
  <c r="K3357" i="6"/>
  <c r="S3357" i="6" s="1"/>
  <c r="F3357" i="6"/>
  <c r="T3356" i="6"/>
  <c r="S3356" i="6"/>
  <c r="M3356" i="6"/>
  <c r="F3356" i="6"/>
  <c r="T3355" i="6"/>
  <c r="S3355" i="6"/>
  <c r="M3355" i="6"/>
  <c r="F3355" i="6"/>
  <c r="T3354" i="6"/>
  <c r="S3354" i="6"/>
  <c r="M3354" i="6"/>
  <c r="F3354" i="6"/>
  <c r="T3353" i="6"/>
  <c r="S3353" i="6"/>
  <c r="M3353" i="6"/>
  <c r="F3353" i="6"/>
  <c r="T3352" i="6"/>
  <c r="S3352" i="6"/>
  <c r="M3352" i="6"/>
  <c r="F3352" i="6"/>
  <c r="T3351" i="6"/>
  <c r="S3351" i="6"/>
  <c r="M3351" i="6"/>
  <c r="F3351" i="6"/>
  <c r="T3350" i="6"/>
  <c r="S3350" i="6"/>
  <c r="M3350" i="6"/>
  <c r="F3350" i="6"/>
  <c r="T3349" i="6"/>
  <c r="S3349" i="6"/>
  <c r="M3349" i="6"/>
  <c r="F3349" i="6"/>
  <c r="T3348" i="6"/>
  <c r="S3348" i="6"/>
  <c r="M3348" i="6"/>
  <c r="F3348" i="6"/>
  <c r="T3347" i="6"/>
  <c r="S3347" i="6"/>
  <c r="M3347" i="6"/>
  <c r="F3347" i="6"/>
  <c r="T3346" i="6"/>
  <c r="S3346" i="6"/>
  <c r="M3346" i="6"/>
  <c r="F3346" i="6"/>
  <c r="T3345" i="6"/>
  <c r="S3345" i="6"/>
  <c r="M3345" i="6"/>
  <c r="F3345" i="6"/>
  <c r="L3344" i="6"/>
  <c r="T3344" i="6" s="1"/>
  <c r="K3344" i="6"/>
  <c r="S3344" i="6" s="1"/>
  <c r="F3344" i="6"/>
  <c r="T3343" i="6"/>
  <c r="S3343" i="6"/>
  <c r="M3343" i="6"/>
  <c r="F3343" i="6"/>
  <c r="T3342" i="6"/>
  <c r="S3342" i="6"/>
  <c r="M3342" i="6"/>
  <c r="F3342" i="6"/>
  <c r="T3341" i="6"/>
  <c r="S3341" i="6"/>
  <c r="M3341" i="6"/>
  <c r="F3341" i="6"/>
  <c r="T3340" i="6"/>
  <c r="S3340" i="6"/>
  <c r="M3340" i="6"/>
  <c r="F3340" i="6"/>
  <c r="T3339" i="6"/>
  <c r="S3339" i="6"/>
  <c r="M3339" i="6"/>
  <c r="F3339" i="6"/>
  <c r="T3338" i="6"/>
  <c r="S3338" i="6"/>
  <c r="M3338" i="6"/>
  <c r="F3338" i="6"/>
  <c r="T3337" i="6"/>
  <c r="S3337" i="6"/>
  <c r="M3337" i="6"/>
  <c r="F3337" i="6"/>
  <c r="T3336" i="6"/>
  <c r="S3336" i="6"/>
  <c r="M3336" i="6"/>
  <c r="F3336" i="6"/>
  <c r="T3335" i="6"/>
  <c r="S3335" i="6"/>
  <c r="M3335" i="6"/>
  <c r="F3335" i="6"/>
  <c r="T3334" i="6"/>
  <c r="S3334" i="6"/>
  <c r="M3334" i="6"/>
  <c r="F3334" i="6"/>
  <c r="T3333" i="6"/>
  <c r="S3333" i="6"/>
  <c r="M3333" i="6"/>
  <c r="F3333" i="6"/>
  <c r="T3332" i="6"/>
  <c r="S3332" i="6"/>
  <c r="M3332" i="6"/>
  <c r="F3332" i="6"/>
  <c r="T3331" i="6"/>
  <c r="S3331" i="6"/>
  <c r="M3331" i="6"/>
  <c r="F3331" i="6"/>
  <c r="T3330" i="6"/>
  <c r="S3330" i="6"/>
  <c r="M3330" i="6"/>
  <c r="F3330" i="6"/>
  <c r="T3329" i="6"/>
  <c r="S3329" i="6"/>
  <c r="M3329" i="6"/>
  <c r="F3329" i="6"/>
  <c r="T3328" i="6"/>
  <c r="S3328" i="6"/>
  <c r="M3328" i="6"/>
  <c r="F3328" i="6"/>
  <c r="T3327" i="6"/>
  <c r="S3327" i="6"/>
  <c r="M3327" i="6"/>
  <c r="F3327" i="6"/>
  <c r="T3326" i="6"/>
  <c r="S3326" i="6"/>
  <c r="M3326" i="6"/>
  <c r="F3326" i="6"/>
  <c r="T3325" i="6"/>
  <c r="S3325" i="6"/>
  <c r="M3325" i="6"/>
  <c r="F3325" i="6"/>
  <c r="T3324" i="6"/>
  <c r="S3324" i="6"/>
  <c r="M3324" i="6"/>
  <c r="F3324" i="6"/>
  <c r="T3323" i="6"/>
  <c r="S3323" i="6"/>
  <c r="M3323" i="6"/>
  <c r="F3323" i="6"/>
  <c r="T3322" i="6"/>
  <c r="S3322" i="6"/>
  <c r="M3322" i="6"/>
  <c r="F3322" i="6"/>
  <c r="T3321" i="6"/>
  <c r="S3321" i="6"/>
  <c r="M3321" i="6"/>
  <c r="F3321" i="6"/>
  <c r="L3320" i="6"/>
  <c r="T3320" i="6" s="1"/>
  <c r="K3320" i="6"/>
  <c r="S3320" i="6" s="1"/>
  <c r="F3320" i="6"/>
  <c r="T3319" i="6"/>
  <c r="S3319" i="6"/>
  <c r="M3319" i="6"/>
  <c r="F3319" i="6"/>
  <c r="T3318" i="6"/>
  <c r="S3318" i="6"/>
  <c r="M3318" i="6"/>
  <c r="F3318" i="6"/>
  <c r="T3317" i="6"/>
  <c r="S3317" i="6"/>
  <c r="M3317" i="6"/>
  <c r="F3317" i="6"/>
  <c r="T3316" i="6"/>
  <c r="S3316" i="6"/>
  <c r="M3316" i="6"/>
  <c r="F3316" i="6"/>
  <c r="T3315" i="6"/>
  <c r="S3315" i="6"/>
  <c r="M3315" i="6"/>
  <c r="F3315" i="6"/>
  <c r="T3314" i="6"/>
  <c r="S3314" i="6"/>
  <c r="M3314" i="6"/>
  <c r="F3314" i="6"/>
  <c r="T3313" i="6"/>
  <c r="S3313" i="6"/>
  <c r="M3313" i="6"/>
  <c r="F3313" i="6"/>
  <c r="T3312" i="6"/>
  <c r="S3312" i="6"/>
  <c r="M3312" i="6"/>
  <c r="F3312" i="6"/>
  <c r="T3311" i="6"/>
  <c r="S3311" i="6"/>
  <c r="M3311" i="6"/>
  <c r="F3311" i="6"/>
  <c r="T3310" i="6"/>
  <c r="S3310" i="6"/>
  <c r="M3310" i="6"/>
  <c r="F3310" i="6"/>
  <c r="T3309" i="6"/>
  <c r="S3309" i="6"/>
  <c r="M3309" i="6"/>
  <c r="F3309" i="6"/>
  <c r="T3308" i="6"/>
  <c r="S3308" i="6"/>
  <c r="M3308" i="6"/>
  <c r="F3308" i="6"/>
  <c r="T3307" i="6"/>
  <c r="S3307" i="6"/>
  <c r="M3307" i="6"/>
  <c r="F3307" i="6"/>
  <c r="T3306" i="6"/>
  <c r="S3306" i="6"/>
  <c r="M3306" i="6"/>
  <c r="F3306" i="6"/>
  <c r="T3305" i="6"/>
  <c r="S3305" i="6"/>
  <c r="M3305" i="6"/>
  <c r="F3305" i="6"/>
  <c r="T3304" i="6"/>
  <c r="S3304" i="6"/>
  <c r="M3304" i="6"/>
  <c r="F3304" i="6"/>
  <c r="T3303" i="6"/>
  <c r="S3303" i="6"/>
  <c r="M3303" i="6"/>
  <c r="F3303" i="6"/>
  <c r="T3302" i="6"/>
  <c r="S3302" i="6"/>
  <c r="M3302" i="6"/>
  <c r="F3302" i="6"/>
  <c r="T3301" i="6"/>
  <c r="S3301" i="6"/>
  <c r="M3301" i="6"/>
  <c r="F3301" i="6"/>
  <c r="T3300" i="6"/>
  <c r="S3300" i="6"/>
  <c r="M3300" i="6"/>
  <c r="F3300" i="6"/>
  <c r="T3299" i="6"/>
  <c r="S3299" i="6"/>
  <c r="M3299" i="6"/>
  <c r="F3299" i="6"/>
  <c r="T3298" i="6"/>
  <c r="S3298" i="6"/>
  <c r="M3298" i="6"/>
  <c r="F3298" i="6"/>
  <c r="L3297" i="6"/>
  <c r="T3297" i="6" s="1"/>
  <c r="K3297" i="6"/>
  <c r="S3297" i="6" s="1"/>
  <c r="F3297" i="6"/>
  <c r="T3296" i="6"/>
  <c r="S3296" i="6"/>
  <c r="M3296" i="6"/>
  <c r="F3296" i="6"/>
  <c r="T3295" i="6"/>
  <c r="S3295" i="6"/>
  <c r="M3295" i="6"/>
  <c r="F3295" i="6"/>
  <c r="T3294" i="6"/>
  <c r="S3294" i="6"/>
  <c r="M3294" i="6"/>
  <c r="F3294" i="6"/>
  <c r="T3293" i="6"/>
  <c r="S3293" i="6"/>
  <c r="M3293" i="6"/>
  <c r="F3293" i="6"/>
  <c r="T3292" i="6"/>
  <c r="S3292" i="6"/>
  <c r="M3292" i="6"/>
  <c r="F3292" i="6"/>
  <c r="T3291" i="6"/>
  <c r="S3291" i="6"/>
  <c r="M3291" i="6"/>
  <c r="F3291" i="6"/>
  <c r="T3290" i="6"/>
  <c r="S3290" i="6"/>
  <c r="M3290" i="6"/>
  <c r="F3290" i="6"/>
  <c r="T3289" i="6"/>
  <c r="S3289" i="6"/>
  <c r="M3289" i="6"/>
  <c r="F3289" i="6"/>
  <c r="T3288" i="6"/>
  <c r="S3288" i="6"/>
  <c r="M3288" i="6"/>
  <c r="F3288" i="6"/>
  <c r="T3287" i="6"/>
  <c r="S3287" i="6"/>
  <c r="M3287" i="6"/>
  <c r="F3287" i="6"/>
  <c r="L3286" i="6"/>
  <c r="M3286" i="6" s="1"/>
  <c r="K3286" i="6"/>
  <c r="S3286" i="6" s="1"/>
  <c r="F3286" i="6"/>
  <c r="T3285" i="6"/>
  <c r="S3285" i="6"/>
  <c r="M3285" i="6"/>
  <c r="F3285" i="6"/>
  <c r="T3284" i="6"/>
  <c r="S3284" i="6"/>
  <c r="M3284" i="6"/>
  <c r="F3284" i="6"/>
  <c r="T3283" i="6"/>
  <c r="S3283" i="6"/>
  <c r="M3283" i="6"/>
  <c r="F3283" i="6"/>
  <c r="T3282" i="6"/>
  <c r="S3282" i="6"/>
  <c r="M3282" i="6"/>
  <c r="F3282" i="6"/>
  <c r="T3281" i="6"/>
  <c r="S3281" i="6"/>
  <c r="M3281" i="6"/>
  <c r="F3281" i="6"/>
  <c r="T3280" i="6"/>
  <c r="S3280" i="6"/>
  <c r="M3280" i="6"/>
  <c r="F3280" i="6"/>
  <c r="T3279" i="6"/>
  <c r="S3279" i="6"/>
  <c r="M3279" i="6"/>
  <c r="F3279" i="6"/>
  <c r="T3278" i="6"/>
  <c r="S3278" i="6"/>
  <c r="M3278" i="6"/>
  <c r="F3278" i="6"/>
  <c r="T3277" i="6"/>
  <c r="S3277" i="6"/>
  <c r="M3277" i="6"/>
  <c r="F3277" i="6"/>
  <c r="T3276" i="6"/>
  <c r="S3276" i="6"/>
  <c r="M3276" i="6"/>
  <c r="F3276" i="6"/>
  <c r="T3275" i="6"/>
  <c r="S3275" i="6"/>
  <c r="M3275" i="6"/>
  <c r="F3275" i="6"/>
  <c r="T3274" i="6"/>
  <c r="S3274" i="6"/>
  <c r="M3274" i="6"/>
  <c r="F3274" i="6"/>
  <c r="T3273" i="6"/>
  <c r="S3273" i="6"/>
  <c r="M3273" i="6"/>
  <c r="F3273" i="6"/>
  <c r="T3272" i="6"/>
  <c r="S3272" i="6"/>
  <c r="M3272" i="6"/>
  <c r="F3272" i="6"/>
  <c r="T3271" i="6"/>
  <c r="S3271" i="6"/>
  <c r="M3271" i="6"/>
  <c r="F3271" i="6"/>
  <c r="T3270" i="6"/>
  <c r="S3270" i="6"/>
  <c r="M3270" i="6"/>
  <c r="F3270" i="6"/>
  <c r="L3269" i="6"/>
  <c r="T3269" i="6" s="1"/>
  <c r="K3269" i="6"/>
  <c r="S3269" i="6" s="1"/>
  <c r="F3269" i="6"/>
  <c r="T3268" i="6"/>
  <c r="S3268" i="6"/>
  <c r="M3268" i="6"/>
  <c r="F3268" i="6"/>
  <c r="T3267" i="6"/>
  <c r="S3267" i="6"/>
  <c r="M3267" i="6"/>
  <c r="F3267" i="6"/>
  <c r="T3266" i="6"/>
  <c r="S3266" i="6"/>
  <c r="M3266" i="6"/>
  <c r="F3266" i="6"/>
  <c r="T3265" i="6"/>
  <c r="S3265" i="6"/>
  <c r="M3265" i="6"/>
  <c r="F3265" i="6"/>
  <c r="T3264" i="6"/>
  <c r="S3264" i="6"/>
  <c r="M3264" i="6"/>
  <c r="F3264" i="6"/>
  <c r="T3263" i="6"/>
  <c r="S3263" i="6"/>
  <c r="M3263" i="6"/>
  <c r="F3263" i="6"/>
  <c r="T3262" i="6"/>
  <c r="S3262" i="6"/>
  <c r="M3262" i="6"/>
  <c r="F3262" i="6"/>
  <c r="T3261" i="6"/>
  <c r="S3261" i="6"/>
  <c r="M3261" i="6"/>
  <c r="F3261" i="6"/>
  <c r="T3260" i="6"/>
  <c r="S3260" i="6"/>
  <c r="M3260" i="6"/>
  <c r="F3260" i="6"/>
  <c r="T3259" i="6"/>
  <c r="S3259" i="6"/>
  <c r="M3259" i="6"/>
  <c r="F3259" i="6"/>
  <c r="T3258" i="6"/>
  <c r="S3258" i="6"/>
  <c r="M3258" i="6"/>
  <c r="F3258" i="6"/>
  <c r="T3257" i="6"/>
  <c r="S3257" i="6"/>
  <c r="M3257" i="6"/>
  <c r="F3257" i="6"/>
  <c r="T3256" i="6"/>
  <c r="S3256" i="6"/>
  <c r="M3256" i="6"/>
  <c r="F3256" i="6"/>
  <c r="T3255" i="6"/>
  <c r="S3255" i="6"/>
  <c r="M3255" i="6"/>
  <c r="F3255" i="6"/>
  <c r="L3254" i="6"/>
  <c r="M3254" i="6" s="1"/>
  <c r="K3254" i="6"/>
  <c r="S3254" i="6" s="1"/>
  <c r="F3254" i="6"/>
  <c r="T3253" i="6"/>
  <c r="S3253" i="6"/>
  <c r="M3253" i="6"/>
  <c r="F3253" i="6"/>
  <c r="L3252" i="6"/>
  <c r="M3252" i="6" s="1"/>
  <c r="K3252" i="6"/>
  <c r="S3252" i="6" s="1"/>
  <c r="F3252" i="6"/>
  <c r="T3251" i="6"/>
  <c r="S3251" i="6"/>
  <c r="M3251" i="6"/>
  <c r="F3251" i="6"/>
  <c r="T3250" i="6"/>
  <c r="S3250" i="6"/>
  <c r="M3250" i="6"/>
  <c r="F3250" i="6"/>
  <c r="T3249" i="6"/>
  <c r="S3249" i="6"/>
  <c r="M3249" i="6"/>
  <c r="F3249" i="6"/>
  <c r="T3248" i="6"/>
  <c r="S3248" i="6"/>
  <c r="M3248" i="6"/>
  <c r="F3248" i="6"/>
  <c r="T3247" i="6"/>
  <c r="S3247" i="6"/>
  <c r="M3247" i="6"/>
  <c r="F3247" i="6"/>
  <c r="T3246" i="6"/>
  <c r="S3246" i="6"/>
  <c r="M3246" i="6"/>
  <c r="F3246" i="6"/>
  <c r="T3245" i="6"/>
  <c r="S3245" i="6"/>
  <c r="M3245" i="6"/>
  <c r="F3245" i="6"/>
  <c r="T3244" i="6"/>
  <c r="S3244" i="6"/>
  <c r="M3244" i="6"/>
  <c r="F3244" i="6"/>
  <c r="T3243" i="6"/>
  <c r="S3243" i="6"/>
  <c r="M3243" i="6"/>
  <c r="F3243" i="6"/>
  <c r="T3242" i="6"/>
  <c r="S3242" i="6"/>
  <c r="M3242" i="6"/>
  <c r="F3242" i="6"/>
  <c r="T3241" i="6"/>
  <c r="S3241" i="6"/>
  <c r="M3241" i="6"/>
  <c r="F3241" i="6"/>
  <c r="T3240" i="6"/>
  <c r="S3240" i="6"/>
  <c r="M3240" i="6"/>
  <c r="F3240" i="6"/>
  <c r="L3239" i="6"/>
  <c r="T3239" i="6" s="1"/>
  <c r="K3239" i="6"/>
  <c r="S3239" i="6" s="1"/>
  <c r="F3239" i="6"/>
  <c r="L3238" i="6"/>
  <c r="T3238" i="6" s="1"/>
  <c r="K3238" i="6"/>
  <c r="S3238" i="6" s="1"/>
  <c r="F3238" i="6"/>
  <c r="T3237" i="6"/>
  <c r="S3237" i="6"/>
  <c r="M3237" i="6"/>
  <c r="F3237" i="6"/>
  <c r="T3236" i="6"/>
  <c r="S3236" i="6"/>
  <c r="M3236" i="6"/>
  <c r="F3236" i="6"/>
  <c r="T3235" i="6"/>
  <c r="S3235" i="6"/>
  <c r="M3235" i="6"/>
  <c r="F3235" i="6"/>
  <c r="T3234" i="6"/>
  <c r="S3234" i="6"/>
  <c r="M3234" i="6"/>
  <c r="F3234" i="6"/>
  <c r="T3233" i="6"/>
  <c r="S3233" i="6"/>
  <c r="M3233" i="6"/>
  <c r="F3233" i="6"/>
  <c r="T3232" i="6"/>
  <c r="S3232" i="6"/>
  <c r="M3232" i="6"/>
  <c r="F3232" i="6"/>
  <c r="T3231" i="6"/>
  <c r="S3231" i="6"/>
  <c r="M3231" i="6"/>
  <c r="F3231" i="6"/>
  <c r="L3230" i="6"/>
  <c r="T3230" i="6" s="1"/>
  <c r="K3230" i="6"/>
  <c r="S3230" i="6" s="1"/>
  <c r="F3230" i="6"/>
  <c r="T3229" i="6"/>
  <c r="S3229" i="6"/>
  <c r="M3229" i="6"/>
  <c r="F3229" i="6"/>
  <c r="T3228" i="6"/>
  <c r="S3228" i="6"/>
  <c r="M3228" i="6"/>
  <c r="F3228" i="6"/>
  <c r="T3227" i="6"/>
  <c r="S3227" i="6"/>
  <c r="M3227" i="6"/>
  <c r="F3227" i="6"/>
  <c r="T3226" i="6"/>
  <c r="S3226" i="6"/>
  <c r="M3226" i="6"/>
  <c r="F3226" i="6"/>
  <c r="T3225" i="6"/>
  <c r="S3225" i="6"/>
  <c r="M3225" i="6"/>
  <c r="F3225" i="6"/>
  <c r="T3224" i="6"/>
  <c r="S3224" i="6"/>
  <c r="M3224" i="6"/>
  <c r="F3224" i="6"/>
  <c r="T3223" i="6"/>
  <c r="S3223" i="6"/>
  <c r="M3223" i="6"/>
  <c r="F3223" i="6"/>
  <c r="T3222" i="6"/>
  <c r="S3222" i="6"/>
  <c r="M3222" i="6"/>
  <c r="F3222" i="6"/>
  <c r="L3221" i="6"/>
  <c r="T3221" i="6" s="1"/>
  <c r="K3221" i="6"/>
  <c r="S3221" i="6" s="1"/>
  <c r="F3221" i="6"/>
  <c r="T3220" i="6"/>
  <c r="S3220" i="6"/>
  <c r="M3220" i="6"/>
  <c r="F3220" i="6"/>
  <c r="T3219" i="6"/>
  <c r="S3219" i="6"/>
  <c r="M3219" i="6"/>
  <c r="F3219" i="6"/>
  <c r="T3218" i="6"/>
  <c r="S3218" i="6"/>
  <c r="M3218" i="6"/>
  <c r="F3218" i="6"/>
  <c r="T3217" i="6"/>
  <c r="S3217" i="6"/>
  <c r="M3217" i="6"/>
  <c r="F3217" i="6"/>
  <c r="T3216" i="6"/>
  <c r="S3216" i="6"/>
  <c r="M3216" i="6"/>
  <c r="F3216" i="6"/>
  <c r="T3215" i="6"/>
  <c r="S3215" i="6"/>
  <c r="M3215" i="6"/>
  <c r="F3215" i="6"/>
  <c r="T3214" i="6"/>
  <c r="S3214" i="6"/>
  <c r="M3214" i="6"/>
  <c r="F3214" i="6"/>
  <c r="T3213" i="6"/>
  <c r="S3213" i="6"/>
  <c r="M3213" i="6"/>
  <c r="F3213" i="6"/>
  <c r="T3212" i="6"/>
  <c r="S3212" i="6"/>
  <c r="M3212" i="6"/>
  <c r="F3212" i="6"/>
  <c r="T3211" i="6"/>
  <c r="S3211" i="6"/>
  <c r="M3211" i="6"/>
  <c r="F3211" i="6"/>
  <c r="T3210" i="6"/>
  <c r="S3210" i="6"/>
  <c r="M3210" i="6"/>
  <c r="F3210" i="6"/>
  <c r="T3209" i="6"/>
  <c r="S3209" i="6"/>
  <c r="M3209" i="6"/>
  <c r="F3209" i="6"/>
  <c r="T3208" i="6"/>
  <c r="S3208" i="6"/>
  <c r="M3208" i="6"/>
  <c r="F3208" i="6"/>
  <c r="L3207" i="6"/>
  <c r="M3207" i="6" s="1"/>
  <c r="K3207" i="6"/>
  <c r="S3207" i="6" s="1"/>
  <c r="F3207" i="6"/>
  <c r="T3206" i="6"/>
  <c r="S3206" i="6"/>
  <c r="M3206" i="6"/>
  <c r="F3206" i="6"/>
  <c r="T3205" i="6"/>
  <c r="S3205" i="6"/>
  <c r="M3205" i="6"/>
  <c r="F3205" i="6"/>
  <c r="T3204" i="6"/>
  <c r="S3204" i="6"/>
  <c r="M3204" i="6"/>
  <c r="F3204" i="6"/>
  <c r="T3203" i="6"/>
  <c r="S3203" i="6"/>
  <c r="M3203" i="6"/>
  <c r="F3203" i="6"/>
  <c r="T3202" i="6"/>
  <c r="S3202" i="6"/>
  <c r="M3202" i="6"/>
  <c r="F3202" i="6"/>
  <c r="T3201" i="6"/>
  <c r="S3201" i="6"/>
  <c r="M3201" i="6"/>
  <c r="F3201" i="6"/>
  <c r="T3200" i="6"/>
  <c r="S3200" i="6"/>
  <c r="M3200" i="6"/>
  <c r="F3200" i="6"/>
  <c r="T3199" i="6"/>
  <c r="S3199" i="6"/>
  <c r="M3199" i="6"/>
  <c r="F3199" i="6"/>
  <c r="T3198" i="6"/>
  <c r="S3198" i="6"/>
  <c r="M3198" i="6"/>
  <c r="F3198" i="6"/>
  <c r="L3197" i="6"/>
  <c r="M3197" i="6" s="1"/>
  <c r="K3197" i="6"/>
  <c r="S3197" i="6" s="1"/>
  <c r="F3197" i="6"/>
  <c r="L3196" i="6"/>
  <c r="M3196" i="6" s="1"/>
  <c r="K3196" i="6"/>
  <c r="S3196" i="6" s="1"/>
  <c r="F3196" i="6"/>
  <c r="T3195" i="6"/>
  <c r="S3195" i="6"/>
  <c r="M3195" i="6"/>
  <c r="F3195" i="6"/>
  <c r="T3194" i="6"/>
  <c r="S3194" i="6"/>
  <c r="M3194" i="6"/>
  <c r="F3194" i="6"/>
  <c r="T3193" i="6"/>
  <c r="S3193" i="6"/>
  <c r="M3193" i="6"/>
  <c r="F3193" i="6"/>
  <c r="T3192" i="6"/>
  <c r="S3192" i="6"/>
  <c r="M3192" i="6"/>
  <c r="F3192" i="6"/>
  <c r="L3191" i="6"/>
  <c r="M3191" i="6" s="1"/>
  <c r="K3191" i="6"/>
  <c r="S3191" i="6" s="1"/>
  <c r="F3191" i="6"/>
  <c r="T3190" i="6"/>
  <c r="S3190" i="6"/>
  <c r="M3190" i="6"/>
  <c r="F3190" i="6"/>
  <c r="T3189" i="6"/>
  <c r="S3189" i="6"/>
  <c r="M3189" i="6"/>
  <c r="F3189" i="6"/>
  <c r="T3188" i="6"/>
  <c r="S3188" i="6"/>
  <c r="M3188" i="6"/>
  <c r="F3188" i="6"/>
  <c r="T3187" i="6"/>
  <c r="S3187" i="6"/>
  <c r="M3187" i="6"/>
  <c r="F3187" i="6"/>
  <c r="T3186" i="6"/>
  <c r="S3186" i="6"/>
  <c r="M3186" i="6"/>
  <c r="F3186" i="6"/>
  <c r="T3185" i="6"/>
  <c r="S3185" i="6"/>
  <c r="M3185" i="6"/>
  <c r="F3185" i="6"/>
  <c r="T3184" i="6"/>
  <c r="S3184" i="6"/>
  <c r="M3184" i="6"/>
  <c r="F3184" i="6"/>
  <c r="T3183" i="6"/>
  <c r="S3183" i="6"/>
  <c r="M3183" i="6"/>
  <c r="F3183" i="6"/>
  <c r="L3182" i="6"/>
  <c r="T3182" i="6" s="1"/>
  <c r="K3182" i="6"/>
  <c r="S3182" i="6" s="1"/>
  <c r="F3182" i="6"/>
  <c r="T3181" i="6"/>
  <c r="S3181" i="6"/>
  <c r="M3181" i="6"/>
  <c r="F3181" i="6"/>
  <c r="T3180" i="6"/>
  <c r="S3180" i="6"/>
  <c r="M3180" i="6"/>
  <c r="F3180" i="6"/>
  <c r="T3179" i="6"/>
  <c r="S3179" i="6"/>
  <c r="M3179" i="6"/>
  <c r="F3179" i="6"/>
  <c r="T3178" i="6"/>
  <c r="S3178" i="6"/>
  <c r="M3178" i="6"/>
  <c r="F3178" i="6"/>
  <c r="T3177" i="6"/>
  <c r="S3177" i="6"/>
  <c r="M3177" i="6"/>
  <c r="F3177" i="6"/>
  <c r="L3176" i="6"/>
  <c r="T3176" i="6" s="1"/>
  <c r="K3176" i="6"/>
  <c r="S3176" i="6" s="1"/>
  <c r="F3176" i="6"/>
  <c r="T3175" i="6"/>
  <c r="S3175" i="6"/>
  <c r="M3175" i="6"/>
  <c r="F3175" i="6"/>
  <c r="T3174" i="6"/>
  <c r="S3174" i="6"/>
  <c r="M3174" i="6"/>
  <c r="F3174" i="6"/>
  <c r="L3173" i="6"/>
  <c r="T3173" i="6" s="1"/>
  <c r="K3173" i="6"/>
  <c r="S3173" i="6" s="1"/>
  <c r="F3173" i="6"/>
  <c r="T3172" i="6"/>
  <c r="S3172" i="6"/>
  <c r="M3172" i="6"/>
  <c r="F3172" i="6"/>
  <c r="T3171" i="6"/>
  <c r="S3171" i="6"/>
  <c r="M3171" i="6"/>
  <c r="F3171" i="6"/>
  <c r="T3170" i="6"/>
  <c r="S3170" i="6"/>
  <c r="M3170" i="6"/>
  <c r="F3170" i="6"/>
  <c r="T3169" i="6"/>
  <c r="S3169" i="6"/>
  <c r="M3169" i="6"/>
  <c r="F3169" i="6"/>
  <c r="T3168" i="6"/>
  <c r="S3168" i="6"/>
  <c r="M3168" i="6"/>
  <c r="F3168" i="6"/>
  <c r="T3167" i="6"/>
  <c r="S3167" i="6"/>
  <c r="M3167" i="6"/>
  <c r="F3167" i="6"/>
  <c r="T3166" i="6"/>
  <c r="S3166" i="6"/>
  <c r="M3166" i="6"/>
  <c r="F3166" i="6"/>
  <c r="L3165" i="6"/>
  <c r="M3165" i="6" s="1"/>
  <c r="K3165" i="6"/>
  <c r="S3165" i="6" s="1"/>
  <c r="F3165" i="6"/>
  <c r="T3164" i="6"/>
  <c r="S3164" i="6"/>
  <c r="M3164" i="6"/>
  <c r="F3164" i="6"/>
  <c r="T3163" i="6"/>
  <c r="S3163" i="6"/>
  <c r="M3163" i="6"/>
  <c r="F3163" i="6"/>
  <c r="T3162" i="6"/>
  <c r="S3162" i="6"/>
  <c r="M3162" i="6"/>
  <c r="F3162" i="6"/>
  <c r="T3161" i="6"/>
  <c r="S3161" i="6"/>
  <c r="M3161" i="6"/>
  <c r="F3161" i="6"/>
  <c r="L3160" i="6"/>
  <c r="T3160" i="6" s="1"/>
  <c r="K3160" i="6"/>
  <c r="S3160" i="6" s="1"/>
  <c r="F3160" i="6"/>
  <c r="T3159" i="6"/>
  <c r="S3159" i="6"/>
  <c r="M3159" i="6"/>
  <c r="F3159" i="6"/>
  <c r="T3158" i="6"/>
  <c r="S3158" i="6"/>
  <c r="M3158" i="6"/>
  <c r="F3158" i="6"/>
  <c r="T3157" i="6"/>
  <c r="S3157" i="6"/>
  <c r="M3157" i="6"/>
  <c r="F3157" i="6"/>
  <c r="T3156" i="6"/>
  <c r="S3156" i="6"/>
  <c r="M3156" i="6"/>
  <c r="F3156" i="6"/>
  <c r="T3155" i="6"/>
  <c r="S3155" i="6"/>
  <c r="M3155" i="6"/>
  <c r="F3155" i="6"/>
  <c r="T3154" i="6"/>
  <c r="S3154" i="6"/>
  <c r="M3154" i="6"/>
  <c r="F3154" i="6"/>
  <c r="T3153" i="6"/>
  <c r="S3153" i="6"/>
  <c r="M3153" i="6"/>
  <c r="F3153" i="6"/>
  <c r="T3152" i="6"/>
  <c r="S3152" i="6"/>
  <c r="M3152" i="6"/>
  <c r="F3152" i="6"/>
  <c r="T3151" i="6"/>
  <c r="S3151" i="6"/>
  <c r="M3151" i="6"/>
  <c r="F3151" i="6"/>
  <c r="T3150" i="6"/>
  <c r="S3150" i="6"/>
  <c r="M3150" i="6"/>
  <c r="F3150" i="6"/>
  <c r="T3149" i="6"/>
  <c r="S3149" i="6"/>
  <c r="M3149" i="6"/>
  <c r="F3149" i="6"/>
  <c r="T3148" i="6"/>
  <c r="S3148" i="6"/>
  <c r="M3148" i="6"/>
  <c r="F3148" i="6"/>
  <c r="T3147" i="6"/>
  <c r="S3147" i="6"/>
  <c r="M3147" i="6"/>
  <c r="F3147" i="6"/>
  <c r="T3146" i="6"/>
  <c r="S3146" i="6"/>
  <c r="M3146" i="6"/>
  <c r="F3146" i="6"/>
  <c r="T3145" i="6"/>
  <c r="S3145" i="6"/>
  <c r="M3145" i="6"/>
  <c r="F3145" i="6"/>
  <c r="T3144" i="6"/>
  <c r="S3144" i="6"/>
  <c r="M3144" i="6"/>
  <c r="F3144" i="6"/>
  <c r="T3143" i="6"/>
  <c r="S3143" i="6"/>
  <c r="M3143" i="6"/>
  <c r="F3143" i="6"/>
  <c r="T3142" i="6"/>
  <c r="S3142" i="6"/>
  <c r="M3142" i="6"/>
  <c r="F3142" i="6"/>
  <c r="T3141" i="6"/>
  <c r="S3141" i="6"/>
  <c r="M3141" i="6"/>
  <c r="F3141" i="6"/>
  <c r="T3140" i="6"/>
  <c r="S3140" i="6"/>
  <c r="M3140" i="6"/>
  <c r="F3140" i="6"/>
  <c r="T3139" i="6"/>
  <c r="S3139" i="6"/>
  <c r="M3139" i="6"/>
  <c r="F3139" i="6"/>
  <c r="T3138" i="6"/>
  <c r="S3138" i="6"/>
  <c r="M3138" i="6"/>
  <c r="F3138" i="6"/>
  <c r="T3137" i="6"/>
  <c r="S3137" i="6"/>
  <c r="M3137" i="6"/>
  <c r="F3137" i="6"/>
  <c r="T3136" i="6"/>
  <c r="S3136" i="6"/>
  <c r="M3136" i="6"/>
  <c r="F3136" i="6"/>
  <c r="T3135" i="6"/>
  <c r="S3135" i="6"/>
  <c r="M3135" i="6"/>
  <c r="F3135" i="6"/>
  <c r="L3134" i="6"/>
  <c r="M3134" i="6" s="1"/>
  <c r="K3134" i="6"/>
  <c r="S3134" i="6" s="1"/>
  <c r="F3134" i="6"/>
  <c r="T3133" i="6"/>
  <c r="S3133" i="6"/>
  <c r="M3133" i="6"/>
  <c r="F3133" i="6"/>
  <c r="T3132" i="6"/>
  <c r="S3132" i="6"/>
  <c r="M3132" i="6"/>
  <c r="F3132" i="6"/>
  <c r="T3131" i="6"/>
  <c r="S3131" i="6"/>
  <c r="M3131" i="6"/>
  <c r="F3131" i="6"/>
  <c r="T3130" i="6"/>
  <c r="S3130" i="6"/>
  <c r="M3130" i="6"/>
  <c r="F3130" i="6"/>
  <c r="T3129" i="6"/>
  <c r="S3129" i="6"/>
  <c r="M3129" i="6"/>
  <c r="F3129" i="6"/>
  <c r="T3128" i="6"/>
  <c r="S3128" i="6"/>
  <c r="M3128" i="6"/>
  <c r="F3128" i="6"/>
  <c r="T3127" i="6"/>
  <c r="S3127" i="6"/>
  <c r="M3127" i="6"/>
  <c r="F3127" i="6"/>
  <c r="T3126" i="6"/>
  <c r="S3126" i="6"/>
  <c r="M3126" i="6"/>
  <c r="F3126" i="6"/>
  <c r="T3125" i="6"/>
  <c r="S3125" i="6"/>
  <c r="M3125" i="6"/>
  <c r="F3125" i="6"/>
  <c r="T3124" i="6"/>
  <c r="S3124" i="6"/>
  <c r="M3124" i="6"/>
  <c r="F3124" i="6"/>
  <c r="T3123" i="6"/>
  <c r="S3123" i="6"/>
  <c r="M3123" i="6"/>
  <c r="F3123" i="6"/>
  <c r="T3122" i="6"/>
  <c r="S3122" i="6"/>
  <c r="M3122" i="6"/>
  <c r="F3122" i="6"/>
  <c r="T3121" i="6"/>
  <c r="S3121" i="6"/>
  <c r="M3121" i="6"/>
  <c r="F3121" i="6"/>
  <c r="L3120" i="6"/>
  <c r="M3120" i="6" s="1"/>
  <c r="K3120" i="6"/>
  <c r="S3120" i="6" s="1"/>
  <c r="F3120" i="6"/>
  <c r="L3119" i="6"/>
  <c r="T3119" i="6" s="1"/>
  <c r="K3119" i="6"/>
  <c r="S3119" i="6" s="1"/>
  <c r="F3119" i="6"/>
  <c r="T3118" i="6"/>
  <c r="S3118" i="6"/>
  <c r="M3118" i="6"/>
  <c r="F3118" i="6"/>
  <c r="T3117" i="6"/>
  <c r="S3117" i="6"/>
  <c r="M3117" i="6"/>
  <c r="F3117" i="6"/>
  <c r="T3116" i="6"/>
  <c r="S3116" i="6"/>
  <c r="M3116" i="6"/>
  <c r="F3116" i="6"/>
  <c r="T3115" i="6"/>
  <c r="S3115" i="6"/>
  <c r="M3115" i="6"/>
  <c r="F3115" i="6"/>
  <c r="T3114" i="6"/>
  <c r="S3114" i="6"/>
  <c r="M3114" i="6"/>
  <c r="F3114" i="6"/>
  <c r="T3113" i="6"/>
  <c r="S3113" i="6"/>
  <c r="M3113" i="6"/>
  <c r="F3113" i="6"/>
  <c r="T3112" i="6"/>
  <c r="S3112" i="6"/>
  <c r="M3112" i="6"/>
  <c r="F3112" i="6"/>
  <c r="T3111" i="6"/>
  <c r="S3111" i="6"/>
  <c r="M3111" i="6"/>
  <c r="F3111" i="6"/>
  <c r="T3110" i="6"/>
  <c r="S3110" i="6"/>
  <c r="M3110" i="6"/>
  <c r="F3110" i="6"/>
  <c r="T3109" i="6"/>
  <c r="S3109" i="6"/>
  <c r="M3109" i="6"/>
  <c r="F3109" i="6"/>
  <c r="T3108" i="6"/>
  <c r="S3108" i="6"/>
  <c r="M3108" i="6"/>
  <c r="F3108" i="6"/>
  <c r="T3107" i="6"/>
  <c r="S3107" i="6"/>
  <c r="M3107" i="6"/>
  <c r="F3107" i="6"/>
  <c r="T3106" i="6"/>
  <c r="S3106" i="6"/>
  <c r="M3106" i="6"/>
  <c r="F3106" i="6"/>
  <c r="T3105" i="6"/>
  <c r="S3105" i="6"/>
  <c r="M3105" i="6"/>
  <c r="F3105" i="6"/>
  <c r="T3104" i="6"/>
  <c r="S3104" i="6"/>
  <c r="M3104" i="6"/>
  <c r="F3104" i="6"/>
  <c r="T3103" i="6"/>
  <c r="S3103" i="6"/>
  <c r="M3103" i="6"/>
  <c r="F3103" i="6"/>
  <c r="T3102" i="6"/>
  <c r="S3102" i="6"/>
  <c r="M3102" i="6"/>
  <c r="F3102" i="6"/>
  <c r="T3101" i="6"/>
  <c r="S3101" i="6"/>
  <c r="M3101" i="6"/>
  <c r="F3101" i="6"/>
  <c r="T3100" i="6"/>
  <c r="S3100" i="6"/>
  <c r="M3100" i="6"/>
  <c r="F3100" i="6"/>
  <c r="T3099" i="6"/>
  <c r="S3099" i="6"/>
  <c r="M3099" i="6"/>
  <c r="F3099" i="6"/>
  <c r="T3098" i="6"/>
  <c r="S3098" i="6"/>
  <c r="M3098" i="6"/>
  <c r="F3098" i="6"/>
  <c r="T3097" i="6"/>
  <c r="S3097" i="6"/>
  <c r="M3097" i="6"/>
  <c r="F3097" i="6"/>
  <c r="T3096" i="6"/>
  <c r="S3096" i="6"/>
  <c r="M3096" i="6"/>
  <c r="F3096" i="6"/>
  <c r="T3095" i="6"/>
  <c r="S3095" i="6"/>
  <c r="M3095" i="6"/>
  <c r="F3095" i="6"/>
  <c r="T3094" i="6"/>
  <c r="S3094" i="6"/>
  <c r="M3094" i="6"/>
  <c r="F3094" i="6"/>
  <c r="T3093" i="6"/>
  <c r="S3093" i="6"/>
  <c r="M3093" i="6"/>
  <c r="F3093" i="6"/>
  <c r="T3092" i="6"/>
  <c r="S3092" i="6"/>
  <c r="M3092" i="6"/>
  <c r="F3092" i="6"/>
  <c r="T3091" i="6"/>
  <c r="S3091" i="6"/>
  <c r="M3091" i="6"/>
  <c r="F3091" i="6"/>
  <c r="T3090" i="6"/>
  <c r="S3090" i="6"/>
  <c r="M3090" i="6"/>
  <c r="F3090" i="6"/>
  <c r="T3089" i="6"/>
  <c r="S3089" i="6"/>
  <c r="M3089" i="6"/>
  <c r="F3089" i="6"/>
  <c r="T3088" i="6"/>
  <c r="S3088" i="6"/>
  <c r="M3088" i="6"/>
  <c r="F3088" i="6"/>
  <c r="L3087" i="6"/>
  <c r="T3087" i="6" s="1"/>
  <c r="K3087" i="6"/>
  <c r="S3087" i="6" s="1"/>
  <c r="F3087" i="6"/>
  <c r="T3086" i="6"/>
  <c r="S3086" i="6"/>
  <c r="M3086" i="6"/>
  <c r="F3086" i="6"/>
  <c r="T3085" i="6"/>
  <c r="S3085" i="6"/>
  <c r="M3085" i="6"/>
  <c r="F3085" i="6"/>
  <c r="T3084" i="6"/>
  <c r="S3084" i="6"/>
  <c r="M3084" i="6"/>
  <c r="F3084" i="6"/>
  <c r="T3083" i="6"/>
  <c r="S3083" i="6"/>
  <c r="M3083" i="6"/>
  <c r="F3083" i="6"/>
  <c r="T3082" i="6"/>
  <c r="S3082" i="6"/>
  <c r="M3082" i="6"/>
  <c r="F3082" i="6"/>
  <c r="T3081" i="6"/>
  <c r="S3081" i="6"/>
  <c r="M3081" i="6"/>
  <c r="F3081" i="6"/>
  <c r="L3080" i="6"/>
  <c r="T3080" i="6" s="1"/>
  <c r="K3080" i="6"/>
  <c r="S3080" i="6" s="1"/>
  <c r="F3080" i="6"/>
  <c r="T3079" i="6"/>
  <c r="S3079" i="6"/>
  <c r="M3079" i="6"/>
  <c r="F3079" i="6"/>
  <c r="T3078" i="6"/>
  <c r="S3078" i="6"/>
  <c r="M3078" i="6"/>
  <c r="F3078" i="6"/>
  <c r="T3077" i="6"/>
  <c r="S3077" i="6"/>
  <c r="M3077" i="6"/>
  <c r="F3077" i="6"/>
  <c r="T3076" i="6"/>
  <c r="S3076" i="6"/>
  <c r="M3076" i="6"/>
  <c r="F3076" i="6"/>
  <c r="T3075" i="6"/>
  <c r="S3075" i="6"/>
  <c r="M3075" i="6"/>
  <c r="F3075" i="6"/>
  <c r="L3074" i="6"/>
  <c r="T3074" i="6" s="1"/>
  <c r="K3074" i="6"/>
  <c r="S3074" i="6" s="1"/>
  <c r="F3074" i="6"/>
  <c r="T3073" i="6"/>
  <c r="S3073" i="6"/>
  <c r="M3073" i="6"/>
  <c r="F3073" i="6"/>
  <c r="T3072" i="6"/>
  <c r="S3072" i="6"/>
  <c r="M3072" i="6"/>
  <c r="F3072" i="6"/>
  <c r="T3071" i="6"/>
  <c r="S3071" i="6"/>
  <c r="M3071" i="6"/>
  <c r="F3071" i="6"/>
  <c r="T3070" i="6"/>
  <c r="S3070" i="6"/>
  <c r="M3070" i="6"/>
  <c r="F3070" i="6"/>
  <c r="T3069" i="6"/>
  <c r="S3069" i="6"/>
  <c r="M3069" i="6"/>
  <c r="F3069" i="6"/>
  <c r="L3068" i="6"/>
  <c r="T3068" i="6" s="1"/>
  <c r="K3068" i="6"/>
  <c r="S3068" i="6" s="1"/>
  <c r="F3068" i="6"/>
  <c r="T3067" i="6"/>
  <c r="S3067" i="6"/>
  <c r="M3067" i="6"/>
  <c r="F3067" i="6"/>
  <c r="T3066" i="6"/>
  <c r="S3066" i="6"/>
  <c r="M3066" i="6"/>
  <c r="F3066" i="6"/>
  <c r="L3065" i="6"/>
  <c r="T3065" i="6" s="1"/>
  <c r="K3065" i="6"/>
  <c r="S3065" i="6" s="1"/>
  <c r="F3065" i="6"/>
  <c r="T3064" i="6"/>
  <c r="S3064" i="6"/>
  <c r="M3064" i="6"/>
  <c r="F3064" i="6"/>
  <c r="T3063" i="6"/>
  <c r="S3063" i="6"/>
  <c r="M3063" i="6"/>
  <c r="F3063" i="6"/>
  <c r="T3062" i="6"/>
  <c r="S3062" i="6"/>
  <c r="M3062" i="6"/>
  <c r="F3062" i="6"/>
  <c r="T3061" i="6"/>
  <c r="S3061" i="6"/>
  <c r="M3061" i="6"/>
  <c r="F3061" i="6"/>
  <c r="T3060" i="6"/>
  <c r="S3060" i="6"/>
  <c r="M3060" i="6"/>
  <c r="F3060" i="6"/>
  <c r="T3059" i="6"/>
  <c r="S3059" i="6"/>
  <c r="M3059" i="6"/>
  <c r="F3059" i="6"/>
  <c r="T3058" i="6"/>
  <c r="S3058" i="6"/>
  <c r="M3058" i="6"/>
  <c r="F3058" i="6"/>
  <c r="T3057" i="6"/>
  <c r="S3057" i="6"/>
  <c r="M3057" i="6"/>
  <c r="F3057" i="6"/>
  <c r="T3056" i="6"/>
  <c r="S3056" i="6"/>
  <c r="M3056" i="6"/>
  <c r="F3056" i="6"/>
  <c r="T3055" i="6"/>
  <c r="S3055" i="6"/>
  <c r="M3055" i="6"/>
  <c r="F3055" i="6"/>
  <c r="T3054" i="6"/>
  <c r="S3054" i="6"/>
  <c r="M3054" i="6"/>
  <c r="F3054" i="6"/>
  <c r="T3053" i="6"/>
  <c r="S3053" i="6"/>
  <c r="M3053" i="6"/>
  <c r="F3053" i="6"/>
  <c r="L3052" i="6"/>
  <c r="T3052" i="6" s="1"/>
  <c r="K3052" i="6"/>
  <c r="S3052" i="6" s="1"/>
  <c r="F3052" i="6"/>
  <c r="T3051" i="6"/>
  <c r="S3051" i="6"/>
  <c r="M3051" i="6"/>
  <c r="F3051" i="6"/>
  <c r="T3050" i="6"/>
  <c r="S3050" i="6"/>
  <c r="M3050" i="6"/>
  <c r="F3050" i="6"/>
  <c r="T3049" i="6"/>
  <c r="S3049" i="6"/>
  <c r="M3049" i="6"/>
  <c r="F3049" i="6"/>
  <c r="L3048" i="6"/>
  <c r="T3048" i="6" s="1"/>
  <c r="K3048" i="6"/>
  <c r="S3048" i="6" s="1"/>
  <c r="F3048" i="6"/>
  <c r="T3047" i="6"/>
  <c r="S3047" i="6"/>
  <c r="M3047" i="6"/>
  <c r="F3047" i="6"/>
  <c r="L3046" i="6"/>
  <c r="T3046" i="6" s="1"/>
  <c r="K3046" i="6"/>
  <c r="S3046" i="6" s="1"/>
  <c r="F3046" i="6"/>
  <c r="T3045" i="6"/>
  <c r="S3045" i="6"/>
  <c r="M3045" i="6"/>
  <c r="F3045" i="6"/>
  <c r="T3044" i="6"/>
  <c r="S3044" i="6"/>
  <c r="M3044" i="6"/>
  <c r="F3044" i="6"/>
  <c r="T3043" i="6"/>
  <c r="S3043" i="6"/>
  <c r="M3043" i="6"/>
  <c r="F3043" i="6"/>
  <c r="T3042" i="6"/>
  <c r="S3042" i="6"/>
  <c r="M3042" i="6"/>
  <c r="F3042" i="6"/>
  <c r="T3041" i="6"/>
  <c r="S3041" i="6"/>
  <c r="M3041" i="6"/>
  <c r="F3041" i="6"/>
  <c r="T3040" i="6"/>
  <c r="S3040" i="6"/>
  <c r="M3040" i="6"/>
  <c r="F3040" i="6"/>
  <c r="T3039" i="6"/>
  <c r="S3039" i="6"/>
  <c r="M3039" i="6"/>
  <c r="F3039" i="6"/>
  <c r="L3038" i="6"/>
  <c r="M3038" i="6" s="1"/>
  <c r="K3038" i="6"/>
  <c r="S3038" i="6" s="1"/>
  <c r="F3038" i="6"/>
  <c r="T3037" i="6"/>
  <c r="S3037" i="6"/>
  <c r="M3037" i="6"/>
  <c r="F3037" i="6"/>
  <c r="T3036" i="6"/>
  <c r="S3036" i="6"/>
  <c r="M3036" i="6"/>
  <c r="F3036" i="6"/>
  <c r="T3035" i="6"/>
  <c r="S3035" i="6"/>
  <c r="M3035" i="6"/>
  <c r="F3035" i="6"/>
  <c r="L3034" i="6"/>
  <c r="T3034" i="6" s="1"/>
  <c r="K3034" i="6"/>
  <c r="S3034" i="6" s="1"/>
  <c r="F3034" i="6"/>
  <c r="T3033" i="6"/>
  <c r="S3033" i="6"/>
  <c r="M3033" i="6"/>
  <c r="F3033" i="6"/>
  <c r="T3032" i="6"/>
  <c r="S3032" i="6"/>
  <c r="M3032" i="6"/>
  <c r="F3032" i="6"/>
  <c r="T3031" i="6"/>
  <c r="S3031" i="6"/>
  <c r="M3031" i="6"/>
  <c r="F3031" i="6"/>
  <c r="T3030" i="6"/>
  <c r="S3030" i="6"/>
  <c r="M3030" i="6"/>
  <c r="F3030" i="6"/>
  <c r="T3029" i="6"/>
  <c r="S3029" i="6"/>
  <c r="M3029" i="6"/>
  <c r="F3029" i="6"/>
  <c r="L3028" i="6"/>
  <c r="M3028" i="6" s="1"/>
  <c r="K3028" i="6"/>
  <c r="S3028" i="6" s="1"/>
  <c r="F3028" i="6"/>
  <c r="T3027" i="6"/>
  <c r="S3027" i="6"/>
  <c r="M3027" i="6"/>
  <c r="F3027" i="6"/>
  <c r="T3026" i="6"/>
  <c r="S3026" i="6"/>
  <c r="M3026" i="6"/>
  <c r="F3026" i="6"/>
  <c r="T3025" i="6"/>
  <c r="S3025" i="6"/>
  <c r="M3025" i="6"/>
  <c r="F3025" i="6"/>
  <c r="T3024" i="6"/>
  <c r="S3024" i="6"/>
  <c r="M3024" i="6"/>
  <c r="F3024" i="6"/>
  <c r="T3023" i="6"/>
  <c r="S3023" i="6"/>
  <c r="M3023" i="6"/>
  <c r="F3023" i="6"/>
  <c r="T3022" i="6"/>
  <c r="S3022" i="6"/>
  <c r="M3022" i="6"/>
  <c r="F3022" i="6"/>
  <c r="T3021" i="6"/>
  <c r="S3021" i="6"/>
  <c r="M3021" i="6"/>
  <c r="F3021" i="6"/>
  <c r="T3020" i="6"/>
  <c r="S3020" i="6"/>
  <c r="M3020" i="6"/>
  <c r="F3020" i="6"/>
  <c r="T3019" i="6"/>
  <c r="S3019" i="6"/>
  <c r="M3019" i="6"/>
  <c r="F3019" i="6"/>
  <c r="T3018" i="6"/>
  <c r="S3018" i="6"/>
  <c r="M3018" i="6"/>
  <c r="F3018" i="6"/>
  <c r="T3017" i="6"/>
  <c r="S3017" i="6"/>
  <c r="M3017" i="6"/>
  <c r="F3017" i="6"/>
  <c r="T3016" i="6"/>
  <c r="S3016" i="6"/>
  <c r="M3016" i="6"/>
  <c r="F3016" i="6"/>
  <c r="L3015" i="6"/>
  <c r="M3015" i="6" s="1"/>
  <c r="K3015" i="6"/>
  <c r="S3015" i="6" s="1"/>
  <c r="F3015" i="6"/>
  <c r="T3014" i="6"/>
  <c r="S3014" i="6"/>
  <c r="M3014" i="6"/>
  <c r="F3014" i="6"/>
  <c r="T3013" i="6"/>
  <c r="S3013" i="6"/>
  <c r="M3013" i="6"/>
  <c r="F3013" i="6"/>
  <c r="T3012" i="6"/>
  <c r="S3012" i="6"/>
  <c r="M3012" i="6"/>
  <c r="F3012" i="6"/>
  <c r="T3011" i="6"/>
  <c r="S3011" i="6"/>
  <c r="M3011" i="6"/>
  <c r="F3011" i="6"/>
  <c r="T3010" i="6"/>
  <c r="S3010" i="6"/>
  <c r="M3010" i="6"/>
  <c r="F3010" i="6"/>
  <c r="T3009" i="6"/>
  <c r="S3009" i="6"/>
  <c r="M3009" i="6"/>
  <c r="F3009" i="6"/>
  <c r="L3008" i="6"/>
  <c r="M3008" i="6" s="1"/>
  <c r="K3008" i="6"/>
  <c r="S3008" i="6" s="1"/>
  <c r="F3008" i="6"/>
  <c r="T3007" i="6"/>
  <c r="S3007" i="6"/>
  <c r="M3007" i="6"/>
  <c r="F3007" i="6"/>
  <c r="T3006" i="6"/>
  <c r="S3006" i="6"/>
  <c r="M3006" i="6"/>
  <c r="F3006" i="6"/>
  <c r="T3005" i="6"/>
  <c r="S3005" i="6"/>
  <c r="M3005" i="6"/>
  <c r="F3005" i="6"/>
  <c r="T3004" i="6"/>
  <c r="S3004" i="6"/>
  <c r="M3004" i="6"/>
  <c r="F3004" i="6"/>
  <c r="T3003" i="6"/>
  <c r="S3003" i="6"/>
  <c r="M3003" i="6"/>
  <c r="F3003" i="6"/>
  <c r="T3002" i="6"/>
  <c r="S3002" i="6"/>
  <c r="M3002" i="6"/>
  <c r="F3002" i="6"/>
  <c r="T3001" i="6"/>
  <c r="S3001" i="6"/>
  <c r="M3001" i="6"/>
  <c r="F3001" i="6"/>
  <c r="T3000" i="6"/>
  <c r="S3000" i="6"/>
  <c r="M3000" i="6"/>
  <c r="F3000" i="6"/>
  <c r="T2999" i="6"/>
  <c r="S2999" i="6"/>
  <c r="M2999" i="6"/>
  <c r="F2999" i="6"/>
  <c r="T2998" i="6"/>
  <c r="S2998" i="6"/>
  <c r="M2998" i="6"/>
  <c r="F2998" i="6"/>
  <c r="T2997" i="6"/>
  <c r="S2997" i="6"/>
  <c r="M2997" i="6"/>
  <c r="F2997" i="6"/>
  <c r="T2996" i="6"/>
  <c r="S2996" i="6"/>
  <c r="M2996" i="6"/>
  <c r="F2996" i="6"/>
  <c r="T2995" i="6"/>
  <c r="S2995" i="6"/>
  <c r="M2995" i="6"/>
  <c r="F2995" i="6"/>
  <c r="T2994" i="6"/>
  <c r="S2994" i="6"/>
  <c r="M2994" i="6"/>
  <c r="F2994" i="6"/>
  <c r="T2993" i="6"/>
  <c r="S2993" i="6"/>
  <c r="M2993" i="6"/>
  <c r="F2993" i="6"/>
  <c r="T2992" i="6"/>
  <c r="S2992" i="6"/>
  <c r="M2992" i="6"/>
  <c r="F2992" i="6"/>
  <c r="T2991" i="6"/>
  <c r="S2991" i="6"/>
  <c r="M2991" i="6"/>
  <c r="F2991" i="6"/>
  <c r="T2990" i="6"/>
  <c r="S2990" i="6"/>
  <c r="M2990" i="6"/>
  <c r="F2990" i="6"/>
  <c r="T2989" i="6"/>
  <c r="S2989" i="6"/>
  <c r="M2989" i="6"/>
  <c r="F2989" i="6"/>
  <c r="T2988" i="6"/>
  <c r="S2988" i="6"/>
  <c r="M2988" i="6"/>
  <c r="F2988" i="6"/>
  <c r="T2987" i="6"/>
  <c r="S2987" i="6"/>
  <c r="M2987" i="6"/>
  <c r="F2987" i="6"/>
  <c r="T2986" i="6"/>
  <c r="S2986" i="6"/>
  <c r="M2986" i="6"/>
  <c r="F2986" i="6"/>
  <c r="T2985" i="6"/>
  <c r="S2985" i="6"/>
  <c r="M2985" i="6"/>
  <c r="F2985" i="6"/>
  <c r="T2984" i="6"/>
  <c r="S2984" i="6"/>
  <c r="M2984" i="6"/>
  <c r="F2984" i="6"/>
  <c r="T2983" i="6"/>
  <c r="S2983" i="6"/>
  <c r="M2983" i="6"/>
  <c r="F2983" i="6"/>
  <c r="T2982" i="6"/>
  <c r="S2982" i="6"/>
  <c r="M2982" i="6"/>
  <c r="F2982" i="6"/>
  <c r="T2981" i="6"/>
  <c r="S2981" i="6"/>
  <c r="M2981" i="6"/>
  <c r="F2981" i="6"/>
  <c r="T2980" i="6"/>
  <c r="S2980" i="6"/>
  <c r="M2980" i="6"/>
  <c r="F2980" i="6"/>
  <c r="T2979" i="6"/>
  <c r="S2979" i="6"/>
  <c r="M2979" i="6"/>
  <c r="F2979" i="6"/>
  <c r="T2978" i="6"/>
  <c r="S2978" i="6"/>
  <c r="M2978" i="6"/>
  <c r="F2978" i="6"/>
  <c r="T2977" i="6"/>
  <c r="S2977" i="6"/>
  <c r="M2977" i="6"/>
  <c r="F2977" i="6"/>
  <c r="T2976" i="6"/>
  <c r="S2976" i="6"/>
  <c r="M2976" i="6"/>
  <c r="F2976" i="6"/>
  <c r="T2975" i="6"/>
  <c r="S2975" i="6"/>
  <c r="M2975" i="6"/>
  <c r="F2975" i="6"/>
  <c r="T2974" i="6"/>
  <c r="S2974" i="6"/>
  <c r="M2974" i="6"/>
  <c r="F2974" i="6"/>
  <c r="T2973" i="6"/>
  <c r="S2973" i="6"/>
  <c r="M2973" i="6"/>
  <c r="F2973" i="6"/>
  <c r="T2972" i="6"/>
  <c r="S2972" i="6"/>
  <c r="M2972" i="6"/>
  <c r="F2972" i="6"/>
  <c r="T2971" i="6"/>
  <c r="S2971" i="6"/>
  <c r="M2971" i="6"/>
  <c r="F2971" i="6"/>
  <c r="T2970" i="6"/>
  <c r="S2970" i="6"/>
  <c r="M2970" i="6"/>
  <c r="F2970" i="6"/>
  <c r="T2969" i="6"/>
  <c r="S2969" i="6"/>
  <c r="M2969" i="6"/>
  <c r="F2969" i="6"/>
  <c r="L2968" i="6"/>
  <c r="M2968" i="6" s="1"/>
  <c r="K2968" i="6"/>
  <c r="S2968" i="6" s="1"/>
  <c r="F2968" i="6"/>
  <c r="T2967" i="6"/>
  <c r="S2967" i="6"/>
  <c r="M2967" i="6"/>
  <c r="F2967" i="6"/>
  <c r="T2966" i="6"/>
  <c r="S2966" i="6"/>
  <c r="M2966" i="6"/>
  <c r="F2966" i="6"/>
  <c r="T2965" i="6"/>
  <c r="S2965" i="6"/>
  <c r="M2965" i="6"/>
  <c r="F2965" i="6"/>
  <c r="T2964" i="6"/>
  <c r="S2964" i="6"/>
  <c r="M2964" i="6"/>
  <c r="F2964" i="6"/>
  <c r="T2963" i="6"/>
  <c r="S2963" i="6"/>
  <c r="M2963" i="6"/>
  <c r="F2963" i="6"/>
  <c r="T2962" i="6"/>
  <c r="S2962" i="6"/>
  <c r="M2962" i="6"/>
  <c r="F2962" i="6"/>
  <c r="L2961" i="6"/>
  <c r="T2961" i="6" s="1"/>
  <c r="K2961" i="6"/>
  <c r="S2961" i="6" s="1"/>
  <c r="F2961" i="6"/>
  <c r="T2960" i="6"/>
  <c r="S2960" i="6"/>
  <c r="M2960" i="6"/>
  <c r="F2960" i="6"/>
  <c r="T2959" i="6"/>
  <c r="S2959" i="6"/>
  <c r="M2959" i="6"/>
  <c r="F2959" i="6"/>
  <c r="T2958" i="6"/>
  <c r="S2958" i="6"/>
  <c r="M2958" i="6"/>
  <c r="F2958" i="6"/>
  <c r="T2957" i="6"/>
  <c r="S2957" i="6"/>
  <c r="M2957" i="6"/>
  <c r="F2957" i="6"/>
  <c r="T2956" i="6"/>
  <c r="S2956" i="6"/>
  <c r="M2956" i="6"/>
  <c r="F2956" i="6"/>
  <c r="T2955" i="6"/>
  <c r="S2955" i="6"/>
  <c r="M2955" i="6"/>
  <c r="F2955" i="6"/>
  <c r="T2954" i="6"/>
  <c r="S2954" i="6"/>
  <c r="M2954" i="6"/>
  <c r="F2954" i="6"/>
  <c r="T2953" i="6"/>
  <c r="S2953" i="6"/>
  <c r="M2953" i="6"/>
  <c r="F2953" i="6"/>
  <c r="T2952" i="6"/>
  <c r="S2952" i="6"/>
  <c r="M2952" i="6"/>
  <c r="F2952" i="6"/>
  <c r="L2951" i="6"/>
  <c r="M2951" i="6" s="1"/>
  <c r="K2951" i="6"/>
  <c r="S2951" i="6" s="1"/>
  <c r="F2951" i="6"/>
  <c r="T2950" i="6"/>
  <c r="S2950" i="6"/>
  <c r="M2950" i="6"/>
  <c r="F2950" i="6"/>
  <c r="L2949" i="6"/>
  <c r="M2949" i="6" s="1"/>
  <c r="K2949" i="6"/>
  <c r="S2949" i="6" s="1"/>
  <c r="F2949" i="6"/>
  <c r="T2948" i="6"/>
  <c r="S2948" i="6"/>
  <c r="M2948" i="6"/>
  <c r="F2948" i="6"/>
  <c r="T2947" i="6"/>
  <c r="S2947" i="6"/>
  <c r="M2947" i="6"/>
  <c r="F2947" i="6"/>
  <c r="T2946" i="6"/>
  <c r="S2946" i="6"/>
  <c r="M2946" i="6"/>
  <c r="F2946" i="6"/>
  <c r="T2945" i="6"/>
  <c r="S2945" i="6"/>
  <c r="M2945" i="6"/>
  <c r="F2945" i="6"/>
  <c r="T2944" i="6"/>
  <c r="S2944" i="6"/>
  <c r="M2944" i="6"/>
  <c r="F2944" i="6"/>
  <c r="T2943" i="6"/>
  <c r="S2943" i="6"/>
  <c r="M2943" i="6"/>
  <c r="F2943" i="6"/>
  <c r="T2942" i="6"/>
  <c r="S2942" i="6"/>
  <c r="M2942" i="6"/>
  <c r="F2942" i="6"/>
  <c r="T2941" i="6"/>
  <c r="S2941" i="6"/>
  <c r="M2941" i="6"/>
  <c r="F2941" i="6"/>
  <c r="T2940" i="6"/>
  <c r="S2940" i="6"/>
  <c r="M2940" i="6"/>
  <c r="F2940" i="6"/>
  <c r="T2939" i="6"/>
  <c r="S2939" i="6"/>
  <c r="M2939" i="6"/>
  <c r="F2939" i="6"/>
  <c r="T2938" i="6"/>
  <c r="S2938" i="6"/>
  <c r="M2938" i="6"/>
  <c r="F2938" i="6"/>
  <c r="T2937" i="6"/>
  <c r="S2937" i="6"/>
  <c r="M2937" i="6"/>
  <c r="F2937" i="6"/>
  <c r="T2936" i="6"/>
  <c r="S2936" i="6"/>
  <c r="M2936" i="6"/>
  <c r="F2936" i="6"/>
  <c r="L2935" i="6"/>
  <c r="T2935" i="6" s="1"/>
  <c r="K2935" i="6"/>
  <c r="S2935" i="6" s="1"/>
  <c r="F2935" i="6"/>
  <c r="T2934" i="6"/>
  <c r="S2934" i="6"/>
  <c r="M2934" i="6"/>
  <c r="F2934" i="6"/>
  <c r="T2933" i="6"/>
  <c r="S2933" i="6"/>
  <c r="M2933" i="6"/>
  <c r="F2933" i="6"/>
  <c r="T2932" i="6"/>
  <c r="S2932" i="6"/>
  <c r="M2932" i="6"/>
  <c r="F2932" i="6"/>
  <c r="T2931" i="6"/>
  <c r="S2931" i="6"/>
  <c r="M2931" i="6"/>
  <c r="F2931" i="6"/>
  <c r="T2930" i="6"/>
  <c r="S2930" i="6"/>
  <c r="M2930" i="6"/>
  <c r="F2930" i="6"/>
  <c r="T2929" i="6"/>
  <c r="S2929" i="6"/>
  <c r="M2929" i="6"/>
  <c r="F2929" i="6"/>
  <c r="T2928" i="6"/>
  <c r="S2928" i="6"/>
  <c r="M2928" i="6"/>
  <c r="F2928" i="6"/>
  <c r="T2927" i="6"/>
  <c r="S2927" i="6"/>
  <c r="M2927" i="6"/>
  <c r="F2927" i="6"/>
  <c r="T2926" i="6"/>
  <c r="S2926" i="6"/>
  <c r="M2926" i="6"/>
  <c r="F2926" i="6"/>
  <c r="T2925" i="6"/>
  <c r="S2925" i="6"/>
  <c r="M2925" i="6"/>
  <c r="F2925" i="6"/>
  <c r="L2924" i="6"/>
  <c r="M2924" i="6" s="1"/>
  <c r="K2924" i="6"/>
  <c r="S2924" i="6" s="1"/>
  <c r="F2924" i="6"/>
  <c r="T2923" i="6"/>
  <c r="S2923" i="6"/>
  <c r="M2923" i="6"/>
  <c r="F2923" i="6"/>
  <c r="T2922" i="6"/>
  <c r="S2922" i="6"/>
  <c r="M2922" i="6"/>
  <c r="F2922" i="6"/>
  <c r="T2921" i="6"/>
  <c r="S2921" i="6"/>
  <c r="M2921" i="6"/>
  <c r="F2921" i="6"/>
  <c r="T2920" i="6"/>
  <c r="S2920" i="6"/>
  <c r="M2920" i="6"/>
  <c r="F2920" i="6"/>
  <c r="L2919" i="6"/>
  <c r="M2919" i="6" s="1"/>
  <c r="K2919" i="6"/>
  <c r="S2919" i="6" s="1"/>
  <c r="F2919" i="6"/>
  <c r="T2918" i="6"/>
  <c r="S2918" i="6"/>
  <c r="M2918" i="6"/>
  <c r="F2918" i="6"/>
  <c r="T2917" i="6"/>
  <c r="S2917" i="6"/>
  <c r="M2917" i="6"/>
  <c r="F2917" i="6"/>
  <c r="T2916" i="6"/>
  <c r="S2916" i="6"/>
  <c r="M2916" i="6"/>
  <c r="F2916" i="6"/>
  <c r="T2915" i="6"/>
  <c r="S2915" i="6"/>
  <c r="M2915" i="6"/>
  <c r="F2915" i="6"/>
  <c r="T2914" i="6"/>
  <c r="S2914" i="6"/>
  <c r="M2914" i="6"/>
  <c r="F2914" i="6"/>
  <c r="T2913" i="6"/>
  <c r="S2913" i="6"/>
  <c r="M2913" i="6"/>
  <c r="F2913" i="6"/>
  <c r="T2912" i="6"/>
  <c r="S2912" i="6"/>
  <c r="M2912" i="6"/>
  <c r="F2912" i="6"/>
  <c r="T2911" i="6"/>
  <c r="S2911" i="6"/>
  <c r="M2911" i="6"/>
  <c r="F2911" i="6"/>
  <c r="T2910" i="6"/>
  <c r="S2910" i="6"/>
  <c r="M2910" i="6"/>
  <c r="F2910" i="6"/>
  <c r="T2909" i="6"/>
  <c r="S2909" i="6"/>
  <c r="M2909" i="6"/>
  <c r="F2909" i="6"/>
  <c r="T2908" i="6"/>
  <c r="S2908" i="6"/>
  <c r="M2908" i="6"/>
  <c r="F2908" i="6"/>
  <c r="T2907" i="6"/>
  <c r="S2907" i="6"/>
  <c r="M2907" i="6"/>
  <c r="F2907" i="6"/>
  <c r="T2906" i="6"/>
  <c r="S2906" i="6"/>
  <c r="M2906" i="6"/>
  <c r="F2906" i="6"/>
  <c r="T2905" i="6"/>
  <c r="S2905" i="6"/>
  <c r="M2905" i="6"/>
  <c r="F2905" i="6"/>
  <c r="T2904" i="6"/>
  <c r="S2904" i="6"/>
  <c r="M2904" i="6"/>
  <c r="F2904" i="6"/>
  <c r="T2903" i="6"/>
  <c r="S2903" i="6"/>
  <c r="M2903" i="6"/>
  <c r="F2903" i="6"/>
  <c r="T2902" i="6"/>
  <c r="S2902" i="6"/>
  <c r="M2902" i="6"/>
  <c r="F2902" i="6"/>
  <c r="T2901" i="6"/>
  <c r="S2901" i="6"/>
  <c r="M2901" i="6"/>
  <c r="F2901" i="6"/>
  <c r="T2900" i="6"/>
  <c r="S2900" i="6"/>
  <c r="M2900" i="6"/>
  <c r="F2900" i="6"/>
  <c r="T2899" i="6"/>
  <c r="S2899" i="6"/>
  <c r="M2899" i="6"/>
  <c r="F2899" i="6"/>
  <c r="T2898" i="6"/>
  <c r="S2898" i="6"/>
  <c r="M2898" i="6"/>
  <c r="F2898" i="6"/>
  <c r="T2897" i="6"/>
  <c r="S2897" i="6"/>
  <c r="M2897" i="6"/>
  <c r="F2897" i="6"/>
  <c r="T2896" i="6"/>
  <c r="S2896" i="6"/>
  <c r="M2896" i="6"/>
  <c r="F2896" i="6"/>
  <c r="T2895" i="6"/>
  <c r="S2895" i="6"/>
  <c r="M2895" i="6"/>
  <c r="F2895" i="6"/>
  <c r="T2894" i="6"/>
  <c r="S2894" i="6"/>
  <c r="M2894" i="6"/>
  <c r="F2894" i="6"/>
  <c r="T2893" i="6"/>
  <c r="S2893" i="6"/>
  <c r="M2893" i="6"/>
  <c r="F2893" i="6"/>
  <c r="T2892" i="6"/>
  <c r="S2892" i="6"/>
  <c r="M2892" i="6"/>
  <c r="F2892" i="6"/>
  <c r="T2891" i="6"/>
  <c r="S2891" i="6"/>
  <c r="M2891" i="6"/>
  <c r="F2891" i="6"/>
  <c r="T2890" i="6"/>
  <c r="S2890" i="6"/>
  <c r="M2890" i="6"/>
  <c r="F2890" i="6"/>
  <c r="T2889" i="6"/>
  <c r="S2889" i="6"/>
  <c r="M2889" i="6"/>
  <c r="F2889" i="6"/>
  <c r="T2888" i="6"/>
  <c r="S2888" i="6"/>
  <c r="M2888" i="6"/>
  <c r="F2888" i="6"/>
  <c r="T2887" i="6"/>
  <c r="S2887" i="6"/>
  <c r="M2887" i="6"/>
  <c r="F2887" i="6"/>
  <c r="T2886" i="6"/>
  <c r="S2886" i="6"/>
  <c r="M2886" i="6"/>
  <c r="F2886" i="6"/>
  <c r="T2885" i="6"/>
  <c r="S2885" i="6"/>
  <c r="M2885" i="6"/>
  <c r="F2885" i="6"/>
  <c r="T2884" i="6"/>
  <c r="S2884" i="6"/>
  <c r="M2884" i="6"/>
  <c r="F2884" i="6"/>
  <c r="T2883" i="6"/>
  <c r="S2883" i="6"/>
  <c r="M2883" i="6"/>
  <c r="F2883" i="6"/>
  <c r="T2882" i="6"/>
  <c r="S2882" i="6"/>
  <c r="M2882" i="6"/>
  <c r="F2882" i="6"/>
  <c r="T2881" i="6"/>
  <c r="S2881" i="6"/>
  <c r="M2881" i="6"/>
  <c r="F2881" i="6"/>
  <c r="T2880" i="6"/>
  <c r="S2880" i="6"/>
  <c r="M2880" i="6"/>
  <c r="F2880" i="6"/>
  <c r="T2879" i="6"/>
  <c r="S2879" i="6"/>
  <c r="M2879" i="6"/>
  <c r="F2879" i="6"/>
  <c r="T2878" i="6"/>
  <c r="S2878" i="6"/>
  <c r="M2878" i="6"/>
  <c r="F2878" i="6"/>
  <c r="T2877" i="6"/>
  <c r="S2877" i="6"/>
  <c r="M2877" i="6"/>
  <c r="F2877" i="6"/>
  <c r="T2876" i="6"/>
  <c r="S2876" i="6"/>
  <c r="M2876" i="6"/>
  <c r="F2876" i="6"/>
  <c r="L2875" i="6"/>
  <c r="T2875" i="6" s="1"/>
  <c r="K2875" i="6"/>
  <c r="S2875" i="6" s="1"/>
  <c r="F2875" i="6"/>
  <c r="T2874" i="6"/>
  <c r="S2874" i="6"/>
  <c r="M2874" i="6"/>
  <c r="F2874" i="6"/>
  <c r="T2873" i="6"/>
  <c r="S2873" i="6"/>
  <c r="M2873" i="6"/>
  <c r="F2873" i="6"/>
  <c r="T2872" i="6"/>
  <c r="S2872" i="6"/>
  <c r="M2872" i="6"/>
  <c r="F2872" i="6"/>
  <c r="T2871" i="6"/>
  <c r="S2871" i="6"/>
  <c r="M2871" i="6"/>
  <c r="F2871" i="6"/>
  <c r="T2870" i="6"/>
  <c r="S2870" i="6"/>
  <c r="M2870" i="6"/>
  <c r="F2870" i="6"/>
  <c r="T2869" i="6"/>
  <c r="S2869" i="6"/>
  <c r="M2869" i="6"/>
  <c r="F2869" i="6"/>
  <c r="T2868" i="6"/>
  <c r="S2868" i="6"/>
  <c r="M2868" i="6"/>
  <c r="F2868" i="6"/>
  <c r="T2867" i="6"/>
  <c r="S2867" i="6"/>
  <c r="M2867" i="6"/>
  <c r="F2867" i="6"/>
  <c r="T2866" i="6"/>
  <c r="S2866" i="6"/>
  <c r="M2866" i="6"/>
  <c r="F2866" i="6"/>
  <c r="L2865" i="6"/>
  <c r="T2865" i="6" s="1"/>
  <c r="K2865" i="6"/>
  <c r="S2865" i="6" s="1"/>
  <c r="F2865" i="6"/>
  <c r="T2864" i="6"/>
  <c r="S2864" i="6"/>
  <c r="M2864" i="6"/>
  <c r="F2864" i="6"/>
  <c r="T2863" i="6"/>
  <c r="S2863" i="6"/>
  <c r="M2863" i="6"/>
  <c r="F2863" i="6"/>
  <c r="T2862" i="6"/>
  <c r="S2862" i="6"/>
  <c r="M2862" i="6"/>
  <c r="F2862" i="6"/>
  <c r="T2861" i="6"/>
  <c r="S2861" i="6"/>
  <c r="M2861" i="6"/>
  <c r="F2861" i="6"/>
  <c r="T2860" i="6"/>
  <c r="S2860" i="6"/>
  <c r="M2860" i="6"/>
  <c r="F2860" i="6"/>
  <c r="T2859" i="6"/>
  <c r="S2859" i="6"/>
  <c r="M2859" i="6"/>
  <c r="F2859" i="6"/>
  <c r="T2858" i="6"/>
  <c r="S2858" i="6"/>
  <c r="M2858" i="6"/>
  <c r="F2858" i="6"/>
  <c r="L2857" i="6"/>
  <c r="M2857" i="6" s="1"/>
  <c r="K2857" i="6"/>
  <c r="S2857" i="6" s="1"/>
  <c r="F2857" i="6"/>
  <c r="T2856" i="6"/>
  <c r="S2856" i="6"/>
  <c r="M2856" i="6"/>
  <c r="F2856" i="6"/>
  <c r="T2855" i="6"/>
  <c r="S2855" i="6"/>
  <c r="M2855" i="6"/>
  <c r="F2855" i="6"/>
  <c r="T2854" i="6"/>
  <c r="S2854" i="6"/>
  <c r="M2854" i="6"/>
  <c r="F2854" i="6"/>
  <c r="T2853" i="6"/>
  <c r="S2853" i="6"/>
  <c r="M2853" i="6"/>
  <c r="F2853" i="6"/>
  <c r="T2852" i="6"/>
  <c r="S2852" i="6"/>
  <c r="M2852" i="6"/>
  <c r="F2852" i="6"/>
  <c r="T2851" i="6"/>
  <c r="S2851" i="6"/>
  <c r="M2851" i="6"/>
  <c r="F2851" i="6"/>
  <c r="T2850" i="6"/>
  <c r="S2850" i="6"/>
  <c r="M2850" i="6"/>
  <c r="F2850" i="6"/>
  <c r="T2849" i="6"/>
  <c r="S2849" i="6"/>
  <c r="M2849" i="6"/>
  <c r="F2849" i="6"/>
  <c r="T2848" i="6"/>
  <c r="S2848" i="6"/>
  <c r="M2848" i="6"/>
  <c r="F2848" i="6"/>
  <c r="T2847" i="6"/>
  <c r="S2847" i="6"/>
  <c r="M2847" i="6"/>
  <c r="F2847" i="6"/>
  <c r="T2846" i="6"/>
  <c r="S2846" i="6"/>
  <c r="M2846" i="6"/>
  <c r="F2846" i="6"/>
  <c r="T2845" i="6"/>
  <c r="S2845" i="6"/>
  <c r="M2845" i="6"/>
  <c r="F2845" i="6"/>
  <c r="L2844" i="6"/>
  <c r="M2844" i="6" s="1"/>
  <c r="K2844" i="6"/>
  <c r="S2844" i="6" s="1"/>
  <c r="F2844" i="6"/>
  <c r="L2843" i="6"/>
  <c r="M2843" i="6" s="1"/>
  <c r="K2843" i="6"/>
  <c r="S2843" i="6" s="1"/>
  <c r="F2843" i="6"/>
  <c r="T2842" i="6"/>
  <c r="S2842" i="6"/>
  <c r="M2842" i="6"/>
  <c r="F2842" i="6"/>
  <c r="T2841" i="6"/>
  <c r="S2841" i="6"/>
  <c r="M2841" i="6"/>
  <c r="F2841" i="6"/>
  <c r="T2840" i="6"/>
  <c r="S2840" i="6"/>
  <c r="M2840" i="6"/>
  <c r="F2840" i="6"/>
  <c r="T2839" i="6"/>
  <c r="S2839" i="6"/>
  <c r="M2839" i="6"/>
  <c r="F2839" i="6"/>
  <c r="T2838" i="6"/>
  <c r="S2838" i="6"/>
  <c r="M2838" i="6"/>
  <c r="F2838" i="6"/>
  <c r="T2837" i="6"/>
  <c r="S2837" i="6"/>
  <c r="M2837" i="6"/>
  <c r="F2837" i="6"/>
  <c r="T2836" i="6"/>
  <c r="S2836" i="6"/>
  <c r="M2836" i="6"/>
  <c r="F2836" i="6"/>
  <c r="T2835" i="6"/>
  <c r="S2835" i="6"/>
  <c r="M2835" i="6"/>
  <c r="F2835" i="6"/>
  <c r="T2834" i="6"/>
  <c r="S2834" i="6"/>
  <c r="M2834" i="6"/>
  <c r="F2834" i="6"/>
  <c r="T2833" i="6"/>
  <c r="S2833" i="6"/>
  <c r="M2833" i="6"/>
  <c r="F2833" i="6"/>
  <c r="T2832" i="6"/>
  <c r="S2832" i="6"/>
  <c r="M2832" i="6"/>
  <c r="F2832" i="6"/>
  <c r="T2831" i="6"/>
  <c r="S2831" i="6"/>
  <c r="M2831" i="6"/>
  <c r="F2831" i="6"/>
  <c r="L2830" i="6"/>
  <c r="M2830" i="6" s="1"/>
  <c r="K2830" i="6"/>
  <c r="S2830" i="6" s="1"/>
  <c r="F2830" i="6"/>
  <c r="T2829" i="6"/>
  <c r="S2829" i="6"/>
  <c r="M2829" i="6"/>
  <c r="F2829" i="6"/>
  <c r="T2828" i="6"/>
  <c r="S2828" i="6"/>
  <c r="M2828" i="6"/>
  <c r="F2828" i="6"/>
  <c r="T2827" i="6"/>
  <c r="S2827" i="6"/>
  <c r="M2827" i="6"/>
  <c r="F2827" i="6"/>
  <c r="T2826" i="6"/>
  <c r="S2826" i="6"/>
  <c r="M2826" i="6"/>
  <c r="F2826" i="6"/>
  <c r="T2825" i="6"/>
  <c r="S2825" i="6"/>
  <c r="M2825" i="6"/>
  <c r="F2825" i="6"/>
  <c r="T2824" i="6"/>
  <c r="S2824" i="6"/>
  <c r="M2824" i="6"/>
  <c r="F2824" i="6"/>
  <c r="L2823" i="6"/>
  <c r="T2823" i="6" s="1"/>
  <c r="K2823" i="6"/>
  <c r="S2823" i="6" s="1"/>
  <c r="F2823" i="6"/>
  <c r="T2822" i="6"/>
  <c r="S2822" i="6"/>
  <c r="M2822" i="6"/>
  <c r="F2822" i="6"/>
  <c r="T2821" i="6"/>
  <c r="S2821" i="6"/>
  <c r="M2821" i="6"/>
  <c r="F2821" i="6"/>
  <c r="T2820" i="6"/>
  <c r="S2820" i="6"/>
  <c r="M2820" i="6"/>
  <c r="F2820" i="6"/>
  <c r="T2819" i="6"/>
  <c r="S2819" i="6"/>
  <c r="M2819" i="6"/>
  <c r="F2819" i="6"/>
  <c r="T2818" i="6"/>
  <c r="S2818" i="6"/>
  <c r="M2818" i="6"/>
  <c r="F2818" i="6"/>
  <c r="T2817" i="6"/>
  <c r="S2817" i="6"/>
  <c r="M2817" i="6"/>
  <c r="F2817" i="6"/>
  <c r="T2816" i="6"/>
  <c r="S2816" i="6"/>
  <c r="M2816" i="6"/>
  <c r="F2816" i="6"/>
  <c r="T2815" i="6"/>
  <c r="S2815" i="6"/>
  <c r="M2815" i="6"/>
  <c r="F2815" i="6"/>
  <c r="T2814" i="6"/>
  <c r="S2814" i="6"/>
  <c r="M2814" i="6"/>
  <c r="F2814" i="6"/>
  <c r="T2813" i="6"/>
  <c r="S2813" i="6"/>
  <c r="M2813" i="6"/>
  <c r="F2813" i="6"/>
  <c r="T2812" i="6"/>
  <c r="S2812" i="6"/>
  <c r="M2812" i="6"/>
  <c r="F2812" i="6"/>
  <c r="T2811" i="6"/>
  <c r="S2811" i="6"/>
  <c r="M2811" i="6"/>
  <c r="F2811" i="6"/>
  <c r="T2810" i="6"/>
  <c r="S2810" i="6"/>
  <c r="M2810" i="6"/>
  <c r="F2810" i="6"/>
  <c r="L2809" i="6"/>
  <c r="T2809" i="6" s="1"/>
  <c r="K2809" i="6"/>
  <c r="S2809" i="6" s="1"/>
  <c r="F2809" i="6"/>
  <c r="T2808" i="6"/>
  <c r="S2808" i="6"/>
  <c r="M2808" i="6"/>
  <c r="F2808" i="6"/>
  <c r="T2807" i="6"/>
  <c r="S2807" i="6"/>
  <c r="M2807" i="6"/>
  <c r="F2807" i="6"/>
  <c r="T2806" i="6"/>
  <c r="S2806" i="6"/>
  <c r="M2806" i="6"/>
  <c r="F2806" i="6"/>
  <c r="T2805" i="6"/>
  <c r="S2805" i="6"/>
  <c r="M2805" i="6"/>
  <c r="F2805" i="6"/>
  <c r="T2804" i="6"/>
  <c r="S2804" i="6"/>
  <c r="M2804" i="6"/>
  <c r="F2804" i="6"/>
  <c r="T2803" i="6"/>
  <c r="S2803" i="6"/>
  <c r="M2803" i="6"/>
  <c r="F2803" i="6"/>
  <c r="T2802" i="6"/>
  <c r="S2802" i="6"/>
  <c r="M2802" i="6"/>
  <c r="F2802" i="6"/>
  <c r="T2801" i="6"/>
  <c r="S2801" i="6"/>
  <c r="M2801" i="6"/>
  <c r="F2801" i="6"/>
  <c r="L2800" i="6"/>
  <c r="M2800" i="6" s="1"/>
  <c r="K2800" i="6"/>
  <c r="S2800" i="6" s="1"/>
  <c r="F2800" i="6"/>
  <c r="T2799" i="6"/>
  <c r="S2799" i="6"/>
  <c r="M2799" i="6"/>
  <c r="F2799" i="6"/>
  <c r="T2798" i="6"/>
  <c r="S2798" i="6"/>
  <c r="M2798" i="6"/>
  <c r="F2798" i="6"/>
  <c r="T2797" i="6"/>
  <c r="S2797" i="6"/>
  <c r="M2797" i="6"/>
  <c r="F2797" i="6"/>
  <c r="T2796" i="6"/>
  <c r="S2796" i="6"/>
  <c r="M2796" i="6"/>
  <c r="F2796" i="6"/>
  <c r="T2795" i="6"/>
  <c r="S2795" i="6"/>
  <c r="M2795" i="6"/>
  <c r="F2795" i="6"/>
  <c r="T2794" i="6"/>
  <c r="S2794" i="6"/>
  <c r="M2794" i="6"/>
  <c r="F2794" i="6"/>
  <c r="T2793" i="6"/>
  <c r="S2793" i="6"/>
  <c r="M2793" i="6"/>
  <c r="F2793" i="6"/>
  <c r="T2792" i="6"/>
  <c r="S2792" i="6"/>
  <c r="M2792" i="6"/>
  <c r="F2792" i="6"/>
  <c r="T2791" i="6"/>
  <c r="S2791" i="6"/>
  <c r="M2791" i="6"/>
  <c r="F2791" i="6"/>
  <c r="T2790" i="6"/>
  <c r="S2790" i="6"/>
  <c r="M2790" i="6"/>
  <c r="F2790" i="6"/>
  <c r="T2789" i="6"/>
  <c r="S2789" i="6"/>
  <c r="M2789" i="6"/>
  <c r="F2789" i="6"/>
  <c r="L2788" i="6"/>
  <c r="T2788" i="6" s="1"/>
  <c r="K2788" i="6"/>
  <c r="S2788" i="6" s="1"/>
  <c r="F2788" i="6"/>
  <c r="T2787" i="6"/>
  <c r="S2787" i="6"/>
  <c r="M2787" i="6"/>
  <c r="F2787" i="6"/>
  <c r="T2786" i="6"/>
  <c r="S2786" i="6"/>
  <c r="M2786" i="6"/>
  <c r="F2786" i="6"/>
  <c r="T2785" i="6"/>
  <c r="S2785" i="6"/>
  <c r="M2785" i="6"/>
  <c r="F2785" i="6"/>
  <c r="L2784" i="6"/>
  <c r="T2784" i="6" s="1"/>
  <c r="K2784" i="6"/>
  <c r="S2784" i="6" s="1"/>
  <c r="F2784" i="6"/>
  <c r="T2783" i="6"/>
  <c r="S2783" i="6"/>
  <c r="M2783" i="6"/>
  <c r="F2783" i="6"/>
  <c r="T2782" i="6"/>
  <c r="S2782" i="6"/>
  <c r="M2782" i="6"/>
  <c r="F2782" i="6"/>
  <c r="T2781" i="6"/>
  <c r="S2781" i="6"/>
  <c r="M2781" i="6"/>
  <c r="F2781" i="6"/>
  <c r="T2780" i="6"/>
  <c r="S2780" i="6"/>
  <c r="M2780" i="6"/>
  <c r="F2780" i="6"/>
  <c r="L2779" i="6"/>
  <c r="M2779" i="6" s="1"/>
  <c r="K2779" i="6"/>
  <c r="S2779" i="6" s="1"/>
  <c r="F2779" i="6"/>
  <c r="T2778" i="6"/>
  <c r="S2778" i="6"/>
  <c r="M2778" i="6"/>
  <c r="F2778" i="6"/>
  <c r="T2777" i="6"/>
  <c r="S2777" i="6"/>
  <c r="M2777" i="6"/>
  <c r="F2777" i="6"/>
  <c r="T2776" i="6"/>
  <c r="S2776" i="6"/>
  <c r="M2776" i="6"/>
  <c r="F2776" i="6"/>
  <c r="L2775" i="6"/>
  <c r="M2775" i="6" s="1"/>
  <c r="K2775" i="6"/>
  <c r="S2775" i="6" s="1"/>
  <c r="F2775" i="6"/>
  <c r="T2774" i="6"/>
  <c r="S2774" i="6"/>
  <c r="M2774" i="6"/>
  <c r="F2774" i="6"/>
  <c r="L2773" i="6"/>
  <c r="M2773" i="6" s="1"/>
  <c r="K2773" i="6"/>
  <c r="S2773" i="6" s="1"/>
  <c r="F2773" i="6"/>
  <c r="T2772" i="6"/>
  <c r="S2772" i="6"/>
  <c r="M2772" i="6"/>
  <c r="F2772" i="6"/>
  <c r="T2771" i="6"/>
  <c r="S2771" i="6"/>
  <c r="M2771" i="6"/>
  <c r="F2771" i="6"/>
  <c r="T2770" i="6"/>
  <c r="S2770" i="6"/>
  <c r="M2770" i="6"/>
  <c r="F2770" i="6"/>
  <c r="T2769" i="6"/>
  <c r="S2769" i="6"/>
  <c r="M2769" i="6"/>
  <c r="F2769" i="6"/>
  <c r="T2768" i="6"/>
  <c r="S2768" i="6"/>
  <c r="M2768" i="6"/>
  <c r="F2768" i="6"/>
  <c r="T2767" i="6"/>
  <c r="S2767" i="6"/>
  <c r="M2767" i="6"/>
  <c r="F2767" i="6"/>
  <c r="T2766" i="6"/>
  <c r="S2766" i="6"/>
  <c r="M2766" i="6"/>
  <c r="F2766" i="6"/>
  <c r="T2765" i="6"/>
  <c r="S2765" i="6"/>
  <c r="M2765" i="6"/>
  <c r="F2765" i="6"/>
  <c r="T2764" i="6"/>
  <c r="S2764" i="6"/>
  <c r="M2764" i="6"/>
  <c r="F2764" i="6"/>
  <c r="L2763" i="6"/>
  <c r="M2763" i="6" s="1"/>
  <c r="K2763" i="6"/>
  <c r="S2763" i="6" s="1"/>
  <c r="F2763" i="6"/>
  <c r="T2762" i="6"/>
  <c r="S2762" i="6"/>
  <c r="M2762" i="6"/>
  <c r="F2762" i="6"/>
  <c r="T2761" i="6"/>
  <c r="S2761" i="6"/>
  <c r="M2761" i="6"/>
  <c r="F2761" i="6"/>
  <c r="T2760" i="6"/>
  <c r="S2760" i="6"/>
  <c r="M2760" i="6"/>
  <c r="F2760" i="6"/>
  <c r="T2759" i="6"/>
  <c r="S2759" i="6"/>
  <c r="M2759" i="6"/>
  <c r="F2759" i="6"/>
  <c r="T2758" i="6"/>
  <c r="S2758" i="6"/>
  <c r="M2758" i="6"/>
  <c r="F2758" i="6"/>
  <c r="T2757" i="6"/>
  <c r="S2757" i="6"/>
  <c r="M2757" i="6"/>
  <c r="F2757" i="6"/>
  <c r="T2756" i="6"/>
  <c r="S2756" i="6"/>
  <c r="M2756" i="6"/>
  <c r="F2756" i="6"/>
  <c r="L2755" i="6"/>
  <c r="T2755" i="6" s="1"/>
  <c r="K2755" i="6"/>
  <c r="S2755" i="6" s="1"/>
  <c r="F2755" i="6"/>
  <c r="T2754" i="6"/>
  <c r="S2754" i="6"/>
  <c r="M2754" i="6"/>
  <c r="F2754" i="6"/>
  <c r="L2753" i="6"/>
  <c r="M2753" i="6" s="1"/>
  <c r="K2753" i="6"/>
  <c r="S2753" i="6" s="1"/>
  <c r="F2753" i="6"/>
  <c r="T2752" i="6"/>
  <c r="S2752" i="6"/>
  <c r="M2752" i="6"/>
  <c r="F2752" i="6"/>
  <c r="L2751" i="6"/>
  <c r="M2751" i="6" s="1"/>
  <c r="K2751" i="6"/>
  <c r="S2751" i="6" s="1"/>
  <c r="F2751" i="6"/>
  <c r="T2750" i="6"/>
  <c r="S2750" i="6"/>
  <c r="M2750" i="6"/>
  <c r="F2750" i="6"/>
  <c r="T2749" i="6"/>
  <c r="S2749" i="6"/>
  <c r="M2749" i="6"/>
  <c r="F2749" i="6"/>
  <c r="T2748" i="6"/>
  <c r="S2748" i="6"/>
  <c r="M2748" i="6"/>
  <c r="F2748" i="6"/>
  <c r="T2747" i="6"/>
  <c r="S2747" i="6"/>
  <c r="M2747" i="6"/>
  <c r="F2747" i="6"/>
  <c r="T2746" i="6"/>
  <c r="S2746" i="6"/>
  <c r="M2746" i="6"/>
  <c r="F2746" i="6"/>
  <c r="T2745" i="6"/>
  <c r="S2745" i="6"/>
  <c r="M2745" i="6"/>
  <c r="F2745" i="6"/>
  <c r="T2744" i="6"/>
  <c r="S2744" i="6"/>
  <c r="M2744" i="6"/>
  <c r="F2744" i="6"/>
  <c r="T2743" i="6"/>
  <c r="S2743" i="6"/>
  <c r="M2743" i="6"/>
  <c r="F2743" i="6"/>
  <c r="T2742" i="6"/>
  <c r="S2742" i="6"/>
  <c r="M2742" i="6"/>
  <c r="F2742" i="6"/>
  <c r="T2741" i="6"/>
  <c r="S2741" i="6"/>
  <c r="M2741" i="6"/>
  <c r="F2741" i="6"/>
  <c r="T2740" i="6"/>
  <c r="S2740" i="6"/>
  <c r="M2740" i="6"/>
  <c r="F2740" i="6"/>
  <c r="T2739" i="6"/>
  <c r="S2739" i="6"/>
  <c r="M2739" i="6"/>
  <c r="F2739" i="6"/>
  <c r="T2738" i="6"/>
  <c r="S2738" i="6"/>
  <c r="M2738" i="6"/>
  <c r="F2738" i="6"/>
  <c r="L2737" i="6"/>
  <c r="T2737" i="6" s="1"/>
  <c r="K2737" i="6"/>
  <c r="S2737" i="6" s="1"/>
  <c r="F2737" i="6"/>
  <c r="T2736" i="6"/>
  <c r="S2736" i="6"/>
  <c r="M2736" i="6"/>
  <c r="F2736" i="6"/>
  <c r="T2735" i="6"/>
  <c r="S2735" i="6"/>
  <c r="M2735" i="6"/>
  <c r="F2735" i="6"/>
  <c r="T2734" i="6"/>
  <c r="S2734" i="6"/>
  <c r="M2734" i="6"/>
  <c r="F2734" i="6"/>
  <c r="T2733" i="6"/>
  <c r="S2733" i="6"/>
  <c r="M2733" i="6"/>
  <c r="F2733" i="6"/>
  <c r="T2732" i="6"/>
  <c r="S2732" i="6"/>
  <c r="M2732" i="6"/>
  <c r="F2732" i="6"/>
  <c r="T2731" i="6"/>
  <c r="S2731" i="6"/>
  <c r="M2731" i="6"/>
  <c r="F2731" i="6"/>
  <c r="T2730" i="6"/>
  <c r="S2730" i="6"/>
  <c r="M2730" i="6"/>
  <c r="F2730" i="6"/>
  <c r="T2729" i="6"/>
  <c r="S2729" i="6"/>
  <c r="M2729" i="6"/>
  <c r="F2729" i="6"/>
  <c r="T2728" i="6"/>
  <c r="S2728" i="6"/>
  <c r="M2728" i="6"/>
  <c r="F2728" i="6"/>
  <c r="T2727" i="6"/>
  <c r="S2727" i="6"/>
  <c r="M2727" i="6"/>
  <c r="F2727" i="6"/>
  <c r="T2726" i="6"/>
  <c r="S2726" i="6"/>
  <c r="M2726" i="6"/>
  <c r="F2726" i="6"/>
  <c r="T2725" i="6"/>
  <c r="S2725" i="6"/>
  <c r="M2725" i="6"/>
  <c r="F2725" i="6"/>
  <c r="T2724" i="6"/>
  <c r="S2724" i="6"/>
  <c r="M2724" i="6"/>
  <c r="F2724" i="6"/>
  <c r="T2723" i="6"/>
  <c r="S2723" i="6"/>
  <c r="M2723" i="6"/>
  <c r="F2723" i="6"/>
  <c r="L2722" i="6"/>
  <c r="M2722" i="6" s="1"/>
  <c r="K2722" i="6"/>
  <c r="S2722" i="6" s="1"/>
  <c r="F2722" i="6"/>
  <c r="T2721" i="6"/>
  <c r="S2721" i="6"/>
  <c r="M2721" i="6"/>
  <c r="F2721" i="6"/>
  <c r="T2720" i="6"/>
  <c r="S2720" i="6"/>
  <c r="M2720" i="6"/>
  <c r="F2720" i="6"/>
  <c r="T2719" i="6"/>
  <c r="S2719" i="6"/>
  <c r="M2719" i="6"/>
  <c r="F2719" i="6"/>
  <c r="T2718" i="6"/>
  <c r="S2718" i="6"/>
  <c r="M2718" i="6"/>
  <c r="F2718" i="6"/>
  <c r="T2717" i="6"/>
  <c r="S2717" i="6"/>
  <c r="M2717" i="6"/>
  <c r="F2717" i="6"/>
  <c r="L2716" i="6"/>
  <c r="M2716" i="6" s="1"/>
  <c r="K2716" i="6"/>
  <c r="S2716" i="6" s="1"/>
  <c r="F2716" i="6"/>
  <c r="T2715" i="6"/>
  <c r="S2715" i="6"/>
  <c r="M2715" i="6"/>
  <c r="F2715" i="6"/>
  <c r="T2714" i="6"/>
  <c r="S2714" i="6"/>
  <c r="M2714" i="6"/>
  <c r="F2714" i="6"/>
  <c r="T2713" i="6"/>
  <c r="S2713" i="6"/>
  <c r="M2713" i="6"/>
  <c r="F2713" i="6"/>
  <c r="T2712" i="6"/>
  <c r="S2712" i="6"/>
  <c r="M2712" i="6"/>
  <c r="F2712" i="6"/>
  <c r="T2711" i="6"/>
  <c r="S2711" i="6"/>
  <c r="M2711" i="6"/>
  <c r="F2711" i="6"/>
  <c r="T2710" i="6"/>
  <c r="S2710" i="6"/>
  <c r="M2710" i="6"/>
  <c r="F2710" i="6"/>
  <c r="T2709" i="6"/>
  <c r="S2709" i="6"/>
  <c r="M2709" i="6"/>
  <c r="F2709" i="6"/>
  <c r="T2708" i="6"/>
  <c r="S2708" i="6"/>
  <c r="M2708" i="6"/>
  <c r="F2708" i="6"/>
  <c r="T2707" i="6"/>
  <c r="S2707" i="6"/>
  <c r="M2707" i="6"/>
  <c r="F2707" i="6"/>
  <c r="T2706" i="6"/>
  <c r="S2706" i="6"/>
  <c r="M2706" i="6"/>
  <c r="F2706" i="6"/>
  <c r="T2705" i="6"/>
  <c r="S2705" i="6"/>
  <c r="M2705" i="6"/>
  <c r="F2705" i="6"/>
  <c r="L2704" i="6"/>
  <c r="T2704" i="6" s="1"/>
  <c r="K2704" i="6"/>
  <c r="S2704" i="6" s="1"/>
  <c r="F2704" i="6"/>
  <c r="L2703" i="6"/>
  <c r="T2703" i="6" s="1"/>
  <c r="K2703" i="6"/>
  <c r="S2703" i="6" s="1"/>
  <c r="F2703" i="6"/>
  <c r="L2702" i="6"/>
  <c r="T2702" i="6" s="1"/>
  <c r="K2702" i="6"/>
  <c r="S2702" i="6" s="1"/>
  <c r="F2702" i="6"/>
  <c r="L2701" i="6"/>
  <c r="T2701" i="6" s="1"/>
  <c r="K2701" i="6"/>
  <c r="S2701" i="6" s="1"/>
  <c r="F2701" i="6"/>
  <c r="T2700" i="6"/>
  <c r="S2700" i="6"/>
  <c r="M2700" i="6"/>
  <c r="F2700" i="6"/>
  <c r="T2699" i="6"/>
  <c r="S2699" i="6"/>
  <c r="M2699" i="6"/>
  <c r="F2699" i="6"/>
  <c r="T2698" i="6"/>
  <c r="S2698" i="6"/>
  <c r="M2698" i="6"/>
  <c r="F2698" i="6"/>
  <c r="L2697" i="6"/>
  <c r="T2697" i="6" s="1"/>
  <c r="K2697" i="6"/>
  <c r="S2697" i="6" s="1"/>
  <c r="F2697" i="6"/>
  <c r="T2696" i="6"/>
  <c r="S2696" i="6"/>
  <c r="M2696" i="6"/>
  <c r="F2696" i="6"/>
  <c r="T2695" i="6"/>
  <c r="S2695" i="6"/>
  <c r="M2695" i="6"/>
  <c r="F2695" i="6"/>
  <c r="T2694" i="6"/>
  <c r="S2694" i="6"/>
  <c r="M2694" i="6"/>
  <c r="F2694" i="6"/>
  <c r="T2693" i="6"/>
  <c r="S2693" i="6"/>
  <c r="M2693" i="6"/>
  <c r="F2693" i="6"/>
  <c r="T2692" i="6"/>
  <c r="S2692" i="6"/>
  <c r="M2692" i="6"/>
  <c r="F2692" i="6"/>
  <c r="T2691" i="6"/>
  <c r="S2691" i="6"/>
  <c r="M2691" i="6"/>
  <c r="F2691" i="6"/>
  <c r="T2690" i="6"/>
  <c r="S2690" i="6"/>
  <c r="M2690" i="6"/>
  <c r="F2690" i="6"/>
  <c r="T2689" i="6"/>
  <c r="S2689" i="6"/>
  <c r="M2689" i="6"/>
  <c r="F2689" i="6"/>
  <c r="T2688" i="6"/>
  <c r="S2688" i="6"/>
  <c r="M2688" i="6"/>
  <c r="F2688" i="6"/>
  <c r="T2687" i="6"/>
  <c r="S2687" i="6"/>
  <c r="M2687" i="6"/>
  <c r="F2687" i="6"/>
  <c r="T2686" i="6"/>
  <c r="S2686" i="6"/>
  <c r="M2686" i="6"/>
  <c r="F2686" i="6"/>
  <c r="L2685" i="6"/>
  <c r="M2685" i="6" s="1"/>
  <c r="K2685" i="6"/>
  <c r="S2685" i="6" s="1"/>
  <c r="F2685" i="6"/>
  <c r="T2684" i="6"/>
  <c r="S2684" i="6"/>
  <c r="M2684" i="6"/>
  <c r="F2684" i="6"/>
  <c r="T2683" i="6"/>
  <c r="S2683" i="6"/>
  <c r="M2683" i="6"/>
  <c r="F2683" i="6"/>
  <c r="T2682" i="6"/>
  <c r="S2682" i="6"/>
  <c r="M2682" i="6"/>
  <c r="F2682" i="6"/>
  <c r="T2681" i="6"/>
  <c r="S2681" i="6"/>
  <c r="M2681" i="6"/>
  <c r="F2681" i="6"/>
  <c r="T2680" i="6"/>
  <c r="S2680" i="6"/>
  <c r="M2680" i="6"/>
  <c r="F2680" i="6"/>
  <c r="T2679" i="6"/>
  <c r="S2679" i="6"/>
  <c r="M2679" i="6"/>
  <c r="F2679" i="6"/>
  <c r="L2678" i="6"/>
  <c r="M2678" i="6" s="1"/>
  <c r="K2678" i="6"/>
  <c r="S2678" i="6" s="1"/>
  <c r="F2678" i="6"/>
  <c r="T2677" i="6"/>
  <c r="S2677" i="6"/>
  <c r="M2677" i="6"/>
  <c r="F2677" i="6"/>
  <c r="T2676" i="6"/>
  <c r="S2676" i="6"/>
  <c r="M2676" i="6"/>
  <c r="F2676" i="6"/>
  <c r="L2675" i="6"/>
  <c r="M2675" i="6" s="1"/>
  <c r="K2675" i="6"/>
  <c r="S2675" i="6" s="1"/>
  <c r="F2675" i="6"/>
  <c r="T2674" i="6"/>
  <c r="S2674" i="6"/>
  <c r="M2674" i="6"/>
  <c r="F2674" i="6"/>
  <c r="T2673" i="6"/>
  <c r="S2673" i="6"/>
  <c r="M2673" i="6"/>
  <c r="F2673" i="6"/>
  <c r="T2672" i="6"/>
  <c r="S2672" i="6"/>
  <c r="M2672" i="6"/>
  <c r="F2672" i="6"/>
  <c r="T2671" i="6"/>
  <c r="S2671" i="6"/>
  <c r="M2671" i="6"/>
  <c r="F2671" i="6"/>
  <c r="T2670" i="6"/>
  <c r="S2670" i="6"/>
  <c r="M2670" i="6"/>
  <c r="F2670" i="6"/>
  <c r="T2669" i="6"/>
  <c r="S2669" i="6"/>
  <c r="M2669" i="6"/>
  <c r="F2669" i="6"/>
  <c r="T2668" i="6"/>
  <c r="S2668" i="6"/>
  <c r="M2668" i="6"/>
  <c r="F2668" i="6"/>
  <c r="T2667" i="6"/>
  <c r="S2667" i="6"/>
  <c r="M2667" i="6"/>
  <c r="F2667" i="6"/>
  <c r="T2666" i="6"/>
  <c r="S2666" i="6"/>
  <c r="M2666" i="6"/>
  <c r="F2666" i="6"/>
  <c r="T2665" i="6"/>
  <c r="S2665" i="6"/>
  <c r="M2665" i="6"/>
  <c r="F2665" i="6"/>
  <c r="T2664" i="6"/>
  <c r="S2664" i="6"/>
  <c r="M2664" i="6"/>
  <c r="F2664" i="6"/>
  <c r="T2663" i="6"/>
  <c r="S2663" i="6"/>
  <c r="M2663" i="6"/>
  <c r="F2663" i="6"/>
  <c r="L2662" i="6"/>
  <c r="M2662" i="6" s="1"/>
  <c r="K2662" i="6"/>
  <c r="S2662" i="6" s="1"/>
  <c r="F2662" i="6"/>
  <c r="T2661" i="6"/>
  <c r="S2661" i="6"/>
  <c r="M2661" i="6"/>
  <c r="F2661" i="6"/>
  <c r="T2660" i="6"/>
  <c r="S2660" i="6"/>
  <c r="M2660" i="6"/>
  <c r="F2660" i="6"/>
  <c r="T2659" i="6"/>
  <c r="S2659" i="6"/>
  <c r="M2659" i="6"/>
  <c r="F2659" i="6"/>
  <c r="T2658" i="6"/>
  <c r="S2658" i="6"/>
  <c r="M2658" i="6"/>
  <c r="F2658" i="6"/>
  <c r="T2657" i="6"/>
  <c r="S2657" i="6"/>
  <c r="M2657" i="6"/>
  <c r="F2657" i="6"/>
  <c r="T2656" i="6"/>
  <c r="S2656" i="6"/>
  <c r="M2656" i="6"/>
  <c r="F2656" i="6"/>
  <c r="L2655" i="6"/>
  <c r="T2655" i="6" s="1"/>
  <c r="K2655" i="6"/>
  <c r="S2655" i="6" s="1"/>
  <c r="F2655" i="6"/>
  <c r="T2654" i="6"/>
  <c r="S2654" i="6"/>
  <c r="M2654" i="6"/>
  <c r="F2654" i="6"/>
  <c r="T2653" i="6"/>
  <c r="S2653" i="6"/>
  <c r="M2653" i="6"/>
  <c r="F2653" i="6"/>
  <c r="T2652" i="6"/>
  <c r="S2652" i="6"/>
  <c r="M2652" i="6"/>
  <c r="F2652" i="6"/>
  <c r="L2651" i="6"/>
  <c r="T2651" i="6" s="1"/>
  <c r="K2651" i="6"/>
  <c r="S2651" i="6" s="1"/>
  <c r="F2651" i="6"/>
  <c r="T2650" i="6"/>
  <c r="S2650" i="6"/>
  <c r="M2650" i="6"/>
  <c r="F2650" i="6"/>
  <c r="T2649" i="6"/>
  <c r="S2649" i="6"/>
  <c r="M2649" i="6"/>
  <c r="F2649" i="6"/>
  <c r="T2648" i="6"/>
  <c r="S2648" i="6"/>
  <c r="M2648" i="6"/>
  <c r="F2648" i="6"/>
  <c r="T2647" i="6"/>
  <c r="S2647" i="6"/>
  <c r="M2647" i="6"/>
  <c r="F2647" i="6"/>
  <c r="T2646" i="6"/>
  <c r="S2646" i="6"/>
  <c r="M2646" i="6"/>
  <c r="F2646" i="6"/>
  <c r="T2645" i="6"/>
  <c r="S2645" i="6"/>
  <c r="M2645" i="6"/>
  <c r="F2645" i="6"/>
  <c r="T2644" i="6"/>
  <c r="S2644" i="6"/>
  <c r="M2644" i="6"/>
  <c r="F2644" i="6"/>
  <c r="T2643" i="6"/>
  <c r="S2643" i="6"/>
  <c r="M2643" i="6"/>
  <c r="F2643" i="6"/>
  <c r="T2642" i="6"/>
  <c r="S2642" i="6"/>
  <c r="M2642" i="6"/>
  <c r="F2642" i="6"/>
  <c r="T2641" i="6"/>
  <c r="S2641" i="6"/>
  <c r="M2641" i="6"/>
  <c r="F2641" i="6"/>
  <c r="T2640" i="6"/>
  <c r="S2640" i="6"/>
  <c r="M2640" i="6"/>
  <c r="F2640" i="6"/>
  <c r="T2639" i="6"/>
  <c r="S2639" i="6"/>
  <c r="M2639" i="6"/>
  <c r="F2639" i="6"/>
  <c r="T2638" i="6"/>
  <c r="S2638" i="6"/>
  <c r="M2638" i="6"/>
  <c r="F2638" i="6"/>
  <c r="L2637" i="6"/>
  <c r="M2637" i="6" s="1"/>
  <c r="K2637" i="6"/>
  <c r="S2637" i="6" s="1"/>
  <c r="F2637" i="6"/>
  <c r="T2636" i="6"/>
  <c r="S2636" i="6"/>
  <c r="M2636" i="6"/>
  <c r="F2636" i="6"/>
  <c r="T2635" i="6"/>
  <c r="S2635" i="6"/>
  <c r="M2635" i="6"/>
  <c r="F2635" i="6"/>
  <c r="T2634" i="6"/>
  <c r="S2634" i="6"/>
  <c r="M2634" i="6"/>
  <c r="F2634" i="6"/>
  <c r="T2633" i="6"/>
  <c r="S2633" i="6"/>
  <c r="M2633" i="6"/>
  <c r="F2633" i="6"/>
  <c r="T2632" i="6"/>
  <c r="S2632" i="6"/>
  <c r="M2632" i="6"/>
  <c r="F2632" i="6"/>
  <c r="T2631" i="6"/>
  <c r="S2631" i="6"/>
  <c r="M2631" i="6"/>
  <c r="F2631" i="6"/>
  <c r="T2630" i="6"/>
  <c r="S2630" i="6"/>
  <c r="M2630" i="6"/>
  <c r="F2630" i="6"/>
  <c r="T2629" i="6"/>
  <c r="S2629" i="6"/>
  <c r="M2629" i="6"/>
  <c r="F2629" i="6"/>
  <c r="T2628" i="6"/>
  <c r="S2628" i="6"/>
  <c r="M2628" i="6"/>
  <c r="F2628" i="6"/>
  <c r="T2627" i="6"/>
  <c r="S2627" i="6"/>
  <c r="M2627" i="6"/>
  <c r="F2627" i="6"/>
  <c r="T2626" i="6"/>
  <c r="S2626" i="6"/>
  <c r="M2626" i="6"/>
  <c r="F2626" i="6"/>
  <c r="T2625" i="6"/>
  <c r="S2625" i="6"/>
  <c r="M2625" i="6"/>
  <c r="F2625" i="6"/>
  <c r="T2624" i="6"/>
  <c r="S2624" i="6"/>
  <c r="M2624" i="6"/>
  <c r="F2624" i="6"/>
  <c r="T2623" i="6"/>
  <c r="S2623" i="6"/>
  <c r="M2623" i="6"/>
  <c r="F2623" i="6"/>
  <c r="T2622" i="6"/>
  <c r="S2622" i="6"/>
  <c r="M2622" i="6"/>
  <c r="F2622" i="6"/>
  <c r="T2621" i="6"/>
  <c r="S2621" i="6"/>
  <c r="M2621" i="6"/>
  <c r="F2621" i="6"/>
  <c r="T2620" i="6"/>
  <c r="S2620" i="6"/>
  <c r="M2620" i="6"/>
  <c r="F2620" i="6"/>
  <c r="T2619" i="6"/>
  <c r="S2619" i="6"/>
  <c r="M2619" i="6"/>
  <c r="F2619" i="6"/>
  <c r="T2618" i="6"/>
  <c r="S2618" i="6"/>
  <c r="M2618" i="6"/>
  <c r="F2618" i="6"/>
  <c r="T2617" i="6"/>
  <c r="S2617" i="6"/>
  <c r="M2617" i="6"/>
  <c r="F2617" i="6"/>
  <c r="T2616" i="6"/>
  <c r="S2616" i="6"/>
  <c r="M2616" i="6"/>
  <c r="F2616" i="6"/>
  <c r="T2615" i="6"/>
  <c r="S2615" i="6"/>
  <c r="M2615" i="6"/>
  <c r="F2615" i="6"/>
  <c r="T2614" i="6"/>
  <c r="S2614" i="6"/>
  <c r="M2614" i="6"/>
  <c r="F2614" i="6"/>
  <c r="T2613" i="6"/>
  <c r="S2613" i="6"/>
  <c r="M2613" i="6"/>
  <c r="F2613" i="6"/>
  <c r="T2612" i="6"/>
  <c r="S2612" i="6"/>
  <c r="M2612" i="6"/>
  <c r="F2612" i="6"/>
  <c r="T2611" i="6"/>
  <c r="S2611" i="6"/>
  <c r="M2611" i="6"/>
  <c r="F2611" i="6"/>
  <c r="T2610" i="6"/>
  <c r="S2610" i="6"/>
  <c r="M2610" i="6"/>
  <c r="F2610" i="6"/>
  <c r="T2609" i="6"/>
  <c r="S2609" i="6"/>
  <c r="M2609" i="6"/>
  <c r="F2609" i="6"/>
  <c r="T2608" i="6"/>
  <c r="S2608" i="6"/>
  <c r="M2608" i="6"/>
  <c r="F2608" i="6"/>
  <c r="T2607" i="6"/>
  <c r="S2607" i="6"/>
  <c r="M2607" i="6"/>
  <c r="F2607" i="6"/>
  <c r="T2606" i="6"/>
  <c r="S2606" i="6"/>
  <c r="M2606" i="6"/>
  <c r="F2606" i="6"/>
  <c r="T2605" i="6"/>
  <c r="S2605" i="6"/>
  <c r="M2605" i="6"/>
  <c r="F2605" i="6"/>
  <c r="T2604" i="6"/>
  <c r="S2604" i="6"/>
  <c r="M2604" i="6"/>
  <c r="F2604" i="6"/>
  <c r="T2603" i="6"/>
  <c r="S2603" i="6"/>
  <c r="M2603" i="6"/>
  <c r="F2603" i="6"/>
  <c r="T2602" i="6"/>
  <c r="S2602" i="6"/>
  <c r="M2602" i="6"/>
  <c r="F2602" i="6"/>
  <c r="T2601" i="6"/>
  <c r="S2601" i="6"/>
  <c r="M2601" i="6"/>
  <c r="F2601" i="6"/>
  <c r="T2600" i="6"/>
  <c r="S2600" i="6"/>
  <c r="M2600" i="6"/>
  <c r="F2600" i="6"/>
  <c r="T2599" i="6"/>
  <c r="S2599" i="6"/>
  <c r="M2599" i="6"/>
  <c r="F2599" i="6"/>
  <c r="T2598" i="6"/>
  <c r="S2598" i="6"/>
  <c r="M2598" i="6"/>
  <c r="F2598" i="6"/>
  <c r="T2597" i="6"/>
  <c r="S2597" i="6"/>
  <c r="M2597" i="6"/>
  <c r="F2597" i="6"/>
  <c r="T2596" i="6"/>
  <c r="S2596" i="6"/>
  <c r="M2596" i="6"/>
  <c r="F2596" i="6"/>
  <c r="T2595" i="6"/>
  <c r="S2595" i="6"/>
  <c r="M2595" i="6"/>
  <c r="F2595" i="6"/>
  <c r="T2594" i="6"/>
  <c r="S2594" i="6"/>
  <c r="M2594" i="6"/>
  <c r="F2594" i="6"/>
  <c r="T2593" i="6"/>
  <c r="S2593" i="6"/>
  <c r="M2593" i="6"/>
  <c r="F2593" i="6"/>
  <c r="L2592" i="6"/>
  <c r="M2592" i="6" s="1"/>
  <c r="K2592" i="6"/>
  <c r="S2592" i="6" s="1"/>
  <c r="F2592" i="6"/>
  <c r="L2591" i="6"/>
  <c r="T2591" i="6" s="1"/>
  <c r="K2591" i="6"/>
  <c r="S2591" i="6" s="1"/>
  <c r="F2591" i="6"/>
  <c r="T2590" i="6"/>
  <c r="S2590" i="6"/>
  <c r="M2590" i="6"/>
  <c r="F2590" i="6"/>
  <c r="T2589" i="6"/>
  <c r="S2589" i="6"/>
  <c r="M2589" i="6"/>
  <c r="F2589" i="6"/>
  <c r="T2588" i="6"/>
  <c r="S2588" i="6"/>
  <c r="M2588" i="6"/>
  <c r="F2588" i="6"/>
  <c r="L2587" i="6"/>
  <c r="T2587" i="6" s="1"/>
  <c r="K2587" i="6"/>
  <c r="S2587" i="6" s="1"/>
  <c r="F2587" i="6"/>
  <c r="L2586" i="6"/>
  <c r="T2586" i="6" s="1"/>
  <c r="K2586" i="6"/>
  <c r="S2586" i="6" s="1"/>
  <c r="F2586" i="6"/>
  <c r="T2585" i="6"/>
  <c r="S2585" i="6"/>
  <c r="M2585" i="6"/>
  <c r="F2585" i="6"/>
  <c r="T2584" i="6"/>
  <c r="S2584" i="6"/>
  <c r="M2584" i="6"/>
  <c r="F2584" i="6"/>
  <c r="T2583" i="6"/>
  <c r="S2583" i="6"/>
  <c r="M2583" i="6"/>
  <c r="F2583" i="6"/>
  <c r="T2582" i="6"/>
  <c r="S2582" i="6"/>
  <c r="M2582" i="6"/>
  <c r="F2582" i="6"/>
  <c r="T2581" i="6"/>
  <c r="S2581" i="6"/>
  <c r="M2581" i="6"/>
  <c r="F2581" i="6"/>
  <c r="T2580" i="6"/>
  <c r="S2580" i="6"/>
  <c r="M2580" i="6"/>
  <c r="F2580" i="6"/>
  <c r="T2579" i="6"/>
  <c r="S2579" i="6"/>
  <c r="M2579" i="6"/>
  <c r="F2579" i="6"/>
  <c r="T2578" i="6"/>
  <c r="S2578" i="6"/>
  <c r="M2578" i="6"/>
  <c r="F2578" i="6"/>
  <c r="T2577" i="6"/>
  <c r="S2577" i="6"/>
  <c r="M2577" i="6"/>
  <c r="F2577" i="6"/>
  <c r="T2576" i="6"/>
  <c r="S2576" i="6"/>
  <c r="M2576" i="6"/>
  <c r="F2576" i="6"/>
  <c r="T2575" i="6"/>
  <c r="S2575" i="6"/>
  <c r="M2575" i="6"/>
  <c r="F2575" i="6"/>
  <c r="T2574" i="6"/>
  <c r="S2574" i="6"/>
  <c r="M2574" i="6"/>
  <c r="F2574" i="6"/>
  <c r="T2573" i="6"/>
  <c r="S2573" i="6"/>
  <c r="M2573" i="6"/>
  <c r="F2573" i="6"/>
  <c r="T2572" i="6"/>
  <c r="S2572" i="6"/>
  <c r="M2572" i="6"/>
  <c r="F2572" i="6"/>
  <c r="T2571" i="6"/>
  <c r="S2571" i="6"/>
  <c r="M2571" i="6"/>
  <c r="F2571" i="6"/>
  <c r="T2570" i="6"/>
  <c r="S2570" i="6"/>
  <c r="M2570" i="6"/>
  <c r="F2570" i="6"/>
  <c r="T2569" i="6"/>
  <c r="S2569" i="6"/>
  <c r="M2569" i="6"/>
  <c r="F2569" i="6"/>
  <c r="T2568" i="6"/>
  <c r="S2568" i="6"/>
  <c r="M2568" i="6"/>
  <c r="F2568" i="6"/>
  <c r="T2567" i="6"/>
  <c r="S2567" i="6"/>
  <c r="M2567" i="6"/>
  <c r="F2567" i="6"/>
  <c r="T2566" i="6"/>
  <c r="S2566" i="6"/>
  <c r="M2566" i="6"/>
  <c r="F2566" i="6"/>
  <c r="L2565" i="6"/>
  <c r="M2565" i="6" s="1"/>
  <c r="K2565" i="6"/>
  <c r="S2565" i="6" s="1"/>
  <c r="F2565" i="6"/>
  <c r="T2564" i="6"/>
  <c r="S2564" i="6"/>
  <c r="M2564" i="6"/>
  <c r="F2564" i="6"/>
  <c r="T2563" i="6"/>
  <c r="S2563" i="6"/>
  <c r="M2563" i="6"/>
  <c r="F2563" i="6"/>
  <c r="T2562" i="6"/>
  <c r="S2562" i="6"/>
  <c r="M2562" i="6"/>
  <c r="F2562" i="6"/>
  <c r="T2561" i="6"/>
  <c r="S2561" i="6"/>
  <c r="M2561" i="6"/>
  <c r="F2561" i="6"/>
  <c r="L2560" i="6"/>
  <c r="M2560" i="6" s="1"/>
  <c r="K2560" i="6"/>
  <c r="S2560" i="6" s="1"/>
  <c r="F2560" i="6"/>
  <c r="T2559" i="6"/>
  <c r="S2559" i="6"/>
  <c r="M2559" i="6"/>
  <c r="F2559" i="6"/>
  <c r="T2558" i="6"/>
  <c r="S2558" i="6"/>
  <c r="M2558" i="6"/>
  <c r="F2558" i="6"/>
  <c r="T2557" i="6"/>
  <c r="S2557" i="6"/>
  <c r="M2557" i="6"/>
  <c r="F2557" i="6"/>
  <c r="T2556" i="6"/>
  <c r="S2556" i="6"/>
  <c r="M2556" i="6"/>
  <c r="F2556" i="6"/>
  <c r="T2555" i="6"/>
  <c r="S2555" i="6"/>
  <c r="M2555" i="6"/>
  <c r="F2555" i="6"/>
  <c r="T2554" i="6"/>
  <c r="S2554" i="6"/>
  <c r="M2554" i="6"/>
  <c r="F2554" i="6"/>
  <c r="T2553" i="6"/>
  <c r="S2553" i="6"/>
  <c r="M2553" i="6"/>
  <c r="F2553" i="6"/>
  <c r="T2552" i="6"/>
  <c r="S2552" i="6"/>
  <c r="M2552" i="6"/>
  <c r="F2552" i="6"/>
  <c r="L2551" i="6"/>
  <c r="T2551" i="6" s="1"/>
  <c r="K2551" i="6"/>
  <c r="S2551" i="6" s="1"/>
  <c r="F2551" i="6"/>
  <c r="T2550" i="6"/>
  <c r="S2550" i="6"/>
  <c r="M2550" i="6"/>
  <c r="F2550" i="6"/>
  <c r="T2549" i="6"/>
  <c r="S2549" i="6"/>
  <c r="M2549" i="6"/>
  <c r="F2549" i="6"/>
  <c r="T2548" i="6"/>
  <c r="S2548" i="6"/>
  <c r="M2548" i="6"/>
  <c r="F2548" i="6"/>
  <c r="T2547" i="6"/>
  <c r="S2547" i="6"/>
  <c r="M2547" i="6"/>
  <c r="F2547" i="6"/>
  <c r="T2546" i="6"/>
  <c r="S2546" i="6"/>
  <c r="M2546" i="6"/>
  <c r="F2546" i="6"/>
  <c r="T2545" i="6"/>
  <c r="S2545" i="6"/>
  <c r="M2545" i="6"/>
  <c r="F2545" i="6"/>
  <c r="T2544" i="6"/>
  <c r="S2544" i="6"/>
  <c r="M2544" i="6"/>
  <c r="F2544" i="6"/>
  <c r="T2543" i="6"/>
  <c r="S2543" i="6"/>
  <c r="M2543" i="6"/>
  <c r="F2543" i="6"/>
  <c r="T2542" i="6"/>
  <c r="S2542" i="6"/>
  <c r="M2542" i="6"/>
  <c r="F2542" i="6"/>
  <c r="T2541" i="6"/>
  <c r="S2541" i="6"/>
  <c r="M2541" i="6"/>
  <c r="F2541" i="6"/>
  <c r="T2540" i="6"/>
  <c r="S2540" i="6"/>
  <c r="M2540" i="6"/>
  <c r="F2540" i="6"/>
  <c r="L2539" i="6"/>
  <c r="M2539" i="6" s="1"/>
  <c r="K2539" i="6"/>
  <c r="S2539" i="6" s="1"/>
  <c r="F2539" i="6"/>
  <c r="T2538" i="6"/>
  <c r="S2538" i="6"/>
  <c r="M2538" i="6"/>
  <c r="F2538" i="6"/>
  <c r="T2537" i="6"/>
  <c r="S2537" i="6"/>
  <c r="M2537" i="6"/>
  <c r="F2537" i="6"/>
  <c r="T2536" i="6"/>
  <c r="S2536" i="6"/>
  <c r="M2536" i="6"/>
  <c r="F2536" i="6"/>
  <c r="T2535" i="6"/>
  <c r="S2535" i="6"/>
  <c r="M2535" i="6"/>
  <c r="F2535" i="6"/>
  <c r="T2534" i="6"/>
  <c r="S2534" i="6"/>
  <c r="M2534" i="6"/>
  <c r="F2534" i="6"/>
  <c r="T2533" i="6"/>
  <c r="S2533" i="6"/>
  <c r="M2533" i="6"/>
  <c r="F2533" i="6"/>
  <c r="T2532" i="6"/>
  <c r="S2532" i="6"/>
  <c r="M2532" i="6"/>
  <c r="F2532" i="6"/>
  <c r="T2531" i="6"/>
  <c r="S2531" i="6"/>
  <c r="M2531" i="6"/>
  <c r="F2531" i="6"/>
  <c r="T2530" i="6"/>
  <c r="S2530" i="6"/>
  <c r="M2530" i="6"/>
  <c r="F2530" i="6"/>
  <c r="T2529" i="6"/>
  <c r="S2529" i="6"/>
  <c r="M2529" i="6"/>
  <c r="F2529" i="6"/>
  <c r="T2528" i="6"/>
  <c r="S2528" i="6"/>
  <c r="M2528" i="6"/>
  <c r="F2528" i="6"/>
  <c r="T2527" i="6"/>
  <c r="S2527" i="6"/>
  <c r="M2527" i="6"/>
  <c r="F2527" i="6"/>
  <c r="L2526" i="6"/>
  <c r="T2526" i="6" s="1"/>
  <c r="K2526" i="6"/>
  <c r="S2526" i="6" s="1"/>
  <c r="F2526" i="6"/>
  <c r="T2525" i="6"/>
  <c r="S2525" i="6"/>
  <c r="M2525" i="6"/>
  <c r="F2525" i="6"/>
  <c r="T2524" i="6"/>
  <c r="S2524" i="6"/>
  <c r="M2524" i="6"/>
  <c r="F2524" i="6"/>
  <c r="T2523" i="6"/>
  <c r="S2523" i="6"/>
  <c r="M2523" i="6"/>
  <c r="F2523" i="6"/>
  <c r="T2522" i="6"/>
  <c r="S2522" i="6"/>
  <c r="M2522" i="6"/>
  <c r="F2522" i="6"/>
  <c r="T2521" i="6"/>
  <c r="S2521" i="6"/>
  <c r="M2521" i="6"/>
  <c r="F2521" i="6"/>
  <c r="T2520" i="6"/>
  <c r="S2520" i="6"/>
  <c r="M2520" i="6"/>
  <c r="F2520" i="6"/>
  <c r="L2519" i="6"/>
  <c r="M2519" i="6" s="1"/>
  <c r="K2519" i="6"/>
  <c r="S2519" i="6" s="1"/>
  <c r="F2519" i="6"/>
  <c r="T2518" i="6"/>
  <c r="S2518" i="6"/>
  <c r="M2518" i="6"/>
  <c r="F2518" i="6"/>
  <c r="T2517" i="6"/>
  <c r="S2517" i="6"/>
  <c r="M2517" i="6"/>
  <c r="F2517" i="6"/>
  <c r="T2516" i="6"/>
  <c r="S2516" i="6"/>
  <c r="M2516" i="6"/>
  <c r="F2516" i="6"/>
  <c r="T2515" i="6"/>
  <c r="S2515" i="6"/>
  <c r="M2515" i="6"/>
  <c r="F2515" i="6"/>
  <c r="T2514" i="6"/>
  <c r="S2514" i="6"/>
  <c r="M2514" i="6"/>
  <c r="F2514" i="6"/>
  <c r="T2513" i="6"/>
  <c r="S2513" i="6"/>
  <c r="M2513" i="6"/>
  <c r="F2513" i="6"/>
  <c r="T2512" i="6"/>
  <c r="S2512" i="6"/>
  <c r="M2512" i="6"/>
  <c r="F2512" i="6"/>
  <c r="T2511" i="6"/>
  <c r="S2511" i="6"/>
  <c r="M2511" i="6"/>
  <c r="F2511" i="6"/>
  <c r="T2510" i="6"/>
  <c r="S2510" i="6"/>
  <c r="M2510" i="6"/>
  <c r="F2510" i="6"/>
  <c r="T2509" i="6"/>
  <c r="S2509" i="6"/>
  <c r="M2509" i="6"/>
  <c r="F2509" i="6"/>
  <c r="T2508" i="6"/>
  <c r="S2508" i="6"/>
  <c r="M2508" i="6"/>
  <c r="F2508" i="6"/>
  <c r="T2507" i="6"/>
  <c r="S2507" i="6"/>
  <c r="M2507" i="6"/>
  <c r="F2507" i="6"/>
  <c r="T2506" i="6"/>
  <c r="S2506" i="6"/>
  <c r="M2506" i="6"/>
  <c r="F2506" i="6"/>
  <c r="T2505" i="6"/>
  <c r="S2505" i="6"/>
  <c r="M2505" i="6"/>
  <c r="F2505" i="6"/>
  <c r="T2504" i="6"/>
  <c r="S2504" i="6"/>
  <c r="M2504" i="6"/>
  <c r="F2504" i="6"/>
  <c r="T2503" i="6"/>
  <c r="S2503" i="6"/>
  <c r="M2503" i="6"/>
  <c r="F2503" i="6"/>
  <c r="T2502" i="6"/>
  <c r="S2502" i="6"/>
  <c r="M2502" i="6"/>
  <c r="F2502" i="6"/>
  <c r="T2501" i="6"/>
  <c r="S2501" i="6"/>
  <c r="M2501" i="6"/>
  <c r="F2501" i="6"/>
  <c r="T2500" i="6"/>
  <c r="S2500" i="6"/>
  <c r="M2500" i="6"/>
  <c r="F2500" i="6"/>
  <c r="T2499" i="6"/>
  <c r="S2499" i="6"/>
  <c r="M2499" i="6"/>
  <c r="F2499" i="6"/>
  <c r="T2498" i="6"/>
  <c r="S2498" i="6"/>
  <c r="M2498" i="6"/>
  <c r="F2498" i="6"/>
  <c r="L2497" i="6"/>
  <c r="M2497" i="6" s="1"/>
  <c r="K2497" i="6"/>
  <c r="S2497" i="6" s="1"/>
  <c r="F2497" i="6"/>
  <c r="T2496" i="6"/>
  <c r="S2496" i="6"/>
  <c r="M2496" i="6"/>
  <c r="F2496" i="6"/>
  <c r="T2495" i="6"/>
  <c r="S2495" i="6"/>
  <c r="M2495" i="6"/>
  <c r="F2495" i="6"/>
  <c r="T2494" i="6"/>
  <c r="S2494" i="6"/>
  <c r="M2494" i="6"/>
  <c r="F2494" i="6"/>
  <c r="T2493" i="6"/>
  <c r="S2493" i="6"/>
  <c r="M2493" i="6"/>
  <c r="F2493" i="6"/>
  <c r="T2492" i="6"/>
  <c r="S2492" i="6"/>
  <c r="M2492" i="6"/>
  <c r="F2492" i="6"/>
  <c r="T2491" i="6"/>
  <c r="S2491" i="6"/>
  <c r="M2491" i="6"/>
  <c r="F2491" i="6"/>
  <c r="T2490" i="6"/>
  <c r="S2490" i="6"/>
  <c r="M2490" i="6"/>
  <c r="F2490" i="6"/>
  <c r="T2489" i="6"/>
  <c r="S2489" i="6"/>
  <c r="M2489" i="6"/>
  <c r="F2489" i="6"/>
  <c r="L2488" i="6"/>
  <c r="M2488" i="6" s="1"/>
  <c r="K2488" i="6"/>
  <c r="S2488" i="6" s="1"/>
  <c r="F2488" i="6"/>
  <c r="T2487" i="6"/>
  <c r="S2487" i="6"/>
  <c r="M2487" i="6"/>
  <c r="F2487" i="6"/>
  <c r="T2486" i="6"/>
  <c r="S2486" i="6"/>
  <c r="M2486" i="6"/>
  <c r="F2486" i="6"/>
  <c r="T2485" i="6"/>
  <c r="S2485" i="6"/>
  <c r="M2485" i="6"/>
  <c r="F2485" i="6"/>
  <c r="T2484" i="6"/>
  <c r="S2484" i="6"/>
  <c r="M2484" i="6"/>
  <c r="F2484" i="6"/>
  <c r="T2483" i="6"/>
  <c r="S2483" i="6"/>
  <c r="M2483" i="6"/>
  <c r="F2483" i="6"/>
  <c r="T2482" i="6"/>
  <c r="S2482" i="6"/>
  <c r="M2482" i="6"/>
  <c r="F2482" i="6"/>
  <c r="T2481" i="6"/>
  <c r="S2481" i="6"/>
  <c r="M2481" i="6"/>
  <c r="F2481" i="6"/>
  <c r="T2480" i="6"/>
  <c r="S2480" i="6"/>
  <c r="M2480" i="6"/>
  <c r="F2480" i="6"/>
  <c r="T2479" i="6"/>
  <c r="S2479" i="6"/>
  <c r="M2479" i="6"/>
  <c r="F2479" i="6"/>
  <c r="T2478" i="6"/>
  <c r="S2478" i="6"/>
  <c r="M2478" i="6"/>
  <c r="F2478" i="6"/>
  <c r="T2477" i="6"/>
  <c r="S2477" i="6"/>
  <c r="M2477" i="6"/>
  <c r="F2477" i="6"/>
  <c r="T2476" i="6"/>
  <c r="S2476" i="6"/>
  <c r="M2476" i="6"/>
  <c r="F2476" i="6"/>
  <c r="T2475" i="6"/>
  <c r="S2475" i="6"/>
  <c r="M2475" i="6"/>
  <c r="F2475" i="6"/>
  <c r="T2474" i="6"/>
  <c r="S2474" i="6"/>
  <c r="M2474" i="6"/>
  <c r="F2474" i="6"/>
  <c r="T2473" i="6"/>
  <c r="S2473" i="6"/>
  <c r="M2473" i="6"/>
  <c r="F2473" i="6"/>
  <c r="T2472" i="6"/>
  <c r="S2472" i="6"/>
  <c r="M2472" i="6"/>
  <c r="F2472" i="6"/>
  <c r="T2471" i="6"/>
  <c r="S2471" i="6"/>
  <c r="M2471" i="6"/>
  <c r="F2471" i="6"/>
  <c r="L2470" i="6"/>
  <c r="T2470" i="6" s="1"/>
  <c r="K2470" i="6"/>
  <c r="S2470" i="6" s="1"/>
  <c r="F2470" i="6"/>
  <c r="T2469" i="6"/>
  <c r="S2469" i="6"/>
  <c r="M2469" i="6"/>
  <c r="F2469" i="6"/>
  <c r="T2468" i="6"/>
  <c r="S2468" i="6"/>
  <c r="M2468" i="6"/>
  <c r="F2468" i="6"/>
  <c r="T2467" i="6"/>
  <c r="S2467" i="6"/>
  <c r="M2467" i="6"/>
  <c r="F2467" i="6"/>
  <c r="T2466" i="6"/>
  <c r="S2466" i="6"/>
  <c r="M2466" i="6"/>
  <c r="F2466" i="6"/>
  <c r="L2465" i="6"/>
  <c r="M2465" i="6" s="1"/>
  <c r="K2465" i="6"/>
  <c r="S2465" i="6" s="1"/>
  <c r="F2465" i="6"/>
  <c r="T2464" i="6"/>
  <c r="S2464" i="6"/>
  <c r="M2464" i="6"/>
  <c r="F2464" i="6"/>
  <c r="T2463" i="6"/>
  <c r="S2463" i="6"/>
  <c r="M2463" i="6"/>
  <c r="F2463" i="6"/>
  <c r="T2462" i="6"/>
  <c r="S2462" i="6"/>
  <c r="M2462" i="6"/>
  <c r="F2462" i="6"/>
  <c r="T2461" i="6"/>
  <c r="S2461" i="6"/>
  <c r="M2461" i="6"/>
  <c r="F2461" i="6"/>
  <c r="T2460" i="6"/>
  <c r="S2460" i="6"/>
  <c r="M2460" i="6"/>
  <c r="F2460" i="6"/>
  <c r="T2459" i="6"/>
  <c r="S2459" i="6"/>
  <c r="M2459" i="6"/>
  <c r="F2459" i="6"/>
  <c r="T2458" i="6"/>
  <c r="S2458" i="6"/>
  <c r="M2458" i="6"/>
  <c r="F2458" i="6"/>
  <c r="T2457" i="6"/>
  <c r="S2457" i="6"/>
  <c r="M2457" i="6"/>
  <c r="F2457" i="6"/>
  <c r="L2456" i="6"/>
  <c r="T2456" i="6" s="1"/>
  <c r="K2456" i="6"/>
  <c r="S2456" i="6" s="1"/>
  <c r="F2456" i="6"/>
  <c r="T2455" i="6"/>
  <c r="S2455" i="6"/>
  <c r="M2455" i="6"/>
  <c r="F2455" i="6"/>
  <c r="T2454" i="6"/>
  <c r="S2454" i="6"/>
  <c r="M2454" i="6"/>
  <c r="F2454" i="6"/>
  <c r="L2453" i="6"/>
  <c r="M2453" i="6" s="1"/>
  <c r="K2453" i="6"/>
  <c r="S2453" i="6" s="1"/>
  <c r="F2453" i="6"/>
  <c r="T2452" i="6"/>
  <c r="S2452" i="6"/>
  <c r="M2452" i="6"/>
  <c r="F2452" i="6"/>
  <c r="T2451" i="6"/>
  <c r="S2451" i="6"/>
  <c r="M2451" i="6"/>
  <c r="F2451" i="6"/>
  <c r="T2450" i="6"/>
  <c r="S2450" i="6"/>
  <c r="M2450" i="6"/>
  <c r="F2450" i="6"/>
  <c r="L2449" i="6"/>
  <c r="M2449" i="6" s="1"/>
  <c r="K2449" i="6"/>
  <c r="S2449" i="6" s="1"/>
  <c r="F2449" i="6"/>
  <c r="T2448" i="6"/>
  <c r="S2448" i="6"/>
  <c r="M2448" i="6"/>
  <c r="F2448" i="6"/>
  <c r="T2447" i="6"/>
  <c r="S2447" i="6"/>
  <c r="M2447" i="6"/>
  <c r="F2447" i="6"/>
  <c r="T2446" i="6"/>
  <c r="S2446" i="6"/>
  <c r="M2446" i="6"/>
  <c r="F2446" i="6"/>
  <c r="L2445" i="6"/>
  <c r="M2445" i="6" s="1"/>
  <c r="K2445" i="6"/>
  <c r="S2445" i="6" s="1"/>
  <c r="F2445" i="6"/>
  <c r="T2444" i="6"/>
  <c r="S2444" i="6"/>
  <c r="M2444" i="6"/>
  <c r="F2444" i="6"/>
  <c r="T2443" i="6"/>
  <c r="S2443" i="6"/>
  <c r="M2443" i="6"/>
  <c r="F2443" i="6"/>
  <c r="T2442" i="6"/>
  <c r="S2442" i="6"/>
  <c r="M2442" i="6"/>
  <c r="F2442" i="6"/>
  <c r="T2441" i="6"/>
  <c r="S2441" i="6"/>
  <c r="M2441" i="6"/>
  <c r="F2441" i="6"/>
  <c r="T2440" i="6"/>
  <c r="S2440" i="6"/>
  <c r="M2440" i="6"/>
  <c r="F2440" i="6"/>
  <c r="L2439" i="6"/>
  <c r="T2439" i="6" s="1"/>
  <c r="K2439" i="6"/>
  <c r="S2439" i="6" s="1"/>
  <c r="F2439" i="6"/>
  <c r="T2438" i="6"/>
  <c r="S2438" i="6"/>
  <c r="M2438" i="6"/>
  <c r="F2438" i="6"/>
  <c r="T2437" i="6"/>
  <c r="S2437" i="6"/>
  <c r="M2437" i="6"/>
  <c r="F2437" i="6"/>
  <c r="T2436" i="6"/>
  <c r="S2436" i="6"/>
  <c r="M2436" i="6"/>
  <c r="F2436" i="6"/>
  <c r="T2435" i="6"/>
  <c r="S2435" i="6"/>
  <c r="M2435" i="6"/>
  <c r="F2435" i="6"/>
  <c r="T2434" i="6"/>
  <c r="S2434" i="6"/>
  <c r="M2434" i="6"/>
  <c r="F2434" i="6"/>
  <c r="T2433" i="6"/>
  <c r="S2433" i="6"/>
  <c r="M2433" i="6"/>
  <c r="F2433" i="6"/>
  <c r="T2432" i="6"/>
  <c r="S2432" i="6"/>
  <c r="M2432" i="6"/>
  <c r="F2432" i="6"/>
  <c r="T2431" i="6"/>
  <c r="S2431" i="6"/>
  <c r="M2431" i="6"/>
  <c r="F2431" i="6"/>
  <c r="T2430" i="6"/>
  <c r="S2430" i="6"/>
  <c r="M2430" i="6"/>
  <c r="F2430" i="6"/>
  <c r="T2429" i="6"/>
  <c r="S2429" i="6"/>
  <c r="M2429" i="6"/>
  <c r="F2429" i="6"/>
  <c r="T2428" i="6"/>
  <c r="S2428" i="6"/>
  <c r="M2428" i="6"/>
  <c r="F2428" i="6"/>
  <c r="L2427" i="6"/>
  <c r="T2427" i="6" s="1"/>
  <c r="K2427" i="6"/>
  <c r="S2427" i="6" s="1"/>
  <c r="F2427" i="6"/>
  <c r="T2426" i="6"/>
  <c r="S2426" i="6"/>
  <c r="M2426" i="6"/>
  <c r="F2426" i="6"/>
  <c r="T2425" i="6"/>
  <c r="S2425" i="6"/>
  <c r="M2425" i="6"/>
  <c r="F2425" i="6"/>
  <c r="T2424" i="6"/>
  <c r="S2424" i="6"/>
  <c r="M2424" i="6"/>
  <c r="F2424" i="6"/>
  <c r="T2423" i="6"/>
  <c r="S2423" i="6"/>
  <c r="M2423" i="6"/>
  <c r="F2423" i="6"/>
  <c r="T2422" i="6"/>
  <c r="S2422" i="6"/>
  <c r="M2422" i="6"/>
  <c r="F2422" i="6"/>
  <c r="T2421" i="6"/>
  <c r="S2421" i="6"/>
  <c r="M2421" i="6"/>
  <c r="F2421" i="6"/>
  <c r="T2420" i="6"/>
  <c r="S2420" i="6"/>
  <c r="M2420" i="6"/>
  <c r="F2420" i="6"/>
  <c r="T2419" i="6"/>
  <c r="S2419" i="6"/>
  <c r="M2419" i="6"/>
  <c r="F2419" i="6"/>
  <c r="T2418" i="6"/>
  <c r="S2418" i="6"/>
  <c r="M2418" i="6"/>
  <c r="F2418" i="6"/>
  <c r="T2417" i="6"/>
  <c r="S2417" i="6"/>
  <c r="M2417" i="6"/>
  <c r="F2417" i="6"/>
  <c r="T2416" i="6"/>
  <c r="S2416" i="6"/>
  <c r="M2416" i="6"/>
  <c r="F2416" i="6"/>
  <c r="T2415" i="6"/>
  <c r="S2415" i="6"/>
  <c r="M2415" i="6"/>
  <c r="F2415" i="6"/>
  <c r="T2414" i="6"/>
  <c r="S2414" i="6"/>
  <c r="M2414" i="6"/>
  <c r="F2414" i="6"/>
  <c r="L2413" i="6"/>
  <c r="M2413" i="6" s="1"/>
  <c r="K2413" i="6"/>
  <c r="S2413" i="6" s="1"/>
  <c r="F2413" i="6"/>
  <c r="T2412" i="6"/>
  <c r="S2412" i="6"/>
  <c r="M2412" i="6"/>
  <c r="F2412" i="6"/>
  <c r="T2411" i="6"/>
  <c r="S2411" i="6"/>
  <c r="M2411" i="6"/>
  <c r="F2411" i="6"/>
  <c r="T2410" i="6"/>
  <c r="S2410" i="6"/>
  <c r="M2410" i="6"/>
  <c r="F2410" i="6"/>
  <c r="T2409" i="6"/>
  <c r="S2409" i="6"/>
  <c r="M2409" i="6"/>
  <c r="F2409" i="6"/>
  <c r="T2408" i="6"/>
  <c r="S2408" i="6"/>
  <c r="M2408" i="6"/>
  <c r="F2408" i="6"/>
  <c r="T2407" i="6"/>
  <c r="S2407" i="6"/>
  <c r="M2407" i="6"/>
  <c r="F2407" i="6"/>
  <c r="T2406" i="6"/>
  <c r="S2406" i="6"/>
  <c r="M2406" i="6"/>
  <c r="F2406" i="6"/>
  <c r="L2405" i="6"/>
  <c r="T2405" i="6" s="1"/>
  <c r="K2405" i="6"/>
  <c r="S2405" i="6" s="1"/>
  <c r="F2405" i="6"/>
  <c r="T2404" i="6"/>
  <c r="S2404" i="6"/>
  <c r="M2404" i="6"/>
  <c r="F2404" i="6"/>
  <c r="T2403" i="6"/>
  <c r="S2403" i="6"/>
  <c r="M2403" i="6"/>
  <c r="F2403" i="6"/>
  <c r="T2402" i="6"/>
  <c r="S2402" i="6"/>
  <c r="M2402" i="6"/>
  <c r="F2402" i="6"/>
  <c r="T2401" i="6"/>
  <c r="S2401" i="6"/>
  <c r="M2401" i="6"/>
  <c r="F2401" i="6"/>
  <c r="T2400" i="6"/>
  <c r="S2400" i="6"/>
  <c r="M2400" i="6"/>
  <c r="F2400" i="6"/>
  <c r="L2399" i="6"/>
  <c r="M2399" i="6" s="1"/>
  <c r="K2399" i="6"/>
  <c r="S2399" i="6" s="1"/>
  <c r="F2399" i="6"/>
  <c r="T2398" i="6"/>
  <c r="S2398" i="6"/>
  <c r="M2398" i="6"/>
  <c r="F2398" i="6"/>
  <c r="T2397" i="6"/>
  <c r="S2397" i="6"/>
  <c r="M2397" i="6"/>
  <c r="F2397" i="6"/>
  <c r="T2396" i="6"/>
  <c r="S2396" i="6"/>
  <c r="M2396" i="6"/>
  <c r="F2396" i="6"/>
  <c r="T2395" i="6"/>
  <c r="S2395" i="6"/>
  <c r="M2395" i="6"/>
  <c r="F2395" i="6"/>
  <c r="T2394" i="6"/>
  <c r="S2394" i="6"/>
  <c r="M2394" i="6"/>
  <c r="F2394" i="6"/>
  <c r="T2393" i="6"/>
  <c r="S2393" i="6"/>
  <c r="M2393" i="6"/>
  <c r="F2393" i="6"/>
  <c r="T2392" i="6"/>
  <c r="S2392" i="6"/>
  <c r="M2392" i="6"/>
  <c r="F2392" i="6"/>
  <c r="T2391" i="6"/>
  <c r="S2391" i="6"/>
  <c r="M2391" i="6"/>
  <c r="F2391" i="6"/>
  <c r="T2390" i="6"/>
  <c r="S2390" i="6"/>
  <c r="M2390" i="6"/>
  <c r="F2390" i="6"/>
  <c r="T2389" i="6"/>
  <c r="S2389" i="6"/>
  <c r="M2389" i="6"/>
  <c r="F2389" i="6"/>
  <c r="T2388" i="6"/>
  <c r="S2388" i="6"/>
  <c r="M2388" i="6"/>
  <c r="F2388" i="6"/>
  <c r="T2387" i="6"/>
  <c r="S2387" i="6"/>
  <c r="M2387" i="6"/>
  <c r="F2387" i="6"/>
  <c r="L2386" i="6"/>
  <c r="M2386" i="6" s="1"/>
  <c r="K2386" i="6"/>
  <c r="S2386" i="6" s="1"/>
  <c r="F2386" i="6"/>
  <c r="T2385" i="6"/>
  <c r="S2385" i="6"/>
  <c r="M2385" i="6"/>
  <c r="F2385" i="6"/>
  <c r="T2384" i="6"/>
  <c r="S2384" i="6"/>
  <c r="M2384" i="6"/>
  <c r="F2384" i="6"/>
  <c r="T2383" i="6"/>
  <c r="S2383" i="6"/>
  <c r="M2383" i="6"/>
  <c r="F2383" i="6"/>
  <c r="T2382" i="6"/>
  <c r="S2382" i="6"/>
  <c r="M2382" i="6"/>
  <c r="F2382" i="6"/>
  <c r="T2381" i="6"/>
  <c r="S2381" i="6"/>
  <c r="M2381" i="6"/>
  <c r="F2381" i="6"/>
  <c r="T2380" i="6"/>
  <c r="S2380" i="6"/>
  <c r="M2380" i="6"/>
  <c r="F2380" i="6"/>
  <c r="T2379" i="6"/>
  <c r="S2379" i="6"/>
  <c r="M2379" i="6"/>
  <c r="F2379" i="6"/>
  <c r="T2378" i="6"/>
  <c r="S2378" i="6"/>
  <c r="M2378" i="6"/>
  <c r="F2378" i="6"/>
  <c r="L2377" i="6"/>
  <c r="T2377" i="6" s="1"/>
  <c r="K2377" i="6"/>
  <c r="S2377" i="6" s="1"/>
  <c r="F2377" i="6"/>
  <c r="T2376" i="6"/>
  <c r="S2376" i="6"/>
  <c r="M2376" i="6"/>
  <c r="F2376" i="6"/>
  <c r="T2375" i="6"/>
  <c r="S2375" i="6"/>
  <c r="M2375" i="6"/>
  <c r="F2375" i="6"/>
  <c r="T2374" i="6"/>
  <c r="S2374" i="6"/>
  <c r="M2374" i="6"/>
  <c r="F2374" i="6"/>
  <c r="T2373" i="6"/>
  <c r="S2373" i="6"/>
  <c r="M2373" i="6"/>
  <c r="F2373" i="6"/>
  <c r="T2372" i="6"/>
  <c r="S2372" i="6"/>
  <c r="M2372" i="6"/>
  <c r="F2372" i="6"/>
  <c r="T2371" i="6"/>
  <c r="S2371" i="6"/>
  <c r="M2371" i="6"/>
  <c r="F2371" i="6"/>
  <c r="T2370" i="6"/>
  <c r="S2370" i="6"/>
  <c r="M2370" i="6"/>
  <c r="F2370" i="6"/>
  <c r="T2369" i="6"/>
  <c r="S2369" i="6"/>
  <c r="M2369" i="6"/>
  <c r="F2369" i="6"/>
  <c r="T2368" i="6"/>
  <c r="S2368" i="6"/>
  <c r="M2368" i="6"/>
  <c r="F2368" i="6"/>
  <c r="T2367" i="6"/>
  <c r="S2367" i="6"/>
  <c r="M2367" i="6"/>
  <c r="F2367" i="6"/>
  <c r="T2366" i="6"/>
  <c r="S2366" i="6"/>
  <c r="M2366" i="6"/>
  <c r="F2366" i="6"/>
  <c r="T2365" i="6"/>
  <c r="S2365" i="6"/>
  <c r="M2365" i="6"/>
  <c r="F2365" i="6"/>
  <c r="T2364" i="6"/>
  <c r="S2364" i="6"/>
  <c r="M2364" i="6"/>
  <c r="F2364" i="6"/>
  <c r="T2363" i="6"/>
  <c r="S2363" i="6"/>
  <c r="M2363" i="6"/>
  <c r="F2363" i="6"/>
  <c r="T2362" i="6"/>
  <c r="S2362" i="6"/>
  <c r="M2362" i="6"/>
  <c r="F2362" i="6"/>
  <c r="T2361" i="6"/>
  <c r="S2361" i="6"/>
  <c r="M2361" i="6"/>
  <c r="F2361" i="6"/>
  <c r="T2360" i="6"/>
  <c r="S2360" i="6"/>
  <c r="M2360" i="6"/>
  <c r="F2360" i="6"/>
  <c r="T2359" i="6"/>
  <c r="S2359" i="6"/>
  <c r="M2359" i="6"/>
  <c r="F2359" i="6"/>
  <c r="T2358" i="6"/>
  <c r="S2358" i="6"/>
  <c r="M2358" i="6"/>
  <c r="F2358" i="6"/>
  <c r="T2357" i="6"/>
  <c r="S2357" i="6"/>
  <c r="M2357" i="6"/>
  <c r="F2357" i="6"/>
  <c r="T2356" i="6"/>
  <c r="S2356" i="6"/>
  <c r="M2356" i="6"/>
  <c r="F2356" i="6"/>
  <c r="T2355" i="6"/>
  <c r="S2355" i="6"/>
  <c r="M2355" i="6"/>
  <c r="F2355" i="6"/>
  <c r="T2354" i="6"/>
  <c r="S2354" i="6"/>
  <c r="M2354" i="6"/>
  <c r="F2354" i="6"/>
  <c r="T2353" i="6"/>
  <c r="S2353" i="6"/>
  <c r="M2353" i="6"/>
  <c r="F2353" i="6"/>
  <c r="T2352" i="6"/>
  <c r="S2352" i="6"/>
  <c r="M2352" i="6"/>
  <c r="F2352" i="6"/>
  <c r="T2351" i="6"/>
  <c r="S2351" i="6"/>
  <c r="M2351" i="6"/>
  <c r="F2351" i="6"/>
  <c r="T2350" i="6"/>
  <c r="S2350" i="6"/>
  <c r="M2350" i="6"/>
  <c r="F2350" i="6"/>
  <c r="T2349" i="6"/>
  <c r="S2349" i="6"/>
  <c r="M2349" i="6"/>
  <c r="F2349" i="6"/>
  <c r="T2348" i="6"/>
  <c r="S2348" i="6"/>
  <c r="M2348" i="6"/>
  <c r="F2348" i="6"/>
  <c r="T2347" i="6"/>
  <c r="S2347" i="6"/>
  <c r="M2347" i="6"/>
  <c r="F2347" i="6"/>
  <c r="T2346" i="6"/>
  <c r="S2346" i="6"/>
  <c r="M2346" i="6"/>
  <c r="F2346" i="6"/>
  <c r="T2345" i="6"/>
  <c r="S2345" i="6"/>
  <c r="M2345" i="6"/>
  <c r="F2345" i="6"/>
  <c r="T2344" i="6"/>
  <c r="S2344" i="6"/>
  <c r="M2344" i="6"/>
  <c r="F2344" i="6"/>
  <c r="T2343" i="6"/>
  <c r="S2343" i="6"/>
  <c r="M2343" i="6"/>
  <c r="F2343" i="6"/>
  <c r="T2342" i="6"/>
  <c r="S2342" i="6"/>
  <c r="M2342" i="6"/>
  <c r="F2342" i="6"/>
  <c r="T2341" i="6"/>
  <c r="S2341" i="6"/>
  <c r="M2341" i="6"/>
  <c r="F2341" i="6"/>
  <c r="T2340" i="6"/>
  <c r="S2340" i="6"/>
  <c r="M2340" i="6"/>
  <c r="F2340" i="6"/>
  <c r="T2339" i="6"/>
  <c r="S2339" i="6"/>
  <c r="M2339" i="6"/>
  <c r="F2339" i="6"/>
  <c r="T2338" i="6"/>
  <c r="S2338" i="6"/>
  <c r="M2338" i="6"/>
  <c r="F2338" i="6"/>
  <c r="T2337" i="6"/>
  <c r="S2337" i="6"/>
  <c r="M2337" i="6"/>
  <c r="F2337" i="6"/>
  <c r="T2336" i="6"/>
  <c r="S2336" i="6"/>
  <c r="M2336" i="6"/>
  <c r="F2336" i="6"/>
  <c r="T2335" i="6"/>
  <c r="S2335" i="6"/>
  <c r="M2335" i="6"/>
  <c r="F2335" i="6"/>
  <c r="T2334" i="6"/>
  <c r="S2334" i="6"/>
  <c r="M2334" i="6"/>
  <c r="F2334" i="6"/>
  <c r="T2333" i="6"/>
  <c r="S2333" i="6"/>
  <c r="M2333" i="6"/>
  <c r="F2333" i="6"/>
  <c r="T2332" i="6"/>
  <c r="S2332" i="6"/>
  <c r="M2332" i="6"/>
  <c r="F2332" i="6"/>
  <c r="T2331" i="6"/>
  <c r="S2331" i="6"/>
  <c r="M2331" i="6"/>
  <c r="F2331" i="6"/>
  <c r="T2330" i="6"/>
  <c r="S2330" i="6"/>
  <c r="M2330" i="6"/>
  <c r="F2330" i="6"/>
  <c r="T2329" i="6"/>
  <c r="S2329" i="6"/>
  <c r="M2329" i="6"/>
  <c r="F2329" i="6"/>
  <c r="T2328" i="6"/>
  <c r="S2328" i="6"/>
  <c r="M2328" i="6"/>
  <c r="F2328" i="6"/>
  <c r="T2327" i="6"/>
  <c r="S2327" i="6"/>
  <c r="M2327" i="6"/>
  <c r="F2327" i="6"/>
  <c r="T2326" i="6"/>
  <c r="S2326" i="6"/>
  <c r="M2326" i="6"/>
  <c r="F2326" i="6"/>
  <c r="T2325" i="6"/>
  <c r="S2325" i="6"/>
  <c r="M2325" i="6"/>
  <c r="F2325" i="6"/>
  <c r="T2324" i="6"/>
  <c r="S2324" i="6"/>
  <c r="M2324" i="6"/>
  <c r="F2324" i="6"/>
  <c r="T2323" i="6"/>
  <c r="S2323" i="6"/>
  <c r="M2323" i="6"/>
  <c r="F2323" i="6"/>
  <c r="T2322" i="6"/>
  <c r="S2322" i="6"/>
  <c r="M2322" i="6"/>
  <c r="F2322" i="6"/>
  <c r="T2321" i="6"/>
  <c r="S2321" i="6"/>
  <c r="M2321" i="6"/>
  <c r="F2321" i="6"/>
  <c r="T2320" i="6"/>
  <c r="S2320" i="6"/>
  <c r="M2320" i="6"/>
  <c r="F2320" i="6"/>
  <c r="T2319" i="6"/>
  <c r="S2319" i="6"/>
  <c r="M2319" i="6"/>
  <c r="F2319" i="6"/>
  <c r="T2318" i="6"/>
  <c r="S2318" i="6"/>
  <c r="M2318" i="6"/>
  <c r="F2318" i="6"/>
  <c r="L2317" i="6"/>
  <c r="M2317" i="6" s="1"/>
  <c r="K2317" i="6"/>
  <c r="S2317" i="6" s="1"/>
  <c r="F2317" i="6"/>
  <c r="T2316" i="6"/>
  <c r="S2316" i="6"/>
  <c r="M2316" i="6"/>
  <c r="F2316" i="6"/>
  <c r="T2315" i="6"/>
  <c r="S2315" i="6"/>
  <c r="M2315" i="6"/>
  <c r="F2315" i="6"/>
  <c r="T2314" i="6"/>
  <c r="S2314" i="6"/>
  <c r="M2314" i="6"/>
  <c r="F2314" i="6"/>
  <c r="L2313" i="6"/>
  <c r="M2313" i="6" s="1"/>
  <c r="K2313" i="6"/>
  <c r="S2313" i="6" s="1"/>
  <c r="F2313" i="6"/>
  <c r="L2312" i="6"/>
  <c r="M2312" i="6" s="1"/>
  <c r="K2312" i="6"/>
  <c r="S2312" i="6" s="1"/>
  <c r="F2312" i="6"/>
  <c r="T2311" i="6"/>
  <c r="S2311" i="6"/>
  <c r="M2311" i="6"/>
  <c r="F2311" i="6"/>
  <c r="T2310" i="6"/>
  <c r="S2310" i="6"/>
  <c r="M2310" i="6"/>
  <c r="F2310" i="6"/>
  <c r="T2309" i="6"/>
  <c r="S2309" i="6"/>
  <c r="M2309" i="6"/>
  <c r="F2309" i="6"/>
  <c r="T2308" i="6"/>
  <c r="S2308" i="6"/>
  <c r="M2308" i="6"/>
  <c r="F2308" i="6"/>
  <c r="L2307" i="6"/>
  <c r="K2307" i="6"/>
  <c r="S2307" i="6" s="1"/>
  <c r="F2307" i="6"/>
  <c r="T2306" i="6"/>
  <c r="S2306" i="6"/>
  <c r="M2306" i="6"/>
  <c r="F2306" i="6"/>
  <c r="T2305" i="6"/>
  <c r="S2305" i="6"/>
  <c r="M2305" i="6"/>
  <c r="F2305" i="6"/>
  <c r="T2304" i="6"/>
  <c r="S2304" i="6"/>
  <c r="M2304" i="6"/>
  <c r="F2304" i="6"/>
  <c r="T2303" i="6"/>
  <c r="S2303" i="6"/>
  <c r="M2303" i="6"/>
  <c r="F2303" i="6"/>
  <c r="T2302" i="6"/>
  <c r="S2302" i="6"/>
  <c r="M2302" i="6"/>
  <c r="F2302" i="6"/>
  <c r="T2301" i="6"/>
  <c r="S2301" i="6"/>
  <c r="M2301" i="6"/>
  <c r="F2301" i="6"/>
  <c r="T2300" i="6"/>
  <c r="S2300" i="6"/>
  <c r="M2300" i="6"/>
  <c r="F2300" i="6"/>
  <c r="T2299" i="6"/>
  <c r="S2299" i="6"/>
  <c r="M2299" i="6"/>
  <c r="F2299" i="6"/>
  <c r="T2298" i="6"/>
  <c r="S2298" i="6"/>
  <c r="M2298" i="6"/>
  <c r="F2298" i="6"/>
  <c r="T2297" i="6"/>
  <c r="S2297" i="6"/>
  <c r="M2297" i="6"/>
  <c r="F2297" i="6"/>
  <c r="T2296" i="6"/>
  <c r="S2296" i="6"/>
  <c r="M2296" i="6"/>
  <c r="F2296" i="6"/>
  <c r="T2295" i="6"/>
  <c r="S2295" i="6"/>
  <c r="M2295" i="6"/>
  <c r="F2295" i="6"/>
  <c r="T2294" i="6"/>
  <c r="S2294" i="6"/>
  <c r="M2294" i="6"/>
  <c r="F2294" i="6"/>
  <c r="T2293" i="6"/>
  <c r="S2293" i="6"/>
  <c r="M2293" i="6"/>
  <c r="F2293" i="6"/>
  <c r="T2292" i="6"/>
  <c r="S2292" i="6"/>
  <c r="M2292" i="6"/>
  <c r="F2292" i="6"/>
  <c r="T2291" i="6"/>
  <c r="S2291" i="6"/>
  <c r="M2291" i="6"/>
  <c r="F2291" i="6"/>
  <c r="T2290" i="6"/>
  <c r="S2290" i="6"/>
  <c r="M2290" i="6"/>
  <c r="F2290" i="6"/>
  <c r="T2289" i="6"/>
  <c r="S2289" i="6"/>
  <c r="M2289" i="6"/>
  <c r="F2289" i="6"/>
  <c r="T2288" i="6"/>
  <c r="S2288" i="6"/>
  <c r="M2288" i="6"/>
  <c r="F2288" i="6"/>
  <c r="T2287" i="6"/>
  <c r="S2287" i="6"/>
  <c r="M2287" i="6"/>
  <c r="F2287" i="6"/>
  <c r="T2286" i="6"/>
  <c r="S2286" i="6"/>
  <c r="M2286" i="6"/>
  <c r="F2286" i="6"/>
  <c r="T2285" i="6"/>
  <c r="S2285" i="6"/>
  <c r="M2285" i="6"/>
  <c r="F2285" i="6"/>
  <c r="T2284" i="6"/>
  <c r="S2284" i="6"/>
  <c r="M2284" i="6"/>
  <c r="F2284" i="6"/>
  <c r="T2283" i="6"/>
  <c r="S2283" i="6"/>
  <c r="M2283" i="6"/>
  <c r="F2283" i="6"/>
  <c r="T2282" i="6"/>
  <c r="S2282" i="6"/>
  <c r="M2282" i="6"/>
  <c r="F2282" i="6"/>
  <c r="T2281" i="6"/>
  <c r="S2281" i="6"/>
  <c r="M2281" i="6"/>
  <c r="F2281" i="6"/>
  <c r="T2280" i="6"/>
  <c r="S2280" i="6"/>
  <c r="M2280" i="6"/>
  <c r="F2280" i="6"/>
  <c r="T2279" i="6"/>
  <c r="S2279" i="6"/>
  <c r="M2279" i="6"/>
  <c r="F2279" i="6"/>
  <c r="T2278" i="6"/>
  <c r="S2278" i="6"/>
  <c r="M2278" i="6"/>
  <c r="F2278" i="6"/>
  <c r="L2277" i="6"/>
  <c r="T2277" i="6" s="1"/>
  <c r="K2277" i="6"/>
  <c r="S2277" i="6" s="1"/>
  <c r="F2277" i="6"/>
  <c r="L2276" i="6"/>
  <c r="K2276" i="6"/>
  <c r="S2276" i="6" s="1"/>
  <c r="F2276" i="6"/>
  <c r="T2275" i="6"/>
  <c r="S2275" i="6"/>
  <c r="M2275" i="6"/>
  <c r="F2275" i="6"/>
  <c r="T2274" i="6"/>
  <c r="S2274" i="6"/>
  <c r="M2274" i="6"/>
  <c r="F2274" i="6"/>
  <c r="T2273" i="6"/>
  <c r="S2273" i="6"/>
  <c r="M2273" i="6"/>
  <c r="F2273" i="6"/>
  <c r="T2272" i="6"/>
  <c r="S2272" i="6"/>
  <c r="M2272" i="6"/>
  <c r="F2272" i="6"/>
  <c r="T2271" i="6"/>
  <c r="S2271" i="6"/>
  <c r="M2271" i="6"/>
  <c r="F2271" i="6"/>
  <c r="T2270" i="6"/>
  <c r="S2270" i="6"/>
  <c r="M2270" i="6"/>
  <c r="F2270" i="6"/>
  <c r="T2269" i="6"/>
  <c r="S2269" i="6"/>
  <c r="M2269" i="6"/>
  <c r="F2269" i="6"/>
  <c r="T2268" i="6"/>
  <c r="S2268" i="6"/>
  <c r="M2268" i="6"/>
  <c r="F2268" i="6"/>
  <c r="T2267" i="6"/>
  <c r="S2267" i="6"/>
  <c r="M2267" i="6"/>
  <c r="F2267" i="6"/>
  <c r="T2266" i="6"/>
  <c r="S2266" i="6"/>
  <c r="M2266" i="6"/>
  <c r="F2266" i="6"/>
  <c r="T2265" i="6"/>
  <c r="S2265" i="6"/>
  <c r="M2265" i="6"/>
  <c r="F2265" i="6"/>
  <c r="T2264" i="6"/>
  <c r="S2264" i="6"/>
  <c r="M2264" i="6"/>
  <c r="F2264" i="6"/>
  <c r="T2263" i="6"/>
  <c r="S2263" i="6"/>
  <c r="M2263" i="6"/>
  <c r="F2263" i="6"/>
  <c r="T2262" i="6"/>
  <c r="S2262" i="6"/>
  <c r="M2262" i="6"/>
  <c r="F2262" i="6"/>
  <c r="T2261" i="6"/>
  <c r="S2261" i="6"/>
  <c r="M2261" i="6"/>
  <c r="F2261" i="6"/>
  <c r="T2260" i="6"/>
  <c r="S2260" i="6"/>
  <c r="M2260" i="6"/>
  <c r="F2260" i="6"/>
  <c r="T2259" i="6"/>
  <c r="S2259" i="6"/>
  <c r="M2259" i="6"/>
  <c r="F2259" i="6"/>
  <c r="T2258" i="6"/>
  <c r="S2258" i="6"/>
  <c r="M2258" i="6"/>
  <c r="F2258" i="6"/>
  <c r="T2257" i="6"/>
  <c r="S2257" i="6"/>
  <c r="M2257" i="6"/>
  <c r="F2257" i="6"/>
  <c r="T2256" i="6"/>
  <c r="S2256" i="6"/>
  <c r="M2256" i="6"/>
  <c r="F2256" i="6"/>
  <c r="T2255" i="6"/>
  <c r="S2255" i="6"/>
  <c r="M2255" i="6"/>
  <c r="F2255" i="6"/>
  <c r="T2254" i="6"/>
  <c r="S2254" i="6"/>
  <c r="M2254" i="6"/>
  <c r="F2254" i="6"/>
  <c r="T2253" i="6"/>
  <c r="S2253" i="6"/>
  <c r="M2253" i="6"/>
  <c r="F2253" i="6"/>
  <c r="T2252" i="6"/>
  <c r="S2252" i="6"/>
  <c r="M2252" i="6"/>
  <c r="F2252" i="6"/>
  <c r="T2251" i="6"/>
  <c r="S2251" i="6"/>
  <c r="M2251" i="6"/>
  <c r="F2251" i="6"/>
  <c r="T2250" i="6"/>
  <c r="S2250" i="6"/>
  <c r="M2250" i="6"/>
  <c r="F2250" i="6"/>
  <c r="T2249" i="6"/>
  <c r="S2249" i="6"/>
  <c r="M2249" i="6"/>
  <c r="F2249" i="6"/>
  <c r="T2248" i="6"/>
  <c r="S2248" i="6"/>
  <c r="M2248" i="6"/>
  <c r="F2248" i="6"/>
  <c r="T2247" i="6"/>
  <c r="S2247" i="6"/>
  <c r="M2247" i="6"/>
  <c r="F2247" i="6"/>
  <c r="T2246" i="6"/>
  <c r="S2246" i="6"/>
  <c r="M2246" i="6"/>
  <c r="F2246" i="6"/>
  <c r="T2245" i="6"/>
  <c r="S2245" i="6"/>
  <c r="M2245" i="6"/>
  <c r="F2245" i="6"/>
  <c r="T2244" i="6"/>
  <c r="S2244" i="6"/>
  <c r="M2244" i="6"/>
  <c r="F2244" i="6"/>
  <c r="T2243" i="6"/>
  <c r="S2243" i="6"/>
  <c r="M2243" i="6"/>
  <c r="F2243" i="6"/>
  <c r="T2242" i="6"/>
  <c r="S2242" i="6"/>
  <c r="M2242" i="6"/>
  <c r="F2242" i="6"/>
  <c r="T2241" i="6"/>
  <c r="S2241" i="6"/>
  <c r="M2241" i="6"/>
  <c r="F2241" i="6"/>
  <c r="T2240" i="6"/>
  <c r="S2240" i="6"/>
  <c r="M2240" i="6"/>
  <c r="F2240" i="6"/>
  <c r="T2239" i="6"/>
  <c r="S2239" i="6"/>
  <c r="M2239" i="6"/>
  <c r="F2239" i="6"/>
  <c r="T2238" i="6"/>
  <c r="S2238" i="6"/>
  <c r="M2238" i="6"/>
  <c r="F2238" i="6"/>
  <c r="T2237" i="6"/>
  <c r="S2237" i="6"/>
  <c r="M2237" i="6"/>
  <c r="F2237" i="6"/>
  <c r="T2236" i="6"/>
  <c r="S2236" i="6"/>
  <c r="M2236" i="6"/>
  <c r="F2236" i="6"/>
  <c r="T2235" i="6"/>
  <c r="S2235" i="6"/>
  <c r="M2235" i="6"/>
  <c r="F2235" i="6"/>
  <c r="T2234" i="6"/>
  <c r="S2234" i="6"/>
  <c r="M2234" i="6"/>
  <c r="F2234" i="6"/>
  <c r="T2233" i="6"/>
  <c r="S2233" i="6"/>
  <c r="M2233" i="6"/>
  <c r="F2233" i="6"/>
  <c r="T2232" i="6"/>
  <c r="S2232" i="6"/>
  <c r="M2232" i="6"/>
  <c r="F2232" i="6"/>
  <c r="T2231" i="6"/>
  <c r="S2231" i="6"/>
  <c r="M2231" i="6"/>
  <c r="F2231" i="6"/>
  <c r="T2230" i="6"/>
  <c r="S2230" i="6"/>
  <c r="M2230" i="6"/>
  <c r="F2230" i="6"/>
  <c r="T2229" i="6"/>
  <c r="S2229" i="6"/>
  <c r="M2229" i="6"/>
  <c r="F2229" i="6"/>
  <c r="T2228" i="6"/>
  <c r="S2228" i="6"/>
  <c r="M2228" i="6"/>
  <c r="F2228" i="6"/>
  <c r="T2227" i="6"/>
  <c r="S2227" i="6"/>
  <c r="M2227" i="6"/>
  <c r="F2227" i="6"/>
  <c r="T2226" i="6"/>
  <c r="S2226" i="6"/>
  <c r="M2226" i="6"/>
  <c r="F2226" i="6"/>
  <c r="T2225" i="6"/>
  <c r="S2225" i="6"/>
  <c r="M2225" i="6"/>
  <c r="F2225" i="6"/>
  <c r="T2224" i="6"/>
  <c r="S2224" i="6"/>
  <c r="M2224" i="6"/>
  <c r="F2224" i="6"/>
  <c r="T2223" i="6"/>
  <c r="S2223" i="6"/>
  <c r="M2223" i="6"/>
  <c r="F2223" i="6"/>
  <c r="S2222" i="6"/>
  <c r="M2222" i="6"/>
  <c r="F2222" i="6"/>
  <c r="R2222" i="6" s="1"/>
  <c r="T2222" i="6" s="1"/>
  <c r="T2221" i="6"/>
  <c r="S2221" i="6"/>
  <c r="M2221" i="6"/>
  <c r="F2221" i="6"/>
  <c r="T2220" i="6"/>
  <c r="S2220" i="6"/>
  <c r="M2220" i="6"/>
  <c r="F2220" i="6"/>
  <c r="T2219" i="6"/>
  <c r="S2219" i="6"/>
  <c r="M2219" i="6"/>
  <c r="F2219" i="6"/>
  <c r="T2218" i="6"/>
  <c r="S2218" i="6"/>
  <c r="M2218" i="6"/>
  <c r="F2218" i="6"/>
  <c r="T2217" i="6"/>
  <c r="S2217" i="6"/>
  <c r="M2217" i="6"/>
  <c r="F2217" i="6"/>
  <c r="T2216" i="6"/>
  <c r="S2216" i="6"/>
  <c r="M2216" i="6"/>
  <c r="F2216" i="6"/>
  <c r="T2215" i="6"/>
  <c r="S2215" i="6"/>
  <c r="M2215" i="6"/>
  <c r="F2215" i="6"/>
  <c r="T2214" i="6"/>
  <c r="S2214" i="6"/>
  <c r="M2214" i="6"/>
  <c r="F2214" i="6"/>
  <c r="T2213" i="6"/>
  <c r="S2213" i="6"/>
  <c r="M2213" i="6"/>
  <c r="F2213" i="6"/>
  <c r="T2212" i="6"/>
  <c r="S2212" i="6"/>
  <c r="M2212" i="6"/>
  <c r="F2212" i="6"/>
  <c r="T2211" i="6"/>
  <c r="S2211" i="6"/>
  <c r="M2211" i="6"/>
  <c r="F2211" i="6"/>
  <c r="T2210" i="6"/>
  <c r="S2210" i="6"/>
  <c r="M2210" i="6"/>
  <c r="F2210" i="6"/>
  <c r="T2209" i="6"/>
  <c r="S2209" i="6"/>
  <c r="M2209" i="6"/>
  <c r="F2209" i="6"/>
  <c r="T2208" i="6"/>
  <c r="S2208" i="6"/>
  <c r="M2208" i="6"/>
  <c r="F2208" i="6"/>
  <c r="T2207" i="6"/>
  <c r="S2207" i="6"/>
  <c r="M2207" i="6"/>
  <c r="F2207" i="6"/>
  <c r="T2206" i="6"/>
  <c r="S2206" i="6"/>
  <c r="M2206" i="6"/>
  <c r="F2206" i="6"/>
  <c r="T2205" i="6"/>
  <c r="S2205" i="6"/>
  <c r="M2205" i="6"/>
  <c r="F2205" i="6"/>
  <c r="T2204" i="6"/>
  <c r="S2204" i="6"/>
  <c r="M2204" i="6"/>
  <c r="F2204" i="6"/>
  <c r="T2203" i="6"/>
  <c r="S2203" i="6"/>
  <c r="M2203" i="6"/>
  <c r="F2203" i="6"/>
  <c r="T2202" i="6"/>
  <c r="S2202" i="6"/>
  <c r="M2202" i="6"/>
  <c r="F2202" i="6"/>
  <c r="T2201" i="6"/>
  <c r="S2201" i="6"/>
  <c r="M2201" i="6"/>
  <c r="F2201" i="6"/>
  <c r="T2200" i="6"/>
  <c r="S2200" i="6"/>
  <c r="M2200" i="6"/>
  <c r="F2200" i="6"/>
  <c r="T2199" i="6"/>
  <c r="S2199" i="6"/>
  <c r="M2199" i="6"/>
  <c r="F2199" i="6"/>
  <c r="T2198" i="6"/>
  <c r="S2198" i="6"/>
  <c r="M2198" i="6"/>
  <c r="F2198" i="6"/>
  <c r="T2197" i="6"/>
  <c r="S2197" i="6"/>
  <c r="M2197" i="6"/>
  <c r="F2197" i="6"/>
  <c r="T2196" i="6"/>
  <c r="S2196" i="6"/>
  <c r="M2196" i="6"/>
  <c r="F2196" i="6"/>
  <c r="T2195" i="6"/>
  <c r="S2195" i="6"/>
  <c r="M2195" i="6"/>
  <c r="F2195" i="6"/>
  <c r="T2194" i="6"/>
  <c r="S2194" i="6"/>
  <c r="M2194" i="6"/>
  <c r="F2194" i="6"/>
  <c r="T2193" i="6"/>
  <c r="S2193" i="6"/>
  <c r="M2193" i="6"/>
  <c r="F2193" i="6"/>
  <c r="T2192" i="6"/>
  <c r="S2192" i="6"/>
  <c r="M2192" i="6"/>
  <c r="F2192" i="6"/>
  <c r="T2191" i="6"/>
  <c r="S2191" i="6"/>
  <c r="M2191" i="6"/>
  <c r="F2191" i="6"/>
  <c r="T2190" i="6"/>
  <c r="S2190" i="6"/>
  <c r="M2190" i="6"/>
  <c r="F2190" i="6"/>
  <c r="T2189" i="6"/>
  <c r="S2189" i="6"/>
  <c r="M2189" i="6"/>
  <c r="F2189" i="6"/>
  <c r="T2188" i="6"/>
  <c r="S2188" i="6"/>
  <c r="M2188" i="6"/>
  <c r="F2188" i="6"/>
  <c r="T2187" i="6"/>
  <c r="S2187" i="6"/>
  <c r="M2187" i="6"/>
  <c r="F2187" i="6"/>
  <c r="T2186" i="6"/>
  <c r="S2186" i="6"/>
  <c r="M2186" i="6"/>
  <c r="F2186" i="6"/>
  <c r="T2185" i="6"/>
  <c r="S2185" i="6"/>
  <c r="M2185" i="6"/>
  <c r="F2185" i="6"/>
  <c r="T2184" i="6"/>
  <c r="S2184" i="6"/>
  <c r="M2184" i="6"/>
  <c r="F2184" i="6"/>
  <c r="T2183" i="6"/>
  <c r="S2183" i="6"/>
  <c r="M2183" i="6"/>
  <c r="F2183" i="6"/>
  <c r="T2182" i="6"/>
  <c r="S2182" i="6"/>
  <c r="M2182" i="6"/>
  <c r="F2182" i="6"/>
  <c r="T2181" i="6"/>
  <c r="S2181" i="6"/>
  <c r="M2181" i="6"/>
  <c r="F2181" i="6"/>
  <c r="T2180" i="6"/>
  <c r="S2180" i="6"/>
  <c r="M2180" i="6"/>
  <c r="F2180" i="6"/>
  <c r="T2179" i="6"/>
  <c r="S2179" i="6"/>
  <c r="M2179" i="6"/>
  <c r="F2179" i="6"/>
  <c r="T2178" i="6"/>
  <c r="S2178" i="6"/>
  <c r="M2178" i="6"/>
  <c r="F2178" i="6"/>
  <c r="T2177" i="6"/>
  <c r="S2177" i="6"/>
  <c r="M2177" i="6"/>
  <c r="F2177" i="6"/>
  <c r="T2176" i="6"/>
  <c r="S2176" i="6"/>
  <c r="M2176" i="6"/>
  <c r="F2176" i="6"/>
  <c r="T2175" i="6"/>
  <c r="S2175" i="6"/>
  <c r="M2175" i="6"/>
  <c r="F2175" i="6"/>
  <c r="T2174" i="6"/>
  <c r="S2174" i="6"/>
  <c r="M2174" i="6"/>
  <c r="F2174" i="6"/>
  <c r="T2173" i="6"/>
  <c r="S2173" i="6"/>
  <c r="M2173" i="6"/>
  <c r="F2173" i="6"/>
  <c r="T2172" i="6"/>
  <c r="S2172" i="6"/>
  <c r="M2172" i="6"/>
  <c r="F2172" i="6"/>
  <c r="T2171" i="6"/>
  <c r="S2171" i="6"/>
  <c r="M2171" i="6"/>
  <c r="F2171" i="6"/>
  <c r="T2170" i="6"/>
  <c r="S2170" i="6"/>
  <c r="M2170" i="6"/>
  <c r="F2170" i="6"/>
  <c r="T2169" i="6"/>
  <c r="S2169" i="6"/>
  <c r="M2169" i="6"/>
  <c r="F2169" i="6"/>
  <c r="T2168" i="6"/>
  <c r="S2168" i="6"/>
  <c r="M2168" i="6"/>
  <c r="F2168" i="6"/>
  <c r="T2167" i="6"/>
  <c r="S2167" i="6"/>
  <c r="M2167" i="6"/>
  <c r="F2167" i="6"/>
  <c r="T2166" i="6"/>
  <c r="S2166" i="6"/>
  <c r="M2166" i="6"/>
  <c r="F2166" i="6"/>
  <c r="T2165" i="6"/>
  <c r="S2165" i="6"/>
  <c r="M2165" i="6"/>
  <c r="F2165" i="6"/>
  <c r="T2164" i="6"/>
  <c r="S2164" i="6"/>
  <c r="M2164" i="6"/>
  <c r="F2164" i="6"/>
  <c r="T2163" i="6"/>
  <c r="S2163" i="6"/>
  <c r="M2163" i="6"/>
  <c r="F2163" i="6"/>
  <c r="T2162" i="6"/>
  <c r="S2162" i="6"/>
  <c r="M2162" i="6"/>
  <c r="F2162" i="6"/>
  <c r="T2161" i="6"/>
  <c r="S2161" i="6"/>
  <c r="M2161" i="6"/>
  <c r="F2161" i="6"/>
  <c r="T2160" i="6"/>
  <c r="S2160" i="6"/>
  <c r="M2160" i="6"/>
  <c r="F2160" i="6"/>
  <c r="T2159" i="6"/>
  <c r="S2159" i="6"/>
  <c r="M2159" i="6"/>
  <c r="F2159" i="6"/>
  <c r="T2158" i="6"/>
  <c r="S2158" i="6"/>
  <c r="M2158" i="6"/>
  <c r="F2158" i="6"/>
  <c r="T2157" i="6"/>
  <c r="S2157" i="6"/>
  <c r="M2157" i="6"/>
  <c r="F2157" i="6"/>
  <c r="T2156" i="6"/>
  <c r="S2156" i="6"/>
  <c r="M2156" i="6"/>
  <c r="F2156" i="6"/>
  <c r="T2155" i="6"/>
  <c r="S2155" i="6"/>
  <c r="M2155" i="6"/>
  <c r="F2155" i="6"/>
  <c r="T2154" i="6"/>
  <c r="S2154" i="6"/>
  <c r="M2154" i="6"/>
  <c r="F2154" i="6"/>
  <c r="T2153" i="6"/>
  <c r="S2153" i="6"/>
  <c r="M2153" i="6"/>
  <c r="F2153" i="6"/>
  <c r="T2152" i="6"/>
  <c r="S2152" i="6"/>
  <c r="M2152" i="6"/>
  <c r="F2152" i="6"/>
  <c r="T2151" i="6"/>
  <c r="S2151" i="6"/>
  <c r="M2151" i="6"/>
  <c r="F2151" i="6"/>
  <c r="T2150" i="6"/>
  <c r="S2150" i="6"/>
  <c r="M2150" i="6"/>
  <c r="F2150" i="6"/>
  <c r="T2149" i="6"/>
  <c r="S2149" i="6"/>
  <c r="M2149" i="6"/>
  <c r="F2149" i="6"/>
  <c r="T2148" i="6"/>
  <c r="S2148" i="6"/>
  <c r="M2148" i="6"/>
  <c r="F2148" i="6"/>
  <c r="T2147" i="6"/>
  <c r="S2147" i="6"/>
  <c r="M2147" i="6"/>
  <c r="F2147" i="6"/>
  <c r="T2146" i="6"/>
  <c r="S2146" i="6"/>
  <c r="M2146" i="6"/>
  <c r="F2146" i="6"/>
  <c r="T2145" i="6"/>
  <c r="S2145" i="6"/>
  <c r="M2145" i="6"/>
  <c r="F2145" i="6"/>
  <c r="T2144" i="6"/>
  <c r="S2144" i="6"/>
  <c r="M2144" i="6"/>
  <c r="F2144" i="6"/>
  <c r="T2143" i="6"/>
  <c r="S2143" i="6"/>
  <c r="M2143" i="6"/>
  <c r="F2143" i="6"/>
  <c r="T2142" i="6"/>
  <c r="S2142" i="6"/>
  <c r="M2142" i="6"/>
  <c r="F2142" i="6"/>
  <c r="T2141" i="6"/>
  <c r="S2141" i="6"/>
  <c r="M2141" i="6"/>
  <c r="F2141" i="6"/>
  <c r="T2140" i="6"/>
  <c r="S2140" i="6"/>
  <c r="M2140" i="6"/>
  <c r="F2140" i="6"/>
  <c r="T2139" i="6"/>
  <c r="S2139" i="6"/>
  <c r="M2139" i="6"/>
  <c r="F2139" i="6"/>
  <c r="T2138" i="6"/>
  <c r="S2138" i="6"/>
  <c r="M2138" i="6"/>
  <c r="F2138" i="6"/>
  <c r="T2137" i="6"/>
  <c r="S2137" i="6"/>
  <c r="M2137" i="6"/>
  <c r="F2137" i="6"/>
  <c r="T2136" i="6"/>
  <c r="S2136" i="6"/>
  <c r="M2136" i="6"/>
  <c r="F2136" i="6"/>
  <c r="T2135" i="6"/>
  <c r="S2135" i="6"/>
  <c r="M2135" i="6"/>
  <c r="F2135" i="6"/>
  <c r="T2134" i="6"/>
  <c r="S2134" i="6"/>
  <c r="M2134" i="6"/>
  <c r="F2134" i="6"/>
  <c r="T2133" i="6"/>
  <c r="S2133" i="6"/>
  <c r="M2133" i="6"/>
  <c r="F2133" i="6"/>
  <c r="T2132" i="6"/>
  <c r="S2132" i="6"/>
  <c r="M2132" i="6"/>
  <c r="F2132" i="6"/>
  <c r="T2131" i="6"/>
  <c r="S2131" i="6"/>
  <c r="M2131" i="6"/>
  <c r="F2131" i="6"/>
  <c r="T2130" i="6"/>
  <c r="S2130" i="6"/>
  <c r="M2130" i="6"/>
  <c r="F2130" i="6"/>
  <c r="T2129" i="6"/>
  <c r="S2129" i="6"/>
  <c r="M2129" i="6"/>
  <c r="F2129" i="6"/>
  <c r="T2128" i="6"/>
  <c r="S2128" i="6"/>
  <c r="M2128" i="6"/>
  <c r="F2128" i="6"/>
  <c r="T2127" i="6"/>
  <c r="S2127" i="6"/>
  <c r="M2127" i="6"/>
  <c r="F2127" i="6"/>
  <c r="T2126" i="6"/>
  <c r="S2126" i="6"/>
  <c r="M2126" i="6"/>
  <c r="F2126" i="6"/>
  <c r="T2125" i="6"/>
  <c r="S2125" i="6"/>
  <c r="M2125" i="6"/>
  <c r="F2125" i="6"/>
  <c r="T2124" i="6"/>
  <c r="S2124" i="6"/>
  <c r="M2124" i="6"/>
  <c r="F2124" i="6"/>
  <c r="T2123" i="6"/>
  <c r="S2123" i="6"/>
  <c r="M2123" i="6"/>
  <c r="F2123" i="6"/>
  <c r="T2122" i="6"/>
  <c r="S2122" i="6"/>
  <c r="M2122" i="6"/>
  <c r="F2122" i="6"/>
  <c r="T2121" i="6"/>
  <c r="S2121" i="6"/>
  <c r="M2121" i="6"/>
  <c r="F2121" i="6"/>
  <c r="T2120" i="6"/>
  <c r="S2120" i="6"/>
  <c r="M2120" i="6"/>
  <c r="F2120" i="6"/>
  <c r="T2119" i="6"/>
  <c r="S2119" i="6"/>
  <c r="M2119" i="6"/>
  <c r="F2119" i="6"/>
  <c r="T2118" i="6"/>
  <c r="S2118" i="6"/>
  <c r="M2118" i="6"/>
  <c r="F2118" i="6"/>
  <c r="T2117" i="6"/>
  <c r="S2117" i="6"/>
  <c r="M2117" i="6"/>
  <c r="F2117" i="6"/>
  <c r="T2116" i="6"/>
  <c r="S2116" i="6"/>
  <c r="M2116" i="6"/>
  <c r="F2116" i="6"/>
  <c r="T2115" i="6"/>
  <c r="S2115" i="6"/>
  <c r="M2115" i="6"/>
  <c r="F2115" i="6"/>
  <c r="T2114" i="6"/>
  <c r="S2114" i="6"/>
  <c r="M2114" i="6"/>
  <c r="F2114" i="6"/>
  <c r="T2113" i="6"/>
  <c r="S2113" i="6"/>
  <c r="M2113" i="6"/>
  <c r="F2113" i="6"/>
  <c r="T2112" i="6"/>
  <c r="S2112" i="6"/>
  <c r="M2112" i="6"/>
  <c r="F2112" i="6"/>
  <c r="T2111" i="6"/>
  <c r="S2111" i="6"/>
  <c r="M2111" i="6"/>
  <c r="F2111" i="6"/>
  <c r="T2110" i="6"/>
  <c r="S2110" i="6"/>
  <c r="M2110" i="6"/>
  <c r="F2110" i="6"/>
  <c r="T2109" i="6"/>
  <c r="S2109" i="6"/>
  <c r="M2109" i="6"/>
  <c r="F2109" i="6"/>
  <c r="T2108" i="6"/>
  <c r="S2108" i="6"/>
  <c r="M2108" i="6"/>
  <c r="F2108" i="6"/>
  <c r="T2107" i="6"/>
  <c r="S2107" i="6"/>
  <c r="M2107" i="6"/>
  <c r="F2107" i="6"/>
  <c r="T2106" i="6"/>
  <c r="S2106" i="6"/>
  <c r="M2106" i="6"/>
  <c r="F2106" i="6"/>
  <c r="T2105" i="6"/>
  <c r="S2105" i="6"/>
  <c r="M2105" i="6"/>
  <c r="F2105" i="6"/>
  <c r="T2104" i="6"/>
  <c r="S2104" i="6"/>
  <c r="M2104" i="6"/>
  <c r="F2104" i="6"/>
  <c r="T2103" i="6"/>
  <c r="S2103" i="6"/>
  <c r="M2103" i="6"/>
  <c r="F2103" i="6"/>
  <c r="T2102" i="6"/>
  <c r="S2102" i="6"/>
  <c r="M2102" i="6"/>
  <c r="F2102" i="6"/>
  <c r="T2101" i="6"/>
  <c r="S2101" i="6"/>
  <c r="M2101" i="6"/>
  <c r="F2101" i="6"/>
  <c r="T2100" i="6"/>
  <c r="S2100" i="6"/>
  <c r="M2100" i="6"/>
  <c r="F2100" i="6"/>
  <c r="T2099" i="6"/>
  <c r="S2099" i="6"/>
  <c r="M2099" i="6"/>
  <c r="F2099" i="6"/>
  <c r="T2098" i="6"/>
  <c r="S2098" i="6"/>
  <c r="M2098" i="6"/>
  <c r="F2098" i="6"/>
  <c r="T2097" i="6"/>
  <c r="S2097" i="6"/>
  <c r="M2097" i="6"/>
  <c r="F2097" i="6"/>
  <c r="T2096" i="6"/>
  <c r="S2096" i="6"/>
  <c r="M2096" i="6"/>
  <c r="F2096" i="6"/>
  <c r="T2095" i="6"/>
  <c r="S2095" i="6"/>
  <c r="M2095" i="6"/>
  <c r="F2095" i="6"/>
  <c r="T2094" i="6"/>
  <c r="S2094" i="6"/>
  <c r="M2094" i="6"/>
  <c r="F2094" i="6"/>
  <c r="T2093" i="6"/>
  <c r="S2093" i="6"/>
  <c r="M2093" i="6"/>
  <c r="F2093" i="6"/>
  <c r="T2092" i="6"/>
  <c r="S2092" i="6"/>
  <c r="M2092" i="6"/>
  <c r="F2092" i="6"/>
  <c r="T2091" i="6"/>
  <c r="S2091" i="6"/>
  <c r="M2091" i="6"/>
  <c r="F2091" i="6"/>
  <c r="T2090" i="6"/>
  <c r="S2090" i="6"/>
  <c r="M2090" i="6"/>
  <c r="F2090" i="6"/>
  <c r="T2089" i="6"/>
  <c r="S2089" i="6"/>
  <c r="M2089" i="6"/>
  <c r="F2089" i="6"/>
  <c r="T2088" i="6"/>
  <c r="S2088" i="6"/>
  <c r="M2088" i="6"/>
  <c r="F2088" i="6"/>
  <c r="T2087" i="6"/>
  <c r="S2087" i="6"/>
  <c r="M2087" i="6"/>
  <c r="F2087" i="6"/>
  <c r="T2086" i="6"/>
  <c r="S2086" i="6"/>
  <c r="M2086" i="6"/>
  <c r="F2086" i="6"/>
  <c r="T2085" i="6"/>
  <c r="S2085" i="6"/>
  <c r="M2085" i="6"/>
  <c r="F2085" i="6"/>
  <c r="T2084" i="6"/>
  <c r="S2084" i="6"/>
  <c r="M2084" i="6"/>
  <c r="F2084" i="6"/>
  <c r="T2083" i="6"/>
  <c r="S2083" i="6"/>
  <c r="M2083" i="6"/>
  <c r="F2083" i="6"/>
  <c r="T2082" i="6"/>
  <c r="S2082" i="6"/>
  <c r="M2082" i="6"/>
  <c r="F2082" i="6"/>
  <c r="T2081" i="6"/>
  <c r="S2081" i="6"/>
  <c r="M2081" i="6"/>
  <c r="F2081" i="6"/>
  <c r="T2080" i="6"/>
  <c r="S2080" i="6"/>
  <c r="M2080" i="6"/>
  <c r="F2080" i="6"/>
  <c r="T2079" i="6"/>
  <c r="S2079" i="6"/>
  <c r="M2079" i="6"/>
  <c r="F2079" i="6"/>
  <c r="T2078" i="6"/>
  <c r="S2078" i="6"/>
  <c r="M2078" i="6"/>
  <c r="F2078" i="6"/>
  <c r="T2077" i="6"/>
  <c r="S2077" i="6"/>
  <c r="M2077" i="6"/>
  <c r="F2077" i="6"/>
  <c r="T2076" i="6"/>
  <c r="S2076" i="6"/>
  <c r="M2076" i="6"/>
  <c r="F2076" i="6"/>
  <c r="T2075" i="6"/>
  <c r="S2075" i="6"/>
  <c r="M2075" i="6"/>
  <c r="F2075" i="6"/>
  <c r="T2074" i="6"/>
  <c r="S2074" i="6"/>
  <c r="M2074" i="6"/>
  <c r="F2074" i="6"/>
  <c r="T2073" i="6"/>
  <c r="S2073" i="6"/>
  <c r="M2073" i="6"/>
  <c r="F2073" i="6"/>
  <c r="T2072" i="6"/>
  <c r="S2072" i="6"/>
  <c r="M2072" i="6"/>
  <c r="F2072" i="6"/>
  <c r="T2071" i="6"/>
  <c r="S2071" i="6"/>
  <c r="M2071" i="6"/>
  <c r="F2071" i="6"/>
  <c r="T2070" i="6"/>
  <c r="S2070" i="6"/>
  <c r="M2070" i="6"/>
  <c r="F2070" i="6"/>
  <c r="T2069" i="6"/>
  <c r="S2069" i="6"/>
  <c r="M2069" i="6"/>
  <c r="F2069" i="6"/>
  <c r="T2068" i="6"/>
  <c r="S2068" i="6"/>
  <c r="M2068" i="6"/>
  <c r="F2068" i="6"/>
  <c r="T2067" i="6"/>
  <c r="S2067" i="6"/>
  <c r="M2067" i="6"/>
  <c r="F2067" i="6"/>
  <c r="T2066" i="6"/>
  <c r="S2066" i="6"/>
  <c r="M2066" i="6"/>
  <c r="F2066" i="6"/>
  <c r="T2065" i="6"/>
  <c r="S2065" i="6"/>
  <c r="M2065" i="6"/>
  <c r="F2065" i="6"/>
  <c r="T2064" i="6"/>
  <c r="S2064" i="6"/>
  <c r="M2064" i="6"/>
  <c r="F2064" i="6"/>
  <c r="T2063" i="6"/>
  <c r="S2063" i="6"/>
  <c r="M2063" i="6"/>
  <c r="F2063" i="6"/>
  <c r="T2062" i="6"/>
  <c r="S2062" i="6"/>
  <c r="M2062" i="6"/>
  <c r="F2062" i="6"/>
  <c r="T2061" i="6"/>
  <c r="S2061" i="6"/>
  <c r="M2061" i="6"/>
  <c r="F2061" i="6"/>
  <c r="T2060" i="6"/>
  <c r="S2060" i="6"/>
  <c r="M2060" i="6"/>
  <c r="F2060" i="6"/>
  <c r="T2059" i="6"/>
  <c r="S2059" i="6"/>
  <c r="M2059" i="6"/>
  <c r="F2059" i="6"/>
  <c r="T2058" i="6"/>
  <c r="S2058" i="6"/>
  <c r="M2058" i="6"/>
  <c r="F2058" i="6"/>
  <c r="T2057" i="6"/>
  <c r="S2057" i="6"/>
  <c r="M2057" i="6"/>
  <c r="F2057" i="6"/>
  <c r="T2056" i="6"/>
  <c r="S2056" i="6"/>
  <c r="M2056" i="6"/>
  <c r="F2056" i="6"/>
  <c r="T2055" i="6"/>
  <c r="S2055" i="6"/>
  <c r="M2055" i="6"/>
  <c r="F2055" i="6"/>
  <c r="T2054" i="6"/>
  <c r="S2054" i="6"/>
  <c r="M2054" i="6"/>
  <c r="F2054" i="6"/>
  <c r="T2053" i="6"/>
  <c r="S2053" i="6"/>
  <c r="M2053" i="6"/>
  <c r="F2053" i="6"/>
  <c r="T2052" i="6"/>
  <c r="S2052" i="6"/>
  <c r="M2052" i="6"/>
  <c r="F2052" i="6"/>
  <c r="T2051" i="6"/>
  <c r="S2051" i="6"/>
  <c r="M2051" i="6"/>
  <c r="F2051" i="6"/>
  <c r="T2050" i="6"/>
  <c r="S2050" i="6"/>
  <c r="M2050" i="6"/>
  <c r="F2050" i="6"/>
  <c r="T2049" i="6"/>
  <c r="S2049" i="6"/>
  <c r="M2049" i="6"/>
  <c r="F2049" i="6"/>
  <c r="T2048" i="6"/>
  <c r="S2048" i="6"/>
  <c r="M2048" i="6"/>
  <c r="F2048" i="6"/>
  <c r="T2047" i="6"/>
  <c r="S2047" i="6"/>
  <c r="M2047" i="6"/>
  <c r="F2047" i="6"/>
  <c r="T2046" i="6"/>
  <c r="S2046" i="6"/>
  <c r="M2046" i="6"/>
  <c r="F2046" i="6"/>
  <c r="T2045" i="6"/>
  <c r="S2045" i="6"/>
  <c r="M2045" i="6"/>
  <c r="F2045" i="6"/>
  <c r="T2044" i="6"/>
  <c r="S2044" i="6"/>
  <c r="M2044" i="6"/>
  <c r="F2044" i="6"/>
  <c r="T2043" i="6"/>
  <c r="S2043" i="6"/>
  <c r="M2043" i="6"/>
  <c r="F2043" i="6"/>
  <c r="T2042" i="6"/>
  <c r="S2042" i="6"/>
  <c r="M2042" i="6"/>
  <c r="F2042" i="6"/>
  <c r="T2041" i="6"/>
  <c r="S2041" i="6"/>
  <c r="M2041" i="6"/>
  <c r="F2041" i="6"/>
  <c r="T2040" i="6"/>
  <c r="S2040" i="6"/>
  <c r="M2040" i="6"/>
  <c r="F2040" i="6"/>
  <c r="T2039" i="6"/>
  <c r="S2039" i="6"/>
  <c r="M2039" i="6"/>
  <c r="F2039" i="6"/>
  <c r="T2038" i="6"/>
  <c r="S2038" i="6"/>
  <c r="M2038" i="6"/>
  <c r="F2038" i="6"/>
  <c r="T2037" i="6"/>
  <c r="S2037" i="6"/>
  <c r="M2037" i="6"/>
  <c r="F2037" i="6"/>
  <c r="T2036" i="6"/>
  <c r="S2036" i="6"/>
  <c r="M2036" i="6"/>
  <c r="F2036" i="6"/>
  <c r="T2035" i="6"/>
  <c r="S2035" i="6"/>
  <c r="M2035" i="6"/>
  <c r="F2035" i="6"/>
  <c r="T2034" i="6"/>
  <c r="S2034" i="6"/>
  <c r="M2034" i="6"/>
  <c r="F2034" i="6"/>
  <c r="T2033" i="6"/>
  <c r="S2033" i="6"/>
  <c r="M2033" i="6"/>
  <c r="F2033" i="6"/>
  <c r="T2032" i="6"/>
  <c r="S2032" i="6"/>
  <c r="M2032" i="6"/>
  <c r="F2032" i="6"/>
  <c r="T2031" i="6"/>
  <c r="S2031" i="6"/>
  <c r="M2031" i="6"/>
  <c r="F2031" i="6"/>
  <c r="T2030" i="6"/>
  <c r="S2030" i="6"/>
  <c r="M2030" i="6"/>
  <c r="F2030" i="6"/>
  <c r="T2029" i="6"/>
  <c r="S2029" i="6"/>
  <c r="M2029" i="6"/>
  <c r="F2029" i="6"/>
  <c r="T2028" i="6"/>
  <c r="S2028" i="6"/>
  <c r="M2028" i="6"/>
  <c r="F2028" i="6"/>
  <c r="T2027" i="6"/>
  <c r="S2027" i="6"/>
  <c r="M2027" i="6"/>
  <c r="F2027" i="6"/>
  <c r="T2026" i="6"/>
  <c r="S2026" i="6"/>
  <c r="M2026" i="6"/>
  <c r="F2026" i="6"/>
  <c r="T2025" i="6"/>
  <c r="S2025" i="6"/>
  <c r="M2025" i="6"/>
  <c r="F2025" i="6"/>
  <c r="T2024" i="6"/>
  <c r="S2024" i="6"/>
  <c r="M2024" i="6"/>
  <c r="F2024" i="6"/>
  <c r="T2023" i="6"/>
  <c r="S2023" i="6"/>
  <c r="M2023" i="6"/>
  <c r="F2023" i="6"/>
  <c r="T2022" i="6"/>
  <c r="S2022" i="6"/>
  <c r="M2022" i="6"/>
  <c r="F2022" i="6"/>
  <c r="T2021" i="6"/>
  <c r="S2021" i="6"/>
  <c r="M2021" i="6"/>
  <c r="F2021" i="6"/>
  <c r="T2020" i="6"/>
  <c r="S2020" i="6"/>
  <c r="M2020" i="6"/>
  <c r="F2020" i="6"/>
  <c r="T2019" i="6"/>
  <c r="S2019" i="6"/>
  <c r="M2019" i="6"/>
  <c r="F2019" i="6"/>
  <c r="T2018" i="6"/>
  <c r="S2018" i="6"/>
  <c r="M2018" i="6"/>
  <c r="F2018" i="6"/>
  <c r="T2017" i="6"/>
  <c r="S2017" i="6"/>
  <c r="M2017" i="6"/>
  <c r="F2017" i="6"/>
  <c r="T2016" i="6"/>
  <c r="S2016" i="6"/>
  <c r="M2016" i="6"/>
  <c r="F2016" i="6"/>
  <c r="T2015" i="6"/>
  <c r="S2015" i="6"/>
  <c r="M2015" i="6"/>
  <c r="F2015" i="6"/>
  <c r="T2014" i="6"/>
  <c r="S2014" i="6"/>
  <c r="M2014" i="6"/>
  <c r="F2014" i="6"/>
  <c r="T2013" i="6"/>
  <c r="S2013" i="6"/>
  <c r="M2013" i="6"/>
  <c r="F2013" i="6"/>
  <c r="T2012" i="6"/>
  <c r="S2012" i="6"/>
  <c r="M2012" i="6"/>
  <c r="F2012" i="6"/>
  <c r="T2011" i="6"/>
  <c r="S2011" i="6"/>
  <c r="M2011" i="6"/>
  <c r="F2011" i="6"/>
  <c r="T2010" i="6"/>
  <c r="S2010" i="6"/>
  <c r="M2010" i="6"/>
  <c r="F2010" i="6"/>
  <c r="T2009" i="6"/>
  <c r="S2009" i="6"/>
  <c r="M2009" i="6"/>
  <c r="F2009" i="6"/>
  <c r="S2008" i="6"/>
  <c r="M2008" i="6"/>
  <c r="F2008" i="6"/>
  <c r="R2008" i="6" s="1"/>
  <c r="T2008" i="6" s="1"/>
  <c r="T2007" i="6"/>
  <c r="S2007" i="6"/>
  <c r="M2007" i="6"/>
  <c r="F2007" i="6"/>
  <c r="T2006" i="6"/>
  <c r="S2006" i="6"/>
  <c r="M2006" i="6"/>
  <c r="F2006" i="6"/>
  <c r="T2005" i="6"/>
  <c r="S2005" i="6"/>
  <c r="M2005" i="6"/>
  <c r="F2005" i="6"/>
  <c r="T2004" i="6"/>
  <c r="S2004" i="6"/>
  <c r="M2004" i="6"/>
  <c r="F2004" i="6"/>
  <c r="T2003" i="6"/>
  <c r="S2003" i="6"/>
  <c r="M2003" i="6"/>
  <c r="F2003" i="6"/>
  <c r="T2002" i="6"/>
  <c r="S2002" i="6"/>
  <c r="M2002" i="6"/>
  <c r="F2002" i="6"/>
  <c r="T2001" i="6"/>
  <c r="S2001" i="6"/>
  <c r="M2001" i="6"/>
  <c r="F2001" i="6"/>
  <c r="T2000" i="6"/>
  <c r="S2000" i="6"/>
  <c r="M2000" i="6"/>
  <c r="F2000" i="6"/>
  <c r="T1999" i="6"/>
  <c r="S1999" i="6"/>
  <c r="M1999" i="6"/>
  <c r="F1999" i="6"/>
  <c r="T1998" i="6"/>
  <c r="S1998" i="6"/>
  <c r="M1998" i="6"/>
  <c r="F1998" i="6"/>
  <c r="T1997" i="6"/>
  <c r="S1997" i="6"/>
  <c r="M1997" i="6"/>
  <c r="F1997" i="6"/>
  <c r="T1996" i="6"/>
  <c r="S1996" i="6"/>
  <c r="M1996" i="6"/>
  <c r="F1996" i="6"/>
  <c r="T1995" i="6"/>
  <c r="S1995" i="6"/>
  <c r="M1995" i="6"/>
  <c r="F1995" i="6"/>
  <c r="T1994" i="6"/>
  <c r="S1994" i="6"/>
  <c r="M1994" i="6"/>
  <c r="F1994" i="6"/>
  <c r="T1993" i="6"/>
  <c r="S1993" i="6"/>
  <c r="M1993" i="6"/>
  <c r="F1993" i="6"/>
  <c r="T1992" i="6"/>
  <c r="S1992" i="6"/>
  <c r="M1992" i="6"/>
  <c r="F1992" i="6"/>
  <c r="T1991" i="6"/>
  <c r="S1991" i="6"/>
  <c r="M1991" i="6"/>
  <c r="F1991" i="6"/>
  <c r="T1990" i="6"/>
  <c r="S1990" i="6"/>
  <c r="M1990" i="6"/>
  <c r="F1990" i="6"/>
  <c r="T1989" i="6"/>
  <c r="S1989" i="6"/>
  <c r="M1989" i="6"/>
  <c r="F1989" i="6"/>
  <c r="T1988" i="6"/>
  <c r="S1988" i="6"/>
  <c r="M1988" i="6"/>
  <c r="F1988" i="6"/>
  <c r="T1987" i="6"/>
  <c r="S1987" i="6"/>
  <c r="M1987" i="6"/>
  <c r="F1987" i="6"/>
  <c r="T1986" i="6"/>
  <c r="S1986" i="6"/>
  <c r="M1986" i="6"/>
  <c r="F1986" i="6"/>
  <c r="T1985" i="6"/>
  <c r="S1985" i="6"/>
  <c r="M1985" i="6"/>
  <c r="F1985" i="6"/>
  <c r="T1984" i="6"/>
  <c r="S1984" i="6"/>
  <c r="M1984" i="6"/>
  <c r="F1984" i="6"/>
  <c r="T1983" i="6"/>
  <c r="S1983" i="6"/>
  <c r="M1983" i="6"/>
  <c r="F1983" i="6"/>
  <c r="T1982" i="6"/>
  <c r="S1982" i="6"/>
  <c r="M1982" i="6"/>
  <c r="F1982" i="6"/>
  <c r="T1981" i="6"/>
  <c r="S1981" i="6"/>
  <c r="M1981" i="6"/>
  <c r="F1981" i="6"/>
  <c r="T1980" i="6"/>
  <c r="S1980" i="6"/>
  <c r="M1980" i="6"/>
  <c r="F1980" i="6"/>
  <c r="T1979" i="6"/>
  <c r="S1979" i="6"/>
  <c r="M1979" i="6"/>
  <c r="F1979" i="6"/>
  <c r="T1978" i="6"/>
  <c r="S1978" i="6"/>
  <c r="M1978" i="6"/>
  <c r="F1978" i="6"/>
  <c r="T1977" i="6"/>
  <c r="S1977" i="6"/>
  <c r="M1977" i="6"/>
  <c r="F1977" i="6"/>
  <c r="T1976" i="6"/>
  <c r="S1976" i="6"/>
  <c r="M1976" i="6"/>
  <c r="F1976" i="6"/>
  <c r="T1975" i="6"/>
  <c r="S1975" i="6"/>
  <c r="M1975" i="6"/>
  <c r="F1975" i="6"/>
  <c r="T1974" i="6"/>
  <c r="S1974" i="6"/>
  <c r="M1974" i="6"/>
  <c r="F1974" i="6"/>
  <c r="T1973" i="6"/>
  <c r="S1973" i="6"/>
  <c r="M1973" i="6"/>
  <c r="F1973" i="6"/>
  <c r="T1972" i="6"/>
  <c r="S1972" i="6"/>
  <c r="M1972" i="6"/>
  <c r="F1972" i="6"/>
  <c r="T1971" i="6"/>
  <c r="S1971" i="6"/>
  <c r="M1971" i="6"/>
  <c r="F1971" i="6"/>
  <c r="T1970" i="6"/>
  <c r="S1970" i="6"/>
  <c r="M1970" i="6"/>
  <c r="F1970" i="6"/>
  <c r="T1969" i="6"/>
  <c r="S1969" i="6"/>
  <c r="M1969" i="6"/>
  <c r="F1969" i="6"/>
  <c r="T1968" i="6"/>
  <c r="S1968" i="6"/>
  <c r="M1968" i="6"/>
  <c r="F1968" i="6"/>
  <c r="T1967" i="6"/>
  <c r="S1967" i="6"/>
  <c r="M1967" i="6"/>
  <c r="F1967" i="6"/>
  <c r="T1966" i="6"/>
  <c r="S1966" i="6"/>
  <c r="M1966" i="6"/>
  <c r="F1966" i="6"/>
  <c r="T1965" i="6"/>
  <c r="S1965" i="6"/>
  <c r="M1965" i="6"/>
  <c r="F1965" i="6"/>
  <c r="T1964" i="6"/>
  <c r="S1964" i="6"/>
  <c r="M1964" i="6"/>
  <c r="F1964" i="6"/>
  <c r="T1963" i="6"/>
  <c r="S1963" i="6"/>
  <c r="M1963" i="6"/>
  <c r="F1963" i="6"/>
  <c r="T1962" i="6"/>
  <c r="S1962" i="6"/>
  <c r="M1962" i="6"/>
  <c r="F1962" i="6"/>
  <c r="T1961" i="6"/>
  <c r="S1961" i="6"/>
  <c r="M1961" i="6"/>
  <c r="F1961" i="6"/>
  <c r="T1960" i="6"/>
  <c r="S1960" i="6"/>
  <c r="M1960" i="6"/>
  <c r="F1960" i="6"/>
  <c r="T1959" i="6"/>
  <c r="S1959" i="6"/>
  <c r="M1959" i="6"/>
  <c r="F1959" i="6"/>
  <c r="T1958" i="6"/>
  <c r="S1958" i="6"/>
  <c r="M1958" i="6"/>
  <c r="F1958" i="6"/>
  <c r="T1957" i="6"/>
  <c r="S1957" i="6"/>
  <c r="M1957" i="6"/>
  <c r="F1957" i="6"/>
  <c r="T1956" i="6"/>
  <c r="S1956" i="6"/>
  <c r="M1956" i="6"/>
  <c r="F1956" i="6"/>
  <c r="T1955" i="6"/>
  <c r="S1955" i="6"/>
  <c r="M1955" i="6"/>
  <c r="F1955" i="6"/>
  <c r="T1954" i="6"/>
  <c r="S1954" i="6"/>
  <c r="M1954" i="6"/>
  <c r="F1954" i="6"/>
  <c r="T1953" i="6"/>
  <c r="S1953" i="6"/>
  <c r="M1953" i="6"/>
  <c r="F1953" i="6"/>
  <c r="T1952" i="6"/>
  <c r="S1952" i="6"/>
  <c r="M1952" i="6"/>
  <c r="F1952" i="6"/>
  <c r="S1951" i="6"/>
  <c r="M1951" i="6"/>
  <c r="F1951" i="6"/>
  <c r="R1951" i="6" s="1"/>
  <c r="T1951" i="6" s="1"/>
  <c r="T1950" i="6"/>
  <c r="S1950" i="6"/>
  <c r="M1950" i="6"/>
  <c r="F1950" i="6"/>
  <c r="T1949" i="6"/>
  <c r="S1949" i="6"/>
  <c r="M1949" i="6"/>
  <c r="F1949" i="6"/>
  <c r="T1948" i="6"/>
  <c r="S1948" i="6"/>
  <c r="M1948" i="6"/>
  <c r="F1948" i="6"/>
  <c r="T1947" i="6"/>
  <c r="S1947" i="6"/>
  <c r="M1947" i="6"/>
  <c r="F1947" i="6"/>
  <c r="T1946" i="6"/>
  <c r="S1946" i="6"/>
  <c r="M1946" i="6"/>
  <c r="F1946" i="6"/>
  <c r="T1945" i="6"/>
  <c r="S1945" i="6"/>
  <c r="M1945" i="6"/>
  <c r="F1945" i="6"/>
  <c r="T1944" i="6"/>
  <c r="S1944" i="6"/>
  <c r="M1944" i="6"/>
  <c r="F1944" i="6"/>
  <c r="T1943" i="6"/>
  <c r="S1943" i="6"/>
  <c r="M1943" i="6"/>
  <c r="F1943" i="6"/>
  <c r="T1942" i="6"/>
  <c r="S1942" i="6"/>
  <c r="M1942" i="6"/>
  <c r="F1942" i="6"/>
  <c r="T1941" i="6"/>
  <c r="S1941" i="6"/>
  <c r="M1941" i="6"/>
  <c r="F1941" i="6"/>
  <c r="T1940" i="6"/>
  <c r="S1940" i="6"/>
  <c r="M1940" i="6"/>
  <c r="F1940" i="6"/>
  <c r="T1939" i="6"/>
  <c r="S1939" i="6"/>
  <c r="M1939" i="6"/>
  <c r="F1939" i="6"/>
  <c r="T1938" i="6"/>
  <c r="S1938" i="6"/>
  <c r="M1938" i="6"/>
  <c r="F1938" i="6"/>
  <c r="T1937" i="6"/>
  <c r="S1937" i="6"/>
  <c r="M1937" i="6"/>
  <c r="F1937" i="6"/>
  <c r="T1936" i="6"/>
  <c r="S1936" i="6"/>
  <c r="M1936" i="6"/>
  <c r="F1936" i="6"/>
  <c r="T1935" i="6"/>
  <c r="S1935" i="6"/>
  <c r="M1935" i="6"/>
  <c r="F1935" i="6"/>
  <c r="T1934" i="6"/>
  <c r="S1934" i="6"/>
  <c r="M1934" i="6"/>
  <c r="F1934" i="6"/>
  <c r="T1933" i="6"/>
  <c r="S1933" i="6"/>
  <c r="M1933" i="6"/>
  <c r="F1933" i="6"/>
  <c r="T1932" i="6"/>
  <c r="S1932" i="6"/>
  <c r="M1932" i="6"/>
  <c r="F1932" i="6"/>
  <c r="T1931" i="6"/>
  <c r="S1931" i="6"/>
  <c r="M1931" i="6"/>
  <c r="F1931" i="6"/>
  <c r="T1930" i="6"/>
  <c r="S1930" i="6"/>
  <c r="M1930" i="6"/>
  <c r="F1930" i="6"/>
  <c r="T1929" i="6"/>
  <c r="S1929" i="6"/>
  <c r="M1929" i="6"/>
  <c r="F1929" i="6"/>
  <c r="T1928" i="6"/>
  <c r="S1928" i="6"/>
  <c r="M1928" i="6"/>
  <c r="F1928" i="6"/>
  <c r="T1927" i="6"/>
  <c r="S1927" i="6"/>
  <c r="M1927" i="6"/>
  <c r="F1927" i="6"/>
  <c r="T1926" i="6"/>
  <c r="S1926" i="6"/>
  <c r="M1926" i="6"/>
  <c r="F1926" i="6"/>
  <c r="T1925" i="6"/>
  <c r="S1925" i="6"/>
  <c r="M1925" i="6"/>
  <c r="F1925" i="6"/>
  <c r="T1924" i="6"/>
  <c r="S1924" i="6"/>
  <c r="M1924" i="6"/>
  <c r="F1924" i="6"/>
  <c r="T1923" i="6"/>
  <c r="S1923" i="6"/>
  <c r="M1923" i="6"/>
  <c r="F1923" i="6"/>
  <c r="T1922" i="6"/>
  <c r="S1922" i="6"/>
  <c r="M1922" i="6"/>
  <c r="F1922" i="6"/>
  <c r="T1921" i="6"/>
  <c r="S1921" i="6"/>
  <c r="M1921" i="6"/>
  <c r="F1921" i="6"/>
  <c r="T1920" i="6"/>
  <c r="S1920" i="6"/>
  <c r="M1920" i="6"/>
  <c r="F1920" i="6"/>
  <c r="T1919" i="6"/>
  <c r="S1919" i="6"/>
  <c r="M1919" i="6"/>
  <c r="F1919" i="6"/>
  <c r="T1918" i="6"/>
  <c r="S1918" i="6"/>
  <c r="M1918" i="6"/>
  <c r="F1918" i="6"/>
  <c r="T1917" i="6"/>
  <c r="S1917" i="6"/>
  <c r="M1917" i="6"/>
  <c r="F1917" i="6"/>
  <c r="T1916" i="6"/>
  <c r="S1916" i="6"/>
  <c r="M1916" i="6"/>
  <c r="F1916" i="6"/>
  <c r="T1915" i="6"/>
  <c r="S1915" i="6"/>
  <c r="M1915" i="6"/>
  <c r="F1915" i="6"/>
  <c r="T1914" i="6"/>
  <c r="S1914" i="6"/>
  <c r="M1914" i="6"/>
  <c r="F1914" i="6"/>
  <c r="T1913" i="6"/>
  <c r="S1913" i="6"/>
  <c r="M1913" i="6"/>
  <c r="F1913" i="6"/>
  <c r="T1912" i="6"/>
  <c r="S1912" i="6"/>
  <c r="M1912" i="6"/>
  <c r="F1912" i="6"/>
  <c r="T1911" i="6"/>
  <c r="S1911" i="6"/>
  <c r="M1911" i="6"/>
  <c r="F1911" i="6"/>
  <c r="T1910" i="6"/>
  <c r="S1910" i="6"/>
  <c r="M1910" i="6"/>
  <c r="F1910" i="6"/>
  <c r="T1909" i="6"/>
  <c r="S1909" i="6"/>
  <c r="M1909" i="6"/>
  <c r="F1909" i="6"/>
  <c r="T1908" i="6"/>
  <c r="S1908" i="6"/>
  <c r="M1908" i="6"/>
  <c r="F1908" i="6"/>
  <c r="T1907" i="6"/>
  <c r="S1907" i="6"/>
  <c r="M1907" i="6"/>
  <c r="F1907" i="6"/>
  <c r="T1906" i="6"/>
  <c r="S1906" i="6"/>
  <c r="M1906" i="6"/>
  <c r="F1906" i="6"/>
  <c r="T1905" i="6"/>
  <c r="S1905" i="6"/>
  <c r="M1905" i="6"/>
  <c r="F1905" i="6"/>
  <c r="T1904" i="6"/>
  <c r="S1904" i="6"/>
  <c r="M1904" i="6"/>
  <c r="F1904" i="6"/>
  <c r="T1903" i="6"/>
  <c r="S1903" i="6"/>
  <c r="M1903" i="6"/>
  <c r="F1903" i="6"/>
  <c r="T1902" i="6"/>
  <c r="S1902" i="6"/>
  <c r="M1902" i="6"/>
  <c r="F1902" i="6"/>
  <c r="T1901" i="6"/>
  <c r="S1901" i="6"/>
  <c r="M1901" i="6"/>
  <c r="F1901" i="6"/>
  <c r="T1900" i="6"/>
  <c r="S1900" i="6"/>
  <c r="M1900" i="6"/>
  <c r="F1900" i="6"/>
  <c r="T1899" i="6"/>
  <c r="S1899" i="6"/>
  <c r="M1899" i="6"/>
  <c r="F1899" i="6"/>
  <c r="T1898" i="6"/>
  <c r="S1898" i="6"/>
  <c r="M1898" i="6"/>
  <c r="F1898" i="6"/>
  <c r="T1897" i="6"/>
  <c r="S1897" i="6"/>
  <c r="M1897" i="6"/>
  <c r="F1897" i="6"/>
  <c r="T1896" i="6"/>
  <c r="S1896" i="6"/>
  <c r="M1896" i="6"/>
  <c r="F1896" i="6"/>
  <c r="T1895" i="6"/>
  <c r="S1895" i="6"/>
  <c r="M1895" i="6"/>
  <c r="F1895" i="6"/>
  <c r="T1894" i="6"/>
  <c r="S1894" i="6"/>
  <c r="M1894" i="6"/>
  <c r="F1894" i="6"/>
  <c r="T1893" i="6"/>
  <c r="S1893" i="6"/>
  <c r="M1893" i="6"/>
  <c r="F1893" i="6"/>
  <c r="T1892" i="6"/>
  <c r="S1892" i="6"/>
  <c r="M1892" i="6"/>
  <c r="F1892" i="6"/>
  <c r="T1891" i="6"/>
  <c r="S1891" i="6"/>
  <c r="M1891" i="6"/>
  <c r="F1891" i="6"/>
  <c r="T1890" i="6"/>
  <c r="S1890" i="6"/>
  <c r="M1890" i="6"/>
  <c r="F1890" i="6"/>
  <c r="T1889" i="6"/>
  <c r="S1889" i="6"/>
  <c r="M1889" i="6"/>
  <c r="F1889" i="6"/>
  <c r="T1888" i="6"/>
  <c r="S1888" i="6"/>
  <c r="M1888" i="6"/>
  <c r="F1888" i="6"/>
  <c r="T1887" i="6"/>
  <c r="S1887" i="6"/>
  <c r="M1887" i="6"/>
  <c r="F1887" i="6"/>
  <c r="T1886" i="6"/>
  <c r="S1886" i="6"/>
  <c r="M1886" i="6"/>
  <c r="F1886" i="6"/>
  <c r="T1885" i="6"/>
  <c r="S1885" i="6"/>
  <c r="M1885" i="6"/>
  <c r="F1885" i="6"/>
  <c r="T1884" i="6"/>
  <c r="S1884" i="6"/>
  <c r="M1884" i="6"/>
  <c r="F1884" i="6"/>
  <c r="T1883" i="6"/>
  <c r="S1883" i="6"/>
  <c r="M1883" i="6"/>
  <c r="F1883" i="6"/>
  <c r="T1882" i="6"/>
  <c r="S1882" i="6"/>
  <c r="M1882" i="6"/>
  <c r="F1882" i="6"/>
  <c r="T1881" i="6"/>
  <c r="S1881" i="6"/>
  <c r="M1881" i="6"/>
  <c r="F1881" i="6"/>
  <c r="T1880" i="6"/>
  <c r="S1880" i="6"/>
  <c r="M1880" i="6"/>
  <c r="F1880" i="6"/>
  <c r="T1879" i="6"/>
  <c r="S1879" i="6"/>
  <c r="M1879" i="6"/>
  <c r="F1879" i="6"/>
  <c r="T1878" i="6"/>
  <c r="S1878" i="6"/>
  <c r="M1878" i="6"/>
  <c r="F1878" i="6"/>
  <c r="T1877" i="6"/>
  <c r="S1877" i="6"/>
  <c r="M1877" i="6"/>
  <c r="F1877" i="6"/>
  <c r="T1876" i="6"/>
  <c r="S1876" i="6"/>
  <c r="M1876" i="6"/>
  <c r="F1876" i="6"/>
  <c r="T1875" i="6"/>
  <c r="S1875" i="6"/>
  <c r="M1875" i="6"/>
  <c r="F1875" i="6"/>
  <c r="T1874" i="6"/>
  <c r="S1874" i="6"/>
  <c r="M1874" i="6"/>
  <c r="F1874" i="6"/>
  <c r="T1873" i="6"/>
  <c r="S1873" i="6"/>
  <c r="M1873" i="6"/>
  <c r="F1873" i="6"/>
  <c r="T1872" i="6"/>
  <c r="S1872" i="6"/>
  <c r="M1872" i="6"/>
  <c r="F1872" i="6"/>
  <c r="T1871" i="6"/>
  <c r="S1871" i="6"/>
  <c r="M1871" i="6"/>
  <c r="F1871" i="6"/>
  <c r="T1870" i="6"/>
  <c r="S1870" i="6"/>
  <c r="M1870" i="6"/>
  <c r="F1870" i="6"/>
  <c r="T1869" i="6"/>
  <c r="S1869" i="6"/>
  <c r="M1869" i="6"/>
  <c r="F1869" i="6"/>
  <c r="T1868" i="6"/>
  <c r="S1868" i="6"/>
  <c r="M1868" i="6"/>
  <c r="F1868" i="6"/>
  <c r="T1867" i="6"/>
  <c r="S1867" i="6"/>
  <c r="M1867" i="6"/>
  <c r="F1867" i="6"/>
  <c r="T1866" i="6"/>
  <c r="S1866" i="6"/>
  <c r="M1866" i="6"/>
  <c r="F1866" i="6"/>
  <c r="S1865" i="6"/>
  <c r="M1865" i="6"/>
  <c r="F1865" i="6"/>
  <c r="R1865" i="6" s="1"/>
  <c r="T1865" i="6" s="1"/>
  <c r="T1864" i="6"/>
  <c r="S1864" i="6"/>
  <c r="M1864" i="6"/>
  <c r="F1864" i="6"/>
  <c r="T1863" i="6"/>
  <c r="S1863" i="6"/>
  <c r="M1863" i="6"/>
  <c r="F1863" i="6"/>
  <c r="T1862" i="6"/>
  <c r="S1862" i="6"/>
  <c r="M1862" i="6"/>
  <c r="F1862" i="6"/>
  <c r="T1861" i="6"/>
  <c r="S1861" i="6"/>
  <c r="M1861" i="6"/>
  <c r="F1861" i="6"/>
  <c r="T1860" i="6"/>
  <c r="S1860" i="6"/>
  <c r="M1860" i="6"/>
  <c r="F1860" i="6"/>
  <c r="T1859" i="6"/>
  <c r="S1859" i="6"/>
  <c r="M1859" i="6"/>
  <c r="F1859" i="6"/>
  <c r="T1858" i="6"/>
  <c r="S1858" i="6"/>
  <c r="M1858" i="6"/>
  <c r="F1858" i="6"/>
  <c r="T1857" i="6"/>
  <c r="S1857" i="6"/>
  <c r="M1857" i="6"/>
  <c r="F1857" i="6"/>
  <c r="T1856" i="6"/>
  <c r="S1856" i="6"/>
  <c r="M1856" i="6"/>
  <c r="F1856" i="6"/>
  <c r="T1855" i="6"/>
  <c r="S1855" i="6"/>
  <c r="M1855" i="6"/>
  <c r="F1855" i="6"/>
  <c r="T1854" i="6"/>
  <c r="S1854" i="6"/>
  <c r="M1854" i="6"/>
  <c r="F1854" i="6"/>
  <c r="T1853" i="6"/>
  <c r="S1853" i="6"/>
  <c r="M1853" i="6"/>
  <c r="F1853" i="6"/>
  <c r="T1852" i="6"/>
  <c r="S1852" i="6"/>
  <c r="M1852" i="6"/>
  <c r="F1852" i="6"/>
  <c r="T1851" i="6"/>
  <c r="S1851" i="6"/>
  <c r="M1851" i="6"/>
  <c r="F1851" i="6"/>
  <c r="T1850" i="6"/>
  <c r="S1850" i="6"/>
  <c r="M1850" i="6"/>
  <c r="F1850" i="6"/>
  <c r="T1849" i="6"/>
  <c r="S1849" i="6"/>
  <c r="M1849" i="6"/>
  <c r="F1849" i="6"/>
  <c r="T1848" i="6"/>
  <c r="S1848" i="6"/>
  <c r="M1848" i="6"/>
  <c r="F1848" i="6"/>
  <c r="T1847" i="6"/>
  <c r="S1847" i="6"/>
  <c r="M1847" i="6"/>
  <c r="F1847" i="6"/>
  <c r="T1846" i="6"/>
  <c r="S1846" i="6"/>
  <c r="M1846" i="6"/>
  <c r="F1846" i="6"/>
  <c r="T1845" i="6"/>
  <c r="S1845" i="6"/>
  <c r="M1845" i="6"/>
  <c r="F1845" i="6"/>
  <c r="T1844" i="6"/>
  <c r="S1844" i="6"/>
  <c r="M1844" i="6"/>
  <c r="F1844" i="6"/>
  <c r="T1843" i="6"/>
  <c r="S1843" i="6"/>
  <c r="M1843" i="6"/>
  <c r="F1843" i="6"/>
  <c r="T1842" i="6"/>
  <c r="S1842" i="6"/>
  <c r="M1842" i="6"/>
  <c r="F1842" i="6"/>
  <c r="T1841" i="6"/>
  <c r="S1841" i="6"/>
  <c r="M1841" i="6"/>
  <c r="F1841" i="6"/>
  <c r="T1840" i="6"/>
  <c r="S1840" i="6"/>
  <c r="M1840" i="6"/>
  <c r="F1840" i="6"/>
  <c r="T1839" i="6"/>
  <c r="S1839" i="6"/>
  <c r="M1839" i="6"/>
  <c r="F1839" i="6"/>
  <c r="T1838" i="6"/>
  <c r="S1838" i="6"/>
  <c r="M1838" i="6"/>
  <c r="F1838" i="6"/>
  <c r="T1837" i="6"/>
  <c r="S1837" i="6"/>
  <c r="M1837" i="6"/>
  <c r="F1837" i="6"/>
  <c r="T1836" i="6"/>
  <c r="S1836" i="6"/>
  <c r="M1836" i="6"/>
  <c r="F1836" i="6"/>
  <c r="T1835" i="6"/>
  <c r="S1835" i="6"/>
  <c r="M1835" i="6"/>
  <c r="F1835" i="6"/>
  <c r="T1834" i="6"/>
  <c r="S1834" i="6"/>
  <c r="M1834" i="6"/>
  <c r="F1834" i="6"/>
  <c r="T1833" i="6"/>
  <c r="S1833" i="6"/>
  <c r="M1833" i="6"/>
  <c r="F1833" i="6"/>
  <c r="T1832" i="6"/>
  <c r="S1832" i="6"/>
  <c r="M1832" i="6"/>
  <c r="F1832" i="6"/>
  <c r="T1831" i="6"/>
  <c r="S1831" i="6"/>
  <c r="M1831" i="6"/>
  <c r="F1831" i="6"/>
  <c r="T1830" i="6"/>
  <c r="S1830" i="6"/>
  <c r="M1830" i="6"/>
  <c r="F1830" i="6"/>
  <c r="T1829" i="6"/>
  <c r="S1829" i="6"/>
  <c r="M1829" i="6"/>
  <c r="F1829" i="6"/>
  <c r="T1828" i="6"/>
  <c r="S1828" i="6"/>
  <c r="M1828" i="6"/>
  <c r="F1828" i="6"/>
  <c r="T1827" i="6"/>
  <c r="S1827" i="6"/>
  <c r="M1827" i="6"/>
  <c r="F1827" i="6"/>
  <c r="T1826" i="6"/>
  <c r="S1826" i="6"/>
  <c r="M1826" i="6"/>
  <c r="F1826" i="6"/>
  <c r="T1825" i="6"/>
  <c r="S1825" i="6"/>
  <c r="M1825" i="6"/>
  <c r="F1825" i="6"/>
  <c r="T1824" i="6"/>
  <c r="S1824" i="6"/>
  <c r="M1824" i="6"/>
  <c r="F1824" i="6"/>
  <c r="T1823" i="6"/>
  <c r="S1823" i="6"/>
  <c r="M1823" i="6"/>
  <c r="F1823" i="6"/>
  <c r="T1822" i="6"/>
  <c r="S1822" i="6"/>
  <c r="M1822" i="6"/>
  <c r="F1822" i="6"/>
  <c r="T1821" i="6"/>
  <c r="S1821" i="6"/>
  <c r="M1821" i="6"/>
  <c r="F1821" i="6"/>
  <c r="T1820" i="6"/>
  <c r="S1820" i="6"/>
  <c r="M1820" i="6"/>
  <c r="F1820" i="6"/>
  <c r="T1819" i="6"/>
  <c r="S1819" i="6"/>
  <c r="M1819" i="6"/>
  <c r="F1819" i="6"/>
  <c r="T1818" i="6"/>
  <c r="S1818" i="6"/>
  <c r="M1818" i="6"/>
  <c r="F1818" i="6"/>
  <c r="T1817" i="6"/>
  <c r="S1817" i="6"/>
  <c r="M1817" i="6"/>
  <c r="F1817" i="6"/>
  <c r="T1816" i="6"/>
  <c r="S1816" i="6"/>
  <c r="M1816" i="6"/>
  <c r="F1816" i="6"/>
  <c r="T1815" i="6"/>
  <c r="S1815" i="6"/>
  <c r="M1815" i="6"/>
  <c r="F1815" i="6"/>
  <c r="T1814" i="6"/>
  <c r="S1814" i="6"/>
  <c r="M1814" i="6"/>
  <c r="F1814" i="6"/>
  <c r="T1813" i="6"/>
  <c r="S1813" i="6"/>
  <c r="M1813" i="6"/>
  <c r="F1813" i="6"/>
  <c r="T1812" i="6"/>
  <c r="S1812" i="6"/>
  <c r="M1812" i="6"/>
  <c r="F1812" i="6"/>
  <c r="T1811" i="6"/>
  <c r="S1811" i="6"/>
  <c r="M1811" i="6"/>
  <c r="F1811" i="6"/>
  <c r="T1810" i="6"/>
  <c r="S1810" i="6"/>
  <c r="M1810" i="6"/>
  <c r="F1810" i="6"/>
  <c r="T1809" i="6"/>
  <c r="S1809" i="6"/>
  <c r="M1809" i="6"/>
  <c r="F1809" i="6"/>
  <c r="T1808" i="6"/>
  <c r="S1808" i="6"/>
  <c r="M1808" i="6"/>
  <c r="F1808" i="6"/>
  <c r="T1807" i="6"/>
  <c r="S1807" i="6"/>
  <c r="M1807" i="6"/>
  <c r="F1807" i="6"/>
  <c r="T1806" i="6"/>
  <c r="S1806" i="6"/>
  <c r="M1806" i="6"/>
  <c r="F1806" i="6"/>
  <c r="T1805" i="6"/>
  <c r="S1805" i="6"/>
  <c r="M1805" i="6"/>
  <c r="F1805" i="6"/>
  <c r="T1804" i="6"/>
  <c r="S1804" i="6"/>
  <c r="M1804" i="6"/>
  <c r="F1804" i="6"/>
  <c r="T1803" i="6"/>
  <c r="S1803" i="6"/>
  <c r="M1803" i="6"/>
  <c r="F1803" i="6"/>
  <c r="T1802" i="6"/>
  <c r="S1802" i="6"/>
  <c r="M1802" i="6"/>
  <c r="F1802" i="6"/>
  <c r="T1801" i="6"/>
  <c r="S1801" i="6"/>
  <c r="M1801" i="6"/>
  <c r="F1801" i="6"/>
  <c r="T1800" i="6"/>
  <c r="S1800" i="6"/>
  <c r="M1800" i="6"/>
  <c r="F1800" i="6"/>
  <c r="T1799" i="6"/>
  <c r="S1799" i="6"/>
  <c r="M1799" i="6"/>
  <c r="F1799" i="6"/>
  <c r="T1798" i="6"/>
  <c r="S1798" i="6"/>
  <c r="M1798" i="6"/>
  <c r="F1798" i="6"/>
  <c r="T1797" i="6"/>
  <c r="S1797" i="6"/>
  <c r="M1797" i="6"/>
  <c r="F1797" i="6"/>
  <c r="T1796" i="6"/>
  <c r="S1796" i="6"/>
  <c r="M1796" i="6"/>
  <c r="F1796" i="6"/>
  <c r="T1795" i="6"/>
  <c r="S1795" i="6"/>
  <c r="M1795" i="6"/>
  <c r="F1795" i="6"/>
  <c r="T1794" i="6"/>
  <c r="S1794" i="6"/>
  <c r="M1794" i="6"/>
  <c r="F1794" i="6"/>
  <c r="S1793" i="6"/>
  <c r="M1793" i="6"/>
  <c r="F1793" i="6"/>
  <c r="R1793" i="6" s="1"/>
  <c r="T1792" i="6"/>
  <c r="S1792" i="6"/>
  <c r="M1792" i="6"/>
  <c r="F1792" i="6"/>
  <c r="T1791" i="6"/>
  <c r="S1791" i="6"/>
  <c r="M1791" i="6"/>
  <c r="F1791" i="6"/>
  <c r="T1790" i="6"/>
  <c r="S1790" i="6"/>
  <c r="M1790" i="6"/>
  <c r="F1790" i="6"/>
  <c r="T1789" i="6"/>
  <c r="S1789" i="6"/>
  <c r="M1789" i="6"/>
  <c r="F1789" i="6"/>
  <c r="T1788" i="6"/>
  <c r="S1788" i="6"/>
  <c r="M1788" i="6"/>
  <c r="F1788" i="6"/>
  <c r="T1787" i="6"/>
  <c r="S1787" i="6"/>
  <c r="M1787" i="6"/>
  <c r="F1787" i="6"/>
  <c r="T1786" i="6"/>
  <c r="S1786" i="6"/>
  <c r="M1786" i="6"/>
  <c r="F1786" i="6"/>
  <c r="T1785" i="6"/>
  <c r="S1785" i="6"/>
  <c r="M1785" i="6"/>
  <c r="F1785" i="6"/>
  <c r="T1784" i="6"/>
  <c r="S1784" i="6"/>
  <c r="M1784" i="6"/>
  <c r="F1784" i="6"/>
  <c r="T1783" i="6"/>
  <c r="S1783" i="6"/>
  <c r="M1783" i="6"/>
  <c r="F1783" i="6"/>
  <c r="T1782" i="6"/>
  <c r="S1782" i="6"/>
  <c r="M1782" i="6"/>
  <c r="F1782" i="6"/>
  <c r="T1781" i="6"/>
  <c r="S1781" i="6"/>
  <c r="M1781" i="6"/>
  <c r="F1781" i="6"/>
  <c r="T1780" i="6"/>
  <c r="S1780" i="6"/>
  <c r="M1780" i="6"/>
  <c r="F1780" i="6"/>
  <c r="T1779" i="6"/>
  <c r="S1779" i="6"/>
  <c r="M1779" i="6"/>
  <c r="F1779" i="6"/>
  <c r="T1778" i="6"/>
  <c r="S1778" i="6"/>
  <c r="M1778" i="6"/>
  <c r="F1778" i="6"/>
  <c r="T1777" i="6"/>
  <c r="S1777" i="6"/>
  <c r="M1777" i="6"/>
  <c r="F1777" i="6"/>
  <c r="T1776" i="6"/>
  <c r="S1776" i="6"/>
  <c r="M1776" i="6"/>
  <c r="F1776" i="6"/>
  <c r="T1775" i="6"/>
  <c r="S1775" i="6"/>
  <c r="M1775" i="6"/>
  <c r="F1775" i="6"/>
  <c r="T1774" i="6"/>
  <c r="S1774" i="6"/>
  <c r="M1774" i="6"/>
  <c r="F1774" i="6"/>
  <c r="T1773" i="6"/>
  <c r="S1773" i="6"/>
  <c r="M1773" i="6"/>
  <c r="F1773" i="6"/>
  <c r="T1772" i="6"/>
  <c r="S1772" i="6"/>
  <c r="M1772" i="6"/>
  <c r="F1772" i="6"/>
  <c r="T1771" i="6"/>
  <c r="S1771" i="6"/>
  <c r="M1771" i="6"/>
  <c r="F1771" i="6"/>
  <c r="T1770" i="6"/>
  <c r="S1770" i="6"/>
  <c r="M1770" i="6"/>
  <c r="F1770" i="6"/>
  <c r="T1769" i="6"/>
  <c r="S1769" i="6"/>
  <c r="M1769" i="6"/>
  <c r="F1769" i="6"/>
  <c r="T1768" i="6"/>
  <c r="S1768" i="6"/>
  <c r="M1768" i="6"/>
  <c r="F1768" i="6"/>
  <c r="T1767" i="6"/>
  <c r="S1767" i="6"/>
  <c r="M1767" i="6"/>
  <c r="F1767" i="6"/>
  <c r="T1766" i="6"/>
  <c r="S1766" i="6"/>
  <c r="M1766" i="6"/>
  <c r="F1766" i="6"/>
  <c r="T1765" i="6"/>
  <c r="S1765" i="6"/>
  <c r="M1765" i="6"/>
  <c r="F1765" i="6"/>
  <c r="T1764" i="6"/>
  <c r="S1764" i="6"/>
  <c r="M1764" i="6"/>
  <c r="F1764" i="6"/>
  <c r="T1763" i="6"/>
  <c r="S1763" i="6"/>
  <c r="M1763" i="6"/>
  <c r="F1763" i="6"/>
  <c r="T1762" i="6"/>
  <c r="S1762" i="6"/>
  <c r="M1762" i="6"/>
  <c r="F1762" i="6"/>
  <c r="T1761" i="6"/>
  <c r="S1761" i="6"/>
  <c r="M1761" i="6"/>
  <c r="F1761" i="6"/>
  <c r="T1760" i="6"/>
  <c r="S1760" i="6"/>
  <c r="M1760" i="6"/>
  <c r="F1760" i="6"/>
  <c r="T1759" i="6"/>
  <c r="S1759" i="6"/>
  <c r="M1759" i="6"/>
  <c r="F1759" i="6"/>
  <c r="T1758" i="6"/>
  <c r="S1758" i="6"/>
  <c r="M1758" i="6"/>
  <c r="F1758" i="6"/>
  <c r="T1757" i="6"/>
  <c r="S1757" i="6"/>
  <c r="M1757" i="6"/>
  <c r="F1757" i="6"/>
  <c r="T1756" i="6"/>
  <c r="S1756" i="6"/>
  <c r="M1756" i="6"/>
  <c r="F1756" i="6"/>
  <c r="T1755" i="6"/>
  <c r="S1755" i="6"/>
  <c r="M1755" i="6"/>
  <c r="F1755" i="6"/>
  <c r="T1754" i="6"/>
  <c r="S1754" i="6"/>
  <c r="M1754" i="6"/>
  <c r="F1754" i="6"/>
  <c r="T1753" i="6"/>
  <c r="S1753" i="6"/>
  <c r="M1753" i="6"/>
  <c r="F1753" i="6"/>
  <c r="T1752" i="6"/>
  <c r="S1752" i="6"/>
  <c r="M1752" i="6"/>
  <c r="F1752" i="6"/>
  <c r="T1751" i="6"/>
  <c r="S1751" i="6"/>
  <c r="M1751" i="6"/>
  <c r="F1751" i="6"/>
  <c r="T1750" i="6"/>
  <c r="S1750" i="6"/>
  <c r="M1750" i="6"/>
  <c r="F1750" i="6"/>
  <c r="T1749" i="6"/>
  <c r="S1749" i="6"/>
  <c r="M1749" i="6"/>
  <c r="F1749" i="6"/>
  <c r="T1748" i="6"/>
  <c r="S1748" i="6"/>
  <c r="M1748" i="6"/>
  <c r="F1748" i="6"/>
  <c r="T1747" i="6"/>
  <c r="S1747" i="6"/>
  <c r="M1747" i="6"/>
  <c r="F1747" i="6"/>
  <c r="T1746" i="6"/>
  <c r="S1746" i="6"/>
  <c r="M1746" i="6"/>
  <c r="F1746" i="6"/>
  <c r="T1745" i="6"/>
  <c r="S1745" i="6"/>
  <c r="M1745" i="6"/>
  <c r="F1745" i="6"/>
  <c r="T1744" i="6"/>
  <c r="S1744" i="6"/>
  <c r="M1744" i="6"/>
  <c r="F1744" i="6"/>
  <c r="T1743" i="6"/>
  <c r="S1743" i="6"/>
  <c r="M1743" i="6"/>
  <c r="F1743" i="6"/>
  <c r="T1742" i="6"/>
  <c r="S1742" i="6"/>
  <c r="M1742" i="6"/>
  <c r="F1742" i="6"/>
  <c r="T1741" i="6"/>
  <c r="S1741" i="6"/>
  <c r="M1741" i="6"/>
  <c r="F1741" i="6"/>
  <c r="T1740" i="6"/>
  <c r="S1740" i="6"/>
  <c r="M1740" i="6"/>
  <c r="F1740" i="6"/>
  <c r="T1739" i="6"/>
  <c r="S1739" i="6"/>
  <c r="M1739" i="6"/>
  <c r="F1739" i="6"/>
  <c r="T1738" i="6"/>
  <c r="S1738" i="6"/>
  <c r="M1738" i="6"/>
  <c r="F1738" i="6"/>
  <c r="T1737" i="6"/>
  <c r="S1737" i="6"/>
  <c r="M1737" i="6"/>
  <c r="F1737" i="6"/>
  <c r="T1736" i="6"/>
  <c r="S1736" i="6"/>
  <c r="M1736" i="6"/>
  <c r="F1736" i="6"/>
  <c r="T1735" i="6"/>
  <c r="S1735" i="6"/>
  <c r="M1735" i="6"/>
  <c r="F1735" i="6"/>
  <c r="T1734" i="6"/>
  <c r="S1734" i="6"/>
  <c r="M1734" i="6"/>
  <c r="F1734" i="6"/>
  <c r="T1733" i="6"/>
  <c r="S1733" i="6"/>
  <c r="M1733" i="6"/>
  <c r="F1733" i="6"/>
  <c r="T1732" i="6"/>
  <c r="S1732" i="6"/>
  <c r="M1732" i="6"/>
  <c r="F1732" i="6"/>
  <c r="T1731" i="6"/>
  <c r="S1731" i="6"/>
  <c r="M1731" i="6"/>
  <c r="F1731" i="6"/>
  <c r="T1730" i="6"/>
  <c r="S1730" i="6"/>
  <c r="M1730" i="6"/>
  <c r="F1730" i="6"/>
  <c r="T1729" i="6"/>
  <c r="S1729" i="6"/>
  <c r="M1729" i="6"/>
  <c r="F1729" i="6"/>
  <c r="T1728" i="6"/>
  <c r="S1728" i="6"/>
  <c r="M1728" i="6"/>
  <c r="F1728" i="6"/>
  <c r="T1727" i="6"/>
  <c r="S1727" i="6"/>
  <c r="M1727" i="6"/>
  <c r="F1727" i="6"/>
  <c r="T1726" i="6"/>
  <c r="S1726" i="6"/>
  <c r="M1726" i="6"/>
  <c r="F1726" i="6"/>
  <c r="T1725" i="6"/>
  <c r="S1725" i="6"/>
  <c r="M1725" i="6"/>
  <c r="F1725" i="6"/>
  <c r="T1724" i="6"/>
  <c r="S1724" i="6"/>
  <c r="M1724" i="6"/>
  <c r="F1724" i="6"/>
  <c r="T1723" i="6"/>
  <c r="S1723" i="6"/>
  <c r="M1723" i="6"/>
  <c r="F1723" i="6"/>
  <c r="T1722" i="6"/>
  <c r="S1722" i="6"/>
  <c r="M1722" i="6"/>
  <c r="F1722" i="6"/>
  <c r="T1721" i="6"/>
  <c r="S1721" i="6"/>
  <c r="M1721" i="6"/>
  <c r="F1721" i="6"/>
  <c r="T1720" i="6"/>
  <c r="S1720" i="6"/>
  <c r="M1720" i="6"/>
  <c r="F1720" i="6"/>
  <c r="T1719" i="6"/>
  <c r="S1719" i="6"/>
  <c r="M1719" i="6"/>
  <c r="F1719" i="6"/>
  <c r="T1718" i="6"/>
  <c r="S1718" i="6"/>
  <c r="M1718" i="6"/>
  <c r="F1718" i="6"/>
  <c r="T1717" i="6"/>
  <c r="S1717" i="6"/>
  <c r="M1717" i="6"/>
  <c r="F1717" i="6"/>
  <c r="T1716" i="6"/>
  <c r="S1716" i="6"/>
  <c r="M1716" i="6"/>
  <c r="F1716" i="6"/>
  <c r="T1715" i="6"/>
  <c r="S1715" i="6"/>
  <c r="M1715" i="6"/>
  <c r="F1715" i="6"/>
  <c r="T1714" i="6"/>
  <c r="S1714" i="6"/>
  <c r="M1714" i="6"/>
  <c r="F1714" i="6"/>
  <c r="T1713" i="6"/>
  <c r="S1713" i="6"/>
  <c r="M1713" i="6"/>
  <c r="F1713" i="6"/>
  <c r="T1712" i="6"/>
  <c r="S1712" i="6"/>
  <c r="M1712" i="6"/>
  <c r="F1712" i="6"/>
  <c r="T1711" i="6"/>
  <c r="S1711" i="6"/>
  <c r="M1711" i="6"/>
  <c r="F1711" i="6"/>
  <c r="T1710" i="6"/>
  <c r="S1710" i="6"/>
  <c r="M1710" i="6"/>
  <c r="F1710" i="6"/>
  <c r="T1709" i="6"/>
  <c r="S1709" i="6"/>
  <c r="M1709" i="6"/>
  <c r="F1709" i="6"/>
  <c r="T1708" i="6"/>
  <c r="S1708" i="6"/>
  <c r="M1708" i="6"/>
  <c r="F1708" i="6"/>
  <c r="T1707" i="6"/>
  <c r="S1707" i="6"/>
  <c r="M1707" i="6"/>
  <c r="F1707" i="6"/>
  <c r="T1706" i="6"/>
  <c r="S1706" i="6"/>
  <c r="M1706" i="6"/>
  <c r="F1706" i="6"/>
  <c r="T1705" i="6"/>
  <c r="S1705" i="6"/>
  <c r="M1705" i="6"/>
  <c r="F1705" i="6"/>
  <c r="T1704" i="6"/>
  <c r="S1704" i="6"/>
  <c r="M1704" i="6"/>
  <c r="F1704" i="6"/>
  <c r="T1703" i="6"/>
  <c r="S1703" i="6"/>
  <c r="M1703" i="6"/>
  <c r="F1703" i="6"/>
  <c r="T1702" i="6"/>
  <c r="S1702" i="6"/>
  <c r="M1702" i="6"/>
  <c r="F1702" i="6"/>
  <c r="T1701" i="6"/>
  <c r="S1701" i="6"/>
  <c r="M1701" i="6"/>
  <c r="F1701" i="6"/>
  <c r="T1700" i="6"/>
  <c r="S1700" i="6"/>
  <c r="M1700" i="6"/>
  <c r="F1700" i="6"/>
  <c r="T1699" i="6"/>
  <c r="S1699" i="6"/>
  <c r="M1699" i="6"/>
  <c r="F1699" i="6"/>
  <c r="T1698" i="6"/>
  <c r="S1698" i="6"/>
  <c r="M1698" i="6"/>
  <c r="F1698" i="6"/>
  <c r="T1697" i="6"/>
  <c r="S1697" i="6"/>
  <c r="M1697" i="6"/>
  <c r="F1697" i="6"/>
  <c r="T1696" i="6"/>
  <c r="S1696" i="6"/>
  <c r="M1696" i="6"/>
  <c r="F1696" i="6"/>
  <c r="T1695" i="6"/>
  <c r="S1695" i="6"/>
  <c r="M1695" i="6"/>
  <c r="F1695" i="6"/>
  <c r="T1694" i="6"/>
  <c r="S1694" i="6"/>
  <c r="M1694" i="6"/>
  <c r="F1694" i="6"/>
  <c r="T1693" i="6"/>
  <c r="S1693" i="6"/>
  <c r="M1693" i="6"/>
  <c r="F1693" i="6"/>
  <c r="T1692" i="6"/>
  <c r="S1692" i="6"/>
  <c r="M1692" i="6"/>
  <c r="F1692" i="6"/>
  <c r="T1691" i="6"/>
  <c r="S1691" i="6"/>
  <c r="M1691" i="6"/>
  <c r="F1691" i="6"/>
  <c r="T1690" i="6"/>
  <c r="S1690" i="6"/>
  <c r="M1690" i="6"/>
  <c r="F1690" i="6"/>
  <c r="T1689" i="6"/>
  <c r="S1689" i="6"/>
  <c r="M1689" i="6"/>
  <c r="F1689" i="6"/>
  <c r="T1688" i="6"/>
  <c r="S1688" i="6"/>
  <c r="M1688" i="6"/>
  <c r="F1688" i="6"/>
  <c r="T1687" i="6"/>
  <c r="S1687" i="6"/>
  <c r="M1687" i="6"/>
  <c r="F1687" i="6"/>
  <c r="T1686" i="6"/>
  <c r="S1686" i="6"/>
  <c r="M1686" i="6"/>
  <c r="F1686" i="6"/>
  <c r="T1685" i="6"/>
  <c r="S1685" i="6"/>
  <c r="M1685" i="6"/>
  <c r="F1685" i="6"/>
  <c r="T1684" i="6"/>
  <c r="S1684" i="6"/>
  <c r="M1684" i="6"/>
  <c r="F1684" i="6"/>
  <c r="T1683" i="6"/>
  <c r="S1683" i="6"/>
  <c r="M1683" i="6"/>
  <c r="F1683" i="6"/>
  <c r="T1682" i="6"/>
  <c r="S1682" i="6"/>
  <c r="M1682" i="6"/>
  <c r="F1682" i="6"/>
  <c r="T1681" i="6"/>
  <c r="S1681" i="6"/>
  <c r="M1681" i="6"/>
  <c r="F1681" i="6"/>
  <c r="T1680" i="6"/>
  <c r="S1680" i="6"/>
  <c r="M1680" i="6"/>
  <c r="F1680" i="6"/>
  <c r="T1679" i="6"/>
  <c r="S1679" i="6"/>
  <c r="M1679" i="6"/>
  <c r="F1679" i="6"/>
  <c r="T1678" i="6"/>
  <c r="S1678" i="6"/>
  <c r="M1678" i="6"/>
  <c r="F1678" i="6"/>
  <c r="T1677" i="6"/>
  <c r="S1677" i="6"/>
  <c r="M1677" i="6"/>
  <c r="F1677" i="6"/>
  <c r="T1676" i="6"/>
  <c r="S1676" i="6"/>
  <c r="M1676" i="6"/>
  <c r="F1676" i="6"/>
  <c r="T1675" i="6"/>
  <c r="S1675" i="6"/>
  <c r="M1675" i="6"/>
  <c r="F1675" i="6"/>
  <c r="T1674" i="6"/>
  <c r="S1674" i="6"/>
  <c r="M1674" i="6"/>
  <c r="F1674" i="6"/>
  <c r="T1673" i="6"/>
  <c r="S1673" i="6"/>
  <c r="M1673" i="6"/>
  <c r="F1673" i="6"/>
  <c r="T1672" i="6"/>
  <c r="S1672" i="6"/>
  <c r="M1672" i="6"/>
  <c r="F1672" i="6"/>
  <c r="T1671" i="6"/>
  <c r="S1671" i="6"/>
  <c r="M1671" i="6"/>
  <c r="F1671" i="6"/>
  <c r="T1670" i="6"/>
  <c r="S1670" i="6"/>
  <c r="M1670" i="6"/>
  <c r="F1670" i="6"/>
  <c r="T1669" i="6"/>
  <c r="S1669" i="6"/>
  <c r="M1669" i="6"/>
  <c r="F1669" i="6"/>
  <c r="T1668" i="6"/>
  <c r="S1668" i="6"/>
  <c r="M1668" i="6"/>
  <c r="F1668" i="6"/>
  <c r="T1667" i="6"/>
  <c r="S1667" i="6"/>
  <c r="M1667" i="6"/>
  <c r="F1667" i="6"/>
  <c r="T1666" i="6"/>
  <c r="S1666" i="6"/>
  <c r="M1666" i="6"/>
  <c r="F1666" i="6"/>
  <c r="T1665" i="6"/>
  <c r="S1665" i="6"/>
  <c r="M1665" i="6"/>
  <c r="F1665" i="6"/>
  <c r="T1664" i="6"/>
  <c r="S1664" i="6"/>
  <c r="M1664" i="6"/>
  <c r="F1664" i="6"/>
  <c r="T1663" i="6"/>
  <c r="S1663" i="6"/>
  <c r="M1663" i="6"/>
  <c r="F1663" i="6"/>
  <c r="T1662" i="6"/>
  <c r="S1662" i="6"/>
  <c r="M1662" i="6"/>
  <c r="F1662" i="6"/>
  <c r="T1661" i="6"/>
  <c r="S1661" i="6"/>
  <c r="M1661" i="6"/>
  <c r="F1661" i="6"/>
  <c r="T1660" i="6"/>
  <c r="S1660" i="6"/>
  <c r="M1660" i="6"/>
  <c r="F1660" i="6"/>
  <c r="T1659" i="6"/>
  <c r="S1659" i="6"/>
  <c r="M1659" i="6"/>
  <c r="F1659" i="6"/>
  <c r="T1658" i="6"/>
  <c r="S1658" i="6"/>
  <c r="M1658" i="6"/>
  <c r="F1658" i="6"/>
  <c r="T1657" i="6"/>
  <c r="S1657" i="6"/>
  <c r="M1657" i="6"/>
  <c r="F1657" i="6"/>
  <c r="T1656" i="6"/>
  <c r="S1656" i="6"/>
  <c r="M1656" i="6"/>
  <c r="F1656" i="6"/>
  <c r="T1655" i="6"/>
  <c r="S1655" i="6"/>
  <c r="M1655" i="6"/>
  <c r="F1655" i="6"/>
  <c r="T1654" i="6"/>
  <c r="S1654" i="6"/>
  <c r="M1654" i="6"/>
  <c r="F1654" i="6"/>
  <c r="T1653" i="6"/>
  <c r="S1653" i="6"/>
  <c r="M1653" i="6"/>
  <c r="F1653" i="6"/>
  <c r="T1652" i="6"/>
  <c r="S1652" i="6"/>
  <c r="M1652" i="6"/>
  <c r="F1652" i="6"/>
  <c r="T1651" i="6"/>
  <c r="S1651" i="6"/>
  <c r="M1651" i="6"/>
  <c r="F1651" i="6"/>
  <c r="T1650" i="6"/>
  <c r="S1650" i="6"/>
  <c r="M1650" i="6"/>
  <c r="F1650" i="6"/>
  <c r="T1649" i="6"/>
  <c r="S1649" i="6"/>
  <c r="M1649" i="6"/>
  <c r="F1649" i="6"/>
  <c r="T1648" i="6"/>
  <c r="S1648" i="6"/>
  <c r="M1648" i="6"/>
  <c r="F1648" i="6"/>
  <c r="T1647" i="6"/>
  <c r="S1647" i="6"/>
  <c r="M1647" i="6"/>
  <c r="F1647" i="6"/>
  <c r="T1646" i="6"/>
  <c r="S1646" i="6"/>
  <c r="M1646" i="6"/>
  <c r="F1646" i="6"/>
  <c r="T1645" i="6"/>
  <c r="S1645" i="6"/>
  <c r="M1645" i="6"/>
  <c r="F1645" i="6"/>
  <c r="T1644" i="6"/>
  <c r="S1644" i="6"/>
  <c r="M1644" i="6"/>
  <c r="F1644" i="6"/>
  <c r="T1643" i="6"/>
  <c r="S1643" i="6"/>
  <c r="M1643" i="6"/>
  <c r="F1643" i="6"/>
  <c r="T1642" i="6"/>
  <c r="S1642" i="6"/>
  <c r="M1642" i="6"/>
  <c r="F1642" i="6"/>
  <c r="T1641" i="6"/>
  <c r="S1641" i="6"/>
  <c r="M1641" i="6"/>
  <c r="F1641" i="6"/>
  <c r="T1640" i="6"/>
  <c r="S1640" i="6"/>
  <c r="M1640" i="6"/>
  <c r="F1640" i="6"/>
  <c r="T1639" i="6"/>
  <c r="S1639" i="6"/>
  <c r="M1639" i="6"/>
  <c r="F1639" i="6"/>
  <c r="T1638" i="6"/>
  <c r="S1638" i="6"/>
  <c r="M1638" i="6"/>
  <c r="F1638" i="6"/>
  <c r="T1637" i="6"/>
  <c r="S1637" i="6"/>
  <c r="M1637" i="6"/>
  <c r="F1637" i="6"/>
  <c r="T1636" i="6"/>
  <c r="S1636" i="6"/>
  <c r="M1636" i="6"/>
  <c r="F1636" i="6"/>
  <c r="T1635" i="6"/>
  <c r="S1635" i="6"/>
  <c r="M1635" i="6"/>
  <c r="F1635" i="6"/>
  <c r="T1634" i="6"/>
  <c r="S1634" i="6"/>
  <c r="M1634" i="6"/>
  <c r="F1634" i="6"/>
  <c r="T1633" i="6"/>
  <c r="S1633" i="6"/>
  <c r="M1633" i="6"/>
  <c r="F1633" i="6"/>
  <c r="T1632" i="6"/>
  <c r="S1632" i="6"/>
  <c r="M1632" i="6"/>
  <c r="F1632" i="6"/>
  <c r="T1631" i="6"/>
  <c r="S1631" i="6"/>
  <c r="M1631" i="6"/>
  <c r="F1631" i="6"/>
  <c r="T1630" i="6"/>
  <c r="S1630" i="6"/>
  <c r="M1630" i="6"/>
  <c r="F1630" i="6"/>
  <c r="T1629" i="6"/>
  <c r="S1629" i="6"/>
  <c r="M1629" i="6"/>
  <c r="F1629" i="6"/>
  <c r="T1628" i="6"/>
  <c r="S1628" i="6"/>
  <c r="M1628" i="6"/>
  <c r="F1628" i="6"/>
  <c r="T1627" i="6"/>
  <c r="S1627" i="6"/>
  <c r="M1627" i="6"/>
  <c r="F1627" i="6"/>
  <c r="T1626" i="6"/>
  <c r="S1626" i="6"/>
  <c r="M1626" i="6"/>
  <c r="F1626" i="6"/>
  <c r="T1625" i="6"/>
  <c r="S1625" i="6"/>
  <c r="M1625" i="6"/>
  <c r="F1625" i="6"/>
  <c r="T1624" i="6"/>
  <c r="S1624" i="6"/>
  <c r="M1624" i="6"/>
  <c r="F1624" i="6"/>
  <c r="T1623" i="6"/>
  <c r="S1623" i="6"/>
  <c r="M1623" i="6"/>
  <c r="F1623" i="6"/>
  <c r="T1622" i="6"/>
  <c r="S1622" i="6"/>
  <c r="M1622" i="6"/>
  <c r="F1622" i="6"/>
  <c r="T1621" i="6"/>
  <c r="S1621" i="6"/>
  <c r="M1621" i="6"/>
  <c r="F1621" i="6"/>
  <c r="T1620" i="6"/>
  <c r="S1620" i="6"/>
  <c r="M1620" i="6"/>
  <c r="F1620" i="6"/>
  <c r="T1619" i="6"/>
  <c r="S1619" i="6"/>
  <c r="M1619" i="6"/>
  <c r="F1619" i="6"/>
  <c r="T1618" i="6"/>
  <c r="S1618" i="6"/>
  <c r="M1618" i="6"/>
  <c r="F1618" i="6"/>
  <c r="T1617" i="6"/>
  <c r="S1617" i="6"/>
  <c r="M1617" i="6"/>
  <c r="F1617" i="6"/>
  <c r="T1616" i="6"/>
  <c r="S1616" i="6"/>
  <c r="M1616" i="6"/>
  <c r="F1616" i="6"/>
  <c r="T1615" i="6"/>
  <c r="S1615" i="6"/>
  <c r="M1615" i="6"/>
  <c r="F1615" i="6"/>
  <c r="T1614" i="6"/>
  <c r="S1614" i="6"/>
  <c r="M1614" i="6"/>
  <c r="F1614" i="6"/>
  <c r="T1613" i="6"/>
  <c r="S1613" i="6"/>
  <c r="M1613" i="6"/>
  <c r="F1613" i="6"/>
  <c r="T1612" i="6"/>
  <c r="S1612" i="6"/>
  <c r="M1612" i="6"/>
  <c r="F1612" i="6"/>
  <c r="T1611" i="6"/>
  <c r="S1611" i="6"/>
  <c r="M1611" i="6"/>
  <c r="F1611" i="6"/>
  <c r="T1610" i="6"/>
  <c r="S1610" i="6"/>
  <c r="M1610" i="6"/>
  <c r="F1610" i="6"/>
  <c r="T1609" i="6"/>
  <c r="S1609" i="6"/>
  <c r="M1609" i="6"/>
  <c r="F1609" i="6"/>
  <c r="T1608" i="6"/>
  <c r="S1608" i="6"/>
  <c r="M1608" i="6"/>
  <c r="F1608" i="6"/>
  <c r="T1607" i="6"/>
  <c r="S1607" i="6"/>
  <c r="M1607" i="6"/>
  <c r="F1607" i="6"/>
  <c r="T1606" i="6"/>
  <c r="S1606" i="6"/>
  <c r="M1606" i="6"/>
  <c r="F1606" i="6"/>
  <c r="T1605" i="6"/>
  <c r="S1605" i="6"/>
  <c r="M1605" i="6"/>
  <c r="F1605" i="6"/>
  <c r="T1604" i="6"/>
  <c r="S1604" i="6"/>
  <c r="M1604" i="6"/>
  <c r="F1604" i="6"/>
  <c r="T1603" i="6"/>
  <c r="M1603" i="6"/>
  <c r="F1603" i="6"/>
  <c r="T1602" i="6"/>
  <c r="S1602" i="6"/>
  <c r="M1602" i="6"/>
  <c r="F1602" i="6"/>
  <c r="T1601" i="6"/>
  <c r="S1601" i="6"/>
  <c r="M1601" i="6"/>
  <c r="F1601" i="6"/>
  <c r="T1600" i="6"/>
  <c r="S1600" i="6"/>
  <c r="M1600" i="6"/>
  <c r="F1600" i="6"/>
  <c r="T1599" i="6"/>
  <c r="S1599" i="6"/>
  <c r="M1599" i="6"/>
  <c r="F1599" i="6"/>
  <c r="T1598" i="6"/>
  <c r="S1598" i="6"/>
  <c r="M1598" i="6"/>
  <c r="F1598" i="6"/>
  <c r="T1597" i="6"/>
  <c r="S1597" i="6"/>
  <c r="M1597" i="6"/>
  <c r="F1597" i="6"/>
  <c r="T1596" i="6"/>
  <c r="S1596" i="6"/>
  <c r="M1596" i="6"/>
  <c r="F1596" i="6"/>
  <c r="T1595" i="6"/>
  <c r="S1595" i="6"/>
  <c r="M1595" i="6"/>
  <c r="F1595" i="6"/>
  <c r="T1594" i="6"/>
  <c r="S1594" i="6"/>
  <c r="M1594" i="6"/>
  <c r="F1594" i="6"/>
  <c r="T1593" i="6"/>
  <c r="S1593" i="6"/>
  <c r="M1593" i="6"/>
  <c r="F1593" i="6"/>
  <c r="T1592" i="6"/>
  <c r="S1592" i="6"/>
  <c r="M1592" i="6"/>
  <c r="F1592" i="6"/>
  <c r="T1591" i="6"/>
  <c r="S1591" i="6"/>
  <c r="M1591" i="6"/>
  <c r="F1591" i="6"/>
  <c r="T1590" i="6"/>
  <c r="S1590" i="6"/>
  <c r="M1590" i="6"/>
  <c r="F1590" i="6"/>
  <c r="T1589" i="6"/>
  <c r="S1589" i="6"/>
  <c r="M1589" i="6"/>
  <c r="F1589" i="6"/>
  <c r="T1588" i="6"/>
  <c r="S1588" i="6"/>
  <c r="M1588" i="6"/>
  <c r="F1588" i="6"/>
  <c r="T1587" i="6"/>
  <c r="S1587" i="6"/>
  <c r="M1587" i="6"/>
  <c r="F1587" i="6"/>
  <c r="T1586" i="6"/>
  <c r="S1586" i="6"/>
  <c r="M1586" i="6"/>
  <c r="F1586" i="6"/>
  <c r="T1585" i="6"/>
  <c r="S1585" i="6"/>
  <c r="M1585" i="6"/>
  <c r="F1585" i="6"/>
  <c r="T1584" i="6"/>
  <c r="S1584" i="6"/>
  <c r="M1584" i="6"/>
  <c r="F1584" i="6"/>
  <c r="T1583" i="6"/>
  <c r="S1583" i="6"/>
  <c r="M1583" i="6"/>
  <c r="F1583" i="6"/>
  <c r="T1582" i="6"/>
  <c r="S1582" i="6"/>
  <c r="M1582" i="6"/>
  <c r="F1582" i="6"/>
  <c r="T1581" i="6"/>
  <c r="S1581" i="6"/>
  <c r="M1581" i="6"/>
  <c r="F1581" i="6"/>
  <c r="T1580" i="6"/>
  <c r="S1580" i="6"/>
  <c r="M1580" i="6"/>
  <c r="F1580" i="6"/>
  <c r="T1579" i="6"/>
  <c r="S1579" i="6"/>
  <c r="M1579" i="6"/>
  <c r="F1579" i="6"/>
  <c r="T1578" i="6"/>
  <c r="S1578" i="6"/>
  <c r="M1578" i="6"/>
  <c r="F1578" i="6"/>
  <c r="T1577" i="6"/>
  <c r="S1577" i="6"/>
  <c r="M1577" i="6"/>
  <c r="F1577" i="6"/>
  <c r="T1576" i="6"/>
  <c r="S1576" i="6"/>
  <c r="M1576" i="6"/>
  <c r="F1576" i="6"/>
  <c r="T1575" i="6"/>
  <c r="S1575" i="6"/>
  <c r="M1575" i="6"/>
  <c r="F1575" i="6"/>
  <c r="T1574" i="6"/>
  <c r="S1574" i="6"/>
  <c r="M1574" i="6"/>
  <c r="F1574" i="6"/>
  <c r="T1573" i="6"/>
  <c r="S1573" i="6"/>
  <c r="M1573" i="6"/>
  <c r="F1573" i="6"/>
  <c r="T1572" i="6"/>
  <c r="S1572" i="6"/>
  <c r="M1572" i="6"/>
  <c r="F1572" i="6"/>
  <c r="T1571" i="6"/>
  <c r="S1571" i="6"/>
  <c r="M1571" i="6"/>
  <c r="F1571" i="6"/>
  <c r="T1570" i="6"/>
  <c r="S1570" i="6"/>
  <c r="M1570" i="6"/>
  <c r="F1570" i="6"/>
  <c r="T1569" i="6"/>
  <c r="S1569" i="6"/>
  <c r="M1569" i="6"/>
  <c r="F1569" i="6"/>
  <c r="T1568" i="6"/>
  <c r="S1568" i="6"/>
  <c r="M1568" i="6"/>
  <c r="F1568" i="6"/>
  <c r="T1567" i="6"/>
  <c r="S1567" i="6"/>
  <c r="M1567" i="6"/>
  <c r="F1567" i="6"/>
  <c r="T1566" i="6"/>
  <c r="S1566" i="6"/>
  <c r="M1566" i="6"/>
  <c r="F1566" i="6"/>
  <c r="T1565" i="6"/>
  <c r="S1565" i="6"/>
  <c r="M1565" i="6"/>
  <c r="F1565" i="6"/>
  <c r="T1564" i="6"/>
  <c r="S1564" i="6"/>
  <c r="M1564" i="6"/>
  <c r="F1564" i="6"/>
  <c r="T1563" i="6"/>
  <c r="S1563" i="6"/>
  <c r="M1563" i="6"/>
  <c r="F1563" i="6"/>
  <c r="T1562" i="6"/>
  <c r="S1562" i="6"/>
  <c r="M1562" i="6"/>
  <c r="F1562" i="6"/>
  <c r="T1561" i="6"/>
  <c r="S1561" i="6"/>
  <c r="M1561" i="6"/>
  <c r="F1561" i="6"/>
  <c r="T1560" i="6"/>
  <c r="S1560" i="6"/>
  <c r="M1560" i="6"/>
  <c r="F1560" i="6"/>
  <c r="T1559" i="6"/>
  <c r="S1559" i="6"/>
  <c r="M1559" i="6"/>
  <c r="F1559" i="6"/>
  <c r="T1558" i="6"/>
  <c r="S1558" i="6"/>
  <c r="M1558" i="6"/>
  <c r="F1558" i="6"/>
  <c r="T1557" i="6"/>
  <c r="S1557" i="6"/>
  <c r="M1557" i="6"/>
  <c r="F1557" i="6"/>
  <c r="T1556" i="6"/>
  <c r="S1556" i="6"/>
  <c r="M1556" i="6"/>
  <c r="F1556" i="6"/>
  <c r="T1555" i="6"/>
  <c r="S1555" i="6"/>
  <c r="M1555" i="6"/>
  <c r="F1555" i="6"/>
  <c r="T1554" i="6"/>
  <c r="S1554" i="6"/>
  <c r="M1554" i="6"/>
  <c r="F1554" i="6"/>
  <c r="T1553" i="6"/>
  <c r="S1553" i="6"/>
  <c r="M1553" i="6"/>
  <c r="F1553" i="6"/>
  <c r="T1552" i="6"/>
  <c r="S1552" i="6"/>
  <c r="M1552" i="6"/>
  <c r="F1552" i="6"/>
  <c r="T1551" i="6"/>
  <c r="S1551" i="6"/>
  <c r="M1551" i="6"/>
  <c r="F1551" i="6"/>
  <c r="T1550" i="6"/>
  <c r="S1550" i="6"/>
  <c r="M1550" i="6"/>
  <c r="F1550" i="6"/>
  <c r="T1549" i="6"/>
  <c r="S1549" i="6"/>
  <c r="M1549" i="6"/>
  <c r="F1549" i="6"/>
  <c r="T1548" i="6"/>
  <c r="S1548" i="6"/>
  <c r="M1548" i="6"/>
  <c r="F1548" i="6"/>
  <c r="T1547" i="6"/>
  <c r="S1547" i="6"/>
  <c r="M1547" i="6"/>
  <c r="F1547" i="6"/>
  <c r="T1546" i="6"/>
  <c r="S1546" i="6"/>
  <c r="M1546" i="6"/>
  <c r="F1546" i="6"/>
  <c r="T1545" i="6"/>
  <c r="S1545" i="6"/>
  <c r="M1545" i="6"/>
  <c r="F1545" i="6"/>
  <c r="T1544" i="6"/>
  <c r="S1544" i="6"/>
  <c r="M1544" i="6"/>
  <c r="F1544" i="6"/>
  <c r="T1543" i="6"/>
  <c r="S1543" i="6"/>
  <c r="M1543" i="6"/>
  <c r="F1543" i="6"/>
  <c r="T1542" i="6"/>
  <c r="S1542" i="6"/>
  <c r="M1542" i="6"/>
  <c r="F1542" i="6"/>
  <c r="T1541" i="6"/>
  <c r="S1541" i="6"/>
  <c r="M1541" i="6"/>
  <c r="F1541" i="6"/>
  <c r="T1540" i="6"/>
  <c r="S1540" i="6"/>
  <c r="M1540" i="6"/>
  <c r="F1540" i="6"/>
  <c r="T1539" i="6"/>
  <c r="S1539" i="6"/>
  <c r="M1539" i="6"/>
  <c r="F1539" i="6"/>
  <c r="T1538" i="6"/>
  <c r="S1538" i="6"/>
  <c r="M1538" i="6"/>
  <c r="F1538" i="6"/>
  <c r="T1537" i="6"/>
  <c r="S1537" i="6"/>
  <c r="M1537" i="6"/>
  <c r="F1537" i="6"/>
  <c r="T1536" i="6"/>
  <c r="S1536" i="6"/>
  <c r="M1536" i="6"/>
  <c r="F1536" i="6"/>
  <c r="T1535" i="6"/>
  <c r="S1535" i="6"/>
  <c r="M1535" i="6"/>
  <c r="F1535" i="6"/>
  <c r="T1534" i="6"/>
  <c r="S1534" i="6"/>
  <c r="M1534" i="6"/>
  <c r="F1534" i="6"/>
  <c r="T1533" i="6"/>
  <c r="S1533" i="6"/>
  <c r="M1533" i="6"/>
  <c r="F1533" i="6"/>
  <c r="T1532" i="6"/>
  <c r="S1532" i="6"/>
  <c r="M1532" i="6"/>
  <c r="F1532" i="6"/>
  <c r="T1531" i="6"/>
  <c r="S1531" i="6"/>
  <c r="M1531" i="6"/>
  <c r="F1531" i="6"/>
  <c r="T1530" i="6"/>
  <c r="S1530" i="6"/>
  <c r="M1530" i="6"/>
  <c r="F1530" i="6"/>
  <c r="T1529" i="6"/>
  <c r="S1529" i="6"/>
  <c r="M1529" i="6"/>
  <c r="F1529" i="6"/>
  <c r="T1528" i="6"/>
  <c r="S1528" i="6"/>
  <c r="M1528" i="6"/>
  <c r="F1528" i="6"/>
  <c r="T1527" i="6"/>
  <c r="S1527" i="6"/>
  <c r="M1527" i="6"/>
  <c r="F1527" i="6"/>
  <c r="T1526" i="6"/>
  <c r="S1526" i="6"/>
  <c r="M1526" i="6"/>
  <c r="F1526" i="6"/>
  <c r="T1525" i="6"/>
  <c r="S1525" i="6"/>
  <c r="M1525" i="6"/>
  <c r="F1525" i="6"/>
  <c r="T1524" i="6"/>
  <c r="S1524" i="6"/>
  <c r="M1524" i="6"/>
  <c r="F1524" i="6"/>
  <c r="T1523" i="6"/>
  <c r="S1523" i="6"/>
  <c r="M1523" i="6"/>
  <c r="F1523" i="6"/>
  <c r="T1522" i="6"/>
  <c r="S1522" i="6"/>
  <c r="M1522" i="6"/>
  <c r="F1522" i="6"/>
  <c r="T1521" i="6"/>
  <c r="S1521" i="6"/>
  <c r="M1521" i="6"/>
  <c r="F1521" i="6"/>
  <c r="T1520" i="6"/>
  <c r="S1520" i="6"/>
  <c r="M1520" i="6"/>
  <c r="F1520" i="6"/>
  <c r="T1519" i="6"/>
  <c r="S1519" i="6"/>
  <c r="M1519" i="6"/>
  <c r="F1519" i="6"/>
  <c r="T1518" i="6"/>
  <c r="S1518" i="6"/>
  <c r="M1518" i="6"/>
  <c r="F1518" i="6"/>
  <c r="T1517" i="6"/>
  <c r="S1517" i="6"/>
  <c r="M1517" i="6"/>
  <c r="F1517" i="6"/>
  <c r="T1516" i="6"/>
  <c r="S1516" i="6"/>
  <c r="M1516" i="6"/>
  <c r="F1516" i="6"/>
  <c r="T1515" i="6"/>
  <c r="S1515" i="6"/>
  <c r="M1515" i="6"/>
  <c r="F1515" i="6"/>
  <c r="T1514" i="6"/>
  <c r="S1514" i="6"/>
  <c r="M1514" i="6"/>
  <c r="F1514" i="6"/>
  <c r="T1513" i="6"/>
  <c r="S1513" i="6"/>
  <c r="M1513" i="6"/>
  <c r="F1513" i="6"/>
  <c r="T1512" i="6"/>
  <c r="S1512" i="6"/>
  <c r="M1512" i="6"/>
  <c r="F1512" i="6"/>
  <c r="T1511" i="6"/>
  <c r="S1511" i="6"/>
  <c r="M1511" i="6"/>
  <c r="F1511" i="6"/>
  <c r="T1510" i="6"/>
  <c r="S1510" i="6"/>
  <c r="M1510" i="6"/>
  <c r="F1510" i="6"/>
  <c r="T1509" i="6"/>
  <c r="S1509" i="6"/>
  <c r="M1509" i="6"/>
  <c r="F1509" i="6"/>
  <c r="T1508" i="6"/>
  <c r="S1508" i="6"/>
  <c r="M1508" i="6"/>
  <c r="F1508" i="6"/>
  <c r="T1507" i="6"/>
  <c r="S1507" i="6"/>
  <c r="M1507" i="6"/>
  <c r="F1507" i="6"/>
  <c r="T1506" i="6"/>
  <c r="S1506" i="6"/>
  <c r="M1506" i="6"/>
  <c r="F1506" i="6"/>
  <c r="T1505" i="6"/>
  <c r="S1505" i="6"/>
  <c r="M1505" i="6"/>
  <c r="F1505" i="6"/>
  <c r="T1504" i="6"/>
  <c r="S1504" i="6"/>
  <c r="M1504" i="6"/>
  <c r="F1504" i="6"/>
  <c r="T1503" i="6"/>
  <c r="S1503" i="6"/>
  <c r="M1503" i="6"/>
  <c r="F1503" i="6"/>
  <c r="T1502" i="6"/>
  <c r="S1502" i="6"/>
  <c r="M1502" i="6"/>
  <c r="F1502" i="6"/>
  <c r="T1501" i="6"/>
  <c r="S1501" i="6"/>
  <c r="M1501" i="6"/>
  <c r="F1501" i="6"/>
  <c r="T1500" i="6"/>
  <c r="S1500" i="6"/>
  <c r="M1500" i="6"/>
  <c r="F1500" i="6"/>
  <c r="T1499" i="6"/>
  <c r="S1499" i="6"/>
  <c r="M1499" i="6"/>
  <c r="F1499" i="6"/>
  <c r="T1498" i="6"/>
  <c r="S1498" i="6"/>
  <c r="M1498" i="6"/>
  <c r="F1498" i="6"/>
  <c r="T1497" i="6"/>
  <c r="S1497" i="6"/>
  <c r="M1497" i="6"/>
  <c r="F1497" i="6"/>
  <c r="T1496" i="6"/>
  <c r="S1496" i="6"/>
  <c r="M1496" i="6"/>
  <c r="F1496" i="6"/>
  <c r="T1495" i="6"/>
  <c r="S1495" i="6"/>
  <c r="M1495" i="6"/>
  <c r="F1495" i="6"/>
  <c r="T1494" i="6"/>
  <c r="S1494" i="6"/>
  <c r="M1494" i="6"/>
  <c r="F1494" i="6"/>
  <c r="T1493" i="6"/>
  <c r="S1493" i="6"/>
  <c r="M1493" i="6"/>
  <c r="F1493" i="6"/>
  <c r="T1492" i="6"/>
  <c r="S1492" i="6"/>
  <c r="M1492" i="6"/>
  <c r="F1492" i="6"/>
  <c r="T1491" i="6"/>
  <c r="S1491" i="6"/>
  <c r="M1491" i="6"/>
  <c r="F1491" i="6"/>
  <c r="T1490" i="6"/>
  <c r="S1490" i="6"/>
  <c r="M1490" i="6"/>
  <c r="F1490" i="6"/>
  <c r="T1489" i="6"/>
  <c r="S1489" i="6"/>
  <c r="M1489" i="6"/>
  <c r="F1489" i="6"/>
  <c r="T1488" i="6"/>
  <c r="S1488" i="6"/>
  <c r="M1488" i="6"/>
  <c r="F1488" i="6"/>
  <c r="T1487" i="6"/>
  <c r="S1487" i="6"/>
  <c r="M1487" i="6"/>
  <c r="F1487" i="6"/>
  <c r="T1486" i="6"/>
  <c r="S1486" i="6"/>
  <c r="M1486" i="6"/>
  <c r="F1486" i="6"/>
  <c r="T1485" i="6"/>
  <c r="S1485" i="6"/>
  <c r="M1485" i="6"/>
  <c r="F1485" i="6"/>
  <c r="T1484" i="6"/>
  <c r="S1484" i="6"/>
  <c r="M1484" i="6"/>
  <c r="F1484" i="6"/>
  <c r="T1483" i="6"/>
  <c r="S1483" i="6"/>
  <c r="M1483" i="6"/>
  <c r="F1483" i="6"/>
  <c r="T1482" i="6"/>
  <c r="S1482" i="6"/>
  <c r="M1482" i="6"/>
  <c r="F1482" i="6"/>
  <c r="T1481" i="6"/>
  <c r="S1481" i="6"/>
  <c r="M1481" i="6"/>
  <c r="F1481" i="6"/>
  <c r="T1480" i="6"/>
  <c r="S1480" i="6"/>
  <c r="M1480" i="6"/>
  <c r="F1480" i="6"/>
  <c r="T1479" i="6"/>
  <c r="S1479" i="6"/>
  <c r="M1479" i="6"/>
  <c r="F1479" i="6"/>
  <c r="T1478" i="6"/>
  <c r="S1478" i="6"/>
  <c r="M1478" i="6"/>
  <c r="F1478" i="6"/>
  <c r="T1477" i="6"/>
  <c r="S1477" i="6"/>
  <c r="M1477" i="6"/>
  <c r="F1477" i="6"/>
  <c r="T1476" i="6"/>
  <c r="S1476" i="6"/>
  <c r="M1476" i="6"/>
  <c r="F1476" i="6"/>
  <c r="T1475" i="6"/>
  <c r="S1475" i="6"/>
  <c r="M1475" i="6"/>
  <c r="F1475" i="6"/>
  <c r="T1474" i="6"/>
  <c r="S1474" i="6"/>
  <c r="M1474" i="6"/>
  <c r="F1474" i="6"/>
  <c r="T1473" i="6"/>
  <c r="S1473" i="6"/>
  <c r="M1473" i="6"/>
  <c r="F1473" i="6"/>
  <c r="T1472" i="6"/>
  <c r="S1472" i="6"/>
  <c r="M1472" i="6"/>
  <c r="F1472" i="6"/>
  <c r="T1471" i="6"/>
  <c r="S1471" i="6"/>
  <c r="M1471" i="6"/>
  <c r="F1471" i="6"/>
  <c r="T1470" i="6"/>
  <c r="S1470" i="6"/>
  <c r="M1470" i="6"/>
  <c r="F1470" i="6"/>
  <c r="T1469" i="6"/>
  <c r="S1469" i="6"/>
  <c r="M1469" i="6"/>
  <c r="F1469" i="6"/>
  <c r="T1468" i="6"/>
  <c r="S1468" i="6"/>
  <c r="M1468" i="6"/>
  <c r="F1468" i="6"/>
  <c r="T1467" i="6"/>
  <c r="S1467" i="6"/>
  <c r="M1467" i="6"/>
  <c r="F1467" i="6"/>
  <c r="T1466" i="6"/>
  <c r="S1466" i="6"/>
  <c r="M1466" i="6"/>
  <c r="F1466" i="6"/>
  <c r="T1465" i="6"/>
  <c r="S1465" i="6"/>
  <c r="M1465" i="6"/>
  <c r="F1465" i="6"/>
  <c r="T1464" i="6"/>
  <c r="S1464" i="6"/>
  <c r="M1464" i="6"/>
  <c r="F1464" i="6"/>
  <c r="T1463" i="6"/>
  <c r="S1463" i="6"/>
  <c r="M1463" i="6"/>
  <c r="F1463" i="6"/>
  <c r="T1462" i="6"/>
  <c r="S1462" i="6"/>
  <c r="M1462" i="6"/>
  <c r="F1462" i="6"/>
  <c r="T1461" i="6"/>
  <c r="S1461" i="6"/>
  <c r="M1461" i="6"/>
  <c r="F1461" i="6"/>
  <c r="T1460" i="6"/>
  <c r="S1460" i="6"/>
  <c r="M1460" i="6"/>
  <c r="F1460" i="6"/>
  <c r="T1459" i="6"/>
  <c r="S1459" i="6"/>
  <c r="M1459" i="6"/>
  <c r="F1459" i="6"/>
  <c r="T1458" i="6"/>
  <c r="S1458" i="6"/>
  <c r="M1458" i="6"/>
  <c r="F1458" i="6"/>
  <c r="T1457" i="6"/>
  <c r="S1457" i="6"/>
  <c r="M1457" i="6"/>
  <c r="F1457" i="6"/>
  <c r="T1456" i="6"/>
  <c r="S1456" i="6"/>
  <c r="M1456" i="6"/>
  <c r="F1456" i="6"/>
  <c r="T1455" i="6"/>
  <c r="S1455" i="6"/>
  <c r="M1455" i="6"/>
  <c r="F1455" i="6"/>
  <c r="T1454" i="6"/>
  <c r="S1454" i="6"/>
  <c r="M1454" i="6"/>
  <c r="F1454" i="6"/>
  <c r="T1453" i="6"/>
  <c r="S1453" i="6"/>
  <c r="M1453" i="6"/>
  <c r="F1453" i="6"/>
  <c r="T1452" i="6"/>
  <c r="S1452" i="6"/>
  <c r="M1452" i="6"/>
  <c r="F1452" i="6"/>
  <c r="T1451" i="6"/>
  <c r="S1451" i="6"/>
  <c r="M1451" i="6"/>
  <c r="F1451" i="6"/>
  <c r="T1450" i="6"/>
  <c r="S1450" i="6"/>
  <c r="M1450" i="6"/>
  <c r="F1450" i="6"/>
  <c r="T1449" i="6"/>
  <c r="S1449" i="6"/>
  <c r="M1449" i="6"/>
  <c r="F1449" i="6"/>
  <c r="T1448" i="6"/>
  <c r="S1448" i="6"/>
  <c r="M1448" i="6"/>
  <c r="F1448" i="6"/>
  <c r="T1447" i="6"/>
  <c r="S1447" i="6"/>
  <c r="M1447" i="6"/>
  <c r="F1447" i="6"/>
  <c r="T1446" i="6"/>
  <c r="S1446" i="6"/>
  <c r="M1446" i="6"/>
  <c r="F1446" i="6"/>
  <c r="T1445" i="6"/>
  <c r="S1445" i="6"/>
  <c r="M1445" i="6"/>
  <c r="F1445" i="6"/>
  <c r="T1444" i="6"/>
  <c r="S1444" i="6"/>
  <c r="M1444" i="6"/>
  <c r="F1444" i="6"/>
  <c r="T1443" i="6"/>
  <c r="S1443" i="6"/>
  <c r="M1443" i="6"/>
  <c r="F1443" i="6"/>
  <c r="T1442" i="6"/>
  <c r="S1442" i="6"/>
  <c r="M1442" i="6"/>
  <c r="F1442" i="6"/>
  <c r="T1441" i="6"/>
  <c r="S1441" i="6"/>
  <c r="M1441" i="6"/>
  <c r="F1441" i="6"/>
  <c r="T1440" i="6"/>
  <c r="S1440" i="6"/>
  <c r="M1440" i="6"/>
  <c r="F1440" i="6"/>
  <c r="T1439" i="6"/>
  <c r="S1439" i="6"/>
  <c r="M1439" i="6"/>
  <c r="F1439" i="6"/>
  <c r="T1438" i="6"/>
  <c r="S1438" i="6"/>
  <c r="M1438" i="6"/>
  <c r="F1438" i="6"/>
  <c r="T1437" i="6"/>
  <c r="S1437" i="6"/>
  <c r="M1437" i="6"/>
  <c r="F1437" i="6"/>
  <c r="T1436" i="6"/>
  <c r="S1436" i="6"/>
  <c r="M1436" i="6"/>
  <c r="F1436" i="6"/>
  <c r="T1435" i="6"/>
  <c r="S1435" i="6"/>
  <c r="M1435" i="6"/>
  <c r="F1435" i="6"/>
  <c r="T1434" i="6"/>
  <c r="S1434" i="6"/>
  <c r="M1434" i="6"/>
  <c r="F1434" i="6"/>
  <c r="T1433" i="6"/>
  <c r="S1433" i="6"/>
  <c r="M1433" i="6"/>
  <c r="F1433" i="6"/>
  <c r="T1432" i="6"/>
  <c r="S1432" i="6"/>
  <c r="M1432" i="6"/>
  <c r="F1432" i="6"/>
  <c r="T1431" i="6"/>
  <c r="S1431" i="6"/>
  <c r="M1431" i="6"/>
  <c r="F1431" i="6"/>
  <c r="T1430" i="6"/>
  <c r="S1430" i="6"/>
  <c r="M1430" i="6"/>
  <c r="F1430" i="6"/>
  <c r="T1429" i="6"/>
  <c r="S1429" i="6"/>
  <c r="M1429" i="6"/>
  <c r="F1429" i="6"/>
  <c r="T1428" i="6"/>
  <c r="S1428" i="6"/>
  <c r="M1428" i="6"/>
  <c r="F1428" i="6"/>
  <c r="T1427" i="6"/>
  <c r="S1427" i="6"/>
  <c r="M1427" i="6"/>
  <c r="F1427" i="6"/>
  <c r="T1426" i="6"/>
  <c r="S1426" i="6"/>
  <c r="M1426" i="6"/>
  <c r="F1426" i="6"/>
  <c r="T1425" i="6"/>
  <c r="S1425" i="6"/>
  <c r="M1425" i="6"/>
  <c r="F1425" i="6"/>
  <c r="T1424" i="6"/>
  <c r="S1424" i="6"/>
  <c r="M1424" i="6"/>
  <c r="F1424" i="6"/>
  <c r="T1423" i="6"/>
  <c r="S1423" i="6"/>
  <c r="M1423" i="6"/>
  <c r="F1423" i="6"/>
  <c r="T1422" i="6"/>
  <c r="S1422" i="6"/>
  <c r="M1422" i="6"/>
  <c r="F1422" i="6"/>
  <c r="T1421" i="6"/>
  <c r="S1421" i="6"/>
  <c r="M1421" i="6"/>
  <c r="F1421" i="6"/>
  <c r="T1420" i="6"/>
  <c r="S1420" i="6"/>
  <c r="M1420" i="6"/>
  <c r="F1420" i="6"/>
  <c r="T1419" i="6"/>
  <c r="S1419" i="6"/>
  <c r="M1419" i="6"/>
  <c r="F1419" i="6"/>
  <c r="T1418" i="6"/>
  <c r="S1418" i="6"/>
  <c r="M1418" i="6"/>
  <c r="F1418" i="6"/>
  <c r="T1417" i="6"/>
  <c r="S1417" i="6"/>
  <c r="M1417" i="6"/>
  <c r="F1417" i="6"/>
  <c r="T1416" i="6"/>
  <c r="S1416" i="6"/>
  <c r="M1416" i="6"/>
  <c r="F1416" i="6"/>
  <c r="T1415" i="6"/>
  <c r="S1415" i="6"/>
  <c r="M1415" i="6"/>
  <c r="F1415" i="6"/>
  <c r="T1414" i="6"/>
  <c r="S1414" i="6"/>
  <c r="M1414" i="6"/>
  <c r="F1414" i="6"/>
  <c r="T1413" i="6"/>
  <c r="S1413" i="6"/>
  <c r="M1413" i="6"/>
  <c r="F1413" i="6"/>
  <c r="T1412" i="6"/>
  <c r="S1412" i="6"/>
  <c r="M1412" i="6"/>
  <c r="F1412" i="6"/>
  <c r="T1411" i="6"/>
  <c r="S1411" i="6"/>
  <c r="M1411" i="6"/>
  <c r="F1411" i="6"/>
  <c r="T1410" i="6"/>
  <c r="S1410" i="6"/>
  <c r="M1410" i="6"/>
  <c r="F1410" i="6"/>
  <c r="T1409" i="6"/>
  <c r="S1409" i="6"/>
  <c r="M1409" i="6"/>
  <c r="F1409" i="6"/>
  <c r="T1408" i="6"/>
  <c r="S1408" i="6"/>
  <c r="M1408" i="6"/>
  <c r="F1408" i="6"/>
  <c r="T1407" i="6"/>
  <c r="S1407" i="6"/>
  <c r="M1407" i="6"/>
  <c r="F1407" i="6"/>
  <c r="T1406" i="6"/>
  <c r="S1406" i="6"/>
  <c r="M1406" i="6"/>
  <c r="F1406" i="6"/>
  <c r="T1405" i="6"/>
  <c r="S1405" i="6"/>
  <c r="M1405" i="6"/>
  <c r="F1405" i="6"/>
  <c r="T1404" i="6"/>
  <c r="S1404" i="6"/>
  <c r="M1404" i="6"/>
  <c r="F1404" i="6"/>
  <c r="T1403" i="6"/>
  <c r="S1403" i="6"/>
  <c r="M1403" i="6"/>
  <c r="F1403" i="6"/>
  <c r="T1402" i="6"/>
  <c r="S1402" i="6"/>
  <c r="M1402" i="6"/>
  <c r="F1402" i="6"/>
  <c r="T1401" i="6"/>
  <c r="S1401" i="6"/>
  <c r="M1401" i="6"/>
  <c r="F1401" i="6"/>
  <c r="T1400" i="6"/>
  <c r="S1400" i="6"/>
  <c r="M1400" i="6"/>
  <c r="F1400" i="6"/>
  <c r="T1399" i="6"/>
  <c r="S1399" i="6"/>
  <c r="M1399" i="6"/>
  <c r="F1399" i="6"/>
  <c r="T1398" i="6"/>
  <c r="S1398" i="6"/>
  <c r="M1398" i="6"/>
  <c r="F1398" i="6"/>
  <c r="T1397" i="6"/>
  <c r="S1397" i="6"/>
  <c r="M1397" i="6"/>
  <c r="F1397" i="6"/>
  <c r="T1396" i="6"/>
  <c r="S1396" i="6"/>
  <c r="M1396" i="6"/>
  <c r="F1396" i="6"/>
  <c r="T1395" i="6"/>
  <c r="S1395" i="6"/>
  <c r="M1395" i="6"/>
  <c r="F1395" i="6"/>
  <c r="T1394" i="6"/>
  <c r="S1394" i="6"/>
  <c r="M1394" i="6"/>
  <c r="F1394" i="6"/>
  <c r="T1393" i="6"/>
  <c r="S1393" i="6"/>
  <c r="M1393" i="6"/>
  <c r="F1393" i="6"/>
  <c r="T1392" i="6"/>
  <c r="S1392" i="6"/>
  <c r="M1392" i="6"/>
  <c r="F1392" i="6"/>
  <c r="T1391" i="6"/>
  <c r="S1391" i="6"/>
  <c r="M1391" i="6"/>
  <c r="F1391" i="6"/>
  <c r="T1390" i="6"/>
  <c r="S1390" i="6"/>
  <c r="M1390" i="6"/>
  <c r="F1390" i="6"/>
  <c r="T1389" i="6"/>
  <c r="S1389" i="6"/>
  <c r="M1389" i="6"/>
  <c r="F1389" i="6"/>
  <c r="T1388" i="6"/>
  <c r="S1388" i="6"/>
  <c r="M1388" i="6"/>
  <c r="F1388" i="6"/>
  <c r="T1387" i="6"/>
  <c r="S1387" i="6"/>
  <c r="M1387" i="6"/>
  <c r="F1387" i="6"/>
  <c r="T1386" i="6"/>
  <c r="S1386" i="6"/>
  <c r="M1386" i="6"/>
  <c r="F1386" i="6"/>
  <c r="T1385" i="6"/>
  <c r="S1385" i="6"/>
  <c r="M1385" i="6"/>
  <c r="F1385" i="6"/>
  <c r="T1384" i="6"/>
  <c r="S1384" i="6"/>
  <c r="M1384" i="6"/>
  <c r="F1384" i="6"/>
  <c r="T1383" i="6"/>
  <c r="S1383" i="6"/>
  <c r="M1383" i="6"/>
  <c r="F1383" i="6"/>
  <c r="T1382" i="6"/>
  <c r="S1382" i="6"/>
  <c r="M1382" i="6"/>
  <c r="F1382" i="6"/>
  <c r="T1381" i="6"/>
  <c r="S1381" i="6"/>
  <c r="M1381" i="6"/>
  <c r="F1381" i="6"/>
  <c r="T1380" i="6"/>
  <c r="S1380" i="6"/>
  <c r="M1380" i="6"/>
  <c r="F1380" i="6"/>
  <c r="T1379" i="6"/>
  <c r="S1379" i="6"/>
  <c r="M1379" i="6"/>
  <c r="F1379" i="6"/>
  <c r="T1378" i="6"/>
  <c r="S1378" i="6"/>
  <c r="M1378" i="6"/>
  <c r="F1378" i="6"/>
  <c r="T1377" i="6"/>
  <c r="S1377" i="6"/>
  <c r="M1377" i="6"/>
  <c r="F1377" i="6"/>
  <c r="T1376" i="6"/>
  <c r="S1376" i="6"/>
  <c r="M1376" i="6"/>
  <c r="F1376" i="6"/>
  <c r="T1375" i="6"/>
  <c r="S1375" i="6"/>
  <c r="M1375" i="6"/>
  <c r="F1375" i="6"/>
  <c r="T1374" i="6"/>
  <c r="S1374" i="6"/>
  <c r="M1374" i="6"/>
  <c r="F1374" i="6"/>
  <c r="T1373" i="6"/>
  <c r="S1373" i="6"/>
  <c r="M1373" i="6"/>
  <c r="F1373" i="6"/>
  <c r="T1372" i="6"/>
  <c r="S1372" i="6"/>
  <c r="M1372" i="6"/>
  <c r="F1372" i="6"/>
  <c r="T1371" i="6"/>
  <c r="S1371" i="6"/>
  <c r="M1371" i="6"/>
  <c r="F1371" i="6"/>
  <c r="T1370" i="6"/>
  <c r="S1370" i="6"/>
  <c r="M1370" i="6"/>
  <c r="F1370" i="6"/>
  <c r="T1369" i="6"/>
  <c r="S1369" i="6"/>
  <c r="M1369" i="6"/>
  <c r="F1369" i="6"/>
  <c r="T1368" i="6"/>
  <c r="S1368" i="6"/>
  <c r="M1368" i="6"/>
  <c r="F1368" i="6"/>
  <c r="T1367" i="6"/>
  <c r="S1367" i="6"/>
  <c r="M1367" i="6"/>
  <c r="F1367" i="6"/>
  <c r="T1366" i="6"/>
  <c r="S1366" i="6"/>
  <c r="M1366" i="6"/>
  <c r="F1366" i="6"/>
  <c r="T1365" i="6"/>
  <c r="S1365" i="6"/>
  <c r="M1365" i="6"/>
  <c r="F1365" i="6"/>
  <c r="T1364" i="6"/>
  <c r="S1364" i="6"/>
  <c r="M1364" i="6"/>
  <c r="F1364" i="6"/>
  <c r="T1363" i="6"/>
  <c r="S1363" i="6"/>
  <c r="M1363" i="6"/>
  <c r="F1363" i="6"/>
  <c r="T1362" i="6"/>
  <c r="S1362" i="6"/>
  <c r="M1362" i="6"/>
  <c r="F1362" i="6"/>
  <c r="T1361" i="6"/>
  <c r="S1361" i="6"/>
  <c r="M1361" i="6"/>
  <c r="F1361" i="6"/>
  <c r="T1360" i="6"/>
  <c r="S1360" i="6"/>
  <c r="M1360" i="6"/>
  <c r="F1360" i="6"/>
  <c r="T1359" i="6"/>
  <c r="S1359" i="6"/>
  <c r="M1359" i="6"/>
  <c r="F1359" i="6"/>
  <c r="T1358" i="6"/>
  <c r="S1358" i="6"/>
  <c r="M1358" i="6"/>
  <c r="F1358" i="6"/>
  <c r="T1357" i="6"/>
  <c r="S1357" i="6"/>
  <c r="M1357" i="6"/>
  <c r="F1357" i="6"/>
  <c r="T1356" i="6"/>
  <c r="S1356" i="6"/>
  <c r="M1356" i="6"/>
  <c r="F1356" i="6"/>
  <c r="T1355" i="6"/>
  <c r="S1355" i="6"/>
  <c r="M1355" i="6"/>
  <c r="F1355" i="6"/>
  <c r="T1354" i="6"/>
  <c r="S1354" i="6"/>
  <c r="M1354" i="6"/>
  <c r="F1354" i="6"/>
  <c r="T1353" i="6"/>
  <c r="S1353" i="6"/>
  <c r="M1353" i="6"/>
  <c r="F1353" i="6"/>
  <c r="T1352" i="6"/>
  <c r="S1352" i="6"/>
  <c r="M1352" i="6"/>
  <c r="F1352" i="6"/>
  <c r="T1351" i="6"/>
  <c r="S1351" i="6"/>
  <c r="M1351" i="6"/>
  <c r="F1351" i="6"/>
  <c r="T1350" i="6"/>
  <c r="S1350" i="6"/>
  <c r="M1350" i="6"/>
  <c r="F1350" i="6"/>
  <c r="T1349" i="6"/>
  <c r="S1349" i="6"/>
  <c r="M1349" i="6"/>
  <c r="F1349" i="6"/>
  <c r="T1348" i="6"/>
  <c r="S1348" i="6"/>
  <c r="M1348" i="6"/>
  <c r="F1348" i="6"/>
  <c r="T1347" i="6"/>
  <c r="S1347" i="6"/>
  <c r="M1347" i="6"/>
  <c r="F1347" i="6"/>
  <c r="T1346" i="6"/>
  <c r="S1346" i="6"/>
  <c r="M1346" i="6"/>
  <c r="F1346" i="6"/>
  <c r="T1345" i="6"/>
  <c r="S1345" i="6"/>
  <c r="M1345" i="6"/>
  <c r="F1345" i="6"/>
  <c r="T1344" i="6"/>
  <c r="S1344" i="6"/>
  <c r="M1344" i="6"/>
  <c r="F1344" i="6"/>
  <c r="T1343" i="6"/>
  <c r="S1343" i="6"/>
  <c r="M1343" i="6"/>
  <c r="F1343" i="6"/>
  <c r="T1342" i="6"/>
  <c r="S1342" i="6"/>
  <c r="M1342" i="6"/>
  <c r="F1342" i="6"/>
  <c r="T1341" i="6"/>
  <c r="S1341" i="6"/>
  <c r="M1341" i="6"/>
  <c r="F1341" i="6"/>
  <c r="T1340" i="6"/>
  <c r="S1340" i="6"/>
  <c r="M1340" i="6"/>
  <c r="F1340" i="6"/>
  <c r="T1339" i="6"/>
  <c r="S1339" i="6"/>
  <c r="M1339" i="6"/>
  <c r="F1339" i="6"/>
  <c r="T1338" i="6"/>
  <c r="S1338" i="6"/>
  <c r="M1338" i="6"/>
  <c r="F1338" i="6"/>
  <c r="T1337" i="6"/>
  <c r="S1337" i="6"/>
  <c r="M1337" i="6"/>
  <c r="F1337" i="6"/>
  <c r="T1336" i="6"/>
  <c r="S1336" i="6"/>
  <c r="M1336" i="6"/>
  <c r="F1336" i="6"/>
  <c r="T1335" i="6"/>
  <c r="S1335" i="6"/>
  <c r="M1335" i="6"/>
  <c r="F1335" i="6"/>
  <c r="T1334" i="6"/>
  <c r="S1334" i="6"/>
  <c r="M1334" i="6"/>
  <c r="F1334" i="6"/>
  <c r="T1333" i="6"/>
  <c r="S1333" i="6"/>
  <c r="M1333" i="6"/>
  <c r="F1333" i="6"/>
  <c r="T1332" i="6"/>
  <c r="S1332" i="6"/>
  <c r="M1332" i="6"/>
  <c r="F1332" i="6"/>
  <c r="T1331" i="6"/>
  <c r="S1331" i="6"/>
  <c r="M1331" i="6"/>
  <c r="F1331" i="6"/>
  <c r="T1330" i="6"/>
  <c r="S1330" i="6"/>
  <c r="M1330" i="6"/>
  <c r="F1330" i="6"/>
  <c r="T1329" i="6"/>
  <c r="S1329" i="6"/>
  <c r="M1329" i="6"/>
  <c r="F1329" i="6"/>
  <c r="T1328" i="6"/>
  <c r="S1328" i="6"/>
  <c r="M1328" i="6"/>
  <c r="F1328" i="6"/>
  <c r="T1327" i="6"/>
  <c r="S1327" i="6"/>
  <c r="M1327" i="6"/>
  <c r="F1327" i="6"/>
  <c r="T1326" i="6"/>
  <c r="S1326" i="6"/>
  <c r="M1326" i="6"/>
  <c r="F1326" i="6"/>
  <c r="T1325" i="6"/>
  <c r="S1325" i="6"/>
  <c r="M1325" i="6"/>
  <c r="F1325" i="6"/>
  <c r="T1324" i="6"/>
  <c r="S1324" i="6"/>
  <c r="M1324" i="6"/>
  <c r="F1324" i="6"/>
  <c r="T1323" i="6"/>
  <c r="S1323" i="6"/>
  <c r="M1323" i="6"/>
  <c r="F1323" i="6"/>
  <c r="T1322" i="6"/>
  <c r="S1322" i="6"/>
  <c r="M1322" i="6"/>
  <c r="F1322" i="6"/>
  <c r="T1321" i="6"/>
  <c r="S1321" i="6"/>
  <c r="M1321" i="6"/>
  <c r="F1321" i="6"/>
  <c r="T1320" i="6"/>
  <c r="S1320" i="6"/>
  <c r="M1320" i="6"/>
  <c r="F1320" i="6"/>
  <c r="T1319" i="6"/>
  <c r="S1319" i="6"/>
  <c r="M1319" i="6"/>
  <c r="F1319" i="6"/>
  <c r="T1318" i="6"/>
  <c r="S1318" i="6"/>
  <c r="M1318" i="6"/>
  <c r="F1318" i="6"/>
  <c r="T1317" i="6"/>
  <c r="S1317" i="6"/>
  <c r="M1317" i="6"/>
  <c r="F1317" i="6"/>
  <c r="T1316" i="6"/>
  <c r="S1316" i="6"/>
  <c r="M1316" i="6"/>
  <c r="F1316" i="6"/>
  <c r="T1315" i="6"/>
  <c r="S1315" i="6"/>
  <c r="M1315" i="6"/>
  <c r="F1315" i="6"/>
  <c r="T1314" i="6"/>
  <c r="S1314" i="6"/>
  <c r="M1314" i="6"/>
  <c r="F1314" i="6"/>
  <c r="T1313" i="6"/>
  <c r="S1313" i="6"/>
  <c r="M1313" i="6"/>
  <c r="F1313" i="6"/>
  <c r="T1312" i="6"/>
  <c r="S1312" i="6"/>
  <c r="Z1312" i="6" s="1"/>
  <c r="M1312" i="6"/>
  <c r="F1312" i="6"/>
  <c r="Z1311" i="6"/>
  <c r="M1311" i="6"/>
  <c r="F1311" i="6"/>
  <c r="T1310" i="6"/>
  <c r="S1310" i="6"/>
  <c r="M1310" i="6"/>
  <c r="F1310" i="6"/>
  <c r="L1309" i="6"/>
  <c r="T1309" i="6" s="1"/>
  <c r="K1309" i="6"/>
  <c r="S1309" i="6" s="1"/>
  <c r="F1309" i="6"/>
  <c r="T1308" i="6"/>
  <c r="S1308" i="6"/>
  <c r="M1308" i="6"/>
  <c r="F1308" i="6"/>
  <c r="T1307" i="6"/>
  <c r="S1307" i="6"/>
  <c r="M1307" i="6"/>
  <c r="F1307" i="6"/>
  <c r="L1306" i="6"/>
  <c r="T1306" i="6" s="1"/>
  <c r="K1306" i="6"/>
  <c r="S1306" i="6" s="1"/>
  <c r="F1306" i="6"/>
  <c r="T1305" i="6"/>
  <c r="S1305" i="6"/>
  <c r="M1305" i="6"/>
  <c r="F1305" i="6"/>
  <c r="T1304" i="6"/>
  <c r="S1304" i="6"/>
  <c r="Z1304" i="6" s="1"/>
  <c r="M1304" i="6"/>
  <c r="F1304" i="6"/>
  <c r="T1303" i="6"/>
  <c r="S1303" i="6"/>
  <c r="M1303" i="6"/>
  <c r="F1303" i="6"/>
  <c r="T1302" i="6"/>
  <c r="S1302" i="6"/>
  <c r="M1302" i="6"/>
  <c r="F1302" i="6"/>
  <c r="T1301" i="6"/>
  <c r="S1301" i="6"/>
  <c r="M1301" i="6"/>
  <c r="F1301" i="6"/>
  <c r="T1300" i="6"/>
  <c r="S1300" i="6"/>
  <c r="M1300" i="6"/>
  <c r="F1300" i="6"/>
  <c r="T1299" i="6"/>
  <c r="S1299" i="6"/>
  <c r="M1299" i="6"/>
  <c r="F1299" i="6"/>
  <c r="T1298" i="6"/>
  <c r="S1298" i="6"/>
  <c r="Z1298" i="6" s="1"/>
  <c r="M1298" i="6"/>
  <c r="F1298" i="6"/>
  <c r="T1297" i="6"/>
  <c r="S1297" i="6"/>
  <c r="M1297" i="6"/>
  <c r="F1297" i="6"/>
  <c r="T1296" i="6"/>
  <c r="S1296" i="6"/>
  <c r="M1296" i="6"/>
  <c r="F1296" i="6"/>
  <c r="T1295" i="6"/>
  <c r="S1295" i="6"/>
  <c r="M1295" i="6"/>
  <c r="F1295" i="6"/>
  <c r="T1294" i="6"/>
  <c r="S1294" i="6"/>
  <c r="M1294" i="6"/>
  <c r="F1294" i="6"/>
  <c r="T1293" i="6"/>
  <c r="S1293" i="6"/>
  <c r="M1293" i="6"/>
  <c r="F1293" i="6"/>
  <c r="T1292" i="6"/>
  <c r="S1292" i="6"/>
  <c r="M1292" i="6"/>
  <c r="F1292" i="6"/>
  <c r="T1291" i="6"/>
  <c r="S1291" i="6"/>
  <c r="M1291" i="6"/>
  <c r="F1291" i="6"/>
  <c r="T1290" i="6"/>
  <c r="S1290" i="6"/>
  <c r="M1290" i="6"/>
  <c r="F1290" i="6"/>
  <c r="T1289" i="6"/>
  <c r="S1289" i="6"/>
  <c r="M1289" i="6"/>
  <c r="F1289" i="6"/>
  <c r="T1288" i="6"/>
  <c r="S1288" i="6"/>
  <c r="M1288" i="6"/>
  <c r="F1288" i="6"/>
  <c r="T1287" i="6"/>
  <c r="S1287" i="6"/>
  <c r="Z1287" i="6" s="1"/>
  <c r="M1287" i="6"/>
  <c r="F1287" i="6"/>
  <c r="T1286" i="6"/>
  <c r="S1286" i="6"/>
  <c r="M1286" i="6"/>
  <c r="F1286" i="6"/>
  <c r="T1285" i="6"/>
  <c r="S1285" i="6"/>
  <c r="M1285" i="6"/>
  <c r="F1285" i="6"/>
  <c r="L1284" i="6"/>
  <c r="K1284" i="6"/>
  <c r="S1284" i="6" s="1"/>
  <c r="F1284" i="6"/>
  <c r="T1283" i="6"/>
  <c r="S1283" i="6"/>
  <c r="M1283" i="6"/>
  <c r="F1283" i="6"/>
  <c r="T1282" i="6"/>
  <c r="S1282" i="6"/>
  <c r="M1282" i="6"/>
  <c r="F1282" i="6"/>
  <c r="T1281" i="6"/>
  <c r="S1281" i="6"/>
  <c r="M1281" i="6"/>
  <c r="F1281" i="6"/>
  <c r="T1280" i="6"/>
  <c r="S1280" i="6"/>
  <c r="M1280" i="6"/>
  <c r="F1280" i="6"/>
  <c r="T1279" i="6"/>
  <c r="S1279" i="6"/>
  <c r="Z1279" i="6" s="1"/>
  <c r="M1279" i="6"/>
  <c r="F1279" i="6"/>
  <c r="T1278" i="6"/>
  <c r="S1278" i="6"/>
  <c r="M1278" i="6"/>
  <c r="F1278" i="6"/>
  <c r="L1277" i="6"/>
  <c r="T1277" i="6" s="1"/>
  <c r="K1277" i="6"/>
  <c r="S1277" i="6" s="1"/>
  <c r="F1277" i="6"/>
  <c r="T1276" i="6"/>
  <c r="S1276" i="6"/>
  <c r="M1276" i="6"/>
  <c r="F1276" i="6"/>
  <c r="T1275" i="6"/>
  <c r="S1275" i="6"/>
  <c r="M1275" i="6"/>
  <c r="F1275" i="6"/>
  <c r="T1274" i="6"/>
  <c r="S1274" i="6"/>
  <c r="M1274" i="6"/>
  <c r="F1274" i="6"/>
  <c r="T1273" i="6"/>
  <c r="S1273" i="6"/>
  <c r="M1273" i="6"/>
  <c r="F1273" i="6"/>
  <c r="T1272" i="6"/>
  <c r="S1272" i="6"/>
  <c r="M1272" i="6"/>
  <c r="F1272" i="6"/>
  <c r="T1271" i="6"/>
  <c r="S1271" i="6"/>
  <c r="M1271" i="6"/>
  <c r="F1271" i="6"/>
  <c r="T1270" i="6"/>
  <c r="S1270" i="6"/>
  <c r="M1270" i="6"/>
  <c r="F1270" i="6"/>
  <c r="T1269" i="6"/>
  <c r="S1269" i="6"/>
  <c r="Z1269" i="6" s="1"/>
  <c r="M1269" i="6"/>
  <c r="F1269" i="6"/>
  <c r="T1268" i="6"/>
  <c r="S1268" i="6"/>
  <c r="M1268" i="6"/>
  <c r="F1268" i="6"/>
  <c r="T1267" i="6"/>
  <c r="S1267" i="6"/>
  <c r="M1267" i="6"/>
  <c r="F1267" i="6"/>
  <c r="T1266" i="6"/>
  <c r="S1266" i="6"/>
  <c r="Z1266" i="6" s="1"/>
  <c r="M1266" i="6"/>
  <c r="F1266" i="6"/>
  <c r="T1265" i="6"/>
  <c r="S1265" i="6"/>
  <c r="M1265" i="6"/>
  <c r="F1265" i="6"/>
  <c r="T1264" i="6"/>
  <c r="S1264" i="6"/>
  <c r="M1264" i="6"/>
  <c r="F1264" i="6"/>
  <c r="T1263" i="6"/>
  <c r="S1263" i="6"/>
  <c r="M1263" i="6"/>
  <c r="F1263" i="6"/>
  <c r="T1262" i="6"/>
  <c r="S1262" i="6"/>
  <c r="M1262" i="6"/>
  <c r="F1262" i="6"/>
  <c r="T1261" i="6"/>
  <c r="S1261" i="6"/>
  <c r="M1261" i="6"/>
  <c r="F1261" i="6"/>
  <c r="T1260" i="6"/>
  <c r="S1260" i="6"/>
  <c r="M1260" i="6"/>
  <c r="F1260" i="6"/>
  <c r="T1259" i="6"/>
  <c r="S1259" i="6"/>
  <c r="M1259" i="6"/>
  <c r="F1259" i="6"/>
  <c r="T1258" i="6"/>
  <c r="S1258" i="6"/>
  <c r="M1258" i="6"/>
  <c r="F1258" i="6"/>
  <c r="T1257" i="6"/>
  <c r="S1257" i="6"/>
  <c r="M1257" i="6"/>
  <c r="F1257" i="6"/>
  <c r="T1256" i="6"/>
  <c r="S1256" i="6"/>
  <c r="M1256" i="6"/>
  <c r="F1256" i="6"/>
  <c r="T1255" i="6"/>
  <c r="S1255" i="6"/>
  <c r="M1255" i="6"/>
  <c r="F1255" i="6"/>
  <c r="T1254" i="6"/>
  <c r="S1254" i="6"/>
  <c r="M1254" i="6"/>
  <c r="F1254" i="6"/>
  <c r="T1253" i="6"/>
  <c r="S1253" i="6"/>
  <c r="M1253" i="6"/>
  <c r="F1253" i="6"/>
  <c r="T1252" i="6"/>
  <c r="S1252" i="6"/>
  <c r="M1252" i="6"/>
  <c r="F1252" i="6"/>
  <c r="T1251" i="6"/>
  <c r="S1251" i="6"/>
  <c r="M1251" i="6"/>
  <c r="F1251" i="6"/>
  <c r="T1250" i="6"/>
  <c r="S1250" i="6"/>
  <c r="M1250" i="6"/>
  <c r="F1250" i="6"/>
  <c r="T1249" i="6"/>
  <c r="S1249" i="6"/>
  <c r="M1249" i="6"/>
  <c r="F1249" i="6"/>
  <c r="T1248" i="6"/>
  <c r="S1248" i="6"/>
  <c r="M1248" i="6"/>
  <c r="F1248" i="6"/>
  <c r="T1247" i="6"/>
  <c r="S1247" i="6"/>
  <c r="M1247" i="6"/>
  <c r="F1247" i="6"/>
  <c r="T1246" i="6"/>
  <c r="S1246" i="6"/>
  <c r="M1246" i="6"/>
  <c r="F1246" i="6"/>
  <c r="T1245" i="6"/>
  <c r="S1245" i="6"/>
  <c r="M1245" i="6"/>
  <c r="F1245" i="6"/>
  <c r="T1244" i="6"/>
  <c r="S1244" i="6"/>
  <c r="M1244" i="6"/>
  <c r="F1244" i="6"/>
  <c r="T1243" i="6"/>
  <c r="S1243" i="6"/>
  <c r="M1243" i="6"/>
  <c r="F1243" i="6"/>
  <c r="T1242" i="6"/>
  <c r="S1242" i="6"/>
  <c r="M1242" i="6"/>
  <c r="F1242" i="6"/>
  <c r="T1241" i="6"/>
  <c r="S1241" i="6"/>
  <c r="M1241" i="6"/>
  <c r="F1241" i="6"/>
  <c r="T1240" i="6"/>
  <c r="S1240" i="6"/>
  <c r="M1240" i="6"/>
  <c r="F1240" i="6"/>
  <c r="T1239" i="6"/>
  <c r="S1239" i="6"/>
  <c r="M1239" i="6"/>
  <c r="F1239" i="6"/>
  <c r="T1238" i="6"/>
  <c r="S1238" i="6"/>
  <c r="Z1238" i="6" s="1"/>
  <c r="M1238" i="6"/>
  <c r="F1238" i="6"/>
  <c r="T1237" i="6"/>
  <c r="S1237" i="6"/>
  <c r="M1237" i="6"/>
  <c r="F1237" i="6"/>
  <c r="T1236" i="6"/>
  <c r="S1236" i="6"/>
  <c r="M1236" i="6"/>
  <c r="F1236" i="6"/>
  <c r="T1235" i="6"/>
  <c r="S1235" i="6"/>
  <c r="Z1235" i="6" s="1"/>
  <c r="M1235" i="6"/>
  <c r="F1235" i="6"/>
  <c r="T1234" i="6"/>
  <c r="S1234" i="6"/>
  <c r="M1234" i="6"/>
  <c r="F1234" i="6"/>
  <c r="T1233" i="6"/>
  <c r="S1233" i="6"/>
  <c r="M1233" i="6"/>
  <c r="F1233" i="6"/>
  <c r="T1232" i="6"/>
  <c r="S1232" i="6"/>
  <c r="M1232" i="6"/>
  <c r="F1232" i="6"/>
  <c r="T1231" i="6"/>
  <c r="S1231" i="6"/>
  <c r="M1231" i="6"/>
  <c r="F1231" i="6"/>
  <c r="T1230" i="6"/>
  <c r="S1230" i="6"/>
  <c r="M1230" i="6"/>
  <c r="F1230" i="6"/>
  <c r="T1229" i="6"/>
  <c r="S1229" i="6"/>
  <c r="M1229" i="6"/>
  <c r="F1229" i="6"/>
  <c r="T1228" i="6"/>
  <c r="S1228" i="6"/>
  <c r="M1228" i="6"/>
  <c r="F1228" i="6"/>
  <c r="T1227" i="6"/>
  <c r="S1227" i="6"/>
  <c r="M1227" i="6"/>
  <c r="F1227" i="6"/>
  <c r="T1226" i="6"/>
  <c r="S1226" i="6"/>
  <c r="M1226" i="6"/>
  <c r="F1226" i="6"/>
  <c r="T1225" i="6"/>
  <c r="S1225" i="6"/>
  <c r="M1225" i="6"/>
  <c r="F1225" i="6"/>
  <c r="T1224" i="6"/>
  <c r="S1224" i="6"/>
  <c r="M1224" i="6"/>
  <c r="F1224" i="6"/>
  <c r="T1223" i="6"/>
  <c r="S1223" i="6"/>
  <c r="M1223" i="6"/>
  <c r="F1223" i="6"/>
  <c r="T1222" i="6"/>
  <c r="S1222" i="6"/>
  <c r="M1222" i="6"/>
  <c r="F1222" i="6"/>
  <c r="T1221" i="6"/>
  <c r="S1221" i="6"/>
  <c r="M1221" i="6"/>
  <c r="F1221" i="6"/>
  <c r="T1220" i="6"/>
  <c r="S1220" i="6"/>
  <c r="M1220" i="6"/>
  <c r="F1220" i="6"/>
  <c r="T1219" i="6"/>
  <c r="S1219" i="6"/>
  <c r="M1219" i="6"/>
  <c r="F1219" i="6"/>
  <c r="T1218" i="6"/>
  <c r="S1218" i="6"/>
  <c r="M1218" i="6"/>
  <c r="F1218" i="6"/>
  <c r="T1217" i="6"/>
  <c r="S1217" i="6"/>
  <c r="M1217" i="6"/>
  <c r="F1217" i="6"/>
  <c r="T1216" i="6"/>
  <c r="S1216" i="6"/>
  <c r="M1216" i="6"/>
  <c r="F1216" i="6"/>
  <c r="T1215" i="6"/>
  <c r="S1215" i="6"/>
  <c r="M1215" i="6"/>
  <c r="F1215" i="6"/>
  <c r="T1214" i="6"/>
  <c r="S1214" i="6"/>
  <c r="M1214" i="6"/>
  <c r="F1214" i="6"/>
  <c r="T1213" i="6"/>
  <c r="S1213" i="6"/>
  <c r="Z1213" i="6" s="1"/>
  <c r="M1213" i="6"/>
  <c r="F1213" i="6"/>
  <c r="L1212" i="6"/>
  <c r="M1212" i="6" s="1"/>
  <c r="K1212" i="6"/>
  <c r="S1212" i="6" s="1"/>
  <c r="F1212" i="6"/>
  <c r="T1211" i="6"/>
  <c r="S1211" i="6"/>
  <c r="Z1211" i="6" s="1"/>
  <c r="M1211" i="6"/>
  <c r="F1211" i="6"/>
  <c r="T1210" i="6"/>
  <c r="S1210" i="6"/>
  <c r="M1210" i="6"/>
  <c r="F1210" i="6"/>
  <c r="T1209" i="6"/>
  <c r="S1209" i="6"/>
  <c r="M1209" i="6"/>
  <c r="F1209" i="6"/>
  <c r="T1208" i="6"/>
  <c r="S1208" i="6"/>
  <c r="Z1208" i="6" s="1"/>
  <c r="M1208" i="6"/>
  <c r="F1208" i="6"/>
  <c r="L1207" i="6"/>
  <c r="M1207" i="6" s="1"/>
  <c r="K1207" i="6"/>
  <c r="S1207" i="6" s="1"/>
  <c r="F1207" i="6"/>
  <c r="T1206" i="6"/>
  <c r="S1206" i="6"/>
  <c r="M1206" i="6"/>
  <c r="F1206" i="6"/>
  <c r="T1205" i="6"/>
  <c r="S1205" i="6"/>
  <c r="M1205" i="6"/>
  <c r="F1205" i="6"/>
  <c r="T1204" i="6"/>
  <c r="S1204" i="6"/>
  <c r="M1204" i="6"/>
  <c r="F1204" i="6"/>
  <c r="T1203" i="6"/>
  <c r="S1203" i="6"/>
  <c r="M1203" i="6"/>
  <c r="F1203" i="6"/>
  <c r="T1202" i="6"/>
  <c r="S1202" i="6"/>
  <c r="M1202" i="6"/>
  <c r="F1202" i="6"/>
  <c r="T1201" i="6"/>
  <c r="S1201" i="6"/>
  <c r="M1201" i="6"/>
  <c r="F1201" i="6"/>
  <c r="T1200" i="6"/>
  <c r="S1200" i="6"/>
  <c r="M1200" i="6"/>
  <c r="F1200" i="6"/>
  <c r="T1199" i="6"/>
  <c r="S1199" i="6"/>
  <c r="M1199" i="6"/>
  <c r="F1199" i="6"/>
  <c r="T1198" i="6"/>
  <c r="S1198" i="6"/>
  <c r="M1198" i="6"/>
  <c r="F1198" i="6"/>
  <c r="T1197" i="6"/>
  <c r="S1197" i="6"/>
  <c r="M1197" i="6"/>
  <c r="F1197" i="6"/>
  <c r="T1196" i="6"/>
  <c r="S1196" i="6"/>
  <c r="M1196" i="6"/>
  <c r="F1196" i="6"/>
  <c r="T1195" i="6"/>
  <c r="S1195" i="6"/>
  <c r="M1195" i="6"/>
  <c r="F1195" i="6"/>
  <c r="T1194" i="6"/>
  <c r="S1194" i="6"/>
  <c r="M1194" i="6"/>
  <c r="F1194" i="6"/>
  <c r="T1193" i="6"/>
  <c r="S1193" i="6"/>
  <c r="M1193" i="6"/>
  <c r="F1193" i="6"/>
  <c r="T1192" i="6"/>
  <c r="S1192" i="6"/>
  <c r="M1192" i="6"/>
  <c r="F1192" i="6"/>
  <c r="T1191" i="6"/>
  <c r="S1191" i="6"/>
  <c r="M1191" i="6"/>
  <c r="F1191" i="6"/>
  <c r="T1190" i="6"/>
  <c r="S1190" i="6"/>
  <c r="M1190" i="6"/>
  <c r="F1190" i="6"/>
  <c r="T1189" i="6"/>
  <c r="S1189" i="6"/>
  <c r="M1189" i="6"/>
  <c r="F1189" i="6"/>
  <c r="T1188" i="6"/>
  <c r="S1188" i="6"/>
  <c r="M1188" i="6"/>
  <c r="F1188" i="6"/>
  <c r="T1187" i="6"/>
  <c r="S1187" i="6"/>
  <c r="M1187" i="6"/>
  <c r="F1187" i="6"/>
  <c r="T1186" i="6"/>
  <c r="S1186" i="6"/>
  <c r="M1186" i="6"/>
  <c r="F1186" i="6"/>
  <c r="L1185" i="6"/>
  <c r="M1185" i="6" s="1"/>
  <c r="K1185" i="6"/>
  <c r="S1185" i="6" s="1"/>
  <c r="F1185" i="6"/>
  <c r="T1184" i="6"/>
  <c r="S1184" i="6"/>
  <c r="M1184" i="6"/>
  <c r="F1184" i="6"/>
  <c r="T1183" i="6"/>
  <c r="S1183" i="6"/>
  <c r="M1183" i="6"/>
  <c r="F1183" i="6"/>
  <c r="T1182" i="6"/>
  <c r="S1182" i="6"/>
  <c r="M1182" i="6"/>
  <c r="F1182" i="6"/>
  <c r="L1181" i="6"/>
  <c r="M1181" i="6" s="1"/>
  <c r="K1181" i="6"/>
  <c r="F1181" i="6"/>
  <c r="T1180" i="6"/>
  <c r="S1180" i="6"/>
  <c r="M1180" i="6"/>
  <c r="F1180" i="6"/>
  <c r="T1179" i="6"/>
  <c r="S1179" i="6"/>
  <c r="M1179" i="6"/>
  <c r="F1179" i="6"/>
  <c r="T1178" i="6"/>
  <c r="S1178" i="6"/>
  <c r="M1178" i="6"/>
  <c r="F1178" i="6"/>
  <c r="T1177" i="6"/>
  <c r="S1177" i="6"/>
  <c r="M1177" i="6"/>
  <c r="F1177" i="6"/>
  <c r="T1176" i="6"/>
  <c r="S1176" i="6"/>
  <c r="M1176" i="6"/>
  <c r="F1176" i="6"/>
  <c r="T1175" i="6"/>
  <c r="S1175" i="6"/>
  <c r="M1175" i="6"/>
  <c r="F1175" i="6"/>
  <c r="T1174" i="6"/>
  <c r="S1174" i="6"/>
  <c r="Z1174" i="6" s="1"/>
  <c r="M1174" i="6"/>
  <c r="F1174" i="6"/>
  <c r="T1173" i="6"/>
  <c r="S1173" i="6"/>
  <c r="M1173" i="6"/>
  <c r="F1173" i="6"/>
  <c r="T1172" i="6"/>
  <c r="S1172" i="6"/>
  <c r="Z1172" i="6" s="1"/>
  <c r="M1172" i="6"/>
  <c r="F1172" i="6"/>
  <c r="T1171" i="6"/>
  <c r="S1171" i="6"/>
  <c r="M1171" i="6"/>
  <c r="F1171" i="6"/>
  <c r="T1170" i="6"/>
  <c r="S1170" i="6"/>
  <c r="M1170" i="6"/>
  <c r="F1170" i="6"/>
  <c r="T1169" i="6"/>
  <c r="S1169" i="6"/>
  <c r="Z1169" i="6" s="1"/>
  <c r="M1169" i="6"/>
  <c r="F1169" i="6"/>
  <c r="T1168" i="6"/>
  <c r="S1168" i="6"/>
  <c r="Z1168" i="6" s="1"/>
  <c r="M1168" i="6"/>
  <c r="F1168" i="6"/>
  <c r="T1167" i="6"/>
  <c r="S1167" i="6"/>
  <c r="M1167" i="6"/>
  <c r="F1167" i="6"/>
  <c r="T1166" i="6"/>
  <c r="S1166" i="6"/>
  <c r="M1166" i="6"/>
  <c r="F1166" i="6"/>
  <c r="T1165" i="6"/>
  <c r="S1165" i="6"/>
  <c r="M1165" i="6"/>
  <c r="F1165" i="6"/>
  <c r="T1164" i="6"/>
  <c r="S1164" i="6"/>
  <c r="M1164" i="6"/>
  <c r="F1164" i="6"/>
  <c r="T1163" i="6"/>
  <c r="S1163" i="6"/>
  <c r="M1163" i="6"/>
  <c r="F1163" i="6"/>
  <c r="T1162" i="6"/>
  <c r="S1162" i="6"/>
  <c r="M1162" i="6"/>
  <c r="F1162" i="6"/>
  <c r="T1161" i="6"/>
  <c r="S1161" i="6"/>
  <c r="M1161" i="6"/>
  <c r="F1161" i="6"/>
  <c r="T1160" i="6"/>
  <c r="S1160" i="6"/>
  <c r="M1160" i="6"/>
  <c r="F1160" i="6"/>
  <c r="T1159" i="6"/>
  <c r="S1159" i="6"/>
  <c r="M1159" i="6"/>
  <c r="F1159" i="6"/>
  <c r="T1158" i="6"/>
  <c r="S1158" i="6"/>
  <c r="M1158" i="6"/>
  <c r="F1158" i="6"/>
  <c r="T1157" i="6"/>
  <c r="S1157" i="6"/>
  <c r="M1157" i="6"/>
  <c r="F1157" i="6"/>
  <c r="T1156" i="6"/>
  <c r="S1156" i="6"/>
  <c r="M1156" i="6"/>
  <c r="F1156" i="6"/>
  <c r="T1155" i="6"/>
  <c r="S1155" i="6"/>
  <c r="M1155" i="6"/>
  <c r="F1155" i="6"/>
  <c r="T1154" i="6"/>
  <c r="S1154" i="6"/>
  <c r="Z1154" i="6" s="1"/>
  <c r="M1154" i="6"/>
  <c r="F1154" i="6"/>
  <c r="T1153" i="6"/>
  <c r="S1153" i="6"/>
  <c r="M1153" i="6"/>
  <c r="F1153" i="6"/>
  <c r="T1152" i="6"/>
  <c r="S1152" i="6"/>
  <c r="Z1152" i="6" s="1"/>
  <c r="M1152" i="6"/>
  <c r="F1152" i="6"/>
  <c r="T1151" i="6"/>
  <c r="S1151" i="6"/>
  <c r="M1151" i="6"/>
  <c r="F1151" i="6"/>
  <c r="T1150" i="6"/>
  <c r="S1150" i="6"/>
  <c r="M1150" i="6"/>
  <c r="F1150" i="6"/>
  <c r="T1149" i="6"/>
  <c r="S1149" i="6"/>
  <c r="Z1149" i="6" s="1"/>
  <c r="M1149" i="6"/>
  <c r="F1149" i="6"/>
  <c r="T1148" i="6"/>
  <c r="S1148" i="6"/>
  <c r="M1148" i="6"/>
  <c r="F1148" i="6"/>
  <c r="T1147" i="6"/>
  <c r="S1147" i="6"/>
  <c r="Z1147" i="6" s="1"/>
  <c r="M1147" i="6"/>
  <c r="F1147" i="6"/>
  <c r="T1146" i="6"/>
  <c r="S1146" i="6"/>
  <c r="Z1146" i="6" s="1"/>
  <c r="M1146" i="6"/>
  <c r="F1146" i="6"/>
  <c r="T1145" i="6"/>
  <c r="S1145" i="6"/>
  <c r="M1145" i="6"/>
  <c r="F1145" i="6"/>
  <c r="T1144" i="6"/>
  <c r="S1144" i="6"/>
  <c r="M1144" i="6"/>
  <c r="F1144" i="6"/>
  <c r="T1143" i="6"/>
  <c r="S1143" i="6"/>
  <c r="M1143" i="6"/>
  <c r="F1143" i="6"/>
  <c r="T1142" i="6"/>
  <c r="S1142" i="6"/>
  <c r="M1142" i="6"/>
  <c r="F1142" i="6"/>
  <c r="T1141" i="6"/>
  <c r="S1141" i="6"/>
  <c r="M1141" i="6"/>
  <c r="F1141" i="6"/>
  <c r="T1140" i="6"/>
  <c r="S1140" i="6"/>
  <c r="Z1140" i="6" s="1"/>
  <c r="M1140" i="6"/>
  <c r="F1140" i="6"/>
  <c r="T1139" i="6"/>
  <c r="S1139" i="6"/>
  <c r="M1139" i="6"/>
  <c r="F1139" i="6"/>
  <c r="T1138" i="6"/>
  <c r="S1138" i="6"/>
  <c r="M1138" i="6"/>
  <c r="F1138" i="6"/>
  <c r="T1137" i="6"/>
  <c r="S1137" i="6"/>
  <c r="M1137" i="6"/>
  <c r="F1137" i="6"/>
  <c r="T1136" i="6"/>
  <c r="S1136" i="6"/>
  <c r="M1136" i="6"/>
  <c r="F1136" i="6"/>
  <c r="T1135" i="6"/>
  <c r="S1135" i="6"/>
  <c r="M1135" i="6"/>
  <c r="F1135" i="6"/>
  <c r="T1134" i="6"/>
  <c r="S1134" i="6"/>
  <c r="M1134" i="6"/>
  <c r="F1134" i="6"/>
  <c r="T1133" i="6"/>
  <c r="S1133" i="6"/>
  <c r="M1133" i="6"/>
  <c r="F1133" i="6"/>
  <c r="T1132" i="6"/>
  <c r="S1132" i="6"/>
  <c r="M1132" i="6"/>
  <c r="F1132" i="6"/>
  <c r="L1131" i="6"/>
  <c r="M1131" i="6" s="1"/>
  <c r="K1131" i="6"/>
  <c r="S1131" i="6" s="1"/>
  <c r="F1131" i="6"/>
  <c r="T1130" i="6"/>
  <c r="S1130" i="6"/>
  <c r="M1130" i="6"/>
  <c r="F1130" i="6"/>
  <c r="T1129" i="6"/>
  <c r="S1129" i="6"/>
  <c r="M1129" i="6"/>
  <c r="F1129" i="6"/>
  <c r="T1128" i="6"/>
  <c r="S1128" i="6"/>
  <c r="M1128" i="6"/>
  <c r="F1128" i="6"/>
  <c r="T1127" i="6"/>
  <c r="S1127" i="6"/>
  <c r="M1127" i="6"/>
  <c r="F1127" i="6"/>
  <c r="T1126" i="6"/>
  <c r="S1126" i="6"/>
  <c r="M1126" i="6"/>
  <c r="F1126" i="6"/>
  <c r="T1125" i="6"/>
  <c r="S1125" i="6"/>
  <c r="M1125" i="6"/>
  <c r="F1125" i="6"/>
  <c r="T1124" i="6"/>
  <c r="S1124" i="6"/>
  <c r="M1124" i="6"/>
  <c r="F1124" i="6"/>
  <c r="T1123" i="6"/>
  <c r="S1123" i="6"/>
  <c r="M1123" i="6"/>
  <c r="F1123" i="6"/>
  <c r="T1122" i="6"/>
  <c r="S1122" i="6"/>
  <c r="M1122" i="6"/>
  <c r="F1122" i="6"/>
  <c r="T1121" i="6"/>
  <c r="S1121" i="6"/>
  <c r="Z1121" i="6" s="1"/>
  <c r="M1121" i="6"/>
  <c r="F1121" i="6"/>
  <c r="T1120" i="6"/>
  <c r="S1120" i="6"/>
  <c r="M1120" i="6"/>
  <c r="F1120" i="6"/>
  <c r="T1119" i="6"/>
  <c r="S1119" i="6"/>
  <c r="M1119" i="6"/>
  <c r="F1119" i="6"/>
  <c r="T1118" i="6"/>
  <c r="S1118" i="6"/>
  <c r="Z1118" i="6" s="1"/>
  <c r="M1118" i="6"/>
  <c r="F1118" i="6"/>
  <c r="T1117" i="6"/>
  <c r="S1117" i="6"/>
  <c r="M1117" i="6"/>
  <c r="F1117" i="6"/>
  <c r="T1116" i="6"/>
  <c r="S1116" i="6"/>
  <c r="M1116" i="6"/>
  <c r="F1116" i="6"/>
  <c r="T1115" i="6"/>
  <c r="S1115" i="6"/>
  <c r="M1115" i="6"/>
  <c r="F1115" i="6"/>
  <c r="T1114" i="6"/>
  <c r="S1114" i="6"/>
  <c r="Z1114" i="6" s="1"/>
  <c r="M1114" i="6"/>
  <c r="F1114" i="6"/>
  <c r="T1113" i="6"/>
  <c r="S1113" i="6"/>
  <c r="M1113" i="6"/>
  <c r="F1113" i="6"/>
  <c r="T1112" i="6"/>
  <c r="S1112" i="6"/>
  <c r="M1112" i="6"/>
  <c r="F1112" i="6"/>
  <c r="T1111" i="6"/>
  <c r="S1111" i="6"/>
  <c r="M1111" i="6"/>
  <c r="F1111" i="6"/>
  <c r="T1110" i="6"/>
  <c r="S1110" i="6"/>
  <c r="M1110" i="6"/>
  <c r="F1110" i="6"/>
  <c r="T1109" i="6"/>
  <c r="S1109" i="6"/>
  <c r="M1109" i="6"/>
  <c r="F1109" i="6"/>
  <c r="T1108" i="6"/>
  <c r="S1108" i="6"/>
  <c r="M1108" i="6"/>
  <c r="F1108" i="6"/>
  <c r="T1107" i="6"/>
  <c r="S1107" i="6"/>
  <c r="M1107" i="6"/>
  <c r="F1107" i="6"/>
  <c r="T1106" i="6"/>
  <c r="S1106" i="6"/>
  <c r="M1106" i="6"/>
  <c r="F1106" i="6"/>
  <c r="T1105" i="6"/>
  <c r="S1105" i="6"/>
  <c r="M1105" i="6"/>
  <c r="F1105" i="6"/>
  <c r="T1104" i="6"/>
  <c r="S1104" i="6"/>
  <c r="M1104" i="6"/>
  <c r="F1104" i="6"/>
  <c r="T1103" i="6"/>
  <c r="S1103" i="6"/>
  <c r="M1103" i="6"/>
  <c r="F1103" i="6"/>
  <c r="T1102" i="6"/>
  <c r="S1102" i="6"/>
  <c r="M1102" i="6"/>
  <c r="F1102" i="6"/>
  <c r="T1101" i="6"/>
  <c r="S1101" i="6"/>
  <c r="M1101" i="6"/>
  <c r="F1101" i="6"/>
  <c r="T1100" i="6"/>
  <c r="S1100" i="6"/>
  <c r="Z1100" i="6" s="1"/>
  <c r="M1100" i="6"/>
  <c r="F1100" i="6"/>
  <c r="T1099" i="6"/>
  <c r="S1099" i="6"/>
  <c r="M1099" i="6"/>
  <c r="F1099" i="6"/>
  <c r="T1098" i="6"/>
  <c r="S1098" i="6"/>
  <c r="Z1098" i="6" s="1"/>
  <c r="M1098" i="6"/>
  <c r="F1098" i="6"/>
  <c r="T1097" i="6"/>
  <c r="S1097" i="6"/>
  <c r="M1097" i="6"/>
  <c r="F1097" i="6"/>
  <c r="T1096" i="6"/>
  <c r="S1096" i="6"/>
  <c r="M1096" i="6"/>
  <c r="F1096" i="6"/>
  <c r="T1095" i="6"/>
  <c r="S1095" i="6"/>
  <c r="M1095" i="6"/>
  <c r="F1095" i="6"/>
  <c r="T1094" i="6"/>
  <c r="S1094" i="6"/>
  <c r="M1094" i="6"/>
  <c r="F1094" i="6"/>
  <c r="T1093" i="6"/>
  <c r="S1093" i="6"/>
  <c r="M1093" i="6"/>
  <c r="F1093" i="6"/>
  <c r="T1092" i="6"/>
  <c r="S1092" i="6"/>
  <c r="M1092" i="6"/>
  <c r="F1092" i="6"/>
  <c r="T1091" i="6"/>
  <c r="S1091" i="6"/>
  <c r="M1091" i="6"/>
  <c r="F1091" i="6"/>
  <c r="T1090" i="6"/>
  <c r="S1090" i="6"/>
  <c r="M1090" i="6"/>
  <c r="F1090" i="6"/>
  <c r="T1089" i="6"/>
  <c r="S1089" i="6"/>
  <c r="M1089" i="6"/>
  <c r="F1089" i="6"/>
  <c r="T1088" i="6"/>
  <c r="S1088" i="6"/>
  <c r="M1088" i="6"/>
  <c r="F1088" i="6"/>
  <c r="T1087" i="6"/>
  <c r="S1087" i="6"/>
  <c r="M1087" i="6"/>
  <c r="F1087" i="6"/>
  <c r="T1086" i="6"/>
  <c r="S1086" i="6"/>
  <c r="M1086" i="6"/>
  <c r="F1086" i="6"/>
  <c r="T1085" i="6"/>
  <c r="S1085" i="6"/>
  <c r="M1085" i="6"/>
  <c r="F1085" i="6"/>
  <c r="T1084" i="6"/>
  <c r="S1084" i="6"/>
  <c r="Z1084" i="6" s="1"/>
  <c r="M1084" i="6"/>
  <c r="F1084" i="6"/>
  <c r="T1083" i="6"/>
  <c r="S1083" i="6"/>
  <c r="M1083" i="6"/>
  <c r="F1083" i="6"/>
  <c r="T1082" i="6"/>
  <c r="S1082" i="6"/>
  <c r="M1082" i="6"/>
  <c r="F1082" i="6"/>
  <c r="L1081" i="6"/>
  <c r="M1081" i="6" s="1"/>
  <c r="K1081" i="6"/>
  <c r="S1081" i="6" s="1"/>
  <c r="F1081" i="6"/>
  <c r="T1080" i="6"/>
  <c r="S1080" i="6"/>
  <c r="M1080" i="6"/>
  <c r="F1080" i="6"/>
  <c r="T1079" i="6"/>
  <c r="S1079" i="6"/>
  <c r="M1079" i="6"/>
  <c r="F1079" i="6"/>
  <c r="T1078" i="6"/>
  <c r="S1078" i="6"/>
  <c r="Z1078" i="6" s="1"/>
  <c r="M1078" i="6"/>
  <c r="F1078" i="6"/>
  <c r="T1077" i="6"/>
  <c r="S1077" i="6"/>
  <c r="M1077" i="6"/>
  <c r="F1077" i="6"/>
  <c r="T1076" i="6"/>
  <c r="S1076" i="6"/>
  <c r="M1076" i="6"/>
  <c r="F1076" i="6"/>
  <c r="T1075" i="6"/>
  <c r="S1075" i="6"/>
  <c r="M1075" i="6"/>
  <c r="F1075" i="6"/>
  <c r="T1074" i="6"/>
  <c r="S1074" i="6"/>
  <c r="M1074" i="6"/>
  <c r="F1074" i="6"/>
  <c r="T1073" i="6"/>
  <c r="S1073" i="6"/>
  <c r="M1073" i="6"/>
  <c r="F1073" i="6"/>
  <c r="T1072" i="6"/>
  <c r="S1072" i="6"/>
  <c r="M1072" i="6"/>
  <c r="F1072" i="6"/>
  <c r="T1071" i="6"/>
  <c r="S1071" i="6"/>
  <c r="M1071" i="6"/>
  <c r="F1071" i="6"/>
  <c r="L1070" i="6"/>
  <c r="T1070" i="6" s="1"/>
  <c r="K1070" i="6"/>
  <c r="S1070" i="6" s="1"/>
  <c r="F1070" i="6"/>
  <c r="T1069" i="6"/>
  <c r="S1069" i="6"/>
  <c r="M1069" i="6"/>
  <c r="F1069" i="6"/>
  <c r="T1068" i="6"/>
  <c r="S1068" i="6"/>
  <c r="M1068" i="6"/>
  <c r="F1068" i="6"/>
  <c r="T1067" i="6"/>
  <c r="S1067" i="6"/>
  <c r="M1067" i="6"/>
  <c r="F1067" i="6"/>
  <c r="L1066" i="6"/>
  <c r="M1066" i="6" s="1"/>
  <c r="K1066" i="6"/>
  <c r="S1066" i="6" s="1"/>
  <c r="F1066" i="6"/>
  <c r="T1065" i="6"/>
  <c r="S1065" i="6"/>
  <c r="M1065" i="6"/>
  <c r="F1065" i="6"/>
  <c r="L1064" i="6"/>
  <c r="T1064" i="6" s="1"/>
  <c r="K1064" i="6"/>
  <c r="S1064" i="6" s="1"/>
  <c r="F1064" i="6"/>
  <c r="T1063" i="6"/>
  <c r="S1063" i="6"/>
  <c r="M1063" i="6"/>
  <c r="F1063" i="6"/>
  <c r="T1062" i="6"/>
  <c r="S1062" i="6"/>
  <c r="M1062" i="6"/>
  <c r="F1062" i="6"/>
  <c r="T1061" i="6"/>
  <c r="S1061" i="6"/>
  <c r="M1061" i="6"/>
  <c r="F1061" i="6"/>
  <c r="T1060" i="6"/>
  <c r="S1060" i="6"/>
  <c r="M1060" i="6"/>
  <c r="F1060" i="6"/>
  <c r="T1059" i="6"/>
  <c r="S1059" i="6"/>
  <c r="M1059" i="6"/>
  <c r="F1059" i="6"/>
  <c r="T1058" i="6"/>
  <c r="S1058" i="6"/>
  <c r="M1058" i="6"/>
  <c r="F1058" i="6"/>
  <c r="T1057" i="6"/>
  <c r="S1057" i="6"/>
  <c r="M1057" i="6"/>
  <c r="F1057" i="6"/>
  <c r="T1056" i="6"/>
  <c r="S1056" i="6"/>
  <c r="M1056" i="6"/>
  <c r="F1056" i="6"/>
  <c r="T1055" i="6"/>
  <c r="S1055" i="6"/>
  <c r="M1055" i="6"/>
  <c r="F1055" i="6"/>
  <c r="T1054" i="6"/>
  <c r="S1054" i="6"/>
  <c r="M1054" i="6"/>
  <c r="F1054" i="6"/>
  <c r="T1053" i="6"/>
  <c r="S1053" i="6"/>
  <c r="M1053" i="6"/>
  <c r="F1053" i="6"/>
  <c r="T1052" i="6"/>
  <c r="S1052" i="6"/>
  <c r="M1052" i="6"/>
  <c r="F1052" i="6"/>
  <c r="L1051" i="6"/>
  <c r="M1051" i="6" s="1"/>
  <c r="K1051" i="6"/>
  <c r="S1051" i="6" s="1"/>
  <c r="F1051" i="6"/>
  <c r="T1050" i="6"/>
  <c r="S1050" i="6"/>
  <c r="M1050" i="6"/>
  <c r="F1050" i="6"/>
  <c r="L1049" i="6"/>
  <c r="M1049" i="6" s="1"/>
  <c r="K1049" i="6"/>
  <c r="S1049" i="6" s="1"/>
  <c r="F1049" i="6"/>
  <c r="L1048" i="6"/>
  <c r="M1048" i="6" s="1"/>
  <c r="K1048" i="6"/>
  <c r="S1048" i="6" s="1"/>
  <c r="F1048" i="6"/>
  <c r="T1047" i="6"/>
  <c r="S1047" i="6"/>
  <c r="M1047" i="6"/>
  <c r="F1047" i="6"/>
  <c r="L1046" i="6"/>
  <c r="T1046" i="6" s="1"/>
  <c r="K1046" i="6"/>
  <c r="S1046" i="6" s="1"/>
  <c r="F1046" i="6"/>
  <c r="T1045" i="6"/>
  <c r="S1045" i="6"/>
  <c r="M1045" i="6"/>
  <c r="F1045" i="6"/>
  <c r="T1044" i="6"/>
  <c r="S1044" i="6"/>
  <c r="M1044" i="6"/>
  <c r="F1044" i="6"/>
  <c r="T1043" i="6"/>
  <c r="S1043" i="6"/>
  <c r="M1043" i="6"/>
  <c r="F1043" i="6"/>
  <c r="T1042" i="6"/>
  <c r="S1042" i="6"/>
  <c r="M1042" i="6"/>
  <c r="F1042" i="6"/>
  <c r="T1041" i="6"/>
  <c r="S1041" i="6"/>
  <c r="M1041" i="6"/>
  <c r="F1041" i="6"/>
  <c r="T1040" i="6"/>
  <c r="S1040" i="6"/>
  <c r="M1040" i="6"/>
  <c r="F1040" i="6"/>
  <c r="T1039" i="6"/>
  <c r="S1039" i="6"/>
  <c r="M1039" i="6"/>
  <c r="F1039" i="6"/>
  <c r="T1038" i="6"/>
  <c r="S1038" i="6"/>
  <c r="Z1038" i="6" s="1"/>
  <c r="M1038" i="6"/>
  <c r="F1038" i="6"/>
  <c r="T1037" i="6"/>
  <c r="S1037" i="6"/>
  <c r="M1037" i="6"/>
  <c r="F1037" i="6"/>
  <c r="T1036" i="6"/>
  <c r="S1036" i="6"/>
  <c r="M1036" i="6"/>
  <c r="F1036" i="6"/>
  <c r="T1035" i="6"/>
  <c r="S1035" i="6"/>
  <c r="Z1035" i="6" s="1"/>
  <c r="M1035" i="6"/>
  <c r="F1035" i="6"/>
  <c r="T1034" i="6"/>
  <c r="S1034" i="6"/>
  <c r="M1034" i="6"/>
  <c r="F1034" i="6"/>
  <c r="T1033" i="6"/>
  <c r="S1033" i="6"/>
  <c r="Z1033" i="6" s="1"/>
  <c r="M1033" i="6"/>
  <c r="F1033" i="6"/>
  <c r="T1032" i="6"/>
  <c r="S1032" i="6"/>
  <c r="M1032" i="6"/>
  <c r="F1032" i="6"/>
  <c r="T1031" i="6"/>
  <c r="S1031" i="6"/>
  <c r="M1031" i="6"/>
  <c r="F1031" i="6"/>
  <c r="T1030" i="6"/>
  <c r="S1030" i="6"/>
  <c r="M1030" i="6"/>
  <c r="F1030" i="6"/>
  <c r="T1029" i="6"/>
  <c r="S1029" i="6"/>
  <c r="M1029" i="6"/>
  <c r="F1029" i="6"/>
  <c r="T1028" i="6"/>
  <c r="S1028" i="6"/>
  <c r="M1028" i="6"/>
  <c r="F1028" i="6"/>
  <c r="T1027" i="6"/>
  <c r="S1027" i="6"/>
  <c r="Z1027" i="6" s="1"/>
  <c r="M1027" i="6"/>
  <c r="F1027" i="6"/>
  <c r="T1026" i="6"/>
  <c r="S1026" i="6"/>
  <c r="M1026" i="6"/>
  <c r="F1026" i="6"/>
  <c r="T1025" i="6"/>
  <c r="S1025" i="6"/>
  <c r="M1025" i="6"/>
  <c r="F1025" i="6"/>
  <c r="T1024" i="6"/>
  <c r="S1024" i="6"/>
  <c r="M1024" i="6"/>
  <c r="F1024" i="6"/>
  <c r="T1023" i="6"/>
  <c r="S1023" i="6"/>
  <c r="M1023" i="6"/>
  <c r="F1023" i="6"/>
  <c r="T1022" i="6"/>
  <c r="S1022" i="6"/>
  <c r="Z1022" i="6" s="1"/>
  <c r="M1022" i="6"/>
  <c r="F1022" i="6"/>
  <c r="T1021" i="6"/>
  <c r="S1021" i="6"/>
  <c r="M1021" i="6"/>
  <c r="F1021" i="6"/>
  <c r="T1020" i="6"/>
  <c r="S1020" i="6"/>
  <c r="M1020" i="6"/>
  <c r="F1020" i="6"/>
  <c r="T1019" i="6"/>
  <c r="S1019" i="6"/>
  <c r="M1019" i="6"/>
  <c r="F1019" i="6"/>
  <c r="T1018" i="6"/>
  <c r="S1018" i="6"/>
  <c r="M1018" i="6"/>
  <c r="F1018" i="6"/>
  <c r="T1017" i="6"/>
  <c r="S1017" i="6"/>
  <c r="M1017" i="6"/>
  <c r="F1017" i="6"/>
  <c r="T1016" i="6"/>
  <c r="S1016" i="6"/>
  <c r="Z1016" i="6" s="1"/>
  <c r="M1016" i="6"/>
  <c r="F1016" i="6"/>
  <c r="T1015" i="6"/>
  <c r="S1015" i="6"/>
  <c r="M1015" i="6"/>
  <c r="F1015" i="6"/>
  <c r="T1014" i="6"/>
  <c r="S1014" i="6"/>
  <c r="M1014" i="6"/>
  <c r="F1014" i="6"/>
  <c r="T1013" i="6"/>
  <c r="S1013" i="6"/>
  <c r="M1013" i="6"/>
  <c r="F1013" i="6"/>
  <c r="L1012" i="6"/>
  <c r="T1012" i="6" s="1"/>
  <c r="K1012" i="6"/>
  <c r="S1012" i="6" s="1"/>
  <c r="F1012" i="6"/>
  <c r="T1011" i="6"/>
  <c r="S1011" i="6"/>
  <c r="M1011" i="6"/>
  <c r="F1011" i="6"/>
  <c r="T1010" i="6"/>
  <c r="S1010" i="6"/>
  <c r="M1010" i="6"/>
  <c r="F1010" i="6"/>
  <c r="T1009" i="6"/>
  <c r="S1009" i="6"/>
  <c r="M1009" i="6"/>
  <c r="F1009" i="6"/>
  <c r="T1008" i="6"/>
  <c r="S1008" i="6"/>
  <c r="M1008" i="6"/>
  <c r="F1008" i="6"/>
  <c r="L1007" i="6"/>
  <c r="M1007" i="6" s="1"/>
  <c r="K1007" i="6"/>
  <c r="S1007" i="6" s="1"/>
  <c r="F1007" i="6"/>
  <c r="T1006" i="6"/>
  <c r="S1006" i="6"/>
  <c r="M1006" i="6"/>
  <c r="F1006" i="6"/>
  <c r="T1005" i="6"/>
  <c r="S1005" i="6"/>
  <c r="M1005" i="6"/>
  <c r="F1005" i="6"/>
  <c r="T1004" i="6"/>
  <c r="S1004" i="6"/>
  <c r="M1004" i="6"/>
  <c r="F1004" i="6"/>
  <c r="T1003" i="6"/>
  <c r="S1003" i="6"/>
  <c r="M1003" i="6"/>
  <c r="F1003" i="6"/>
  <c r="T1002" i="6"/>
  <c r="S1002" i="6"/>
  <c r="M1002" i="6"/>
  <c r="F1002" i="6"/>
  <c r="T1001" i="6"/>
  <c r="S1001" i="6"/>
  <c r="M1001" i="6"/>
  <c r="F1001" i="6"/>
  <c r="T1000" i="6"/>
  <c r="S1000" i="6"/>
  <c r="M1000" i="6"/>
  <c r="F1000" i="6"/>
  <c r="T999" i="6"/>
  <c r="S999" i="6"/>
  <c r="M999" i="6"/>
  <c r="F999" i="6"/>
  <c r="T998" i="6"/>
  <c r="S998" i="6"/>
  <c r="Z998" i="6" s="1"/>
  <c r="M998" i="6"/>
  <c r="F998" i="6"/>
  <c r="T997" i="6"/>
  <c r="S997" i="6"/>
  <c r="M997" i="6"/>
  <c r="F997" i="6"/>
  <c r="T996" i="6"/>
  <c r="S996" i="6"/>
  <c r="M996" i="6"/>
  <c r="F996" i="6"/>
  <c r="T995" i="6"/>
  <c r="S995" i="6"/>
  <c r="M995" i="6"/>
  <c r="F995" i="6"/>
  <c r="T994" i="6"/>
  <c r="S994" i="6"/>
  <c r="M994" i="6"/>
  <c r="F994" i="6"/>
  <c r="L993" i="6"/>
  <c r="M993" i="6" s="1"/>
  <c r="K993" i="6"/>
  <c r="S993" i="6" s="1"/>
  <c r="F993" i="6"/>
  <c r="T992" i="6"/>
  <c r="S992" i="6"/>
  <c r="M992" i="6"/>
  <c r="F992" i="6"/>
  <c r="T991" i="6"/>
  <c r="S991" i="6"/>
  <c r="M991" i="6"/>
  <c r="F991" i="6"/>
  <c r="T990" i="6"/>
  <c r="S990" i="6"/>
  <c r="M990" i="6"/>
  <c r="F990" i="6"/>
  <c r="T989" i="6"/>
  <c r="S989" i="6"/>
  <c r="M989" i="6"/>
  <c r="F989" i="6"/>
  <c r="T988" i="6"/>
  <c r="S988" i="6"/>
  <c r="M988" i="6"/>
  <c r="F988" i="6"/>
  <c r="T987" i="6"/>
  <c r="S987" i="6"/>
  <c r="M987" i="6"/>
  <c r="F987" i="6"/>
  <c r="T986" i="6"/>
  <c r="S986" i="6"/>
  <c r="M986" i="6"/>
  <c r="F986" i="6"/>
  <c r="T985" i="6"/>
  <c r="S985" i="6"/>
  <c r="M985" i="6"/>
  <c r="F985" i="6"/>
  <c r="T984" i="6"/>
  <c r="S984" i="6"/>
  <c r="M984" i="6"/>
  <c r="F984" i="6"/>
  <c r="T983" i="6"/>
  <c r="S983" i="6"/>
  <c r="M983" i="6"/>
  <c r="F983" i="6"/>
  <c r="T982" i="6"/>
  <c r="S982" i="6"/>
  <c r="M982" i="6"/>
  <c r="F982" i="6"/>
  <c r="T981" i="6"/>
  <c r="S981" i="6"/>
  <c r="M981" i="6"/>
  <c r="F981" i="6"/>
  <c r="T980" i="6"/>
  <c r="S980" i="6"/>
  <c r="M980" i="6"/>
  <c r="F980" i="6"/>
  <c r="T979" i="6"/>
  <c r="S979" i="6"/>
  <c r="M979" i="6"/>
  <c r="F979" i="6"/>
  <c r="T978" i="6"/>
  <c r="S978" i="6"/>
  <c r="M978" i="6"/>
  <c r="F978" i="6"/>
  <c r="T977" i="6"/>
  <c r="S977" i="6"/>
  <c r="M977" i="6"/>
  <c r="F977" i="6"/>
  <c r="T976" i="6"/>
  <c r="S976" i="6"/>
  <c r="M976" i="6"/>
  <c r="F976" i="6"/>
  <c r="T975" i="6"/>
  <c r="S975" i="6"/>
  <c r="M975" i="6"/>
  <c r="F975" i="6"/>
  <c r="T974" i="6"/>
  <c r="S974" i="6"/>
  <c r="M974" i="6"/>
  <c r="F974" i="6"/>
  <c r="T973" i="6"/>
  <c r="S973" i="6"/>
  <c r="M973" i="6"/>
  <c r="F973" i="6"/>
  <c r="T972" i="6"/>
  <c r="S972" i="6"/>
  <c r="M972" i="6"/>
  <c r="F972" i="6"/>
  <c r="T971" i="6"/>
  <c r="S971" i="6"/>
  <c r="Z971" i="6" s="1"/>
  <c r="M971" i="6"/>
  <c r="F971" i="6"/>
  <c r="T970" i="6"/>
  <c r="S970" i="6"/>
  <c r="M970" i="6"/>
  <c r="F970" i="6"/>
  <c r="T969" i="6"/>
  <c r="S969" i="6"/>
  <c r="M969" i="6"/>
  <c r="F969" i="6"/>
  <c r="L968" i="6"/>
  <c r="M968" i="6" s="1"/>
  <c r="K968" i="6"/>
  <c r="S968" i="6" s="1"/>
  <c r="F968" i="6"/>
  <c r="T967" i="6"/>
  <c r="S967" i="6"/>
  <c r="M967" i="6"/>
  <c r="F967" i="6"/>
  <c r="T966" i="6"/>
  <c r="S966" i="6"/>
  <c r="M966" i="6"/>
  <c r="F966" i="6"/>
  <c r="T965" i="6"/>
  <c r="S965" i="6"/>
  <c r="M965" i="6"/>
  <c r="F965" i="6"/>
  <c r="T964" i="6"/>
  <c r="S964" i="6"/>
  <c r="M964" i="6"/>
  <c r="F964" i="6"/>
  <c r="T963" i="6"/>
  <c r="S963" i="6"/>
  <c r="M963" i="6"/>
  <c r="F963" i="6"/>
  <c r="T962" i="6"/>
  <c r="S962" i="6"/>
  <c r="M962" i="6"/>
  <c r="F962" i="6"/>
  <c r="T961" i="6"/>
  <c r="S961" i="6"/>
  <c r="M961" i="6"/>
  <c r="F961" i="6"/>
  <c r="T960" i="6"/>
  <c r="S960" i="6"/>
  <c r="M960" i="6"/>
  <c r="F960" i="6"/>
  <c r="T959" i="6"/>
  <c r="S959" i="6"/>
  <c r="M959" i="6"/>
  <c r="F959" i="6"/>
  <c r="T958" i="6"/>
  <c r="S958" i="6"/>
  <c r="M958" i="6"/>
  <c r="F958" i="6"/>
  <c r="T957" i="6"/>
  <c r="S957" i="6"/>
  <c r="M957" i="6"/>
  <c r="F957" i="6"/>
  <c r="T956" i="6"/>
  <c r="S956" i="6"/>
  <c r="M956" i="6"/>
  <c r="F956" i="6"/>
  <c r="T955" i="6"/>
  <c r="S955" i="6"/>
  <c r="M955" i="6"/>
  <c r="F955" i="6"/>
  <c r="T954" i="6"/>
  <c r="S954" i="6"/>
  <c r="M954" i="6"/>
  <c r="F954" i="6"/>
  <c r="T953" i="6"/>
  <c r="S953" i="6"/>
  <c r="M953" i="6"/>
  <c r="F953" i="6"/>
  <c r="T952" i="6"/>
  <c r="S952" i="6"/>
  <c r="M952" i="6"/>
  <c r="F952" i="6"/>
  <c r="T951" i="6"/>
  <c r="S951" i="6"/>
  <c r="M951" i="6"/>
  <c r="F951" i="6"/>
  <c r="T950" i="6"/>
  <c r="S950" i="6"/>
  <c r="M950" i="6"/>
  <c r="F950" i="6"/>
  <c r="T949" i="6"/>
  <c r="S949" i="6"/>
  <c r="M949" i="6"/>
  <c r="F949" i="6"/>
  <c r="T948" i="6"/>
  <c r="S948" i="6"/>
  <c r="M948" i="6"/>
  <c r="F948" i="6"/>
  <c r="T947" i="6"/>
  <c r="S947" i="6"/>
  <c r="M947" i="6"/>
  <c r="F947" i="6"/>
  <c r="T946" i="6"/>
  <c r="S946" i="6"/>
  <c r="M946" i="6"/>
  <c r="F946" i="6"/>
  <c r="T945" i="6"/>
  <c r="S945" i="6"/>
  <c r="M945" i="6"/>
  <c r="F945" i="6"/>
  <c r="T944" i="6"/>
  <c r="S944" i="6"/>
  <c r="M944" i="6"/>
  <c r="F944" i="6"/>
  <c r="T943" i="6"/>
  <c r="S943" i="6"/>
  <c r="M943" i="6"/>
  <c r="F943" i="6"/>
  <c r="T942" i="6"/>
  <c r="S942" i="6"/>
  <c r="M942" i="6"/>
  <c r="F942" i="6"/>
  <c r="T941" i="6"/>
  <c r="S941" i="6"/>
  <c r="Z941" i="6" s="1"/>
  <c r="M941" i="6"/>
  <c r="F941" i="6"/>
  <c r="T940" i="6"/>
  <c r="S940" i="6"/>
  <c r="Z940" i="6" s="1"/>
  <c r="M940" i="6"/>
  <c r="F940" i="6"/>
  <c r="T939" i="6"/>
  <c r="S939" i="6"/>
  <c r="M939" i="6"/>
  <c r="F939" i="6"/>
  <c r="T938" i="6"/>
  <c r="S938" i="6"/>
  <c r="M938" i="6"/>
  <c r="F938" i="6"/>
  <c r="T937" i="6"/>
  <c r="S937" i="6"/>
  <c r="Z937" i="6" s="1"/>
  <c r="M937" i="6"/>
  <c r="F937" i="6"/>
  <c r="T936" i="6"/>
  <c r="S936" i="6"/>
  <c r="M936" i="6"/>
  <c r="F936" i="6"/>
  <c r="T935" i="6"/>
  <c r="S935" i="6"/>
  <c r="M935" i="6"/>
  <c r="F935" i="6"/>
  <c r="T934" i="6"/>
  <c r="S934" i="6"/>
  <c r="M934" i="6"/>
  <c r="F934" i="6"/>
  <c r="T933" i="6"/>
  <c r="S933" i="6"/>
  <c r="M933" i="6"/>
  <c r="F933" i="6"/>
  <c r="T932" i="6"/>
  <c r="S932" i="6"/>
  <c r="M932" i="6"/>
  <c r="F932" i="6"/>
  <c r="T931" i="6"/>
  <c r="S931" i="6"/>
  <c r="M931" i="6"/>
  <c r="F931" i="6"/>
  <c r="T930" i="6"/>
  <c r="S930" i="6"/>
  <c r="M930" i="6"/>
  <c r="F930" i="6"/>
  <c r="T929" i="6"/>
  <c r="S929" i="6"/>
  <c r="M929" i="6"/>
  <c r="F929" i="6"/>
  <c r="T928" i="6"/>
  <c r="S928" i="6"/>
  <c r="M928" i="6"/>
  <c r="F928" i="6"/>
  <c r="T927" i="6"/>
  <c r="S927" i="6"/>
  <c r="M927" i="6"/>
  <c r="F927" i="6"/>
  <c r="T926" i="6"/>
  <c r="S926" i="6"/>
  <c r="M926" i="6"/>
  <c r="F926" i="6"/>
  <c r="T925" i="6"/>
  <c r="S925" i="6"/>
  <c r="Z925" i="6" s="1"/>
  <c r="M925" i="6"/>
  <c r="F925" i="6"/>
  <c r="T924" i="6"/>
  <c r="S924" i="6"/>
  <c r="M924" i="6"/>
  <c r="F924" i="6"/>
  <c r="T923" i="6"/>
  <c r="S923" i="6"/>
  <c r="Z923" i="6" s="1"/>
  <c r="M923" i="6"/>
  <c r="F923" i="6"/>
  <c r="T922" i="6"/>
  <c r="S922" i="6"/>
  <c r="M922" i="6"/>
  <c r="F922" i="6"/>
  <c r="T921" i="6"/>
  <c r="S921" i="6"/>
  <c r="M921" i="6"/>
  <c r="F921" i="6"/>
  <c r="T920" i="6"/>
  <c r="S920" i="6"/>
  <c r="M920" i="6"/>
  <c r="F920" i="6"/>
  <c r="T919" i="6"/>
  <c r="S919" i="6"/>
  <c r="Z919" i="6" s="1"/>
  <c r="M919" i="6"/>
  <c r="F919" i="6"/>
  <c r="T918" i="6"/>
  <c r="S918" i="6"/>
  <c r="Z918" i="6" s="1"/>
  <c r="M918" i="6"/>
  <c r="F918" i="6"/>
  <c r="T917" i="6"/>
  <c r="S917" i="6"/>
  <c r="M917" i="6"/>
  <c r="F917" i="6"/>
  <c r="T916" i="6"/>
  <c r="S916" i="6"/>
  <c r="M916" i="6"/>
  <c r="F916" i="6"/>
  <c r="T915" i="6"/>
  <c r="S915" i="6"/>
  <c r="Z915" i="6" s="1"/>
  <c r="M915" i="6"/>
  <c r="F915" i="6"/>
  <c r="T914" i="6"/>
  <c r="S914" i="6"/>
  <c r="M914" i="6"/>
  <c r="F914" i="6"/>
  <c r="T913" i="6"/>
  <c r="S913" i="6"/>
  <c r="M913" i="6"/>
  <c r="F913" i="6"/>
  <c r="T912" i="6"/>
  <c r="S912" i="6"/>
  <c r="M912" i="6"/>
  <c r="F912" i="6"/>
  <c r="T911" i="6"/>
  <c r="S911" i="6"/>
  <c r="M911" i="6"/>
  <c r="F911" i="6"/>
  <c r="T910" i="6"/>
  <c r="S910" i="6"/>
  <c r="M910" i="6"/>
  <c r="F910" i="6"/>
  <c r="T909" i="6"/>
  <c r="S909" i="6"/>
  <c r="Z909" i="6" s="1"/>
  <c r="M909" i="6"/>
  <c r="F909" i="6"/>
  <c r="T908" i="6"/>
  <c r="S908" i="6"/>
  <c r="Z908" i="6" s="1"/>
  <c r="M908" i="6"/>
  <c r="F908" i="6"/>
  <c r="T907" i="6"/>
  <c r="S907" i="6"/>
  <c r="M907" i="6"/>
  <c r="F907" i="6"/>
  <c r="T906" i="6"/>
  <c r="S906" i="6"/>
  <c r="M906" i="6"/>
  <c r="F906" i="6"/>
  <c r="T905" i="6"/>
  <c r="S905" i="6"/>
  <c r="M905" i="6"/>
  <c r="F905" i="6"/>
  <c r="T904" i="6"/>
  <c r="S904" i="6"/>
  <c r="M904" i="6"/>
  <c r="F904" i="6"/>
  <c r="T903" i="6"/>
  <c r="S903" i="6"/>
  <c r="M903" i="6"/>
  <c r="F903" i="6"/>
  <c r="T902" i="6"/>
  <c r="S902" i="6"/>
  <c r="M902" i="6"/>
  <c r="F902" i="6"/>
  <c r="T901" i="6"/>
  <c r="S901" i="6"/>
  <c r="M901" i="6"/>
  <c r="F901" i="6"/>
  <c r="T900" i="6"/>
  <c r="S900" i="6"/>
  <c r="Z900" i="6" s="1"/>
  <c r="M900" i="6"/>
  <c r="F900" i="6"/>
  <c r="T899" i="6"/>
  <c r="S899" i="6"/>
  <c r="M899" i="6"/>
  <c r="F899" i="6"/>
  <c r="T898" i="6"/>
  <c r="S898" i="6"/>
  <c r="M898" i="6"/>
  <c r="F898" i="6"/>
  <c r="T897" i="6"/>
  <c r="S897" i="6"/>
  <c r="M897" i="6"/>
  <c r="F897" i="6"/>
  <c r="T896" i="6"/>
  <c r="S896" i="6"/>
  <c r="M896" i="6"/>
  <c r="F896" i="6"/>
  <c r="T895" i="6"/>
  <c r="S895" i="6"/>
  <c r="M895" i="6"/>
  <c r="F895" i="6"/>
  <c r="T894" i="6"/>
  <c r="S894" i="6"/>
  <c r="M894" i="6"/>
  <c r="F894" i="6"/>
  <c r="T893" i="6"/>
  <c r="S893" i="6"/>
  <c r="M893" i="6"/>
  <c r="F893" i="6"/>
  <c r="T892" i="6"/>
  <c r="S892" i="6"/>
  <c r="M892" i="6"/>
  <c r="F892" i="6"/>
  <c r="T891" i="6"/>
  <c r="S891" i="6"/>
  <c r="M891" i="6"/>
  <c r="F891" i="6"/>
  <c r="T890" i="6"/>
  <c r="S890" i="6"/>
  <c r="M890" i="6"/>
  <c r="F890" i="6"/>
  <c r="T889" i="6"/>
  <c r="S889" i="6"/>
  <c r="Z889" i="6" s="1"/>
  <c r="M889" i="6"/>
  <c r="F889" i="6"/>
  <c r="T888" i="6"/>
  <c r="S888" i="6"/>
  <c r="M888" i="6"/>
  <c r="F888" i="6"/>
  <c r="T887" i="6"/>
  <c r="S887" i="6"/>
  <c r="M887" i="6"/>
  <c r="F887" i="6"/>
  <c r="T886" i="6"/>
  <c r="S886" i="6"/>
  <c r="M886" i="6"/>
  <c r="F886" i="6"/>
  <c r="T885" i="6"/>
  <c r="S885" i="6"/>
  <c r="M885" i="6"/>
  <c r="F885" i="6"/>
  <c r="T884" i="6"/>
  <c r="S884" i="6"/>
  <c r="M884" i="6"/>
  <c r="F884" i="6"/>
  <c r="T883" i="6"/>
  <c r="S883" i="6"/>
  <c r="M883" i="6"/>
  <c r="F883" i="6"/>
  <c r="T882" i="6"/>
  <c r="S882" i="6"/>
  <c r="M882" i="6"/>
  <c r="F882" i="6"/>
  <c r="T881" i="6"/>
  <c r="S881" i="6"/>
  <c r="M881" i="6"/>
  <c r="F881" i="6"/>
  <c r="T880" i="6"/>
  <c r="S880" i="6"/>
  <c r="M880" i="6"/>
  <c r="F880" i="6"/>
  <c r="T879" i="6"/>
  <c r="S879" i="6"/>
  <c r="M879" i="6"/>
  <c r="F879" i="6"/>
  <c r="T878" i="6"/>
  <c r="S878" i="6"/>
  <c r="M878" i="6"/>
  <c r="F878" i="6"/>
  <c r="T877" i="6"/>
  <c r="S877" i="6"/>
  <c r="M877" i="6"/>
  <c r="F877" i="6"/>
  <c r="T876" i="6"/>
  <c r="S876" i="6"/>
  <c r="M876" i="6"/>
  <c r="F876" i="6"/>
  <c r="T875" i="6"/>
  <c r="S875" i="6"/>
  <c r="M875" i="6"/>
  <c r="F875" i="6"/>
  <c r="T874" i="6"/>
  <c r="S874" i="6"/>
  <c r="M874" i="6"/>
  <c r="F874" i="6"/>
  <c r="T873" i="6"/>
  <c r="S873" i="6"/>
  <c r="M873" i="6"/>
  <c r="F873" i="6"/>
  <c r="T872" i="6"/>
  <c r="S872" i="6"/>
  <c r="M872" i="6"/>
  <c r="F872" i="6"/>
  <c r="T871" i="6"/>
  <c r="S871" i="6"/>
  <c r="M871" i="6"/>
  <c r="F871" i="6"/>
  <c r="T870" i="6"/>
  <c r="S870" i="6"/>
  <c r="M870" i="6"/>
  <c r="F870" i="6"/>
  <c r="T869" i="6"/>
  <c r="S869" i="6"/>
  <c r="M869" i="6"/>
  <c r="F869" i="6"/>
  <c r="T868" i="6"/>
  <c r="S868" i="6"/>
  <c r="M868" i="6"/>
  <c r="F868" i="6"/>
  <c r="T867" i="6"/>
  <c r="S867" i="6"/>
  <c r="M867" i="6"/>
  <c r="F867" i="6"/>
  <c r="T866" i="6"/>
  <c r="S866" i="6"/>
  <c r="M866" i="6"/>
  <c r="F866" i="6"/>
  <c r="T865" i="6"/>
  <c r="S865" i="6"/>
  <c r="M865" i="6"/>
  <c r="F865" i="6"/>
  <c r="T864" i="6"/>
  <c r="S864" i="6"/>
  <c r="M864" i="6"/>
  <c r="F864" i="6"/>
  <c r="T863" i="6"/>
  <c r="S863" i="6"/>
  <c r="M863" i="6"/>
  <c r="F863" i="6"/>
  <c r="T862" i="6"/>
  <c r="S862" i="6"/>
  <c r="M862" i="6"/>
  <c r="F862" i="6"/>
  <c r="T861" i="6"/>
  <c r="S861" i="6"/>
  <c r="M861" i="6"/>
  <c r="F861" i="6"/>
  <c r="T860" i="6"/>
  <c r="S860" i="6"/>
  <c r="M860" i="6"/>
  <c r="F860" i="6"/>
  <c r="T859" i="6"/>
  <c r="S859" i="6"/>
  <c r="M859" i="6"/>
  <c r="F859" i="6"/>
  <c r="T858" i="6"/>
  <c r="S858" i="6"/>
  <c r="M858" i="6"/>
  <c r="F858" i="6"/>
  <c r="L857" i="6"/>
  <c r="T857" i="6" s="1"/>
  <c r="K857" i="6"/>
  <c r="S857" i="6" s="1"/>
  <c r="F857" i="6"/>
  <c r="L856" i="6"/>
  <c r="T856" i="6" s="1"/>
  <c r="K856" i="6"/>
  <c r="S856" i="6" s="1"/>
  <c r="F856" i="6"/>
  <c r="T855" i="6"/>
  <c r="S855" i="6"/>
  <c r="M855" i="6"/>
  <c r="F855" i="6"/>
  <c r="L854" i="6"/>
  <c r="M854" i="6" s="1"/>
  <c r="K854" i="6"/>
  <c r="S854" i="6" s="1"/>
  <c r="F854" i="6"/>
  <c r="L853" i="6"/>
  <c r="T853" i="6" s="1"/>
  <c r="K853" i="6"/>
  <c r="S853" i="6" s="1"/>
  <c r="F853" i="6"/>
  <c r="T852" i="6"/>
  <c r="S852" i="6"/>
  <c r="Z852" i="6" s="1"/>
  <c r="M852" i="6"/>
  <c r="F852" i="6"/>
  <c r="T851" i="6"/>
  <c r="S851" i="6"/>
  <c r="M851" i="6"/>
  <c r="F851" i="6"/>
  <c r="T850" i="6"/>
  <c r="S850" i="6"/>
  <c r="M850" i="6"/>
  <c r="F850" i="6"/>
  <c r="T849" i="6"/>
  <c r="S849" i="6"/>
  <c r="M849" i="6"/>
  <c r="F849" i="6"/>
  <c r="L848" i="6"/>
  <c r="M848" i="6" s="1"/>
  <c r="K848" i="6"/>
  <c r="S848" i="6" s="1"/>
  <c r="F848" i="6"/>
  <c r="T847" i="6"/>
  <c r="S847" i="6"/>
  <c r="M847" i="6"/>
  <c r="F847" i="6"/>
  <c r="T846" i="6"/>
  <c r="S846" i="6"/>
  <c r="Z846" i="6" s="1"/>
  <c r="M846" i="6"/>
  <c r="F846" i="6"/>
  <c r="T845" i="6"/>
  <c r="S845" i="6"/>
  <c r="M845" i="6"/>
  <c r="F845" i="6"/>
  <c r="T844" i="6"/>
  <c r="S844" i="6"/>
  <c r="M844" i="6"/>
  <c r="F844" i="6"/>
  <c r="T843" i="6"/>
  <c r="S843" i="6"/>
  <c r="M843" i="6"/>
  <c r="F843" i="6"/>
  <c r="T842" i="6"/>
  <c r="S842" i="6"/>
  <c r="M842" i="6"/>
  <c r="F842" i="6"/>
  <c r="T841" i="6"/>
  <c r="S841" i="6"/>
  <c r="M841" i="6"/>
  <c r="F841" i="6"/>
  <c r="T840" i="6"/>
  <c r="S840" i="6"/>
  <c r="M840" i="6"/>
  <c r="F840" i="6"/>
  <c r="T839" i="6"/>
  <c r="S839" i="6"/>
  <c r="M839" i="6"/>
  <c r="F839" i="6"/>
  <c r="T838" i="6"/>
  <c r="S838" i="6"/>
  <c r="M838" i="6"/>
  <c r="F838" i="6"/>
  <c r="T837" i="6"/>
  <c r="S837" i="6"/>
  <c r="M837" i="6"/>
  <c r="F837" i="6"/>
  <c r="T836" i="6"/>
  <c r="S836" i="6"/>
  <c r="M836" i="6"/>
  <c r="F836" i="6"/>
  <c r="T835" i="6"/>
  <c r="S835" i="6"/>
  <c r="M835" i="6"/>
  <c r="F835" i="6"/>
  <c r="T834" i="6"/>
  <c r="S834" i="6"/>
  <c r="Z834" i="6" s="1"/>
  <c r="M834" i="6"/>
  <c r="F834" i="6"/>
  <c r="T833" i="6"/>
  <c r="S833" i="6"/>
  <c r="M833" i="6"/>
  <c r="F833" i="6"/>
  <c r="T832" i="6"/>
  <c r="S832" i="6"/>
  <c r="Z832" i="6" s="1"/>
  <c r="M832" i="6"/>
  <c r="F832" i="6"/>
  <c r="T831" i="6"/>
  <c r="S831" i="6"/>
  <c r="Z831" i="6" s="1"/>
  <c r="M831" i="6"/>
  <c r="F831" i="6"/>
  <c r="T830" i="6"/>
  <c r="S830" i="6"/>
  <c r="M830" i="6"/>
  <c r="F830" i="6"/>
  <c r="T829" i="6"/>
  <c r="S829" i="6"/>
  <c r="Z829" i="6" s="1"/>
  <c r="M829" i="6"/>
  <c r="F829" i="6"/>
  <c r="T828" i="6"/>
  <c r="S828" i="6"/>
  <c r="Z828" i="6" s="1"/>
  <c r="M828" i="6"/>
  <c r="F828" i="6"/>
  <c r="T827" i="6"/>
  <c r="S827" i="6"/>
  <c r="Z827" i="6" s="1"/>
  <c r="M827" i="6"/>
  <c r="F827" i="6"/>
  <c r="T826" i="6"/>
  <c r="S826" i="6"/>
  <c r="M826" i="6"/>
  <c r="F826" i="6"/>
  <c r="T825" i="6"/>
  <c r="S825" i="6"/>
  <c r="M825" i="6"/>
  <c r="F825" i="6"/>
  <c r="T824" i="6"/>
  <c r="S824" i="6"/>
  <c r="M824" i="6"/>
  <c r="F824" i="6"/>
  <c r="T823" i="6"/>
  <c r="S823" i="6"/>
  <c r="M823" i="6"/>
  <c r="F823" i="6"/>
  <c r="T822" i="6"/>
  <c r="S822" i="6"/>
  <c r="M822" i="6"/>
  <c r="F822" i="6"/>
  <c r="T821" i="6"/>
  <c r="S821" i="6"/>
  <c r="M821" i="6"/>
  <c r="F821" i="6"/>
  <c r="T820" i="6"/>
  <c r="S820" i="6"/>
  <c r="M820" i="6"/>
  <c r="F820" i="6"/>
  <c r="T819" i="6"/>
  <c r="S819" i="6"/>
  <c r="Z819" i="6" s="1"/>
  <c r="M819" i="6"/>
  <c r="F819" i="6"/>
  <c r="T818" i="6"/>
  <c r="S818" i="6"/>
  <c r="M818" i="6"/>
  <c r="F818" i="6"/>
  <c r="T817" i="6"/>
  <c r="S817" i="6"/>
  <c r="M817" i="6"/>
  <c r="F817" i="6"/>
  <c r="T816" i="6"/>
  <c r="S816" i="6"/>
  <c r="Z816" i="6" s="1"/>
  <c r="M816" i="6"/>
  <c r="F816" i="6"/>
  <c r="T815" i="6"/>
  <c r="S815" i="6"/>
  <c r="M815" i="6"/>
  <c r="F815" i="6"/>
  <c r="T814" i="6"/>
  <c r="S814" i="6"/>
  <c r="M814" i="6"/>
  <c r="F814" i="6"/>
  <c r="T813" i="6"/>
  <c r="S813" i="6"/>
  <c r="M813" i="6"/>
  <c r="F813" i="6"/>
  <c r="T812" i="6"/>
  <c r="S812" i="6"/>
  <c r="M812" i="6"/>
  <c r="F812" i="6"/>
  <c r="T811" i="6"/>
  <c r="S811" i="6"/>
  <c r="M811" i="6"/>
  <c r="F811" i="6"/>
  <c r="T810" i="6"/>
  <c r="S810" i="6"/>
  <c r="Z810" i="6" s="1"/>
  <c r="M810" i="6"/>
  <c r="F810" i="6"/>
  <c r="T809" i="6"/>
  <c r="S809" i="6"/>
  <c r="M809" i="6"/>
  <c r="F809" i="6"/>
  <c r="T808" i="6"/>
  <c r="S808" i="6"/>
  <c r="Z808" i="6" s="1"/>
  <c r="M808" i="6"/>
  <c r="F808" i="6"/>
  <c r="T807" i="6"/>
  <c r="S807" i="6"/>
  <c r="M807" i="6"/>
  <c r="F807" i="6"/>
  <c r="T806" i="6"/>
  <c r="S806" i="6"/>
  <c r="Z806" i="6" s="1"/>
  <c r="M806" i="6"/>
  <c r="F806" i="6"/>
  <c r="T805" i="6"/>
  <c r="S805" i="6"/>
  <c r="M805" i="6"/>
  <c r="F805" i="6"/>
  <c r="T804" i="6"/>
  <c r="S804" i="6"/>
  <c r="M804" i="6"/>
  <c r="F804" i="6"/>
  <c r="T803" i="6"/>
  <c r="S803" i="6"/>
  <c r="M803" i="6"/>
  <c r="F803" i="6"/>
  <c r="T802" i="6"/>
  <c r="S802" i="6"/>
  <c r="Z802" i="6" s="1"/>
  <c r="M802" i="6"/>
  <c r="F802" i="6"/>
  <c r="T801" i="6"/>
  <c r="S801" i="6"/>
  <c r="M801" i="6"/>
  <c r="F801" i="6"/>
  <c r="T800" i="6"/>
  <c r="S800" i="6"/>
  <c r="M800" i="6"/>
  <c r="F800" i="6"/>
  <c r="T799" i="6"/>
  <c r="S799" i="6"/>
  <c r="M799" i="6"/>
  <c r="F799" i="6"/>
  <c r="T798" i="6"/>
  <c r="AA798" i="6" s="1"/>
  <c r="S798" i="6"/>
  <c r="Z798" i="6" s="1"/>
  <c r="M798" i="6"/>
  <c r="F798" i="6"/>
  <c r="T797" i="6"/>
  <c r="S797" i="6"/>
  <c r="M797" i="6"/>
  <c r="F797" i="6"/>
  <c r="T796" i="6"/>
  <c r="S796" i="6"/>
  <c r="M796" i="6"/>
  <c r="F796" i="6"/>
  <c r="T795" i="6"/>
  <c r="S795" i="6"/>
  <c r="M795" i="6"/>
  <c r="F795" i="6"/>
  <c r="T794" i="6"/>
  <c r="S794" i="6"/>
  <c r="Z794" i="6" s="1"/>
  <c r="M794" i="6"/>
  <c r="F794" i="6"/>
  <c r="T793" i="6"/>
  <c r="S793" i="6"/>
  <c r="M793" i="6"/>
  <c r="F793" i="6"/>
  <c r="T792" i="6"/>
  <c r="S792" i="6"/>
  <c r="M792" i="6"/>
  <c r="F792" i="6"/>
  <c r="T791" i="6"/>
  <c r="S791" i="6"/>
  <c r="M791" i="6"/>
  <c r="F791" i="6"/>
  <c r="T790" i="6"/>
  <c r="S790" i="6"/>
  <c r="M790" i="6"/>
  <c r="F790" i="6"/>
  <c r="T789" i="6"/>
  <c r="S789" i="6"/>
  <c r="Z789" i="6" s="1"/>
  <c r="M789" i="6"/>
  <c r="F789" i="6"/>
  <c r="T788" i="6"/>
  <c r="S788" i="6"/>
  <c r="Z788" i="6" s="1"/>
  <c r="M788" i="6"/>
  <c r="F788" i="6"/>
  <c r="L787" i="6"/>
  <c r="T787" i="6" s="1"/>
  <c r="K787" i="6"/>
  <c r="S787" i="6" s="1"/>
  <c r="F787" i="6"/>
  <c r="L786" i="6"/>
  <c r="T786" i="6" s="1"/>
  <c r="K786" i="6"/>
  <c r="S786" i="6" s="1"/>
  <c r="F786" i="6"/>
  <c r="T785" i="6"/>
  <c r="S785" i="6"/>
  <c r="Z785" i="6" s="1"/>
  <c r="M785" i="6"/>
  <c r="F785" i="6"/>
  <c r="T784" i="6"/>
  <c r="S784" i="6"/>
  <c r="M784" i="6"/>
  <c r="F784" i="6"/>
  <c r="T783" i="6"/>
  <c r="S783" i="6"/>
  <c r="M783" i="6"/>
  <c r="F783" i="6"/>
  <c r="T782" i="6"/>
  <c r="S782" i="6"/>
  <c r="M782" i="6"/>
  <c r="F782" i="6"/>
  <c r="T781" i="6"/>
  <c r="S781" i="6"/>
  <c r="M781" i="6"/>
  <c r="F781" i="6"/>
  <c r="T780" i="6"/>
  <c r="S780" i="6"/>
  <c r="M780" i="6"/>
  <c r="F780" i="6"/>
  <c r="T779" i="6"/>
  <c r="S779" i="6"/>
  <c r="M779" i="6"/>
  <c r="F779" i="6"/>
  <c r="T778" i="6"/>
  <c r="S778" i="6"/>
  <c r="M778" i="6"/>
  <c r="F778" i="6"/>
  <c r="T777" i="6"/>
  <c r="S777" i="6"/>
  <c r="M777" i="6"/>
  <c r="F777" i="6"/>
  <c r="T776" i="6"/>
  <c r="S776" i="6"/>
  <c r="M776" i="6"/>
  <c r="F776" i="6"/>
  <c r="T775" i="6"/>
  <c r="S775" i="6"/>
  <c r="M775" i="6"/>
  <c r="F775" i="6"/>
  <c r="T774" i="6"/>
  <c r="S774" i="6"/>
  <c r="M774" i="6"/>
  <c r="F774" i="6"/>
  <c r="T773" i="6"/>
  <c r="S773" i="6"/>
  <c r="Z773" i="6" s="1"/>
  <c r="M773" i="6"/>
  <c r="F773" i="6"/>
  <c r="T772" i="6"/>
  <c r="S772" i="6"/>
  <c r="M772" i="6"/>
  <c r="F772" i="6"/>
  <c r="T771" i="6"/>
  <c r="S771" i="6"/>
  <c r="M771" i="6"/>
  <c r="F771" i="6"/>
  <c r="T770" i="6"/>
  <c r="S770" i="6"/>
  <c r="M770" i="6"/>
  <c r="F770" i="6"/>
  <c r="T769" i="6"/>
  <c r="S769" i="6"/>
  <c r="M769" i="6"/>
  <c r="F769" i="6"/>
  <c r="T768" i="6"/>
  <c r="S768" i="6"/>
  <c r="M768" i="6"/>
  <c r="F768" i="6"/>
  <c r="T767" i="6"/>
  <c r="S767" i="6"/>
  <c r="M767" i="6"/>
  <c r="F767" i="6"/>
  <c r="T766" i="6"/>
  <c r="S766" i="6"/>
  <c r="M766" i="6"/>
  <c r="F766" i="6"/>
  <c r="L765" i="6"/>
  <c r="T765" i="6" s="1"/>
  <c r="K765" i="6"/>
  <c r="S765" i="6" s="1"/>
  <c r="F765" i="6"/>
  <c r="T764" i="6"/>
  <c r="S764" i="6"/>
  <c r="M764" i="6"/>
  <c r="F764" i="6"/>
  <c r="T763" i="6"/>
  <c r="S763" i="6"/>
  <c r="M763" i="6"/>
  <c r="F763" i="6"/>
  <c r="T762" i="6"/>
  <c r="S762" i="6"/>
  <c r="Z762" i="6" s="1"/>
  <c r="M762" i="6"/>
  <c r="F762" i="6"/>
  <c r="T761" i="6"/>
  <c r="S761" i="6"/>
  <c r="M761" i="6"/>
  <c r="F761" i="6"/>
  <c r="T760" i="6"/>
  <c r="S760" i="6"/>
  <c r="M760" i="6"/>
  <c r="F760" i="6"/>
  <c r="T759" i="6"/>
  <c r="S759" i="6"/>
  <c r="M759" i="6"/>
  <c r="F759" i="6"/>
  <c r="T758" i="6"/>
  <c r="S758" i="6"/>
  <c r="M758" i="6"/>
  <c r="F758" i="6"/>
  <c r="T757" i="6"/>
  <c r="S757" i="6"/>
  <c r="M757" i="6"/>
  <c r="F757" i="6"/>
  <c r="T756" i="6"/>
  <c r="S756" i="6"/>
  <c r="M756" i="6"/>
  <c r="F756" i="6"/>
  <c r="T755" i="6"/>
  <c r="S755" i="6"/>
  <c r="M755" i="6"/>
  <c r="F755" i="6"/>
  <c r="T754" i="6"/>
  <c r="S754" i="6"/>
  <c r="M754" i="6"/>
  <c r="F754" i="6"/>
  <c r="T753" i="6"/>
  <c r="S753" i="6"/>
  <c r="M753" i="6"/>
  <c r="F753" i="6"/>
  <c r="T752" i="6"/>
  <c r="S752" i="6"/>
  <c r="M752" i="6"/>
  <c r="F752" i="6"/>
  <c r="T751" i="6"/>
  <c r="S751" i="6"/>
  <c r="M751" i="6"/>
  <c r="F751" i="6"/>
  <c r="T750" i="6"/>
  <c r="S750" i="6"/>
  <c r="M750" i="6"/>
  <c r="F750" i="6"/>
  <c r="T749" i="6"/>
  <c r="S749" i="6"/>
  <c r="M749" i="6"/>
  <c r="F749" i="6"/>
  <c r="T748" i="6"/>
  <c r="S748" i="6"/>
  <c r="M748" i="6"/>
  <c r="F748" i="6"/>
  <c r="T747" i="6"/>
  <c r="S747" i="6"/>
  <c r="M747" i="6"/>
  <c r="F747" i="6"/>
  <c r="T746" i="6"/>
  <c r="S746" i="6"/>
  <c r="M746" i="6"/>
  <c r="F746" i="6"/>
  <c r="T745" i="6"/>
  <c r="S745" i="6"/>
  <c r="M745" i="6"/>
  <c r="F745" i="6"/>
  <c r="T744" i="6"/>
  <c r="S744" i="6"/>
  <c r="M744" i="6"/>
  <c r="F744" i="6"/>
  <c r="T743" i="6"/>
  <c r="S743" i="6"/>
  <c r="M743" i="6"/>
  <c r="F743" i="6"/>
  <c r="T742" i="6"/>
  <c r="S742" i="6"/>
  <c r="Z742" i="6" s="1"/>
  <c r="M742" i="6"/>
  <c r="F742" i="6"/>
  <c r="T741" i="6"/>
  <c r="S741" i="6"/>
  <c r="M741" i="6"/>
  <c r="F741" i="6"/>
  <c r="T740" i="6"/>
  <c r="S740" i="6"/>
  <c r="M740" i="6"/>
  <c r="F740" i="6"/>
  <c r="T739" i="6"/>
  <c r="S739" i="6"/>
  <c r="M739" i="6"/>
  <c r="F739" i="6"/>
  <c r="T738" i="6"/>
  <c r="S738" i="6"/>
  <c r="M738" i="6"/>
  <c r="F738" i="6"/>
  <c r="T737" i="6"/>
  <c r="S737" i="6"/>
  <c r="M737" i="6"/>
  <c r="F737" i="6"/>
  <c r="T736" i="6"/>
  <c r="S736" i="6"/>
  <c r="M736" i="6"/>
  <c r="F736" i="6"/>
  <c r="T735" i="6"/>
  <c r="S735" i="6"/>
  <c r="M735" i="6"/>
  <c r="F735" i="6"/>
  <c r="T734" i="6"/>
  <c r="S734" i="6"/>
  <c r="M734" i="6"/>
  <c r="F734" i="6"/>
  <c r="T733" i="6"/>
  <c r="S733" i="6"/>
  <c r="M733" i="6"/>
  <c r="F733" i="6"/>
  <c r="T732" i="6"/>
  <c r="S732" i="6"/>
  <c r="M732" i="6"/>
  <c r="F732" i="6"/>
  <c r="T731" i="6"/>
  <c r="S731" i="6"/>
  <c r="M731" i="6"/>
  <c r="F731" i="6"/>
  <c r="T730" i="6"/>
  <c r="S730" i="6"/>
  <c r="M730" i="6"/>
  <c r="F730" i="6"/>
  <c r="T729" i="6"/>
  <c r="S729" i="6"/>
  <c r="M729" i="6"/>
  <c r="F729" i="6"/>
  <c r="T728" i="6"/>
  <c r="S728" i="6"/>
  <c r="M728" i="6"/>
  <c r="F728" i="6"/>
  <c r="T727" i="6"/>
  <c r="S727" i="6"/>
  <c r="M727" i="6"/>
  <c r="F727" i="6"/>
  <c r="T726" i="6"/>
  <c r="S726" i="6"/>
  <c r="M726" i="6"/>
  <c r="F726" i="6"/>
  <c r="T725" i="6"/>
  <c r="S725" i="6"/>
  <c r="M725" i="6"/>
  <c r="F725" i="6"/>
  <c r="T724" i="6"/>
  <c r="S724" i="6"/>
  <c r="M724" i="6"/>
  <c r="F724" i="6"/>
  <c r="T723" i="6"/>
  <c r="S723" i="6"/>
  <c r="M723" i="6"/>
  <c r="F723" i="6"/>
  <c r="T722" i="6"/>
  <c r="S722" i="6"/>
  <c r="M722" i="6"/>
  <c r="F722" i="6"/>
  <c r="T721" i="6"/>
  <c r="S721" i="6"/>
  <c r="M721" i="6"/>
  <c r="F721" i="6"/>
  <c r="T720" i="6"/>
  <c r="S720" i="6"/>
  <c r="M720" i="6"/>
  <c r="F720" i="6"/>
  <c r="T719" i="6"/>
  <c r="S719" i="6"/>
  <c r="M719" i="6"/>
  <c r="F719" i="6"/>
  <c r="T718" i="6"/>
  <c r="S718" i="6"/>
  <c r="M718" i="6"/>
  <c r="F718" i="6"/>
  <c r="T717" i="6"/>
  <c r="S717" i="6"/>
  <c r="M717" i="6"/>
  <c r="F717" i="6"/>
  <c r="T716" i="6"/>
  <c r="S716" i="6"/>
  <c r="M716" i="6"/>
  <c r="F716" i="6"/>
  <c r="T715" i="6"/>
  <c r="S715" i="6"/>
  <c r="Z715" i="6" s="1"/>
  <c r="M715" i="6"/>
  <c r="F715" i="6"/>
  <c r="T714" i="6"/>
  <c r="S714" i="6"/>
  <c r="M714" i="6"/>
  <c r="F714" i="6"/>
  <c r="T713" i="6"/>
  <c r="S713" i="6"/>
  <c r="M713" i="6"/>
  <c r="F713" i="6"/>
  <c r="T712" i="6"/>
  <c r="S712" i="6"/>
  <c r="M712" i="6"/>
  <c r="F712" i="6"/>
  <c r="T711" i="6"/>
  <c r="S711" i="6"/>
  <c r="M711" i="6"/>
  <c r="F711" i="6"/>
  <c r="T710" i="6"/>
  <c r="S710" i="6"/>
  <c r="M710" i="6"/>
  <c r="F710" i="6"/>
  <c r="T709" i="6"/>
  <c r="S709" i="6"/>
  <c r="M709" i="6"/>
  <c r="F709" i="6"/>
  <c r="T708" i="6"/>
  <c r="S708" i="6"/>
  <c r="M708" i="6"/>
  <c r="F708" i="6"/>
  <c r="T707" i="6"/>
  <c r="S707" i="6"/>
  <c r="M707" i="6"/>
  <c r="F707" i="6"/>
  <c r="L706" i="6"/>
  <c r="T706" i="6" s="1"/>
  <c r="K706" i="6"/>
  <c r="S706" i="6" s="1"/>
  <c r="F706" i="6"/>
  <c r="T705" i="6"/>
  <c r="S705" i="6"/>
  <c r="M705" i="6"/>
  <c r="F705" i="6"/>
  <c r="T704" i="6"/>
  <c r="S704" i="6"/>
  <c r="M704" i="6"/>
  <c r="F704" i="6"/>
  <c r="T703" i="6"/>
  <c r="S703" i="6"/>
  <c r="M703" i="6"/>
  <c r="F703" i="6"/>
  <c r="T702" i="6"/>
  <c r="S702" i="6"/>
  <c r="M702" i="6"/>
  <c r="F702" i="6"/>
  <c r="T701" i="6"/>
  <c r="S701" i="6"/>
  <c r="M701" i="6"/>
  <c r="F701" i="6"/>
  <c r="L700" i="6"/>
  <c r="M700" i="6" s="1"/>
  <c r="K700" i="6"/>
  <c r="S700" i="6" s="1"/>
  <c r="F700" i="6"/>
  <c r="T699" i="6"/>
  <c r="S699" i="6"/>
  <c r="M699" i="6"/>
  <c r="F699" i="6"/>
  <c r="T698" i="6"/>
  <c r="S698" i="6"/>
  <c r="M698" i="6"/>
  <c r="F698" i="6"/>
  <c r="T697" i="6"/>
  <c r="S697" i="6"/>
  <c r="M697" i="6"/>
  <c r="F697" i="6"/>
  <c r="T696" i="6"/>
  <c r="S696" i="6"/>
  <c r="Z696" i="6" s="1"/>
  <c r="M696" i="6"/>
  <c r="F696" i="6"/>
  <c r="T695" i="6"/>
  <c r="S695" i="6"/>
  <c r="Z695" i="6" s="1"/>
  <c r="M695" i="6"/>
  <c r="F695" i="6"/>
  <c r="T694" i="6"/>
  <c r="S694" i="6"/>
  <c r="Z694" i="6" s="1"/>
  <c r="M694" i="6"/>
  <c r="F694" i="6"/>
  <c r="T693" i="6"/>
  <c r="S693" i="6"/>
  <c r="M693" i="6"/>
  <c r="F693" i="6"/>
  <c r="T692" i="6"/>
  <c r="S692" i="6"/>
  <c r="M692" i="6"/>
  <c r="F692" i="6"/>
  <c r="T691" i="6"/>
  <c r="S691" i="6"/>
  <c r="M691" i="6"/>
  <c r="F691" i="6"/>
  <c r="T690" i="6"/>
  <c r="S690" i="6"/>
  <c r="M690" i="6"/>
  <c r="F690" i="6"/>
  <c r="T689" i="6"/>
  <c r="S689" i="6"/>
  <c r="M689" i="6"/>
  <c r="F689" i="6"/>
  <c r="T688" i="6"/>
  <c r="S688" i="6"/>
  <c r="M688" i="6"/>
  <c r="F688" i="6"/>
  <c r="T687" i="6"/>
  <c r="S687" i="6"/>
  <c r="M687" i="6"/>
  <c r="F687" i="6"/>
  <c r="T686" i="6"/>
  <c r="S686" i="6"/>
  <c r="M686" i="6"/>
  <c r="F686" i="6"/>
  <c r="T685" i="6"/>
  <c r="S685" i="6"/>
  <c r="M685" i="6"/>
  <c r="F685" i="6"/>
  <c r="T684" i="6"/>
  <c r="S684" i="6"/>
  <c r="M684" i="6"/>
  <c r="F684" i="6"/>
  <c r="T683" i="6"/>
  <c r="S683" i="6"/>
  <c r="M683" i="6"/>
  <c r="F683" i="6"/>
  <c r="T682" i="6"/>
  <c r="S682" i="6"/>
  <c r="M682" i="6"/>
  <c r="F682" i="6"/>
  <c r="T681" i="6"/>
  <c r="S681" i="6"/>
  <c r="M681" i="6"/>
  <c r="F681" i="6"/>
  <c r="T680" i="6"/>
  <c r="S680" i="6"/>
  <c r="M680" i="6"/>
  <c r="F680" i="6"/>
  <c r="T679" i="6"/>
  <c r="S679" i="6"/>
  <c r="M679" i="6"/>
  <c r="F679" i="6"/>
  <c r="T678" i="6"/>
  <c r="S678" i="6"/>
  <c r="M678" i="6"/>
  <c r="F678" i="6"/>
  <c r="T677" i="6"/>
  <c r="S677" i="6"/>
  <c r="M677" i="6"/>
  <c r="F677" i="6"/>
  <c r="T676" i="6"/>
  <c r="S676" i="6"/>
  <c r="M676" i="6"/>
  <c r="F676" i="6"/>
  <c r="T675" i="6"/>
  <c r="S675" i="6"/>
  <c r="M675" i="6"/>
  <c r="F675" i="6"/>
  <c r="T674" i="6"/>
  <c r="S674" i="6"/>
  <c r="M674" i="6"/>
  <c r="F674" i="6"/>
  <c r="T673" i="6"/>
  <c r="S673" i="6"/>
  <c r="M673" i="6"/>
  <c r="F673" i="6"/>
  <c r="T672" i="6"/>
  <c r="S672" i="6"/>
  <c r="M672" i="6"/>
  <c r="F672" i="6"/>
  <c r="T671" i="6"/>
  <c r="S671" i="6"/>
  <c r="M671" i="6"/>
  <c r="F671" i="6"/>
  <c r="T670" i="6"/>
  <c r="S670" i="6"/>
  <c r="M670" i="6"/>
  <c r="F670" i="6"/>
  <c r="T669" i="6"/>
  <c r="S669" i="6"/>
  <c r="M669" i="6"/>
  <c r="F669" i="6"/>
  <c r="T668" i="6"/>
  <c r="S668" i="6"/>
  <c r="M668" i="6"/>
  <c r="F668" i="6"/>
  <c r="T667" i="6"/>
  <c r="S667" i="6"/>
  <c r="M667" i="6"/>
  <c r="F667" i="6"/>
  <c r="T666" i="6"/>
  <c r="S666" i="6"/>
  <c r="M666" i="6"/>
  <c r="F666" i="6"/>
  <c r="T665" i="6"/>
  <c r="S665" i="6"/>
  <c r="M665" i="6"/>
  <c r="F665" i="6"/>
  <c r="T664" i="6"/>
  <c r="S664" i="6"/>
  <c r="M664" i="6"/>
  <c r="F664" i="6"/>
  <c r="T663" i="6"/>
  <c r="S663" i="6"/>
  <c r="M663" i="6"/>
  <c r="F663" i="6"/>
  <c r="T662" i="6"/>
  <c r="S662" i="6"/>
  <c r="M662" i="6"/>
  <c r="F662" i="6"/>
  <c r="T661" i="6"/>
  <c r="S661" i="6"/>
  <c r="M661" i="6"/>
  <c r="F661" i="6"/>
  <c r="T660" i="6"/>
  <c r="S660" i="6"/>
  <c r="M660" i="6"/>
  <c r="F660" i="6"/>
  <c r="T659" i="6"/>
  <c r="S659" i="6"/>
  <c r="M659" i="6"/>
  <c r="F659" i="6"/>
  <c r="T658" i="6"/>
  <c r="S658" i="6"/>
  <c r="M658" i="6"/>
  <c r="F658" i="6"/>
  <c r="T657" i="6"/>
  <c r="S657" i="6"/>
  <c r="Z657" i="6" s="1"/>
  <c r="M657" i="6"/>
  <c r="F657" i="6"/>
  <c r="T656" i="6"/>
  <c r="S656" i="6"/>
  <c r="M656" i="6"/>
  <c r="F656" i="6"/>
  <c r="T655" i="6"/>
  <c r="S655" i="6"/>
  <c r="M655" i="6"/>
  <c r="F655" i="6"/>
  <c r="T654" i="6"/>
  <c r="S654" i="6"/>
  <c r="M654" i="6"/>
  <c r="F654" i="6"/>
  <c r="T653" i="6"/>
  <c r="S653" i="6"/>
  <c r="M653" i="6"/>
  <c r="F653" i="6"/>
  <c r="T652" i="6"/>
  <c r="S652" i="6"/>
  <c r="M652" i="6"/>
  <c r="F652" i="6"/>
  <c r="T651" i="6"/>
  <c r="S651" i="6"/>
  <c r="Z651" i="6" s="1"/>
  <c r="M651" i="6"/>
  <c r="F651" i="6"/>
  <c r="T650" i="6"/>
  <c r="S650" i="6"/>
  <c r="Z650" i="6" s="1"/>
  <c r="M650" i="6"/>
  <c r="F650" i="6"/>
  <c r="T649" i="6"/>
  <c r="S649" i="6"/>
  <c r="M649" i="6"/>
  <c r="F649" i="6"/>
  <c r="T648" i="6"/>
  <c r="S648" i="6"/>
  <c r="M648" i="6"/>
  <c r="F648" i="6"/>
  <c r="T647" i="6"/>
  <c r="S647" i="6"/>
  <c r="M647" i="6"/>
  <c r="F647" i="6"/>
  <c r="T646" i="6"/>
  <c r="S646" i="6"/>
  <c r="M646" i="6"/>
  <c r="F646" i="6"/>
  <c r="T645" i="6"/>
  <c r="S645" i="6"/>
  <c r="M645" i="6"/>
  <c r="F645" i="6"/>
  <c r="T644" i="6"/>
  <c r="S644" i="6"/>
  <c r="M644" i="6"/>
  <c r="F644" i="6"/>
  <c r="T643" i="6"/>
  <c r="S643" i="6"/>
  <c r="M643" i="6"/>
  <c r="F643" i="6"/>
  <c r="T642" i="6"/>
  <c r="S642" i="6"/>
  <c r="M642" i="6"/>
  <c r="F642" i="6"/>
  <c r="T641" i="6"/>
  <c r="S641" i="6"/>
  <c r="Z641" i="6" s="1"/>
  <c r="M641" i="6"/>
  <c r="F641" i="6"/>
  <c r="T640" i="6"/>
  <c r="S640" i="6"/>
  <c r="M640" i="6"/>
  <c r="F640" i="6"/>
  <c r="L639" i="6"/>
  <c r="K639" i="6"/>
  <c r="S639" i="6" s="1"/>
  <c r="F639" i="6"/>
  <c r="T638" i="6"/>
  <c r="S638" i="6"/>
  <c r="Z638" i="6" s="1"/>
  <c r="M638" i="6"/>
  <c r="F638" i="6"/>
  <c r="T637" i="6"/>
  <c r="S637" i="6"/>
  <c r="M637" i="6"/>
  <c r="F637" i="6"/>
  <c r="T636" i="6"/>
  <c r="S636" i="6"/>
  <c r="Z636" i="6" s="1"/>
  <c r="M636" i="6"/>
  <c r="F636" i="6"/>
  <c r="T635" i="6"/>
  <c r="S635" i="6"/>
  <c r="M635" i="6"/>
  <c r="F635" i="6"/>
  <c r="T634" i="6"/>
  <c r="S634" i="6"/>
  <c r="M634" i="6"/>
  <c r="F634" i="6"/>
  <c r="T633" i="6"/>
  <c r="S633" i="6"/>
  <c r="Z633" i="6" s="1"/>
  <c r="M633" i="6"/>
  <c r="F633" i="6"/>
  <c r="T632" i="6"/>
  <c r="S632" i="6"/>
  <c r="M632" i="6"/>
  <c r="F632" i="6"/>
  <c r="T631" i="6"/>
  <c r="S631" i="6"/>
  <c r="Z631" i="6" s="1"/>
  <c r="M631" i="6"/>
  <c r="F631" i="6"/>
  <c r="T630" i="6"/>
  <c r="S630" i="6"/>
  <c r="Z630" i="6" s="1"/>
  <c r="M630" i="6"/>
  <c r="F630" i="6"/>
  <c r="T629" i="6"/>
  <c r="S629" i="6"/>
  <c r="M629" i="6"/>
  <c r="F629" i="6"/>
  <c r="T628" i="6"/>
  <c r="S628" i="6"/>
  <c r="M628" i="6"/>
  <c r="F628" i="6"/>
  <c r="T627" i="6"/>
  <c r="S627" i="6"/>
  <c r="M627" i="6"/>
  <c r="F627" i="6"/>
  <c r="T626" i="6"/>
  <c r="S626" i="6"/>
  <c r="M626" i="6"/>
  <c r="F626" i="6"/>
  <c r="T625" i="6"/>
  <c r="S625" i="6"/>
  <c r="Z625" i="6" s="1"/>
  <c r="M625" i="6"/>
  <c r="F625" i="6"/>
  <c r="T624" i="6"/>
  <c r="S624" i="6"/>
  <c r="M624" i="6"/>
  <c r="F624" i="6"/>
  <c r="T623" i="6"/>
  <c r="S623" i="6"/>
  <c r="M623" i="6"/>
  <c r="F623" i="6"/>
  <c r="T622" i="6"/>
  <c r="S622" i="6"/>
  <c r="M622" i="6"/>
  <c r="F622" i="6"/>
  <c r="T621" i="6"/>
  <c r="S621" i="6"/>
  <c r="Z621" i="6" s="1"/>
  <c r="M621" i="6"/>
  <c r="F621" i="6"/>
  <c r="T620" i="6"/>
  <c r="S620" i="6"/>
  <c r="M620" i="6"/>
  <c r="F620" i="6"/>
  <c r="L619" i="6"/>
  <c r="M619" i="6" s="1"/>
  <c r="K619" i="6"/>
  <c r="S619" i="6" s="1"/>
  <c r="F619" i="6"/>
  <c r="T618" i="6"/>
  <c r="S618" i="6"/>
  <c r="M618" i="6"/>
  <c r="F618" i="6"/>
  <c r="T617" i="6"/>
  <c r="S617" i="6"/>
  <c r="M617" i="6"/>
  <c r="F617" i="6"/>
  <c r="T616" i="6"/>
  <c r="S616" i="6"/>
  <c r="M616" i="6"/>
  <c r="F616" i="6"/>
  <c r="L615" i="6"/>
  <c r="M615" i="6" s="1"/>
  <c r="K615" i="6"/>
  <c r="S615" i="6" s="1"/>
  <c r="F615" i="6"/>
  <c r="T614" i="6"/>
  <c r="S614" i="6"/>
  <c r="M614" i="6"/>
  <c r="F614" i="6"/>
  <c r="L613" i="6"/>
  <c r="M613" i="6" s="1"/>
  <c r="K613" i="6"/>
  <c r="S613" i="6" s="1"/>
  <c r="F613" i="6"/>
  <c r="T612" i="6"/>
  <c r="S612" i="6"/>
  <c r="M612" i="6"/>
  <c r="F612" i="6"/>
  <c r="T611" i="6"/>
  <c r="S611" i="6"/>
  <c r="M611" i="6"/>
  <c r="F611" i="6"/>
  <c r="T610" i="6"/>
  <c r="S610" i="6"/>
  <c r="M610" i="6"/>
  <c r="F610" i="6"/>
  <c r="T609" i="6"/>
  <c r="S609" i="6"/>
  <c r="Z609" i="6" s="1"/>
  <c r="M609" i="6"/>
  <c r="F609" i="6"/>
  <c r="T608" i="6"/>
  <c r="S608" i="6"/>
  <c r="M608" i="6"/>
  <c r="F608" i="6"/>
  <c r="T607" i="6"/>
  <c r="S607" i="6"/>
  <c r="M607" i="6"/>
  <c r="F607" i="6"/>
  <c r="T606" i="6"/>
  <c r="S606" i="6"/>
  <c r="Z606" i="6" s="1"/>
  <c r="M606" i="6"/>
  <c r="F606" i="6"/>
  <c r="T605" i="6"/>
  <c r="S605" i="6"/>
  <c r="M605" i="6"/>
  <c r="F605" i="6"/>
  <c r="T604" i="6"/>
  <c r="S604" i="6"/>
  <c r="M604" i="6"/>
  <c r="F604" i="6"/>
  <c r="T603" i="6"/>
  <c r="S603" i="6"/>
  <c r="M603" i="6"/>
  <c r="F603" i="6"/>
  <c r="T602" i="6"/>
  <c r="S602" i="6"/>
  <c r="M602" i="6"/>
  <c r="F602" i="6"/>
  <c r="T601" i="6"/>
  <c r="S601" i="6"/>
  <c r="M601" i="6"/>
  <c r="F601" i="6"/>
  <c r="T600" i="6"/>
  <c r="S600" i="6"/>
  <c r="M600" i="6"/>
  <c r="F600" i="6"/>
  <c r="T599" i="6"/>
  <c r="S599" i="6"/>
  <c r="M599" i="6"/>
  <c r="F599" i="6"/>
  <c r="T598" i="6"/>
  <c r="S598" i="6"/>
  <c r="M598" i="6"/>
  <c r="F598" i="6"/>
  <c r="T597" i="6"/>
  <c r="S597" i="6"/>
  <c r="M597" i="6"/>
  <c r="F597" i="6"/>
  <c r="T596" i="6"/>
  <c r="S596" i="6"/>
  <c r="M596" i="6"/>
  <c r="F596" i="6"/>
  <c r="T595" i="6"/>
  <c r="S595" i="6"/>
  <c r="Z595" i="6" s="1"/>
  <c r="M595" i="6"/>
  <c r="F595" i="6"/>
  <c r="L594" i="6"/>
  <c r="K594" i="6"/>
  <c r="S594" i="6" s="1"/>
  <c r="F594" i="6"/>
  <c r="T593" i="6"/>
  <c r="S593" i="6"/>
  <c r="M593" i="6"/>
  <c r="F593" i="6"/>
  <c r="T592" i="6"/>
  <c r="S592" i="6"/>
  <c r="Z592" i="6" s="1"/>
  <c r="M592" i="6"/>
  <c r="F592" i="6"/>
  <c r="T591" i="6"/>
  <c r="S591" i="6"/>
  <c r="Z591" i="6" s="1"/>
  <c r="M591" i="6"/>
  <c r="F591" i="6"/>
  <c r="T590" i="6"/>
  <c r="S590" i="6"/>
  <c r="M590" i="6"/>
  <c r="F590" i="6"/>
  <c r="T589" i="6"/>
  <c r="S589" i="6"/>
  <c r="M589" i="6"/>
  <c r="F589" i="6"/>
  <c r="T588" i="6"/>
  <c r="S588" i="6"/>
  <c r="M588" i="6"/>
  <c r="F588" i="6"/>
  <c r="T587" i="6"/>
  <c r="S587" i="6"/>
  <c r="Z587" i="6" s="1"/>
  <c r="M587" i="6"/>
  <c r="F587" i="6"/>
  <c r="T586" i="6"/>
  <c r="S586" i="6"/>
  <c r="M586" i="6"/>
  <c r="F586" i="6"/>
  <c r="T585" i="6"/>
  <c r="S585" i="6"/>
  <c r="M585" i="6"/>
  <c r="F585" i="6"/>
  <c r="T584" i="6"/>
  <c r="S584" i="6"/>
  <c r="M584" i="6"/>
  <c r="F584" i="6"/>
  <c r="T583" i="6"/>
  <c r="S583" i="6"/>
  <c r="F583" i="6"/>
  <c r="T582" i="6"/>
  <c r="S582" i="6"/>
  <c r="M582" i="6"/>
  <c r="F582" i="6"/>
  <c r="T581" i="6"/>
  <c r="S581" i="6"/>
  <c r="Z581" i="6" s="1"/>
  <c r="M581" i="6"/>
  <c r="F581" i="6"/>
  <c r="T580" i="6"/>
  <c r="S580" i="6"/>
  <c r="M580" i="6"/>
  <c r="F580" i="6"/>
  <c r="T579" i="6"/>
  <c r="S579" i="6"/>
  <c r="Z579" i="6" s="1"/>
  <c r="M579" i="6"/>
  <c r="F579" i="6"/>
  <c r="T578" i="6"/>
  <c r="S578" i="6"/>
  <c r="Z578" i="6" s="1"/>
  <c r="M578" i="6"/>
  <c r="F578" i="6"/>
  <c r="T577" i="6"/>
  <c r="S577" i="6"/>
  <c r="M577" i="6"/>
  <c r="F577" i="6"/>
  <c r="T576" i="6"/>
  <c r="S576" i="6"/>
  <c r="Z576" i="6" s="1"/>
  <c r="M576" i="6"/>
  <c r="F576" i="6"/>
  <c r="T575" i="6"/>
  <c r="S575" i="6"/>
  <c r="M575" i="6"/>
  <c r="F575" i="6"/>
  <c r="T574" i="6"/>
  <c r="S574" i="6"/>
  <c r="M574" i="6"/>
  <c r="F574" i="6"/>
  <c r="T573" i="6"/>
  <c r="S573" i="6"/>
  <c r="Z573" i="6" s="1"/>
  <c r="M573" i="6"/>
  <c r="F573" i="6"/>
  <c r="L572" i="6"/>
  <c r="T572" i="6" s="1"/>
  <c r="K572" i="6"/>
  <c r="S572" i="6" s="1"/>
  <c r="F572" i="6"/>
  <c r="T571" i="6"/>
  <c r="S571" i="6"/>
  <c r="M571" i="6"/>
  <c r="F571" i="6"/>
  <c r="T570" i="6"/>
  <c r="S570" i="6"/>
  <c r="M570" i="6"/>
  <c r="F570" i="6"/>
  <c r="T569" i="6"/>
  <c r="S569" i="6"/>
  <c r="M569" i="6"/>
  <c r="F569" i="6"/>
  <c r="T568" i="6"/>
  <c r="S568" i="6"/>
  <c r="M568" i="6"/>
  <c r="F568" i="6"/>
  <c r="T567" i="6"/>
  <c r="S567" i="6"/>
  <c r="M567" i="6"/>
  <c r="F567" i="6"/>
  <c r="T566" i="6"/>
  <c r="S566" i="6"/>
  <c r="M566" i="6"/>
  <c r="F566" i="6"/>
  <c r="T565" i="6"/>
  <c r="S565" i="6"/>
  <c r="M565" i="6"/>
  <c r="F565" i="6"/>
  <c r="T564" i="6"/>
  <c r="S564" i="6"/>
  <c r="M564" i="6"/>
  <c r="F564" i="6"/>
  <c r="T563" i="6"/>
  <c r="S563" i="6"/>
  <c r="M563" i="6"/>
  <c r="F563" i="6"/>
  <c r="T562" i="6"/>
  <c r="S562" i="6"/>
  <c r="M562" i="6"/>
  <c r="F562" i="6"/>
  <c r="T561" i="6"/>
  <c r="S561" i="6"/>
  <c r="M561" i="6"/>
  <c r="F561" i="6"/>
  <c r="T560" i="6"/>
  <c r="S560" i="6"/>
  <c r="Z560" i="6" s="1"/>
  <c r="M560" i="6"/>
  <c r="F560" i="6"/>
  <c r="T559" i="6"/>
  <c r="S559" i="6"/>
  <c r="M559" i="6"/>
  <c r="F559" i="6"/>
  <c r="L558" i="6"/>
  <c r="K558" i="6"/>
  <c r="S558" i="6" s="1"/>
  <c r="F558" i="6"/>
  <c r="T557" i="6"/>
  <c r="S557" i="6"/>
  <c r="Z557" i="6" s="1"/>
  <c r="M557" i="6"/>
  <c r="F557" i="6"/>
  <c r="T556" i="6"/>
  <c r="S556" i="6"/>
  <c r="M556" i="6"/>
  <c r="F556" i="6"/>
  <c r="T555" i="6"/>
  <c r="S555" i="6"/>
  <c r="M555" i="6"/>
  <c r="F555" i="6"/>
  <c r="T554" i="6"/>
  <c r="S554" i="6"/>
  <c r="M554" i="6"/>
  <c r="F554" i="6"/>
  <c r="T553" i="6"/>
  <c r="S553" i="6"/>
  <c r="M553" i="6"/>
  <c r="F553" i="6"/>
  <c r="T552" i="6"/>
  <c r="S552" i="6"/>
  <c r="Z552" i="6" s="1"/>
  <c r="M552" i="6"/>
  <c r="F552" i="6"/>
  <c r="T551" i="6"/>
  <c r="S551" i="6"/>
  <c r="M551" i="6"/>
  <c r="F551" i="6"/>
  <c r="T550" i="6"/>
  <c r="S550" i="6"/>
  <c r="Z550" i="6" s="1"/>
  <c r="M550" i="6"/>
  <c r="F550" i="6"/>
  <c r="T549" i="6"/>
  <c r="S549" i="6"/>
  <c r="Z549" i="6" s="1"/>
  <c r="M549" i="6"/>
  <c r="F549" i="6"/>
  <c r="T548" i="6"/>
  <c r="S548" i="6"/>
  <c r="M548" i="6"/>
  <c r="F548" i="6"/>
  <c r="T547" i="6"/>
  <c r="S547" i="6"/>
  <c r="Z547" i="6" s="1"/>
  <c r="M547" i="6"/>
  <c r="F547" i="6"/>
  <c r="T546" i="6"/>
  <c r="S546" i="6"/>
  <c r="M546" i="6"/>
  <c r="F546" i="6"/>
  <c r="T545" i="6"/>
  <c r="S545" i="6"/>
  <c r="M545" i="6"/>
  <c r="F545" i="6"/>
  <c r="T544" i="6"/>
  <c r="S544" i="6"/>
  <c r="M544" i="6"/>
  <c r="F544" i="6"/>
  <c r="T543" i="6"/>
  <c r="S543" i="6"/>
  <c r="M543" i="6"/>
  <c r="F543" i="6"/>
  <c r="T542" i="6"/>
  <c r="S542" i="6"/>
  <c r="M542" i="6"/>
  <c r="F542" i="6"/>
  <c r="T541" i="6"/>
  <c r="S541" i="6"/>
  <c r="M541" i="6"/>
  <c r="F541" i="6"/>
  <c r="T540" i="6"/>
  <c r="S540" i="6"/>
  <c r="M540" i="6"/>
  <c r="F540" i="6"/>
  <c r="T539" i="6"/>
  <c r="S539" i="6"/>
  <c r="Z539" i="6" s="1"/>
  <c r="M539" i="6"/>
  <c r="F539" i="6"/>
  <c r="T538" i="6"/>
  <c r="S538" i="6"/>
  <c r="M538" i="6"/>
  <c r="F538" i="6"/>
  <c r="T537" i="6"/>
  <c r="S537" i="6"/>
  <c r="Z537" i="6" s="1"/>
  <c r="M537" i="6"/>
  <c r="F537" i="6"/>
  <c r="T536" i="6"/>
  <c r="S536" i="6"/>
  <c r="M536" i="6"/>
  <c r="F536" i="6"/>
  <c r="T535" i="6"/>
  <c r="S535" i="6"/>
  <c r="Z535" i="6" s="1"/>
  <c r="M535" i="6"/>
  <c r="F535" i="6"/>
  <c r="T534" i="6"/>
  <c r="S534" i="6"/>
  <c r="M534" i="6"/>
  <c r="F534" i="6"/>
  <c r="T533" i="6"/>
  <c r="S533" i="6"/>
  <c r="M533" i="6"/>
  <c r="F533" i="6"/>
  <c r="T532" i="6"/>
  <c r="S532" i="6"/>
  <c r="M532" i="6"/>
  <c r="F532" i="6"/>
  <c r="T531" i="6"/>
  <c r="S531" i="6"/>
  <c r="M531" i="6"/>
  <c r="F531" i="6"/>
  <c r="T530" i="6"/>
  <c r="S530" i="6"/>
  <c r="M530" i="6"/>
  <c r="F530" i="6"/>
  <c r="T529" i="6"/>
  <c r="S529" i="6"/>
  <c r="M529" i="6"/>
  <c r="F529" i="6"/>
  <c r="T528" i="6"/>
  <c r="S528" i="6"/>
  <c r="M528" i="6"/>
  <c r="F528" i="6"/>
  <c r="T527" i="6"/>
  <c r="S527" i="6"/>
  <c r="M527" i="6"/>
  <c r="F527" i="6"/>
  <c r="T526" i="6"/>
  <c r="S526" i="6"/>
  <c r="M526" i="6"/>
  <c r="F526" i="6"/>
  <c r="T525" i="6"/>
  <c r="S525" i="6"/>
  <c r="M525" i="6"/>
  <c r="F525" i="6"/>
  <c r="T524" i="6"/>
  <c r="S524" i="6"/>
  <c r="M524" i="6"/>
  <c r="F524" i="6"/>
  <c r="T523" i="6"/>
  <c r="S523" i="6"/>
  <c r="M523" i="6"/>
  <c r="F523" i="6"/>
  <c r="L522" i="6"/>
  <c r="T522" i="6" s="1"/>
  <c r="K522" i="6"/>
  <c r="S522" i="6" s="1"/>
  <c r="F522" i="6"/>
  <c r="T521" i="6"/>
  <c r="S521" i="6"/>
  <c r="M521" i="6"/>
  <c r="F521" i="6"/>
  <c r="T520" i="6"/>
  <c r="S520" i="6"/>
  <c r="Z520" i="6" s="1"/>
  <c r="M520" i="6"/>
  <c r="F520" i="6"/>
  <c r="T519" i="6"/>
  <c r="S519" i="6"/>
  <c r="M519" i="6"/>
  <c r="F519" i="6"/>
  <c r="T518" i="6"/>
  <c r="S518" i="6"/>
  <c r="M518" i="6"/>
  <c r="F518" i="6"/>
  <c r="T517" i="6"/>
  <c r="S517" i="6"/>
  <c r="M517" i="6"/>
  <c r="F517" i="6"/>
  <c r="T516" i="6"/>
  <c r="S516" i="6"/>
  <c r="M516" i="6"/>
  <c r="F516" i="6"/>
  <c r="T515" i="6"/>
  <c r="S515" i="6"/>
  <c r="M515" i="6"/>
  <c r="F515" i="6"/>
  <c r="T514" i="6"/>
  <c r="S514" i="6"/>
  <c r="M514" i="6"/>
  <c r="F514" i="6"/>
  <c r="T513" i="6"/>
  <c r="S513" i="6"/>
  <c r="M513" i="6"/>
  <c r="F513" i="6"/>
  <c r="L512" i="6"/>
  <c r="T512" i="6" s="1"/>
  <c r="K512" i="6"/>
  <c r="S512" i="6" s="1"/>
  <c r="F512" i="6"/>
  <c r="T511" i="6"/>
  <c r="S511" i="6"/>
  <c r="M511" i="6"/>
  <c r="F511" i="6"/>
  <c r="T510" i="6"/>
  <c r="S510" i="6"/>
  <c r="M510" i="6"/>
  <c r="F510" i="6"/>
  <c r="L509" i="6"/>
  <c r="M509" i="6" s="1"/>
  <c r="K509" i="6"/>
  <c r="S509" i="6" s="1"/>
  <c r="F509" i="6"/>
  <c r="T508" i="6"/>
  <c r="S508" i="6"/>
  <c r="M508" i="6"/>
  <c r="F508" i="6"/>
  <c r="T507" i="6"/>
  <c r="S507" i="6"/>
  <c r="M507" i="6"/>
  <c r="F507" i="6"/>
  <c r="T506" i="6"/>
  <c r="S506" i="6"/>
  <c r="M506" i="6"/>
  <c r="F506" i="6"/>
  <c r="T505" i="6"/>
  <c r="S505" i="6"/>
  <c r="M505" i="6"/>
  <c r="F505" i="6"/>
  <c r="T504" i="6"/>
  <c r="S504" i="6"/>
  <c r="M504" i="6"/>
  <c r="F504" i="6"/>
  <c r="T503" i="6"/>
  <c r="S503" i="6"/>
  <c r="M503" i="6"/>
  <c r="F503" i="6"/>
  <c r="T502" i="6"/>
  <c r="S502" i="6"/>
  <c r="M502" i="6"/>
  <c r="F502" i="6"/>
  <c r="T501" i="6"/>
  <c r="S501" i="6"/>
  <c r="M501" i="6"/>
  <c r="F501" i="6"/>
  <c r="T500" i="6"/>
  <c r="S500" i="6"/>
  <c r="M500" i="6"/>
  <c r="F500" i="6"/>
  <c r="T499" i="6"/>
  <c r="S499" i="6"/>
  <c r="M499" i="6"/>
  <c r="F499" i="6"/>
  <c r="T498" i="6"/>
  <c r="S498" i="6"/>
  <c r="M498" i="6"/>
  <c r="F498" i="6"/>
  <c r="T497" i="6"/>
  <c r="S497" i="6"/>
  <c r="M497" i="6"/>
  <c r="F497" i="6"/>
  <c r="T496" i="6"/>
  <c r="S496" i="6"/>
  <c r="M496" i="6"/>
  <c r="F496" i="6"/>
  <c r="T495" i="6"/>
  <c r="S495" i="6"/>
  <c r="M495" i="6"/>
  <c r="F495" i="6"/>
  <c r="T494" i="6"/>
  <c r="S494" i="6"/>
  <c r="M494" i="6"/>
  <c r="F494" i="6"/>
  <c r="T493" i="6"/>
  <c r="S493" i="6"/>
  <c r="M493" i="6"/>
  <c r="F493" i="6"/>
  <c r="T492" i="6"/>
  <c r="S492" i="6"/>
  <c r="M492" i="6"/>
  <c r="F492" i="6"/>
  <c r="L491" i="6"/>
  <c r="T491" i="6" s="1"/>
  <c r="K491" i="6"/>
  <c r="S491" i="6" s="1"/>
  <c r="F491" i="6"/>
  <c r="T490" i="6"/>
  <c r="S490" i="6"/>
  <c r="M490" i="6"/>
  <c r="F490" i="6"/>
  <c r="T489" i="6"/>
  <c r="S489" i="6"/>
  <c r="Z489" i="6" s="1"/>
  <c r="M489" i="6"/>
  <c r="F489" i="6"/>
  <c r="T488" i="6"/>
  <c r="S488" i="6"/>
  <c r="M488" i="6"/>
  <c r="F488" i="6"/>
  <c r="T487" i="6"/>
  <c r="S487" i="6"/>
  <c r="M487" i="6"/>
  <c r="F487" i="6"/>
  <c r="T486" i="6"/>
  <c r="S486" i="6"/>
  <c r="M486" i="6"/>
  <c r="F486" i="6"/>
  <c r="T485" i="6"/>
  <c r="S485" i="6"/>
  <c r="M485" i="6"/>
  <c r="F485" i="6"/>
  <c r="T484" i="6"/>
  <c r="S484" i="6"/>
  <c r="M484" i="6"/>
  <c r="F484" i="6"/>
  <c r="T483" i="6"/>
  <c r="S483" i="6"/>
  <c r="M483" i="6"/>
  <c r="F483" i="6"/>
  <c r="T482" i="6"/>
  <c r="S482" i="6"/>
  <c r="M482" i="6"/>
  <c r="F482" i="6"/>
  <c r="T481" i="6"/>
  <c r="S481" i="6"/>
  <c r="M481" i="6"/>
  <c r="F481" i="6"/>
  <c r="T480" i="6"/>
  <c r="S480" i="6"/>
  <c r="M480" i="6"/>
  <c r="F480" i="6"/>
  <c r="T479" i="6"/>
  <c r="S479" i="6"/>
  <c r="M479" i="6"/>
  <c r="F479" i="6"/>
  <c r="T478" i="6"/>
  <c r="S478" i="6"/>
  <c r="M478" i="6"/>
  <c r="F478" i="6"/>
  <c r="T477" i="6"/>
  <c r="S477" i="6"/>
  <c r="M477" i="6"/>
  <c r="F477" i="6"/>
  <c r="T476" i="6"/>
  <c r="S476" i="6"/>
  <c r="M476" i="6"/>
  <c r="F476" i="6"/>
  <c r="T475" i="6"/>
  <c r="S475" i="6"/>
  <c r="M475" i="6"/>
  <c r="F475" i="6"/>
  <c r="T474" i="6"/>
  <c r="S474" i="6"/>
  <c r="M474" i="6"/>
  <c r="F474" i="6"/>
  <c r="T473" i="6"/>
  <c r="S473" i="6"/>
  <c r="M473" i="6"/>
  <c r="F473" i="6"/>
  <c r="T472" i="6"/>
  <c r="S472" i="6"/>
  <c r="M472" i="6"/>
  <c r="F472" i="6"/>
  <c r="T471" i="6"/>
  <c r="S471" i="6"/>
  <c r="M471" i="6"/>
  <c r="F471" i="6"/>
  <c r="T470" i="6"/>
  <c r="S470" i="6"/>
  <c r="M470" i="6"/>
  <c r="F470" i="6"/>
  <c r="T469" i="6"/>
  <c r="S469" i="6"/>
  <c r="M469" i="6"/>
  <c r="F469" i="6"/>
  <c r="T468" i="6"/>
  <c r="S468" i="6"/>
  <c r="M468" i="6"/>
  <c r="F468" i="6"/>
  <c r="T467" i="6"/>
  <c r="S467" i="6"/>
  <c r="Z467" i="6" s="1"/>
  <c r="M467" i="6"/>
  <c r="F467" i="6"/>
  <c r="T466" i="6"/>
  <c r="S466" i="6"/>
  <c r="M466" i="6"/>
  <c r="F466" i="6"/>
  <c r="T465" i="6"/>
  <c r="S465" i="6"/>
  <c r="M465" i="6"/>
  <c r="F465" i="6"/>
  <c r="T464" i="6"/>
  <c r="S464" i="6"/>
  <c r="M464" i="6"/>
  <c r="F464" i="6"/>
  <c r="T463" i="6"/>
  <c r="S463" i="6"/>
  <c r="M463" i="6"/>
  <c r="F463" i="6"/>
  <c r="T462" i="6"/>
  <c r="S462" i="6"/>
  <c r="M462" i="6"/>
  <c r="F462" i="6"/>
  <c r="T461" i="6"/>
  <c r="S461" i="6"/>
  <c r="M461" i="6"/>
  <c r="F461" i="6"/>
  <c r="T460" i="6"/>
  <c r="S460" i="6"/>
  <c r="M460" i="6"/>
  <c r="F460" i="6"/>
  <c r="T459" i="6"/>
  <c r="S459" i="6"/>
  <c r="M459" i="6"/>
  <c r="F459" i="6"/>
  <c r="T458" i="6"/>
  <c r="S458" i="6"/>
  <c r="M458" i="6"/>
  <c r="F458" i="6"/>
  <c r="T457" i="6"/>
  <c r="S457" i="6"/>
  <c r="M457" i="6"/>
  <c r="F457" i="6"/>
  <c r="T456" i="6"/>
  <c r="S456" i="6"/>
  <c r="M456" i="6"/>
  <c r="F456" i="6"/>
  <c r="T455" i="6"/>
  <c r="S455" i="6"/>
  <c r="M455" i="6"/>
  <c r="F455" i="6"/>
  <c r="T454" i="6"/>
  <c r="S454" i="6"/>
  <c r="M454" i="6"/>
  <c r="F454" i="6"/>
  <c r="T453" i="6"/>
  <c r="S453" i="6"/>
  <c r="M453" i="6"/>
  <c r="F453" i="6"/>
  <c r="T452" i="6"/>
  <c r="S452" i="6"/>
  <c r="M452" i="6"/>
  <c r="F452" i="6"/>
  <c r="T451" i="6"/>
  <c r="S451" i="6"/>
  <c r="M451" i="6"/>
  <c r="F451" i="6"/>
  <c r="T450" i="6"/>
  <c r="S450" i="6"/>
  <c r="M450" i="6"/>
  <c r="F450" i="6"/>
  <c r="T449" i="6"/>
  <c r="S449" i="6"/>
  <c r="M449" i="6"/>
  <c r="F449" i="6"/>
  <c r="T448" i="6"/>
  <c r="S448" i="6"/>
  <c r="M448" i="6"/>
  <c r="F448" i="6"/>
  <c r="T447" i="6"/>
  <c r="S447" i="6"/>
  <c r="M447" i="6"/>
  <c r="F447" i="6"/>
  <c r="T446" i="6"/>
  <c r="S446" i="6"/>
  <c r="M446" i="6"/>
  <c r="F446" i="6"/>
  <c r="T445" i="6"/>
  <c r="S445" i="6"/>
  <c r="M445" i="6"/>
  <c r="F445" i="6"/>
  <c r="T444" i="6"/>
  <c r="S444" i="6"/>
  <c r="M444" i="6"/>
  <c r="F444" i="6"/>
  <c r="T443" i="6"/>
  <c r="S443" i="6"/>
  <c r="M443" i="6"/>
  <c r="F443" i="6"/>
  <c r="T442" i="6"/>
  <c r="S442" i="6"/>
  <c r="M442" i="6"/>
  <c r="F442" i="6"/>
  <c r="T441" i="6"/>
  <c r="S441" i="6"/>
  <c r="M441" i="6"/>
  <c r="F441" i="6"/>
  <c r="T440" i="6"/>
  <c r="S440" i="6"/>
  <c r="M440" i="6"/>
  <c r="F440" i="6"/>
  <c r="T439" i="6"/>
  <c r="S439" i="6"/>
  <c r="M439" i="6"/>
  <c r="F439" i="6"/>
  <c r="T438" i="6"/>
  <c r="S438" i="6"/>
  <c r="M438" i="6"/>
  <c r="F438" i="6"/>
  <c r="T437" i="6"/>
  <c r="S437" i="6"/>
  <c r="M437" i="6"/>
  <c r="F437" i="6"/>
  <c r="T436" i="6"/>
  <c r="S436" i="6"/>
  <c r="Z436" i="6" s="1"/>
  <c r="M436" i="6"/>
  <c r="F436" i="6"/>
  <c r="T435" i="6"/>
  <c r="S435" i="6"/>
  <c r="M435" i="6"/>
  <c r="F435" i="6"/>
  <c r="T434" i="6"/>
  <c r="S434" i="6"/>
  <c r="M434" i="6"/>
  <c r="F434" i="6"/>
  <c r="T433" i="6"/>
  <c r="S433" i="6"/>
  <c r="M433" i="6"/>
  <c r="F433" i="6"/>
  <c r="T432" i="6"/>
  <c r="S432" i="6"/>
  <c r="M432" i="6"/>
  <c r="F432" i="6"/>
  <c r="T431" i="6"/>
  <c r="S431" i="6"/>
  <c r="M431" i="6"/>
  <c r="F431" i="6"/>
  <c r="T430" i="6"/>
  <c r="S430" i="6"/>
  <c r="M430" i="6"/>
  <c r="F430" i="6"/>
  <c r="T429" i="6"/>
  <c r="S429" i="6"/>
  <c r="M429" i="6"/>
  <c r="F429" i="6"/>
  <c r="T428" i="6"/>
  <c r="S428" i="6"/>
  <c r="M428" i="6"/>
  <c r="F428" i="6"/>
  <c r="T427" i="6"/>
  <c r="S427" i="6"/>
  <c r="M427" i="6"/>
  <c r="F427" i="6"/>
  <c r="T426" i="6"/>
  <c r="S426" i="6"/>
  <c r="M426" i="6"/>
  <c r="F426" i="6"/>
  <c r="T425" i="6"/>
  <c r="S425" i="6"/>
  <c r="M425" i="6"/>
  <c r="F425" i="6"/>
  <c r="T424" i="6"/>
  <c r="S424" i="6"/>
  <c r="M424" i="6"/>
  <c r="F424" i="6"/>
  <c r="T423" i="6"/>
  <c r="S423" i="6"/>
  <c r="M423" i="6"/>
  <c r="F423" i="6"/>
  <c r="T422" i="6"/>
  <c r="S422" i="6"/>
  <c r="M422" i="6"/>
  <c r="F422" i="6"/>
  <c r="T421" i="6"/>
  <c r="S421" i="6"/>
  <c r="M421" i="6"/>
  <c r="F421" i="6"/>
  <c r="T420" i="6"/>
  <c r="S420" i="6"/>
  <c r="M420" i="6"/>
  <c r="F420" i="6"/>
  <c r="T419" i="6"/>
  <c r="S419" i="6"/>
  <c r="M419" i="6"/>
  <c r="F419" i="6"/>
  <c r="T418" i="6"/>
  <c r="S418" i="6"/>
  <c r="M418" i="6"/>
  <c r="F418" i="6"/>
  <c r="T417" i="6"/>
  <c r="S417" i="6"/>
  <c r="M417" i="6"/>
  <c r="F417" i="6"/>
  <c r="T416" i="6"/>
  <c r="S416" i="6"/>
  <c r="M416" i="6"/>
  <c r="F416" i="6"/>
  <c r="T415" i="6"/>
  <c r="S415" i="6"/>
  <c r="M415" i="6"/>
  <c r="F415" i="6"/>
  <c r="T414" i="6"/>
  <c r="S414" i="6"/>
  <c r="M414" i="6"/>
  <c r="F414" i="6"/>
  <c r="T413" i="6"/>
  <c r="S413" i="6"/>
  <c r="M413" i="6"/>
  <c r="F413" i="6"/>
  <c r="T412" i="6"/>
  <c r="S412" i="6"/>
  <c r="Z412" i="6" s="1"/>
  <c r="M412" i="6"/>
  <c r="F412" i="6"/>
  <c r="T411" i="6"/>
  <c r="S411" i="6"/>
  <c r="M411" i="6"/>
  <c r="F411" i="6"/>
  <c r="T410" i="6"/>
  <c r="S410" i="6"/>
  <c r="M410" i="6"/>
  <c r="F410" i="6"/>
  <c r="T409" i="6"/>
  <c r="S409" i="6"/>
  <c r="M409" i="6"/>
  <c r="F409" i="6"/>
  <c r="T408" i="6"/>
  <c r="S408" i="6"/>
  <c r="M408" i="6"/>
  <c r="F408" i="6"/>
  <c r="T407" i="6"/>
  <c r="S407" i="6"/>
  <c r="M407" i="6"/>
  <c r="F407" i="6"/>
  <c r="T406" i="6"/>
  <c r="S406" i="6"/>
  <c r="M406" i="6"/>
  <c r="F406" i="6"/>
  <c r="T405" i="6"/>
  <c r="S405" i="6"/>
  <c r="M405" i="6"/>
  <c r="F405" i="6"/>
  <c r="T404" i="6"/>
  <c r="S404" i="6"/>
  <c r="M404" i="6"/>
  <c r="F404" i="6"/>
  <c r="T403" i="6"/>
  <c r="S403" i="6"/>
  <c r="M403" i="6"/>
  <c r="F403" i="6"/>
  <c r="T402" i="6"/>
  <c r="S402" i="6"/>
  <c r="M402" i="6"/>
  <c r="F402" i="6"/>
  <c r="T401" i="6"/>
  <c r="S401" i="6"/>
  <c r="M401" i="6"/>
  <c r="F401" i="6"/>
  <c r="T400" i="6"/>
  <c r="S400" i="6"/>
  <c r="Z400" i="6" s="1"/>
  <c r="M400" i="6"/>
  <c r="F400" i="6"/>
  <c r="T399" i="6"/>
  <c r="S399" i="6"/>
  <c r="M399" i="6"/>
  <c r="F399" i="6"/>
  <c r="T398" i="6"/>
  <c r="S398" i="6"/>
  <c r="M398" i="6"/>
  <c r="F398" i="6"/>
  <c r="T397" i="6"/>
  <c r="S397" i="6"/>
  <c r="M397" i="6"/>
  <c r="F397" i="6"/>
  <c r="T396" i="6"/>
  <c r="S396" i="6"/>
  <c r="M396" i="6"/>
  <c r="F396" i="6"/>
  <c r="T395" i="6"/>
  <c r="S395" i="6"/>
  <c r="M395" i="6"/>
  <c r="F395" i="6"/>
  <c r="T394" i="6"/>
  <c r="S394" i="6"/>
  <c r="M394" i="6"/>
  <c r="F394" i="6"/>
  <c r="T393" i="6"/>
  <c r="S393" i="6"/>
  <c r="M393" i="6"/>
  <c r="F393" i="6"/>
  <c r="L392" i="6"/>
  <c r="T392" i="6" s="1"/>
  <c r="K392" i="6"/>
  <c r="S392" i="6" s="1"/>
  <c r="F392" i="6"/>
  <c r="T391" i="6"/>
  <c r="S391" i="6"/>
  <c r="M391" i="6"/>
  <c r="F391" i="6"/>
  <c r="T390" i="6"/>
  <c r="S390" i="6"/>
  <c r="M390" i="6"/>
  <c r="F390" i="6"/>
  <c r="T389" i="6"/>
  <c r="S389" i="6"/>
  <c r="M389" i="6"/>
  <c r="F389" i="6"/>
  <c r="T388" i="6"/>
  <c r="S388" i="6"/>
  <c r="M388" i="6"/>
  <c r="F388" i="6"/>
  <c r="T387" i="6"/>
  <c r="S387" i="6"/>
  <c r="M387" i="6"/>
  <c r="F387" i="6"/>
  <c r="L386" i="6"/>
  <c r="T386" i="6" s="1"/>
  <c r="K386" i="6"/>
  <c r="S386" i="6" s="1"/>
  <c r="F386" i="6"/>
  <c r="T385" i="6"/>
  <c r="S385" i="6"/>
  <c r="M385" i="6"/>
  <c r="F385" i="6"/>
  <c r="L384" i="6"/>
  <c r="K384" i="6"/>
  <c r="S384" i="6" s="1"/>
  <c r="F384" i="6"/>
  <c r="T383" i="6"/>
  <c r="S383" i="6"/>
  <c r="M383" i="6"/>
  <c r="F383" i="6"/>
  <c r="T382" i="6"/>
  <c r="S382" i="6"/>
  <c r="M382" i="6"/>
  <c r="F382" i="6"/>
  <c r="T381" i="6"/>
  <c r="S381" i="6"/>
  <c r="M381" i="6"/>
  <c r="F381" i="6"/>
  <c r="T380" i="6"/>
  <c r="S380" i="6"/>
  <c r="M380" i="6"/>
  <c r="F380" i="6"/>
  <c r="T379" i="6"/>
  <c r="S379" i="6"/>
  <c r="M379" i="6"/>
  <c r="F379" i="6"/>
  <c r="T378" i="6"/>
  <c r="S378" i="6"/>
  <c r="M378" i="6"/>
  <c r="F378" i="6"/>
  <c r="T377" i="6"/>
  <c r="S377" i="6"/>
  <c r="M377" i="6"/>
  <c r="F377" i="6"/>
  <c r="T376" i="6"/>
  <c r="S376" i="6"/>
  <c r="M376" i="6"/>
  <c r="F376" i="6"/>
  <c r="T375" i="6"/>
  <c r="S375" i="6"/>
  <c r="M375" i="6"/>
  <c r="F375" i="6"/>
  <c r="T374" i="6"/>
  <c r="S374" i="6"/>
  <c r="M374" i="6"/>
  <c r="F374" i="6"/>
  <c r="T373" i="6"/>
  <c r="S373" i="6"/>
  <c r="M373" i="6"/>
  <c r="F373" i="6"/>
  <c r="T372" i="6"/>
  <c r="S372" i="6"/>
  <c r="M372" i="6"/>
  <c r="F372" i="6"/>
  <c r="T371" i="6"/>
  <c r="S371" i="6"/>
  <c r="M371" i="6"/>
  <c r="F371" i="6"/>
  <c r="T370" i="6"/>
  <c r="S370" i="6"/>
  <c r="M370" i="6"/>
  <c r="F370" i="6"/>
  <c r="T369" i="6"/>
  <c r="S369" i="6"/>
  <c r="M369" i="6"/>
  <c r="F369" i="6"/>
  <c r="T368" i="6"/>
  <c r="S368" i="6"/>
  <c r="M368" i="6"/>
  <c r="F368" i="6"/>
  <c r="T367" i="6"/>
  <c r="S367" i="6"/>
  <c r="M367" i="6"/>
  <c r="F367" i="6"/>
  <c r="T366" i="6"/>
  <c r="S366" i="6"/>
  <c r="M366" i="6"/>
  <c r="F366" i="6"/>
  <c r="T365" i="6"/>
  <c r="S365" i="6"/>
  <c r="M365" i="6"/>
  <c r="F365" i="6"/>
  <c r="T364" i="6"/>
  <c r="S364" i="6"/>
  <c r="M364" i="6"/>
  <c r="F364" i="6"/>
  <c r="T363" i="6"/>
  <c r="S363" i="6"/>
  <c r="M363" i="6"/>
  <c r="F363" i="6"/>
  <c r="T362" i="6"/>
  <c r="S362" i="6"/>
  <c r="M362" i="6"/>
  <c r="F362" i="6"/>
  <c r="T361" i="6"/>
  <c r="S361" i="6"/>
  <c r="M361" i="6"/>
  <c r="F361" i="6"/>
  <c r="T360" i="6"/>
  <c r="S360" i="6"/>
  <c r="M360" i="6"/>
  <c r="F360" i="6"/>
  <c r="T359" i="6"/>
  <c r="S359" i="6"/>
  <c r="M359" i="6"/>
  <c r="F359" i="6"/>
  <c r="T358" i="6"/>
  <c r="S358" i="6"/>
  <c r="M358" i="6"/>
  <c r="F358" i="6"/>
  <c r="L357" i="6"/>
  <c r="T357" i="6" s="1"/>
  <c r="K357" i="6"/>
  <c r="S357" i="6" s="1"/>
  <c r="F357" i="6"/>
  <c r="L356" i="6"/>
  <c r="T356" i="6" s="1"/>
  <c r="K356" i="6"/>
  <c r="S356" i="6" s="1"/>
  <c r="F356" i="6"/>
  <c r="L355" i="6"/>
  <c r="T355" i="6" s="1"/>
  <c r="K355" i="6"/>
  <c r="S355" i="6" s="1"/>
  <c r="F355" i="6"/>
  <c r="T354" i="6"/>
  <c r="S354" i="6"/>
  <c r="M354" i="6"/>
  <c r="F354" i="6"/>
  <c r="L353" i="6"/>
  <c r="T353" i="6" s="1"/>
  <c r="K353" i="6"/>
  <c r="S353" i="6" s="1"/>
  <c r="F353" i="6"/>
  <c r="L352" i="6"/>
  <c r="T352" i="6" s="1"/>
  <c r="K352" i="6"/>
  <c r="S352" i="6" s="1"/>
  <c r="F352" i="6"/>
  <c r="T351" i="6"/>
  <c r="S351" i="6"/>
  <c r="M351" i="6"/>
  <c r="F351" i="6"/>
  <c r="T350" i="6"/>
  <c r="S350" i="6"/>
  <c r="M350" i="6"/>
  <c r="F350" i="6"/>
  <c r="L349" i="6"/>
  <c r="T349" i="6" s="1"/>
  <c r="K349" i="6"/>
  <c r="S349" i="6" s="1"/>
  <c r="F349" i="6"/>
  <c r="L348" i="6"/>
  <c r="T348" i="6" s="1"/>
  <c r="K348" i="6"/>
  <c r="S348" i="6" s="1"/>
  <c r="F348" i="6"/>
  <c r="T347" i="6"/>
  <c r="S347" i="6"/>
  <c r="M347" i="6"/>
  <c r="F347" i="6"/>
  <c r="T346" i="6"/>
  <c r="S346" i="6"/>
  <c r="M346" i="6"/>
  <c r="F346" i="6"/>
  <c r="L345" i="6"/>
  <c r="M345" i="6" s="1"/>
  <c r="K345" i="6"/>
  <c r="S345" i="6" s="1"/>
  <c r="F345" i="6"/>
  <c r="T344" i="6"/>
  <c r="S344" i="6"/>
  <c r="M344" i="6"/>
  <c r="F344" i="6"/>
  <c r="L343" i="6"/>
  <c r="T343" i="6" s="1"/>
  <c r="K343" i="6"/>
  <c r="S343" i="6" s="1"/>
  <c r="F343" i="6"/>
  <c r="T342" i="6"/>
  <c r="S342" i="6"/>
  <c r="M342" i="6"/>
  <c r="F342" i="6"/>
  <c r="T341" i="6"/>
  <c r="S341" i="6"/>
  <c r="M341" i="6"/>
  <c r="F341" i="6"/>
  <c r="T340" i="6"/>
  <c r="S340" i="6"/>
  <c r="M340" i="6"/>
  <c r="F340" i="6"/>
  <c r="T339" i="6"/>
  <c r="S339" i="6"/>
  <c r="M339" i="6"/>
  <c r="F339" i="6"/>
  <c r="T338" i="6"/>
  <c r="S338" i="6"/>
  <c r="M338" i="6"/>
  <c r="F338" i="6"/>
  <c r="T337" i="6"/>
  <c r="S337" i="6"/>
  <c r="M337" i="6"/>
  <c r="F337" i="6"/>
  <c r="T336" i="6"/>
  <c r="S336" i="6"/>
  <c r="M336" i="6"/>
  <c r="F336" i="6"/>
  <c r="T335" i="6"/>
  <c r="S335" i="6"/>
  <c r="M335" i="6"/>
  <c r="F335" i="6"/>
  <c r="L334" i="6"/>
  <c r="M334" i="6" s="1"/>
  <c r="K334" i="6"/>
  <c r="S334" i="6" s="1"/>
  <c r="F334" i="6"/>
  <c r="L333" i="6"/>
  <c r="M333" i="6" s="1"/>
  <c r="K333" i="6"/>
  <c r="S333" i="6" s="1"/>
  <c r="F333" i="6"/>
  <c r="T332" i="6"/>
  <c r="S332" i="6"/>
  <c r="M332" i="6"/>
  <c r="F332" i="6"/>
  <c r="T331" i="6"/>
  <c r="S331" i="6"/>
  <c r="M331" i="6"/>
  <c r="F331" i="6"/>
  <c r="T330" i="6"/>
  <c r="S330" i="6"/>
  <c r="M330" i="6"/>
  <c r="F330" i="6"/>
  <c r="L329" i="6"/>
  <c r="M329" i="6" s="1"/>
  <c r="K329" i="6"/>
  <c r="S329" i="6" s="1"/>
  <c r="F329" i="6"/>
  <c r="L328" i="6"/>
  <c r="M328" i="6" s="1"/>
  <c r="K328" i="6"/>
  <c r="S328" i="6" s="1"/>
  <c r="F328" i="6"/>
  <c r="T327" i="6"/>
  <c r="S327" i="6"/>
  <c r="M327" i="6"/>
  <c r="F327" i="6"/>
  <c r="L326" i="6"/>
  <c r="T326" i="6" s="1"/>
  <c r="K326" i="6"/>
  <c r="S326" i="6" s="1"/>
  <c r="F326" i="6"/>
  <c r="T325" i="6"/>
  <c r="S325" i="6"/>
  <c r="M325" i="6"/>
  <c r="F325" i="6"/>
  <c r="T324" i="6"/>
  <c r="S324" i="6"/>
  <c r="M324" i="6"/>
  <c r="F324" i="6"/>
  <c r="T323" i="6"/>
  <c r="S323" i="6"/>
  <c r="M323" i="6"/>
  <c r="F323" i="6"/>
  <c r="T322" i="6"/>
  <c r="S322" i="6"/>
  <c r="M322" i="6"/>
  <c r="F322" i="6"/>
  <c r="T321" i="6"/>
  <c r="S321" i="6"/>
  <c r="M321" i="6"/>
  <c r="F321" i="6"/>
  <c r="T320" i="6"/>
  <c r="S320" i="6"/>
  <c r="M320" i="6"/>
  <c r="F320" i="6"/>
  <c r="T319" i="6"/>
  <c r="S319" i="6"/>
  <c r="M319" i="6"/>
  <c r="F319" i="6"/>
  <c r="T318" i="6"/>
  <c r="S318" i="6"/>
  <c r="M318" i="6"/>
  <c r="F318" i="6"/>
  <c r="T317" i="6"/>
  <c r="S317" i="6"/>
  <c r="M317" i="6"/>
  <c r="F317" i="6"/>
  <c r="T316" i="6"/>
  <c r="S316" i="6"/>
  <c r="M316" i="6"/>
  <c r="F316" i="6"/>
  <c r="T315" i="6"/>
  <c r="S315" i="6"/>
  <c r="M315" i="6"/>
  <c r="F315" i="6"/>
  <c r="T314" i="6"/>
  <c r="S314" i="6"/>
  <c r="M314" i="6"/>
  <c r="F314" i="6"/>
  <c r="T313" i="6"/>
  <c r="S313" i="6"/>
  <c r="M313" i="6"/>
  <c r="F313" i="6"/>
  <c r="L312" i="6"/>
  <c r="K312" i="6"/>
  <c r="S312" i="6" s="1"/>
  <c r="F312" i="6"/>
  <c r="T311" i="6"/>
  <c r="S311" i="6"/>
  <c r="M311" i="6"/>
  <c r="F311" i="6"/>
  <c r="T310" i="6"/>
  <c r="S310" i="6"/>
  <c r="M310" i="6"/>
  <c r="F310" i="6"/>
  <c r="T309" i="6"/>
  <c r="S309" i="6"/>
  <c r="M309" i="6"/>
  <c r="F309" i="6"/>
  <c r="T308" i="6"/>
  <c r="S308" i="6"/>
  <c r="M308" i="6"/>
  <c r="F308" i="6"/>
  <c r="T307" i="6"/>
  <c r="S307" i="6"/>
  <c r="M307" i="6"/>
  <c r="F307" i="6"/>
  <c r="T306" i="6"/>
  <c r="S306" i="6"/>
  <c r="M306" i="6"/>
  <c r="F306" i="6"/>
  <c r="T305" i="6"/>
  <c r="S305" i="6"/>
  <c r="M305" i="6"/>
  <c r="F305" i="6"/>
  <c r="T304" i="6"/>
  <c r="S304" i="6"/>
  <c r="M304" i="6"/>
  <c r="F304" i="6"/>
  <c r="T303" i="6"/>
  <c r="S303" i="6"/>
  <c r="M303" i="6"/>
  <c r="F303" i="6"/>
  <c r="T302" i="6"/>
  <c r="S302" i="6"/>
  <c r="M302" i="6"/>
  <c r="F302" i="6"/>
  <c r="T301" i="6"/>
  <c r="S301" i="6"/>
  <c r="M301" i="6"/>
  <c r="F301" i="6"/>
  <c r="T300" i="6"/>
  <c r="S300" i="6"/>
  <c r="M300" i="6"/>
  <c r="F300" i="6"/>
  <c r="T299" i="6"/>
  <c r="S299" i="6"/>
  <c r="M299" i="6"/>
  <c r="F299" i="6"/>
  <c r="T298" i="6"/>
  <c r="S298" i="6"/>
  <c r="M298" i="6"/>
  <c r="F298" i="6"/>
  <c r="T297" i="6"/>
  <c r="S297" i="6"/>
  <c r="M297" i="6"/>
  <c r="F297" i="6"/>
  <c r="T296" i="6"/>
  <c r="S296" i="6"/>
  <c r="M296" i="6"/>
  <c r="F296" i="6"/>
  <c r="T295" i="6"/>
  <c r="S295" i="6"/>
  <c r="M295" i="6"/>
  <c r="F295" i="6"/>
  <c r="T294" i="6"/>
  <c r="S294" i="6"/>
  <c r="M294" i="6"/>
  <c r="F294" i="6"/>
  <c r="T293" i="6"/>
  <c r="S293" i="6"/>
  <c r="M293" i="6"/>
  <c r="F293" i="6"/>
  <c r="T292" i="6"/>
  <c r="S292" i="6"/>
  <c r="M292" i="6"/>
  <c r="F292" i="6"/>
  <c r="T291" i="6"/>
  <c r="S291" i="6"/>
  <c r="M291" i="6"/>
  <c r="F291" i="6"/>
  <c r="T290" i="6"/>
  <c r="S290" i="6"/>
  <c r="M290" i="6"/>
  <c r="F290" i="6"/>
  <c r="T289" i="6"/>
  <c r="S289" i="6"/>
  <c r="M289" i="6"/>
  <c r="F289" i="6"/>
  <c r="T288" i="6"/>
  <c r="S288" i="6"/>
  <c r="M288" i="6"/>
  <c r="F288" i="6"/>
  <c r="T287" i="6"/>
  <c r="S287" i="6"/>
  <c r="M287" i="6"/>
  <c r="F287" i="6"/>
  <c r="T286" i="6"/>
  <c r="S286" i="6"/>
  <c r="M286" i="6"/>
  <c r="F286" i="6"/>
  <c r="T285" i="6"/>
  <c r="S285" i="6"/>
  <c r="M285" i="6"/>
  <c r="F285" i="6"/>
  <c r="T284" i="6"/>
  <c r="S284" i="6"/>
  <c r="M284" i="6"/>
  <c r="F284" i="6"/>
  <c r="T283" i="6"/>
  <c r="S283" i="6"/>
  <c r="M283" i="6"/>
  <c r="F283" i="6"/>
  <c r="T282" i="6"/>
  <c r="S282" i="6"/>
  <c r="M282" i="6"/>
  <c r="F282" i="6"/>
  <c r="T281" i="6"/>
  <c r="S281" i="6"/>
  <c r="M281" i="6"/>
  <c r="F281" i="6"/>
  <c r="T280" i="6"/>
  <c r="S280" i="6"/>
  <c r="M280" i="6"/>
  <c r="F280" i="6"/>
  <c r="T279" i="6"/>
  <c r="S279" i="6"/>
  <c r="M279" i="6"/>
  <c r="F279" i="6"/>
  <c r="T278" i="6"/>
  <c r="S278" i="6"/>
  <c r="M278" i="6"/>
  <c r="F278" i="6"/>
  <c r="T277" i="6"/>
  <c r="S277" i="6"/>
  <c r="M277" i="6"/>
  <c r="F277" i="6"/>
  <c r="T276" i="6"/>
  <c r="S276" i="6"/>
  <c r="M276" i="6"/>
  <c r="F276" i="6"/>
  <c r="T275" i="6"/>
  <c r="S275" i="6"/>
  <c r="M275" i="6"/>
  <c r="F275" i="6"/>
  <c r="T274" i="6"/>
  <c r="S274" i="6"/>
  <c r="M274" i="6"/>
  <c r="F274" i="6"/>
  <c r="T273" i="6"/>
  <c r="S273" i="6"/>
  <c r="M273" i="6"/>
  <c r="F273" i="6"/>
  <c r="T272" i="6"/>
  <c r="S272" i="6"/>
  <c r="M272" i="6"/>
  <c r="F272" i="6"/>
  <c r="T271" i="6"/>
  <c r="S271" i="6"/>
  <c r="M271" i="6"/>
  <c r="F271" i="6"/>
  <c r="T270" i="6"/>
  <c r="S270" i="6"/>
  <c r="M270" i="6"/>
  <c r="F270" i="6"/>
  <c r="T269" i="6"/>
  <c r="S269" i="6"/>
  <c r="M269" i="6"/>
  <c r="F269" i="6"/>
  <c r="T268" i="6"/>
  <c r="S268" i="6"/>
  <c r="M268" i="6"/>
  <c r="F268" i="6"/>
  <c r="T267" i="6"/>
  <c r="S267" i="6"/>
  <c r="M267" i="6"/>
  <c r="F267" i="6"/>
  <c r="T266" i="6"/>
  <c r="S266" i="6"/>
  <c r="M266" i="6"/>
  <c r="F266" i="6"/>
  <c r="T265" i="6"/>
  <c r="S265" i="6"/>
  <c r="M265" i="6"/>
  <c r="F265" i="6"/>
  <c r="T264" i="6"/>
  <c r="S264" i="6"/>
  <c r="M264" i="6"/>
  <c r="F264" i="6"/>
  <c r="T263" i="6"/>
  <c r="S263" i="6"/>
  <c r="M263" i="6"/>
  <c r="F263" i="6"/>
  <c r="T262" i="6"/>
  <c r="S262" i="6"/>
  <c r="M262" i="6"/>
  <c r="F262" i="6"/>
  <c r="T261" i="6"/>
  <c r="S261" i="6"/>
  <c r="M261" i="6"/>
  <c r="F261" i="6"/>
  <c r="T260" i="6"/>
  <c r="S260" i="6"/>
  <c r="M260" i="6"/>
  <c r="F260" i="6"/>
  <c r="L259" i="6"/>
  <c r="T259" i="6" s="1"/>
  <c r="K259" i="6"/>
  <c r="S259" i="6" s="1"/>
  <c r="F259" i="6"/>
  <c r="L258" i="6"/>
  <c r="T258" i="6" s="1"/>
  <c r="K258" i="6"/>
  <c r="S258" i="6" s="1"/>
  <c r="F258" i="6"/>
  <c r="T257" i="6"/>
  <c r="S257" i="6"/>
  <c r="M257" i="6"/>
  <c r="F257" i="6"/>
  <c r="T256" i="6"/>
  <c r="S256" i="6"/>
  <c r="M256" i="6"/>
  <c r="F256" i="6"/>
  <c r="T255" i="6"/>
  <c r="S255" i="6"/>
  <c r="M255" i="6"/>
  <c r="F255" i="6"/>
  <c r="T254" i="6"/>
  <c r="S254" i="6"/>
  <c r="M254" i="6"/>
  <c r="F254" i="6"/>
  <c r="T253" i="6"/>
  <c r="S253" i="6"/>
  <c r="M253" i="6"/>
  <c r="F253" i="6"/>
  <c r="T252" i="6"/>
  <c r="S252" i="6"/>
  <c r="M252" i="6"/>
  <c r="F252" i="6"/>
  <c r="T251" i="6"/>
  <c r="S251" i="6"/>
  <c r="M251" i="6"/>
  <c r="F251" i="6"/>
  <c r="L250" i="6"/>
  <c r="T250" i="6" s="1"/>
  <c r="K250" i="6"/>
  <c r="S250" i="6" s="1"/>
  <c r="F250" i="6"/>
  <c r="T249" i="6"/>
  <c r="S249" i="6"/>
  <c r="M249" i="6"/>
  <c r="F249" i="6"/>
  <c r="T248" i="6"/>
  <c r="S248" i="6"/>
  <c r="M248" i="6"/>
  <c r="F248" i="6"/>
  <c r="L247" i="6"/>
  <c r="T247" i="6" s="1"/>
  <c r="K247" i="6"/>
  <c r="S247" i="6" s="1"/>
  <c r="F247" i="6"/>
  <c r="T246" i="6"/>
  <c r="S246" i="6"/>
  <c r="M246" i="6"/>
  <c r="F246" i="6"/>
  <c r="L245" i="6"/>
  <c r="T245" i="6" s="1"/>
  <c r="K245" i="6"/>
  <c r="S245" i="6" s="1"/>
  <c r="F245" i="6"/>
  <c r="T244" i="6"/>
  <c r="S244" i="6"/>
  <c r="M244" i="6"/>
  <c r="F244" i="6"/>
  <c r="T243" i="6"/>
  <c r="S243" i="6"/>
  <c r="M243" i="6"/>
  <c r="F243" i="6"/>
  <c r="L242" i="6"/>
  <c r="M242" i="6" s="1"/>
  <c r="K242" i="6"/>
  <c r="S242" i="6" s="1"/>
  <c r="F242" i="6"/>
  <c r="L241" i="6"/>
  <c r="T241" i="6" s="1"/>
  <c r="K241" i="6"/>
  <c r="S241" i="6" s="1"/>
  <c r="F241" i="6"/>
  <c r="T240" i="6"/>
  <c r="S240" i="6"/>
  <c r="M240" i="6"/>
  <c r="F240" i="6"/>
  <c r="T239" i="6"/>
  <c r="S239" i="6"/>
  <c r="M239" i="6"/>
  <c r="F239" i="6"/>
  <c r="T238" i="6"/>
  <c r="S238" i="6"/>
  <c r="M238" i="6"/>
  <c r="F238" i="6"/>
  <c r="T237" i="6"/>
  <c r="S237" i="6"/>
  <c r="M237" i="6"/>
  <c r="F237" i="6"/>
  <c r="L236" i="6"/>
  <c r="T236" i="6" s="1"/>
  <c r="K236" i="6"/>
  <c r="S236" i="6" s="1"/>
  <c r="F236" i="6"/>
  <c r="L235" i="6"/>
  <c r="T235" i="6" s="1"/>
  <c r="K235" i="6"/>
  <c r="S235" i="6" s="1"/>
  <c r="F235" i="6"/>
  <c r="T234" i="6"/>
  <c r="S234" i="6"/>
  <c r="M234" i="6"/>
  <c r="F234" i="6"/>
  <c r="T233" i="6"/>
  <c r="S233" i="6"/>
  <c r="M233" i="6"/>
  <c r="F233" i="6"/>
  <c r="T232" i="6"/>
  <c r="S232" i="6"/>
  <c r="M232" i="6"/>
  <c r="F232" i="6"/>
  <c r="T231" i="6"/>
  <c r="S231" i="6"/>
  <c r="M231" i="6"/>
  <c r="F231" i="6"/>
  <c r="T230" i="6"/>
  <c r="S230" i="6"/>
  <c r="M230" i="6"/>
  <c r="F230" i="6"/>
  <c r="T229" i="6"/>
  <c r="S229" i="6"/>
  <c r="M229" i="6"/>
  <c r="F229" i="6"/>
  <c r="T228" i="6"/>
  <c r="S228" i="6"/>
  <c r="M228" i="6"/>
  <c r="F228" i="6"/>
  <c r="T227" i="6"/>
  <c r="S227" i="6"/>
  <c r="M227" i="6"/>
  <c r="F227" i="6"/>
  <c r="T226" i="6"/>
  <c r="S226" i="6"/>
  <c r="M226" i="6"/>
  <c r="F226" i="6"/>
  <c r="L225" i="6"/>
  <c r="M225" i="6" s="1"/>
  <c r="K225" i="6"/>
  <c r="S225" i="6" s="1"/>
  <c r="F225" i="6"/>
  <c r="T224" i="6"/>
  <c r="S224" i="6"/>
  <c r="M224" i="6"/>
  <c r="F224" i="6"/>
  <c r="T223" i="6"/>
  <c r="S223" i="6"/>
  <c r="M223" i="6"/>
  <c r="F223" i="6"/>
  <c r="L222" i="6"/>
  <c r="T222" i="6" s="1"/>
  <c r="K222" i="6"/>
  <c r="S222" i="6" s="1"/>
  <c r="F222" i="6"/>
  <c r="L221" i="6"/>
  <c r="T221" i="6" s="1"/>
  <c r="K221" i="6"/>
  <c r="S221" i="6" s="1"/>
  <c r="F221" i="6"/>
  <c r="T220" i="6"/>
  <c r="S220" i="6"/>
  <c r="M220" i="6"/>
  <c r="F220" i="6"/>
  <c r="T219" i="6"/>
  <c r="S219" i="6"/>
  <c r="M219" i="6"/>
  <c r="F219" i="6"/>
  <c r="L218" i="6"/>
  <c r="T218" i="6" s="1"/>
  <c r="K218" i="6"/>
  <c r="S218" i="6" s="1"/>
  <c r="F218" i="6"/>
  <c r="T217" i="6"/>
  <c r="S217" i="6"/>
  <c r="M217" i="6"/>
  <c r="F217" i="6"/>
  <c r="T216" i="6"/>
  <c r="S216" i="6"/>
  <c r="M216" i="6"/>
  <c r="F216" i="6"/>
  <c r="T215" i="6"/>
  <c r="S215" i="6"/>
  <c r="M215" i="6"/>
  <c r="F215" i="6"/>
  <c r="T214" i="6"/>
  <c r="S214" i="6"/>
  <c r="M214" i="6"/>
  <c r="F214" i="6"/>
  <c r="T213" i="6"/>
  <c r="S213" i="6"/>
  <c r="M213" i="6"/>
  <c r="F213" i="6"/>
  <c r="T212" i="6"/>
  <c r="S212" i="6"/>
  <c r="M212" i="6"/>
  <c r="F212" i="6"/>
  <c r="L211" i="6"/>
  <c r="T211" i="6" s="1"/>
  <c r="K211" i="6"/>
  <c r="S211" i="6" s="1"/>
  <c r="F211" i="6"/>
  <c r="L210" i="6"/>
  <c r="T210" i="6" s="1"/>
  <c r="K210" i="6"/>
  <c r="S210" i="6" s="1"/>
  <c r="F210" i="6"/>
  <c r="T209" i="6"/>
  <c r="S209" i="6"/>
  <c r="M209" i="6"/>
  <c r="F209" i="6"/>
  <c r="T208" i="6"/>
  <c r="S208" i="6"/>
  <c r="M208" i="6"/>
  <c r="F208" i="6"/>
  <c r="T207" i="6"/>
  <c r="S207" i="6"/>
  <c r="M207" i="6"/>
  <c r="F207" i="6"/>
  <c r="T206" i="6"/>
  <c r="S206" i="6"/>
  <c r="M206" i="6"/>
  <c r="F206" i="6"/>
  <c r="T205" i="6"/>
  <c r="S205" i="6"/>
  <c r="M205" i="6"/>
  <c r="F205" i="6"/>
  <c r="T204" i="6"/>
  <c r="S204" i="6"/>
  <c r="M204" i="6"/>
  <c r="F204" i="6"/>
  <c r="T203" i="6"/>
  <c r="S203" i="6"/>
  <c r="M203" i="6"/>
  <c r="F203" i="6"/>
  <c r="T202" i="6"/>
  <c r="S202" i="6"/>
  <c r="M202" i="6"/>
  <c r="F202" i="6"/>
  <c r="T201" i="6"/>
  <c r="S201" i="6"/>
  <c r="M201" i="6"/>
  <c r="F201" i="6"/>
  <c r="L200" i="6"/>
  <c r="T200" i="6" s="1"/>
  <c r="K200" i="6"/>
  <c r="S200" i="6" s="1"/>
  <c r="F200" i="6"/>
  <c r="T199" i="6"/>
  <c r="S199" i="6"/>
  <c r="M199" i="6"/>
  <c r="F199" i="6"/>
  <c r="L198" i="6"/>
  <c r="M198" i="6" s="1"/>
  <c r="K198" i="6"/>
  <c r="S198" i="6" s="1"/>
  <c r="F198" i="6"/>
  <c r="T197" i="6"/>
  <c r="S197" i="6"/>
  <c r="M197" i="6"/>
  <c r="F197" i="6"/>
  <c r="T196" i="6"/>
  <c r="S196" i="6"/>
  <c r="M196" i="6"/>
  <c r="F196" i="6"/>
  <c r="L195" i="6"/>
  <c r="T195" i="6" s="1"/>
  <c r="K195" i="6"/>
  <c r="S195" i="6" s="1"/>
  <c r="F195" i="6"/>
  <c r="T194" i="6"/>
  <c r="S194" i="6"/>
  <c r="M194" i="6"/>
  <c r="F194" i="6"/>
  <c r="T193" i="6"/>
  <c r="S193" i="6"/>
  <c r="M193" i="6"/>
  <c r="F193" i="6"/>
  <c r="T192" i="6"/>
  <c r="S192" i="6"/>
  <c r="M192" i="6"/>
  <c r="F192" i="6"/>
  <c r="L191" i="6"/>
  <c r="T191" i="6" s="1"/>
  <c r="K191" i="6"/>
  <c r="S191" i="6" s="1"/>
  <c r="F191" i="6"/>
  <c r="T190" i="6"/>
  <c r="S190" i="6"/>
  <c r="M190" i="6"/>
  <c r="F190" i="6"/>
  <c r="T189" i="6"/>
  <c r="S189" i="6"/>
  <c r="M189" i="6"/>
  <c r="F189" i="6"/>
  <c r="T188" i="6"/>
  <c r="S188" i="6"/>
  <c r="M188" i="6"/>
  <c r="F188" i="6"/>
  <c r="T187" i="6"/>
  <c r="S187" i="6"/>
  <c r="M187" i="6"/>
  <c r="F187" i="6"/>
  <c r="L186" i="6"/>
  <c r="T186" i="6" s="1"/>
  <c r="K186" i="6"/>
  <c r="S186" i="6" s="1"/>
  <c r="F186" i="6"/>
  <c r="T185" i="6"/>
  <c r="S185" i="6"/>
  <c r="M185" i="6"/>
  <c r="F185" i="6"/>
  <c r="T184" i="6"/>
  <c r="S184" i="6"/>
  <c r="M184" i="6"/>
  <c r="F184" i="6"/>
  <c r="T183" i="6"/>
  <c r="S183" i="6"/>
  <c r="M183" i="6"/>
  <c r="F183" i="6"/>
  <c r="T182" i="6"/>
  <c r="S182" i="6"/>
  <c r="M182" i="6"/>
  <c r="F182" i="6"/>
  <c r="T181" i="6"/>
  <c r="S181" i="6"/>
  <c r="M181" i="6"/>
  <c r="F181" i="6"/>
  <c r="T180" i="6"/>
  <c r="S180" i="6"/>
  <c r="M180" i="6"/>
  <c r="F180" i="6"/>
  <c r="T179" i="6"/>
  <c r="S179" i="6"/>
  <c r="M179" i="6"/>
  <c r="F179" i="6"/>
  <c r="T178" i="6"/>
  <c r="S178" i="6"/>
  <c r="M178" i="6"/>
  <c r="F178" i="6"/>
  <c r="T177" i="6"/>
  <c r="S177" i="6"/>
  <c r="M177" i="6"/>
  <c r="F177" i="6"/>
  <c r="T176" i="6"/>
  <c r="S176" i="6"/>
  <c r="M176" i="6"/>
  <c r="F176" i="6"/>
  <c r="T175" i="6"/>
  <c r="S175" i="6"/>
  <c r="M175" i="6"/>
  <c r="F175" i="6"/>
  <c r="T174" i="6"/>
  <c r="S174" i="6"/>
  <c r="M174" i="6"/>
  <c r="F174" i="6"/>
  <c r="T173" i="6"/>
  <c r="S173" i="6"/>
  <c r="M173" i="6"/>
  <c r="F173" i="6"/>
  <c r="T172" i="6"/>
  <c r="S172" i="6"/>
  <c r="M172" i="6"/>
  <c r="F172" i="6"/>
  <c r="T171" i="6"/>
  <c r="S171" i="6"/>
  <c r="M171" i="6"/>
  <c r="F171" i="6"/>
  <c r="T170" i="6"/>
  <c r="S170" i="6"/>
  <c r="M170" i="6"/>
  <c r="F170" i="6"/>
  <c r="T169" i="6"/>
  <c r="S169" i="6"/>
  <c r="M169" i="6"/>
  <c r="F169" i="6"/>
  <c r="L168" i="6"/>
  <c r="T168" i="6" s="1"/>
  <c r="K168" i="6"/>
  <c r="S168" i="6" s="1"/>
  <c r="F168" i="6"/>
  <c r="T167" i="6"/>
  <c r="S167" i="6"/>
  <c r="M167" i="6"/>
  <c r="F167" i="6"/>
  <c r="L166" i="6"/>
  <c r="T166" i="6" s="1"/>
  <c r="K166" i="6"/>
  <c r="S166" i="6" s="1"/>
  <c r="F166" i="6"/>
  <c r="T165" i="6"/>
  <c r="S165" i="6"/>
  <c r="M165" i="6"/>
  <c r="F165" i="6"/>
  <c r="T164" i="6"/>
  <c r="S164" i="6"/>
  <c r="M164" i="6"/>
  <c r="F164" i="6"/>
  <c r="T163" i="6"/>
  <c r="S163" i="6"/>
  <c r="M163" i="6"/>
  <c r="F163" i="6"/>
  <c r="T162" i="6"/>
  <c r="S162" i="6"/>
  <c r="M162" i="6"/>
  <c r="F162" i="6"/>
  <c r="L161" i="6"/>
  <c r="T161" i="6" s="1"/>
  <c r="K161" i="6"/>
  <c r="S161" i="6" s="1"/>
  <c r="F161" i="6"/>
  <c r="T160" i="6"/>
  <c r="S160" i="6"/>
  <c r="M160" i="6"/>
  <c r="F160" i="6"/>
  <c r="T159" i="6"/>
  <c r="S159" i="6"/>
  <c r="M159" i="6"/>
  <c r="F159" i="6"/>
  <c r="T158" i="6"/>
  <c r="S158" i="6"/>
  <c r="M158" i="6"/>
  <c r="F158" i="6"/>
  <c r="T157" i="6"/>
  <c r="S157" i="6"/>
  <c r="M157" i="6"/>
  <c r="F157" i="6"/>
  <c r="T156" i="6"/>
  <c r="S156" i="6"/>
  <c r="M156" i="6"/>
  <c r="F156" i="6"/>
  <c r="T155" i="6"/>
  <c r="S155" i="6"/>
  <c r="M155" i="6"/>
  <c r="F155" i="6"/>
  <c r="T154" i="6"/>
  <c r="S154" i="6"/>
  <c r="M154" i="6"/>
  <c r="F154" i="6"/>
  <c r="T153" i="6"/>
  <c r="S153" i="6"/>
  <c r="M153" i="6"/>
  <c r="F153" i="6"/>
  <c r="T152" i="6"/>
  <c r="S152" i="6"/>
  <c r="M152" i="6"/>
  <c r="F152" i="6"/>
  <c r="L151" i="6"/>
  <c r="T151" i="6" s="1"/>
  <c r="K151" i="6"/>
  <c r="S151" i="6" s="1"/>
  <c r="F151" i="6"/>
  <c r="T150" i="6"/>
  <c r="S150" i="6"/>
  <c r="M150" i="6"/>
  <c r="F150" i="6"/>
  <c r="T149" i="6"/>
  <c r="S149" i="6"/>
  <c r="M149" i="6"/>
  <c r="F149" i="6"/>
  <c r="T148" i="6"/>
  <c r="S148" i="6"/>
  <c r="M148" i="6"/>
  <c r="F148" i="6"/>
  <c r="T147" i="6"/>
  <c r="S147" i="6"/>
  <c r="M147" i="6"/>
  <c r="F147" i="6"/>
  <c r="T146" i="6"/>
  <c r="S146" i="6"/>
  <c r="M146" i="6"/>
  <c r="F146" i="6"/>
  <c r="T145" i="6"/>
  <c r="S145" i="6"/>
  <c r="M145" i="6"/>
  <c r="F145" i="6"/>
  <c r="T144" i="6"/>
  <c r="S144" i="6"/>
  <c r="M144" i="6"/>
  <c r="F144" i="6"/>
  <c r="T143" i="6"/>
  <c r="S143" i="6"/>
  <c r="M143" i="6"/>
  <c r="F143" i="6"/>
  <c r="T142" i="6"/>
  <c r="S142" i="6"/>
  <c r="M142" i="6"/>
  <c r="F142" i="6"/>
  <c r="T141" i="6"/>
  <c r="S141" i="6"/>
  <c r="M141" i="6"/>
  <c r="F141" i="6"/>
  <c r="T140" i="6"/>
  <c r="S140" i="6"/>
  <c r="M140" i="6"/>
  <c r="F140" i="6"/>
  <c r="T139" i="6"/>
  <c r="S139" i="6"/>
  <c r="M139" i="6"/>
  <c r="F139" i="6"/>
  <c r="T138" i="6"/>
  <c r="S138" i="6"/>
  <c r="M138" i="6"/>
  <c r="F138" i="6"/>
  <c r="T137" i="6"/>
  <c r="S137" i="6"/>
  <c r="M137" i="6"/>
  <c r="F137" i="6"/>
  <c r="T136" i="6"/>
  <c r="S136" i="6"/>
  <c r="M136" i="6"/>
  <c r="F136" i="6"/>
  <c r="T135" i="6"/>
  <c r="S135" i="6"/>
  <c r="M135" i="6"/>
  <c r="F135" i="6"/>
  <c r="T134" i="6"/>
  <c r="S134" i="6"/>
  <c r="M134" i="6"/>
  <c r="F134" i="6"/>
  <c r="T133" i="6"/>
  <c r="S133" i="6"/>
  <c r="M133" i="6"/>
  <c r="F133" i="6"/>
  <c r="T132" i="6"/>
  <c r="S132" i="6"/>
  <c r="M132" i="6"/>
  <c r="F132" i="6"/>
  <c r="T131" i="6"/>
  <c r="S131" i="6"/>
  <c r="M131" i="6"/>
  <c r="F131" i="6"/>
  <c r="T130" i="6"/>
  <c r="S130" i="6"/>
  <c r="M130" i="6"/>
  <c r="F130" i="6"/>
  <c r="T129" i="6"/>
  <c r="S129" i="6"/>
  <c r="M129" i="6"/>
  <c r="F129" i="6"/>
  <c r="T128" i="6"/>
  <c r="S128" i="6"/>
  <c r="M128" i="6"/>
  <c r="F128" i="6"/>
  <c r="L127" i="6"/>
  <c r="M127" i="6" s="1"/>
  <c r="K127" i="6"/>
  <c r="S127" i="6" s="1"/>
  <c r="F127" i="6"/>
  <c r="T126" i="6"/>
  <c r="S126" i="6"/>
  <c r="M126" i="6"/>
  <c r="F126" i="6"/>
  <c r="L125" i="6"/>
  <c r="M125" i="6" s="1"/>
  <c r="K125" i="6"/>
  <c r="S125" i="6" s="1"/>
  <c r="F125" i="6"/>
  <c r="L124" i="6"/>
  <c r="M124" i="6" s="1"/>
  <c r="K124" i="6"/>
  <c r="S124" i="6" s="1"/>
  <c r="F124" i="6"/>
  <c r="T123" i="6"/>
  <c r="S123" i="6"/>
  <c r="M123" i="6"/>
  <c r="F123" i="6"/>
  <c r="T122" i="6"/>
  <c r="S122" i="6"/>
  <c r="M122" i="6"/>
  <c r="F122" i="6"/>
  <c r="L121" i="6"/>
  <c r="M121" i="6" s="1"/>
  <c r="K121" i="6"/>
  <c r="S121" i="6" s="1"/>
  <c r="F121" i="6"/>
  <c r="T120" i="6"/>
  <c r="S120" i="6"/>
  <c r="M120" i="6"/>
  <c r="F120" i="6"/>
  <c r="T119" i="6"/>
  <c r="S119" i="6"/>
  <c r="M119" i="6"/>
  <c r="F119" i="6"/>
  <c r="T118" i="6"/>
  <c r="S118" i="6"/>
  <c r="M118" i="6"/>
  <c r="F118" i="6"/>
  <c r="T117" i="6"/>
  <c r="S117" i="6"/>
  <c r="M117" i="6"/>
  <c r="F117" i="6"/>
  <c r="T116" i="6"/>
  <c r="S116" i="6"/>
  <c r="M116" i="6"/>
  <c r="F116" i="6"/>
  <c r="L115" i="6"/>
  <c r="T115" i="6" s="1"/>
  <c r="K115" i="6"/>
  <c r="S115" i="6" s="1"/>
  <c r="F115" i="6"/>
  <c r="T114" i="6"/>
  <c r="S114" i="6"/>
  <c r="M114" i="6"/>
  <c r="F114" i="6"/>
  <c r="T113" i="6"/>
  <c r="S113" i="6"/>
  <c r="M113" i="6"/>
  <c r="F113" i="6"/>
  <c r="T112" i="6"/>
  <c r="S112" i="6"/>
  <c r="M112" i="6"/>
  <c r="F112" i="6"/>
  <c r="T111" i="6"/>
  <c r="S111" i="6"/>
  <c r="M111" i="6"/>
  <c r="F111" i="6"/>
  <c r="T110" i="6"/>
  <c r="S110" i="6"/>
  <c r="M110" i="6"/>
  <c r="F110" i="6"/>
  <c r="T109" i="6"/>
  <c r="S109" i="6"/>
  <c r="M109" i="6"/>
  <c r="F109" i="6"/>
  <c r="T108" i="6"/>
  <c r="S108" i="6"/>
  <c r="M108" i="6"/>
  <c r="F108" i="6"/>
  <c r="T107" i="6"/>
  <c r="S107" i="6"/>
  <c r="M107" i="6"/>
  <c r="F107" i="6"/>
  <c r="T106" i="6"/>
  <c r="S106" i="6"/>
  <c r="M106" i="6"/>
  <c r="F106" i="6"/>
  <c r="T105" i="6"/>
  <c r="S105" i="6"/>
  <c r="M105" i="6"/>
  <c r="F105" i="6"/>
  <c r="T104" i="6"/>
  <c r="S104" i="6"/>
  <c r="M104" i="6"/>
  <c r="F104" i="6"/>
  <c r="L103" i="6"/>
  <c r="T103" i="6" s="1"/>
  <c r="K103" i="6"/>
  <c r="S103" i="6" s="1"/>
  <c r="F103" i="6"/>
  <c r="T102" i="6"/>
  <c r="S102" i="6"/>
  <c r="M102" i="6"/>
  <c r="F102" i="6"/>
  <c r="T101" i="6"/>
  <c r="S101" i="6"/>
  <c r="M101" i="6"/>
  <c r="F101" i="6"/>
  <c r="T100" i="6"/>
  <c r="S100" i="6"/>
  <c r="M100" i="6"/>
  <c r="F100" i="6"/>
  <c r="T99" i="6"/>
  <c r="S99" i="6"/>
  <c r="M99" i="6"/>
  <c r="F99" i="6"/>
  <c r="T98" i="6"/>
  <c r="S98" i="6"/>
  <c r="M98" i="6"/>
  <c r="F98" i="6"/>
  <c r="T97" i="6"/>
  <c r="S97" i="6"/>
  <c r="M97" i="6"/>
  <c r="F97" i="6"/>
  <c r="T96" i="6"/>
  <c r="S96" i="6"/>
  <c r="M96" i="6"/>
  <c r="F96" i="6"/>
  <c r="T95" i="6"/>
  <c r="S95" i="6"/>
  <c r="M95" i="6"/>
  <c r="F95" i="6"/>
  <c r="T94" i="6"/>
  <c r="S94" i="6"/>
  <c r="M94" i="6"/>
  <c r="F94" i="6"/>
  <c r="T93" i="6"/>
  <c r="S93" i="6"/>
  <c r="M93" i="6"/>
  <c r="F93" i="6"/>
  <c r="T92" i="6"/>
  <c r="S92" i="6"/>
  <c r="M92" i="6"/>
  <c r="F92" i="6"/>
  <c r="L91" i="6"/>
  <c r="M91" i="6" s="1"/>
  <c r="K91" i="6"/>
  <c r="S91" i="6" s="1"/>
  <c r="F91" i="6"/>
  <c r="T90" i="6"/>
  <c r="S90" i="6"/>
  <c r="M90" i="6"/>
  <c r="F90" i="6"/>
  <c r="T89" i="6"/>
  <c r="S89" i="6"/>
  <c r="M89" i="6"/>
  <c r="F89" i="6"/>
  <c r="T88" i="6"/>
  <c r="S88" i="6"/>
  <c r="M88" i="6"/>
  <c r="F88" i="6"/>
  <c r="T87" i="6"/>
  <c r="S87" i="6"/>
  <c r="M87" i="6"/>
  <c r="F87" i="6"/>
  <c r="T86" i="6"/>
  <c r="S86" i="6"/>
  <c r="M86" i="6"/>
  <c r="F86" i="6"/>
  <c r="T85" i="6"/>
  <c r="S85" i="6"/>
  <c r="M85" i="6"/>
  <c r="F85" i="6"/>
  <c r="T84" i="6"/>
  <c r="S84" i="6"/>
  <c r="M84" i="6"/>
  <c r="F84" i="6"/>
  <c r="T83" i="6"/>
  <c r="S83" i="6"/>
  <c r="M83" i="6"/>
  <c r="F83" i="6"/>
  <c r="T82" i="6"/>
  <c r="S82" i="6"/>
  <c r="M82" i="6"/>
  <c r="F82" i="6"/>
  <c r="T81" i="6"/>
  <c r="S81" i="6"/>
  <c r="M81" i="6"/>
  <c r="F81" i="6"/>
  <c r="T80" i="6"/>
  <c r="S80" i="6"/>
  <c r="M80" i="6"/>
  <c r="F80" i="6"/>
  <c r="T79" i="6"/>
  <c r="S79" i="6"/>
  <c r="M79" i="6"/>
  <c r="F79" i="6"/>
  <c r="T78" i="6"/>
  <c r="S78" i="6"/>
  <c r="M78" i="6"/>
  <c r="F78" i="6"/>
  <c r="L77" i="6"/>
  <c r="T77" i="6" s="1"/>
  <c r="K77" i="6"/>
  <c r="S77" i="6" s="1"/>
  <c r="F77" i="6"/>
  <c r="T76" i="6"/>
  <c r="S76" i="6"/>
  <c r="M76" i="6"/>
  <c r="F76" i="6"/>
  <c r="T75" i="6"/>
  <c r="S75" i="6"/>
  <c r="M75" i="6"/>
  <c r="F75" i="6"/>
  <c r="T74" i="6"/>
  <c r="S74" i="6"/>
  <c r="M74" i="6"/>
  <c r="F74" i="6"/>
  <c r="T73" i="6"/>
  <c r="S73" i="6"/>
  <c r="M73" i="6"/>
  <c r="F73" i="6"/>
  <c r="T72" i="6"/>
  <c r="S72" i="6"/>
  <c r="M72" i="6"/>
  <c r="F72" i="6"/>
  <c r="T71" i="6"/>
  <c r="S71" i="6"/>
  <c r="M71" i="6"/>
  <c r="F71" i="6"/>
  <c r="L70" i="6"/>
  <c r="T70" i="6" s="1"/>
  <c r="K70" i="6"/>
  <c r="S70" i="6" s="1"/>
  <c r="F70" i="6"/>
  <c r="T69" i="6"/>
  <c r="S69" i="6"/>
  <c r="M69" i="6"/>
  <c r="F69" i="6"/>
  <c r="T68" i="6"/>
  <c r="S68" i="6"/>
  <c r="M68" i="6"/>
  <c r="F68" i="6"/>
  <c r="T67" i="6"/>
  <c r="S67" i="6"/>
  <c r="M67" i="6"/>
  <c r="F67" i="6"/>
  <c r="L66" i="6"/>
  <c r="T66" i="6" s="1"/>
  <c r="K66" i="6"/>
  <c r="S66" i="6" s="1"/>
  <c r="F66" i="6"/>
  <c r="L65" i="6"/>
  <c r="T65" i="6" s="1"/>
  <c r="K65" i="6"/>
  <c r="S65" i="6" s="1"/>
  <c r="F65" i="6"/>
  <c r="T64" i="6"/>
  <c r="S64" i="6"/>
  <c r="M64" i="6"/>
  <c r="F64" i="6"/>
  <c r="T63" i="6"/>
  <c r="S63" i="6"/>
  <c r="M63" i="6"/>
  <c r="F63" i="6"/>
  <c r="T62" i="6"/>
  <c r="S62" i="6"/>
  <c r="M62" i="6"/>
  <c r="F62" i="6"/>
  <c r="T61" i="6"/>
  <c r="S61" i="6"/>
  <c r="M61" i="6"/>
  <c r="F61" i="6"/>
  <c r="T60" i="6"/>
  <c r="S60" i="6"/>
  <c r="M60" i="6"/>
  <c r="F60" i="6"/>
  <c r="T59" i="6"/>
  <c r="S59" i="6"/>
  <c r="M59" i="6"/>
  <c r="F59" i="6"/>
  <c r="T58" i="6"/>
  <c r="S58" i="6"/>
  <c r="M58" i="6"/>
  <c r="F58" i="6"/>
  <c r="T57" i="6"/>
  <c r="S57" i="6"/>
  <c r="M57" i="6"/>
  <c r="F57" i="6"/>
  <c r="L56" i="6"/>
  <c r="M56" i="6" s="1"/>
  <c r="K56" i="6"/>
  <c r="S56" i="6" s="1"/>
  <c r="F56" i="6"/>
  <c r="T55" i="6"/>
  <c r="S55" i="6"/>
  <c r="M55" i="6"/>
  <c r="F55" i="6"/>
  <c r="T54" i="6"/>
  <c r="S54" i="6"/>
  <c r="M54" i="6"/>
  <c r="F54" i="6"/>
  <c r="T53" i="6"/>
  <c r="S53" i="6"/>
  <c r="M53" i="6"/>
  <c r="F53" i="6"/>
  <c r="T52" i="6"/>
  <c r="S52" i="6"/>
  <c r="M52" i="6"/>
  <c r="F52" i="6"/>
  <c r="T51" i="6"/>
  <c r="S51" i="6"/>
  <c r="M51" i="6"/>
  <c r="F51" i="6"/>
  <c r="T50" i="6"/>
  <c r="S50" i="6"/>
  <c r="M50" i="6"/>
  <c r="F50" i="6"/>
  <c r="T49" i="6"/>
  <c r="S49" i="6"/>
  <c r="M49" i="6"/>
  <c r="F49" i="6"/>
  <c r="T48" i="6"/>
  <c r="S48" i="6"/>
  <c r="M48" i="6"/>
  <c r="F48" i="6"/>
  <c r="L47" i="6"/>
  <c r="T47" i="6" s="1"/>
  <c r="K47" i="6"/>
  <c r="S47" i="6" s="1"/>
  <c r="F47" i="6"/>
  <c r="L46" i="6"/>
  <c r="T46" i="6" s="1"/>
  <c r="K46" i="6"/>
  <c r="S46" i="6" s="1"/>
  <c r="F46" i="6"/>
  <c r="T45" i="6"/>
  <c r="S45" i="6"/>
  <c r="M45" i="6"/>
  <c r="F45" i="6"/>
  <c r="T44" i="6"/>
  <c r="S44" i="6"/>
  <c r="M44" i="6"/>
  <c r="F44" i="6"/>
  <c r="T43" i="6"/>
  <c r="S43" i="6"/>
  <c r="M43" i="6"/>
  <c r="F43" i="6"/>
  <c r="T42" i="6"/>
  <c r="S42" i="6"/>
  <c r="M42" i="6"/>
  <c r="F42" i="6"/>
  <c r="L41" i="6"/>
  <c r="T41" i="6" s="1"/>
  <c r="K41" i="6"/>
  <c r="S41" i="6" s="1"/>
  <c r="F41" i="6"/>
  <c r="T40" i="6"/>
  <c r="S40" i="6"/>
  <c r="M40" i="6"/>
  <c r="F40" i="6"/>
  <c r="L39" i="6"/>
  <c r="T39" i="6" s="1"/>
  <c r="K39" i="6"/>
  <c r="S39" i="6" s="1"/>
  <c r="F39" i="6"/>
  <c r="T38" i="6"/>
  <c r="S38" i="6"/>
  <c r="M38" i="6"/>
  <c r="F38" i="6"/>
  <c r="T37" i="6"/>
  <c r="S37" i="6"/>
  <c r="M37" i="6"/>
  <c r="F37" i="6"/>
  <c r="T36" i="6"/>
  <c r="S36" i="6"/>
  <c r="M36" i="6"/>
  <c r="F36" i="6"/>
  <c r="T35" i="6"/>
  <c r="S35" i="6"/>
  <c r="M35" i="6"/>
  <c r="F35" i="6"/>
  <c r="T34" i="6"/>
  <c r="S34" i="6"/>
  <c r="M34" i="6"/>
  <c r="F34" i="6"/>
  <c r="L33" i="6"/>
  <c r="T33" i="6" s="1"/>
  <c r="K33" i="6"/>
  <c r="S33" i="6" s="1"/>
  <c r="F33" i="6"/>
  <c r="T32" i="6"/>
  <c r="S32" i="6"/>
  <c r="M32" i="6"/>
  <c r="F32" i="6"/>
  <c r="T31" i="6"/>
  <c r="S31" i="6"/>
  <c r="M31" i="6"/>
  <c r="F31" i="6"/>
  <c r="T30" i="6"/>
  <c r="S30" i="6"/>
  <c r="M30" i="6"/>
  <c r="F30" i="6"/>
  <c r="T29" i="6"/>
  <c r="S29" i="6"/>
  <c r="M29" i="6"/>
  <c r="F29" i="6"/>
  <c r="L28" i="6"/>
  <c r="T28" i="6" s="1"/>
  <c r="K28" i="6"/>
  <c r="S28" i="6" s="1"/>
  <c r="F28" i="6"/>
  <c r="T27" i="6"/>
  <c r="S27" i="6"/>
  <c r="M27" i="6"/>
  <c r="F27" i="6"/>
  <c r="T26" i="6"/>
  <c r="S26" i="6"/>
  <c r="M26" i="6"/>
  <c r="F26" i="6"/>
  <c r="T25" i="6"/>
  <c r="S25" i="6"/>
  <c r="M25" i="6"/>
  <c r="F25" i="6"/>
  <c r="T24" i="6"/>
  <c r="S24" i="6"/>
  <c r="M24" i="6"/>
  <c r="F24" i="6"/>
  <c r="T23" i="6"/>
  <c r="S23" i="6"/>
  <c r="M23" i="6"/>
  <c r="F23" i="6"/>
  <c r="T22" i="6"/>
  <c r="S22" i="6"/>
  <c r="M22" i="6"/>
  <c r="F22" i="6"/>
  <c r="T21" i="6"/>
  <c r="S21" i="6"/>
  <c r="M21" i="6"/>
  <c r="F21" i="6"/>
  <c r="T20" i="6"/>
  <c r="S20" i="6"/>
  <c r="M20" i="6"/>
  <c r="F20" i="6"/>
  <c r="T19" i="6"/>
  <c r="S19" i="6"/>
  <c r="M19" i="6"/>
  <c r="F19" i="6"/>
  <c r="T18" i="6"/>
  <c r="S18" i="6"/>
  <c r="M18" i="6"/>
  <c r="F18" i="6"/>
  <c r="T17" i="6"/>
  <c r="S17" i="6"/>
  <c r="M17" i="6"/>
  <c r="F17" i="6"/>
  <c r="T16" i="6"/>
  <c r="S16" i="6"/>
  <c r="M16" i="6"/>
  <c r="F16" i="6"/>
  <c r="T15" i="6"/>
  <c r="S15" i="6"/>
  <c r="M15" i="6"/>
  <c r="F15" i="6"/>
  <c r="T14" i="6"/>
  <c r="S14" i="6"/>
  <c r="M14" i="6"/>
  <c r="F14" i="6"/>
  <c r="T13" i="6"/>
  <c r="S13" i="6"/>
  <c r="M13" i="6"/>
  <c r="F13" i="6"/>
  <c r="T12" i="6"/>
  <c r="S12" i="6"/>
  <c r="M12" i="6"/>
  <c r="F12" i="6"/>
  <c r="L11" i="6"/>
  <c r="K11" i="6"/>
  <c r="S11" i="6" s="1"/>
  <c r="F11" i="6"/>
  <c r="T10" i="6"/>
  <c r="S10" i="6"/>
  <c r="M10" i="6"/>
  <c r="F10" i="6"/>
  <c r="T9" i="6"/>
  <c r="S9" i="6"/>
  <c r="M9" i="6"/>
  <c r="F9" i="6"/>
  <c r="T8" i="6"/>
  <c r="S8" i="6"/>
  <c r="M8" i="6"/>
  <c r="F8" i="6"/>
  <c r="T7" i="6"/>
  <c r="S7" i="6"/>
  <c r="M7" i="6"/>
  <c r="F7" i="6"/>
  <c r="T6" i="6"/>
  <c r="S6" i="6"/>
  <c r="M6" i="6"/>
  <c r="F6" i="6"/>
  <c r="T5" i="6"/>
  <c r="S5" i="6"/>
  <c r="M5" i="6"/>
  <c r="F5" i="6"/>
  <c r="T4" i="6"/>
  <c r="S4" i="6"/>
  <c r="M4" i="6"/>
  <c r="F4" i="6"/>
  <c r="Q3" i="6"/>
  <c r="P3" i="6"/>
  <c r="O3" i="6"/>
  <c r="E3" i="6"/>
  <c r="E13" i="4"/>
  <c r="H16" i="4" l="1"/>
  <c r="E4" i="7"/>
  <c r="T312" i="6"/>
  <c r="E5" i="7"/>
  <c r="T2276" i="6"/>
  <c r="E7" i="7"/>
  <c r="T2307" i="6"/>
  <c r="E8" i="7"/>
  <c r="H17" i="4"/>
  <c r="T3252" i="6"/>
  <c r="F13" i="4"/>
  <c r="F20" i="4" s="1"/>
  <c r="H18" i="4"/>
  <c r="H14" i="4"/>
  <c r="H15" i="4"/>
  <c r="M572" i="6"/>
  <c r="M2935" i="6"/>
  <c r="M77" i="6"/>
  <c r="M3160" i="6"/>
  <c r="T2312" i="6"/>
  <c r="M222" i="6"/>
  <c r="T225" i="6"/>
  <c r="T328" i="6"/>
  <c r="M2875" i="6"/>
  <c r="T3015" i="6"/>
  <c r="M3357" i="6"/>
  <c r="M3369" i="6"/>
  <c r="T2763" i="6"/>
  <c r="M3065" i="6"/>
  <c r="M3362" i="6"/>
  <c r="T56" i="6"/>
  <c r="M65" i="6"/>
  <c r="M386" i="6"/>
  <c r="M857" i="6"/>
  <c r="M1064" i="6"/>
  <c r="M2702" i="6"/>
  <c r="M2809" i="6"/>
  <c r="T3038" i="6"/>
  <c r="M3221" i="6"/>
  <c r="M3239" i="6"/>
  <c r="M2823" i="6"/>
  <c r="M3034" i="6"/>
  <c r="M3046" i="6"/>
  <c r="M3297" i="6"/>
  <c r="M258" i="6"/>
  <c r="T1066" i="6"/>
  <c r="M3080" i="6"/>
  <c r="M241" i="6"/>
  <c r="M355" i="6"/>
  <c r="T1048" i="6"/>
  <c r="M2865" i="6"/>
  <c r="T2919" i="6"/>
  <c r="T3207" i="6"/>
  <c r="M3320" i="6"/>
  <c r="T3388" i="6"/>
  <c r="M70" i="6"/>
  <c r="T124" i="6"/>
  <c r="T127" i="6"/>
  <c r="M151" i="6"/>
  <c r="M186" i="6"/>
  <c r="M236" i="6"/>
  <c r="M349" i="6"/>
  <c r="T509" i="6"/>
  <c r="M512" i="6"/>
  <c r="T613" i="6"/>
  <c r="T854" i="6"/>
  <c r="M2277" i="6"/>
  <c r="T2313" i="6"/>
  <c r="T2753" i="6"/>
  <c r="M2784" i="6"/>
  <c r="T2949" i="6"/>
  <c r="M3052" i="6"/>
  <c r="M3068" i="6"/>
  <c r="M3074" i="6"/>
  <c r="M3087" i="6"/>
  <c r="T3120" i="6"/>
  <c r="M3173" i="6"/>
  <c r="M3176" i="6"/>
  <c r="T3197" i="6"/>
  <c r="M3372" i="6"/>
  <c r="T3402" i="6"/>
  <c r="T3408" i="6"/>
  <c r="M3414" i="6"/>
  <c r="T3417" i="6"/>
  <c r="M39" i="6"/>
  <c r="M66" i="6"/>
  <c r="T91" i="6"/>
  <c r="M103" i="6"/>
  <c r="T242" i="6"/>
  <c r="M245" i="6"/>
  <c r="T334" i="6"/>
  <c r="M343" i="6"/>
  <c r="M357" i="6"/>
  <c r="T2565" i="6"/>
  <c r="M2591" i="6"/>
  <c r="M2703" i="6"/>
  <c r="T3196" i="6"/>
  <c r="T2449" i="6"/>
  <c r="T2968" i="6"/>
  <c r="M3230" i="6"/>
  <c r="T2497" i="6"/>
  <c r="M2655" i="6"/>
  <c r="T2678" i="6"/>
  <c r="M2701" i="6"/>
  <c r="M41" i="6"/>
  <c r="T125" i="6"/>
  <c r="T198" i="6"/>
  <c r="M765" i="6"/>
  <c r="M2405" i="6"/>
  <c r="T2637" i="6"/>
  <c r="T2751" i="6"/>
  <c r="M3418" i="6"/>
  <c r="T1793" i="6"/>
  <c r="R3" i="6"/>
  <c r="M33" i="6"/>
  <c r="M161" i="6"/>
  <c r="M259" i="6"/>
  <c r="T333" i="6"/>
  <c r="M356" i="6"/>
  <c r="M853" i="6"/>
  <c r="M1046" i="6"/>
  <c r="T1049" i="6"/>
  <c r="T1131" i="6"/>
  <c r="M1306" i="6"/>
  <c r="M2276" i="6"/>
  <c r="M2307" i="6"/>
  <c r="T2317" i="6"/>
  <c r="M2377" i="6"/>
  <c r="M2586" i="6"/>
  <c r="M2704" i="6"/>
  <c r="T2722" i="6"/>
  <c r="M2737" i="6"/>
  <c r="M2961" i="6"/>
  <c r="M3182" i="6"/>
  <c r="M3238" i="6"/>
  <c r="M3269" i="6"/>
  <c r="L3" i="6"/>
  <c r="T329" i="6"/>
  <c r="T700" i="6"/>
  <c r="M706" i="6"/>
  <c r="M786" i="6"/>
  <c r="M787" i="6"/>
  <c r="M856" i="6"/>
  <c r="M1012" i="6"/>
  <c r="M1070" i="6"/>
  <c r="M1309" i="6"/>
  <c r="M2427" i="6"/>
  <c r="M2439" i="6"/>
  <c r="T2445" i="6"/>
  <c r="M2526" i="6"/>
  <c r="T2539" i="6"/>
  <c r="M2551" i="6"/>
  <c r="M2651" i="6"/>
  <c r="M28" i="6"/>
  <c r="T121" i="6"/>
  <c r="M166" i="6"/>
  <c r="M221" i="6"/>
  <c r="M235" i="6"/>
  <c r="M247" i="6"/>
  <c r="T345" i="6"/>
  <c r="M348" i="6"/>
  <c r="M491" i="6"/>
  <c r="T2453" i="6"/>
  <c r="M2456" i="6"/>
  <c r="T2519" i="6"/>
  <c r="T2685" i="6"/>
  <c r="M2697" i="6"/>
  <c r="M2755" i="6"/>
  <c r="M2788" i="6"/>
  <c r="T3008" i="6"/>
  <c r="M3048" i="6"/>
  <c r="M3119" i="6"/>
  <c r="T3165" i="6"/>
  <c r="T3286" i="6"/>
  <c r="M3344" i="6"/>
  <c r="M3401" i="6"/>
  <c r="M250" i="6"/>
  <c r="M326" i="6"/>
  <c r="T1081" i="6"/>
  <c r="M1277" i="6"/>
  <c r="M2470" i="6"/>
  <c r="M2587" i="6"/>
  <c r="T2773" i="6"/>
  <c r="S3" i="6"/>
  <c r="M11" i="6"/>
  <c r="M46" i="6"/>
  <c r="M47" i="6"/>
  <c r="M115" i="6"/>
  <c r="M168" i="6"/>
  <c r="M191" i="6"/>
  <c r="M195" i="6"/>
  <c r="M200" i="6"/>
  <c r="M210" i="6"/>
  <c r="M211" i="6"/>
  <c r="M218" i="6"/>
  <c r="M312" i="6"/>
  <c r="M352" i="6"/>
  <c r="M353" i="6"/>
  <c r="M384" i="6"/>
  <c r="M392" i="6"/>
  <c r="M522" i="6"/>
  <c r="T639" i="6"/>
  <c r="M639" i="6"/>
  <c r="T1284" i="6"/>
  <c r="M1284" i="6"/>
  <c r="T11" i="6"/>
  <c r="T384" i="6"/>
  <c r="T594" i="6"/>
  <c r="M594" i="6"/>
  <c r="T558" i="6"/>
  <c r="M558" i="6"/>
  <c r="T615" i="6"/>
  <c r="T619" i="6"/>
  <c r="T968" i="6"/>
  <c r="T1007" i="6"/>
  <c r="T1051" i="6"/>
  <c r="T2386" i="6"/>
  <c r="T2399" i="6"/>
  <c r="T2413" i="6"/>
  <c r="T2465" i="6"/>
  <c r="T2488" i="6"/>
  <c r="T2560" i="6"/>
  <c r="T2592" i="6"/>
  <c r="T2662" i="6"/>
  <c r="T2675" i="6"/>
  <c r="T2716" i="6"/>
  <c r="T2775" i="6"/>
  <c r="T2779" i="6"/>
  <c r="T2800" i="6"/>
  <c r="T2830" i="6"/>
  <c r="T2843" i="6"/>
  <c r="T2844" i="6"/>
  <c r="T2857" i="6"/>
  <c r="T2924" i="6"/>
  <c r="T2951" i="6"/>
  <c r="T3028" i="6"/>
  <c r="T3134" i="6"/>
  <c r="T3191" i="6"/>
  <c r="T3254" i="6"/>
  <c r="T848" i="6"/>
  <c r="T993" i="6"/>
  <c r="T1185" i="6"/>
  <c r="T1207" i="6"/>
  <c r="T1212" i="6"/>
  <c r="E9" i="7" l="1"/>
  <c r="T3" i="6"/>
  <c r="D15" i="4" l="1"/>
  <c r="D16" i="4"/>
  <c r="D17" i="4"/>
  <c r="D18" i="4"/>
  <c r="D14" i="4"/>
  <c r="C13" i="4" l="1"/>
  <c r="C20" i="4" s="1"/>
  <c r="D20" i="4" s="1"/>
  <c r="G13" i="4"/>
  <c r="I15" i="4" l="1"/>
  <c r="E20" i="4"/>
  <c r="I16" i="4"/>
  <c r="I17" i="4"/>
  <c r="D13" i="4"/>
  <c r="I14" i="4" l="1"/>
  <c r="I13" i="4" s="1"/>
  <c r="H13" i="4"/>
  <c r="J2" i="1" l="1"/>
  <c r="K2"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61" i="1"/>
  <c r="G3647" i="1"/>
  <c r="G3648" i="1"/>
  <c r="G3649" i="1"/>
  <c r="G3650" i="1"/>
  <c r="G3651" i="1"/>
  <c r="G3652" i="1"/>
  <c r="G3653" i="1"/>
  <c r="G3654" i="1"/>
  <c r="G3655" i="1"/>
  <c r="G3656" i="1"/>
  <c r="G3657" i="1"/>
  <c r="G3658" i="1"/>
  <c r="G3659" i="1"/>
  <c r="G3662" i="1"/>
  <c r="G3663" i="1"/>
  <c r="G3664" i="1"/>
  <c r="G3665" i="1"/>
  <c r="G3666" i="1"/>
  <c r="G3667" i="1"/>
  <c r="G3668" i="1"/>
  <c r="G3660" i="1"/>
  <c r="G3669" i="1"/>
  <c r="G3670" i="1"/>
  <c r="G3671" i="1"/>
  <c r="G3672" i="1"/>
  <c r="G3673" i="1"/>
  <c r="G3674" i="1"/>
  <c r="G3675" i="1"/>
  <c r="G3676" i="1"/>
  <c r="G3677" i="1"/>
  <c r="G3678" i="1"/>
  <c r="G3679" i="1"/>
  <c r="G3680" i="1"/>
  <c r="G3681" i="1"/>
  <c r="G3682" i="1"/>
  <c r="G3683" i="1"/>
  <c r="G3684" i="1"/>
  <c r="G3685" i="1"/>
  <c r="G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V221" i="1" s="1"/>
  <c r="H222" i="1"/>
  <c r="V222" i="1" s="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V255" i="1" s="1"/>
  <c r="H256" i="1"/>
  <c r="V256" i="1" s="1"/>
  <c r="H257" i="1"/>
  <c r="V257" i="1" s="1"/>
  <c r="H258" i="1"/>
  <c r="V258" i="1" s="1"/>
  <c r="H259" i="1"/>
  <c r="H260" i="1"/>
  <c r="H261" i="1"/>
  <c r="H262" i="1"/>
  <c r="H263" i="1"/>
  <c r="H264" i="1"/>
  <c r="H265" i="1"/>
  <c r="H266" i="1"/>
  <c r="H267" i="1"/>
  <c r="H268" i="1"/>
  <c r="H269" i="1"/>
  <c r="H270" i="1"/>
  <c r="H271" i="1"/>
  <c r="H272" i="1"/>
  <c r="H273" i="1"/>
  <c r="V273" i="1" s="1"/>
  <c r="H274" i="1"/>
  <c r="V274" i="1" s="1"/>
  <c r="H275" i="1"/>
  <c r="V275" i="1" s="1"/>
  <c r="H276" i="1"/>
  <c r="H277" i="1"/>
  <c r="H278" i="1"/>
  <c r="H279" i="1"/>
  <c r="H280" i="1"/>
  <c r="V280" i="1" s="1"/>
  <c r="H281" i="1"/>
  <c r="V281" i="1" s="1"/>
  <c r="H282" i="1"/>
  <c r="H283" i="1"/>
  <c r="V283" i="1" s="1"/>
  <c r="H284" i="1"/>
  <c r="V284" i="1" s="1"/>
  <c r="H285" i="1"/>
  <c r="V285" i="1" s="1"/>
  <c r="H286" i="1"/>
  <c r="H287" i="1"/>
  <c r="H288" i="1"/>
  <c r="H289" i="1"/>
  <c r="V289" i="1" s="1"/>
  <c r="H290" i="1"/>
  <c r="V290" i="1" s="1"/>
  <c r="H291" i="1"/>
  <c r="V291" i="1" s="1"/>
  <c r="H292" i="1"/>
  <c r="H293" i="1"/>
  <c r="V293" i="1" s="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V527" i="1" s="1"/>
  <c r="H528" i="1"/>
  <c r="V528" i="1" s="1"/>
  <c r="H529" i="1"/>
  <c r="H530" i="1"/>
  <c r="H531" i="1"/>
  <c r="H532" i="1"/>
  <c r="V532" i="1" s="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V578" i="1" s="1"/>
  <c r="H579" i="1"/>
  <c r="H580" i="1"/>
  <c r="H581" i="1"/>
  <c r="H582" i="1"/>
  <c r="V582" i="1" s="1"/>
  <c r="H583" i="1"/>
  <c r="V583" i="1" s="1"/>
  <c r="H584" i="1"/>
  <c r="H585" i="1"/>
  <c r="H586" i="1"/>
  <c r="H587" i="1"/>
  <c r="H588" i="1"/>
  <c r="H589" i="1"/>
  <c r="H590" i="1"/>
  <c r="H591" i="1"/>
  <c r="V591" i="1" s="1"/>
  <c r="H592" i="1"/>
  <c r="V592" i="1" s="1"/>
  <c r="H593" i="1"/>
  <c r="V593" i="1" s="1"/>
  <c r="H594" i="1"/>
  <c r="H595" i="1"/>
  <c r="V595" i="1" s="1"/>
  <c r="H596" i="1"/>
  <c r="H597" i="1"/>
  <c r="H598" i="1"/>
  <c r="V598" i="1" s="1"/>
  <c r="H599" i="1"/>
  <c r="H600" i="1"/>
  <c r="V600" i="1" s="1"/>
  <c r="H601" i="1"/>
  <c r="H602" i="1"/>
  <c r="V602" i="1" s="1"/>
  <c r="H603" i="1"/>
  <c r="H604" i="1"/>
  <c r="H605" i="1"/>
  <c r="V605" i="1" s="1"/>
  <c r="H606" i="1"/>
  <c r="H607" i="1"/>
  <c r="V607" i="1" s="1"/>
  <c r="H608" i="1"/>
  <c r="V608" i="1" s="1"/>
  <c r="H609" i="1"/>
  <c r="V609" i="1" s="1"/>
  <c r="H610" i="1"/>
  <c r="V610" i="1" s="1"/>
  <c r="H611" i="1"/>
  <c r="V611" i="1" s="1"/>
  <c r="H612" i="1"/>
  <c r="V612" i="1" s="1"/>
  <c r="H613" i="1"/>
  <c r="H614" i="1"/>
  <c r="H615" i="1"/>
  <c r="H616" i="1"/>
  <c r="H617" i="1"/>
  <c r="H618" i="1"/>
  <c r="H619" i="1"/>
  <c r="H620" i="1"/>
  <c r="H621" i="1"/>
  <c r="H622" i="1"/>
  <c r="H623" i="1"/>
  <c r="H624" i="1"/>
  <c r="H625" i="1"/>
  <c r="H626" i="1"/>
  <c r="H627" i="1"/>
  <c r="H628" i="1"/>
  <c r="H629" i="1"/>
  <c r="H630" i="1"/>
  <c r="H631" i="1"/>
  <c r="H632" i="1"/>
  <c r="H633" i="1"/>
  <c r="H634" i="1"/>
  <c r="H635" i="1"/>
  <c r="H636" i="1"/>
  <c r="V636" i="1" s="1"/>
  <c r="H637" i="1"/>
  <c r="H638" i="1"/>
  <c r="H639" i="1"/>
  <c r="V639" i="1" s="1"/>
  <c r="H640" i="1"/>
  <c r="H641" i="1"/>
  <c r="H642" i="1"/>
  <c r="H643" i="1"/>
  <c r="H644" i="1"/>
  <c r="H645" i="1"/>
  <c r="V645" i="1" s="1"/>
  <c r="H646" i="1"/>
  <c r="H647" i="1"/>
  <c r="H648" i="1"/>
  <c r="H649" i="1"/>
  <c r="H650" i="1"/>
  <c r="H651" i="1"/>
  <c r="H652" i="1"/>
  <c r="H653" i="1"/>
  <c r="H654" i="1"/>
  <c r="H655" i="1"/>
  <c r="H656" i="1"/>
  <c r="H657" i="1"/>
  <c r="H658" i="1"/>
  <c r="H659" i="1"/>
  <c r="H660" i="1"/>
  <c r="H661" i="1"/>
  <c r="H662" i="1"/>
  <c r="H663" i="1"/>
  <c r="H664" i="1"/>
  <c r="H665" i="1"/>
  <c r="H666" i="1"/>
  <c r="V666" i="1" s="1"/>
  <c r="H667" i="1"/>
  <c r="H668" i="1"/>
  <c r="H669" i="1"/>
  <c r="H670" i="1"/>
  <c r="H671" i="1"/>
  <c r="H672" i="1"/>
  <c r="H673" i="1"/>
  <c r="H674" i="1"/>
  <c r="H675" i="1"/>
  <c r="H676" i="1"/>
  <c r="H677" i="1"/>
  <c r="H678" i="1"/>
  <c r="V678" i="1" s="1"/>
  <c r="H679" i="1"/>
  <c r="H680" i="1"/>
  <c r="H681" i="1"/>
  <c r="H682" i="1"/>
  <c r="H683" i="1"/>
  <c r="H684" i="1"/>
  <c r="H685" i="1"/>
  <c r="H686" i="1"/>
  <c r="H687" i="1"/>
  <c r="H688" i="1"/>
  <c r="H689" i="1"/>
  <c r="H690" i="1"/>
  <c r="H691" i="1"/>
  <c r="H692" i="1"/>
  <c r="H693" i="1"/>
  <c r="H694" i="1"/>
  <c r="H695" i="1"/>
  <c r="H696" i="1"/>
  <c r="H697" i="1"/>
  <c r="H698" i="1"/>
  <c r="H699" i="1"/>
  <c r="H700" i="1"/>
  <c r="V700" i="1" s="1"/>
  <c r="H701" i="1"/>
  <c r="V701" i="1" s="1"/>
  <c r="H702" i="1"/>
  <c r="H703" i="1"/>
  <c r="V703" i="1" s="1"/>
  <c r="H704" i="1"/>
  <c r="V704" i="1" s="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V732" i="1" s="1"/>
  <c r="H733" i="1"/>
  <c r="H734" i="1"/>
  <c r="V734" i="1" s="1"/>
  <c r="H735" i="1"/>
  <c r="V735" i="1" s="1"/>
  <c r="H736" i="1"/>
  <c r="H737" i="1"/>
  <c r="H738" i="1"/>
  <c r="H739" i="1"/>
  <c r="H740" i="1"/>
  <c r="H741" i="1"/>
  <c r="H742" i="1"/>
  <c r="H743" i="1"/>
  <c r="H744" i="1"/>
  <c r="H745" i="1"/>
  <c r="H746" i="1"/>
  <c r="H747" i="1"/>
  <c r="H748" i="1"/>
  <c r="H749" i="1"/>
  <c r="H750" i="1"/>
  <c r="H751" i="1"/>
  <c r="H752" i="1"/>
  <c r="H753" i="1"/>
  <c r="H754" i="1"/>
  <c r="H755" i="1"/>
  <c r="H756" i="1"/>
  <c r="H757" i="1"/>
  <c r="H758" i="1"/>
  <c r="H759" i="1"/>
  <c r="V759" i="1" s="1"/>
  <c r="H760" i="1"/>
  <c r="H761" i="1"/>
  <c r="H762" i="1"/>
  <c r="H763" i="1"/>
  <c r="H764" i="1"/>
  <c r="H765" i="1"/>
  <c r="H766" i="1"/>
  <c r="H767" i="1"/>
  <c r="H768" i="1"/>
  <c r="H769" i="1"/>
  <c r="H770" i="1"/>
  <c r="H771" i="1"/>
  <c r="H772" i="1"/>
  <c r="H773" i="1"/>
  <c r="H774" i="1"/>
  <c r="H775" i="1"/>
  <c r="H776" i="1"/>
  <c r="H777" i="1"/>
  <c r="H778" i="1"/>
  <c r="H779" i="1"/>
  <c r="H780" i="1"/>
  <c r="H781" i="1"/>
  <c r="V781" i="1" s="1"/>
  <c r="H782" i="1"/>
  <c r="H783" i="1"/>
  <c r="V783" i="1" s="1"/>
  <c r="H784" i="1"/>
  <c r="H785" i="1"/>
  <c r="H786" i="1"/>
  <c r="H787" i="1"/>
  <c r="H788" i="1"/>
  <c r="H789" i="1"/>
  <c r="H790" i="1"/>
  <c r="H791" i="1"/>
  <c r="H792" i="1"/>
  <c r="H793" i="1"/>
  <c r="V793" i="1" s="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Q3448" i="1" s="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Q3472" i="1" s="1"/>
  <c r="H3473" i="1"/>
  <c r="Q3473" i="1" s="1"/>
  <c r="H3474" i="1"/>
  <c r="Q3474" i="1" s="1"/>
  <c r="H3475" i="1"/>
  <c r="H3476" i="1"/>
  <c r="Q3476" i="1" s="1"/>
  <c r="H3477" i="1"/>
  <c r="Q3477" i="1" s="1"/>
  <c r="H3478" i="1"/>
  <c r="H3479" i="1"/>
  <c r="H3480" i="1"/>
  <c r="H3481" i="1"/>
  <c r="H3482" i="1"/>
  <c r="H3483" i="1"/>
  <c r="H3484" i="1"/>
  <c r="Q3484" i="1" s="1"/>
  <c r="H3485" i="1"/>
  <c r="H3486" i="1"/>
  <c r="H3487" i="1"/>
  <c r="Q3487" i="1" s="1"/>
  <c r="H3488" i="1"/>
  <c r="H3489" i="1"/>
  <c r="H3490" i="1"/>
  <c r="Q3490" i="1" s="1"/>
  <c r="H3491" i="1"/>
  <c r="Q3491" i="1" s="1"/>
  <c r="H3492" i="1"/>
  <c r="H3493" i="1"/>
  <c r="H3494" i="1"/>
  <c r="Q3494" i="1" s="1"/>
  <c r="H3495" i="1"/>
  <c r="Q3495" i="1" s="1"/>
  <c r="H3496" i="1"/>
  <c r="Q3496" i="1" s="1"/>
  <c r="H3497" i="1"/>
  <c r="Q3497" i="1" s="1"/>
  <c r="H3498" i="1"/>
  <c r="Q3498" i="1" s="1"/>
  <c r="H3499" i="1"/>
  <c r="H3500" i="1"/>
  <c r="Q3500" i="1" s="1"/>
  <c r="H3501" i="1"/>
  <c r="Q3501" i="1" s="1"/>
  <c r="H3502" i="1"/>
  <c r="Q3502" i="1" s="1"/>
  <c r="H3503" i="1"/>
  <c r="H3504" i="1"/>
  <c r="H3505" i="1"/>
  <c r="H3506" i="1"/>
  <c r="H3507" i="1"/>
  <c r="Q3507" i="1" s="1"/>
  <c r="H3508" i="1"/>
  <c r="H3509" i="1"/>
  <c r="H3510" i="1"/>
  <c r="H3511" i="1"/>
  <c r="Q3511" i="1" s="1"/>
  <c r="H3512" i="1"/>
  <c r="Q3512" i="1" s="1"/>
  <c r="H3513" i="1"/>
  <c r="H3514" i="1"/>
  <c r="H3515" i="1"/>
  <c r="Q3515" i="1" s="1"/>
  <c r="H3516" i="1"/>
  <c r="Q3516" i="1" s="1"/>
  <c r="H3517" i="1"/>
  <c r="Q3517" i="1" s="1"/>
  <c r="H3518" i="1"/>
  <c r="H3519" i="1"/>
  <c r="Q3519" i="1" s="1"/>
  <c r="H3520" i="1"/>
  <c r="H3521" i="1"/>
  <c r="H3522" i="1"/>
  <c r="Q3522" i="1" s="1"/>
  <c r="H3523" i="1"/>
  <c r="Q3523" i="1" s="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Q3550" i="1" s="1"/>
  <c r="H3551" i="1"/>
  <c r="Q3551" i="1" s="1"/>
  <c r="H3552" i="1"/>
  <c r="Q3552" i="1" s="1"/>
  <c r="H3553" i="1"/>
  <c r="Q3553" i="1" s="1"/>
  <c r="H3554" i="1"/>
  <c r="Q3554" i="1" s="1"/>
  <c r="H3555" i="1"/>
  <c r="Q3555" i="1" s="1"/>
  <c r="H3556" i="1"/>
  <c r="Q3556" i="1" s="1"/>
  <c r="H3557" i="1"/>
  <c r="Q3557" i="1" s="1"/>
  <c r="H3558" i="1"/>
  <c r="Q3558" i="1" s="1"/>
  <c r="H3559" i="1"/>
  <c r="Q3559" i="1" s="1"/>
  <c r="H3560" i="1"/>
  <c r="Q3560" i="1" s="1"/>
  <c r="H3561" i="1"/>
  <c r="Q3561" i="1" s="1"/>
  <c r="H3562" i="1"/>
  <c r="H3563" i="1"/>
  <c r="Q3563" i="1" s="1"/>
  <c r="H3564" i="1"/>
  <c r="Q3564" i="1" s="1"/>
  <c r="H3565" i="1"/>
  <c r="Q3565" i="1" s="1"/>
  <c r="H3566" i="1"/>
  <c r="Q3566" i="1" s="1"/>
  <c r="H3567" i="1"/>
  <c r="Q3567" i="1" s="1"/>
  <c r="H3568" i="1"/>
  <c r="Q3568" i="1" s="1"/>
  <c r="H3569" i="1"/>
  <c r="Q3569" i="1" s="1"/>
  <c r="H3570" i="1"/>
  <c r="Q3570" i="1" s="1"/>
  <c r="H3571" i="1"/>
  <c r="Q3571" i="1" s="1"/>
  <c r="H3572" i="1"/>
  <c r="Q3572" i="1" s="1"/>
  <c r="H3573" i="1"/>
  <c r="Q3573" i="1" s="1"/>
  <c r="H3574" i="1"/>
  <c r="Q3574" i="1" s="1"/>
  <c r="H3575" i="1"/>
  <c r="H3576" i="1"/>
  <c r="Q3576" i="1" s="1"/>
  <c r="H3577" i="1"/>
  <c r="H3578" i="1"/>
  <c r="Q3578" i="1" s="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Q3620" i="1" s="1"/>
  <c r="H3621" i="1"/>
  <c r="H3622" i="1"/>
  <c r="Q3622" i="1" s="1"/>
  <c r="H3623" i="1"/>
  <c r="Q3623" i="1" s="1"/>
  <c r="H3624" i="1"/>
  <c r="Q3624" i="1" s="1"/>
  <c r="H3625" i="1"/>
  <c r="Q3625" i="1" s="1"/>
  <c r="H3626" i="1"/>
  <c r="Q3626" i="1" s="1"/>
  <c r="H3627" i="1"/>
  <c r="Q3627" i="1" s="1"/>
  <c r="H3628" i="1"/>
  <c r="Q3628" i="1" s="1"/>
  <c r="H3629" i="1"/>
  <c r="Q3629" i="1" s="1"/>
  <c r="H3630" i="1"/>
  <c r="Q3630" i="1" s="1"/>
  <c r="H3631" i="1"/>
  <c r="Q3631" i="1" s="1"/>
  <c r="H3632" i="1"/>
  <c r="Q3632" i="1" s="1"/>
  <c r="H3633" i="1"/>
  <c r="Q3633" i="1" s="1"/>
  <c r="H3634" i="1"/>
  <c r="Q3634" i="1" s="1"/>
  <c r="H3635" i="1"/>
  <c r="Q3635" i="1" s="1"/>
  <c r="H3636" i="1"/>
  <c r="Q3636" i="1" s="1"/>
  <c r="H3637" i="1"/>
  <c r="Q3637" i="1" s="1"/>
  <c r="H3638" i="1"/>
  <c r="Q3638" i="1" s="1"/>
  <c r="H3639" i="1"/>
  <c r="Q3639" i="1" s="1"/>
  <c r="H3640" i="1"/>
  <c r="Q3640" i="1" s="1"/>
  <c r="H3641" i="1"/>
  <c r="Q3641" i="1" s="1"/>
  <c r="H3642" i="1"/>
  <c r="Q3642" i="1" s="1"/>
  <c r="H3643" i="1"/>
  <c r="Q3643" i="1" s="1"/>
  <c r="H3644" i="1"/>
  <c r="Q3644" i="1" s="1"/>
  <c r="H3645" i="1"/>
  <c r="Q3645" i="1" s="1"/>
  <c r="H3646" i="1"/>
  <c r="Q3646" i="1" s="1"/>
  <c r="H3661" i="1"/>
  <c r="H3647" i="1"/>
  <c r="Q3647" i="1" s="1"/>
  <c r="H3648" i="1"/>
  <c r="Q3648" i="1" s="1"/>
  <c r="H3649" i="1"/>
  <c r="Q3649" i="1" s="1"/>
  <c r="H3650" i="1"/>
  <c r="Q3650" i="1" s="1"/>
  <c r="H3651" i="1"/>
  <c r="Q3651" i="1" s="1"/>
  <c r="H3652" i="1"/>
  <c r="Q3652" i="1" s="1"/>
  <c r="H3653" i="1"/>
  <c r="Q3653" i="1" s="1"/>
  <c r="H3654" i="1"/>
  <c r="H3655" i="1"/>
  <c r="Q3655" i="1" s="1"/>
  <c r="H3656" i="1"/>
  <c r="Q3656" i="1" s="1"/>
  <c r="H3657" i="1"/>
  <c r="Q3657" i="1" s="1"/>
  <c r="H3658" i="1"/>
  <c r="Q3658" i="1" s="1"/>
  <c r="H3659" i="1"/>
  <c r="Q3659" i="1" s="1"/>
  <c r="H3662" i="1"/>
  <c r="H3663" i="1"/>
  <c r="H3664" i="1"/>
  <c r="H3665" i="1"/>
  <c r="H3666" i="1"/>
  <c r="H3667" i="1"/>
  <c r="H3668" i="1"/>
  <c r="H3660" i="1"/>
  <c r="Q3660" i="1" s="1"/>
  <c r="H3669" i="1"/>
  <c r="H3670" i="1"/>
  <c r="H3671" i="1"/>
  <c r="H3672" i="1"/>
  <c r="H3673" i="1"/>
  <c r="H3674" i="1"/>
  <c r="H3675" i="1"/>
  <c r="H3676" i="1"/>
  <c r="H3677" i="1"/>
  <c r="H3678" i="1"/>
  <c r="H3679" i="1"/>
  <c r="H3680" i="1"/>
  <c r="H3681" i="1"/>
  <c r="H3682" i="1"/>
  <c r="H3683" i="1"/>
  <c r="H3684" i="1"/>
  <c r="H3685" i="1"/>
  <c r="Q3520" i="1" l="1"/>
  <c r="R3520" i="1" s="1"/>
  <c r="S3520" i="1" s="1"/>
  <c r="Q3575" i="1"/>
  <c r="R3575" i="1" s="1"/>
  <c r="S3575" i="1" s="1"/>
  <c r="Q3518" i="1"/>
  <c r="R3518" i="1" s="1"/>
  <c r="Q3654" i="1"/>
  <c r="R3654" i="1" s="1"/>
  <c r="S3654" i="1" s="1"/>
  <c r="Q3577" i="1"/>
  <c r="R3577" i="1" s="1"/>
  <c r="S3577" i="1" s="1"/>
  <c r="H5" i="1"/>
  <c r="S3518" i="1" l="1"/>
  <c r="R3" i="1"/>
  <c r="S3" i="1"/>
  <c r="H19" i="4" l="1"/>
  <c r="H20" i="4" s="1"/>
  <c r="G20" i="4"/>
  <c r="I19" i="4" l="1"/>
  <c r="I20" i="4" s="1"/>
</calcChain>
</file>

<file path=xl/comments1.xml><?xml version="1.0" encoding="utf-8"?>
<comments xmlns="http://schemas.openxmlformats.org/spreadsheetml/2006/main">
  <authors>
    <author>ACC-PC01</author>
  </authors>
  <commentList>
    <comment ref="G19" authorId="0" shapeId="0">
      <text>
        <r>
          <rPr>
            <b/>
            <sz val="9"/>
            <color indexed="81"/>
            <rFont val="Tahoma"/>
          </rPr>
          <t>Small amount so not make provison 2025</t>
        </r>
        <r>
          <rPr>
            <sz val="9"/>
            <color indexed="81"/>
            <rFont val="Tahoma"/>
          </rPr>
          <t xml:space="preserve">
</t>
        </r>
      </text>
    </comment>
  </commentList>
</comments>
</file>

<file path=xl/sharedStrings.xml><?xml version="1.0" encoding="utf-8"?>
<sst xmlns="http://schemas.openxmlformats.org/spreadsheetml/2006/main" count="46703" uniqueCount="10944">
  <si>
    <t>Kind</t>
  </si>
  <si>
    <t>item code</t>
  </si>
  <si>
    <t>Name</t>
  </si>
  <si>
    <t>760011</t>
  </si>
  <si>
    <t>Nhôm hợp kim dạng thanh S36</t>
  </si>
  <si>
    <t>760309</t>
  </si>
  <si>
    <t>Aluminum Ingots ADC3
, Hợp kim nhôm ADC3</t>
  </si>
  <si>
    <t>762249</t>
  </si>
  <si>
    <t>Aluminum S3Y/Nhôm hợp kim dạng thanh S3Y</t>
  </si>
  <si>
    <t>762750</t>
  </si>
  <si>
    <t>Aluminum A380/Nhôm A380</t>
  </si>
  <si>
    <t>762800</t>
  </si>
  <si>
    <t>A413 Aluminium alloy for Handle Bar product-Nguyên liệu A413 sản xuất Handle bar</t>
  </si>
  <si>
    <t>762802</t>
  </si>
  <si>
    <t>Aluminium ALDCS 12 Fe 0.9%-Nhôm thỏi ALDC12 thành phần Fe 0.9%</t>
  </si>
  <si>
    <t>763915</t>
  </si>
  <si>
    <t>Aluminium plate for bracket(0102-002945)-B6/ Phôi nhôm (0102-002945)-B6</t>
  </si>
  <si>
    <t>762897</t>
  </si>
  <si>
    <t>Bracket Q4/Vỏ (khung đỡ) điện thoại di động bằng kim loại/Q4</t>
  </si>
  <si>
    <t>Mold Jig Material</t>
  </si>
  <si>
    <t>740202</t>
  </si>
  <si>
    <t>Hexagonal bolt/chìm lục giác kt M8*60</t>
  </si>
  <si>
    <t>740215</t>
  </si>
  <si>
    <t>Hexagonal bolt/ Chìm lục giác M10*60(1)</t>
  </si>
  <si>
    <t>741351</t>
  </si>
  <si>
    <t>Master box label/Giấy in tem cuộn. Size: 30*13mm (2 tem)</t>
  </si>
  <si>
    <t>741352</t>
  </si>
  <si>
    <t>Master box label/ Giấy in tem cuộn. Size: 100*150mm</t>
  </si>
  <si>
    <t>741689</t>
  </si>
  <si>
    <t>Inner label/ Giấy in tem cuộn. Size: 13*32mm (khổ cuộn 75mm)</t>
  </si>
  <si>
    <t>742008</t>
  </si>
  <si>
    <t>Master box label/Giấy in tem cuộn. Size: 30*13mm (3 tem)</t>
  </si>
  <si>
    <t>742255</t>
  </si>
  <si>
    <t>PE bag/ Túi chống tĩnh điện màu xanh dương  21cm*25cm*0.04mm  (dùng cho model hàng GEN2/1v5 pre/Al5)</t>
  </si>
  <si>
    <t>742313</t>
  </si>
  <si>
    <t>Vacuum poly bag 350*490*0.1/Túi chân không</t>
  </si>
  <si>
    <t>742342</t>
  </si>
  <si>
    <t>Zipper bag/Túi zipper KT: 180*250*0.05mm</t>
  </si>
  <si>
    <t>742343</t>
  </si>
  <si>
    <t>Tem QR/Sticker for QR printing, kt: 10*10mm</t>
  </si>
  <si>
    <t>742369</t>
  </si>
  <si>
    <t>PE bag/ Túi chống tĩnh điện màu trắng   680mm*600mm*0.04mm</t>
  </si>
  <si>
    <t>742370</t>
  </si>
  <si>
    <t>PE bag/Túi chống tĩnh điện màu xanh lá  21cm*25cm*0.04mm(570W/AL6)</t>
  </si>
  <si>
    <t>742371</t>
  </si>
  <si>
    <t>PE bag/Túi chống tĩnh điện màu  vàng 21cm*25cm*0.04mm( 1v5 base/BYD housing/Nu)</t>
  </si>
  <si>
    <t>742399</t>
  </si>
  <si>
    <t>PE bag/ Túi chống tĩnh điện màu xanh dương  210mm*350mm*0.04mm  (dùng cho model hàng 1V5 Housing 1826)</t>
  </si>
  <si>
    <t>752055</t>
  </si>
  <si>
    <t>Hair/ tóc thật</t>
  </si>
  <si>
    <t>754012</t>
  </si>
  <si>
    <t>Miếng dán móng tay 412-24 (từ 0-3)</t>
  </si>
  <si>
    <t>754576</t>
  </si>
  <si>
    <t>Silical gel 50 gr/hạt hút ẩm</t>
  </si>
  <si>
    <t>754654</t>
  </si>
  <si>
    <t>Mold Pin-EJECTOR PIN _x000D_/Chốt hãm bằng thép SKD61 của khuôn đúc d2*L100*H4*D4/ 밀핀" EPN2-100</t>
  </si>
  <si>
    <t>760018</t>
  </si>
  <si>
    <t>Carton box. 5 Plate: 1 surface Yellow, 1 surface raw. Thùng carton 5 lớp,mặt ngoài vàng, mặt trong thô MC-YLR01</t>
  </si>
  <si>
    <t>760119</t>
  </si>
  <si>
    <t>Clear Sticker-Stick paper box, dim: 16mm_x000D_
/Miếng dán ở giữa vị trí trên cùng và dưới cùng hộp đựng lông mi giả</t>
  </si>
  <si>
    <t>760120</t>
  </si>
  <si>
    <t>Inner box. Size: 97*77*83mm . Color : white/Hộp Inner box đựng ngoài hộp lông mi giả, màu trắng</t>
  </si>
  <si>
    <t>760233</t>
  </si>
  <si>
    <t>PET13 Tray. Color: White 0.4T. Model MC-PET13-1Pair_x000D_
/Khay đựng lông mi giả - PET13-1 đôi . Size 95*55*15</t>
  </si>
  <si>
    <t>760235</t>
  </si>
  <si>
    <t>PET15 Tray. Color: White. Model MC-PET15-4pairs_x000D_
/Khay đựng lông mi giả - PET15-4 đôi. Size: 95*96*15</t>
  </si>
  <si>
    <t>760246</t>
  </si>
  <si>
    <t>EYELENE box. Color: Pink. 1 pair /Hộp EYELENE,  30-88133-E01, 1 đôi</t>
  </si>
  <si>
    <t>760300</t>
  </si>
  <si>
    <t>Tray PP 0.4T Black_x000D_
/(Khay 932-63) Khay nhựa PP-04 Đen , 10 ô</t>
  </si>
  <si>
    <t>760318</t>
  </si>
  <si>
    <t>Bar code 01-91295-002. Size: 20*34mm_x000D_
/Tem mã vạch 079181912952. Loại mã Code UPCA-12</t>
  </si>
  <si>
    <t>760319</t>
  </si>
  <si>
    <t>Bar code 01-91297-002. Size: 20*34mm_x000D_
/Tem mã vạch 079181912976. Loại mã Code UPCA-12</t>
  </si>
  <si>
    <t>760367</t>
  </si>
  <si>
    <t>Item label, Black ink_x000D_
/ Tem số 88132 mực đen . Size : 17*8mm</t>
  </si>
  <si>
    <t>760369</t>
  </si>
  <si>
    <t>Item label, Black ink_x000D_
/ Tem số 88133 mực đen . Size : 17*8mm</t>
  </si>
  <si>
    <t>760376</t>
  </si>
  <si>
    <t>Bar code 01-88150-U02. Size: 18*32mm_x000D_
/ Tem mã vạch 079181881500 Loại mã Code UPCA-12</t>
  </si>
  <si>
    <t>760464</t>
  </si>
  <si>
    <t>Eyelash box. Color: Pink/ Hộp hồng 1 pair 30-88130-FE4</t>
  </si>
  <si>
    <t>760467</t>
  </si>
  <si>
    <t>Item label for Revlon box, Black ink /Tem số 88133 mực đen . Size : 17*8mm</t>
  </si>
  <si>
    <t>760468</t>
  </si>
  <si>
    <t>Bar code 01-88133-FE4. Size: 15*25mm/Tem mã vạch 0079181881333 Loại mã Code EAN-13</t>
  </si>
  <si>
    <t>760469</t>
  </si>
  <si>
    <t>Item label for Revlon box, Black ink /Tem số 88136 mực đen . Size : 17*8mm</t>
  </si>
  <si>
    <t>760482</t>
  </si>
  <si>
    <t>Tray Bottom cover 2P+Clamp Support, 9 holes/ Khay nhựa PET trong suốt, 9 hố MC-PS02.</t>
  </si>
  <si>
    <t>760488</t>
  </si>
  <si>
    <t>UP_P45_FEEDER 61A-01434 for WHB Dipole</t>
  </si>
  <si>
    <t>760489</t>
  </si>
  <si>
    <t>DOWN_M45_FEEDER 61A-01435 for WHB Dipole</t>
  </si>
  <si>
    <t>760505</t>
  </si>
  <si>
    <t>Devide Pad: 3 plates, 2 Yellow surface. Model: MC-YL10</t>
  </si>
  <si>
    <t>760506</t>
  </si>
  <si>
    <t>THINNER T-900</t>
  </si>
  <si>
    <t>760508</t>
  </si>
  <si>
    <t>UV SF-001</t>
  </si>
  <si>
    <t>760509</t>
  </si>
  <si>
    <t>UV 747</t>
  </si>
  <si>
    <t>760511</t>
  </si>
  <si>
    <t>PET13-1 Tray. Color: White 0.4T. Model MC-PET13-1 Pair_x000D_
/Khay đựng lông mi giả - PET13 -1 (1 đôi). Size 95*55*15</t>
  </si>
  <si>
    <t>760518</t>
  </si>
  <si>
    <t>Tray nail FP 1296</t>
  </si>
  <si>
    <t>760521</t>
  </si>
  <si>
    <t>Tray nail FP2280</t>
  </si>
  <si>
    <t>760522</t>
  </si>
  <si>
    <t>Tray nail FP 301-P</t>
  </si>
  <si>
    <t>760523</t>
  </si>
  <si>
    <t>Tray nail FP 411-p</t>
  </si>
  <si>
    <t>760525</t>
  </si>
  <si>
    <t>Tray nail FP UTETSO-P</t>
  </si>
  <si>
    <t>760526</t>
  </si>
  <si>
    <t>Tray nail FP 106 125-P</t>
  </si>
  <si>
    <t>760527</t>
  </si>
  <si>
    <t>Tray nail FP UTET 421-P</t>
  </si>
  <si>
    <t>760528</t>
  </si>
  <si>
    <t>Tray nail FP 127-P</t>
  </si>
  <si>
    <t>760539</t>
  </si>
  <si>
    <t>Glitter M00818 (HW 1001H 1/256)</t>
  </si>
  <si>
    <t>760553</t>
  </si>
  <si>
    <t>Glitter G5006/bột màu HW 5006 1/256</t>
  </si>
  <si>
    <t>760557</t>
  </si>
  <si>
    <t>Color Powder KC110</t>
  </si>
  <si>
    <t>760558</t>
  </si>
  <si>
    <t>Color Powder KC4625</t>
  </si>
  <si>
    <t>760561</t>
  </si>
  <si>
    <t>色粉 (bột màu) KC424</t>
  </si>
  <si>
    <t>760563</t>
  </si>
  <si>
    <t>色粉 (bột màu) KC219</t>
  </si>
  <si>
    <t>760564</t>
  </si>
  <si>
    <t>色粉 (bột màu) KC259</t>
  </si>
  <si>
    <t>760567</t>
  </si>
  <si>
    <t>色粉 (bột màu) KC508</t>
  </si>
  <si>
    <t>760568</t>
  </si>
  <si>
    <t>色粉 (bột màu) KC415</t>
  </si>
  <si>
    <t>760569</t>
  </si>
  <si>
    <t>色粉 (bột màu)  KC310 金色 (màu vàng)</t>
  </si>
  <si>
    <t>760570</t>
  </si>
  <si>
    <t>色粉 (bột màu) KC4629 珠光淡蓝 (màu xanh ngọc trai)</t>
  </si>
  <si>
    <t>760572</t>
  </si>
  <si>
    <t>钛白粉 (TiO2) bột màu/color powder 909595</t>
  </si>
  <si>
    <t>760574</t>
  </si>
  <si>
    <t>色粉 (bột màu) D405</t>
  </si>
  <si>
    <t>760577</t>
  </si>
  <si>
    <t>色粉 (bột màu) 荧光黄 (màu vàng huỳnh quang)</t>
  </si>
  <si>
    <t>760585</t>
  </si>
  <si>
    <t>珠光色粉(Bột nhũ) KC153</t>
  </si>
  <si>
    <t>760586</t>
  </si>
  <si>
    <t>色粉 (bột màu) D407</t>
  </si>
  <si>
    <t>760587</t>
  </si>
  <si>
    <t>Glue Keo 70-01176-000 (EC 200 clear glue )</t>
  </si>
  <si>
    <t>760589</t>
  </si>
  <si>
    <t>Wood stick/ Thanh gỗ (75mm*3mm)</t>
  </si>
  <si>
    <t>760590</t>
  </si>
  <si>
    <t>Nail Buffer/ Dũa (65mm)</t>
  </si>
  <si>
    <t>760596</t>
  </si>
  <si>
    <t>Clear Sticker/ Băng dính</t>
  </si>
  <si>
    <t>760602</t>
  </si>
  <si>
    <t>Front label 70259 FB1/ Nhãn trước của hộp đựng móng tay giả</t>
  </si>
  <si>
    <t>760606</t>
  </si>
  <si>
    <t>White ink HSC for Nail/Mực HSC 110 CONC White 1 (1000gr/BOT)</t>
  </si>
  <si>
    <t>760614</t>
  </si>
  <si>
    <t>Paint RESO UV #SN 013AS</t>
  </si>
  <si>
    <t>760622</t>
  </si>
  <si>
    <t>Paper display for Nail AII/Hộp giấy trưng bày sản phẩm display</t>
  </si>
  <si>
    <t>760625</t>
  </si>
  <si>
    <t>Tray for bracket PET 08 (for Note 8)_x000D_/Khay nhựa bracket 410*350*20 mm (cho Note 8)</t>
  </si>
  <si>
    <t>760634</t>
  </si>
  <si>
    <t>Tray PET 23 clear
, Khay PET 23, màu trong, size 415*360*27.5 mm (0.5T) Tray PET 23</t>
  </si>
  <si>
    <t>760636</t>
  </si>
  <si>
    <t>Tray NRK 20ea , color: black/Khay nhựa (NRK20ea) màu đen</t>
  </si>
  <si>
    <t>760645</t>
  </si>
  <si>
    <t>PCB nail led lamp/bản mạch điện tử đèn led móng tay</t>
  </si>
  <si>
    <t>760653</t>
  </si>
  <si>
    <t>Insert M1.6- Ø3*5mm( Qualcomm  MTP SDX24/55-PB922 Front housing)</t>
  </si>
  <si>
    <t>760654</t>
  </si>
  <si>
    <t>Insert M1.6- Ø3*4mm( Qualcomm  MTP SDX24/55-PB922 Front housing)</t>
  </si>
  <si>
    <t>760656</t>
  </si>
  <si>
    <t>Ant Right 1( 50-PA571) (Qualcomm Ant Carrier Right)/linh kiện qualcomm</t>
  </si>
  <si>
    <t>760657</t>
  </si>
  <si>
    <t>Ant Right 2( 50-PA572) (Qualcomm Ant Carrier Right)/linh kiện qualcomm</t>
  </si>
  <si>
    <t>760671</t>
  </si>
  <si>
    <t>(Production) SHIELD, RF TO MAIN, PROJECT 50-PB736-P1 Qualcomm shield can</t>
  </si>
  <si>
    <t>760679</t>
  </si>
  <si>
    <t>Glossy ink YD-1001 for nail/Mực bóng YD-1001</t>
  </si>
  <si>
    <t>760725</t>
  </si>
  <si>
    <t>Sơn UV phủ bóng móng tay UVILON #ART 1007(MC1) CLEAR</t>
  </si>
  <si>
    <t>760726</t>
  </si>
  <si>
    <t>Paint_x000D_/Sơn UV phủ bóng móng tay UVILON #ART 1009(MC4) CLEAR</t>
  </si>
  <si>
    <t>760728</t>
  </si>
  <si>
    <t>Ink  black 3C for nail/ Mực đen 3C</t>
  </si>
  <si>
    <t>760731</t>
  </si>
  <si>
    <t>Color powder BK117/Bột màu BK117</t>
  </si>
  <si>
    <t>760747</t>
  </si>
  <si>
    <t>pink glue 70-02202-000 (EC 200p- with label)</t>
  </si>
  <si>
    <t>760752</t>
  </si>
  <si>
    <t>Tray FP1296/tray móng tay</t>
  </si>
  <si>
    <t>760766</t>
  </si>
  <si>
    <t>Lot No. sticker 9*23 mm/Nhãn dán ghi lot xuất hàng 9*23 mm mực trắng</t>
  </si>
  <si>
    <t>760789</t>
  </si>
  <si>
    <t>Glitter HW-1001/Nhũ HW-1001 1/256</t>
  </si>
  <si>
    <t>760820</t>
  </si>
  <si>
    <t>Devide pad YL 12/Tấm đệm YL 12, 3 lớp, 2 mặt vàng kích thước 580*340 mm</t>
  </si>
  <si>
    <t>760827</t>
  </si>
  <si>
    <t>6 pcs: white diamond -4/Đá trắng gắn móng tay giả</t>
  </si>
  <si>
    <t>760829</t>
  </si>
  <si>
    <t>White diamond -SS3/Đá trắng gắn móng tay giả SS3</t>
  </si>
  <si>
    <t>760831</t>
  </si>
  <si>
    <t>AB-3 diamond/Đá AB-3 găn móng tay giả</t>
  </si>
  <si>
    <t>760833</t>
  </si>
  <si>
    <t>white diamond ss4/Đá trắng ss4 gắn móng tay giả</t>
  </si>
  <si>
    <t>760834</t>
  </si>
  <si>
    <t>Stone AB ss4/Đá AB ss4</t>
  </si>
  <si>
    <t>760835</t>
  </si>
  <si>
    <t>Champange stone ss3/đá màu vàng đồng ss3</t>
  </si>
  <si>
    <t>760838</t>
  </si>
  <si>
    <t>white diamond 001AB-SS6/Đá gắn móng tay</t>
  </si>
  <si>
    <t>760843</t>
  </si>
  <si>
    <t>AB-SS8/Đá 7 màu SS8 cho móng tay giả</t>
  </si>
  <si>
    <t>760844</t>
  </si>
  <si>
    <t>Ink 200c with shimmer/Mực YD 63025c móng tay giả</t>
  </si>
  <si>
    <t>760875</t>
  </si>
  <si>
    <t>White diamond AB-10/Đá gắn móng tay AB-SS10</t>
  </si>
  <si>
    <t>760900</t>
  </si>
  <si>
    <t>Glitter HW-1006 1/256</t>
  </si>
  <si>
    <t>760905</t>
  </si>
  <si>
    <t>Glitter HW-2108  1/128</t>
  </si>
  <si>
    <t>760936</t>
  </si>
  <si>
    <t>Bột màu HW-3606  1/256</t>
  </si>
  <si>
    <t>760939</t>
  </si>
  <si>
    <t>Bột màu HW-3609 1/256</t>
  </si>
  <si>
    <t>760943</t>
  </si>
  <si>
    <t>Bột màu HW-3610 1/256</t>
  </si>
  <si>
    <t>760944</t>
  </si>
  <si>
    <t>Bột màu HW-3610 1/128</t>
  </si>
  <si>
    <t>760947</t>
  </si>
  <si>
    <t>Bột màu HW-4001 1/128</t>
  </si>
  <si>
    <t>760959</t>
  </si>
  <si>
    <t>Bột màu HW-6005  1/128</t>
  </si>
  <si>
    <t>760993</t>
  </si>
  <si>
    <t>Bột màu HW-1001A 1/256</t>
  </si>
  <si>
    <t>760994</t>
  </si>
  <si>
    <t>Bột màu HW-1001A 1/128</t>
  </si>
  <si>
    <t>760997</t>
  </si>
  <si>
    <t>EC 300 2g glue</t>
  </si>
  <si>
    <t>760999</t>
  </si>
  <si>
    <t>''Master lable 05011522136004'Master box label size 100*77mm</t>
  </si>
  <si>
    <t>761001</t>
  </si>
  <si>
    <t>'Master lable  ''05011522136035  Barcode l size '55*32mm . Code ITF14 size 100*77mm/Tem dán</t>
  </si>
  <si>
    <t>761008</t>
  </si>
  <si>
    <t>InnerLable ''05011522135960 Barcode l size '55*32mm . Code ITF14 size 100*77mm</t>
  </si>
  <si>
    <t>761009</t>
  </si>
  <si>
    <t>'Master lable ''05011522135977 Barcode l size '55*32mm . Code ITF14 size 100*77m</t>
  </si>
  <si>
    <t>761023</t>
  </si>
  <si>
    <t>Item box  label UCPA: '078462630264 Size 30*12 mm</t>
  </si>
  <si>
    <t>761034</t>
  </si>
  <si>
    <t>Hộp giấy 4013535-Instanails-Wild weekend</t>
  </si>
  <si>
    <t>761059</t>
  </si>
  <si>
    <t>Paint_x000D_
/EMS Gray (M&amp;C) paint</t>
  </si>
  <si>
    <t>761081</t>
  </si>
  <si>
    <t>color powder/bột màu hw-3403  1/128</t>
  </si>
  <si>
    <t>761096</t>
  </si>
  <si>
    <t>Vách ngăn, 3 lớp,YL17 kích thước 378*125</t>
  </si>
  <si>
    <t>761103</t>
  </si>
  <si>
    <t>Tray nail/Tray móng tay giả FP72137</t>
  </si>
  <si>
    <t>761105</t>
  </si>
  <si>
    <t>Alcohol Prep pad for muse&amp;co</t>
  </si>
  <si>
    <t>761111</t>
  </si>
  <si>
    <t>Paper box /Hộp giấy móng tay 30-02294-FA1</t>
  </si>
  <si>
    <t>761112</t>
  </si>
  <si>
    <t>Back label/Nhãn sau 40-70268-FB1</t>
  </si>
  <si>
    <t>761125</t>
  </si>
  <si>
    <t>Glitter/Bột màu HW 6300</t>
  </si>
  <si>
    <t>761128</t>
  </si>
  <si>
    <t>Part Windows camera rear (50-PB622) model Qualcomm Hana 55-PE621_1 Windows Camera Assy Rear- AR coating on surface</t>
  </si>
  <si>
    <t>761130</t>
  </si>
  <si>
    <t>Part Windows camera front (50-PE379) Model Qualcomm Hana 55-PE902_1 Windows Camera Assy Front</t>
  </si>
  <si>
    <t>761133</t>
  </si>
  <si>
    <t>Back label 70269 FB1/Nhãn sau 70269 FB1</t>
  </si>
  <si>
    <t>761146</t>
  </si>
  <si>
    <t>ANT BTM 1( 50-PD710)/linh kiện qualcomm</t>
  </si>
  <si>
    <t>761147</t>
  </si>
  <si>
    <t>ANT BTM 2( 50-PD829)linh kiện qualcomm</t>
  </si>
  <si>
    <t>761153</t>
  </si>
  <si>
    <t>ANT TOP 5( 50-PD712)linh kiện qualcomm</t>
  </si>
  <si>
    <t>761170</t>
  </si>
  <si>
    <t>Plastic tray, color: clear. Size: 350*250*25 mm_x000D_/Khay nhựa, size  350*250*25 mm ( 20 ô)- pet26 trắng</t>
  </si>
  <si>
    <t>761241</t>
  </si>
  <si>
    <t>Nail DN22A/B</t>
  </si>
  <si>
    <t>761242</t>
  </si>
  <si>
    <t>Nail 01-31030-001</t>
  </si>
  <si>
    <t>761243</t>
  </si>
  <si>
    <t>Nail DN23A/B</t>
  </si>
  <si>
    <t>761244</t>
  </si>
  <si>
    <t>Nail DN17A/B</t>
  </si>
  <si>
    <t>761246</t>
  </si>
  <si>
    <t>Nail DN18A/B</t>
  </si>
  <si>
    <t>761247</t>
  </si>
  <si>
    <t>Nail DN21A/B</t>
  </si>
  <si>
    <t>761248</t>
  </si>
  <si>
    <t>Nail 01-31029-002</t>
  </si>
  <si>
    <t>761249</t>
  </si>
  <si>
    <t>Nail DN19A/B</t>
  </si>
  <si>
    <t>761250</t>
  </si>
  <si>
    <t>Nail 01-31044-002</t>
  </si>
  <si>
    <t>761251</t>
  </si>
  <si>
    <t>Nail 01-31053-002</t>
  </si>
  <si>
    <t>761252</t>
  </si>
  <si>
    <t>Nail 63032BP</t>
  </si>
  <si>
    <t>761253</t>
  </si>
  <si>
    <t>Nail 01-31392-001</t>
  </si>
  <si>
    <t>761254</t>
  </si>
  <si>
    <t>Nail 13-71986-001</t>
  </si>
  <si>
    <t>761255</t>
  </si>
  <si>
    <t>Nail 01-31031-002</t>
  </si>
  <si>
    <t>761256</t>
  </si>
  <si>
    <t>Nail 01-31052-002</t>
  </si>
  <si>
    <t>761257</t>
  </si>
  <si>
    <t>Nail DN16A/B</t>
  </si>
  <si>
    <t>761258</t>
  </si>
  <si>
    <t>Nail DN20A/B</t>
  </si>
  <si>
    <t>761259</t>
  </si>
  <si>
    <t>Nail DN25A/B</t>
  </si>
  <si>
    <t>761260</t>
  </si>
  <si>
    <t>Nail 01-31033-F01</t>
  </si>
  <si>
    <t>761261</t>
  </si>
  <si>
    <t>Nail 01-31042-002</t>
  </si>
  <si>
    <t>761353</t>
  </si>
  <si>
    <t>Eyelash Paper box/Hộp mi giả màu hồng 30-88133-E02 Instant volume single pack</t>
  </si>
  <si>
    <t>761362</t>
  </si>
  <si>
    <t>Batch code mm/dd/yy for led lamp label, black ink 17*8 mm</t>
  </si>
  <si>
    <t>761369</t>
  </si>
  <si>
    <t>EMS Matt Black/ Sơn đen sần (for Hanwa)</t>
  </si>
  <si>
    <t>761371</t>
  </si>
  <si>
    <t>Paper box 30-31161-FE1/Hộp giấy móng tay giả 30-31161-FE1</t>
  </si>
  <si>
    <t>761373</t>
  </si>
  <si>
    <t>paper box/Hộp giấy móng tay giả 30-01258-FA1</t>
  </si>
  <si>
    <t>761382</t>
  </si>
  <si>
    <t>Item number tem số 31162 mực đen 17*8 mm</t>
  </si>
  <si>
    <t>761422</t>
  </si>
  <si>
    <t>Thinner_x000D_/Dung môi #630 thinner (For Hanwa)</t>
  </si>
  <si>
    <t>761443</t>
  </si>
  <si>
    <t>AU#657 INVORY (M&amp;C)-6/ Sơn ivory vàng (For Hanwa)</t>
  </si>
  <si>
    <t>761445</t>
  </si>
  <si>
    <t>Glitter/Bột màu HW 3308</t>
  </si>
  <si>
    <t>761448</t>
  </si>
  <si>
    <t>Insert IUTB - 440 ốc vít</t>
  </si>
  <si>
    <t>761455</t>
  </si>
  <si>
    <t>ANT LEFT2 5(50-PF706-1)linh kiện qualcomm</t>
  </si>
  <si>
    <t>761468</t>
  </si>
  <si>
    <t>PS-AS resin_x000D_
/ Nhựa PC-AS</t>
  </si>
  <si>
    <t>761510</t>
  </si>
  <si>
    <t>Item number 31154/ Tem số 31154  mực đen ,size 17*8mm</t>
  </si>
  <si>
    <t>761519</t>
  </si>
  <si>
    <t>Tray 4PAIR Musenco</t>
  </si>
  <si>
    <t>761522</t>
  </si>
  <si>
    <t>Item Text EY0001M_x000D_
/ Tem chữ Romantic mực đen ,size 30*10mm</t>
  </si>
  <si>
    <t>761523</t>
  </si>
  <si>
    <t>Item Text EY0003M_x000D_
/ Tem chữ Allure mực đen ,size 30*10mm</t>
  </si>
  <si>
    <t>761524</t>
  </si>
  <si>
    <t>Item Text EY0007M_x000D_
/ Tem chữ Flamboyant mực đen ,size 30*10mm</t>
  </si>
  <si>
    <t>761525</t>
  </si>
  <si>
    <t>Item Text EY0009M_x000D_
/ Tem chữ Everyday mực đen ,size 30*10mm</t>
  </si>
  <si>
    <t>761526</t>
  </si>
  <si>
    <t>Item Text EY0010M_x000D_
/ Tem chữ Sweetheart mực đen ,size 30*10mm</t>
  </si>
  <si>
    <t>761527</t>
  </si>
  <si>
    <t>Item Text EY0011M_x000D_
/ Tem chữ Enchanted mực đen ,size 30*10mm</t>
  </si>
  <si>
    <t>761528</t>
  </si>
  <si>
    <t>Item Text EY0013M_x000D_
/ Tem chữ Ethereal mực đen ,size 30*10mm</t>
  </si>
  <si>
    <t>761529</t>
  </si>
  <si>
    <t>Item Text EY0015M_x000D_
/ Tem chữ Darling mực đen ,size 30*10mm</t>
  </si>
  <si>
    <t>761530</t>
  </si>
  <si>
    <t>Item Text EY0016M_x000D_
/ Tem chữ Stunning mực đen ,size 30*10mm</t>
  </si>
  <si>
    <t>761536</t>
  </si>
  <si>
    <t>50-PG286 lắp ráp Qualcomm</t>
  </si>
  <si>
    <t>761537</t>
  </si>
  <si>
    <t>50-PG287 lắp ráp Qualcomm</t>
  </si>
  <si>
    <t>761539</t>
  </si>
  <si>
    <t>50-P2320 TAPE MOTOR/ Miếng dán</t>
  </si>
  <si>
    <t>761542</t>
  </si>
  <si>
    <t>50-PE571-1  GASKET REAR MIC/Miếng dán Qualcomm</t>
  </si>
  <si>
    <t>761548</t>
  </si>
  <si>
    <t>50-PB619 TAPE ALS MIC FRONT/ Miếng dán</t>
  </si>
  <si>
    <t>761576</t>
  </si>
  <si>
    <t>Tray móng tay Muse&amp;co/Long square tray</t>
  </si>
  <si>
    <t>761593</t>
  </si>
  <si>
    <t>Sơn UV sần dùng cho móng tay/UVILON #ART 1007(MC1) MATT Paint</t>
  </si>
  <si>
    <t>761605</t>
  </si>
  <si>
    <t>Eyelene box/Hộp EYELENE,  30-88133-E01, 1 pair</t>
  </si>
  <si>
    <t>761611</t>
  </si>
  <si>
    <t>Nail pet Muse&amp;Co (clear)/Tray móng tay Muse&amp;co (Clear)</t>
  </si>
  <si>
    <t>761629</t>
  </si>
  <si>
    <t>Clear sticker Open</t>
  </si>
  <si>
    <t>761661</t>
  </si>
  <si>
    <t>Tray FP2214 (3 layers)</t>
  </si>
  <si>
    <t>761663</t>
  </si>
  <si>
    <t>Paper box 30-02209-FA2/Hộp giấy 30-02209-FA2</t>
  </si>
  <si>
    <t>761665</t>
  </si>
  <si>
    <t>Style label 20-02209-FA1: French Spirit/French Spirit mực đen kích thước 17*8mm</t>
  </si>
  <si>
    <t>761678</t>
  </si>
  <si>
    <t>Carton box YLR16-1_x000D_/Thùng carton 5 lớp, 1 mặt Việt Trì=mặt nâu,1 mặt môc MC-YLR16-1. Size:  480*375*327 mm</t>
  </si>
  <si>
    <t>761695</t>
  </si>
  <si>
    <t>Master lable '05011522145969  Barcode l size '55*32mm . Code ITF14 size 100*77mm</t>
  </si>
  <si>
    <t>761699</t>
  </si>
  <si>
    <t>Master lable  '05011522146027  Barcode l size '55*32mm . Code ITF14 size 100*77mm</t>
  </si>
  <si>
    <t>761701</t>
  </si>
  <si>
    <t>Master lable  '05011522146058  Barcode l size '55*32mm . Code ITF14 size 100*77mm</t>
  </si>
  <si>
    <t>761712</t>
  </si>
  <si>
    <t>Style label "French Elegance" mực đen kích thước 17*8mm</t>
  </si>
  <si>
    <t>761713</t>
  </si>
  <si>
    <t>Item label 31164 mực đen kích thước 17*8mm</t>
  </si>
  <si>
    <t>761727</t>
  </si>
  <si>
    <t>MG bracket black (BC1-M)/Sơn bracket (lớp 1- for Samsung)</t>
  </si>
  <si>
    <t>761761</t>
  </si>
  <si>
    <t>Item label EAN-13: 8809627070579. Size: 10*28mm</t>
  </si>
  <si>
    <t>761790</t>
  </si>
  <si>
    <t>white diamond SS8/ Đá trắng gắn móng SS8</t>
  </si>
  <si>
    <t>761793</t>
  </si>
  <si>
    <t>Pink diamond stone SS12/Đá hồng gắn móng SS12</t>
  </si>
  <si>
    <t>761794</t>
  </si>
  <si>
    <t>Champagne stone SS4/Đá màu sâm banh SS4</t>
  </si>
  <si>
    <t>761796</t>
  </si>
  <si>
    <t>Champagne stone SS8/Đá màu sâm banh SS8</t>
  </si>
  <si>
    <t>761797</t>
  </si>
  <si>
    <t>Pink stone SS3/Đá hồng gắn móng tay giả SS3</t>
  </si>
  <si>
    <t>761798</t>
  </si>
  <si>
    <t>Pearl 2mm for Nail/Hạt ngọc trai 2mm gắn móng tay giả</t>
  </si>
  <si>
    <t>761799</t>
  </si>
  <si>
    <t>Gold glitter for fake nail/Dây vàng trang trí móng tay giả</t>
  </si>
  <si>
    <t>761804</t>
  </si>
  <si>
    <t>Thùng carton 5 lớp,mặt vàng, đáy mộc in logo MC-YLR37 kích thước 530 x 380 x 400 mm</t>
  </si>
  <si>
    <t>761805</t>
  </si>
  <si>
    <t>50-PK218 Window Camera front mặt nhựa camera</t>
  </si>
  <si>
    <t>761809</t>
  </si>
  <si>
    <t>Miếng kim loại tam giác màu vàng dùng cho AW19</t>
  </si>
  <si>
    <t>761810</t>
  </si>
  <si>
    <t>Miếng kim loại hình vuông màu vàng dùng cho AW19</t>
  </si>
  <si>
    <t>761812</t>
  </si>
  <si>
    <t>ANT 1.5(50-PD829-3)linh kiện Qualcomm</t>
  </si>
  <si>
    <t>761814</t>
  </si>
  <si>
    <t>ANT 5-1(50-PJ867-1)linh kiện Qualcomm</t>
  </si>
  <si>
    <t>761815</t>
  </si>
  <si>
    <t>ANT 5-2(50-PJ868-1)linh kiện Qualcomm</t>
  </si>
  <si>
    <t>761816</t>
  </si>
  <si>
    <t>ANT 5-3(50-PJ869-1)linh kiện Qualcomm</t>
  </si>
  <si>
    <t>761817</t>
  </si>
  <si>
    <t>ANT 5-4(50-PJ870-1)linh kiện Qualcomm</t>
  </si>
  <si>
    <t>761829</t>
  </si>
  <si>
    <t>ANT 3.3(50-PD831-2)linh kiện Qualcomm</t>
  </si>
  <si>
    <t>761831</t>
  </si>
  <si>
    <t>50-PL170-1 Antenna Element</t>
  </si>
  <si>
    <t>761849</t>
  </si>
  <si>
    <t>Style label " Rose Light"/tem mực đen 17*8</t>
  </si>
  <si>
    <t>761851</t>
  </si>
  <si>
    <t>Tray FP1278/tray móng tay</t>
  </si>
  <si>
    <t>761852</t>
  </si>
  <si>
    <t>Glue Tabs Clear (Băng dính 2 mặt)</t>
  </si>
  <si>
    <t>761853</t>
  </si>
  <si>
    <t>PE bag/Túi bóng nilong kích thước 85cm*85cm</t>
  </si>
  <si>
    <t>761867</t>
  </si>
  <si>
    <t>50-PL285-1 HEAT SINK, WIGIG, YC536, MTP KONA/linh kiện Qualcomm</t>
  </si>
  <si>
    <t>761884</t>
  </si>
  <si>
    <t>Paper box 30-01278-FA2</t>
  </si>
  <si>
    <t>761886</t>
  </si>
  <si>
    <t>Paper box 30-02263-FA2</t>
  </si>
  <si>
    <t>761887</t>
  </si>
  <si>
    <t>Paper box 30-02250-FA2</t>
  </si>
  <si>
    <t>761890</t>
  </si>
  <si>
    <t>Paper box 30-01176-FA2</t>
  </si>
  <si>
    <t>761891</t>
  </si>
  <si>
    <t>Insert card Muse&amp;co (silver)/Insert card Muse&amp;co (bạc)</t>
  </si>
  <si>
    <t>761902</t>
  </si>
  <si>
    <t>50-PM243-1, ADHESIVE, DISPLAY, FRONT HOUSING, TOP, MTP HURACAN/miếng dán qualcomm</t>
  </si>
  <si>
    <t>761903</t>
  </si>
  <si>
    <t>50-PM244-1, ADHESIVE, DISPLAY, FRONT HOUSING, BOTTOM,MTP HURACAN/miếng dán qualcomm</t>
  </si>
  <si>
    <t>761904</t>
  </si>
  <si>
    <t>50-PM241-1, ADHESIVE, DISPLAY, FRONT HOUSING, LEFT, MTP KONA/HURACAN/miếng dán qualcomm</t>
  </si>
  <si>
    <t>761909</t>
  </si>
  <si>
    <t>Miếng kim loại tròn màu vàng dùng cho Muse&amp;co</t>
  </si>
  <si>
    <t>761911</t>
  </si>
  <si>
    <t>Resin PC-40584-C</t>
  </si>
  <si>
    <t>761931</t>
  </si>
  <si>
    <t>Paper box Muse&amp;Co (Pearl) Chinese/Hộp Muse&amp;Co (Ngọc trai) tiếng Trung</t>
  </si>
  <si>
    <t>761942</t>
  </si>
  <si>
    <t>50-PL928-1 ADHENSIVE, CAMERA BRACKET, MTP, PROJECT SAIPAN miếng dán</t>
  </si>
  <si>
    <t>761943</t>
  </si>
  <si>
    <t>Insert nut M1.4*Ø2.2*2.0mm/ốc vít</t>
  </si>
  <si>
    <t>761947</t>
  </si>
  <si>
    <t>Insert M1.4*2.2*2/ốc vít</t>
  </si>
  <si>
    <t>761949</t>
  </si>
  <si>
    <t>Paper box/hộp giấy 30-01200-FA2</t>
  </si>
  <si>
    <t>761950</t>
  </si>
  <si>
    <t>Tray for nail FP1200/tray móng tay</t>
  </si>
  <si>
    <t>761952</t>
  </si>
  <si>
    <t>Tem nền trong chữ đen 40-02250-FB1</t>
  </si>
  <si>
    <t>761954</t>
  </si>
  <si>
    <t>50-PJ866-2 ANTENNA 2 linh kiện qualcomm</t>
  </si>
  <si>
    <t>761956</t>
  </si>
  <si>
    <t>50-PJ872-2 ANTENNA 0 linh kiện qualcomm</t>
  </si>
  <si>
    <t>761957</t>
  </si>
  <si>
    <t>50-PJ873-2 ANTENNA 7 linh kiện qualcomm</t>
  </si>
  <si>
    <t>761958</t>
  </si>
  <si>
    <t>50-PJ874-2 ANTENNA 4-1 linh kiện qualcomm</t>
  </si>
  <si>
    <t>761959</t>
  </si>
  <si>
    <t>50-PJ875-2 ANTENNA 4-2 linh kiện qualcomm</t>
  </si>
  <si>
    <t>761960</t>
  </si>
  <si>
    <t>50-PJ876-2 ANTENNA 4-3 linh kiện qualcomm</t>
  </si>
  <si>
    <t>761961</t>
  </si>
  <si>
    <t>50-PJ877-2 ANTENNA 4-4 linh kiện qualcomm</t>
  </si>
  <si>
    <t>761965</t>
  </si>
  <si>
    <t>Pearl diamond 3mm for nail/đá ngọc trai 3mm</t>
  </si>
  <si>
    <t>761966</t>
  </si>
  <si>
    <t>50-PN911-1_ADHESIVE, HAPTICS BOOT/miếng dán</t>
  </si>
  <si>
    <t>761971</t>
  </si>
  <si>
    <t>Paper box/hộp giấy 30-02280-FA1</t>
  </si>
  <si>
    <t>761972</t>
  </si>
  <si>
    <t>Paper box/hộp giấy 30-02280-FB1</t>
  </si>
  <si>
    <t>761976</t>
  </si>
  <si>
    <t>white diamond ss16/Đá trắng ss16 gắn móng tay giả</t>
  </si>
  <si>
    <t>761978</t>
  </si>
  <si>
    <t>Dây đồng vàng/Bronze wire for cosmetics</t>
  </si>
  <si>
    <t>761980</t>
  </si>
  <si>
    <t>Nail sticker W122/Miếng dán</t>
  </si>
  <si>
    <t>761981</t>
  </si>
  <si>
    <t>Tấm tam giác rỗng 2mm/Triangle 2mm for nail</t>
  </si>
  <si>
    <t>761984</t>
  </si>
  <si>
    <t>Style label black ink/tem chữ Glamour mực đen. Size 17*8mm</t>
  </si>
  <si>
    <t>761986</t>
  </si>
  <si>
    <t>Style label black ink/tem chữ Inspired mực đen. Size 17*8mm</t>
  </si>
  <si>
    <t>761987</t>
  </si>
  <si>
    <t>Pearl paper box muse&amp;co for eyelash/hộp lông mi muse&amp;co</t>
  </si>
  <si>
    <t>761988</t>
  </si>
  <si>
    <t>Paper box/hộp giấy 30-01260-FA1</t>
  </si>
  <si>
    <t>762002</t>
  </si>
  <si>
    <t>Insert M3.0x0.5PxL5.74/ốc vít</t>
  </si>
  <si>
    <t>762008</t>
  </si>
  <si>
    <t>50-PH875-2 ADHENSIVE, TOUCH PANEL, IDP TANOS</t>
  </si>
  <si>
    <t>762009</t>
  </si>
  <si>
    <t>50-PN761-1, ADHENSIVE, REAR CAMERA</t>
  </si>
  <si>
    <t>762010</t>
  </si>
  <si>
    <t>50-PN762-1, ADHENSIVE, TOF REAR CAMERA</t>
  </si>
  <si>
    <t>762011</t>
  </si>
  <si>
    <t>50-PN037_ ADHENSIVE, FRONT CAMERA</t>
  </si>
  <si>
    <t>762012</t>
  </si>
  <si>
    <t>50-PM620-1_ CAMERA LENS</t>
  </si>
  <si>
    <t>762013</t>
  </si>
  <si>
    <t>50-PM621-1_ CAMERA ADHENSIVE</t>
  </si>
  <si>
    <t>762014</t>
  </si>
  <si>
    <t>Insert nut M1.6*Phi 3*L3.5mm/ốc vít</t>
  </si>
  <si>
    <t>762015</t>
  </si>
  <si>
    <t>Insert nut M2.0*Phi 4.0*L4.13mm/ốc vít</t>
  </si>
  <si>
    <t>762036</t>
  </si>
  <si>
    <t>ANT 5-4(50-PJ870-2) - Linh kiện qualcomm</t>
  </si>
  <si>
    <t>762037</t>
  </si>
  <si>
    <t>50-PM794-2 ANTENNA 6 - Linh kiện qualcomm</t>
  </si>
  <si>
    <t>762038</t>
  </si>
  <si>
    <t>50-PN825-1 Gasket grounding tape</t>
  </si>
  <si>
    <t>762040</t>
  </si>
  <si>
    <t>50-PN781-52 BEZEL ADHENSIVE</t>
  </si>
  <si>
    <t>762041</t>
  </si>
  <si>
    <t>50-PN780-52 ADHENSIVE COVER ANTENNA</t>
  </si>
  <si>
    <t>762045</t>
  </si>
  <si>
    <t>50-PN780-51mặt nhựa</t>
  </si>
  <si>
    <t>762061</t>
  </si>
  <si>
    <t>Keo đính đá móng tay Araldite 2011</t>
  </si>
  <si>
    <t>762067</t>
  </si>
  <si>
    <t>PET 10 slots clear/Tray clear 10 ô 500*340*17.5H</t>
  </si>
  <si>
    <t>762075</t>
  </si>
  <si>
    <t>Túi quà tặng MUSE&amp;CO Kích thước: 170*70*220, giấy Couches 160gms, in 5 màu, láng mờ, bế, dán, xâu 2 dây trắng, oze</t>
  </si>
  <si>
    <t>762078</t>
  </si>
  <si>
    <t>Steel S45C/Tấm thép  S45C KT: 130x130x20T</t>
  </si>
  <si>
    <t>762080</t>
  </si>
  <si>
    <t>Aluminum Alloy/ Tấm kim loại bằng nhôm 6061.  KT:310*140*20T</t>
  </si>
  <si>
    <t>762081</t>
  </si>
  <si>
    <t>Aluminum Alloy/ Tấm kim loại bằng nhôm 6061. KT:230*95*30T</t>
  </si>
  <si>
    <t>762083</t>
  </si>
  <si>
    <t>Pearl Paper box Muse&amp;Co (English-Korean)/Hộp ngọc trai Muse&amp;Co (Anh-Hàn)</t>
  </si>
  <si>
    <t>762084</t>
  </si>
  <si>
    <t>Aluminum A1050 Size:  115x123x2.5mm/Nhôm tấm A1050 Size:  115x123x2.5</t>
  </si>
  <si>
    <t>762089</t>
  </si>
  <si>
    <t>Pearl Paper box Muse&amp;Co (English-Korean) - set 8 /Hộp ngọc trai Muse&amp;Co set 8 (Anh-Hàn)</t>
  </si>
  <si>
    <t>762090</t>
  </si>
  <si>
    <t>Pearl Paper box Muse&amp;Co (English-Korean) - set 3 /Hộp ngọc trai Muse&amp;Co set 3 (Anh-Hàn)</t>
  </si>
  <si>
    <t>762092</t>
  </si>
  <si>
    <t>Tape muse&amp;co 412-24 - Miếng dán móng tay 412-24 (MCVS-19-039)</t>
  </si>
  <si>
    <t>762096</t>
  </si>
  <si>
    <t>Giấy hướng dẫn sử dụng gift box muse&amp;co/Insert gift box muse&amp;co</t>
  </si>
  <si>
    <t>762100</t>
  </si>
  <si>
    <t>Tem airfit sticker 20*20</t>
  </si>
  <si>
    <t>762101</t>
  </si>
  <si>
    <t>Tem airfit sticker 30*30</t>
  </si>
  <si>
    <t>762102</t>
  </si>
  <si>
    <t>Tem airfit sticker 40*40</t>
  </si>
  <si>
    <t>762130</t>
  </si>
  <si>
    <t>Powder KAO WAX EB-FF/chất phụ gia</t>
  </si>
  <si>
    <t>762133</t>
  </si>
  <si>
    <t>Nail sticker MC-001</t>
  </si>
  <si>
    <t>762136</t>
  </si>
  <si>
    <t>Nail sticker MC-004</t>
  </si>
  <si>
    <t>762139</t>
  </si>
  <si>
    <t>Nail sticker MC-007</t>
  </si>
  <si>
    <t>762140</t>
  </si>
  <si>
    <t>Nail sticker MC-008</t>
  </si>
  <si>
    <t>762141</t>
  </si>
  <si>
    <t>Nail sticker MC-009</t>
  </si>
  <si>
    <t>762142</t>
  </si>
  <si>
    <t>Nail sticker MC-010</t>
  </si>
  <si>
    <t>762143</t>
  </si>
  <si>
    <t>Nail sticker MC-011</t>
  </si>
  <si>
    <t>762145</t>
  </si>
  <si>
    <t>Nail sticker MC-013</t>
  </si>
  <si>
    <t>762146</t>
  </si>
  <si>
    <t>Nail sticker MC-014</t>
  </si>
  <si>
    <t>762147</t>
  </si>
  <si>
    <t>Nail sticker MC-015</t>
  </si>
  <si>
    <t>762148</t>
  </si>
  <si>
    <t>Nail sticker MC-016</t>
  </si>
  <si>
    <t>762149</t>
  </si>
  <si>
    <t>Nail sticker MC-017</t>
  </si>
  <si>
    <t>762150</t>
  </si>
  <si>
    <t>Nail sticker MC-018</t>
  </si>
  <si>
    <t>762151</t>
  </si>
  <si>
    <t>Nail sticker MC-019</t>
  </si>
  <si>
    <t>762152</t>
  </si>
  <si>
    <t>Nail sticker MC-020</t>
  </si>
  <si>
    <t>762153</t>
  </si>
  <si>
    <t>Nail sticker MC-021</t>
  </si>
  <si>
    <t>762154</t>
  </si>
  <si>
    <t>Nail sticker MC-022</t>
  </si>
  <si>
    <t>762155</t>
  </si>
  <si>
    <t>Nail sticker MC-023</t>
  </si>
  <si>
    <t>762158</t>
  </si>
  <si>
    <t>Nail sticker MC-026</t>
  </si>
  <si>
    <t>762159</t>
  </si>
  <si>
    <t>Nail sticker MC-027</t>
  </si>
  <si>
    <t>762160</t>
  </si>
  <si>
    <t>Nail sticker MC-028</t>
  </si>
  <si>
    <t>762161</t>
  </si>
  <si>
    <t>Nail sticker MC-029</t>
  </si>
  <si>
    <t>762162</t>
  </si>
  <si>
    <t>Nail sticker MC-030</t>
  </si>
  <si>
    <t>762163</t>
  </si>
  <si>
    <t>Nail sticker MC-031</t>
  </si>
  <si>
    <t>762164</t>
  </si>
  <si>
    <t>Nail sticker MC-032</t>
  </si>
  <si>
    <t>762165</t>
  </si>
  <si>
    <t>Nail sticker MC-033</t>
  </si>
  <si>
    <t>762166</t>
  </si>
  <si>
    <t>Nail sticker MC-034</t>
  </si>
  <si>
    <t>762167</t>
  </si>
  <si>
    <t>Nail sticker MC-035</t>
  </si>
  <si>
    <t>762168</t>
  </si>
  <si>
    <t>Nail sticker MC-036</t>
  </si>
  <si>
    <t>762169</t>
  </si>
  <si>
    <t>Nail sticker MC-037</t>
  </si>
  <si>
    <t>762170</t>
  </si>
  <si>
    <t>Nail sticker MC-038</t>
  </si>
  <si>
    <t>762171</t>
  </si>
  <si>
    <t>Nail sticker MC-039</t>
  </si>
  <si>
    <t>762172</t>
  </si>
  <si>
    <t>Nail sticker MC-040</t>
  </si>
  <si>
    <t>762173</t>
  </si>
  <si>
    <t>Nail sticker MC-041</t>
  </si>
  <si>
    <t>762174</t>
  </si>
  <si>
    <t>Nail sticker MC-042</t>
  </si>
  <si>
    <t>762179</t>
  </si>
  <si>
    <t>Mini buffer for nail (muse&amp;co), pink color/ Dũa màu hồng</t>
  </si>
  <si>
    <t>762180</t>
  </si>
  <si>
    <t>Muse&amp;co Paper packaging (for Glitz Gel Strips)</t>
  </si>
  <si>
    <t>762181</t>
  </si>
  <si>
    <t>HOUSING 630W</t>
  </si>
  <si>
    <t>762182</t>
  </si>
  <si>
    <t>BRAKET 630W</t>
  </si>
  <si>
    <t>762191</t>
  </si>
  <si>
    <t>MTP LAHAINA_50-PR913-1_Thermal Pad/Băng dính</t>
  </si>
  <si>
    <t>762208</t>
  </si>
  <si>
    <t>Bearing 6000ZZ3CMR K NS7ST-3BBB00035A</t>
  </si>
  <si>
    <t>762209</t>
  </si>
  <si>
    <t>Bearing 6200T1XZZ#CMR K NS7ST-3432GJ0005A-F (Vòng bi lắp ráp hàng LGIT 630W/BYD cover)</t>
  </si>
  <si>
    <t>762210</t>
  </si>
  <si>
    <t>Tray PET 27 - MTP Lahaina 360*460, Khay nhựa Tray PET 27</t>
  </si>
  <si>
    <t>762211</t>
  </si>
  <si>
    <t>Mặt nhựa meka 50-PN598-1 (hàng qualcomm)</t>
  </si>
  <si>
    <t>762213</t>
  </si>
  <si>
    <t>50-PP516-1 ADHENSIVE, SPEAKER BOX, MTP LAHAINA/BĂNG DÍNH</t>
  </si>
  <si>
    <t>762214</t>
  </si>
  <si>
    <t>50-PR793-1 ADHENSIVE, DISPLAY, BOTTOM, MTP LAHAINA/BĂNG DÍNH</t>
  </si>
  <si>
    <t>762215</t>
  </si>
  <si>
    <t>50-PR794-1 ADHENSIVE, DISPLAY, LEFT, MTP LAHAINA/BĂNG DÍNH</t>
  </si>
  <si>
    <t>762216</t>
  </si>
  <si>
    <t>50-PR795-1 ADHENSIVE, DISPLAY, RIGHT, MTP LAHAINA/BĂNG DÍNH</t>
  </si>
  <si>
    <t>762217</t>
  </si>
  <si>
    <t>50-PP717-1 GASKET, MIC, REAR HOUSING/BĂNG DÍNH</t>
  </si>
  <si>
    <t>762218</t>
  </si>
  <si>
    <t>50-PP718-1 GASKET, MIC, BATTERY DOOR/BĂNG DÍNH</t>
  </si>
  <si>
    <t>762219</t>
  </si>
  <si>
    <t>50-PP815-1 ADHENSIVE REAR LENS/BĂNG DÍNH</t>
  </si>
  <si>
    <t>762220</t>
  </si>
  <si>
    <t>50-PN599-1 ADHENSIVE FRONT LENS/BĂNG DÍNH</t>
  </si>
  <si>
    <t>762221</t>
  </si>
  <si>
    <t>Tray 97055 black (for automotive dept)</t>
  </si>
  <si>
    <t>762222</t>
  </si>
  <si>
    <t>Tray 97055 clear (for automotive dept )</t>
  </si>
  <si>
    <t>762227</t>
  </si>
  <si>
    <t>Tray IKC camera base clear</t>
  </si>
  <si>
    <t>762228</t>
  </si>
  <si>
    <t>Tray IKC camera base black</t>
  </si>
  <si>
    <t>762230</t>
  </si>
  <si>
    <t>50-PR914-1 GROUNDING PAD, BEAMER MODULE, CHITWAN CDP( Liệu của MC)</t>
  </si>
  <si>
    <t>762231</t>
  </si>
  <si>
    <t>50-PR977-1 Pad, conductive, FPC Connector, MTP Lahaina( liệu của MC)</t>
  </si>
  <si>
    <t>762235</t>
  </si>
  <si>
    <t>50-PP814-10 Rear Lens, MTP Bitra Lahaina ( no coating) (hàng qualcomm)</t>
  </si>
  <si>
    <t>762236</t>
  </si>
  <si>
    <t>Carton tray IN/YLR42 3 plates, 2 yellow surface IN/YLR 42/Khay carton Gen 2 không nắp đục lỗ tay cầm 2 mặt vàng 525*350*140</t>
  </si>
  <si>
    <t>762237</t>
  </si>
  <si>
    <t>Devide pad BR30(3 plates) 2 yellow surface/Vách ngăn (chia 3) 487*136*3T</t>
  </si>
  <si>
    <t>762238</t>
  </si>
  <si>
    <t>Devide pad BR31(3 plates) 2 yellow surface/Vách ngăn (chia 9) 339*136*3T</t>
  </si>
  <si>
    <t>762242</t>
  </si>
  <si>
    <t>Poly bag for nail sticker/túi bóng dán miệng 75*275.44</t>
  </si>
  <si>
    <t>762251</t>
  </si>
  <si>
    <t>Paper box/hộp giấy móng tay 30-02264-FA2</t>
  </si>
  <si>
    <t>762252</t>
  </si>
  <si>
    <t>Paper box/hộp giấy móng tay 30-02270-FA2</t>
  </si>
  <si>
    <t>762253</t>
  </si>
  <si>
    <t>Resin/ Nhựa MA5400 (PBT GF40%-color: BK). Maker: Lotte advanced material</t>
  </si>
  <si>
    <t>762257</t>
  </si>
  <si>
    <t>Devide pad YL 24/Tấm đệm YL 24, 3 lớp, 2 mặt vàng kích thước 460*355 mm</t>
  </si>
  <si>
    <t>762258</t>
  </si>
  <si>
    <t>Cover IN/YLR43 3 plates, 2 yellow surface/Nắp IN/YLR43 2 mặt vàng 550*370*60mm</t>
  </si>
  <si>
    <t>762259</t>
  </si>
  <si>
    <t>Carton tray IN/YLR 44 3 plates 2 surface yellow/Khay carton ba lớp hai mặt vàng IN/YLR44 525*350*85</t>
  </si>
  <si>
    <t>762260</t>
  </si>
  <si>
    <t>Devide pad  3 plates 2 surface yellow (2R) BR34-2R/Vách carton 3 lớp 2 mặt vàng BR34-2R 338*82</t>
  </si>
  <si>
    <t>762261</t>
  </si>
  <si>
    <t>Devide pad  3 plates 2 surface yellow (3R) BR35-3R/Vách carton 3 lớp 2 mặt vàng BR35-3R 501*82</t>
  </si>
  <si>
    <t>762262</t>
  </si>
  <si>
    <t>Carton tray IN/YLR 45 3 plates 2 surface yellow/Khay carton 3 lớp 2 mặt vàng IN/YLR45 525*350*122</t>
  </si>
  <si>
    <t>762263</t>
  </si>
  <si>
    <t>Devide pad  3 plates 2 surface yellow (9R) BR36-9R/Vách carton 3 lớp 2 mặt vàng BR36-9R 338*119</t>
  </si>
  <si>
    <t>762264</t>
  </si>
  <si>
    <t>Devide pad  3 plates 2 surface yellow (3R) BR37-3R/Vách carton 3 lớp 2 mặt vàng BR37-3R 501*119</t>
  </si>
  <si>
    <t>762267</t>
  </si>
  <si>
    <t>Devide pad  3 plates 2 surface yellow (24R) BR39-24R/Vách carton 3 lớp 2 mặt vàng BR39-24R 501*106</t>
  </si>
  <si>
    <t>762276</t>
  </si>
  <si>
    <t>Pearl paper box Muse&amp;Co 1 set (Japanese) - Hộp ngọc trai Muse&amp;CO 1 set (tiếng Nhật)</t>
  </si>
  <si>
    <t>762277</t>
  </si>
  <si>
    <t>Protective tape 1 - MCSV-19-058 QRD LAHAINA/Miếng dán</t>
  </si>
  <si>
    <t>762278</t>
  </si>
  <si>
    <t>Protective tape 2 - MCSV-19-059 QRD LAHAINA/Miếng dán</t>
  </si>
  <si>
    <t>762279</t>
  </si>
  <si>
    <t>Tray MPC5.5 - PET Black 520*360*1.4T</t>
  </si>
  <si>
    <t>762281</t>
  </si>
  <si>
    <t>Tray 80PCS clear 520*328*0.7T</t>
  </si>
  <si>
    <t>762282</t>
  </si>
  <si>
    <t>Artificial Nails Accessories: Rhombus (Light Blue). Size: 6x10mm</t>
  </si>
  <si>
    <t>762283</t>
  </si>
  <si>
    <t>Artificial Nails Accessories: Rhombus (Light Pink). Size: 6x10mm</t>
  </si>
  <si>
    <t>762284</t>
  </si>
  <si>
    <t>Artificial Nails Accessories: Rhombus (White). Size: 5x8mm</t>
  </si>
  <si>
    <t>762285</t>
  </si>
  <si>
    <t>Artificial Nails Accessories: Octagon (Light Pink). Size: 5.5x8mm</t>
  </si>
  <si>
    <t>762286</t>
  </si>
  <si>
    <t>Artificial Nails Accessories: Round Rectangle. Size: 6x6mm</t>
  </si>
  <si>
    <t>762288</t>
  </si>
  <si>
    <t>Artificial Nails Accessories: Heart (Pink). Size: 3x3mm.</t>
  </si>
  <si>
    <t>762292</t>
  </si>
  <si>
    <t>Artificial Nails Accessories: Rectangle (Crystal). Size: 3x7mm.</t>
  </si>
  <si>
    <t>762297</t>
  </si>
  <si>
    <t>Artificial Nails Accessories: Color176. Size: SS20</t>
  </si>
  <si>
    <t>762303</t>
  </si>
  <si>
    <t>Artificial Nails Accessories: Crystal. Size: SS16</t>
  </si>
  <si>
    <t>762307</t>
  </si>
  <si>
    <t>Artificial Nails Accessories: . Size: Accessories</t>
  </si>
  <si>
    <t>762327</t>
  </si>
  <si>
    <t>Carton box 5 plates 2 surface yellow 480*350*380mm/Thùng carton 5 lớp 2 mặt vàng IN/YLR49 480*350*380mm</t>
  </si>
  <si>
    <t>762328</t>
  </si>
  <si>
    <t>Style label 40-02264-FA1/Tem dán</t>
  </si>
  <si>
    <t>762329</t>
  </si>
  <si>
    <t>Style label 40-02264-FB1/Tem dán</t>
  </si>
  <si>
    <t>762330</t>
  </si>
  <si>
    <t>Style label 40-02264-FC1/Tem dán</t>
  </si>
  <si>
    <t>762331</t>
  </si>
  <si>
    <t>Style label 40-02264-FD1/Tem dán</t>
  </si>
  <si>
    <t>762332</t>
  </si>
  <si>
    <t>Style label 40-02270-FA1/Tem dán</t>
  </si>
  <si>
    <t>762333</t>
  </si>
  <si>
    <t>Style label 40-02270-FB1/Tem dán</t>
  </si>
  <si>
    <t>762334</t>
  </si>
  <si>
    <t>Style label 40-02270-FC1/Tem dán</t>
  </si>
  <si>
    <t>762335</t>
  </si>
  <si>
    <t>Style label 40-02270-FD1/Tem dán</t>
  </si>
  <si>
    <t>762337</t>
  </si>
  <si>
    <t>Pad foam cover ASSY (orange)/Miếng dán foam màu cam 12.7*6.35*2.46</t>
  </si>
  <si>
    <t>762339</t>
  </si>
  <si>
    <t>Style label 02270/Tem dán</t>
  </si>
  <si>
    <t>762340</t>
  </si>
  <si>
    <t>Style label 02264/Tem dán</t>
  </si>
  <si>
    <t>762348</t>
  </si>
  <si>
    <t>Artificial Nails Accessories. Shape: Rhombus (beveled edge). Color: Crystal.  Size: 6x10mm.</t>
  </si>
  <si>
    <t>762349</t>
  </si>
  <si>
    <t>Artificial Nails Accessories. Shape: Octagon. Color: Crystal. Size: 5.5x8mm.</t>
  </si>
  <si>
    <t>762350</t>
  </si>
  <si>
    <t>Artificial Nails Accessories. Shape: Heart. Color: Crystal. Size: 3x3mm.</t>
  </si>
  <si>
    <t>762351</t>
  </si>
  <si>
    <t>Artificial Nails Accessories. Shape: Round. Color: Crystal. Size: SS4</t>
  </si>
  <si>
    <t>762352</t>
  </si>
  <si>
    <t>Artificial Nails Accessories. Shape: Round. Color: Crystal. Size: SS6.</t>
  </si>
  <si>
    <t>762353</t>
  </si>
  <si>
    <t>Artificial Nails Accessories. Shape: Round. Color: Crystal. Size: SS8.</t>
  </si>
  <si>
    <t>762354</t>
  </si>
  <si>
    <t>Artificial Nails Accessories. Shape: Round. Color: Crystal. Size: SS10</t>
  </si>
  <si>
    <t>762355</t>
  </si>
  <si>
    <t>Artificial Nails Accessories. Shape: Round. Color: Crystal. Size: SS12.</t>
  </si>
  <si>
    <t>762356</t>
  </si>
  <si>
    <t>Artificial Nails Accessories. Shape: Round. Color: Crystal. Size: SS16.</t>
  </si>
  <si>
    <t>762357</t>
  </si>
  <si>
    <t>Artificial Nails Accessories. Shape: Round. Color: Crystal. Size: SS20.</t>
  </si>
  <si>
    <t>762359</t>
  </si>
  <si>
    <t>Artificial Nails Accessories. Shape: Round. Color: Luminous White 175. Size: SS6.</t>
  </si>
  <si>
    <t>762360</t>
  </si>
  <si>
    <t>Artificial Nails Accessories. Shape: Round. Color: Luminous White 175. Size: SS10.</t>
  </si>
  <si>
    <t>762361</t>
  </si>
  <si>
    <t>Artificial Nails Accessories. Shape: Round. Color: Luminous Yellow 180. Size: SS16.</t>
  </si>
  <si>
    <t>762362</t>
  </si>
  <si>
    <t>Artificial Nails Accessories. Shape: Round. Color: Luminous Green 179. Size: SS16.</t>
  </si>
  <si>
    <t>762363</t>
  </si>
  <si>
    <t>Artificial Nails Accessories. Shape: Round. Color: Luminous Blue 178. Size: SS16.</t>
  </si>
  <si>
    <t>762385</t>
  </si>
  <si>
    <t>Tray đen 20 ô qualcomm 8t*100</t>
  </si>
  <si>
    <t>762388</t>
  </si>
  <si>
    <t>Artificial Nails Accessories Swarovski 2711. Shape: Triangle. Color: Crystal. Size: 3.3mm</t>
  </si>
  <si>
    <t>762389</t>
  </si>
  <si>
    <t>Artificial Nails Accessories. Shape: Square Flat back. Color: Crystal. Size: 6mm  Maker: Swarovski Singapore Trading. Pte. Ltd.</t>
  </si>
  <si>
    <t>762391</t>
  </si>
  <si>
    <t>Artificial Nails Accessories. Shape: Square Flat back. Color: Crystal. Size: 3mm  Maker: Swarovski Singapore Trading. Pte. Ltd.</t>
  </si>
  <si>
    <t>762392</t>
  </si>
  <si>
    <t>Artificial Nails Accessories. Shape: Round. Color: Crystal. Size: SS20  Maker: Swarovski Singapore Trading. Pte. Ltd.</t>
  </si>
  <si>
    <t>762393</t>
  </si>
  <si>
    <t>Artificial Nails Accessories. Shape: Round. Color: Crystal. Size: SS16  Maker: Swarovski Singapore Trading. Pte. Ltd.</t>
  </si>
  <si>
    <t>762394</t>
  </si>
  <si>
    <t>Artificial Nails Accessories. Shape: Round. Color: Crystal. Size: SS12  Maker: Swarovski Singapore Trading. Pte. Ltd.</t>
  </si>
  <si>
    <t>762395</t>
  </si>
  <si>
    <t>Artificial Nails Accessories. Shape: Round. Color: Crystal. Size: SS10  Maker: Swarovski Singapore Trading. Pte. Ltd.</t>
  </si>
  <si>
    <t>762396</t>
  </si>
  <si>
    <t>Artificial Nails Accessories. Shape: Round. Color: Crystal. Size: SS8  Maker: Swarovski Singapore Trading. Pte. Ltd.</t>
  </si>
  <si>
    <t>762397</t>
  </si>
  <si>
    <t>Artificial Nails Accessories. Shape: Round. Color: Crystal. Size: SS6  Maker: Swarovski Singapore Trading. Pte. Ltd.</t>
  </si>
  <si>
    <t>762398</t>
  </si>
  <si>
    <t>Artificial Nails Accessories. Shape: Round. Color: Crystal. Size: SS4  Maker: Swarovski Singapore Trading. Pte. Ltd.</t>
  </si>
  <si>
    <t>762399</t>
  </si>
  <si>
    <t>Carton box 3 plates 2 yellow surface IN/YLR51/Đáy carton có in 3 lớp 2 mặt vàng 365*282*218</t>
  </si>
  <si>
    <t>762402</t>
  </si>
  <si>
    <t>Carton cover  3 plates 2 yellow surface IN/YLR52/Nắp carton có in 3 lớp 2 mặt vàng 379*289*71</t>
  </si>
  <si>
    <t>762403</t>
  </si>
  <si>
    <t>Nail pet big stone Dazzling(clear)/_x000D_
Tray móng tay đá to Dazzling (Clear)</t>
  </si>
  <si>
    <t>762406</t>
  </si>
  <si>
    <t>Poly bag Dazzling 75*46</t>
  </si>
  <si>
    <t>762408</t>
  </si>
  <si>
    <t>“36 Nails Sticker” (Dazzling) 27*7</t>
  </si>
  <si>
    <t>762409</t>
  </si>
  <si>
    <t>Swarovski Sticker (Dazzling) 44*6</t>
  </si>
  <si>
    <t>762411</t>
  </si>
  <si>
    <t>Nissan 4.8 cover 259*334*56 (pet 1.2T)</t>
  </si>
  <si>
    <t>762412</t>
  </si>
  <si>
    <t>Nissan 4.8 body 262*340*60 (pet 1.2T)</t>
  </si>
  <si>
    <t>762413</t>
  </si>
  <si>
    <t>Nissan 4.8 lens mount 262*337*15.3 (pet 1.2T)</t>
  </si>
  <si>
    <t>762414</t>
  </si>
  <si>
    <t>Electrical conductive sponge/Đệm băng keo dán</t>
  </si>
  <si>
    <t>762415</t>
  </si>
  <si>
    <t>Main camera foam/Đệm máy ảnh</t>
  </si>
  <si>
    <t>762416</t>
  </si>
  <si>
    <t>Battery fixing adhesive L/Băng keo dán</t>
  </si>
  <si>
    <t>762417</t>
  </si>
  <si>
    <t>Battery fixing adhesive R/Băng keo dán</t>
  </si>
  <si>
    <t>762418</t>
  </si>
  <si>
    <t>Tray 10 ô Hosiden 590*370*25 Pet 0.5T</t>
  </si>
  <si>
    <t>762421</t>
  </si>
  <si>
    <t>Tape muse&amp;co 412-24/ Miếng dán móng tay 412-24_Version 2.0 (MCVS-20-006)</t>
  </si>
  <si>
    <t>762423</t>
  </si>
  <si>
    <t>Choform 5541 Gasket/Keo (650g NI/C Choform 1 part)</t>
  </si>
  <si>
    <t>762425</t>
  </si>
  <si>
    <t>Top film of tape muse&amp;co 412-24/ Tấm film của miếng dán móng tay 412-24_Version 2.0</t>
  </si>
  <si>
    <t>762426</t>
  </si>
  <si>
    <t>CHO-SEAL S6305 Gasket/Keo gasket hình chữ U (D/C Gasket, SCANIA, W/PSA)</t>
  </si>
  <si>
    <t>762429</t>
  </si>
  <si>
    <t>Insert Nut xoắn M1.4*D2.5*L2.0(TWIST)/Ốc vít</t>
  </si>
  <si>
    <t>762430</t>
  </si>
  <si>
    <t>Tape 50-PV940 Front Heat Spreader/Miếng dán</t>
  </si>
  <si>
    <t>762431</t>
  </si>
  <si>
    <t>Eyelash round sticker - hot stamping</t>
  </si>
  <si>
    <t>762432</t>
  </si>
  <si>
    <t>Eyelash Adhesive Ingredient Sticker</t>
  </si>
  <si>
    <t>762433</t>
  </si>
  <si>
    <t>Artificial Nails Accessories. Shape: Octagon. Color: 15. Size: 5.5x8mm</t>
  </si>
  <si>
    <t>762434</t>
  </si>
  <si>
    <t>Artificial Nails Accessories. Shape: Octagon. Color: 110. Size: 5.5x8mm.</t>
  </si>
  <si>
    <t>762435</t>
  </si>
  <si>
    <t>Artificial Nails Accessories. Shape: Octagon. Color: 157. Size: 5.5x8mm.</t>
  </si>
  <si>
    <t>762436</t>
  </si>
  <si>
    <t>Artificial Nails Accessories. Shape: Octagon. Color: 161. Size: 5.5x8mm</t>
  </si>
  <si>
    <t>762437</t>
  </si>
  <si>
    <t>Artificial Nails Accessories. Shape: Octagon. Color: 169. Size: 5.5x8mm.</t>
  </si>
  <si>
    <t>762439</t>
  </si>
  <si>
    <t>Artificial Nails Accessories. Shape: Octagon. Color: 101. Size: 5.5x8mm.</t>
  </si>
  <si>
    <t>762440</t>
  </si>
  <si>
    <t>Artificial Nails Accessories. Shape: Octagon. Color: 151. Size: 5.5x8mm</t>
  </si>
  <si>
    <t>762441</t>
  </si>
  <si>
    <t>Artificial Nails Accessories. Shape: Octagon. Color: 162. Size: 5.5x8mm.</t>
  </si>
  <si>
    <t>762442</t>
  </si>
  <si>
    <t>Artificial Nails Accessories. Shape: Octagon. Color: 164. Size: 5.5x8mm</t>
  </si>
  <si>
    <t>762443</t>
  </si>
  <si>
    <t>Artificial Nails Accessories. Shape: Octagon. Color: 170. Size: 5.5x8mm.</t>
  </si>
  <si>
    <t>762444</t>
  </si>
  <si>
    <t>Artificial Nails Accessories. Shape: Octagon. Color: 173. Size: 5.5x8mm</t>
  </si>
  <si>
    <t>762445</t>
  </si>
  <si>
    <t>Artificial Nails Accessories. Shape: Octagon. Color: 184. Size: 5.5x8mm.</t>
  </si>
  <si>
    <t>762446</t>
  </si>
  <si>
    <t>Artificial Nails Accessories. Shape: Octagon. Color: Dark Green (new) . Size: 5.5x8mm.</t>
  </si>
  <si>
    <t>762447</t>
  </si>
  <si>
    <t>Artificial Nails Accessories. Shape: Octagon. Color: Baking Pink (new). Size: 5.5x8mm</t>
  </si>
  <si>
    <t>762448</t>
  </si>
  <si>
    <t>Artificial Nails Accessories. Shape: Octagon. Color: Dark Blue (new). Size: 5.5x8mm.</t>
  </si>
  <si>
    <t>762450</t>
  </si>
  <si>
    <t>50-PV893-1 Adhesive Display Left IDP Carrier Frame/Miếng dán</t>
  </si>
  <si>
    <t>762452</t>
  </si>
  <si>
    <t>50-PV895-1 Adhesive Display Bottom  IDP Carrier Frame/Miếng dán</t>
  </si>
  <si>
    <t>762453</t>
  </si>
  <si>
    <t>50-PU904-1 Front lens IDP Cedros/Linh kiện qualcomm</t>
  </si>
  <si>
    <t>762454</t>
  </si>
  <si>
    <t>50-PU905-1 Adhesive Front Lens IDP Cedros/Miếng dán</t>
  </si>
  <si>
    <t>762456</t>
  </si>
  <si>
    <t>Toenail tray (clear) dazzling/Tray móng chân dazzling</t>
  </si>
  <si>
    <t>762459</t>
  </si>
  <si>
    <t>Tray IPM HOUSING antistatic 520*328*0.7 (pet 1.0)</t>
  </si>
  <si>
    <t>762462</t>
  </si>
  <si>
    <t>36 Pedi sticker (toenail) tem móng chân</t>
  </si>
  <si>
    <t>762464</t>
  </si>
  <si>
    <t>Tape Toe Nail 902-24/ Miếng dán móng chân 902-24_Version 2.0</t>
  </si>
  <si>
    <t>762465</t>
  </si>
  <si>
    <t>Tray móng tay summer - museco</t>
  </si>
  <si>
    <t>762466</t>
  </si>
  <si>
    <t>Paper box museco - summer (tráng kim matte)</t>
  </si>
  <si>
    <t>762469</t>
  </si>
  <si>
    <t>Carton box 5 lớp chống thấm niman YLR56 530*380*400</t>
  </si>
  <si>
    <t>762471</t>
  </si>
  <si>
    <t>Carton box 3 lớp chống thấm niman YLR58 360*260*170mm</t>
  </si>
  <si>
    <t>762473</t>
  </si>
  <si>
    <t>Carton box 5 lớp chống thấm niman YLR59 450*400*250mm</t>
  </si>
  <si>
    <t>762474</t>
  </si>
  <si>
    <t>Copper base with a heat pipe cv90-pv168-xx_asm_04-16 (CA90-PV168-1 Heat Pipe, MTP Makena)</t>
  </si>
  <si>
    <t>762475</t>
  </si>
  <si>
    <t>Sticker Fun &amp; Wild Collection sticker dùng cho museco summer</t>
  </si>
  <si>
    <t>762483</t>
  </si>
  <si>
    <t>Camera grounding tape - Vinsmart</t>
  </si>
  <si>
    <t>762484</t>
  </si>
  <si>
    <t>Tray for LDS antenna PET 28</t>
  </si>
  <si>
    <t>762486</t>
  </si>
  <si>
    <t>EMS WHITE PRIMER-2 for Hanwha/Sơn EMS WHITE PRIMER-2</t>
  </si>
  <si>
    <t>762487</t>
  </si>
  <si>
    <t>MAIN CAMERA CONNECTOR FOAM/đệm connector main camera</t>
  </si>
  <si>
    <t>762489</t>
  </si>
  <si>
    <t>BATTERY FIXING ADHESIVE_R/băng keo dán hai mặt</t>
  </si>
  <si>
    <t>762490</t>
  </si>
  <si>
    <t>ELECTRICAL CONDUCTIVE FOAM/đệm băng kéo dán dẫn điện</t>
  </si>
  <si>
    <t>762492</t>
  </si>
  <si>
    <t>LCD THEMAL CONDUCTIVE FOAM/đệm tản nhiệt màn hinh</t>
  </si>
  <si>
    <t>762493</t>
  </si>
  <si>
    <t>LCD LECTRICAL CONDUCTIVE FOAM/ĐỆM DẪN ĐIỆN MÀN HÌNH</t>
  </si>
  <si>
    <t>762497</t>
  </si>
  <si>
    <t>Tem "Fragile handle with care" nền vàng chữ đen 136*60</t>
  </si>
  <si>
    <t>762498</t>
  </si>
  <si>
    <t>50-PW114-1 ADHENSIVE BRACKET, FRONT CAMERA, MTP MAKENA/BĂNG DÍNH</t>
  </si>
  <si>
    <t>762499</t>
  </si>
  <si>
    <t>Bolt M2*3/Bulong đầu bằng inox 304 M2x3 (CE90-W1282-P003 Screw, mach phillip Flat Head 90 Deg)</t>
  </si>
  <si>
    <t>762500</t>
  </si>
  <si>
    <t>Tray OMS front len holder kích thước là 304x234x26</t>
  </si>
  <si>
    <t>762506</t>
  </si>
  <si>
    <t>Battery Fixing Adhesive V351</t>
  </si>
  <si>
    <t>762507</t>
  </si>
  <si>
    <t>Tray Nissan 4.8 housing 263*330*33.4 mm (PET 1.2mm)</t>
  </si>
  <si>
    <t>762513</t>
  </si>
  <si>
    <t>50-PP815-2_ADHESIVE, REAR LENS, MTP BITRA/LAHAINA</t>
  </si>
  <si>
    <t>762536</t>
  </si>
  <si>
    <t>sticker color palette ( 36 nails)</t>
  </si>
  <si>
    <t>762537</t>
  </si>
  <si>
    <t>Tape GASKET REAR MIC (50-13825-1)/Miếng dán</t>
  </si>
  <si>
    <t>762538</t>
  </si>
  <si>
    <t>Tape FOAM Gasket Bottom SPK BOX _x000D_50-15430-1/Miếng dán</t>
  </si>
  <si>
    <t>762539</t>
  </si>
  <si>
    <t>ADHESIVE DISPLAY (50-16290-1)</t>
  </si>
  <si>
    <t>762540</t>
  </si>
  <si>
    <t>Lens, Adhesive Front housing, MTP Olympic/Waipio 50-10668-1/Miếng dán</t>
  </si>
  <si>
    <t>762542</t>
  </si>
  <si>
    <t>Grounding Pad (50-13272-1)</t>
  </si>
  <si>
    <t>762543</t>
  </si>
  <si>
    <t>PAD FPC (50-15612-1)</t>
  </si>
  <si>
    <t>762544</t>
  </si>
  <si>
    <t>50-12705-1_Pad, Conductive</t>
  </si>
  <si>
    <t>762546</t>
  </si>
  <si>
    <t>50-13667-1 Adhesive  Rear window MTP Olympic Waipio/Miếng dán</t>
  </si>
  <si>
    <t>762547</t>
  </si>
  <si>
    <t>Hộp PET box dazzling set 2</t>
  </si>
  <si>
    <t>762548</t>
  </si>
  <si>
    <t>Hộp PET box dazzling set 4</t>
  </si>
  <si>
    <t>762549</t>
  </si>
  <si>
    <t>Hộp PET box dazzling set 6</t>
  </si>
  <si>
    <t>762554</t>
  </si>
  <si>
    <t>ADHESIVE DISPLAY (50-17948-1)/Miếng dán</t>
  </si>
  <si>
    <t>762555</t>
  </si>
  <si>
    <t>Sticker "French collection 36 nails"</t>
  </si>
  <si>
    <t>762563</t>
  </si>
  <si>
    <t>Tray IKC camera base clear 490*327*4.7*1.2mm</t>
  </si>
  <si>
    <t>762564</t>
  </si>
  <si>
    <t>Thùng carton 5 lớp YLR60 có in 50.5*33.5*24.5cm</t>
  </si>
  <si>
    <t>762568</t>
  </si>
  <si>
    <t>Front Label  100 nails Museco - Tem dán mặt trước hộp 100 nail museco</t>
  </si>
  <si>
    <t>762569</t>
  </si>
  <si>
    <t>Back Label  100 nails Museco - Tem dán mặt sau hộp 100 nail museco</t>
  </si>
  <si>
    <t>762570</t>
  </si>
  <si>
    <t>Glue label Muse&amp;Co 2g/Tem dán ngoài lọ keo Muse&amp;Co Clear Glue - 2g</t>
  </si>
  <si>
    <t>762579</t>
  </si>
  <si>
    <t>Tray OMS ENTRY VCSEL COVER/ Black PET 330.000x230.000x11.700</t>
  </si>
  <si>
    <t>762580</t>
  </si>
  <si>
    <t>Tray OMS ENTRY VCSEL LENS HOLDER / Black PET 330.000x230.000x17.800</t>
  </si>
  <si>
    <t>762583</t>
  </si>
  <si>
    <t>Insert 2.5*3.0(M1.6)(TWIST)/Ốc vít</t>
  </si>
  <si>
    <t>762584</t>
  </si>
  <si>
    <t>Carton tray 3 plates printing YLR 61/Khay carton YLR61 có in R12L Cover :525x350x94</t>
  </si>
  <si>
    <t>762585</t>
  </si>
  <si>
    <t>Devide pad BR43-4R/Vách thùng R12L Cover (4 ngăn) 501x91.5</t>
  </si>
  <si>
    <t>762586</t>
  </si>
  <si>
    <t>Deivde pad BR44-10/Vách thùng R12L Cover (10 ngăn) 340x91.5</t>
  </si>
  <si>
    <t>762590</t>
  </si>
  <si>
    <t>50-PP837-1 Front lens, IDP Kodiak</t>
  </si>
  <si>
    <t>762592</t>
  </si>
  <si>
    <t>50-16514-1 Adhesive, Display, Left IDP Kodiak</t>
  </si>
  <si>
    <t>762593</t>
  </si>
  <si>
    <t>50-16515-1 Adhesive, Display, Right IDP Kodiak</t>
  </si>
  <si>
    <t>762594</t>
  </si>
  <si>
    <t>Sticker Day &amp; Night collection Dazzling</t>
  </si>
  <si>
    <t>762595</t>
  </si>
  <si>
    <t>Sticker Warm &amp; Cozy collection Dazzling</t>
  </si>
  <si>
    <t>762597</t>
  </si>
  <si>
    <t>50-11533-1 top, adhensive, display, MTP Makena</t>
  </si>
  <si>
    <t>762598</t>
  </si>
  <si>
    <t>50-PV175-1, adhensive front lens, MTP Makena</t>
  </si>
  <si>
    <t>762599</t>
  </si>
  <si>
    <t>Carton box 3 plates YLR63/Thùng carton 3 lớp 1V5 Cover 528*352*104mm</t>
  </si>
  <si>
    <t>762600</t>
  </si>
  <si>
    <t>Devide pad BR47-3R/Vách thùng 1V5 cover ( 3 khía) 504*101mm</t>
  </si>
  <si>
    <t>762601</t>
  </si>
  <si>
    <t>Devide pad BR48-9R/Vách thùng 1V5 cover ( 9 khía) 342*101mm</t>
  </si>
  <si>
    <t>762605</t>
  </si>
  <si>
    <t>Insert nut M3*D4.77*L4.77 (twist)</t>
  </si>
  <si>
    <t>762606</t>
  </si>
  <si>
    <t>PANNEL ADHESIVE TAPE(50-20613)</t>
  </si>
  <si>
    <t>762612</t>
  </si>
  <si>
    <t>50-20154-1 Thermal Conductivity Pad, Scanfar Module, MTP Olympic/WAIP10 LST-GNM-250-1AC (18.25*3.50mm)</t>
  </si>
  <si>
    <t>762613</t>
  </si>
  <si>
    <t>50-16662-1, ADHESIVE, GASKET, CPE OLYMPIC/Miếng dán</t>
  </si>
  <si>
    <t>762615</t>
  </si>
  <si>
    <t>Carton box 3 plates printing YLR67/Thùng Tesla Cover 528*352*174mm</t>
  </si>
  <si>
    <t>762616</t>
  </si>
  <si>
    <t>Devide pad BR51-3R/Vách thùng Tesla Cover ( 3 khía) 504*171mm</t>
  </si>
  <si>
    <t>762617</t>
  </si>
  <si>
    <t>Devide pad BR52-9R/Vách thùng Tesla Cover ( 9 khía) 342*171mm</t>
  </si>
  <si>
    <t>762619</t>
  </si>
  <si>
    <t>Paper box 71172 (Benckmar)/ Hộp giấy móng tay</t>
  </si>
  <si>
    <t>762620</t>
  </si>
  <si>
    <t>Paper box 71173 (Benckmar)/ Hộp giấy móng tay</t>
  </si>
  <si>
    <t>762637</t>
  </si>
  <si>
    <t>Paper box eyelash BM 88132/Hộp giấy lông mi giả</t>
  </si>
  <si>
    <t>762638</t>
  </si>
  <si>
    <t>Paper box eyelash BM 88136/Hộp giấy lông mi giả</t>
  </si>
  <si>
    <t>762654</t>
  </si>
  <si>
    <t>50-PP795-1 PAD, CAMERA DIVIDER/BĂNG DÍNH</t>
  </si>
  <si>
    <t>762655</t>
  </si>
  <si>
    <t>1V5 Magnetic Shield</t>
  </si>
  <si>
    <t>762660</t>
  </si>
  <si>
    <t>Carton box 3 plates printing YLR68/Thùng nắp gập 3 lớp có in  kích thước : 520*350*135 (dùng cho KA4)</t>
  </si>
  <si>
    <t>762661</t>
  </si>
  <si>
    <t>Devide pad BR53-4R/Vách chia 4 khía kích thước: 501*132*3 (dùng cho KA4)</t>
  </si>
  <si>
    <t>762662</t>
  </si>
  <si>
    <t>Devide pad BR54-1R/Vách chia 1 khía kích thước: 340*132*3 (dùng cho KA4)</t>
  </si>
  <si>
    <t>762663</t>
  </si>
  <si>
    <t>Vòng bi bearing 6000ZZ3C3E K ENSLP - 3NZFLM0004A-R (hàng LGIT)</t>
  </si>
  <si>
    <t>762666</t>
  </si>
  <si>
    <t>50-23752-1_ADHESIVE, FRONT LENS/Miếng dán</t>
  </si>
  <si>
    <t>762667</t>
  </si>
  <si>
    <t>50-23753-1_ADHESIVE, DISPLAY, LEFT, MTP BARROW/Miếng dán</t>
  </si>
  <si>
    <t>762668</t>
  </si>
  <si>
    <t>50-23754-1_ADHESIVE, DISPLAY, RIGHT, MTP BARROW/Miếng dán</t>
  </si>
  <si>
    <t>762715</t>
  </si>
  <si>
    <t>Devide pad BR61-3R/Vách chia 3 khía MAS65C kích thước: 501*91*122.5mm</t>
  </si>
  <si>
    <t>762716</t>
  </si>
  <si>
    <t>Devide pad BR62-6R/Vách chia 6 khía MAS65C kích thước: 340*91*45*45.5mm</t>
  </si>
  <si>
    <t>762730</t>
  </si>
  <si>
    <t>7G LASH GLUE (with printing)/Keo lông mi 7g (có in)</t>
  </si>
  <si>
    <t>762732</t>
  </si>
  <si>
    <t>Paper box eyelash BM 88133/Hộp giấy lông mi giả</t>
  </si>
  <si>
    <t>762741</t>
  </si>
  <si>
    <t>Tray B2 415*345*0.5T - PET clear</t>
  </si>
  <si>
    <t>762743</t>
  </si>
  <si>
    <t>Tray móng tay summer - museco (Top)</t>
  </si>
  <si>
    <t>762749</t>
  </si>
  <si>
    <t>Miếng dán/Tape 50-27825-1_ADHESIVE, REAR LENS, IDP FILLMORE</t>
  </si>
  <si>
    <t>762755</t>
  </si>
  <si>
    <t>50-28624-1_Adhesive, Front Alsmic, MTP Kailua/Miếng dán</t>
  </si>
  <si>
    <t>762756</t>
  </si>
  <si>
    <t>50-28886-1_Adhesive, Display, MTP Kailua/Miếng dán</t>
  </si>
  <si>
    <t>762757</t>
  </si>
  <si>
    <t>50-27658-1_Emi Conductive Gasket, MTP Kailua/Miếng dán</t>
  </si>
  <si>
    <t>762760</t>
  </si>
  <si>
    <t>50-30585-1_REAR WINDOW, MTP KAILUA/Mặt nhựa meka</t>
  </si>
  <si>
    <t>762761</t>
  </si>
  <si>
    <t>50-29743-1_ADHESIVE, REAR WINDOW, MTP KAILUA/Miếng dán</t>
  </si>
  <si>
    <t>762762</t>
  </si>
  <si>
    <t>PC LGF 1308M 98309(BK) - PC +GF20% (LDS resin)</t>
  </si>
  <si>
    <t>762764</t>
  </si>
  <si>
    <t>Number sticker/Miếng dán giá RM50.00_Gel nail Muse&amp;co</t>
  </si>
  <si>
    <t>762767</t>
  </si>
  <si>
    <t>Silver paper/Tấm thẻ bạc, size: 75*50mm_Gel nail Muse&amp;co</t>
  </si>
  <si>
    <t>762768</t>
  </si>
  <si>
    <t>Poly bag/Túi bóng OPP có dải keo dán dính, size: 55*80mm (nắp gập 20mm)_Gel nail Muse&amp;co</t>
  </si>
  <si>
    <t>762780</t>
  </si>
  <si>
    <t>Paper box gel nail (Muse&amp;Co)-SGN0009-Nude Glaze/Hộp giấy móng tay</t>
  </si>
  <si>
    <t>762790</t>
  </si>
  <si>
    <t>Gel nail (Muse&amp;Co)-SGN0009-Nude Glaze/Gel dán móng tay</t>
  </si>
  <si>
    <t>762791</t>
  </si>
  <si>
    <t>Gel nail (Muse&amp;Co)-SGN0010-Glitter Khaki/Gel dán móng tay</t>
  </si>
  <si>
    <t>762796</t>
  </si>
  <si>
    <t>Devide pad BR73-3R/Vách ngăn T6 housing (3 khía) 5 lớp, kt: 507*132mm</t>
  </si>
  <si>
    <t>762797</t>
  </si>
  <si>
    <t>Devide pad BR74-2R/Vách ngăn T6 housing (2 khía) 5 lớp, kt: 344*132mm</t>
  </si>
  <si>
    <t>762806</t>
  </si>
  <si>
    <t>Big white bag for automotive/Túi bóng hộp trong 1125*1125*1755 dày 0.07mm</t>
  </si>
  <si>
    <t>762808</t>
  </si>
  <si>
    <t>TEY GEN4 pin  ME520A1100 2*13.8</t>
  </si>
  <si>
    <t>762814</t>
  </si>
  <si>
    <t>GASKET, ADHESIVE IPM 2.0 ADVANCE DIECUT  CHOSEAL  S6305/Miếng đệm</t>
  </si>
  <si>
    <t>762815</t>
  </si>
  <si>
    <t>GASKET, ADHESIVE IPM 2.0 BASE DIECUT  CHOSEAL  S6305/Miếng đệm</t>
  </si>
  <si>
    <t>762818</t>
  </si>
  <si>
    <t>50-33926-1_FRONT WINDOW, 6.8inch DISPLAY, MTP WAIPIO/Mặt nhựa</t>
  </si>
  <si>
    <t>762819</t>
  </si>
  <si>
    <t>50-33927-1_ADHESIVE, FRONT WINDOW, 6.8inch DISPLAY, MTP WAIPIO/Miếng dán</t>
  </si>
  <si>
    <t>762828</t>
  </si>
  <si>
    <t>Printing ink/Mực in VIC (F) H009566 MCV 016</t>
  </si>
  <si>
    <t>762829</t>
  </si>
  <si>
    <t>Chất đông cứng VIC HARENER MCV 017</t>
  </si>
  <si>
    <t>762830</t>
  </si>
  <si>
    <t>Dung môi T-926 RETARDER SOLVENT MCV 018</t>
  </si>
  <si>
    <t>762835</t>
  </si>
  <si>
    <t>3CAC00129A-BYD Housing</t>
  </si>
  <si>
    <t>762876</t>
  </si>
  <si>
    <t>LGIT Gen 3 AL5 ( bán thành phầm từ vendor ngoài)</t>
  </si>
  <si>
    <t>762883</t>
  </si>
  <si>
    <t>EXH-291 Hardener/Chất đông cứng</t>
  </si>
  <si>
    <t>762893</t>
  </si>
  <si>
    <t>Tray clear PET/Khay nhựa IPM 2.0 Premium Housing Assy, kt: 500*415*48.6mm, độ dày 1.2mm</t>
  </si>
  <si>
    <t>762898</t>
  </si>
  <si>
    <t>50-36254-1  Lens, Battery door MTP Pinnacles</t>
  </si>
  <si>
    <t>762911</t>
  </si>
  <si>
    <t>CV90-38617_Heat Pipe, MTP Pinnacles</t>
  </si>
  <si>
    <t>762913</t>
  </si>
  <si>
    <t>Resin PC transparent/Nhựa PC trong</t>
  </si>
  <si>
    <t>762914</t>
  </si>
  <si>
    <t>Insert nut M2.5*Phi 4.55*L3.4mm/ốc vít</t>
  </si>
  <si>
    <t>762945</t>
  </si>
  <si>
    <t>Light pipe PLP2-375 (492-1341-ND)</t>
  </si>
  <si>
    <t>762946</t>
  </si>
  <si>
    <t>MTP PINNACLES 50-28899 INSERT NUT M1.4 Ø2.6*3.0L</t>
  </si>
  <si>
    <t>762947</t>
  </si>
  <si>
    <t>MTP PINNACLES 50-28899 INSERT NUT M1.6 Ø2.6*3.0L</t>
  </si>
  <si>
    <t>762949</t>
  </si>
  <si>
    <t>IDP HAMOA 50-42268-1 MR58 0.4T. Size 60.59*17.23*0.4mm</t>
  </si>
  <si>
    <t>762959</t>
  </si>
  <si>
    <t>50-44146-1_Gasket Tape_IDP Hanmoa</t>
  </si>
  <si>
    <t>762960</t>
  </si>
  <si>
    <t>50-54364-1_Adhesive Lens RF Cameras_IDP Hamoa</t>
  </si>
  <si>
    <t>762988</t>
  </si>
  <si>
    <t>50-36254-2_Lens, Battery Door, MTP Pinnacles</t>
  </si>
  <si>
    <t>762989</t>
  </si>
  <si>
    <t>50-36815-1_Gasket, Grounding Frame, CPE Pinnacles</t>
  </si>
  <si>
    <t>762991</t>
  </si>
  <si>
    <t>50-49126_Pin, Thread, Antenna Ø4.5*8</t>
  </si>
  <si>
    <t>762994</t>
  </si>
  <si>
    <t>Innorex MQ4 Heat Sink OPT High LH (NAS) (B115002772)</t>
  </si>
  <si>
    <t>762997</t>
  </si>
  <si>
    <t>55-28899-1_CARRIER FRAME ASSY Insert Nut M1.6 /side Ø2.3*2.0L</t>
  </si>
  <si>
    <t>762998</t>
  </si>
  <si>
    <t>PLP5-2-375 light pipe PLN 5mm Lens 0.375 (492-1532-ND)</t>
  </si>
  <si>
    <t>763001</t>
  </si>
  <si>
    <t>Insert Nut/ốc vít M3.0 SIZE  Ø4.50*7.8L</t>
  </si>
  <si>
    <t>763004</t>
  </si>
  <si>
    <t>Inssert Pin  Size Ø2.5*7.75L, SUS316</t>
  </si>
  <si>
    <t>763028</t>
  </si>
  <si>
    <t>PANUCO PA BLACK G EXE-3115-G/Sơn</t>
  </si>
  <si>
    <t>763030</t>
  </si>
  <si>
    <t>ADDITIVE EXX-L22-10049</t>
  </si>
  <si>
    <t>763033</t>
  </si>
  <si>
    <t>HAIUREX P THINNER K636</t>
  </si>
  <si>
    <t>763035</t>
  </si>
  <si>
    <t>WJ_POLY HARD S-2- PRIMER/Chất đông cứng</t>
  </si>
  <si>
    <t>763036</t>
  </si>
  <si>
    <t>WJ_ADD A-3- PRIMER/Chất đông cứng</t>
  </si>
  <si>
    <t>763037</t>
  </si>
  <si>
    <t>1KTH UVP THINNER M2311- PRIMER/Dung môi</t>
  </si>
  <si>
    <t>763040</t>
  </si>
  <si>
    <t>UVCC-0CL2-WJ5006-18(E)-2(B)-CC/Sơn</t>
  </si>
  <si>
    <t>763043</t>
  </si>
  <si>
    <t>XNP-9310R FC39-007282 Insert / Size Ø12*22.95L</t>
  </si>
  <si>
    <t>763044</t>
  </si>
  <si>
    <t>XNP-9310R FC39-007282 Insert / Size Ø14.0*17.5L</t>
  </si>
  <si>
    <t>763046</t>
  </si>
  <si>
    <t>HAIUREX P THINNER K341</t>
  </si>
  <si>
    <t>763047</t>
  </si>
  <si>
    <t>HAIUREX P GRANDE BONUL VNS MATT BLACK WS62-1101LE-L26(K)</t>
  </si>
  <si>
    <t>763088</t>
  </si>
  <si>
    <t>50-63589-1_ADHESIVE, LENS, BATTERY DOOR, MTP PINNACLES-LANAI</t>
  </si>
  <si>
    <t>763908</t>
  </si>
  <si>
    <t>50-23751-2_FRONT LENS/Mặt nhựa meka</t>
  </si>
  <si>
    <t>763909</t>
  </si>
  <si>
    <t>50-23752-2_ADHESIVE, FRONT LENS/Miếng dán</t>
  </si>
  <si>
    <t>774454</t>
  </si>
  <si>
    <t>금형부품/Chi tiết thép SKD61(K), KT:35*35*47.60  BLOCK của khuôn  ACP HOUSING #3 (Back up mold)</t>
  </si>
  <si>
    <t>774693</t>
  </si>
  <si>
    <t>금형부품/Chi tiết thép S45(R), KT:25*68 STOP BL của khuôn FCA4.8 HOUSING TRIMMING (Back up mold )</t>
  </si>
  <si>
    <t>800049</t>
  </si>
  <si>
    <t>M-100 Chemical/ Chế phẩm tẩy rửa làm sạch bề mặt kim loại M-100, dạng bột, mới 100%</t>
  </si>
  <si>
    <t>800050</t>
  </si>
  <si>
    <t>M-600 Chemical/ Chế phẩm tẩy rửa làm sạch bề mặt kim loại M-600, dạng lỏng, mới 100%</t>
  </si>
  <si>
    <t>800051</t>
  </si>
  <si>
    <t>M-860B Chemical/ Chế phẩm tẩy rửa làm sạch bề mặt kim loại M-860B, dạng bột, mới 100%</t>
  </si>
  <si>
    <t>800052</t>
  </si>
  <si>
    <t>M-860K Chemical/ Chế phẩm tẩy rửa làm sạch bề mặt kim loại M-860K, dạng lỏng, mới 100%</t>
  </si>
  <si>
    <t>800053</t>
  </si>
  <si>
    <t>M-880F Chemical/ Chế phẩm tẩy rửa làm sạch bề mặt kim loại M-880F, dạng lỏng, mới 100%</t>
  </si>
  <si>
    <t>800055</t>
  </si>
  <si>
    <t>M-200 Chemical/ Chế phẩm tẩy rửa, làm sạch sản phẩm M-200, dạng lỏng (organic acids C2H8O7 40%)</t>
  </si>
  <si>
    <t>800056</t>
  </si>
  <si>
    <t>M-101 Chemical/ Chế phẩm tẩy rửa, làm sạch sản phẩm M-101, dạng bột (sodium hydroxide NAOH 40%)</t>
  </si>
  <si>
    <t>800057</t>
  </si>
  <si>
    <t>M-106 Chemical/ Chế phẩm tẩy rửa, làm sạch sản phẩm M-106, dạng lỏng (Sodium hydroxie NAOH 40%)</t>
  </si>
  <si>
    <t>800058</t>
  </si>
  <si>
    <t>M-280 Chemical/Chế phẩm tẩy rửa, làm sạch sản phẩm M-280, dạng lỏng (Nitrate NAHO3 20%, Fluoride F 30%)</t>
  </si>
  <si>
    <t>800059</t>
  </si>
  <si>
    <t>M-S3000 Chemical/ Chế phẩm tẩy rửa, làm sạch sản phẩm M-S3000, dạng lỏng (Trivalent chromium salt Cr+3 50% và Fluoride</t>
  </si>
  <si>
    <t>800134</t>
  </si>
  <si>
    <t>ASSY MIC RUBBER BRK BTM/ Miếng đệm cao su assy GH98-35898A</t>
  </si>
  <si>
    <t>800135</t>
  </si>
  <si>
    <t>TAPE BATTERY L/	Miếng dán GH02-09756A</t>
  </si>
  <si>
    <t>800136</t>
  </si>
  <si>
    <t>TAPE BATTERY R/	Miếng dán GH02-09852A</t>
  </si>
  <si>
    <t>800143</t>
  </si>
  <si>
    <t>TAPE CONDUCTIVE LEFT/ Miếng dán GH02-09936A</t>
  </si>
  <si>
    <t>800157</t>
  </si>
  <si>
    <t>NPR BATT PLATE BASE GH61-06121A</t>
  </si>
  <si>
    <t>800177</t>
  </si>
  <si>
    <t>PLATE-BATT_CIS GH61-07873A</t>
  </si>
  <si>
    <t>800224</t>
  </si>
  <si>
    <t>THERMAL INSULATION-BRK_INNER_SIDE_R_NEW/Miếng dán GH02-11056A</t>
  </si>
  <si>
    <t>800230</t>
  </si>
  <si>
    <t>THERMAL INSULATION-BRK_PCB_TOP/Miếng dán GH02-11174A</t>
  </si>
  <si>
    <t>800232</t>
  </si>
  <si>
    <t>CONDUCTIVE GASKET-TAPE_UB_BTM R/Miếng dán GH02-11258A</t>
  </si>
  <si>
    <t>800233</t>
  </si>
  <si>
    <t>PROTECTOR VINYL-BRK_VT_CAM_BACK GH63-11323A</t>
  </si>
  <si>
    <t>800236</t>
  </si>
  <si>
    <t>ASSY RUBBER-SVC_LED/Miếng đệm cao su assy GH98-37686A</t>
  </si>
  <si>
    <t>800262</t>
  </si>
  <si>
    <t>CONDUCTIVE GASKET-TAPE LCD VE GH02-09792A</t>
  </si>
  <si>
    <t>800302</t>
  </si>
  <si>
    <t>TAPE DOUBLE FACE-HR BRACKET_ANTI GH02-12130A</t>
  </si>
  <si>
    <t>800324</t>
  </si>
  <si>
    <t>Tóc giả Nylon</t>
  </si>
  <si>
    <t>800344</t>
  </si>
  <si>
    <t>SHEET-BATT_PC_CU_DS GH02-13747A</t>
  </si>
  <si>
    <t>800345</t>
  </si>
  <si>
    <t>ASSY RUBBER-MIC HOLDER-V2 GH98-41174A</t>
  </si>
  <si>
    <t>800381</t>
  </si>
  <si>
    <t>Nail Injection  color toner KC100</t>
  </si>
  <si>
    <t>800382</t>
  </si>
  <si>
    <t>Nail Injection  color toner BK117</t>
  </si>
  <si>
    <t>800383</t>
  </si>
  <si>
    <t>Nail Injection  color toner BL05</t>
  </si>
  <si>
    <t>800400</t>
  </si>
  <si>
    <t>Nail Injection  color toner Ti02</t>
  </si>
  <si>
    <t>800405</t>
  </si>
  <si>
    <t>Acrylic Resin/ Hạt nhựa nguyên sinh MABS TR530F NP</t>
  </si>
  <si>
    <t>800406</t>
  </si>
  <si>
    <t>ABS-HI100Y NP LG chem</t>
  </si>
  <si>
    <t>800408</t>
  </si>
  <si>
    <t>ABS-100Y-47374E 2# LG chem</t>
  </si>
  <si>
    <t>800410</t>
  </si>
  <si>
    <t>ABS FR500HX9310 Black 阻燃V0 LG chem</t>
  </si>
  <si>
    <t>800417</t>
  </si>
  <si>
    <t>M-201 Chemical/ Chế phẩm tẩy rửa, làm sạch sản phẩm M-201, dạng lỏng (H2SO4 50%)</t>
  </si>
  <si>
    <t>800438</t>
  </si>
  <si>
    <t>Resin PP  RP344NK  for plastic box of Nail_x000D_
/Liệu đúc RP344NK  hộp nhựa móng tay</t>
  </si>
  <si>
    <t>800441</t>
  </si>
  <si>
    <t>Filter SPK lower - 50-P2827, model MTPSDX24 miếng dán qualcomm</t>
  </si>
  <si>
    <t>800442</t>
  </si>
  <si>
    <t>Filter SPK upper- 50-P2825, model MTPSDX24, drawing no MCVS-17-020 miếng dán qualcomm</t>
  </si>
  <si>
    <t>800446</t>
  </si>
  <si>
    <t>Tape SPK upper-50-P2828, model  MTPSDX24 miếng dán qualcomm</t>
  </si>
  <si>
    <t>800449</t>
  </si>
  <si>
    <t>PC/ABS/HR5007A/DARK GREY</t>
  </si>
  <si>
    <t>800450</t>
  </si>
  <si>
    <t>Resin PC/ABS/HR5007A/BLACK/Hạt nhựa</t>
  </si>
  <si>
    <t>800453</t>
  </si>
  <si>
    <t>MCVS-17-027_MTPSDX24_CA90 50-P2824 FRONT_TAPE_MIDDLE</t>
  </si>
  <si>
    <t>800454</t>
  </si>
  <si>
    <t>MCVS-17-028_MTPSDX24_CA90 50-PD242 FRONT_HEAT SPREADER</t>
  </si>
  <si>
    <t>800455</t>
  </si>
  <si>
    <t>Black ink_x000D_
/ Mực in YD-9710 màu đen</t>
  </si>
  <si>
    <t>800458</t>
  </si>
  <si>
    <t>Ink 877c_x000D_
/ Mực in pad HA 801 màu bạc</t>
  </si>
  <si>
    <t>800462</t>
  </si>
  <si>
    <t>White ink_x000D_/ Mực in SHA-102 màu trắng</t>
  </si>
  <si>
    <t>800466</t>
  </si>
  <si>
    <t>Model VPH-411S-4 / Left cover</t>
  </si>
  <si>
    <t>800470</t>
  </si>
  <si>
    <t>Model VPH-411S-8/ Top front deco 2</t>
  </si>
  <si>
    <t>800480</t>
  </si>
  <si>
    <t>Ink 032C</t>
  </si>
  <si>
    <t>800481</t>
  </si>
  <si>
    <t>Ink /Mực in màu vàng SHA 203</t>
  </si>
  <si>
    <t>800482</t>
  </si>
  <si>
    <t>Ink /Mực in màu đỏ SHA 302</t>
  </si>
  <si>
    <t>800483</t>
  </si>
  <si>
    <t>Ink /Mực in màu cam SHA 305</t>
  </si>
  <si>
    <t>800485</t>
  </si>
  <si>
    <t>Ink /Mực in màu xanh lam SHA 403</t>
  </si>
  <si>
    <t>800486</t>
  </si>
  <si>
    <t>Ink /Mực in màu đen SHA 501</t>
  </si>
  <si>
    <t>800487</t>
  </si>
  <si>
    <t>Ink /Mưc in màu xanh lục SHA 601</t>
  </si>
  <si>
    <t>800488</t>
  </si>
  <si>
    <t>Ink /Mực in màu đỏ YD 035</t>
  </si>
  <si>
    <t>800489</t>
  </si>
  <si>
    <t>Ink /Mực in màu hồng SHA 308</t>
  </si>
  <si>
    <t>800491</t>
  </si>
  <si>
    <t>Insert phi 3*6.5 model Qualcomm MTP Hana/ốc vít</t>
  </si>
  <si>
    <t>800492</t>
  </si>
  <si>
    <t>Insert phi 4*4.1 model Qualcomm MTP Hana/ốc vít</t>
  </si>
  <si>
    <t>800493</t>
  </si>
  <si>
    <t>Mixing Ink dark 14/Mực pha dark 14</t>
  </si>
  <si>
    <t>800494</t>
  </si>
  <si>
    <t>Mixing ink rubine red/Mưực pha rubine red</t>
  </si>
  <si>
    <t>800496</t>
  </si>
  <si>
    <t>Mixing ink/Mực pha YD-purlec 10</t>
  </si>
  <si>
    <t>800501</t>
  </si>
  <si>
    <t>Mixing ink/Mực pha YD-WARM RED C</t>
  </si>
  <si>
    <t>800502</t>
  </si>
  <si>
    <t>Glossy Ink/Mực bóng YD-0012</t>
  </si>
  <si>
    <t>800504</t>
  </si>
  <si>
    <t>Mixing ink/Mực  phaYD-RHODAMINE RED C STT: 08</t>
  </si>
  <si>
    <t>800510</t>
  </si>
  <si>
    <t>Mixing ink/Mực pha màu Vàng YD-012</t>
  </si>
  <si>
    <t>800511</t>
  </si>
  <si>
    <t>Mixing ink/Mực pha YD-PURPLE STT: 11</t>
  </si>
  <si>
    <t>800512</t>
  </si>
  <si>
    <t>Mixing ink/Mực pha YD-PINK C STT:09</t>
  </si>
  <si>
    <t>800513</t>
  </si>
  <si>
    <t>Mixing ink/Mực pha  YD-072C STT: 13</t>
  </si>
  <si>
    <t>800514</t>
  </si>
  <si>
    <t>Mixing ink/Mực pha màu vàng YD -yellow 012c</t>
  </si>
  <si>
    <t>800515</t>
  </si>
  <si>
    <t>Mixing ink/Mực pha YD-Blue stt: 15</t>
  </si>
  <si>
    <t>800516</t>
  </si>
  <si>
    <t>Mixing ink/Mực pha YD-Proce Blue STT: 16</t>
  </si>
  <si>
    <t>800517</t>
  </si>
  <si>
    <t>Mixing ink/Mực pha YD-Green stt: 17</t>
  </si>
  <si>
    <t>800531</t>
  </si>
  <si>
    <t>ink/Mực in dạ quang sha-131</t>
  </si>
  <si>
    <t>800533</t>
  </si>
  <si>
    <t>ink/Mực in dạ quang sha-137</t>
  </si>
  <si>
    <t>800535</t>
  </si>
  <si>
    <t>ink/Mực in dạ quang sha-135</t>
  </si>
  <si>
    <t>800536</t>
  </si>
  <si>
    <t>ink/Mực in dạ quang sha-148</t>
  </si>
  <si>
    <t>800537</t>
  </si>
  <si>
    <t>ink/Mực in dạ quang sha-141</t>
  </si>
  <si>
    <t>800543</t>
  </si>
  <si>
    <t>Heat Spreader Tape 50-PE845 model Hana/tape qualcomm miếng dán qualcomm</t>
  </si>
  <si>
    <t>800549</t>
  </si>
  <si>
    <t>Mixing ink/Mực pha 871 c</t>
  </si>
  <si>
    <t>800552</t>
  </si>
  <si>
    <t>50-PB598 ANT HEAT SPREADER, model qualcomm Hana</t>
  </si>
  <si>
    <t>800553</t>
  </si>
  <si>
    <t>Pad mic rear 1 MTP Hana 50-PE571 miếng dán qualcomm</t>
  </si>
  <si>
    <t>800562</t>
  </si>
  <si>
    <t>Resin DPC515-0J30</t>
  </si>
  <si>
    <t>800568</t>
  </si>
  <si>
    <t>Nhựa PC-JIG/white</t>
  </si>
  <si>
    <t>800574</t>
  </si>
  <si>
    <t>50-P8070.A_Filter MIC Rear( Qualcomm Hana)/miếng dán qualcomm</t>
  </si>
  <si>
    <t>800576</t>
  </si>
  <si>
    <t>Semi-finished eyelash T--91295/Lông mi bán thành phẩm T-91295</t>
  </si>
  <si>
    <t>800582</t>
  </si>
  <si>
    <t>Semi-finished eyelash T-91306/Lông mi bán thành phẩm T-91306</t>
  </si>
  <si>
    <t>800584</t>
  </si>
  <si>
    <t>Semi-finished eyelash T-88133/Lông mi bán thành phẩm T-88133</t>
  </si>
  <si>
    <t>800585</t>
  </si>
  <si>
    <t>Semi-finished eyelash T-88140/Lông mi bán thành phẩm T-88140</t>
  </si>
  <si>
    <t>800586</t>
  </si>
  <si>
    <t>Semi-finished eyelash T-88130/Lông mi bán thành phẩm T-88130</t>
  </si>
  <si>
    <t>800587</t>
  </si>
  <si>
    <t>Semi-finished eyelash T-88132/Lông mi bán thành phẩm T-88132</t>
  </si>
  <si>
    <t>800588</t>
  </si>
  <si>
    <t>Semi-finished eyelash T-88136/Lông mi bán thành phẩm T-88136</t>
  </si>
  <si>
    <t>800593</t>
  </si>
  <si>
    <t>Semi-finished eyelash KN-88137/Lông mi bán thành phẩm KN-88137</t>
  </si>
  <si>
    <t>800595</t>
  </si>
  <si>
    <t>Highlight eyelash, red (0.1mm, 100% German PBT)</t>
  </si>
  <si>
    <t>800597</t>
  </si>
  <si>
    <t>Highlight eyelash, purple  (0.1mm, 100% German PBT)</t>
  </si>
  <si>
    <t>800598</t>
  </si>
  <si>
    <t>Ombre eyelash, black&amp; red  (0.1mm, 100% German PBT)</t>
  </si>
  <si>
    <t>800599</t>
  </si>
  <si>
    <t>Ombre eyelash, black&amp; green  (0.1mm, 100% German PBT)</t>
  </si>
  <si>
    <t>800600</t>
  </si>
  <si>
    <t>Ombre eyelash, black&amp; purple  (0.1mm, 100% German PBT)</t>
  </si>
  <si>
    <t>800601</t>
  </si>
  <si>
    <t>Highlight eyelash, blue  (0.1mm, 100% German PBT)</t>
  </si>
  <si>
    <t>800613</t>
  </si>
  <si>
    <t>Black matt eyelash  (0.1mm, 100% German PBT)</t>
  </si>
  <si>
    <t>800614</t>
  </si>
  <si>
    <t>Ombre eyelash, blue &amp; black (0.1mm, 100% German PBT)</t>
  </si>
  <si>
    <t>800619</t>
  </si>
  <si>
    <t>Semi-finished eyelash T-FL633/Lông mi bán thành phẩmT-FL633</t>
  </si>
  <si>
    <t>800620</t>
  </si>
  <si>
    <t>Semi-finished eyelash T-FL644/Lông mi bán thành phẩm T-FL644</t>
  </si>
  <si>
    <t>800621</t>
  </si>
  <si>
    <t>Semi-finished eyelash T-FL648/Lông mi bán thành phẩm T-FL648</t>
  </si>
  <si>
    <t>800622</t>
  </si>
  <si>
    <t>Semi-finished eyelash T-FL684/Lông mi bán thành phẩm T-FL684</t>
  </si>
  <si>
    <t>800623</t>
  </si>
  <si>
    <t>Semi-finished eyelash T-FL685/Lông mi bán thành phẩm T-FL685</t>
  </si>
  <si>
    <t>800624</t>
  </si>
  <si>
    <t>Semi-finished eyelash T-FL686/Lông mi bán thành phẩm T-FL686</t>
  </si>
  <si>
    <t>800625</t>
  </si>
  <si>
    <t>Semi-finished eyelash M-FL666/Lông mi bán thành phẩm M-FL666</t>
  </si>
  <si>
    <t>800626</t>
  </si>
  <si>
    <t>Semi-finished eyelash M-FL667/Lông mi bán thành phẩm M-FL667</t>
  </si>
  <si>
    <t>800628</t>
  </si>
  <si>
    <t>Semi-finished eyelash M-FL682/Lông mi bán thành phẩm M-FL682</t>
  </si>
  <si>
    <t>800630</t>
  </si>
  <si>
    <t>Semi-finished eyelash T-FL640/Lông mi bán thành phẩmT-FL640</t>
  </si>
  <si>
    <t>800639</t>
  </si>
  <si>
    <t>TPU IP-090AS for nail/Nhựa TPU IP-090AS dùng cho móng tay</t>
  </si>
  <si>
    <t>800640</t>
  </si>
  <si>
    <t>Adhesive, font housing 50-PJ612/ Băng dính</t>
  </si>
  <si>
    <t>800641</t>
  </si>
  <si>
    <t>Condutive ahesive 50-PG925-1_x000D_
/Miếng dán (tape 2 mặt)</t>
  </si>
  <si>
    <t>800643</t>
  </si>
  <si>
    <t>Gasket Speaker Box 50-PH869-1_x000D_
/Miếng dán</t>
  </si>
  <si>
    <t>800644</t>
  </si>
  <si>
    <t>Speaker Box 50-PC595-1_x000D_
/ Miếng dán</t>
  </si>
  <si>
    <t>800652</t>
  </si>
  <si>
    <t>Ink-Grey/Mực in 422C-2 màu ghi</t>
  </si>
  <si>
    <t>800661</t>
  </si>
  <si>
    <t>WINDOW FLASH FRONT GH64-06910A_x000D_
/ Miếng dán</t>
  </si>
  <si>
    <t>800663</t>
  </si>
  <si>
    <t>ASSY SUS PLATE GH98-42990A_x000D_
/ Miếng dán</t>
  </si>
  <si>
    <t>800664</t>
  </si>
  <si>
    <t>TAPE HR GH02-16649A</t>
  </si>
  <si>
    <t>800665</t>
  </si>
  <si>
    <t>TAPE RCV SHEET GH02-12337A/miếng dán</t>
  </si>
  <si>
    <t>800666</t>
  </si>
  <si>
    <t>TAPE FRONT WINDOW FLASH GH02-16350A/miếng dán</t>
  </si>
  <si>
    <t>800667</t>
  </si>
  <si>
    <t>TAPE GASKET USB GH02-16609A</t>
  </si>
  <si>
    <t>800668</t>
  </si>
  <si>
    <t>TAPE WP BTM GH02-16355A/miếng dán</t>
  </si>
  <si>
    <t>800669</t>
  </si>
  <si>
    <t>SPONGE USB GH02-16363A/miếng dán</t>
  </si>
  <si>
    <t>800670</t>
  </si>
  <si>
    <t>SPONGE-SPK-VERTICAL GH02-16361A/miếng dán</t>
  </si>
  <si>
    <t>800671</t>
  </si>
  <si>
    <t>WATERSOAK (SIM SOCKET) GH68-43865A</t>
  </si>
  <si>
    <t>800672</t>
  </si>
  <si>
    <t>WATER LABEL GH68-45257A</t>
  </si>
  <si>
    <t>800673</t>
  </si>
  <si>
    <t>TAPE CONDUCTIVE MAIN CAM GH02-16610A</t>
  </si>
  <si>
    <t>800674</t>
  </si>
  <si>
    <t>TAPE SCREW HOLE SEALING GH02-16503A/miếng dán</t>
  </si>
  <si>
    <t>800675</t>
  </si>
  <si>
    <t>PROTECT VINYL-FRONT_TOP GH02-16749A</t>
  </si>
  <si>
    <t>800676</t>
  </si>
  <si>
    <t>TAPE TOUCH-IC GH02-16645A</t>
  </si>
  <si>
    <t>800677</t>
  </si>
  <si>
    <t>PROTECT VINYL FRONT TOP GH63-16096A</t>
  </si>
  <si>
    <t>800678</t>
  </si>
  <si>
    <t>SPONGE TOUCH IC GH02-16738A</t>
  </si>
  <si>
    <t>800679</t>
  </si>
  <si>
    <t>TAPE FRONT HR GH02-16770A</t>
  </si>
  <si>
    <t>800681</t>
  </si>
  <si>
    <t>Resin PP J-560S NP  for plastic box of Nail/Nhựa PP J-560S NP đúc hộp móng tay</t>
  </si>
  <si>
    <t>800685</t>
  </si>
  <si>
    <t>Insert nut Ø5.0*3.43/ốc vít</t>
  </si>
  <si>
    <t>800686</t>
  </si>
  <si>
    <t>Insert nut Ø3.0*6.9/ốc vít</t>
  </si>
  <si>
    <t>800702</t>
  </si>
  <si>
    <t>Tape GASKET GROUNDING 50-PK463_x000D_/Miếng dán qualcomm</t>
  </si>
  <si>
    <t>800703</t>
  </si>
  <si>
    <t>MIC AND UPPER SPEAKER 50-V V019-1_x000D_
/ Miếng dán</t>
  </si>
  <si>
    <t>800710</t>
  </si>
  <si>
    <t>SPK box tape 50-PE805-2 (Kona)/miếng dán qualcomm</t>
  </si>
  <si>
    <t>800713</t>
  </si>
  <si>
    <t>Tape Window Camera Front 50-PK519-1</t>
  </si>
  <si>
    <t>800714</t>
  </si>
  <si>
    <t>Tape Adhesive, display, Front housing 50-PL114-1/ miếng dán</t>
  </si>
  <si>
    <t>800726</t>
  </si>
  <si>
    <t>Mixing ink/Mực pha YD-Bright Red C stt: 04</t>
  </si>
  <si>
    <t>800735</t>
  </si>
  <si>
    <t>PC/ABS HR5007A White</t>
  </si>
  <si>
    <t>800744</t>
  </si>
  <si>
    <t>Chemical/ Hóa chất tẩy rửa Magie  M-YM108</t>
  </si>
  <si>
    <t>800745</t>
  </si>
  <si>
    <t>Chemical/ Hóa chất tẩy rửa Nhôm  M-YL109</t>
  </si>
  <si>
    <t>800747</t>
  </si>
  <si>
    <t>Semi-finished eyelash T-FL681/Lông mi bán thành phẩm T-FL681</t>
  </si>
  <si>
    <t>800748</t>
  </si>
  <si>
    <t>Aluminum plate 6063:105.7*198.5*10.3T (flatness 1.0)/Nhôm 6063:105.7*198.5*10.3T (độ phẳng 1.0)</t>
  </si>
  <si>
    <t>800749</t>
  </si>
  <si>
    <t>Resin/ Nhựa nguyên sinh GPPS PS 147F. Maker: Styrolution đúc hộp Muse&amp;co</t>
  </si>
  <si>
    <t>800750</t>
  </si>
  <si>
    <t>Reny 1002HUS Mitsubishi Resin</t>
  </si>
  <si>
    <t>800758</t>
  </si>
  <si>
    <t>Desmutting/ Hóa chất bề mặt Surtec 497</t>
  </si>
  <si>
    <t>800760</t>
  </si>
  <si>
    <t>Degreaser Builder/ Hóa chất tẩy dầu Surtec 131</t>
  </si>
  <si>
    <t>800765</t>
  </si>
  <si>
    <t>Resin MST-01 + PC-GF10% ( Black Color)/ Hạt nhựa Lexan 500R-739( 10% GF)</t>
  </si>
  <si>
    <t>800777</t>
  </si>
  <si>
    <t>Resin  CF-3104HF:  PC-GF10% ( Black Color)/ Hạt nhựa nguyên sinh</t>
  </si>
  <si>
    <t>800780</t>
  </si>
  <si>
    <t>Resin ER1006FH-KA141LA H200318A 08_x000D_
/Hạt nhựa ER1006FH-KA141LA H200318A 08</t>
  </si>
  <si>
    <t>800781</t>
  </si>
  <si>
    <t>Resin/ Hạt nhựa LUPOY SC2202S- KA02G (PC+GF20%) Marker: LG chem</t>
  </si>
  <si>
    <t>800783</t>
  </si>
  <si>
    <t>Resin ZEON ZEONEX RS420 Cyclo Olefin Polymer/Nhựa</t>
  </si>
  <si>
    <t>800786</t>
  </si>
  <si>
    <t>Resin Lucky Enpla PC- LPC1001F 9306( BK)</t>
  </si>
  <si>
    <t>800792</t>
  </si>
  <si>
    <t>Tray DCU15 COVER 490*325*15 mm (dày 1.1mm)</t>
  </si>
  <si>
    <t>800793</t>
  </si>
  <si>
    <t>Tray DCU15 HSG 490*325*30.7 mm (dày 1.1mm)</t>
  </si>
  <si>
    <t>800795</t>
  </si>
  <si>
    <t>Tray 61D-00762/61D-00763 Size: 580*350*53.6 (T1mm)</t>
  </si>
  <si>
    <t>800798</t>
  </si>
  <si>
    <t>PE bag/túi bóng màu vàng (21cm*35cm*0.04 ) (Model 5294)</t>
  </si>
  <si>
    <t>800816</t>
  </si>
  <si>
    <t>Paper for stamp printing_Giấy in tem cuộn 100*60mm</t>
  </si>
  <si>
    <t>800818</t>
  </si>
  <si>
    <t>Devide pad BR76-2R/Vách thùng DL3A Housing (2 khía), kt: 338*88mm</t>
  </si>
  <si>
    <t>800819</t>
  </si>
  <si>
    <t>Devide pad BR77-4R/Vách thùng DL3A Housing (4 khía), kt: 501*88mm</t>
  </si>
  <si>
    <t>800822</t>
  </si>
  <si>
    <t>Sticker STICK ON NAILS museco 36 nails/Nhãn dán</t>
  </si>
  <si>
    <t>800831</t>
  </si>
  <si>
    <t>Carton box 5 plates YLR74/Thùng 5 lớp packing hosiden, kt: 525*440*320 mm</t>
  </si>
  <si>
    <t>800833</t>
  </si>
  <si>
    <t>Sticker SASA MALAYSIA musenco sz 25*15mm/Nhãn dán</t>
  </si>
  <si>
    <t>800839</t>
  </si>
  <si>
    <t>Devide pad BR82-3R/vách dài gen 5 (3 khía) sz 504x101mm</t>
  </si>
  <si>
    <t>800840</t>
  </si>
  <si>
    <t>Devide pad BR83-6R/Vách ngắn gen 5 (6 khía) kt 342x101mm</t>
  </si>
  <si>
    <t>800841</t>
  </si>
  <si>
    <t>PE bag/Túi bóng nilong W*H 100*110cm*0.05 dùng cho hàng HEG</t>
  </si>
  <si>
    <t>800843</t>
  </si>
  <si>
    <t>Tray/Khay nhựa hàng Qualcom (model Air Gen 5) Pet 0.8mm size: 413*358*20 mm</t>
  </si>
  <si>
    <t>800852</t>
  </si>
  <si>
    <t>50-36288-1_ADHESIVE, LENS, BATTERY DOOR, MTP PINNACLES-LANAI</t>
  </si>
  <si>
    <t>800855</t>
  </si>
  <si>
    <t>50-38032-1_Adhesive, Front Alsmic, MTP Pinnacles Lanai</t>
  </si>
  <si>
    <t>800860</t>
  </si>
  <si>
    <t>50-35352-1_Adhesive, Front Window, MTP Pinnacles</t>
  </si>
  <si>
    <t>800878</t>
  </si>
  <si>
    <t>Devide pad BR87-4R/Vách carton 3 lớp CN7a Housing (4 khía), kt 501*82mm</t>
  </si>
  <si>
    <t>800884</t>
  </si>
  <si>
    <t>Băng dính linh kiện điện tử/ Upper Housing Front Masking Tape Jig (Material : ST-8546GFL)</t>
  </si>
  <si>
    <t>800885</t>
  </si>
  <si>
    <t>Băng dính linh kiện điện tử/Upper Housing BTM Masking Tape Jig (Material : ST-8546GFL)</t>
  </si>
  <si>
    <t>800893</t>
  </si>
  <si>
    <t>M-290 Chemical/Chế phẩm tẩy rửa, làm sạch bề mặt kim loại M-290, dạng bột</t>
  </si>
  <si>
    <t>800895</t>
  </si>
  <si>
    <t>50-61287-1_ADHESIVE, REAR LENS, MTP CAMANO</t>
  </si>
  <si>
    <t>800897</t>
  </si>
  <si>
    <t>Devide pad BR94-2R/Vách carton 5 lớp (2 khía), kt 338*82mm</t>
  </si>
  <si>
    <t>800898</t>
  </si>
  <si>
    <t>Devide pad BR95-3R/Vách carton 5 lớp (3 khía), kt 501*82mm</t>
  </si>
  <si>
    <t>800920</t>
  </si>
  <si>
    <t>50-60551-1 ADHESIVE, Adhesive display</t>
  </si>
  <si>
    <t>800930</t>
  </si>
  <si>
    <t>PE bag/túi bóng màu tím (21cm*35cm*0.04 ) (Model BYD HX Housing)</t>
  </si>
  <si>
    <t>763927</t>
  </si>
  <si>
    <t>50-75082 Thermal Conductivity Pad, Scanfar Module, MTP Olympic/WAIP10 LST-GNM-250-1AC (18.250 X 4.740 X 0.250mm)</t>
  </si>
  <si>
    <t>763928</t>
  </si>
  <si>
    <t>ADHESIVE LENS BATTERY DOOR - class (50-75421-1)</t>
  </si>
  <si>
    <t>763929</t>
  </si>
  <si>
    <t>ADHESIVELENS BATTERY DOOR - class (50-75423-1)</t>
  </si>
  <si>
    <t>763930</t>
  </si>
  <si>
    <t>50-75421-1 ADHESIVE LENS BATTERY DOOR -tape</t>
  </si>
  <si>
    <t>763931</t>
  </si>
  <si>
    <t>50-75423-1 ADHESIVE LENS BATTERY DOOR -tape</t>
  </si>
  <si>
    <t>774657</t>
  </si>
  <si>
    <t>CL4_MQ4 Housing -Jet cooler Manifold</t>
  </si>
  <si>
    <t>774786</t>
  </si>
  <si>
    <t>Hexagonal bolt/Chìm lục giác M12*50mm</t>
  </si>
  <si>
    <t>774804</t>
  </si>
  <si>
    <t>금형부품/Chi tiết thép SKD-61R, KT:41*60.2 INSERT CORE của khuôn NX4 COVER #6 (Back up mold )</t>
  </si>
  <si>
    <t>774812</t>
  </si>
  <si>
    <t>Dimenson fix ture/Chi tiết bằng thép SKD61(K), KT:45.82*260*340 UPPER CORE của khuôn NX4 COVER #6 (Back up mold )</t>
  </si>
  <si>
    <t>752666</t>
  </si>
  <si>
    <t>PHC GOLD (M&amp;C) Paint/Sơn PHC GOLD (CNC machine)</t>
  </si>
  <si>
    <t>752667</t>
  </si>
  <si>
    <t>POLY HARD UN-50 Paint/ Sơn  POLY HARD UN-50 (For Hanwa)</t>
  </si>
  <si>
    <t>760106</t>
  </si>
  <si>
    <t>EMS 303 Paint Thinner/Dung môi #303 (For Hanwa)</t>
  </si>
  <si>
    <t>741142</t>
  </si>
  <si>
    <t>PE Bag/ Túi nilong màu trắng PE size:205*280*0.04mm</t>
  </si>
  <si>
    <t>741143</t>
  </si>
  <si>
    <t>Wooden pallet-Pallet gỗ keo</t>
  </si>
  <si>
    <t>774808</t>
  </si>
  <si>
    <t>금형부품/Chi tiết thép  SKD-61(K), KT: 65*240*340 UPPER CORE 01</t>
  </si>
  <si>
    <t>774836</t>
  </si>
  <si>
    <t>Hexagonal bolt/Chìm lục giác M8*60mm</t>
  </si>
  <si>
    <t>774853</t>
  </si>
  <si>
    <t>Hexagonal bolt/Chìm lục giác M12*70mm</t>
  </si>
  <si>
    <t>761669</t>
  </si>
  <si>
    <t>Carton box YLR13-1. 5 Plate
, Thùng carton 5 lớp, 1 mặt Việt Trì mặt nâu,1 mặt môc MC-YLR13-1</t>
  </si>
  <si>
    <t>761968</t>
  </si>
  <si>
    <t>Insert M1.6 Phi 3*3.5 bu lông, lông Insert M1.6</t>
  </si>
  <si>
    <t>800794</t>
  </si>
  <si>
    <t>Mực in 2728C (PC+ABS)</t>
  </si>
  <si>
    <t>774951</t>
  </si>
  <si>
    <t>Hexagonal bolt/Chìm lục giác M12*65mm</t>
  </si>
  <si>
    <t>774921</t>
  </si>
  <si>
    <t>Hexagonal bolt/Chìm lục giác M8*25mm</t>
  </si>
  <si>
    <t>774967</t>
  </si>
  <si>
    <t>Hexagonal bolt/Chìm lục giác M6*15mm</t>
  </si>
  <si>
    <t>774980</t>
  </si>
  <si>
    <t>금형부품/Chi tiết thép SKD-61(K), KT:40*180*300 UPPER CORE</t>
  </si>
  <si>
    <t>774983</t>
  </si>
  <si>
    <t>금형부품/Chi tiết thép S45(R), KT:138*88.77 RING</t>
  </si>
  <si>
    <t>774969</t>
  </si>
  <si>
    <t>금형부품/Chi tiết thép SKD-61R, KT:138*120.15 SLEEVE</t>
  </si>
  <si>
    <t>774981</t>
  </si>
  <si>
    <t>금형부품/Chi tiết thép SKD-61(K), KT:47.5*180*300 LOWER CORE</t>
  </si>
  <si>
    <t>774982</t>
  </si>
  <si>
    <t>금형부품/Chi tiết thép SKD-61R, KT:153*154 SLEEVE</t>
  </si>
  <si>
    <t>774985</t>
  </si>
  <si>
    <t>금형부품/Chi tiết thép SKD-61(K), KT:27.44*48*87.72 SLIDE</t>
  </si>
  <si>
    <t>763951</t>
  </si>
  <si>
    <t>Ride 5 Materials  AL 6063 Block 2/Phôi nhôm AL 6063 kích thước 230*145*6T</t>
  </si>
  <si>
    <t>763953</t>
  </si>
  <si>
    <t>Aluminum plate/Phôi nhôm PA1</t>
  </si>
  <si>
    <t>800976</t>
  </si>
  <si>
    <t>PC/ABS 30% GF black LUPOY GP5300-KA02/Hạt nhựa PC/ABS 30% black</t>
  </si>
  <si>
    <t>763954</t>
  </si>
  <si>
    <t>Aluminum plate/Phôi nhôm PA2</t>
  </si>
  <si>
    <t>763939</t>
  </si>
  <si>
    <t>Heat Sink 50-74874-51_Dowel pin D2.5*L12*C2 (Material: SUS303Cu)</t>
  </si>
  <si>
    <t>762941</t>
  </si>
  <si>
    <t>Assy (Retainer) 50-64651-1: CAM MECHANISM, MIDFRAME, RIDE 5.0 SX KARUSSELL</t>
  </si>
  <si>
    <t>763936</t>
  </si>
  <si>
    <t>Ride 5 McMaster carr φ5.9*0.6mm (Material: DIN 1.4122 Stainless Steel)</t>
  </si>
  <si>
    <t>763947</t>
  </si>
  <si>
    <t>Devide pad/Vách carton BR102 -4R 390*74*75*3T</t>
  </si>
  <si>
    <t>763948</t>
  </si>
  <si>
    <t>Devide pad/Vách carton BR103 -1R 470*232.5*87*3T</t>
  </si>
  <si>
    <t>763935</t>
  </si>
  <si>
    <t>Ride 5 Dowel pin D2*L12*C2 (Material: SUS303Cu)</t>
  </si>
  <si>
    <t>763949</t>
  </si>
  <si>
    <t>Devide pad/Vách carton BR-104 445*200*200*3T</t>
  </si>
  <si>
    <t>763944</t>
  </si>
  <si>
    <t>Devide pad/Vách carton BR99-16R 340*15*87*3T</t>
  </si>
  <si>
    <t>763945</t>
  </si>
  <si>
    <t>Devide pad/Vách carton BR100 -16R 340*15*175*3T</t>
  </si>
  <si>
    <t>763950</t>
  </si>
  <si>
    <t>Devide pad/Vách carton BR-105 size 395*200*28*3T</t>
  </si>
  <si>
    <t>763942</t>
  </si>
  <si>
    <t>Devide pad/Vách carton BR97-2R 440*148*75*3T</t>
  </si>
  <si>
    <t>763941</t>
  </si>
  <si>
    <t>Devide pad/Vách carton BR96-1R 470*232.5*175*3T</t>
  </si>
  <si>
    <t>763943</t>
  </si>
  <si>
    <t>Devide pad/Vách carton BR98 -3R 340*80*175*3T</t>
  </si>
  <si>
    <t>763946</t>
  </si>
  <si>
    <t>Devide pad/Vách carton BR101 -9R 340*30*175*3T</t>
  </si>
  <si>
    <t>763934</t>
  </si>
  <si>
    <t>Mid frame 50-74187-1- M3*12.39 Hex Head Phillips Screw (Material : AISI 1215/ Zn plating)</t>
  </si>
  <si>
    <t>771435</t>
  </si>
  <si>
    <t>Hexagonal bolt/Chìm lục giác M16*55mm</t>
  </si>
  <si>
    <t>770336</t>
  </si>
  <si>
    <t>Hexagonal bolt/Chìm lục giác M10*20mm</t>
  </si>
  <si>
    <t>774886</t>
  </si>
  <si>
    <t>Hexagonal bolt/chìm lục giác, KT M12*105 của khuôn IPM HOUSING 1.0 #3 (backup mold)</t>
  </si>
  <si>
    <t>774884</t>
  </si>
  <si>
    <t>Hexagonal bolt/chìm lục giác, KT M16*100 của khuôn IPM HOUSING 1.0 #3 (backup mold)</t>
  </si>
  <si>
    <t>775051</t>
  </si>
  <si>
    <t>금형부품/Chi tiết thép  SKD-61(K), KT: 30*45*98.47 SLIDE</t>
  </si>
  <si>
    <t>774213</t>
  </si>
  <si>
    <t>금형부품/Chi tiết thép  SKD-61(K), KT:30*45.38*98.46 SLIDER</t>
  </si>
  <si>
    <t>770899</t>
  </si>
  <si>
    <t>금형부품/Chi tiết thép SKD-61(K), KT: 55*245*400 của khuôn Mando MAS65C 4.5 Heatsink</t>
  </si>
  <si>
    <t>770900</t>
  </si>
  <si>
    <t>금형부품/Chi tiết thép SKD-61(K), KT: 78*245*400 của khuôn Mando MAS65C 4.5 Heatsink</t>
  </si>
  <si>
    <t>773770</t>
  </si>
  <si>
    <t>금형부품/Chi tiết thép SKD61(K), KT: 62.15*230*320 upper core</t>
  </si>
  <si>
    <t>774226</t>
  </si>
  <si>
    <t>금형부품/Chi tiết thép SKD-61(K), KT:105.98*200*310 Lower Core</t>
  </si>
  <si>
    <t>800978</t>
  </si>
  <si>
    <t>Tray SM-A366B FRONT (6 Cell) PET/0.7T Khay trong SM-A366B FRONT (6 ô) 390*300*20*0.7</t>
  </si>
  <si>
    <t>800979</t>
  </si>
  <si>
    <t>Carton box/Thùng carton 5 lớp 1 mặt nâu YLR78 size  615* 410*320mm</t>
  </si>
  <si>
    <t>775096</t>
  </si>
  <si>
    <t>금형부품/Chi tiết thép SKD-61(K), KT:53*72*90 SLIDE HOLDER</t>
  </si>
  <si>
    <t>771077</t>
  </si>
  <si>
    <t>Hexagonal bolt/Chìm lục giác M16*70mm</t>
  </si>
  <si>
    <t>800981</t>
  </si>
  <si>
    <t>Carton box/Thùng carton 5 lớp 1 mặt nâu YLR79 size  670*410*350mm</t>
  </si>
  <si>
    <t>800982</t>
  </si>
  <si>
    <t>Tray SM-A26 (6 Cell) PET 0.6T/Khay trong SM-A26 (6 ô) 320*387*23*0.6</t>
  </si>
  <si>
    <t>775116</t>
  </si>
  <si>
    <t>금형부품/Chi tiết thép SKD61(K), KT:110*265*370 UPPER CORE</t>
  </si>
  <si>
    <t>775117</t>
  </si>
  <si>
    <t>금형부품/Chi tiết thép SKD61(K), KT:44.33*125*140 INSERT CORE</t>
  </si>
  <si>
    <t>775136</t>
  </si>
  <si>
    <t>금형부품/Chi tiết thép SKD-61(K) , KT: 18*53.35*170 LOCKING</t>
  </si>
  <si>
    <t>775137</t>
  </si>
  <si>
    <t>금형부품/Chi tiết thép SKD-61(K) , KT:36*60*155 RAIL</t>
  </si>
  <si>
    <t>775138</t>
  </si>
  <si>
    <t>금형부품/Chi tiết thép SKD-61(K) , KT:50*60*150    RAIL 3</t>
  </si>
  <si>
    <t>775142</t>
  </si>
  <si>
    <t>금형부품/Chi tiết thép SKD -61(K), KT:  85*265*370 LOWER CORE</t>
  </si>
  <si>
    <t>775143</t>
  </si>
  <si>
    <t>금형부품/Chi tiết thép SKD -61(K), KT:  121*215*223.99 SLIDE</t>
  </si>
  <si>
    <t>775144</t>
  </si>
  <si>
    <t>금형부품/Chi tiết thép SKD-61 (K) , KT: 87*135*205 SLIDE 02</t>
  </si>
  <si>
    <t>775145</t>
  </si>
  <si>
    <t>금형부품/Chi tiết thép SKD-61 R , KT: 87.41*107.55 BORE CORE</t>
  </si>
  <si>
    <t>775146</t>
  </si>
  <si>
    <t>금형부품/Chi tiết thép SKD-61 (K) , KT: 60*72*98.78 INSERT CORE 2</t>
  </si>
  <si>
    <t>775147</t>
  </si>
  <si>
    <t>금형부품/Chi tiết thép S45C(POS) , KT: 16*90*160 WIDTH</t>
  </si>
  <si>
    <t>775148</t>
  </si>
  <si>
    <t>금형부품/Chi tiết thép S45C(POS) , KT: 16*73*175   LENGTH</t>
  </si>
  <si>
    <t>775149</t>
  </si>
  <si>
    <t>금형부품/Chi tiết thép S45C(POS) , KT:20*210*250 JIC A</t>
  </si>
  <si>
    <t>775150</t>
  </si>
  <si>
    <t>금형부품/Chi tiết thép S45C(POS), KT:20*90*210 JIC B</t>
  </si>
  <si>
    <t>762591</t>
  </si>
  <si>
    <t>50-PP838-1 Adhesive, Front lens, IDP Kodiak, 50-PP838-1 miếng dán</t>
  </si>
  <si>
    <t>770659</t>
  </si>
  <si>
    <t>Hexagonal bolt/Chìm lục giác M12*45mm</t>
  </si>
  <si>
    <t>772723</t>
  </si>
  <si>
    <t>Hexagonal bolt/Chìm lục giác M12*95mm</t>
  </si>
  <si>
    <t>774171</t>
  </si>
  <si>
    <t>Shoulder Pin/ chốt pin SKD61,KT: Ф5*L300*H5*D8</t>
  </si>
  <si>
    <t>774172</t>
  </si>
  <si>
    <t>Shoulder Pin/ chốt pin SKD61,KT: Ф3*Ø6*N180*L300*H6*D10 .</t>
  </si>
  <si>
    <t>774185</t>
  </si>
  <si>
    <t>Hexagonal bolt/Chìm lục giác M12*80mm</t>
  </si>
  <si>
    <t>774205</t>
  </si>
  <si>
    <t>Hexagonal bolt/Chìm lục giác M12*105mm</t>
  </si>
  <si>
    <t>775158</t>
  </si>
  <si>
    <t>금형부품/Chi tiết thép  SKD-61 R  KT: 95.57*107.31  BORE CORE 1,2</t>
  </si>
  <si>
    <t>775159</t>
  </si>
  <si>
    <t>금형부품/Chi tiết thép  SKD-61 K  KT: 132*280*410 UPPER CORE</t>
  </si>
  <si>
    <t>774844</t>
  </si>
  <si>
    <t>Hexagonal bolt/Chìm lục giác M12*55mm</t>
  </si>
  <si>
    <t>762470</t>
  </si>
  <si>
    <t>Carton box 5 lớp chống thấm niman YLR57 - 660*340*330mm</t>
  </si>
  <si>
    <t>770672</t>
  </si>
  <si>
    <t>Hexagonal bolt/Chìm lục giác M12*115mm</t>
  </si>
  <si>
    <t>773622</t>
  </si>
  <si>
    <t>Hexagonal bolt/Chìm lục giác M12*100mm</t>
  </si>
  <si>
    <t>775184</t>
  </si>
  <si>
    <t>금형부품(DTD)/Chi tiết thép SKD61 KT:44.6*50*120 CHILL BLOCK</t>
  </si>
  <si>
    <t>800985</t>
  </si>
  <si>
    <t>Tray SM-A366B FRONT RED COLOR (6 Cell) PET/0.7T Khay màu đỏ SM-A366B FRONT (6 ô) 390*300*20*0.7</t>
  </si>
  <si>
    <t>763956</t>
  </si>
  <si>
    <t>Pad foam cover ASSY (orange), Miếng dán foam màu cam dạng cuộn 12.7*6.35*2.46 (5K/roll)</t>
  </si>
  <si>
    <t>763958</t>
  </si>
  <si>
    <t>Aluminum plate / Phôi nhôm B7</t>
  </si>
  <si>
    <t>800986</t>
  </si>
  <si>
    <t>Khay in YLR80 Size 525*350*143mm</t>
  </si>
  <si>
    <t>800987</t>
  </si>
  <si>
    <t>Devide pad/Vách carton BR-106 Size 500*138mm (3 khía)</t>
  </si>
  <si>
    <t>800988</t>
  </si>
  <si>
    <t>Devide pad/Vách carton BR-107 Size 344*138mm (2 khía)</t>
  </si>
  <si>
    <t>800989</t>
  </si>
  <si>
    <t>Devide pad/Vách carton BR-108 Size 344*120mm (6 khía)</t>
  </si>
  <si>
    <t>775181</t>
  </si>
  <si>
    <t>금형부품/Chi tiết thép  SKD-61 (K)  KT: 25*35*180  RAIL 3</t>
  </si>
  <si>
    <t>775182</t>
  </si>
  <si>
    <t>금형부품/Chi tiết thép  SKD-61 (K)  KT: 25*35*150  RAIL 4</t>
  </si>
  <si>
    <t>775193</t>
  </si>
  <si>
    <t>금형부품/Chi tiết thép  S45 C (POS)  KT: 20*30*250 BLOCK</t>
  </si>
  <si>
    <t>775194</t>
  </si>
  <si>
    <t>금형부품/Chi tiết thép  SKD 11 (K)  KT: 25*200*250 STRIPPER</t>
  </si>
  <si>
    <t>775195</t>
  </si>
  <si>
    <t>금형부품/Chi tiết thép  SKD 11 (K)  KT: 26.8*35*85 PAD</t>
  </si>
  <si>
    <t>775196</t>
  </si>
  <si>
    <t>금형부품/Chi tiết thép  SKD 11 (K)  KT:  38*41*82 INSERT DIE</t>
  </si>
  <si>
    <t>775197</t>
  </si>
  <si>
    <t>금형부품/Chi tiết thép  SKD 11 (K)  KT:20*200*250 DIE</t>
  </si>
  <si>
    <t>775198</t>
  </si>
  <si>
    <t>금형부품/Chi tiết thép  S45C(POS)  KT: 30*200*370 LOW</t>
  </si>
  <si>
    <t>775199</t>
  </si>
  <si>
    <t>금형부품/Chi tiết thép  S45C(POS)  KT: 15*40*250 BLOCK</t>
  </si>
  <si>
    <t>775200</t>
  </si>
  <si>
    <t>금형부품/Chi tiết thép  S45 (R) KT: 18*17 STOPPER</t>
  </si>
  <si>
    <t>775207</t>
  </si>
  <si>
    <t>금형부품/Chi tiết thép  S45C (POS)  KT: 6*56*100 CHAN DE 1 ,2</t>
  </si>
  <si>
    <t>775224</t>
  </si>
  <si>
    <t>금형부품/Chi tiết thép  SKD-61(K)   KT:  KT: 44.6*71.46*100.5 CHILL BLOCK 1</t>
  </si>
  <si>
    <t>775225</t>
  </si>
  <si>
    <t>금형부품/Chi tiết thép  SKD-61(K)   KT:  KT: 45**71.46*100.5 CHILL BLOCK 2</t>
  </si>
  <si>
    <t>775292</t>
  </si>
  <si>
    <t>금형부품(DTD)/Chi tiết thép SKD61 KT: 140*105.9   SLEEVE CO</t>
  </si>
  <si>
    <t>775293</t>
  </si>
  <si>
    <t>금형부품(DTD)/Chi tiết thép S45C KT: 110*52  RING</t>
  </si>
  <si>
    <t>770674</t>
  </si>
  <si>
    <t>Hexagonal bolt/Chìm lục giác M16*45mm</t>
  </si>
  <si>
    <t>770676</t>
  </si>
  <si>
    <t>Hexagonal bolt/Chìm lục giác M16*65mm</t>
  </si>
  <si>
    <t>771091</t>
  </si>
  <si>
    <t>Hexagonal bolt/Chìm lục giác M10*100mm</t>
  </si>
  <si>
    <t>774378</t>
  </si>
  <si>
    <t>Hexagonal bolt/Chìm lục giác M16*95mm</t>
  </si>
  <si>
    <t>774716</t>
  </si>
  <si>
    <t>Shoulder Pin/ chốt pin SKD61,KT: Ф10*L50*H8*D15</t>
  </si>
  <si>
    <t>774897</t>
  </si>
  <si>
    <t>금형부품/Chi tiết thép S45(R), KT:110*52 RING của khuôn DCU HOUSING #4 (Back up mold)</t>
  </si>
  <si>
    <t>774900</t>
  </si>
  <si>
    <t>금형부품/Chi tiết thép SKD-61R, KT:140*105.1 SLEEVE của khuôn DCU COVER #4 (Back up mold)</t>
  </si>
  <si>
    <t>775003</t>
  </si>
  <si>
    <t>Shoulder Pin/ chốt pin SKD61,KT: Ф10.5*L100*H8*D16</t>
  </si>
  <si>
    <t>760075</t>
  </si>
  <si>
    <t>Devide Pad: 3 plates, 2 surface Kraft line.Vách chia thùng 3 lớp, 2 mặt nâu MC-D, BR01</t>
  </si>
  <si>
    <t>744260</t>
  </si>
  <si>
    <t>PE bag/Túi chống tĩnh điện màu xanh lá 125*220*004</t>
  </si>
  <si>
    <t>744272</t>
  </si>
  <si>
    <t>PE bag, Túi chống tĩnh điện màu xanh dương  680mm*600mm*0.04mm</t>
  </si>
  <si>
    <t>744273</t>
  </si>
  <si>
    <t>PE bag, Túi chống tĩnh điện màu tím  680mm*600mm*0.04mm</t>
  </si>
  <si>
    <t>775285</t>
  </si>
  <si>
    <t>금형부품/Chi tiết thép  SKD -61(K) KT:  44.6*72*100  CHILL BLOCK 1</t>
  </si>
  <si>
    <t>775286</t>
  </si>
  <si>
    <t>금형부품/Chi tiết thép  SKD -61(K) KT:  45*72*100   CHILL BLOCK 2</t>
  </si>
  <si>
    <t>775287</t>
  </si>
  <si>
    <t>금형부품/Chi tiết thép  SKD -61(K) KT:  37.5*66*75  LOCKING</t>
  </si>
  <si>
    <t>775288</t>
  </si>
  <si>
    <t>금형부품/Chi tiết thép  SKD -61(K) KT: 16*37.8*100 RAIL</t>
  </si>
  <si>
    <t>775289</t>
  </si>
  <si>
    <t>금형부품/Chi tiết thép  S45C(POS)KT: 26*72.4*98  STOPPER</t>
  </si>
  <si>
    <t>775290</t>
  </si>
  <si>
    <t>금형부품/Chi tiết thép AL  KT: 5*117*414 TẤM CHẮN</t>
  </si>
  <si>
    <t>775291</t>
  </si>
  <si>
    <t>금형부품/Chi tiết thép SUJ -2 KT: 21*83.5  ANGURLAR PIN</t>
  </si>
  <si>
    <t>775297</t>
  </si>
  <si>
    <t>Screw/Vít trí không đầu  thép đen M16*16</t>
  </si>
  <si>
    <t>775298</t>
  </si>
  <si>
    <t>Spring/Lò xo màu xanh dương , KT Ø22*L65</t>
  </si>
  <si>
    <t>800990</t>
  </si>
  <si>
    <t>AMBOSELI_50-90272-1 Size 90*2.0*0.5T_GNP PAD/Miếng dán 50-90272-1</t>
  </si>
  <si>
    <t>800991</t>
  </si>
  <si>
    <t>AMBOSELI_50-90272-2 Size 74*2.0*0.5T_GNP PAD/Miếng dán 50-90272-2</t>
  </si>
  <si>
    <t>800992</t>
  </si>
  <si>
    <t>AMBOSELI_50-90272-3 Size 86*2.0*0.5T_GNP PAD/Miếng dán 50-90272-3</t>
  </si>
  <si>
    <t>774235</t>
  </si>
  <si>
    <t>금형부품/Chi tiết thép SKD-61(K), KT:70*200*310 Upper Core</t>
  </si>
  <si>
    <t>774190</t>
  </si>
  <si>
    <t>Shoulder Pin/ chốt pin SKD61,KT: Ф8*L200*H8*D13</t>
  </si>
  <si>
    <t>774191</t>
  </si>
  <si>
    <t>Shoulder Pin/ chốt pin SKD61,KT: Ф6*L200*H6*D10</t>
  </si>
  <si>
    <t>774552</t>
  </si>
  <si>
    <t>Shoulder Pin/ chốt pin SKD61,KT: Ф4*L200*H6*D8</t>
  </si>
  <si>
    <t>774834</t>
  </si>
  <si>
    <t>Hexagonal bolt/chìm lục giác, KT M12*75 của khuôn DCU Housing #4 (backup mold)</t>
  </si>
  <si>
    <t>774902</t>
  </si>
  <si>
    <t>금형부품/Chi tiết thép SKD-61R, KT:80*69.93 SLEEVE CORE của khuôn DCU COVER #4 (Back up mold)</t>
  </si>
  <si>
    <t>774961</t>
  </si>
  <si>
    <t>Hexagonal bolt/Chìm lục giác M6*40mm</t>
  </si>
  <si>
    <t>770346</t>
  </si>
  <si>
    <t>Hexagonal bolt/Chìm lục giác M8*70mm</t>
  </si>
  <si>
    <t>770347</t>
  </si>
  <si>
    <t>Hexagonal bolt/Chìm lục giác M10*70mm</t>
  </si>
  <si>
    <t>774189</t>
  </si>
  <si>
    <t>Shoulder Pin/ chốt pin SKD61,KT: Ф10*L200*H8*D15</t>
  </si>
  <si>
    <t>774303</t>
  </si>
  <si>
    <t>Shoulder Pin/ chốt pin SKD61,KT: Ф5*L200*H6*D9</t>
  </si>
  <si>
    <t>775171</t>
  </si>
  <si>
    <t>Connector/Đầu nối nhanh inox thẳng ống Ø8 -PT 1/8</t>
  </si>
  <si>
    <t>774417</t>
  </si>
  <si>
    <t>Hexagonal bolt/chìm lục giác, KT M12*55 của khuôn ACP2 COVER #5 (backup mold)</t>
  </si>
  <si>
    <t>774438</t>
  </si>
  <si>
    <t>Hexagonal bolt/chìm lục giác, KT M10*55 của khuôn TRW LENS MOUNT#7 (backup mold)</t>
  </si>
  <si>
    <t>774501</t>
  </si>
  <si>
    <t>Hexagonal bolt/Chìm lục giác M12*95</t>
  </si>
  <si>
    <t>774523</t>
  </si>
  <si>
    <t>Hexagonal bolt/chìm lục giác, KT M12*55 của khuôn FCA4.8 COVER #6 (backup mold)</t>
  </si>
  <si>
    <t>774535</t>
  </si>
  <si>
    <t>Shoulder Pin/ chốt pin SKD61,KT: Ф8*L250*H8*D13 của khuôn ACP2 COVER #6 (backup mold)</t>
  </si>
  <si>
    <t>774536</t>
  </si>
  <si>
    <t>Shoulder Pin/ chốt pin SKD61,KT: Ф6*L250*H6*D10 của khuôn ACP2 COVER #6 (backup mold)</t>
  </si>
  <si>
    <t>774537</t>
  </si>
  <si>
    <t>Shoulder Pin/ chốt pin SKD61,KT: Ф5*L250*H6*D9 của khuôn ACP2 COVER #6 (backup mold)</t>
  </si>
  <si>
    <t>774539</t>
  </si>
  <si>
    <t>Hexagonal bolt/chìm lục giác, KT M12*85 của khuôn ACP2 COVER #6 (backup mold)</t>
  </si>
  <si>
    <t>774542</t>
  </si>
  <si>
    <t>Hexagonal bolt/chìm lục giác, KT M12*95 của khuôn ACP2 COVER #6 (backup mold)</t>
  </si>
  <si>
    <t>774544</t>
  </si>
  <si>
    <t>Hexagonal bolt/chìm lục giác, KT M12*55 của khuôn ACP2 COVER #6 (backup mold)</t>
  </si>
  <si>
    <t>774550</t>
  </si>
  <si>
    <t>Shoulder Pin/ chốt pin SKD61,KT: Ф6*L200*H6*D10 của khuôn OMS-ENTRY-COVER #4 (backup mold)</t>
  </si>
  <si>
    <t>774556</t>
  </si>
  <si>
    <t>Hexagonal bolt/chìm lục giác, KT M6*25 của khuôn OMS-ENTRY-COVER #4 (backup mold)</t>
  </si>
  <si>
    <t>774561</t>
  </si>
  <si>
    <t>Shoulder Pin/ chốt pin SKD61,KT: Ф4*L200*H6*D8 của khuôn TRW LENS MOUNT#8 (backup mold)</t>
  </si>
  <si>
    <t>774626</t>
  </si>
  <si>
    <t>Shoulder Pin/ chốt pin SKD61,KT: Ф8*L200*H8*D13 của khuôn MPC5.5 Cover Lens #7 (backup mold)</t>
  </si>
  <si>
    <t>774647</t>
  </si>
  <si>
    <t>Dimenson fix ture/Chi tiết bằng thép SKD61(K), KT45*50*120 CHILL BL của khuôn GM EU2L COVER #4 (Back up mold)</t>
  </si>
  <si>
    <t>774718</t>
  </si>
  <si>
    <t>Shoulder Pin/ chốt pin SKD61,KT: Ф7*L200*H6*D11</t>
  </si>
  <si>
    <t>774914</t>
  </si>
  <si>
    <t>Shoulder Pin/ chốt pin SKD61,KT: Ф5*L300*H6*D9 của khuôn GM EU2L HOUSING #6 (backup mold)</t>
  </si>
  <si>
    <t>774920</t>
  </si>
  <si>
    <t>Hexagonal bolt/chìm lục giác, KT M16*110 của khuôn GM EU2L HOUSING #6 (backup mold)</t>
  </si>
  <si>
    <t>774931</t>
  </si>
  <si>
    <t>금형부품/Chi tiết thép SKD-61(K), KT:44.6*50*120 CHILL BLOCK</t>
  </si>
  <si>
    <t>774954</t>
  </si>
  <si>
    <t>Shoulder Pin/ chốt pin SKD61,KT: Ф2*Ф4*N85*L200*H6*D8 của khuôn TRW LENS MOUNT#9 (backup mold)</t>
  </si>
  <si>
    <t>774955</t>
  </si>
  <si>
    <t>Shoulder Pin/ chốt pin SKD61,KT: Ф4*L200*H6*D8 của khuôn TRW LENS MOUNT#9 (backup mold)</t>
  </si>
  <si>
    <t>774956</t>
  </si>
  <si>
    <t>Shoulder Pin/ chốt pin SKD61,KT: Ф6*L200*H6*D10 của khuôn TRW LENS MOUNT#9 (backup mold)</t>
  </si>
  <si>
    <t>774958</t>
  </si>
  <si>
    <t>Hexagonal bolt/chìm lục giác, KT M10*55 của khuôn TRW LENS MOUNT#9 (backup mold)</t>
  </si>
  <si>
    <t>774959</t>
  </si>
  <si>
    <t>Hexagonal bolt/chìm lục giác, KT M10*65 của khuôn TRW LENS MOUNT#9 (backup mold)</t>
  </si>
  <si>
    <t>774962</t>
  </si>
  <si>
    <t>Hexagonal bolt/chìm lục giác M5*15</t>
  </si>
  <si>
    <t>772784</t>
  </si>
  <si>
    <t>Hexagonal bolt/chìm lục giác, kt M8*60볼트 của Khuôn SV52 heat sink cover</t>
  </si>
  <si>
    <t>775300</t>
  </si>
  <si>
    <t>Springs/Lò xo , kích thước Ø20*2*160mm</t>
  </si>
  <si>
    <t>775315</t>
  </si>
  <si>
    <t>Brass Alloy/Tấm hợp kim đồng (Cu 98.25-99.45%, crom 0.5-1.5%) C11000KT: 40*120*60mm</t>
  </si>
  <si>
    <t>775316</t>
  </si>
  <si>
    <t>Brass Alloy/Tấm hợp kim đồng (Cu 98.25-99.45%, crom 0.5-1.5%) C11000 KT: 30*30*80mm</t>
  </si>
  <si>
    <t>775317</t>
  </si>
  <si>
    <t>Brass Alloy/Tấm hợp kim đồng (Cu 98.25-99.45%, crom 0.5-1.5%) C11000KT: 30*90*60mm</t>
  </si>
  <si>
    <t>775318</t>
  </si>
  <si>
    <t>Brass Alloy/Tấm hợp kim đồng (Cu 98.25-99.45%, crom 0.5-1.5%) C11000KT: 40*60*60 mm</t>
  </si>
  <si>
    <t>775322</t>
  </si>
  <si>
    <t>Brass Alloy/Tấm hợp kim đồng (Cu 98.25-99.45%, crom 0.5-1.5%) C11000KT: 110*120*60mm</t>
  </si>
  <si>
    <t>775331</t>
  </si>
  <si>
    <t>금형부품/Chi tiết thép  SKD-61(K)  KT: 44.6*100*120 CHILL BLOCK 1KT: 44.6*100*120 CHILL BLOCK 1</t>
  </si>
  <si>
    <t>775332</t>
  </si>
  <si>
    <t>금형부품/Chi tiết thép  SKD-61(K)  KT: 45*100*120 CHILL BLOCK 1  KT: 45*100*120 CHILL BLOCK 1</t>
  </si>
  <si>
    <t>800993</t>
  </si>
  <si>
    <t>Tray SM-A176 (6 Cell) PET 0.7T/Khay trong SM-A176 (6 ô) 320*390*20*0.7T</t>
  </si>
  <si>
    <t>800994</t>
  </si>
  <si>
    <t>Devide pad BR-110/Vách carton 3 khía 500*120*3mm</t>
  </si>
  <si>
    <t>756033</t>
  </si>
  <si>
    <t>EJECTOR PIN, Chốt hãm bằng thép SKH51 của khuôn đúc Ø1.2*65*5H*3D</t>
  </si>
  <si>
    <t>762698</t>
  </si>
  <si>
    <t>QC_Hawi_50-PR990-1_Foam / Xốp dán cho 68130</t>
  </si>
  <si>
    <t>762699</t>
  </si>
  <si>
    <t>QC_HAWI_50-91135-P1_Tape</t>
  </si>
  <si>
    <t>762700</t>
  </si>
  <si>
    <t>QC_HAWI_50-91962-P1_Tape Filter / Tape màng loa vuông cho 55-68130-1</t>
  </si>
  <si>
    <t>762701</t>
  </si>
  <si>
    <t>QC_Hawi_50-91510-1_Glass Lens / Miếng nhựa tròn</t>
  </si>
  <si>
    <t>762702</t>
  </si>
  <si>
    <t>QC_Hawi_50-91511-1_Adhesive</t>
  </si>
  <si>
    <t>762703</t>
  </si>
  <si>
    <t>QC_Hawi_50-91508-1_Adhesive</t>
  </si>
  <si>
    <t>762704</t>
  </si>
  <si>
    <t>QC_Hawi_50-90373-1_Glass Lens / Miếng nhựa chữ nhật</t>
  </si>
  <si>
    <t>762705</t>
  </si>
  <si>
    <t>QC_Hawi_50-90374-1_Adhesive</t>
  </si>
  <si>
    <t>770345</t>
  </si>
  <si>
    <t>Hexagonal bolt/Chìm lục giác M8*55mm</t>
  </si>
  <si>
    <t>774151</t>
  </si>
  <si>
    <t>Shoulder Pin/ chốt pin SKD61,KT: Ф8*L300*H8*D13</t>
  </si>
  <si>
    <t>774180</t>
  </si>
  <si>
    <t>Hexagonal bolt/Chìm lục giác M12*125mm</t>
  </si>
  <si>
    <t>774292</t>
  </si>
  <si>
    <t>Hexagonal bolt/chìm lục giác, KT M12*70 của khuôn GM T1 XX SCAM4.8 COVER #3 (backup mold)</t>
  </si>
  <si>
    <t>774293</t>
  </si>
  <si>
    <t>Hexagonal bolt/chìm lục giác, KT M12*85 của khuôn GM T1 XX SCAM4.8 COVER #3 (backup mold)</t>
  </si>
  <si>
    <t>774297</t>
  </si>
  <si>
    <t>Hexagonal bolt/chìm lục giác, KT M6*15 của khuôn GM T1 XX SCAM4.8 COVER #3 (backup mold)</t>
  </si>
  <si>
    <t>774335</t>
  </si>
  <si>
    <t>금형부품/Chi tiết thép SKD-61R, KT :145*125 SLEEVE của khuôn GMT1 HOUSING #3 (Back up mould)</t>
  </si>
  <si>
    <t>774337</t>
  </si>
  <si>
    <t>금형부품/Chi tiết thép SKD-61R, KT :100*105 SLEEVE CORE của khuôn GMT1 HOUSING #3 (Back up mould)</t>
  </si>
  <si>
    <t>775321</t>
  </si>
  <si>
    <t>Brass Alloy/Tấm hợp kim đồng (Cu 98.25-99.45%, crom 0.5-1.5%) C11000KT: 110*110*60mm</t>
  </si>
  <si>
    <t>775350</t>
  </si>
  <si>
    <t>금형부품Chi tiết thép SKD-61(K)  KT : 32*35*45.35 BLOCK SLEEVE 1</t>
  </si>
  <si>
    <t>775354</t>
  </si>
  <si>
    <t>금형부품Chi tiết thép SKD-61(K)  KT :26*44.85*165 RAIL 1</t>
  </si>
  <si>
    <t>775355</t>
  </si>
  <si>
    <t>금형부품Chi tiết thép SKD-61(K) KT: 84.5*120*192 SLIDE</t>
  </si>
  <si>
    <t>775356</t>
  </si>
  <si>
    <t>금형부품Chi tiết thép SKD-61(K) KT:29*29.98*62 LOCKING BL</t>
  </si>
  <si>
    <t>775357</t>
  </si>
  <si>
    <t>금형부품Chi tiết thép SKD-61(K) KT: 35*80*110 RAIL 1 , RAIL 2</t>
  </si>
  <si>
    <t>775358</t>
  </si>
  <si>
    <t>금형부품Chi tiết thép SKD-61(K) KT:32*47.92*110 RAIL 3</t>
  </si>
  <si>
    <t>775359</t>
  </si>
  <si>
    <t>금형부품Chi tiết thép SKD-61(K) KT:43.1*75*100 CHILL BL A , CHILL BL B</t>
  </si>
  <si>
    <t>775360</t>
  </si>
  <si>
    <t>금형부품Chi tiết thép S45(R)  KT: 132*69 RING</t>
  </si>
  <si>
    <t>775364</t>
  </si>
  <si>
    <t>금형부품Chi tiết thép AL KT: 5*145*366 TẤN CHẮN</t>
  </si>
  <si>
    <t>800013</t>
  </si>
  <si>
    <t>Protection film lens 3 size 42.24*11.99</t>
  </si>
  <si>
    <t>800024</t>
  </si>
  <si>
    <t>Protection film lens 4 size 15.7*20.46</t>
  </si>
  <si>
    <t>800812</t>
  </si>
  <si>
    <t>QC_Hawi_50-91155-1_Adhesive</t>
  </si>
  <si>
    <t>800971</t>
  </si>
  <si>
    <t>Protection film lens 1 size 16.95*9.79</t>
  </si>
  <si>
    <t>800984</t>
  </si>
  <si>
    <t>Protection film lens 2 size 8.32*8.32</t>
  </si>
  <si>
    <t>800997</t>
  </si>
  <si>
    <t>QC_Hawi_50-92300-1_Foam / Xốp dán cho 87554</t>
  </si>
  <si>
    <t>800998</t>
  </si>
  <si>
    <t>QC_Hawi_50-92300-2_Foam / Xốp dán cho 87554</t>
  </si>
  <si>
    <t>800999</t>
  </si>
  <si>
    <t>QC_Hawi_50-91154-1_Glass Lens / Miếng nhựa chữ T</t>
  </si>
  <si>
    <t>740206</t>
  </si>
  <si>
    <t>Hexagonal bolt/ Chìm lục giác M8*80</t>
  </si>
  <si>
    <t>775139</t>
  </si>
  <si>
    <t>금형부품/Chi tiết thép SKD -61(K), KT: 80*360*365  UPPER CORE</t>
  </si>
  <si>
    <t>775140</t>
  </si>
  <si>
    <t>금형부품/Chi tiết thép SKD -61(K), KT: 85.9*360*365 LOWER CORE</t>
  </si>
  <si>
    <t>742357</t>
  </si>
  <si>
    <t>PE bag, Túi bóng chống tĩnh điện màu xanh 325*220*0.04mm(BMS181/182)</t>
  </si>
  <si>
    <t>762266</t>
  </si>
  <si>
    <t>Devide pad 3 plates 2 surface yellow (2R) BR38-2R, Vách carton 3 lớp 2 mặt vàng BR38-2R 338*106</t>
  </si>
  <si>
    <t>762268</t>
  </si>
  <si>
    <t>Devide pad 3 plates 2 surface yellow (9R) BR40-9R, Vách carton 3 lớp 2 mặt vàng BR40-9R 501*106</t>
  </si>
  <si>
    <t>760014</t>
  </si>
  <si>
    <t>Carton box 5 lớp 42*35*37cm</t>
  </si>
  <si>
    <t>760015</t>
  </si>
  <si>
    <t>Tray A176 MOBASE 390*320*19.5*0.7T VER 2</t>
  </si>
  <si>
    <t>775365</t>
  </si>
  <si>
    <t>Mold base/·Vỏ khuôn bằng thépSC 5043 105 119.9 82 Y-M Y-M của khuôn DCU15 HOUSING #8 (Back Up Mold)</t>
  </si>
  <si>
    <t>775366</t>
  </si>
  <si>
    <t>Block JG REPS, sz 30*25*7 mm, Material: S45C</t>
  </si>
  <si>
    <t>775367</t>
  </si>
  <si>
    <t>Block JG RWS, Sz 41*26*7, Material: S45C</t>
  </si>
  <si>
    <t>775368</t>
  </si>
  <si>
    <t>Block US4 RHD, Sz 41*26*7, Material S45C</t>
  </si>
  <si>
    <t>774439</t>
  </si>
  <si>
    <t>Hexagonal bolt/Chìm lục giác M10*65mm</t>
  </si>
  <si>
    <t>774545</t>
  </si>
  <si>
    <t>Hexagonal bolt/chìm lục giác, KT M6*15 của khuôn ACP2 COVER #6 (backup mold)</t>
  </si>
  <si>
    <t>762451</t>
  </si>
  <si>
    <t>50-PV894-1 Adhesive Display Top IDP Carrier Frame, 50-PV894-1 miếng dán</t>
  </si>
  <si>
    <t>763053</t>
  </si>
  <si>
    <t xml:space="preserve">50-PU904-2_FRONT LENS, MTP CAMANO, </t>
  </si>
  <si>
    <t>775378</t>
  </si>
  <si>
    <t>금형부품Chi tiết thép AL  KT: 5*125*485 TẤM CHẮN</t>
  </si>
  <si>
    <t>800038</t>
  </si>
  <si>
    <t>Tray A36 mobase 390*320*21.5 (0.68T)</t>
  </si>
  <si>
    <t>800900</t>
  </si>
  <si>
    <t>50-PU905-2_ADHESIVE, FRONT LENS, MTP CAMANO</t>
  </si>
  <si>
    <t>763959</t>
  </si>
  <si>
    <t>GASKET ADHESIVE IPM 2.0 ADVANCE LITE DIECUT CHOSEAL S6305/ Miếng đệm size 34.50 x 16.20 x 0.800mm</t>
  </si>
  <si>
    <t>774651</t>
  </si>
  <si>
    <t>금형부품/Chi tiết thép SKD-61(K), KT:50*170*310 UPPER CORE của khuôn MPC5.5 COVER #7(Back up mold )</t>
  </si>
  <si>
    <t>760017</t>
  </si>
  <si>
    <t>50-PP814-10 Rear Lens, MTP Bitra Lahaina (Coating)</t>
  </si>
  <si>
    <t>760019</t>
  </si>
  <si>
    <t>PET30 for Qualcomm size 422x368x28mm (ESD)</t>
  </si>
  <si>
    <t>762728</t>
  </si>
  <si>
    <t>Qualcom_DIVAR IOT_Tape 50-69879-1_9.5x9.5x0.1T / Tape dán cho model 55-92179-1</t>
  </si>
  <si>
    <t>762729</t>
  </si>
  <si>
    <t>Qualcom_DIVAR IOT_Tape 50-74229-1_7.5x7.5x0.1T / Tape dán cho model 55-92179-1</t>
  </si>
  <si>
    <t>762733</t>
  </si>
  <si>
    <t>50-93116-1_Rogers Poron_Tape Qualcom_Divar IOT / Miếng dán xốp Rogers Poron 50-93116-1</t>
  </si>
  <si>
    <t>763960</t>
  </si>
  <si>
    <t>Qualcom_Resin ABS/ Polycarbonate, Cycoloy C1200HF_Black / Hạt nhựa dùng cho model 50-92179-1</t>
  </si>
  <si>
    <t>773532</t>
  </si>
  <si>
    <t>Hexagonal bolt/chìm lục giác, kt M5*15볼트 của Khuôn MPC5_5 COVER-LENS #3(back up)</t>
  </si>
  <si>
    <t>774327</t>
  </si>
  <si>
    <t>Hexagonal bolt/chìm lục giác, KT M6*40 của khuôn NISSAN4.8 LENS MOUNT #6 (backup mold)</t>
  </si>
  <si>
    <t>774940</t>
  </si>
  <si>
    <t>Shoulder Pin/ chốt pin SKD61,KT: Ф8*L250*H8*D13 của khuôn TEY GEN4 #10 (backup mold)</t>
  </si>
  <si>
    <t>775114</t>
  </si>
  <si>
    <t>Shoulder Pin/ chốt pin SKH,KT: Ф16*L200*H8*D1</t>
  </si>
  <si>
    <t>775115</t>
  </si>
  <si>
    <t>Shoulder Pin/ chốt pin SKD61,KT: Ф10*L300*H8*D15</t>
  </si>
  <si>
    <t>775408</t>
  </si>
  <si>
    <t>금형부품Chi tiết thép SKD-61 (K) KT:44.6*85*95 CHILL BLOCK 1</t>
  </si>
  <si>
    <t>775409</t>
  </si>
  <si>
    <t>금형부품Chi tiết thép SKD-61 (K) KT:45*85*95 CHILL BLOCK 2</t>
  </si>
  <si>
    <t>762727</t>
  </si>
  <si>
    <t>Qualcom_Insert NUT M1.4x0.3 copper_55-92179-1 / Ốc M1.4x0.3 cho model 55-92179-1</t>
  </si>
  <si>
    <t>763965</t>
  </si>
  <si>
    <t>Aluminum 0102-003170/ Phôi nhôm M3</t>
  </si>
  <si>
    <t>762461</t>
  </si>
  <si>
    <t>Tray MRA2 Camera base 84639 310x240x18x0.8, x0.8 Tray MRA2 Camera</t>
  </si>
  <si>
    <t>763962</t>
  </si>
  <si>
    <t>ULTEM™ Resin DU242/ Hạt nhựa Sabic</t>
  </si>
  <si>
    <t>763963</t>
  </si>
  <si>
    <t>Wynca Silicone Rubber TY651-60/ Cao su silicone</t>
  </si>
  <si>
    <t>763966</t>
  </si>
  <si>
    <t>PE Bag roll/Màng PE dạng cuộn 350mm*0.04mm</t>
  </si>
  <si>
    <t>763967</t>
  </si>
  <si>
    <t>Bubble Bag/Túi xốp hơi dạng ống KT 385*320mm</t>
  </si>
  <si>
    <t>774363</t>
  </si>
  <si>
    <t>Hexagonal bolt/chìm lục giác, KT M16*70 của khuôn GEN 5 stator block solo #2 (backup mold)</t>
  </si>
  <si>
    <t>774813</t>
  </si>
  <si>
    <t>금형부품/Chi tiết thép SKD-61(K) , KT : 60*260*340  LOWER CORE</t>
  </si>
  <si>
    <t>775411</t>
  </si>
  <si>
    <t>Mold base/ Vỏ khuôn bằng thép SC 6045 105 134.9 105 Y-M  của khuôn MAS65S #12(Back Up Mold)</t>
  </si>
  <si>
    <t>775413</t>
  </si>
  <si>
    <t>금형부품Chi tiết thép S55C(K) KT: 74*140*230 BLOCK</t>
  </si>
  <si>
    <t>775414</t>
  </si>
  <si>
    <t>금형부품Chi tiết thép S50C KT: 30*29 STOPPER</t>
  </si>
  <si>
    <t>775415</t>
  </si>
  <si>
    <t>금형부품Chi tiết thép S50C KT:  40*90 PIN</t>
  </si>
  <si>
    <t>800759</t>
  </si>
  <si>
    <t>Passivation/ Hóa chất thụ động bảy màu Surtec 650</t>
  </si>
  <si>
    <t>763971</t>
  </si>
  <si>
    <t>Aluminum 0102-003168/ Phôi nhôm M1</t>
  </si>
  <si>
    <t>763972</t>
  </si>
  <si>
    <t>Aluminum  0102-003199/ Phôi nhôm M2</t>
  </si>
  <si>
    <t>RM</t>
  </si>
  <si>
    <t>700255</t>
  </si>
  <si>
    <t>Vòng tay tĩnh điện</t>
  </si>
  <si>
    <t>710068</t>
  </si>
  <si>
    <t>Bu lông buồng mays HN-03(shot blaster Growell)</t>
  </si>
  <si>
    <t>710083</t>
  </si>
  <si>
    <t>PVC valve/Van bi nhựa PVC 2 đầu rắc co DN 25</t>
  </si>
  <si>
    <t>710123</t>
  </si>
  <si>
    <t>Công tắc hành trình HY-M907</t>
  </si>
  <si>
    <t>710142</t>
  </si>
  <si>
    <t>Fuse/Cầu chì kính thủy tinh 5x20mm 2A 250V</t>
  </si>
  <si>
    <t>710146</t>
  </si>
  <si>
    <t>Nắp che hộp nhựa âm tường</t>
  </si>
  <si>
    <t>710183</t>
  </si>
  <si>
    <t>Màng nhựa trong PVC mắt cáo(KT L:30000xW:1370xT:0,5)mm</t>
  </si>
  <si>
    <t>710184</t>
  </si>
  <si>
    <t>Wood/Ván gỗ ép phủ poly keo trắng(KT L:2400xW:1200xT:18)mm</t>
  </si>
  <si>
    <t>710193</t>
  </si>
  <si>
    <t>Solenoid valves/Van điện từ  YPC KOREA SF4101-IP- (Press: 1.5~10bar)</t>
  </si>
  <si>
    <t>710260</t>
  </si>
  <si>
    <t>Bearing/ Vòng bi SKF 30205</t>
  </si>
  <si>
    <t>710289</t>
  </si>
  <si>
    <t>Ống nhưa tefon ptfe D4XD6</t>
  </si>
  <si>
    <t>710809</t>
  </si>
  <si>
    <t>Chổi vệ sinh bầu ngưng chiller Ø 16</t>
  </si>
  <si>
    <t>710845</t>
  </si>
  <si>
    <t>Dây curoa B83</t>
  </si>
  <si>
    <t>711017</t>
  </si>
  <si>
    <t>Pát treo rèm nhựa PVC sắt sơn tĩnh điện L200mm</t>
  </si>
  <si>
    <t>711049</t>
  </si>
  <si>
    <t>Chuôi của súng hàn Tig 350A</t>
  </si>
  <si>
    <t>711098</t>
  </si>
  <si>
    <t>Rơle nhiệt Siemens 3RU5146-4MB0</t>
  </si>
  <si>
    <t>711107</t>
  </si>
  <si>
    <t>O-RING Thai Lan AS568-112 BK /Gioăng KFM chịu nhiệt(220) ĐK ngoài 18mm, ĐK trong 12.37mm, Độ dày 2.62 mm</t>
  </si>
  <si>
    <t>711126</t>
  </si>
  <si>
    <t>Bearing/Vòng bi bên phụ trục A máy fanuc RB12025CC0S</t>
  </si>
  <si>
    <t>711243</t>
  </si>
  <si>
    <t>Màng nhựa PVC trắng trong :KT 200 mm (w) x  1.5 mm (T) x 50 m</t>
  </si>
  <si>
    <t>711346</t>
  </si>
  <si>
    <t>Belt/ Dây đai UNITTA 870-5GT</t>
  </si>
  <si>
    <t>711352</t>
  </si>
  <si>
    <t>Cửa gió louver nhôm sơn tĩnh điện.KT(600x400)mm</t>
  </si>
  <si>
    <t>711356</t>
  </si>
  <si>
    <t>Điều khiển điều hòa Trane 024-0417</t>
  </si>
  <si>
    <t>711387</t>
  </si>
  <si>
    <t>O-RING Thái Lan/ Gioăng silicon Kích thước: ĐK ngoài 14, ĐK trong 9, độ dày 2.5mm</t>
  </si>
  <si>
    <t>711388</t>
  </si>
  <si>
    <t>O-RING Thái Lan/ Gioăng silicon Kích thước: ĐK ngoài 16, ĐK trong 11, độ dày 2.5mm</t>
  </si>
  <si>
    <t>711397</t>
  </si>
  <si>
    <t>Nút nhấn nhả đầu nấm máy đúc 1NO 1NC</t>
  </si>
  <si>
    <t>711426</t>
  </si>
  <si>
    <t>Mold Pin/Chốt hãm bằng thép SKD61 của khuôn đúc. Spec: D3*L100*H4*D6</t>
  </si>
  <si>
    <t>711456</t>
  </si>
  <si>
    <t>LM guide trục X máy cnc doosan</t>
  </si>
  <si>
    <t>711457</t>
  </si>
  <si>
    <t>LM guide trục Y máy cnc doosan</t>
  </si>
  <si>
    <t>711766</t>
  </si>
  <si>
    <t>Vách chữ A máy blaster INSAKO (SHT-5)</t>
  </si>
  <si>
    <t>711774</t>
  </si>
  <si>
    <t>Còi 24V AD16-22SM(có đèn báo)-phi 22mm</t>
  </si>
  <si>
    <t>712066</t>
  </si>
  <si>
    <t>Belt for lathe(doosan 235)/Dây curoa bando 5pk1730</t>
  </si>
  <si>
    <t>712067</t>
  </si>
  <si>
    <t>Belt for lathe(Tsugami)/Dây curoa bando 12pk2000</t>
  </si>
  <si>
    <t>712068</t>
  </si>
  <si>
    <t>Belt for lathe(doosan 220G)/Dây curoa bando 10pk1560</t>
  </si>
  <si>
    <t>712069</t>
  </si>
  <si>
    <t>Belt for lathe(doosan 225)/Dây curoa bando 10pk1730</t>
  </si>
  <si>
    <t>712095</t>
  </si>
  <si>
    <t>Tụ bù Samwha 40kVAr 3 pha 415V SMB-4150400KT</t>
  </si>
  <si>
    <t>712096</t>
  </si>
  <si>
    <t>Tụ bù Samwha 40kVAr 3 pha 440V RMC-4450400KT</t>
  </si>
  <si>
    <t>712101</t>
  </si>
  <si>
    <t>Bánh xe nâng tay 5 tấn PU 80x70mm</t>
  </si>
  <si>
    <t>712126</t>
  </si>
  <si>
    <t>AC servo motor HG-SR52 J(Doosan cnc)</t>
  </si>
  <si>
    <t>712371</t>
  </si>
  <si>
    <t>Ống nhựa mềm lõi thép phi trong 25</t>
  </si>
  <si>
    <t>712721</t>
  </si>
  <si>
    <t>Swich limit/Công tắc hành trình Omron D4E-1A20N</t>
  </si>
  <si>
    <t>712774</t>
  </si>
  <si>
    <t>Hộp inox 304 (40x80x3mm)</t>
  </si>
  <si>
    <t>712799</t>
  </si>
  <si>
    <t>vòng bi chặn trục SKF 51104</t>
  </si>
  <si>
    <t>712803</t>
  </si>
  <si>
    <t>room temperature controller/Bộ điều khiển nhiệt độ phòng Honeywell TF228WN/U</t>
  </si>
  <si>
    <t>712892</t>
  </si>
  <si>
    <t>Vỏ tay quay phát xung máy cnc fanuc. Type A860-0203-T002</t>
  </si>
  <si>
    <t>712931</t>
  </si>
  <si>
    <t>Valve for doosan machine/Van điện từ kẹp jig máy Doosan SY7220-5DZ-C8</t>
  </si>
  <si>
    <t>713059</t>
  </si>
  <si>
    <t>Paper for stamp printing/Giấy in tem cuộn  25*50mm</t>
  </si>
  <si>
    <t>720078</t>
  </si>
  <si>
    <t>White clear tape-Băng dính trắng loại to dày 5cm</t>
  </si>
  <si>
    <t>720085</t>
  </si>
  <si>
    <t>Clear Silicone Rubber Water Pipes Tape/ Băng tan ngành nước</t>
  </si>
  <si>
    <t>720086</t>
  </si>
  <si>
    <t>USA Tape/Băng dính Mỹ</t>
  </si>
  <si>
    <t>720282</t>
  </si>
  <si>
    <t>Fluorescent lamp/Bóng đèn huỳnh quang</t>
  </si>
  <si>
    <t>720297</t>
  </si>
  <si>
    <t>Fluorescent lamp/Đèn huỳnh quang</t>
  </si>
  <si>
    <t>740005</t>
  </si>
  <si>
    <t>Fire Blow-torch/Khò ga/ đèn khò</t>
  </si>
  <si>
    <t>740204</t>
  </si>
  <si>
    <t>Hexagonal bolt/ Chìm lục giác M8*70</t>
  </si>
  <si>
    <t>740211</t>
  </si>
  <si>
    <t>Hexagonal bolt/ Chìm lục giác M8*150</t>
  </si>
  <si>
    <t>740213</t>
  </si>
  <si>
    <t>Hexagonal bolt/ Chìm lục giác M10*50</t>
  </si>
  <si>
    <t>740217</t>
  </si>
  <si>
    <t>Hexagonal bolt/ Chìm lục giác M10*70</t>
  </si>
  <si>
    <t>740221</t>
  </si>
  <si>
    <t>Hexagonal bolt/ Chìm lục giác M10*90</t>
  </si>
  <si>
    <t>740226</t>
  </si>
  <si>
    <t>Hexagonal bolt/ Chìm lục giác M6*20</t>
  </si>
  <si>
    <t>740616</t>
  </si>
  <si>
    <t>Paint Roller-con lăn sơn L=8.5cm,Ø12mm</t>
  </si>
  <si>
    <t>740915</t>
  </si>
  <si>
    <t>Transformer (power inverter)/Máy biến tần SV SV040IG5A-4</t>
  </si>
  <si>
    <t>740929</t>
  </si>
  <si>
    <t>Drainage pump/ Máy bơm nước ngưng điều hòa HRP-6M</t>
  </si>
  <si>
    <t>740988</t>
  </si>
  <si>
    <t>EJECTOR PIN/Chốt bằng thép DEPH 1.0*L100*D3*H5</t>
  </si>
  <si>
    <t>741180</t>
  </si>
  <si>
    <t>Liquide Protection against corrosion_x000D_/ Xịt chống gỉ RP7</t>
  </si>
  <si>
    <t>741236</t>
  </si>
  <si>
    <t>Cam Follower
/Bộ phận dẫn hướng trục khoan A97L-0203-0445#KR163557</t>
  </si>
  <si>
    <t>741242</t>
  </si>
  <si>
    <t>CABIRD ENDMILL  Ø6*9*15*60*6(Flat end-mill)/Dao CNC dùng để cắt gọt sản phẩm</t>
  </si>
  <si>
    <t>741243</t>
  </si>
  <si>
    <t>CABIRD ENDMILL  Ø4*4*12*50*6(Flat end-mill)/Dao CNC dùng để cắt gọt sản phẩm</t>
  </si>
  <si>
    <t>741244</t>
  </si>
  <si>
    <t>CABIRD ENDMIL L Ø2*3*10*50*4(Flat end-mill)/Dao CNC dùng để cắt gọt sản phẩm</t>
  </si>
  <si>
    <t>741271</t>
  </si>
  <si>
    <t>Cam Follower/Bộ phận dẫn hướng trục khoan A97L-0203-0445#KR123245</t>
  </si>
  <si>
    <t>741277</t>
  </si>
  <si>
    <t>Giấy in tem cuộn</t>
  </si>
  <si>
    <t>741339</t>
  </si>
  <si>
    <t>CABIRD Endmill Ø0.6*8*45*4 (볼엔드밀)/Dao CNC dùng để cắt gọt sản phẩm</t>
  </si>
  <si>
    <t>741378</t>
  </si>
  <si>
    <t>Water (Oil) filter for EDM machine/Lọc nước ( dầu) cho máy cắt dây,kích thước 340*25*450Hmm. Model: JW-32</t>
  </si>
  <si>
    <t>741519</t>
  </si>
  <si>
    <t>Dao Ø1 FLAT 5mm D1*2FL*5LC*45L*SD4</t>
  </si>
  <si>
    <t>741591</t>
  </si>
  <si>
    <t>TAP 3/8"-16UNC</t>
  </si>
  <si>
    <t>741917</t>
  </si>
  <si>
    <t>Spiral tap M2.0x0.4_x000D_
/ Tap xoắn M2.0x0.4</t>
  </si>
  <si>
    <t>741929</t>
  </si>
  <si>
    <t>Tap 1/4 -20 UNC -2B_x000D_
/ Spiral tap</t>
  </si>
  <si>
    <t>742112</t>
  </si>
  <si>
    <t>Y-Axis Ball Crew/Vít me trục Y dùng cho máy Fanuc</t>
  </si>
  <si>
    <t>742113</t>
  </si>
  <si>
    <t>X-Axis Ball Crew/Vít me trục X dùng cho máy Fanuc</t>
  </si>
  <si>
    <t>742134</t>
  </si>
  <si>
    <t>A860-2162-V013 Sensor head/Bộ cảm biến</t>
  </si>
  <si>
    <t>742366</t>
  </si>
  <si>
    <t>Túi bóng trắng 1100*1400*0.03 (đóng hàng ACE)</t>
  </si>
  <si>
    <t>742395</t>
  </si>
  <si>
    <t>"PE bag/ Túi chống tĩnh điện màu xanh dương  350mm*410m*0.04mm_x000D_
 (dùng cho model: R12l housing)"</t>
  </si>
  <si>
    <t>742398</t>
  </si>
  <si>
    <t>PE bag/ Túi chống tĩnh điện màu trắng sứ  21cm*25cm*0.04mm  (dùng cho model hàng LG 537W/BYD cover)</t>
  </si>
  <si>
    <t>742425</t>
  </si>
  <si>
    <t>Dây curoa quạt hút sơn 5v950-SPB2391</t>
  </si>
  <si>
    <t>742427</t>
  </si>
  <si>
    <t>Dao D8.0*5.60*4.0H KA4 Housin KA4 Housing</t>
  </si>
  <si>
    <t>742458</t>
  </si>
  <si>
    <t>Mũi khoan D5 X 40 X 80L DRILL</t>
  </si>
  <si>
    <t>742459</t>
  </si>
  <si>
    <t>Mũi khoan D6 X 40 X 80L DRILL</t>
  </si>
  <si>
    <t>742465</t>
  </si>
  <si>
    <t>Mũi khoan drill D11.5x16xD14.1x4x75xSD12</t>
  </si>
  <si>
    <t>742466</t>
  </si>
  <si>
    <t>Mũi khoan drill D4x25xD7.62x3x75xSD6</t>
  </si>
  <si>
    <t>742476</t>
  </si>
  <si>
    <t>套铣刀（PCD)Bộ dao tiện Ø3.0</t>
  </si>
  <si>
    <t>742477</t>
  </si>
  <si>
    <t>精镗刀 true boring cutte Ø28.0</t>
  </si>
  <si>
    <t>742480</t>
  </si>
  <si>
    <t>铣刀盘 Đầu dao phay Ø68.0*5.0H</t>
  </si>
  <si>
    <t>742481</t>
  </si>
  <si>
    <t>MŨI KHOAN THÉP Ø4.10*60L</t>
  </si>
  <si>
    <t>742482</t>
  </si>
  <si>
    <t>MŨI KHOAN THÉP Ø2.77*60L</t>
  </si>
  <si>
    <t>742517</t>
  </si>
  <si>
    <t>成型铣刀（PCD) Dao tiện định hình cho N3 Cover D27.7*100L</t>
  </si>
  <si>
    <t>742526</t>
  </si>
  <si>
    <t>Dao D2.6XR0.95XA1.222X7.4XA90XD6X45</t>
  </si>
  <si>
    <t>742527</t>
  </si>
  <si>
    <t>Dao D2.7XR1XA1.222X9.38XD2.9X6X45</t>
  </si>
  <si>
    <t>742540</t>
  </si>
  <si>
    <t>铰刀 Dao tiện PCD  Ø22.0*85L(GEN5)</t>
  </si>
  <si>
    <t>742543</t>
  </si>
  <si>
    <t>D2x0.5Tx1.1xA45xD0.8x6.5 DOVETAIL</t>
  </si>
  <si>
    <t>742545</t>
  </si>
  <si>
    <t>D1.5x3FLxD1.4x6 FLAT EM</t>
  </si>
  <si>
    <t>742546</t>
  </si>
  <si>
    <t>D1.2x3FLxD1.1x10 FLAT EM</t>
  </si>
  <si>
    <t>742547</t>
  </si>
  <si>
    <t>D2x10 DR</t>
  </si>
  <si>
    <t>742825</t>
  </si>
  <si>
    <t>粗镗刀 Rough boring cutter Ø41.80*81.52*27.20L PCD（IMEB2）</t>
  </si>
  <si>
    <t>742826</t>
  </si>
  <si>
    <t>Ø82.5*Ø95.70*48.20L PCD（IMEB2-镗削刃）</t>
  </si>
  <si>
    <t>742827</t>
  </si>
  <si>
    <t>精镗刀true boring cutte Ø81.73*Ø96.03*48.20L PCD（IMEB2-镗削刃）</t>
  </si>
  <si>
    <t>743394</t>
  </si>
  <si>
    <t>Dao D2.2X10FLX11 DR</t>
  </si>
  <si>
    <t>743395</t>
  </si>
  <si>
    <t>Dao D4x0.8TxD2X7 T CUT</t>
  </si>
  <si>
    <t>743396</t>
  </si>
  <si>
    <t>Dao D1.5x0.8Tx0.75x5 T CUT</t>
  </si>
  <si>
    <t>743400</t>
  </si>
  <si>
    <t>Dao D4.99X11C STEP DR</t>
  </si>
  <si>
    <t>743434</t>
  </si>
  <si>
    <t>DAO PHAY ĐỨNG（PCD)Ø10.0*R1.50</t>
  </si>
  <si>
    <t>743436</t>
  </si>
  <si>
    <t>MŨI KHOAN THÉPØ7.39（T6-Housing)</t>
  </si>
  <si>
    <t>743437</t>
  </si>
  <si>
    <t>TAP(挤压)M8*1.25P</t>
  </si>
  <si>
    <t>743438</t>
  </si>
  <si>
    <t>MŨI KHOAN THÉPØ4.0*Ø12.0（T6-Housing)</t>
  </si>
  <si>
    <t>743441</t>
  </si>
  <si>
    <t>MŨI KHOAN THÉPØ4.025*45°（T6-Housing)</t>
  </si>
  <si>
    <t>743442</t>
  </si>
  <si>
    <t>MŨI KHOAN THÉPØ3.67*8.65L（T6-Housing)</t>
  </si>
  <si>
    <t>743443</t>
  </si>
  <si>
    <t>Dao 铣刀（PCD)Ø6.48*45°（PCD)</t>
  </si>
  <si>
    <t>743444</t>
  </si>
  <si>
    <t>套铣刀（PCD)_x000D_ Bộ dao tiện Ø3.15*10.2L（PCD)</t>
  </si>
  <si>
    <t>743445</t>
  </si>
  <si>
    <t>套铣刀（PCD)_x000D_ Bộ dao tiệnØ3.15*10.4L（PCD)</t>
  </si>
  <si>
    <t>743446</t>
  </si>
  <si>
    <t>Dao 成型刀（PCD)Ø1.50*R0.75（PCD)</t>
  </si>
  <si>
    <t>743448</t>
  </si>
  <si>
    <t>Dao 精镗刀_x000D_ true boring cutteØ84.83*36L （T6-M6）</t>
  </si>
  <si>
    <t>743450</t>
  </si>
  <si>
    <t>Dao 粗镗刀_x000D_ Rough boring cutter Ø85.43*72.2L（T6-M8）</t>
  </si>
  <si>
    <t>743454</t>
  </si>
  <si>
    <t>LƯỠI DAO（非标PCD）CCGT060204</t>
  </si>
  <si>
    <t>743462</t>
  </si>
  <si>
    <t>铣刀（PCD)_x000D_ Dao tiệnØ4.05*3.5L PCD（IMBE2）</t>
  </si>
  <si>
    <t>743463</t>
  </si>
  <si>
    <t>铣刀（PCD)_x000D_ Dao tiện （IMBE2）D6.5 PCD</t>
  </si>
  <si>
    <t>743464</t>
  </si>
  <si>
    <t>MŨI KHOAN THÉPØ2.76（IMBE2）</t>
  </si>
  <si>
    <t>743465</t>
  </si>
  <si>
    <t>MŨI KHOAN THÉPØ4.62（IMBE2）</t>
  </si>
  <si>
    <t>743466</t>
  </si>
  <si>
    <t>Mũi khoan Drill 1.79x10x50xsd3</t>
  </si>
  <si>
    <t>743467</t>
  </si>
  <si>
    <t>Mũi khoan Drill 1.52x10x50xsd3</t>
  </si>
  <si>
    <t>743468</t>
  </si>
  <si>
    <t>Mũi khoan Drill 1.53x10x50xsd3</t>
  </si>
  <si>
    <t>743471</t>
  </si>
  <si>
    <t>Mũi khoan DRILL 1.78</t>
  </si>
  <si>
    <t>743478</t>
  </si>
  <si>
    <t>Dao 精镗刀 true boring cutteØ42.0 PCD（IMEB2)</t>
  </si>
  <si>
    <t>743486</t>
  </si>
  <si>
    <t>LƯỠI DAO（非标PCD）CCGT060204（45度改制 N3）</t>
  </si>
  <si>
    <t>743487</t>
  </si>
  <si>
    <t>LƯỠI DAO（PCD）CCGT060208</t>
  </si>
  <si>
    <t>743490</t>
  </si>
  <si>
    <t>Dao phay 精镗刀true boring cutteØ28.0 T6 可调0.001mm</t>
  </si>
  <si>
    <t>743491</t>
  </si>
  <si>
    <t>铰刀（PCD) Dao tiện (DLA3)DL3a-C-D5.0 PCD</t>
  </si>
  <si>
    <t>743492</t>
  </si>
  <si>
    <t>铰刀（PCD) Dao tiện (DLA3)DL3a-C-D6.55 PCD</t>
  </si>
  <si>
    <t>743499</t>
  </si>
  <si>
    <t>Dao phay 粗镗刀 Rough boring cutter (DLA3)Ø29.7*85.55(DL3a）</t>
  </si>
  <si>
    <t>743500</t>
  </si>
  <si>
    <t>Dao phay 精镗刀 true boring cutte (DL3A)Ø30.0*95L(DL3A可调）</t>
  </si>
  <si>
    <t>743501</t>
  </si>
  <si>
    <t>DAo phay 精镗刀 true boring cutte (DLA3)Ø85.85*90L(DL3a可调）</t>
  </si>
  <si>
    <t>743508</t>
  </si>
  <si>
    <t>Dao D1.3*3FL*D1.2*6*D6 Flat Em</t>
  </si>
  <si>
    <t>743511</t>
  </si>
  <si>
    <t>Dao D1.5x0.5TxD0.8x6.5xD4 T CUT</t>
  </si>
  <si>
    <t>743513</t>
  </si>
  <si>
    <t>反钩刀 Móc dao ngược Ø12.35*Ø6.0*80L - IMEB2</t>
  </si>
  <si>
    <t>743523</t>
  </si>
  <si>
    <t>CNC tool/Dao D5.7*A89*8.99*45*SD6</t>
  </si>
  <si>
    <t>743524</t>
  </si>
  <si>
    <t>CNC tool/Dao D2.68XR0.3XA89.4X45XSD6</t>
  </si>
  <si>
    <t>743525</t>
  </si>
  <si>
    <t>CNC tool/Dao D2.68XR1XA89.4X45XSD6</t>
  </si>
  <si>
    <t>743543</t>
  </si>
  <si>
    <t>CNC tool/dao D1.01x10FLxD4 FLAT EM</t>
  </si>
  <si>
    <t>743546</t>
  </si>
  <si>
    <t>DAO PHAY ĐỨNG D4.0*1.65L*45° TEY GEN4</t>
  </si>
  <si>
    <t>743551</t>
  </si>
  <si>
    <t>D3x9FLx11xD6 DR</t>
  </si>
  <si>
    <t>743554</t>
  </si>
  <si>
    <t>D4.01x15 DR</t>
  </si>
  <si>
    <t>743555</t>
  </si>
  <si>
    <t>D1.11x12xSd3.175</t>
  </si>
  <si>
    <t>743562</t>
  </si>
  <si>
    <t>Dao Tap M3x0.5x100</t>
  </si>
  <si>
    <t>743569</t>
  </si>
  <si>
    <t>D1.62x12xSd3x45</t>
  </si>
  <si>
    <t>743570</t>
  </si>
  <si>
    <t>D1.15x12xSd3x45</t>
  </si>
  <si>
    <t>743571</t>
  </si>
  <si>
    <t>D1.54x12xSd3x45</t>
  </si>
  <si>
    <t>743578</t>
  </si>
  <si>
    <t>CNC tool/dao D11.48*15*D12*60L</t>
  </si>
  <si>
    <t>743579</t>
  </si>
  <si>
    <t>CNC tool/dao D11.53x15xD12x60L</t>
  </si>
  <si>
    <t>743581</t>
  </si>
  <si>
    <t>CNC tool/Dao Drill D4.62x15x6x70L</t>
  </si>
  <si>
    <t>743587</t>
  </si>
  <si>
    <t>CABIRD ENDMILL: R0.75*1.5*45 (BALL ENDMILL)</t>
  </si>
  <si>
    <t>743596</t>
  </si>
  <si>
    <t>Drill D2.35x8 xSd4x60</t>
  </si>
  <si>
    <t>743607</t>
  </si>
  <si>
    <t>Tap thẳng M1.4*0.3 X-ETM1 014DP5</t>
  </si>
  <si>
    <t>743622</t>
  </si>
  <si>
    <t>CNC tool D3x0.8TxD1.5x6xD6 T CUT</t>
  </si>
  <si>
    <t>743623</t>
  </si>
  <si>
    <t>CNC tool D1X1.5FLX3 FLAT EM</t>
  </si>
  <si>
    <t>743624</t>
  </si>
  <si>
    <t>CNC tool D1.51x9FLxD6 FLAT EM(TiB2)</t>
  </si>
  <si>
    <t>743625</t>
  </si>
  <si>
    <t>CNC tool D1.2x3FLxD1.1x5 FLAT EM</t>
  </si>
  <si>
    <t>743635</t>
  </si>
  <si>
    <t>铰刀PCD Ø4.50*91°（T6-COVER)</t>
  </si>
  <si>
    <t>743648</t>
  </si>
  <si>
    <t>MŨI KHOAN THÉP SV52 Cover-1 (D3.70)</t>
  </si>
  <si>
    <t>743649</t>
  </si>
  <si>
    <t>MŨI KHOAN THÉP SV52 Cover-2 (D2.77)</t>
  </si>
  <si>
    <t>743651</t>
  </si>
  <si>
    <t>精镗刀_x000D_
true boring cutte D28.0*60L（SV52 Cover）</t>
  </si>
  <si>
    <t>743654</t>
  </si>
  <si>
    <t>T型刀（PCD）_x000D_
Dao hình T D8.0*5.0H*60L（SV52 Cover）</t>
  </si>
  <si>
    <t>743655</t>
  </si>
  <si>
    <t>铣刀_x000D_
Dao tiện D2.5*R0.2（SV52 Cover）</t>
  </si>
  <si>
    <t>743656</t>
  </si>
  <si>
    <t>套铣刀（PCD)_x000D_
Bộ dao tiện D3.0*60L（SV52 Cover）</t>
  </si>
  <si>
    <t>743659</t>
  </si>
  <si>
    <t>T-CUT Chamfer D6xA60x60</t>
  </si>
  <si>
    <t>743672</t>
  </si>
  <si>
    <t>CNC tool 铰刀（PCD) CN7-C-D5.0 PCD</t>
  </si>
  <si>
    <t>743673</t>
  </si>
  <si>
    <t>铰刀（PCD) CN7-C-D5.10 PCD</t>
  </si>
  <si>
    <t>743674</t>
  </si>
  <si>
    <t>铰刀（PCD) CN7-C-D6.575 PCD</t>
  </si>
  <si>
    <t>743675</t>
  </si>
  <si>
    <t>"T型刀（PCD）_x000D_
Dao hình T CN7-C-D4.5"</t>
  </si>
  <si>
    <t>743678</t>
  </si>
  <si>
    <t>"T型刀（PCD）_x000D_
Dao hình T Ø8.0*4.0H（CN7-Housing）</t>
  </si>
  <si>
    <t>743679</t>
  </si>
  <si>
    <t>MŨI KHOAN THÉP D4.30(CN7-Housing)</t>
  </si>
  <si>
    <t>743682</t>
  </si>
  <si>
    <t>成型刀（PCD) Ø8.0*20°（CN7-HousingPCD)</t>
  </si>
  <si>
    <t>743683</t>
  </si>
  <si>
    <t>"精镗刀_x000D_
true boring cutte Ø22.0*Ø16.0（CN7-Housing）"</t>
  </si>
  <si>
    <t>743684</t>
  </si>
  <si>
    <t>"粗镗刀_x000D_
Rough boring cutter Ø29.7*85.55(CN7-Housing）"</t>
  </si>
  <si>
    <t>743685</t>
  </si>
  <si>
    <t>"精镗刀_x000D_
true boring cutte Ø22.0*95L(CN7-Housing）"</t>
  </si>
  <si>
    <t>743694</t>
  </si>
  <si>
    <t>铰刀（PCD)Ø10.20*Ø5.60*91.3°</t>
  </si>
  <si>
    <t>743696</t>
  </si>
  <si>
    <t>LƯỠI DAO（PCD）DCGW11T303（45°）</t>
  </si>
  <si>
    <t>743716</t>
  </si>
  <si>
    <t>DRILL D3.2*10*50*SD4</t>
  </si>
  <si>
    <t>743742</t>
  </si>
  <si>
    <t>D0.8x3xD0.7xDL5x45x6 Flat</t>
  </si>
  <si>
    <t>743751</t>
  </si>
  <si>
    <t>MŨI KHOAN THÉPØ2.90 (TTI-642427003-2)</t>
  </si>
  <si>
    <t>743753</t>
  </si>
  <si>
    <t>MŨI KHOAN THÉPØ4.90 (TTI-642427003-2)</t>
  </si>
  <si>
    <t>743754</t>
  </si>
  <si>
    <t>铰刀 PCDØ5.025 (TTI-642427003-2)</t>
  </si>
  <si>
    <t>743755</t>
  </si>
  <si>
    <t>铣刀  Dao gia công ô tô/Ø2.5*5L (TTI-642427003-2)</t>
  </si>
  <si>
    <t>743756</t>
  </si>
  <si>
    <t>铣刀  Dao gia công ô tô/Ø3.0*13L (TTI-642427003-2)</t>
  </si>
  <si>
    <t>743757</t>
  </si>
  <si>
    <t>铰刀 PCDØ12.465 (TTI-642427003-2)</t>
  </si>
  <si>
    <t>743772</t>
  </si>
  <si>
    <t>D4x20FLx21 DR</t>
  </si>
  <si>
    <t>743773</t>
  </si>
  <si>
    <t>D0.8x8FLx9xD3 DR</t>
  </si>
  <si>
    <t>743776</t>
  </si>
  <si>
    <t>D1.01x8.5FLxD6 REAMER (TIB2)</t>
  </si>
  <si>
    <t>743777</t>
  </si>
  <si>
    <t>D2x1.8TxD1x6xD6 T-CUT</t>
  </si>
  <si>
    <t>743779</t>
  </si>
  <si>
    <t>D0.4xA45xD1.2x8xD6 C-CUT</t>
  </si>
  <si>
    <t>743780</t>
  </si>
  <si>
    <t>D1.5xA135xR0.3xR0.3xA31xD0.8x2xD6 FORM</t>
  </si>
  <si>
    <t>743788</t>
  </si>
  <si>
    <t>套铣刀（PCD) Bộ dao tiện Ø32.0*Ø34.47*Ø50.58 PCD (TTI 317961001-02)</t>
  </si>
  <si>
    <t>743791</t>
  </si>
  <si>
    <t>成型铣刀（PCD) Dao tiện định hình Ø14.0*1.6H PCD (TTI 317961001-02)</t>
  </si>
  <si>
    <t>743797</t>
  </si>
  <si>
    <t>精镗刀（可调）true boring cutte Ø49.45*Ø43.0 PCD (TTI 317961001-02)</t>
  </si>
  <si>
    <t>743799</t>
  </si>
  <si>
    <t>D2x4x6 Flat</t>
  </si>
  <si>
    <t>743818</t>
  </si>
  <si>
    <t>Drill D2.45x8xSD4x50L</t>
  </si>
  <si>
    <t>743821</t>
  </si>
  <si>
    <t>Flat D0.8x3x45xD6</t>
  </si>
  <si>
    <t>743825</t>
  </si>
  <si>
    <t>Tap M2x0.4x100L. Maker OSG</t>
  </si>
  <si>
    <t>743839</t>
  </si>
  <si>
    <t>CNC tool/dao D1.3x1FLx4xD6 FLAT EM</t>
  </si>
  <si>
    <t>743840</t>
  </si>
  <si>
    <t>CNC tool/dao D1.51x7FLxD6 REAMER(TiB2)</t>
  </si>
  <si>
    <t>743841</t>
  </si>
  <si>
    <t>CNC tool/dao D2xA45xD1x9 DOVETAIL</t>
  </si>
  <si>
    <t>743862</t>
  </si>
  <si>
    <t>CNC tool/D1.3X0.5FLXD1.28X3XD6 FLAT EM</t>
  </si>
  <si>
    <t>743863</t>
  </si>
  <si>
    <t>CNC tool/D0.4x2FLxD3 DR</t>
  </si>
  <si>
    <t>743877</t>
  </si>
  <si>
    <t>Tap M4*0.7 , loại đầu bằng L 70mm</t>
  </si>
  <si>
    <t>743879</t>
  </si>
  <si>
    <t>铰刀PCD  Ø3.55*3.6L (IMEB2)</t>
  </si>
  <si>
    <t>743911</t>
  </si>
  <si>
    <t>PCD 钻铰刀/Mũi khoan doa D5.53*80L*D8</t>
  </si>
  <si>
    <t>743912</t>
  </si>
  <si>
    <t>成型铣刀（PCD) Dao tiện định hình Ø17.0*R1.50 PCD (TTI 317961001-02)</t>
  </si>
  <si>
    <t>743913</t>
  </si>
  <si>
    <t>螺纹铣刀 Dao phay ren Ø18*1.50H*29°(TTI317961001-02)</t>
  </si>
  <si>
    <t>743935</t>
  </si>
  <si>
    <t>LƯỠI DAO PCD  CCGT060204（15度改制 N3）</t>
  </si>
  <si>
    <t>743936</t>
  </si>
  <si>
    <t>Mũi tap M3*0.50-70L</t>
  </si>
  <si>
    <t>743948</t>
  </si>
  <si>
    <t>Dao Ø2.6Taper drill Ø2.6 x 1.206˚x Ø2.8 x90˚xØ5.5x3.182˚xØ5.77x90˚xØ7.6x20xD8X63</t>
  </si>
  <si>
    <t>743961</t>
  </si>
  <si>
    <t>Drill/Dao D4x13FLxC STEP DR</t>
  </si>
  <si>
    <t>743962</t>
  </si>
  <si>
    <t>Dao R0.4x1FLxD0.75x5xD6 BALL EM</t>
  </si>
  <si>
    <t>743963</t>
  </si>
  <si>
    <t>Dao D2x1.8TxD1x7.5xD6 T CUT</t>
  </si>
  <si>
    <t>743964</t>
  </si>
  <si>
    <t>DaoD0.433XR0.8XR0.4XA45X1.882FLXD1X3.3XD6 FORM</t>
  </si>
  <si>
    <t>743965</t>
  </si>
  <si>
    <t>DaoD0.433XR0.8XR0.4XA45X1.616FLXD1X3XD6 FORM</t>
  </si>
  <si>
    <t>743966</t>
  </si>
  <si>
    <t>DaoD0.5xR0.8xR0.4xA45x1.576FLxD1x3xD6 FORM</t>
  </si>
  <si>
    <t>743978</t>
  </si>
  <si>
    <t>Drill/Mũi khoan thép Ø3.10*10.10L（T6-Housing)</t>
  </si>
  <si>
    <t>743979</t>
  </si>
  <si>
    <t>Drill/Mũi khoan thép Ø3.10*12.10L（T6-Housing)</t>
  </si>
  <si>
    <t>743981</t>
  </si>
  <si>
    <t>反勾刀 Dao móc sau  Ø21.80* Ø16.0*95L(GEN5)</t>
  </si>
  <si>
    <t>744006</t>
  </si>
  <si>
    <t>套铣刀（PCD) Bộ dao tiện Ø87.55*45°</t>
  </si>
  <si>
    <t>744021</t>
  </si>
  <si>
    <t>Dao flat D4x9FLxD3.9x11xD6 FLAT EM</t>
  </si>
  <si>
    <t>744022</t>
  </si>
  <si>
    <t>Drill /  Mũi khoan D0.9x8FL DR</t>
  </si>
  <si>
    <t>744023</t>
  </si>
  <si>
    <t>Dao form D1.5xA45xD1.8xA35x1.043TxD0.9x5.3xD6 FORM</t>
  </si>
  <si>
    <t>744024</t>
  </si>
  <si>
    <t>Drill /  Mũi khoan D3.72x9FLxC STEP DR</t>
  </si>
  <si>
    <t>744025</t>
  </si>
  <si>
    <t>Drill / Mũi khoan D1.6x7.5FL DR</t>
  </si>
  <si>
    <t>744036</t>
  </si>
  <si>
    <t>CNC tool/dao D0.8*2FL*4FLAT</t>
  </si>
  <si>
    <t>744037</t>
  </si>
  <si>
    <t>CNC tool/dao D2*0.5T*D1*5.5TCUT</t>
  </si>
  <si>
    <t>744038</t>
  </si>
  <si>
    <t>CNC tool/dao D1.51*8.5*45*06</t>
  </si>
  <si>
    <t>744046</t>
  </si>
  <si>
    <t>刀柄拉丁Đuôi chột dao/Knife handle LatinBT40-15°（MAS403）</t>
  </si>
  <si>
    <t>744048</t>
  </si>
  <si>
    <t>盘铣刀DAO PHAY MẶT/disc milling cutterBT40-400R-40-75L</t>
  </si>
  <si>
    <t>744054</t>
  </si>
  <si>
    <t>热缩刀柄Heat shrink knife handle BT40-SCR4-90-M22</t>
  </si>
  <si>
    <t>744055</t>
  </si>
  <si>
    <t>热缩刀柄Heat shrink knife handle BT40-SCR6-90-M22</t>
  </si>
  <si>
    <t>744056</t>
  </si>
  <si>
    <t>热缩刀柄Heat shrink knife handle BT40-SCR8-90-M22</t>
  </si>
  <si>
    <t>744057</t>
  </si>
  <si>
    <t>热缩刀柄Heat shrink knife handle BT40-SCR10-100-M22</t>
  </si>
  <si>
    <t>744058</t>
  </si>
  <si>
    <t>热缩刀柄Heat shrink knife handle BT40-SCR12-90-M22</t>
  </si>
  <si>
    <t>744059</t>
  </si>
  <si>
    <t>套铣刀Bộ dao tiện/Shell milling cutter Ø35.95*80L（T6-M6/M8-BT40）</t>
  </si>
  <si>
    <t>744060</t>
  </si>
  <si>
    <t>粗镗刀Bộ Dao Phay/Rough boring cutter Ø84.70*Ø84.43*60.2L（T6-M6-BT40）</t>
  </si>
  <si>
    <t>744061</t>
  </si>
  <si>
    <t>粗镗刀Bộ Dao Phay/Rough boring cutter Ø84.70*Ø84.43*72.2L（T6-M8-BT40）</t>
  </si>
  <si>
    <t>744062</t>
  </si>
  <si>
    <t>精镗刀Bộ dao tiện/true boring cutte Ø84.83*Ø85.0*35L（T6-M6/-BT40）（不含夹 không bao gồm mâm cặp)</t>
  </si>
  <si>
    <t>744063</t>
  </si>
  <si>
    <t>精镗刀Bộ dao tiện/true boring cutte Ø84.83*Ø85.0*47L（T6-M8-BT40）（不含夹 không bao gồm mâm cặp)</t>
  </si>
  <si>
    <t>744064</t>
  </si>
  <si>
    <t>精镗刀Bộ dao tiện/true boring cutte Ø85.0（T6-M6/M8-BT40） （不含夹 không bao gồm mâm cặp)</t>
  </si>
  <si>
    <t>744065</t>
  </si>
  <si>
    <t>粗镗刀Bộ Dao Phay/Rough boring cutter Ø86.37*87.37*59.75L(NX4 Housing-BT40）</t>
  </si>
  <si>
    <t>744066</t>
  </si>
  <si>
    <t>精镗刀Bộ dao tiện/true boring cutte Ø86.68*39L（NX4-HOUSING 可调精度0.001mm-BT40）（不含夹 không bao gồm mâm cặp)</t>
  </si>
  <si>
    <t>744067</t>
  </si>
  <si>
    <t>粗镗刀Bộ Dao Phay/Rough boring cutter Ø86.35（NX4-HOUSING-BT40）</t>
  </si>
  <si>
    <t>744068</t>
  </si>
  <si>
    <t>套铣刀Bộ dao tiện/Shell milling cutter Ø86.69*86.99(NX4-HOUSING-BT40)</t>
  </si>
  <si>
    <t>744077</t>
  </si>
  <si>
    <t>CNC tool/D1.7xA45xA45x1TxD1x5xD6 FORM</t>
  </si>
  <si>
    <t>744089</t>
  </si>
  <si>
    <t>Chucks/bầu kẹp dao B40T-PHC-75（20）</t>
  </si>
  <si>
    <t>750068</t>
  </si>
  <si>
    <t>Electric plug /Phích cắm điện</t>
  </si>
  <si>
    <t>750109</t>
  </si>
  <si>
    <t>Cleaning Mold Liquide/dung dịch rửa khuôn QQ-71</t>
  </si>
  <si>
    <t>750110</t>
  </si>
  <si>
    <t>Plastic Strip PE- Color: white /Màng chít PE N-SFLM15-W500-L300-D2</t>
  </si>
  <si>
    <t>750132</t>
  </si>
  <si>
    <t>Solvent (77001-00070/30). Product of Leibinger/Dung dịch tẩy rửa mực phòng sơn</t>
  </si>
  <si>
    <t>750182</t>
  </si>
  <si>
    <t>Injection tip Ø50 /Đầu bịt trục phun máy đúc chất liệu thép, kích thước phi50x90mm</t>
  </si>
  <si>
    <t>750183</t>
  </si>
  <si>
    <t>Injection tip Ø60/Đầu bịt trục phun máy đúc chất liệu thép, kích thước phi60x90mm</t>
  </si>
  <si>
    <t>750245</t>
  </si>
  <si>
    <t>End mill/Dao phay ngón bằng thép dùng cho máy CNC￠0.3*4(S)</t>
  </si>
  <si>
    <t>750247</t>
  </si>
  <si>
    <t>Dao phay ngón bằng thép dùng cho máy CNCR4.0*10*60L(S)</t>
  </si>
  <si>
    <t>750283</t>
  </si>
  <si>
    <t>Super stone/Đá mài 1 (T) * 4 (W) * 100 (L) #800_Xebec</t>
  </si>
  <si>
    <t>750286</t>
  </si>
  <si>
    <t>Ceramic fiber stone bar (oil stone)/ Đá mài Bellstone. Grit:#400.Size:3(T)*6(W)*150(L)</t>
  </si>
  <si>
    <t>750288</t>
  </si>
  <si>
    <t>Ceramic fiber stone bar (oil stone)/ Đá mài dầu màu vàng (mài khuôn) Bellstone. Grit:#800. Size: 3 (T) * 6 (W) * 100 (L)</t>
  </si>
  <si>
    <t>750290</t>
  </si>
  <si>
    <t>Ceramic fiber stone bar (oil stone)/ Đá màiBellstone. Grit:#400 Size: 3 (T) * 13 (W) * 150 (L).</t>
  </si>
  <si>
    <t>750291</t>
  </si>
  <si>
    <t>Ceramic fiber stone bar (oil stone)/ Đá mài dầu màu vàng (mài khuôn) Bellstone. Grit:#800. Size: 3 (T) *13 (W) * 150 (L).</t>
  </si>
  <si>
    <t>750406</t>
  </si>
  <si>
    <t>Brass Alloy/ Tấm hợp kim đồng (Cu 98.25-99.45%, crom 0.5-1.5%) C11000, kt: T20*30*60mm</t>
  </si>
  <si>
    <t>750410</t>
  </si>
  <si>
    <t>Brass Alloy/ Tấm hợp kim đồng (Cu 98.25-99.45%, crom 0.5-1.5%) C11000, Size: T20*50*100mm</t>
  </si>
  <si>
    <t>750411</t>
  </si>
  <si>
    <t>Brass Alloy/ Tấm hợp kim đồng (Cu 98.25-99.45%, crom 0.5-1.5%) C11000 KT: 120*50*20mm</t>
  </si>
  <si>
    <t>750414</t>
  </si>
  <si>
    <t>Tấm hợp kim đồng (Cu 98.25-99.45%, crom 0.5-1.5%) C11000, kt: T30*40*60mm</t>
  </si>
  <si>
    <t>750415</t>
  </si>
  <si>
    <t>Tấm hợp kim đồng (Cu 98.25-99.45%, crom 0.5-1.5%) C11000, kt 30 x 50 x 60 mm</t>
  </si>
  <si>
    <t>750416</t>
  </si>
  <si>
    <t>Tấm hợp kim đồng (Cu 98.25-99.45%, crom 0.5-1.5%) C11000, kt: (30*50*80) mm</t>
  </si>
  <si>
    <t>750420</t>
  </si>
  <si>
    <t>Tấm hợp kim đồng (Cu 98.25-99.45%, crom 0.5-1.5%) C11000, size: T40 x 50 x 80 mm</t>
  </si>
  <si>
    <t>750425</t>
  </si>
  <si>
    <t>Straight-fluted tap M1.4x0.3/Mũi tap M1.4*0.3 ren thẳng</t>
  </si>
  <si>
    <t>750504</t>
  </si>
  <si>
    <t>White rags/ Giẻ lau cotton trắng (size A4)</t>
  </si>
  <si>
    <t>750611</t>
  </si>
  <si>
    <t>Axit CTRIC - ACID (C6H8O7)TYPE OF HIGHT PURE/Axit Citric (C6H8O7)/Dung dịch axit C6H807</t>
  </si>
  <si>
    <t>750640</t>
  </si>
  <si>
    <t>Welding rod/ que hàn sắt. KT-421 size 2.5</t>
  </si>
  <si>
    <t>750720</t>
  </si>
  <si>
    <t>Lubricant Grease No.2(Cartridge grease)/Mỡ bôi trơn số 2(dầu máy loại ống vằn màu xanh)</t>
  </si>
  <si>
    <t>750813</t>
  </si>
  <si>
    <t>Electric wire / Dây điện 2*2.5</t>
  </si>
  <si>
    <t>750886</t>
  </si>
  <si>
    <t>Acid /axit H2SO4 20-30%</t>
  </si>
  <si>
    <t>750900</t>
  </si>
  <si>
    <t>Injection tip Ø70/ Đầu bịt trục phun máy đúc chất liệu thép, kích thước phi70x90mm</t>
  </si>
  <si>
    <t>750986</t>
  </si>
  <si>
    <t>Brass wire Ø0.25/Dây đồng máy cắt dây đường kính 0.25 mm,BMWT0.25-5-N</t>
  </si>
  <si>
    <t>751029</t>
  </si>
  <si>
    <t>Drill/Mũi khoan phi 4</t>
  </si>
  <si>
    <t>751093</t>
  </si>
  <si>
    <t>Dao D0.6xA45xD2 Ø2 C-Cut</t>
  </si>
  <si>
    <t>751125</t>
  </si>
  <si>
    <t>Air pipe 4mm Blue. Normal Product_x000D_
/Dây Khí. Đường kính 4mm. Màu xanh, loại thường</t>
  </si>
  <si>
    <t>751128</t>
  </si>
  <si>
    <t>Gene semi-circle. pipe/ Cây ống gen bán nguyệt D80mm (80x22)màu trắng</t>
  </si>
  <si>
    <t>751134</t>
  </si>
  <si>
    <t>Ø8 C-CUT</t>
  </si>
  <si>
    <t>751136</t>
  </si>
  <si>
    <t>Flat/ Dao Ø10 Flat 22mm</t>
  </si>
  <si>
    <t>751160</t>
  </si>
  <si>
    <t>I-on exchange resin (Mixed Bed Resin)/ Hạt nhựa trao đổi ion PH 0-14. Type No. MB101</t>
  </si>
  <si>
    <t>751184</t>
  </si>
  <si>
    <t>Endmill R1*12*50L</t>
  </si>
  <si>
    <t>751219</t>
  </si>
  <si>
    <t>Aluminium profile-Nhôm định hình 30*60 (Ø5-tròn), cây dài 6m</t>
  </si>
  <si>
    <t>751229</t>
  </si>
  <si>
    <t>Bearing  (cover made of stell)/Vòng bi 6902Z</t>
  </si>
  <si>
    <t>751230</t>
  </si>
  <si>
    <t>Silicone glue/ Keo dán silicone A500</t>
  </si>
  <si>
    <t>751253</t>
  </si>
  <si>
    <t>Hexagonal bolt  (whole gen)/Chìm lục giác gen suốt M12*50mm</t>
  </si>
  <si>
    <t>751254</t>
  </si>
  <si>
    <t>Stainless Steel Welding/que hàn inox KST-308</t>
  </si>
  <si>
    <t>751478</t>
  </si>
  <si>
    <t>Bearing/ Vòng bi 6305Z</t>
  </si>
  <si>
    <t>751508</t>
  </si>
  <si>
    <t>Drive belt/ Dây curoa A63</t>
  </si>
  <si>
    <t>751509</t>
  </si>
  <si>
    <t>TIG-Electrodes_x000D_
/Kim hàn TIG ø1.6x175</t>
  </si>
  <si>
    <t>751510</t>
  </si>
  <si>
    <t>Plastics prinkler valve_x000D_
/Rắc co nhựa PVC Ø34</t>
  </si>
  <si>
    <t>751708</t>
  </si>
  <si>
    <t>Máng đèn âm trần T8 loại (OSRAM - OERFL418)</t>
  </si>
  <si>
    <t>751730</t>
  </si>
  <si>
    <t>Oil cartridge filter for CNC machine/ Lõi lọc dầu PP cho máy CNC</t>
  </si>
  <si>
    <t>751777</t>
  </si>
  <si>
    <t>Fishing line-낚시줄/ Sợi cước trắng Trúc Giang 100% NYLON (PA-Polyamid) nhỏ 0.18mm</t>
  </si>
  <si>
    <t>751790</t>
  </si>
  <si>
    <t>KFL002 FL002 Self Aligning Pillow Block Flange Bearing 15mm Shaft/Gối đỡ vòng bi KFL002 FL002</t>
  </si>
  <si>
    <t>751799</t>
  </si>
  <si>
    <t>Dao Ø1 BALL ENDMILL- Ø1xR0.5x5xØ4x45</t>
  </si>
  <si>
    <t>751804</t>
  </si>
  <si>
    <t>Ø3.42 DRILL MILL- Ø3.42x10x10xØ6x45</t>
  </si>
  <si>
    <t>751805</t>
  </si>
  <si>
    <t>Ø4 1TT-CUTTER - Dao phay Ø4x1Tx7xØ6x53</t>
  </si>
  <si>
    <t>751808</t>
  </si>
  <si>
    <t>Ø5.01 DRILL MILL - Ø5.01x9x90°xØ6x45</t>
  </si>
  <si>
    <t>751809</t>
  </si>
  <si>
    <t>Ø6 T-CUTTER- Ø6x1Tx7x6x53</t>
  </si>
  <si>
    <t>751815</t>
  </si>
  <si>
    <t>Dao Ø2 FLAT - Ø2x8xØ6x45</t>
  </si>
  <si>
    <t>751822</t>
  </si>
  <si>
    <t>Dao Ø4 FLAT- Ø4x12x14xS6-45</t>
  </si>
  <si>
    <t>751831</t>
  </si>
  <si>
    <t>Ø6 C-CUT/Dao phay ngón rãnh Ø1x90°xØ6x45</t>
  </si>
  <si>
    <t>751842</t>
  </si>
  <si>
    <t>Chân đỡ để sản phẩm</t>
  </si>
  <si>
    <t>751883</t>
  </si>
  <si>
    <t>Zinc Pipe/ Ống kẽm  Ø34*L6000*T2.6mm</t>
  </si>
  <si>
    <t>751931</t>
  </si>
  <si>
    <t>PULSE CODER/ Bộ mã hóa xung điện(AIA32000)-A860-2051-T321</t>
  </si>
  <si>
    <t>751958</t>
  </si>
  <si>
    <t>Metal Shim Tape Rolls/Inox dạng cuộn (Căn đệm) 50*0.05mm*5m</t>
  </si>
  <si>
    <t>751962</t>
  </si>
  <si>
    <t>Metal Shim Tape Rolls/Inox dạng cuộn (Căn đệm) 50*0.07mm*5m</t>
  </si>
  <si>
    <t>751963</t>
  </si>
  <si>
    <t>Metal Shim Tape Rolls/Inox dạng cuộn (Căn đệm) 50*0.2mm*5m</t>
  </si>
  <si>
    <t>752011</t>
  </si>
  <si>
    <t>Industrial Suction Fans/ Quạt thông gió công nghiệp Deton GFD  5.6#. Size: 670x670x320 mm</t>
  </si>
  <si>
    <t>752052</t>
  </si>
  <si>
    <t>Circuit break/ Aptomat LS 4 cực 150a. Model: ABN204c 150A</t>
  </si>
  <si>
    <t>752062</t>
  </si>
  <si>
    <t>Sodium High‑voltage light bulbs
/ Bóng đèn cao áp Sodium 400w bầu dục (elip)</t>
  </si>
  <si>
    <t>752217</t>
  </si>
  <si>
    <t>CASE GLUE? keo dán lô mi giả</t>
  </si>
  <si>
    <t>752370</t>
  </si>
  <si>
    <t>Chóa đèn downlight âm trần AC RDV118</t>
  </si>
  <si>
    <t>752477</t>
  </si>
  <si>
    <t>Đui đèn OSRAM 101749</t>
  </si>
  <si>
    <t>752505</t>
  </si>
  <si>
    <t>Twist tap M3*0.5/Dao TAP M3*0.5, mũi xoắn</t>
  </si>
  <si>
    <t>752562</t>
  </si>
  <si>
    <t>Dao D6*13FL*45L*SD6</t>
  </si>
  <si>
    <t>752621</t>
  </si>
  <si>
    <t>Epoxy KCC Paint_x000D_/Sơn Epoxy KCC màu xanh lục D40434</t>
  </si>
  <si>
    <t>752624</t>
  </si>
  <si>
    <t>Epoxy KCC Paint_x000D_/Sơn Epoxy KCC màu xanh lam 5445</t>
  </si>
  <si>
    <t>752625</t>
  </si>
  <si>
    <t>Hardener/ Chất làm đông cứng sơn ET5660</t>
  </si>
  <si>
    <t>752644</t>
  </si>
  <si>
    <t>T Cutter/ Dao phay D2.5xD0.3TxD1  T-Cut</t>
  </si>
  <si>
    <t>752664</t>
  </si>
  <si>
    <t>Cable of Cctv System CADIVI-DVV/Sx 4*1.5-0.6/1kV-V
/ Cáp điều khiển 4*1.5-0.6/1kV-V</t>
  </si>
  <si>
    <t>752670</t>
  </si>
  <si>
    <t>Hexagonal bolt M6*70/  Chìm lục giác M6*70</t>
  </si>
  <si>
    <t>752746</t>
  </si>
  <si>
    <t>Gas R22/Bình GAS R22 ẤN Độ (gas dupont)</t>
  </si>
  <si>
    <t>752748</t>
  </si>
  <si>
    <t>Straight-fluted tap M2*0.4/Mũi tap M2*0.4 ren thẳng</t>
  </si>
  <si>
    <t>752793</t>
  </si>
  <si>
    <t>White inhibitor (Cleaning Mold Liquide)/Dầu dưỡng khuôn màu Trắng (Dung dịch rửa khuôn) QQ-39</t>
  </si>
  <si>
    <t>752810</t>
  </si>
  <si>
    <t>SPIRAL TAP M1.6*0.35/Tap xoắn M1.6*0.35</t>
  </si>
  <si>
    <t>752811</t>
  </si>
  <si>
    <t>Industrial stainless steel boiler/ Nồi inox công nghiệp 60 x 60 cm (170 lít)</t>
  </si>
  <si>
    <t>752841</t>
  </si>
  <si>
    <t>Drive Belt/Fan Belt/ Dây curoa quạt thông gió A-84</t>
  </si>
  <si>
    <t>752861</t>
  </si>
  <si>
    <t>Aluminum bar/Thanh nhôm U50 dài 6m, dày 1,4mm.</t>
  </si>
  <si>
    <t>752867</t>
  </si>
  <si>
    <t>Turret Spring / Lò xo kéo dài dao máy cnc 5x30x300mm</t>
  </si>
  <si>
    <t>752911</t>
  </si>
  <si>
    <t>Φ 3.3 Drill</t>
  </si>
  <si>
    <t>752927</t>
  </si>
  <si>
    <t>Super stone 220/ Đá mài trắng 220  KT: 3*6*150 (AO 1/8*1/4*6 #220)</t>
  </si>
  <si>
    <t>752931</t>
  </si>
  <si>
    <t>Hexagonal bolt/ Chìm lục giác M10*180</t>
  </si>
  <si>
    <t>752939</t>
  </si>
  <si>
    <t>Air-conditioning propeller/Cánh quạt trane 48.000 btu ( MCV048BB0WAA).</t>
  </si>
  <si>
    <t>752956</t>
  </si>
  <si>
    <t>Time trễ điều hòa trane. W-2F ( 1.5 AMP).</t>
  </si>
  <si>
    <t>752999</t>
  </si>
  <si>
    <t>Mold Pin-EJECTOR PIN/ Chốt hãm bằng thép của khuôn đúc SKD61, D4.5 -L100-D8 -H6</t>
  </si>
  <si>
    <t>753003</t>
  </si>
  <si>
    <t>CABIRD ENDMILL: R0.1*1*45 (BALL ENDMILL)</t>
  </si>
  <si>
    <t>753007</t>
  </si>
  <si>
    <t>CABIRD ENDMILL R2.0*12*50L (Ball end mill)</t>
  </si>
  <si>
    <t>753013</t>
  </si>
  <si>
    <t>CABIRD ENDMILL R1.0*25*60L (Ball end mill)</t>
  </si>
  <si>
    <t>753015</t>
  </si>
  <si>
    <t>CABIRD ENDMILL R0.75*25*60L (Ball end mill)</t>
  </si>
  <si>
    <t>753018</t>
  </si>
  <si>
    <t>CABIRD ENDMILL R0.2*4*45L (Ball end mill)</t>
  </si>
  <si>
    <t>753041</t>
  </si>
  <si>
    <t>Flat/ Dao lưỡi bằng Ø3 Flat 8mm (R02)</t>
  </si>
  <si>
    <t>753064</t>
  </si>
  <si>
    <t>Dao D1.5X0.3TXD0.8X6.5 T CUT</t>
  </si>
  <si>
    <t>753097</t>
  </si>
  <si>
    <t>Ø1.5 FLAT/Dao lưỡi bằng- Ø1.5x3x9xØ6x45</t>
  </si>
  <si>
    <t>753164</t>
  </si>
  <si>
    <t>Spiral tap M1.7*0.35 /Mũi taro M1.7*0.35 xoắn</t>
  </si>
  <si>
    <t>753165</t>
  </si>
  <si>
    <t>DRILL/Mũi khoan PL1.22</t>
  </si>
  <si>
    <t>753171</t>
  </si>
  <si>
    <t>Mũi khoan Ø1 DRILL - Ø1x5x9xØ3x45</t>
  </si>
  <si>
    <t>753228</t>
  </si>
  <si>
    <t>PointTap/Tap M4*0.7</t>
  </si>
  <si>
    <t>753241</t>
  </si>
  <si>
    <t>Solder wire
/ Cuộn dây hàn chất liệu SKD61: phi 0.3</t>
  </si>
  <si>
    <t>753244</t>
  </si>
  <si>
    <t>Drill chuck holder _x000D_
/ Tay kẹp dao máy CNC</t>
  </si>
  <si>
    <t>753268</t>
  </si>
  <si>
    <t>Mold Pin-EJECTOR PIN_x000D_
/ Chốt hãm bằng thép của khuôn đúc DEP4N 4.0-L300-H6-D8. EPJ4-300</t>
  </si>
  <si>
    <t>753284</t>
  </si>
  <si>
    <t>Tap M2.6*0.45</t>
  </si>
  <si>
    <t>753350</t>
  </si>
  <si>
    <t>Plastics connector /Chếch PVC Ø 27</t>
  </si>
  <si>
    <t>753395</t>
  </si>
  <si>
    <t>Hạt dao Insert PC130/TEEN43TR</t>
  </si>
  <si>
    <t>753496</t>
  </si>
  <si>
    <t>PVC solvent cement/Keo dán ống pvc hãng tiền phong ( lọ 1 kg)</t>
  </si>
  <si>
    <t>753545</t>
  </si>
  <si>
    <t>Băng cuốn bảo ôn lạnh</t>
  </si>
  <si>
    <t>753596</t>
  </si>
  <si>
    <t>Dao D1.5*9FL*10*D3 DR</t>
  </si>
  <si>
    <t>753598</t>
  </si>
  <si>
    <t>Mũi khoan 4.32*C STEP DR</t>
  </si>
  <si>
    <t>753605</t>
  </si>
  <si>
    <t>Roller for conveyor/Con lăn tròn to chuyền lắp ráp ( L: 168,6 x phi 87,9)mm</t>
  </si>
  <si>
    <t>753665</t>
  </si>
  <si>
    <t>Nối Ren ngoài ppr phi 63</t>
  </si>
  <si>
    <t>753683</t>
  </si>
  <si>
    <t>연마석 드레셔/Dụng cụ sửa đá kim cương loại một điểm kích thước:  Ø9*23.45*Ø11*22, tổng chiều dài 45.45mm</t>
  </si>
  <si>
    <t>753810</t>
  </si>
  <si>
    <t>Rubber coupling/Khớp nối cao su mặt bích DN 150 ( (Áp lực làm việc lớn nhất PN25. Maker: AUT-Malaysia)</t>
  </si>
  <si>
    <t>753817</t>
  </si>
  <si>
    <t>Drill M5.1*25FL*130L*S8</t>
  </si>
  <si>
    <t>753858</t>
  </si>
  <si>
    <t>Knob Silicon/Núm silicon kích thước 30*60*40</t>
  </si>
  <si>
    <t>753859</t>
  </si>
  <si>
    <t>Knob Silicon/Núm silicon hình tròn R5846, kích thước Ø50*40</t>
  </si>
  <si>
    <t>753981</t>
  </si>
  <si>
    <t>Bearing/Vòng bi NSK 7204ATYNDBPL5</t>
  </si>
  <si>
    <t>753982</t>
  </si>
  <si>
    <t>Bearing/Vòng bi NSK 6004DDU</t>
  </si>
  <si>
    <t>754019</t>
  </si>
  <si>
    <t>Hexagonal bolt/ Chìm lục giác M6*120</t>
  </si>
  <si>
    <t>754032</t>
  </si>
  <si>
    <t>Fuse/Cầu chì Taisee. RGS11-500V,50A</t>
  </si>
  <si>
    <t>754090</t>
  </si>
  <si>
    <t>Fuse/Cầu chì Bussman BS88:4-690V, 50A</t>
  </si>
  <si>
    <t>754157</t>
  </si>
  <si>
    <t>Delrin Bearing/vòng bi A98L-0005-0368#001</t>
  </si>
  <si>
    <t>754159</t>
  </si>
  <si>
    <t>Tig welding machines/Công tắc máy hàn Tig</t>
  </si>
  <si>
    <t>754185</t>
  </si>
  <si>
    <t>Drill 3.03x8xSD6</t>
  </si>
  <si>
    <t>754197</t>
  </si>
  <si>
    <t>Drill 2.2*sd4</t>
  </si>
  <si>
    <t>754198</t>
  </si>
  <si>
    <t>Drill 2.1*sd4</t>
  </si>
  <si>
    <t>754351</t>
  </si>
  <si>
    <t>Sơn Unipoxy Lining tự phẳng ( Epoxy KCC ET5635 màu D40434-xanh lục) bao gồm cả chất đóng cứng</t>
  </si>
  <si>
    <t>754372</t>
  </si>
  <si>
    <t>plastic welding rod/Que hàn nhựa PVC ( dạng  que đôi )</t>
  </si>
  <si>
    <t>754399</t>
  </si>
  <si>
    <t>Nút dừng khẩn cấp ø22  Hanyoung 2 No, 2 Nc, MRE-RR1R (6A,250V)</t>
  </si>
  <si>
    <t>754512</t>
  </si>
  <si>
    <t>C-CUTTER /Dao phay 2F D0.3x90x45</t>
  </si>
  <si>
    <t>754518</t>
  </si>
  <si>
    <t>CABIRD Endmill Ø10*R2.0*25*90L (코너 R2.0, 4날)/Dao CNC dùng để cắt gọt sản phẩm</t>
  </si>
  <si>
    <t>754520</t>
  </si>
  <si>
    <t>CABIRD Endmill Ø3*12*50/Dao CNC dùng để cắt gọt sản phẩm (Flat Endmill)</t>
  </si>
  <si>
    <t>754521</t>
  </si>
  <si>
    <t>Dao CABIRD ENDMILL: R3.0*15*60L (볼엔드밀)</t>
  </si>
  <si>
    <t>754522</t>
  </si>
  <si>
    <t>CABIRD ENDMILL Ø10*25*90L Flat Endmill</t>
  </si>
  <si>
    <t>754524</t>
  </si>
  <si>
    <t>Endmill R0.3*8*45L  Ball endmill</t>
  </si>
  <si>
    <t>754525</t>
  </si>
  <si>
    <t>CABIRD ENDMILL  Ø8*R1.0*16*70L  (Flat Endmill)/Dao CNC dùng để cắt gọt sản phẩm</t>
  </si>
  <si>
    <t>754581</t>
  </si>
  <si>
    <t>Flat/Dao lưỡi bằng D0.8x3FLxD0.7x6 FLAT</t>
  </si>
  <si>
    <t>754617</t>
  </si>
  <si>
    <t>Endmill/dao cắtPCD Ø5.25xR0.3x11xØ6x40</t>
  </si>
  <si>
    <t>754653</t>
  </si>
  <si>
    <t>Mold Pin-EJECTOR PIN //Chốt hãm bằng thép SKD61 của khuôn đúc d4*L100*H6*D8/ 밀핀"</t>
  </si>
  <si>
    <t>754674</t>
  </si>
  <si>
    <t>Flat/Dao cắt  D1.3X3X9 SD4 2F</t>
  </si>
  <si>
    <t>754683</t>
  </si>
  <si>
    <t>Drill 1.65/Dao  1.65</t>
  </si>
  <si>
    <t>754717</t>
  </si>
  <si>
    <t>dirll/ Dao Ø3.35x12xSD6</t>
  </si>
  <si>
    <t>754735</t>
  </si>
  <si>
    <t>Drill 2.04x10*SD4/Dao 2.04x10*SD4 (hợp kim)</t>
  </si>
  <si>
    <t>754785</t>
  </si>
  <si>
    <t>Light/ Bóng đèn rạng đông sợi đôt 40W</t>
  </si>
  <si>
    <t>754797</t>
  </si>
  <si>
    <t>Drill 5.1x15xD6x45</t>
  </si>
  <si>
    <t>754824</t>
  </si>
  <si>
    <t>Dao CABIRD ENDMILL R1.5*25*70L (Ball end mill)</t>
  </si>
  <si>
    <t>754825</t>
  </si>
  <si>
    <t>CABIRD ENDMILL: R3.0*15*90L (볼엔드밀)</t>
  </si>
  <si>
    <t>754874</t>
  </si>
  <si>
    <t>Đầu colet BT30-DTA7  phi 2.5~3</t>
  </si>
  <si>
    <t>754915</t>
  </si>
  <si>
    <t>AlMn20% dạng thỏi nhỏ</t>
  </si>
  <si>
    <t>754947</t>
  </si>
  <si>
    <t>Coupling trục X (NES800S-N18CXN32C -TK)</t>
  </si>
  <si>
    <t>754954</t>
  </si>
  <si>
    <t>Bu lông SUS304 M.14*3.5mm, bước ren (0.30)CSPPN1-SUS-M1.4-3.5</t>
  </si>
  <si>
    <t>755011</t>
  </si>
  <si>
    <t>CABIRD Endmill D10*R0.3*20*75L (flat end mill)/Dao CNC dùng để cắt gọt sản phẩm</t>
  </si>
  <si>
    <t>755012</t>
  </si>
  <si>
    <t>CABIRD Endmill D4*R0.3*4*13*55L (flat end mill)/Dao CNC dùng để cắt gọt sản phẩm D4*R0.3*4*13*55L</t>
  </si>
  <si>
    <t>755013</t>
  </si>
  <si>
    <t>CABIRD Endmill Ø3*R0.2*3*16*55L (flat end mill)/Dao CNC dùng để cắt gọt sản phẩm  Ø3*R0.2*3*16*55L</t>
  </si>
  <si>
    <t>755014</t>
  </si>
  <si>
    <t>CABIRD Endmill Ø2*R0.2*2*12*50L (flat end mill)/Dao CNC dùng để cắt gọt sản phẩm  Ø2*R0.2*2*12*50L</t>
  </si>
  <si>
    <t>755016</t>
  </si>
  <si>
    <t>CABIRD Endmill R5.0*18*100L (Ball end mill)/Dao CNC dùng để cắt gọt sản phẩm R5.0*18*100L</t>
  </si>
  <si>
    <t>755023</t>
  </si>
  <si>
    <t>Hexagonal bolt  (whole gen)/Chìm lục giác gen suốt M12*70mm</t>
  </si>
  <si>
    <t>755037</t>
  </si>
  <si>
    <t>Straight-fluted tap M5*0.8/Mũi TAP M5X0.8 ( ren thẳng), bề mặt có lớp sơn RH4</t>
  </si>
  <si>
    <t>755048</t>
  </si>
  <si>
    <t>Lưỡi dao PCD Insert/ DCGW11T308</t>
  </si>
  <si>
    <t>755050</t>
  </si>
  <si>
    <t>Injection tip Ø45/Đầu bịt trục phun máy đúc chất liệu thép, kích thước Ø45</t>
  </si>
  <si>
    <t>755055</t>
  </si>
  <si>
    <t>Drill D1.75/ Mũi khoan D1.75x8xD4x50</t>
  </si>
  <si>
    <t>755085</t>
  </si>
  <si>
    <t>Injection tip Ø80/Đầu đẩy máy đúc chất liệu thép, kích thước phi80*90mm (M30*10)</t>
  </si>
  <si>
    <t>755086</t>
  </si>
  <si>
    <t>Hạt dao tiện DCMT11T304</t>
  </si>
  <si>
    <t>755143</t>
  </si>
  <si>
    <t>Contractor/Khởi động từ LS MC-100A AC220V</t>
  </si>
  <si>
    <t>755178</t>
  </si>
  <si>
    <t>Drill 5.1x20x6x50</t>
  </si>
  <si>
    <t>755193</t>
  </si>
  <si>
    <t>CABIRD ENDMILL  2R*4*30*65L  (Ball Endmill)/Dao CNC dùng để cắt gọt sản phẩm</t>
  </si>
  <si>
    <t>755194</t>
  </si>
  <si>
    <t>CABIRD ENDMILL  1.5R*3*30*65L  ((Ball Endmill)/Dao CNC dùng để cắt gọt sản phẩm</t>
  </si>
  <si>
    <t>755195</t>
  </si>
  <si>
    <t>Straight-fluted tap M10x0.5/Mũi tap M10x0.5 ren thẳng</t>
  </si>
  <si>
    <t>755196</t>
  </si>
  <si>
    <t>DRILL / Mũi khoan Ø 1.35 X 10 X D3 X 40</t>
  </si>
  <si>
    <t>755197</t>
  </si>
  <si>
    <t>DRILL/ Mũi khoan  Ø 9.53 X 25 X D10 X 65</t>
  </si>
  <si>
    <t>755254</t>
  </si>
  <si>
    <t>Công tắc nguồn KCD3 15A/220V (có đèn)</t>
  </si>
  <si>
    <t>755266</t>
  </si>
  <si>
    <t>T Cutter/Dao phay D2 x 1T x D1 T CUT</t>
  </si>
  <si>
    <t>755267</t>
  </si>
  <si>
    <t>T Cutter/Dao phay D3 x 0.5T x D1.5 x 6T CUT</t>
  </si>
  <si>
    <t>755268</t>
  </si>
  <si>
    <t>T Cutter/Dao phay D2 x1T x D0.8 x 4.5 x D4T CUT</t>
  </si>
  <si>
    <t>755269</t>
  </si>
  <si>
    <t>Dao khắc CNC (2000mm*1000mm)</t>
  </si>
  <si>
    <t>755325</t>
  </si>
  <si>
    <t>Drill Ø7.5/Mũi khoan thép Ø7.5</t>
  </si>
  <si>
    <t>755326</t>
  </si>
  <si>
    <t>Spiral tap M2.5x0.45/ Tap xoắn M2.5x0.45</t>
  </si>
  <si>
    <t>755331</t>
  </si>
  <si>
    <t>Ø10 PCD Endmill/Dao phay（PCD）Ø10x15xØ10x60, 4F</t>
  </si>
  <si>
    <t>755333</t>
  </si>
  <si>
    <t>PCD Insert tip/Lưỡi dao（PCD) DCGT0702</t>
  </si>
  <si>
    <t>755336</t>
  </si>
  <si>
    <t>PCD Insert tip/Lưỡi dao（PCD） APMT1604-DIADX120</t>
  </si>
  <si>
    <t>755341</t>
  </si>
  <si>
    <t>Endmill/Dao phay D4.75xA3x12FLx45LxS6x3F</t>
  </si>
  <si>
    <t>755342</t>
  </si>
  <si>
    <t>Hạt dao máy tiện PCD FACE 50</t>
  </si>
  <si>
    <t>755344</t>
  </si>
  <si>
    <t>Point tap M1.6*0.35/Tap thẳng M1.6*0.35</t>
  </si>
  <si>
    <t>755377</t>
  </si>
  <si>
    <t>Inox ball sus304 for sanding size 0.4/Bi inox (1KG)</t>
  </si>
  <si>
    <t>755380</t>
  </si>
  <si>
    <t>Drill Ø3.30/Mũi khoan thép Ø3.30</t>
  </si>
  <si>
    <t>755381</t>
  </si>
  <si>
    <t>Point Tap M4x0.7/ Mũi khoan M4X 0.7 thẳng, bề mặt có lớp sơn RH4</t>
  </si>
  <si>
    <t>755382</t>
  </si>
  <si>
    <t>Drill Ø8.5/Mũi khoan thép Ø8.5</t>
  </si>
  <si>
    <t>755384</t>
  </si>
  <si>
    <t>F537 - Drill Ø8.80/Mũi khoan thép Ø8.80</t>
  </si>
  <si>
    <t>755390</t>
  </si>
  <si>
    <t>Drill  Ø2.5 x 90º/Mũi khoan thép Ø2.5x6X4X50X90º</t>
  </si>
  <si>
    <t>755394</t>
  </si>
  <si>
    <t>CABIRD Endmill  0.2R*0.4*1*40L (Ball end mill)/Dao CNC dùng để cắt gọt sản phẩm</t>
  </si>
  <si>
    <t>755407</t>
  </si>
  <si>
    <t>Drill /Mũi khoan Ø1.26x10xØ3x45</t>
  </si>
  <si>
    <t>755430</t>
  </si>
  <si>
    <t>Bearing/Vòng bi ngoài trục máy sấy li tâm SKF 6308E-Z</t>
  </si>
  <si>
    <t>755449</t>
  </si>
  <si>
    <t>Cút vuông PPR Ø40</t>
  </si>
  <si>
    <t>755475</t>
  </si>
  <si>
    <t>Hạt dao tiện DCMT11T304 (PCD)</t>
  </si>
  <si>
    <t>755479</t>
  </si>
  <si>
    <t>GEN3-1 DAO THÉP HÌNH CHỮ T</t>
  </si>
  <si>
    <t>755493</t>
  </si>
  <si>
    <t>ESD11-3 Ø4.78/4.68 Dao phay（PCD）</t>
  </si>
  <si>
    <t>755497</t>
  </si>
  <si>
    <t>Drill  Ø2.75/Mũi khoan thép Ø2.75</t>
  </si>
  <si>
    <t>755503</t>
  </si>
  <si>
    <t>Drill  Ø3.0 x 90º/Mũi khoan thép Ø3.0*6*4*50*90º</t>
  </si>
  <si>
    <t>755504</t>
  </si>
  <si>
    <t>D4x0.6 Tcutter xD2 x6x Sd6</t>
  </si>
  <si>
    <t>755524</t>
  </si>
  <si>
    <t>Flat D3x12xSd6 3F</t>
  </si>
  <si>
    <t>755557</t>
  </si>
  <si>
    <t>T nhiệt PPR phi 63</t>
  </si>
  <si>
    <t>755585</t>
  </si>
  <si>
    <t>Acid/axit Phosphoric - H3PO4 (35kg/can)</t>
  </si>
  <si>
    <t>755615</t>
  </si>
  <si>
    <t>Drill_x000D_
/Mũi khoan thép Ø4.57 ( dao oto)</t>
  </si>
  <si>
    <t>755616</t>
  </si>
  <si>
    <t>TAP（挤压平头)/Tap M5*0.8 , loại đầu bằng ( dao oto)</t>
  </si>
  <si>
    <t>755642</t>
  </si>
  <si>
    <t>Tap M1.4*0.3 (twisted - mũi xoắn)- YG</t>
  </si>
  <si>
    <t>755650</t>
  </si>
  <si>
    <t>Mang sông 63 PPR</t>
  </si>
  <si>
    <t>755659</t>
  </si>
  <si>
    <t>Dây curoa điều hòa phòng sơn B32</t>
  </si>
  <si>
    <t>755709</t>
  </si>
  <si>
    <t>Ø3.65 Twist dill Ø3.65 (+-0.005_x15x90xØ6x70</t>
  </si>
  <si>
    <t>755713</t>
  </si>
  <si>
    <t>Drill /Mũi khoan Ø1.55x10xsd4x60</t>
  </si>
  <si>
    <t>755745</t>
  </si>
  <si>
    <t>Wafer Butterfly Valve Handle/Van bướm tay gạt bằng gang hãng AUT malaysia DN125</t>
  </si>
  <si>
    <t>755777</t>
  </si>
  <si>
    <t>Flat/Dao lưỡi bằng Ø0.9 FLAT D0.9x2.1FLxD0.85x9xD6 FLAT</t>
  </si>
  <si>
    <t>755779</t>
  </si>
  <si>
    <t>Flat/Dao lưỡi bằng Ø1.3x3FLxD1.2x9xD6 FLAT</t>
  </si>
  <si>
    <t>755781</t>
  </si>
  <si>
    <t>Drill Ø1.8/Mũi khoan Ø1.8 x12xSD3</t>
  </si>
  <si>
    <t>755812</t>
  </si>
  <si>
    <t>Phao xả tự động SAD 402-04D</t>
  </si>
  <si>
    <t>755844</t>
  </si>
  <si>
    <t>handspike/Cần gạt mài rung dài 409.09 rộng 220 theo bản vẽ</t>
  </si>
  <si>
    <t>755867</t>
  </si>
  <si>
    <t>Relay Weidmulle/Rơ le trung gian ABB CR-P024DC2</t>
  </si>
  <si>
    <t>755897</t>
  </si>
  <si>
    <t>plastic welding rod/Que hàn nhựa PE ( dạng  que đôi )</t>
  </si>
  <si>
    <t>755898</t>
  </si>
  <si>
    <t>plastic welding rod/Que hàn nhựa PPR ( dạng  que đôi )</t>
  </si>
  <si>
    <t>755899</t>
  </si>
  <si>
    <t>plastic welding rod/Que hàn nhựa PP ( dạng  que đôi )</t>
  </si>
  <si>
    <t>755926</t>
  </si>
  <si>
    <t>Drive Belt/Dây curoa quạt thông gió Chiller A74</t>
  </si>
  <si>
    <t>755940</t>
  </si>
  <si>
    <t>dây xoắn ruột gà nhựa màu đen SW-25</t>
  </si>
  <si>
    <t>755950</t>
  </si>
  <si>
    <t>Coupling trục Z (NES1300S-N22CXN32C)</t>
  </si>
  <si>
    <t>755972</t>
  </si>
  <si>
    <t>Drill D3.4x10*45*06</t>
  </si>
  <si>
    <t>755973</t>
  </si>
  <si>
    <t>Dao D2x0.8xD1x5xD6 T-CUT</t>
  </si>
  <si>
    <t>755974</t>
  </si>
  <si>
    <t>Dao D1x2FLx6FLAT</t>
  </si>
  <si>
    <t>756051</t>
  </si>
  <si>
    <t>Sensor /bộ cảm biến động cơ trục chính máy Fanuc A20B-2003-0311</t>
  </si>
  <si>
    <t>756062</t>
  </si>
  <si>
    <t>EJECTOR PIN/밀핀Chốt hãm bằng thép của khuôn đúc SKH51 3.5-100-4T-7H</t>
  </si>
  <si>
    <t>756098</t>
  </si>
  <si>
    <t>Green LED Swicth/Nút nhấn (công tắc) đèn Hanyoung màu xanh CR-G30MDG đường kính 30mm</t>
  </si>
  <si>
    <t>756113</t>
  </si>
  <si>
    <t>Dây encoder máy Komatech GMT400II/Encoder cable (x-axis)</t>
  </si>
  <si>
    <t>756118</t>
  </si>
  <si>
    <t>Sensorhead máy Fanuc A860-2162-V002/Bộ cảm biến</t>
  </si>
  <si>
    <t>756196</t>
  </si>
  <si>
    <t>Coil springs SWF 20-75/Lò xo (Code Misumi: SWF20-75)</t>
  </si>
  <si>
    <t>756256</t>
  </si>
  <si>
    <t>Tụ điện đèn cao áp Hibay Philip CP25CU28- 25 Microfara</t>
  </si>
  <si>
    <t>756257</t>
  </si>
  <si>
    <t>chấn lưu đèn cao áp Hibay Philip BHL 400L 200</t>
  </si>
  <si>
    <t>756258</t>
  </si>
  <si>
    <t>Bộ kích đèn cao áp Hibay Philip BHL SI 5I ( 9137 100 111)</t>
  </si>
  <si>
    <t>756261</t>
  </si>
  <si>
    <t>Bearing/Vòng bi động cơ Oil Skimmer  SKF 607Z</t>
  </si>
  <si>
    <t>756279</t>
  </si>
  <si>
    <t>Dao Ø2.6Taper drill Ø2.6 x 1.206˚x Ø2.8 x 90˚x Ø5.65 x 3.182˚ x Ø5.77 x 90˚xØ8x63</t>
  </si>
  <si>
    <t>756280</t>
  </si>
  <si>
    <t>Dao Ø2.7 Taper reamer/ Ø2.7x1.206˚xØ2.95xØ6x60, 2F</t>
  </si>
  <si>
    <t>756354</t>
  </si>
  <si>
    <t>Pulse Generator Manual/ Tay quay trục máy KMT</t>
  </si>
  <si>
    <t>756355</t>
  </si>
  <si>
    <t>Power Cable/ Dây động lực trục X máy KMT GMT400II</t>
  </si>
  <si>
    <t>756364</t>
  </si>
  <si>
    <t>Đuôi chuột thẳng nối ống mềm ren ngoài 13 ra ống phi 10</t>
  </si>
  <si>
    <t>756366</t>
  </si>
  <si>
    <t>Đuôi chuột thẳng nối ống mềm ren ngoài 17 ra ống phi 10</t>
  </si>
  <si>
    <t>756367</t>
  </si>
  <si>
    <t>Đuôi chuột thẳng nối ống mềm ren ngoài 17 ra ống phi 12</t>
  </si>
  <si>
    <t>756395</t>
  </si>
  <si>
    <t>Ø8.0 PCD Endmill/Dao phay（PCD）Ø8.0*R0.2x10xØ8x60, 4F 四刃</t>
  </si>
  <si>
    <t>756420</t>
  </si>
  <si>
    <t>Bearings 6208RZ/Vòng bi 6208RZ</t>
  </si>
  <si>
    <t>756450</t>
  </si>
  <si>
    <t>Drill/Mũi khoan  Ø 4  X 15 X SD6</t>
  </si>
  <si>
    <t>756453</t>
  </si>
  <si>
    <t>Tấm cao su chịu dầu 700x380x1mm</t>
  </si>
  <si>
    <t>756456</t>
  </si>
  <si>
    <t>Pin tụ 5.5V 0.1F</t>
  </si>
  <si>
    <t>756457</t>
  </si>
  <si>
    <t>Fan Spindle Motor/ Quạt làm mát động cơ trục chính A90L-0001-0537/R</t>
  </si>
  <si>
    <t>756534</t>
  </si>
  <si>
    <t>Tap PT1/8-28 , loại ren thẳng, brand: Yamawa</t>
  </si>
  <si>
    <t>756542</t>
  </si>
  <si>
    <t>Hydraulic wire/dây dầu thủy lực máy ép đứng đúc nhựa dài 1200mm, đầu cose tren trong 42</t>
  </si>
  <si>
    <t>756588</t>
  </si>
  <si>
    <t>PCD Insert tip/Lưỡi dao（PCD） APMT113502</t>
  </si>
  <si>
    <t>756589</t>
  </si>
  <si>
    <t>Drill Ø3.23/ Mũi khoan thép Ø3.2</t>
  </si>
  <si>
    <t>756595</t>
  </si>
  <si>
    <t>Cutter D26.00*R0.3</t>
  </si>
  <si>
    <t>756596</t>
  </si>
  <si>
    <t>Cutter D39.58*D36.52*18L</t>
  </si>
  <si>
    <t>756606</t>
  </si>
  <si>
    <t>Bearing /Vòng bi NSK 20TAC47CDBHPN7C</t>
  </si>
  <si>
    <t>756673</t>
  </si>
  <si>
    <t>CABIRD ENDMILL Ø10*R1*22*100L /Dao CNC dùng để cắt gọt sản phẩm</t>
  </si>
  <si>
    <t>756689</t>
  </si>
  <si>
    <t>Bearing/Vòng bi SKF2308-C3</t>
  </si>
  <si>
    <t>756736</t>
  </si>
  <si>
    <t>Ladle coating liquid/ Chất sơn khuôn Metalcote 1998/P. Brand:Cesana</t>
  </si>
  <si>
    <t>756748</t>
  </si>
  <si>
    <t>Center drill 2ACD/ D8xA118x2.403x45x08</t>
  </si>
  <si>
    <t>756751</t>
  </si>
  <si>
    <t>Endmill/ Dao phay D0.8x3x9xD0.75x45x06</t>
  </si>
  <si>
    <t>756752</t>
  </si>
  <si>
    <t>T-Cutter 4ATC - D5x1TxD2x7x45x06</t>
  </si>
  <si>
    <t>756755</t>
  </si>
  <si>
    <t>C-Cutter 2ACC - D0.4xA45xD1x8xx45x06</t>
  </si>
  <si>
    <t>756757</t>
  </si>
  <si>
    <t>Drill/Mũi khoan D3.72xA140x11x40x06</t>
  </si>
  <si>
    <t>756767</t>
  </si>
  <si>
    <t>Gối Đỡ Bạc Đạn Tuyến Tính 20mm SCS20LUU ( cả bi)</t>
  </si>
  <si>
    <t>756772</t>
  </si>
  <si>
    <t>Vòng bi  Asahi UC 206 ( dùng cho gối đỡ P206)</t>
  </si>
  <si>
    <t>756773</t>
  </si>
  <si>
    <t>Trục cơ cấu nâng inox 304 kích thước D20 * 270 mm ( theo bản vẽ)</t>
  </si>
  <si>
    <t>756830</t>
  </si>
  <si>
    <t>Cuộn coil van khí TPC DV3120(DR100-5, 24V-0.85W)</t>
  </si>
  <si>
    <t>756870</t>
  </si>
  <si>
    <t>Drill Mũi khoan thép Ø1.995</t>
  </si>
  <si>
    <t>756871</t>
  </si>
  <si>
    <t>Drill Mũi khoan thép Ø3.26</t>
  </si>
  <si>
    <t>756872</t>
  </si>
  <si>
    <t>Drill Mũi khoan thép Ø8.20</t>
  </si>
  <si>
    <t>756874</t>
  </si>
  <si>
    <t>Drill Mũi khoan thép Ø4.75</t>
  </si>
  <si>
    <t>756876</t>
  </si>
  <si>
    <t>成型铣刀（PCD)/Dao tiện định hình Ø12.0*30°2.7H</t>
  </si>
  <si>
    <t>756877</t>
  </si>
  <si>
    <t>Dao 精镗刀/true boring cutte D28.00*R0.2</t>
  </si>
  <si>
    <t>756970</t>
  </si>
  <si>
    <t>MŨI KHOAN THÉPKA4 HOUSING-1 (D3.70)</t>
  </si>
  <si>
    <t>756971</t>
  </si>
  <si>
    <t>MŨI KHOAN THÉPKA4 HOUSING-2 (D5.0)</t>
  </si>
  <si>
    <t>756975</t>
  </si>
  <si>
    <t>Dao phay 精镗刀_x000D_
true boring cutteD28.0*60L（KA4-HOUSING）</t>
  </si>
  <si>
    <t>756977</t>
  </si>
  <si>
    <t>铣刀（PCD)_x000D_ Dao tiệnD6.0*70L</t>
  </si>
  <si>
    <t>756987</t>
  </si>
  <si>
    <t>Phớt chặn cát motor shootblasting (80-105-12)</t>
  </si>
  <si>
    <t>757004</t>
  </si>
  <si>
    <t>成型铣刀（PCD) Dao tiện định hình D25.0*30°*70L（1451）</t>
  </si>
  <si>
    <t>757030</t>
  </si>
  <si>
    <t>Dao phay 粗镗刀 Rough boring cutter D20.0*30 độ *70L</t>
  </si>
  <si>
    <t>757042</t>
  </si>
  <si>
    <t>Đèn tuýp led bán nguyệt 36W M16L 1m2. Maker: Rạng Đông</t>
  </si>
  <si>
    <t>757045</t>
  </si>
  <si>
    <t>Đèn tuýp led bán nguyệt 36W M16L 1m2 (gồm phụ kiện gá đi kèm). Maker: Rạng Đông</t>
  </si>
  <si>
    <t>757135</t>
  </si>
  <si>
    <t>Shaft Gear/Đĩa bánh răng trục chính máy Fanuc</t>
  </si>
  <si>
    <t>757151</t>
  </si>
  <si>
    <t>Đế nổi nhựa SINO kiểu S98</t>
  </si>
  <si>
    <t>757164</t>
  </si>
  <si>
    <t>Button/ Nút nhấn nhả màu xanh Ø16 AL6Q-M14GC IDEC</t>
  </si>
  <si>
    <t>757268</t>
  </si>
  <si>
    <t>TAP M1.7 X 0.35 ĐẦU BẰNG PHỦ SƠN</t>
  </si>
  <si>
    <t>757302</t>
  </si>
  <si>
    <t>Oil heating hose/Dây dầu thủy lực_x000D_ (dài 2m phi 22 , ép cos hai đầu phi 27.16*19.32mm)</t>
  </si>
  <si>
    <t>757315</t>
  </si>
  <si>
    <t>Bình đựng dầu bôi trơn dung tích 2 lit</t>
  </si>
  <si>
    <t>757316</t>
  </si>
  <si>
    <t>Shaft Guide/Bộ dẫn hướng trục X máy fanuc A97L-0201-0745#14IBXLM (Maker THK)</t>
  </si>
  <si>
    <t>757317</t>
  </si>
  <si>
    <t>Shaft Guide/Bộ dẫn hướng trục Y máy fanuc A97L-0201-0745#14IBYLM ((Maker THK)</t>
  </si>
  <si>
    <t>757334</t>
  </si>
  <si>
    <t>Van chia dầu 2 cửa Fanuc</t>
  </si>
  <si>
    <t>757337</t>
  </si>
  <si>
    <t>Vòng bi NSK 6306zz 30x72x19mm</t>
  </si>
  <si>
    <t>757355</t>
  </si>
  <si>
    <t>Bearing vít me Z Hãng FAG thông số BSB2562-SU (máy komatech)</t>
  </si>
  <si>
    <t>757382</t>
  </si>
  <si>
    <t>OIL BUSHING/Bạc lót đài dao LFF-1820</t>
  </si>
  <si>
    <t>757390</t>
  </si>
  <si>
    <t>Temp Display/Bộ hiển thị nhiệt độ Autonics TC4Y-N4N</t>
  </si>
  <si>
    <t>757414</t>
  </si>
  <si>
    <t>Stopper/Phớt chặn TC 80 X 100 X 12</t>
  </si>
  <si>
    <t>757415</t>
  </si>
  <si>
    <t>Thermal relay/ Rơ le nhiệt 3P  LS MT-63 (45-65A)</t>
  </si>
  <si>
    <t>757425</t>
  </si>
  <si>
    <t>Bearing đài dao máy fanuc 6016LLUCM</t>
  </si>
  <si>
    <t>757460</t>
  </si>
  <si>
    <t>Belt-Dây curoa C-114</t>
  </si>
  <si>
    <t>757467</t>
  </si>
  <si>
    <t>Dây betl Conveyor chịu nước,chịu dầu (KT:Chu vi 12430mm,Rộng130mm)</t>
  </si>
  <si>
    <t>757478</t>
  </si>
  <si>
    <t>Filter/Lõi lọc RRR dày 32.5 x lõi 40.00mm chiều dài 114mm đường kính 105mm</t>
  </si>
  <si>
    <t>757503</t>
  </si>
  <si>
    <t>Bộ mã hóa Encoder máy Komatech</t>
  </si>
  <si>
    <t>757531</t>
  </si>
  <si>
    <t>LM Guide dẫn hướng trục Y (Komatech)</t>
  </si>
  <si>
    <t>757535</t>
  </si>
  <si>
    <t>Driver S - Komatech</t>
  </si>
  <si>
    <t>757570</t>
  </si>
  <si>
    <t>Lưới Inox size 1m*30m, mắt lưới 1 x 1 x 0,3 mm</t>
  </si>
  <si>
    <t>757664</t>
  </si>
  <si>
    <t>Đầu bịt ruột gà lõi thép phi 16.</t>
  </si>
  <si>
    <t>757683</t>
  </si>
  <si>
    <t>Bearing 7304B/Vòng bi 7304B</t>
  </si>
  <si>
    <t>757710</t>
  </si>
  <si>
    <t>Gioăng cao su mặt bích DN100</t>
  </si>
  <si>
    <t>757854</t>
  </si>
  <si>
    <t>Tấm vách trái băng thép RB-90-17L</t>
  </si>
  <si>
    <t>757855</t>
  </si>
  <si>
    <t>Tấm chắn bi RB - 90 - 11S</t>
  </si>
  <si>
    <t>757859</t>
  </si>
  <si>
    <t>Cánh phun bi bằng thép TB - 4 (1 bộ 8 chiếc)</t>
  </si>
  <si>
    <t>757860</t>
  </si>
  <si>
    <t>Chốt khóa cánh quạt bằng thép TB-22 (1 bộ 8 chiếc)</t>
  </si>
  <si>
    <t>757861</t>
  </si>
  <si>
    <t>Đinh ốc bằng thép mã TB -10 (1 bộ 16 chiếc)</t>
  </si>
  <si>
    <t>757864</t>
  </si>
  <si>
    <t>Bộ chia bi bằng thép TB-8</t>
  </si>
  <si>
    <t>757866</t>
  </si>
  <si>
    <t>Đinh ốc bằng thép RB-90-19 (1 bộ 12 chiếc)</t>
  </si>
  <si>
    <t>757882</t>
  </si>
  <si>
    <t>OPP film roll/Cuộn màng nhựa OPP size: 25mm*200mm*4000m (làm poly bag)</t>
  </si>
  <si>
    <t>757884</t>
  </si>
  <si>
    <t>Clamp/Phe cài lỗ đường kính ngoài 54mm</t>
  </si>
  <si>
    <t>757916</t>
  </si>
  <si>
    <t>Hexagonal bolt/ Chìm lục giác  gen suốt M12*180</t>
  </si>
  <si>
    <t>757932</t>
  </si>
  <si>
    <t>Keep wings/Mâm cài cánh văng máy phun bi (old)</t>
  </si>
  <si>
    <t>758013</t>
  </si>
  <si>
    <t>Plastic-Tấm phíp cách điện màu cam (Kích thước D:200mm x R:30mm x C:25mm)</t>
  </si>
  <si>
    <t>758067</t>
  </si>
  <si>
    <t>Lamp holder/Đui sứ E27/E40</t>
  </si>
  <si>
    <t>758151</t>
  </si>
  <si>
    <t>Belt/DÂY CUROA BANDO - C97</t>
  </si>
  <si>
    <t>758247</t>
  </si>
  <si>
    <t>Đầu nối trục tịnh tiến máy YIZUMI (58mm*40mm)</t>
  </si>
  <si>
    <t>758261</t>
  </si>
  <si>
    <t>Vòng bi trục motor chính cho máy đúc ( 350t ) 6311zz</t>
  </si>
  <si>
    <t>758271</t>
  </si>
  <si>
    <t>Cover/Dây tết chèn amiang tẩm chì (Kích thước 10x10mm)</t>
  </si>
  <si>
    <t>758369</t>
  </si>
  <si>
    <t>Bearing/Vòng Bi SKF 6205-2Z/VA201</t>
  </si>
  <si>
    <t>758510</t>
  </si>
  <si>
    <t>Core of pressure accumulator/Ruột bình tích áp Varem 300 lít</t>
  </si>
  <si>
    <t>758638</t>
  </si>
  <si>
    <t>Thanh treo rèm nhựa PVC sắt sơn tĩnh điện L=1m</t>
  </si>
  <si>
    <t>758644</t>
  </si>
  <si>
    <t>Dây belt băng tải (KT: Chu vi 24600mm rộng 170mm dày 2mm</t>
  </si>
  <si>
    <t>758742</t>
  </si>
  <si>
    <t>Bộ dây giắc cắm block điều hòa máy lạnh</t>
  </si>
  <si>
    <t>758790</t>
  </si>
  <si>
    <t>Cover/Tấm chắn máy phun bi(KT:270x230mm,bulong ở giữa)</t>
  </si>
  <si>
    <t>758804</t>
  </si>
  <si>
    <t>Cover/Tấm chắn máy phun bi(KT:350x350mm)</t>
  </si>
  <si>
    <t>758807</t>
  </si>
  <si>
    <t>Cover/Tấm chắn máy phun bi phía trên.</t>
  </si>
  <si>
    <t>758980</t>
  </si>
  <si>
    <t>Protective helmets/Mũ bảo hộ SSEDA 04. Màu trắng</t>
  </si>
  <si>
    <t>759031</t>
  </si>
  <si>
    <t>Dây belt băng tải-CNC auto(Chu vi 7100,rộng 135,dày 2)mm</t>
  </si>
  <si>
    <t>759032</t>
  </si>
  <si>
    <t>Dây belt băng tải-CNC 1(Chu vi 3400,rộng 135,dày 2)mm</t>
  </si>
  <si>
    <t>759053</t>
  </si>
  <si>
    <t>Hexagonal bolt/chìm lục giác, kt M12*60볼트</t>
  </si>
  <si>
    <t>759093</t>
  </si>
  <si>
    <t>Exhaust neck for motor mist cleaning/Cổ xả motor mist cleaning</t>
  </si>
  <si>
    <t>759100</t>
  </si>
  <si>
    <t>Quạt amp máy fanuc:SanAce92WF Model: 9WF0924H203</t>
  </si>
  <si>
    <t>759156</t>
  </si>
  <si>
    <t>Dao D3x2TxD1.5x6 T-CUT</t>
  </si>
  <si>
    <t>759157</t>
  </si>
  <si>
    <t>Dao D1x0.5TxD0.5x4xD4 T-CUT</t>
  </si>
  <si>
    <t>759187</t>
  </si>
  <si>
    <t>Máng xích dây 18x25x1000 mm</t>
  </si>
  <si>
    <t>759210</t>
  </si>
  <si>
    <t>Trục tịnh tiến cho máy đúc 350T phi 55mm</t>
  </si>
  <si>
    <t>759338</t>
  </si>
  <si>
    <t>Sensor tool máy Brother B52J117-1</t>
  </si>
  <si>
    <t>759349</t>
  </si>
  <si>
    <t>Bearing/Vòng bi SKF 6211 2zz</t>
  </si>
  <si>
    <t>759385</t>
  </si>
  <si>
    <t>PHỚT 30X50X8</t>
  </si>
  <si>
    <t>759386</t>
  </si>
  <si>
    <t>PHỚT 65X90X12</t>
  </si>
  <si>
    <t>759814</t>
  </si>
  <si>
    <t>Material shot blaster/Cánh văng buồng phun bi TN-4</t>
  </si>
  <si>
    <t>759816</t>
  </si>
  <si>
    <t>Material shot blaster/Bộ chia bi TN-6</t>
  </si>
  <si>
    <t>759820</t>
  </si>
  <si>
    <t>Material shot blaster/Vách nắp đậy TN-7</t>
  </si>
  <si>
    <t>759851</t>
  </si>
  <si>
    <t>Paint control/Điều áp sơn HGB-510-R4-Devilbiss</t>
  </si>
  <si>
    <t>759872</t>
  </si>
  <si>
    <t>Propellers/Cánh quạt ly tâm( đường kính cánh 270mm, H 137mm.Trục Ø19mm)</t>
  </si>
  <si>
    <t>759901</t>
  </si>
  <si>
    <t>A-axis gear disc/Đĩa bánh răng trục A máy fanuc</t>
  </si>
  <si>
    <t>759936</t>
  </si>
  <si>
    <t>Lọc tách nhớt / Separator Atlas copco 1622365600</t>
  </si>
  <si>
    <t>759944</t>
  </si>
  <si>
    <t>Mold Pin-EJECTOR PIN /Chốt hãm bằng thép SKD61 của khuôn đúc d6*L300*H6*D10</t>
  </si>
  <si>
    <t>759994</t>
  </si>
  <si>
    <t>Contactor 3P LS GMC 150A 75kW coil 220VAC 2NO 2NC.</t>
  </si>
  <si>
    <t>760077</t>
  </si>
  <si>
    <t>Foam small plate, anti-static, pink, shaped_x000D_
/ Tấm đệm foam 1 lớp, chống tĩnh điện, màu hồng,đã định hình  theo khay PET07.Model: FOAM-02</t>
  </si>
  <si>
    <t>760533</t>
  </si>
  <si>
    <t>Pre Glue pre-glue胶 (keo) SSA 1198</t>
  </si>
  <si>
    <t>761471</t>
  </si>
  <si>
    <t>Ø1.5 FLAT- Ø1.5x3x5xØ6x45</t>
  </si>
  <si>
    <t>761473</t>
  </si>
  <si>
    <t>D3*1T*1.5 T*SD6 - CUT</t>
  </si>
  <si>
    <t>761474</t>
  </si>
  <si>
    <t>Hạt dao tiện INSERT SEET1204AFFN-NL H101</t>
  </si>
  <si>
    <t>761476</t>
  </si>
  <si>
    <t>HẠT DAO SDET 130504R-MA, PCD</t>
  </si>
  <si>
    <t>780534</t>
  </si>
  <si>
    <t>Kuka_Gripper</t>
  </si>
  <si>
    <t>800003</t>
  </si>
  <si>
    <t>Argon gas (Arcal 1), Khí Ar thể tích 50L</t>
  </si>
  <si>
    <t>800006</t>
  </si>
  <si>
    <t>Nitrogen/Khí Nit tơ 50L</t>
  </si>
  <si>
    <t>800010</t>
  </si>
  <si>
    <t>Diesel Oil/Dầu DO 0.05 S</t>
  </si>
  <si>
    <t>800071</t>
  </si>
  <si>
    <t>Copper wheel/Bánh cước đồng phi 150 mm, đường kính lỗ 25.4 mm. Hàng mới 100%</t>
  </si>
  <si>
    <t>800094</t>
  </si>
  <si>
    <t>Super way Lube 68 -slide-way oil/Dầu bôi trơn trục máy CNC.</t>
  </si>
  <si>
    <t>800095</t>
  </si>
  <si>
    <t>Anti-rust oil/ Dầu chống rỉ sét GE NP-320N</t>
  </si>
  <si>
    <t>800097</t>
  </si>
  <si>
    <t>Acid  Clohydric Molarity 32%/Axit HCl nồng độ 32%(20Kg/Bot)</t>
  </si>
  <si>
    <t>800100</t>
  </si>
  <si>
    <t>Hóa chất G-solution</t>
  </si>
  <si>
    <t>800204</t>
  </si>
  <si>
    <t>Hydrauric Oil (유압유점도 68)/Dầu Thủy lực GE AW - 68</t>
  </si>
  <si>
    <t>800559</t>
  </si>
  <si>
    <t>Brown fused alumina size F46/ Bột nhôm oxit màu đồng (dùng cho máy phun cát)</t>
  </si>
  <si>
    <t>800603</t>
  </si>
  <si>
    <t>VBC Therm 46 heat transfer fluid oil/ Dầu truyền nhiệt 46</t>
  </si>
  <si>
    <t>800722</t>
  </si>
  <si>
    <t>Plunger Oil/Dầu típ PL-550</t>
  </si>
  <si>
    <t>800738</t>
  </si>
  <si>
    <t>EDM oil/ Dầu tia lửa điện ELCD-250</t>
  </si>
  <si>
    <t>800789</t>
  </si>
  <si>
    <t>Cutting oil/Dầu cắt nhôm BW Former FL-1M</t>
  </si>
  <si>
    <t>800969</t>
  </si>
  <si>
    <t>Release agent WDR-200D/Dầu tách khuôn WDR-200D</t>
  </si>
  <si>
    <t>800972</t>
  </si>
  <si>
    <t>Cooling oil for CNC machines/Dầu làm mát cho máy CNC</t>
  </si>
  <si>
    <t>760588</t>
  </si>
  <si>
    <t>Alcohol pad/ Cồn rửa 41-0002-002</t>
  </si>
  <si>
    <t>761615</t>
  </si>
  <si>
    <t>Alcohol pad Muse&amp;co/Cồn rửa Muse&amp;Co</t>
  </si>
  <si>
    <t>753301</t>
  </si>
  <si>
    <t>EJECTOR PIN / Chốt hãm bằng thép của khuôn đúc EPJ: 8.0-350L-13H-8T</t>
  </si>
  <si>
    <t>744137</t>
  </si>
  <si>
    <t>CABIRD ENDMILL 0.5R*1*12*50*4 /Dao CNC dùng để cắt gọt sản phẩm</t>
  </si>
  <si>
    <t>755776</t>
  </si>
  <si>
    <t>Drill Ø2.53/Mũi khoan Ø2.53 x12xSD4</t>
  </si>
  <si>
    <t>743715</t>
  </si>
  <si>
    <t>DRILL D2.5*10*50*SD4</t>
  </si>
  <si>
    <t>744107</t>
  </si>
  <si>
    <t>CNC tool/ 铰刀 PCD Ø21.80*85L(GEN5)</t>
  </si>
  <si>
    <t>758853</t>
  </si>
  <si>
    <t>Compressor oil/Nhớt máy nén lạnh XAERUS XR 212-55(can 3,8 lit)</t>
  </si>
  <si>
    <t>754588</t>
  </si>
  <si>
    <t>Drive Belt/Fan Belt/Dây curoa lò sấy phòng sơn: A32</t>
  </si>
  <si>
    <t>750106</t>
  </si>
  <si>
    <t>Pre-filter /Màng lọc khí   2mx20mx5mm</t>
  </si>
  <si>
    <t>712959</t>
  </si>
  <si>
    <t>Đèn báo tủ điện màu xanh IDEC YW-EQ use copper wire 14-16AWG, 1.3N*m (230/240V) LAMP 250V 2.6W Max</t>
  </si>
  <si>
    <t>712960</t>
  </si>
  <si>
    <t>Đèn báo tủ điện màu đỏ IDEC YW-EQ use copper wire 14-16AWG, 1.3N*m (230/240V) LAMP 250V 2.6W Max</t>
  </si>
  <si>
    <t>712961</t>
  </si>
  <si>
    <t>Đèn báo tủ điện màu vàng IDEC YW-EQ use copper wire 14-16AWG, 1.3N*m (230/240V) LAMP 250V 2.6W Max</t>
  </si>
  <si>
    <t>712410</t>
  </si>
  <si>
    <t>Sensor honey well 26PCDFA6D - 6BF6D/ cảm biến khí Honey well Sensor honey well 26PCDFA6D</t>
  </si>
  <si>
    <t>752490</t>
  </si>
  <si>
    <t>Mold Pin-EJECTOR PIN /Chốt hãm bằng thép SKD61 của khuôn đúc. Spec: d5*L300*H6*D8</t>
  </si>
  <si>
    <t>744122</t>
  </si>
  <si>
    <t>CABIRD Endmill R1*2*12*50L</t>
  </si>
  <si>
    <t>744123</t>
  </si>
  <si>
    <t>CABIRD ENDMILL 0.5R*1*1*20*50*4 (Ball end mill)/Dao</t>
  </si>
  <si>
    <t>712050</t>
  </si>
  <si>
    <t>Mũi đá mài mini 10mm, cán dài 25mm phi 3</t>
  </si>
  <si>
    <t>712805</t>
  </si>
  <si>
    <t>Sika Latex TH-5L</t>
  </si>
  <si>
    <t>712806</t>
  </si>
  <si>
    <t>Sơn Chống Thấm Lộ Thiên Sikalastic 590-20Kg</t>
  </si>
  <si>
    <t>751688</t>
  </si>
  <si>
    <t>Mold Pin-EJECTOR PIN 
/Chốt hãm bằng thép SKD61 của khuôn đúc DEPH. Spec: d8*L300*H8*D13</t>
  </si>
  <si>
    <t>744098</t>
  </si>
  <si>
    <t>CNC tool/D2.3x90° C-CUT</t>
  </si>
  <si>
    <t>743676</t>
  </si>
  <si>
    <t>MŨI KHOAN THÉP Ø2.60（CN7-Housing)</t>
  </si>
  <si>
    <t>751580</t>
  </si>
  <si>
    <t>Sensor/Cảm biến TPC W8H</t>
  </si>
  <si>
    <t>753899</t>
  </si>
  <si>
    <t>Dây curoa A71</t>
  </si>
  <si>
    <t>750662</t>
  </si>
  <si>
    <t>Sleeve/Trục phun AL của máy đúc 350 tấn, chất liệu thiếc, 120mm*292mm*Ø 70 (bạc liệu Ø 70*Ø 120*292)</t>
  </si>
  <si>
    <t>757936</t>
  </si>
  <si>
    <t>Mold Pin-EJECTOR PIN/ Chốt hãm bằng thép của khuôn đúc SKD61: D4*L250*H6*D8</t>
  </si>
  <si>
    <t>753016</t>
  </si>
  <si>
    <t>CABIRD ENDMILL R0.5*10*45L (Ball end mill)</t>
  </si>
  <si>
    <t>741245</t>
  </si>
  <si>
    <t>CABIRD ENDMILL O1*2*6*45*4(Flat end-mill)-Dao CNC dùng để cắt gọt sản phẩm</t>
  </si>
  <si>
    <t>713031</t>
  </si>
  <si>
    <t>Mũi khoan phi 11.0</t>
  </si>
  <si>
    <t>713032</t>
  </si>
  <si>
    <t>Mũi khoan phi 11.5</t>
  </si>
  <si>
    <t>713033</t>
  </si>
  <si>
    <t>Mũi khoan phi 12.0</t>
  </si>
  <si>
    <t>713034</t>
  </si>
  <si>
    <t>Mũi khoan phi 12.5</t>
  </si>
  <si>
    <t>712807</t>
  </si>
  <si>
    <t>Công tăc chuyển mạch CA10-WAA442-600E</t>
  </si>
  <si>
    <t>713109</t>
  </si>
  <si>
    <t>Hydraulic pipe/ống tuy ô thủy lực vỏ thép dài 1500mm bấm ren 1/4" hai đầu côn lõm</t>
  </si>
  <si>
    <t>713166</t>
  </si>
  <si>
    <t>Fan/Quạt A90L-0001-0581 molde 2401vl-s5w-b59</t>
  </si>
  <si>
    <t>713167</t>
  </si>
  <si>
    <t>Fan/Quạt SanAce40- 9PF0424H304-A90L-0001-0580#B</t>
  </si>
  <si>
    <t>713176</t>
  </si>
  <si>
    <t>ốc đồng + tán M6*40 (dùng để bắt dây điện trở của máy hút chân không)</t>
  </si>
  <si>
    <t>713255</t>
  </si>
  <si>
    <t>Cánh quạt mist. Trục Ø20, đường kính 300,dày 50mm</t>
  </si>
  <si>
    <t>713444</t>
  </si>
  <si>
    <t>Ribbon black/Mực in tem Resin (30mm*300m)</t>
  </si>
  <si>
    <t>713492</t>
  </si>
  <si>
    <t>SMC Filter/ Bộ lọc khí nén SMC AF20-02-D</t>
  </si>
  <si>
    <t>713537</t>
  </si>
  <si>
    <t>Rubber Oring/ Gioăng cao su phi 56*52*2mm</t>
  </si>
  <si>
    <t>713538</t>
  </si>
  <si>
    <t>Rubber Oring/ Gioăng cao su phi 66*62*2mm</t>
  </si>
  <si>
    <t>713564</t>
  </si>
  <si>
    <t>Paper for stamp printing/Giấy in tem 2 hàng 27*13mm</t>
  </si>
  <si>
    <t>751564</t>
  </si>
  <si>
    <t>Connector shape T PPR/Cút chữ T PPR Ø32</t>
  </si>
  <si>
    <t>751696</t>
  </si>
  <si>
    <t>PPR connector / Măng sông nhựa hàn nhiệt PPR Ø20</t>
  </si>
  <si>
    <t>752737</t>
  </si>
  <si>
    <t>DIN RAIL/ Thanh ray nhôm cài aptomat</t>
  </si>
  <si>
    <t>752802</t>
  </si>
  <si>
    <t>Măng sông nhiệt ppr phi 32</t>
  </si>
  <si>
    <t>753840</t>
  </si>
  <si>
    <t>Khóa PPR Ø32</t>
  </si>
  <si>
    <t>755746</t>
  </si>
  <si>
    <t>Wafer Butterfly Valve Handle/Van bướm tay gạt bằng gang hãng AUT malaysia DN150</t>
  </si>
  <si>
    <t>757856</t>
  </si>
  <si>
    <t>Liner plate/Tấm chắn bi RB-90-11L Growell</t>
  </si>
  <si>
    <t>758643</t>
  </si>
  <si>
    <t>Dây belt băng tải (KT: Chu vi 13000mm rộng 130mm dày 2mm</t>
  </si>
  <si>
    <t>743430</t>
  </si>
  <si>
    <t>MŨI KHOAN THÉPØ5.04（TTI)</t>
  </si>
  <si>
    <t>743498</t>
  </si>
  <si>
    <t>Dao phay 精镗刀 true boring cutte (DLA3)Ø22.0*Ø16.0（DL3a）</t>
  </si>
  <si>
    <t>711455</t>
  </si>
  <si>
    <t>Vitme trục Y máy cnc doosan</t>
  </si>
  <si>
    <t>711454</t>
  </si>
  <si>
    <t>Vitme trục X máy cnc doosan</t>
  </si>
  <si>
    <t>712722</t>
  </si>
  <si>
    <t>Power/Nguồn Omron 24V 7.5A S8VS-18024</t>
  </si>
  <si>
    <t>713549</t>
  </si>
  <si>
    <t>Tool/Dụng cụ COLLET SK20-4</t>
  </si>
  <si>
    <t>713548</t>
  </si>
  <si>
    <t>Tool/Dụng cụ COLLET SK20-8</t>
  </si>
  <si>
    <t>759766</t>
  </si>
  <si>
    <t>Rubber heating pipe/Ông cao su chịu nhiệt phi 10 lỗ phi 5mm</t>
  </si>
  <si>
    <t>743453</t>
  </si>
  <si>
    <t>LƯỠI DAO（PCD）CCGT060204</t>
  </si>
  <si>
    <t>743680</t>
  </si>
  <si>
    <t>套铣刀（PCD)Bộ dao tiện Ø3.0*5.5L（CN7-Housing PCD)</t>
  </si>
  <si>
    <t>744149</t>
  </si>
  <si>
    <t>铰刀 Dao tiện Ø2.72*14L（CL4/MQ4 Housing)</t>
  </si>
  <si>
    <t>710178</t>
  </si>
  <si>
    <t>Pin Panasonic BR-2/3AGCT4A, 6V</t>
  </si>
  <si>
    <t>710851</t>
  </si>
  <si>
    <t>Bộ van chia đầu 5 cửa ra</t>
  </si>
  <si>
    <t>710315</t>
  </si>
  <si>
    <t>Ống nước làm mát của trục tịnh tiến chất liệu cao su dài 1.8m hai đầu thẳng ren trong phi 14</t>
  </si>
  <si>
    <t>711414</t>
  </si>
  <si>
    <t>Vòng bi FAG HCM7008-C-T-P4S-UL-XL#E</t>
  </si>
  <si>
    <t>711004</t>
  </si>
  <si>
    <t>Bộ van chia dầu 3 cửa ra</t>
  </si>
  <si>
    <t>711415</t>
  </si>
  <si>
    <t>Vòng bi FAG HCM7009-C-T-P4S-UL-XL#E</t>
  </si>
  <si>
    <t>713541</t>
  </si>
  <si>
    <t>Sprocket wheel/Bánh nhông xích dùng cho gáo múc nhôm phi 36.57*22.05mm. Đường kính răng 50.50mm, lỗ khóa 5.98mm (11 răng)</t>
  </si>
  <si>
    <t>713811</t>
  </si>
  <si>
    <t>Mold Pin/Chốt hãm bằng thép SKD61 của khuôn đúc. Spec:D2*D4*N85*L200*H6*D8</t>
  </si>
  <si>
    <t>713688</t>
  </si>
  <si>
    <t>Brass Alloy/Tấm hợp kim đồng (Cu 98.25-99.45%, crom 0.5-1.5%) C11000, size: T150 x 120 x 80 mm</t>
  </si>
  <si>
    <t>713561</t>
  </si>
  <si>
    <t>Sensor/ Cảm biến khí analog current SMC: ISE20A-S-C6H-JA2</t>
  </si>
  <si>
    <t>744156</t>
  </si>
  <si>
    <t>Point tap M3x0.5</t>
  </si>
  <si>
    <t>713625</t>
  </si>
  <si>
    <t>Thanh trở nhiệt (điện trở đun nước) ren 48, dài 250, điện áp 220v, công suất 6kw</t>
  </si>
  <si>
    <t>752601</t>
  </si>
  <si>
    <t>EJECTOR PIN /Chốt hãm bằng thép của khuôn đúc SKD61: 3.0-200-4T-6H Mã misumi: EPN3-200</t>
  </si>
  <si>
    <t>745618</t>
  </si>
  <si>
    <t>Graphite rotor T40X6-1000+220X85 Φ80*H1000</t>
  </si>
  <si>
    <t>755003</t>
  </si>
  <si>
    <t>Bảo ôn ống đồng phi 13 x19mm, ống dài 2 mét</t>
  </si>
  <si>
    <t>754191</t>
  </si>
  <si>
    <t>Drive belt/Dây curoa A33</t>
  </si>
  <si>
    <t>758689</t>
  </si>
  <si>
    <t>Copper pipe/Ống đồng điều hòa D28</t>
  </si>
  <si>
    <t>758693</t>
  </si>
  <si>
    <t>Connector/Cút vuông ống đồng D28</t>
  </si>
  <si>
    <t>758974</t>
  </si>
  <si>
    <t>Connector/Mang sông ống đồng D28</t>
  </si>
  <si>
    <t>758691</t>
  </si>
  <si>
    <t>Insulation pipe/Bảo ôn ống đồng D28 (ống 3000mm)</t>
  </si>
  <si>
    <t>755002</t>
  </si>
  <si>
    <t>Cuộn ống đồng 12x8.1 (cuộn dài 15 mét)</t>
  </si>
  <si>
    <t>744162</t>
  </si>
  <si>
    <t>D0.8xR0.2x1FLxD0.75x4.5xSA30xD6 BULLNOSE FLAT EM</t>
  </si>
  <si>
    <t>744161</t>
  </si>
  <si>
    <t>Ball endmill form D4/1.26xR1xA45x0.54/7xD6x70L</t>
  </si>
  <si>
    <t>744166</t>
  </si>
  <si>
    <t>Drill step 1.28*6.5*A45*D3.0*45L</t>
  </si>
  <si>
    <t>744165</t>
  </si>
  <si>
    <t>D1.4xR0.25xR0.25xA45x0.879FLxD1x2.5xD6 FORM SPECIAL</t>
  </si>
  <si>
    <t>744164</t>
  </si>
  <si>
    <t>D0.82xR1xr0.15x1.876FLxD1x3xD6FORM SPECIAL</t>
  </si>
  <si>
    <t>713025</t>
  </si>
  <si>
    <t>TIG-Electrodes/Kim hàn TIG ø2.4x150</t>
  </si>
  <si>
    <t>713890</t>
  </si>
  <si>
    <t>Xích C-CHE40-90</t>
  </si>
  <si>
    <t>713891</t>
  </si>
  <si>
    <t>Động cơ H18-200W-50_SB-G1-LD-H0(gồm biến tần)</t>
  </si>
  <si>
    <t>713921</t>
  </si>
  <si>
    <t>Belt/Dây curoa B115</t>
  </si>
  <si>
    <t>713929</t>
  </si>
  <si>
    <t>Tapping nose/Mũi taro ren P/T 1/4</t>
  </si>
  <si>
    <t>714005</t>
  </si>
  <si>
    <t>SPANER/DỤNG CỤ THÁO LẮP BẦU DAO (PHI TRONG 27mm)</t>
  </si>
  <si>
    <t>714042</t>
  </si>
  <si>
    <t>EJECTOR PIN/Chốt hãm bằng thép của khuôn đúc SKD61: Ø3.1*L100*H5*D7</t>
  </si>
  <si>
    <t>714043</t>
  </si>
  <si>
    <t>EJECTOR PIN/Chốt hãm bằng thép của khuôn đúc SKD61: Ø4.1*L100*H5*D8</t>
  </si>
  <si>
    <t>714108</t>
  </si>
  <si>
    <t>Val / Van điện từ 4V11006B AIRTAC</t>
  </si>
  <si>
    <t>714109</t>
  </si>
  <si>
    <t>Manifold / Bộ cấp khí cho van 100M3F AIRTAC</t>
  </si>
  <si>
    <t>714112</t>
  </si>
  <si>
    <t>Giảm âm PAL02 AIRTAC</t>
  </si>
  <si>
    <t>741267</t>
  </si>
  <si>
    <t>Heating coil HRD-CL2-01/cuộn tỏa nhiệt</t>
  </si>
  <si>
    <t>743768</t>
  </si>
  <si>
    <t>刀柄 BT30-SLN25-75L</t>
  </si>
  <si>
    <t>744168</t>
  </si>
  <si>
    <t>D0.7xR0.2x1FLxD0.65x4.5xSA30xD6 BULLNOSE EM</t>
  </si>
  <si>
    <t>751957</t>
  </si>
  <si>
    <t>Đầu kẹp công cụ BT30-SLRA10-75-M22</t>
  </si>
  <si>
    <t>757912</t>
  </si>
  <si>
    <t>Tấm thả trần sợi khoáng USG(KT 610x610mm)</t>
  </si>
  <si>
    <t>759081</t>
  </si>
  <si>
    <t>Nối ren ngoài thủy lực chữ L 27*21mm (2 đầu côn lõm )</t>
  </si>
  <si>
    <t>711800</t>
  </si>
  <si>
    <t>Polishing needle/Kim từ tính đánh bóng kim loại 1.8*10mm</t>
  </si>
  <si>
    <t>757346</t>
  </si>
  <si>
    <t>Air speed connector Đầu nối nhanh ren ngoài φ 21</t>
  </si>
  <si>
    <t>713725</t>
  </si>
  <si>
    <t>Diamond mounted point/Mũi mài phủ kim cương (loại dài 70 mm), mũi hình nón 3mm</t>
  </si>
  <si>
    <t>713812</t>
  </si>
  <si>
    <t>Dây hơi gắn Xi lanh bơm keo, đầu cắm kim loại (size 30cc)</t>
  </si>
  <si>
    <t>714004</t>
  </si>
  <si>
    <t>Motor YS80-2 0.75KW 50Hz 3000RPM IP55</t>
  </si>
  <si>
    <t>714013</t>
  </si>
  <si>
    <t>Tấm đỡ điện trở trái, theo bản vẽ BRK_DT-05, vật liệu SUS201</t>
  </si>
  <si>
    <t>714014</t>
  </si>
  <si>
    <t>Tấm đỡ điện trở phải, theo bản vẽ BRK_DT-07, vật liệu SUS201</t>
  </si>
  <si>
    <t>714016</t>
  </si>
  <si>
    <t>Tấm đỡ điện trở trên, theo bản vẽ BRK_DT-09, vật liệu SUS201</t>
  </si>
  <si>
    <t>714017</t>
  </si>
  <si>
    <t>Tấm đỡ điện trở dưới, theo bản vẽ BRK_DT, vật liệu SUS201</t>
  </si>
  <si>
    <t>714022</t>
  </si>
  <si>
    <t>Thanh trở nhiệt sấy khô hình chữ U 70cm, điện ap 380v, 3000w</t>
  </si>
  <si>
    <t>714023</t>
  </si>
  <si>
    <t>Switch/Công tắc hành trình HY-904</t>
  </si>
  <si>
    <t>714054</t>
  </si>
  <si>
    <t>Sensor/cảm biến mực nước BL13-TDT-P</t>
  </si>
  <si>
    <t>714062</t>
  </si>
  <si>
    <t>슬라이드 판/Đế trượt máy đúc 350ton</t>
  </si>
  <si>
    <t>714086</t>
  </si>
  <si>
    <t>Flower type rubber coupling/Khớp nối giảm chấn hoa thị 8 cánh dùng cho motor máy đúc 350t, 125t. OD164mm, ID60mm, H34mm</t>
  </si>
  <si>
    <t>741133</t>
  </si>
  <si>
    <t>Label/Tem niêm phong thùng hàng</t>
  </si>
  <si>
    <t>744170</t>
  </si>
  <si>
    <t>Cán dao máy tiện H16Q-SDXCR07</t>
  </si>
  <si>
    <t>744171</t>
  </si>
  <si>
    <t>D2.66x7.3xD6x45L Drill Step</t>
  </si>
  <si>
    <t>744172</t>
  </si>
  <si>
    <t>D2.69xA1.217x9.38xD6x45L Drill Tapper</t>
  </si>
  <si>
    <t>744173</t>
  </si>
  <si>
    <t>D2.7/5.75x7.6xD8x63L Drill Step</t>
  </si>
  <si>
    <t>744174</t>
  </si>
  <si>
    <t>D 2.7xA1.206x10xD6x60L Drill Tapper</t>
  </si>
  <si>
    <t>744177</t>
  </si>
  <si>
    <t>D5.53x22xD6x60L DRILL</t>
  </si>
  <si>
    <t>752541</t>
  </si>
  <si>
    <t>Laser Welding Machine's Light/ Bóng đèn dùng cho máy hàn Laser (model máy hàn: TL-W220, 220V, 220W)</t>
  </si>
  <si>
    <t>758262</t>
  </si>
  <si>
    <t>Vòng bi trục motor chính cho máy đúc (350t )6313zz</t>
  </si>
  <si>
    <t>758745</t>
  </si>
  <si>
    <t>Bearing/Vòng bi HR32916J.Maker: NSK</t>
  </si>
  <si>
    <t>780997</t>
  </si>
  <si>
    <t>ME210JG000-HOUSING_COVER_MCT_JIG/Đồ gá gia công housing cover</t>
  </si>
  <si>
    <t>780998</t>
  </si>
  <si>
    <t>TURNING_ME210JGRS0-HOUSING_COVER/Jig tiên MEJGRS0 housing</t>
  </si>
  <si>
    <t>710000</t>
  </si>
  <si>
    <t>Ông mềm thủy lực bọc inox cho gá khuôn thủy lực đai ốc 18.91mm, lắp vừa kép 12.57mm. 2 đầu côn lõm (L = 600mm)</t>
  </si>
  <si>
    <t>711295</t>
  </si>
  <si>
    <t>Flux chất tách xỉ Aluclean 18 A. Cesana/Italy. 25kg/bag</t>
  </si>
  <si>
    <t>744090</t>
  </si>
  <si>
    <t>热缩刀柄Heat shrink knife handle BT40-VER32-100</t>
  </si>
  <si>
    <t>754987</t>
  </si>
  <si>
    <t>Ejector Pin/ Chốt khuôn skd61 EPN4-200 (Code misiumi) D4*L200*H6*D8</t>
  </si>
  <si>
    <t>800008</t>
  </si>
  <si>
    <t>khí Oxigen -O2</t>
  </si>
  <si>
    <t>713571</t>
  </si>
  <si>
    <t>Braker cable/Cáp phanh động cơ fanuc L03020075</t>
  </si>
  <si>
    <t>714827</t>
  </si>
  <si>
    <t>END MILLS 0.2R*1*L50*S04</t>
  </si>
  <si>
    <t>714851</t>
  </si>
  <si>
    <t>Paper for stamp printing/Giấy in tem cuộn 2 hàng, 10x27mm</t>
  </si>
  <si>
    <t>742433</t>
  </si>
  <si>
    <t>Mũi khoan Drill 2.4x12xsd4</t>
  </si>
  <si>
    <t>743807</t>
  </si>
  <si>
    <t>Drill/Mũi khoan D2.76*7.33*D3.03*12.48*D6*60L</t>
  </si>
  <si>
    <t>744110</t>
  </si>
  <si>
    <t>CNC tool/Dao D1.992*A118*8 *A60 *D4 *60L,2F (Teygen4)</t>
  </si>
  <si>
    <t>744199</t>
  </si>
  <si>
    <t>Drill 120˚xØ9.5x15xØ10x70L, 2F</t>
  </si>
  <si>
    <t>745631</t>
  </si>
  <si>
    <t>END MILLS R0.3*0.6*0.6*2*45L*S4*2F</t>
  </si>
  <si>
    <t>750419</t>
  </si>
  <si>
    <t>Tấm hợp kim đồng (Cu 98.25-99.45%, crom 0.5-1.5%) C11000, Size: 40 x 40 x 50 mm</t>
  </si>
  <si>
    <t>750636</t>
  </si>
  <si>
    <t>Red Paint - Anti-rust product/sơn đại bàng màu đỏ chống rỉ</t>
  </si>
  <si>
    <t>751758</t>
  </si>
  <si>
    <t>Hexagonal bolt/ Chìm lục giác thép đen, gen lửng M12*250mm</t>
  </si>
  <si>
    <t>752611</t>
  </si>
  <si>
    <t>Mold Pin-EJECTOR PIN/Chốt hãm bằng thép SKD61 của khuôn đúc DEPH. Spec:D12*L100*H8*D17</t>
  </si>
  <si>
    <t>755486</t>
  </si>
  <si>
    <t>BYD-1 Ø2.35 Mũi khoan thép</t>
  </si>
  <si>
    <t>755487</t>
  </si>
  <si>
    <t>BYD-2 Ø3.05 Mũi khoan thép</t>
  </si>
  <si>
    <t>755489</t>
  </si>
  <si>
    <t>BYD-4 Ø6.50 Mũi khoan thép</t>
  </si>
  <si>
    <t>758034</t>
  </si>
  <si>
    <t>Hexagonal bolt/ Chìm lục giác M12*80</t>
  </si>
  <si>
    <t>758797</t>
  </si>
  <si>
    <t>Contactor CHINT NXC-12 Coil:AC36-48V</t>
  </si>
  <si>
    <t>780991</t>
  </si>
  <si>
    <t>Mold Die casting ME210JG000_COVER_A1 (JG REPS) #1</t>
  </si>
  <si>
    <t>781001</t>
  </si>
  <si>
    <t>Mold Die casting IMEB2 HSG #5/Khuôn đúc IMEB2 HSG #5</t>
  </si>
  <si>
    <t>781006</t>
  </si>
  <si>
    <t>SM-A266B BRACKET DIE CASTING MOLD 2CAV  (CORE SET)/Khuôn A266B bracket 2Cav</t>
  </si>
  <si>
    <t>800983</t>
  </si>
  <si>
    <t>Oil EX-9190/ Dầu cắt gọt EX-9190</t>
  </si>
  <si>
    <t>710288</t>
  </si>
  <si>
    <t>Mold Pin-EJECTOR PIN /Chốt hãm bằng thép SKD61 của khuôn đúc DEPH. Spec: d6*L350*H6*D10</t>
  </si>
  <si>
    <t>744106</t>
  </si>
  <si>
    <t>CNC tool/铰刀 PCD Ø3.26*14L（T6-Housing)</t>
  </si>
  <si>
    <t>712118</t>
  </si>
  <si>
    <t>Encoder OSA24R(đài dao doosan cnc)</t>
  </si>
  <si>
    <t>714271</t>
  </si>
  <si>
    <t>Vit me X máy cnc Doosan T4050(130510-01597)</t>
  </si>
  <si>
    <t>714352</t>
  </si>
  <si>
    <t>Cables / Dây cáp điều khiển Sangjin 8×1.5 mm2</t>
  </si>
  <si>
    <t>714354</t>
  </si>
  <si>
    <t>Clock / Đồng hồ đo áp xuất bơm dầu thủy lực mặt( 63mm, ren đồng 1/4 = 13mm )</t>
  </si>
  <si>
    <t>714357</t>
  </si>
  <si>
    <t>Proximity sensor / Cảm biến tiện cận Autonics PRCM12-4DP  (kèm cáp kết nối )</t>
  </si>
  <si>
    <t>714874</t>
  </si>
  <si>
    <t>Filter/Túi lọc PE 50U, D160*L440mm</t>
  </si>
  <si>
    <t>714896</t>
  </si>
  <si>
    <t>Ladle 60kg/Gáo múc nhôm 60kg</t>
  </si>
  <si>
    <t>714904</t>
  </si>
  <si>
    <t>Brass Alloy/Tấm hợp kim đồng (Cu 98.25-99.45%, crom 0.5-1.5%) C11000, kt: T40*50*60mm</t>
  </si>
  <si>
    <t>714905</t>
  </si>
  <si>
    <t>Brass Alloy/Tấm hợp kim đồng (Cu 98.25-99.45%, crom 0.5-1.5%) C11000, kt: T60*80*60mm</t>
  </si>
  <si>
    <t>714906</t>
  </si>
  <si>
    <t>Brass Alloy/ Tấm hợp kim đồng (Cu 98.25-99.45%, crom 0.5-1.5%) C11000, kt: T40*70*60mm</t>
  </si>
  <si>
    <t>714908</t>
  </si>
  <si>
    <t>Brass Alloy/ Tấm hợp kim đồng (Cu 98.25-99.45%, crom 0.5-1.5%) C11000, kt: T20*60*60mm</t>
  </si>
  <si>
    <t>714953</t>
  </si>
  <si>
    <t>Nguồn meanwell EDR-120-24</t>
  </si>
  <si>
    <t>714977</t>
  </si>
  <si>
    <t>Mold Pin-EJECTOR PIN /Chốt hãm bằng thép của khuôn đúc SKD61:d6*L250*H6*D10</t>
  </si>
  <si>
    <t>715030</t>
  </si>
  <si>
    <t>Bearing/ Vòng bi 50BNR10HTYNDBLP4 - Brand: NSK</t>
  </si>
  <si>
    <t>740230</t>
  </si>
  <si>
    <t>Hexagonal bolt/ Chìm lục giác M6*60</t>
  </si>
  <si>
    <t>743713</t>
  </si>
  <si>
    <t>Drill D2.5x25x100xSD3</t>
  </si>
  <si>
    <t>744212</t>
  </si>
  <si>
    <t>Drill 1.12*6FL*SD3</t>
  </si>
  <si>
    <t>752623</t>
  </si>
  <si>
    <t>Epoxy KCC Paint
/Sơn Epoxy KCC màu vàng 3000M</t>
  </si>
  <si>
    <t>752656</t>
  </si>
  <si>
    <t>Drive belt/ Dây curoa B49 (mã cũ B1250 Li1290Lw)</t>
  </si>
  <si>
    <t>753544</t>
  </si>
  <si>
    <t>Sơn Epoxy KCC màu đen : KCC ET5660-1999 (gồm cả chất đông cứng)</t>
  </si>
  <si>
    <t>754227</t>
  </si>
  <si>
    <t>Bearings/Vòng bi SKF 6307 Z</t>
  </si>
  <si>
    <t>754302</t>
  </si>
  <si>
    <t>Epoxy KCC Paint (light grey)/Sơn Epoxy KCC màu ghi sáng RAL7035 (Bao gồm chất đông cứng)</t>
  </si>
  <si>
    <t>755568</t>
  </si>
  <si>
    <t>Zắc co PVC phi 27 tiền phong</t>
  </si>
  <si>
    <t>757007</t>
  </si>
  <si>
    <t>Bearing/Vòng bi SKF 6309 2Z-C4</t>
  </si>
  <si>
    <t>759191</t>
  </si>
  <si>
    <t>Nút nhấn nhả Hanyoung phi 22 có đèn 24V màu xanh 1No,1NC, MRX--RM1D01G</t>
  </si>
  <si>
    <t>759858</t>
  </si>
  <si>
    <t>Brass Alloy/ Tấm hợp kim đồng (Cu 98.25-99.45%, crom 0.5-1.5%) C11000 50*60*70/(동전극재료)</t>
  </si>
  <si>
    <t>781015</t>
  </si>
  <si>
    <t>T6 HSG_GO - NO PIN CHECK D3.24</t>
  </si>
  <si>
    <t>781016</t>
  </si>
  <si>
    <t>T6 HSG_GO - NO PIN CHECK D3.29</t>
  </si>
  <si>
    <t>781017</t>
  </si>
  <si>
    <t>CMM Jig_JG REPS/Jig kiểm tra JG RWS</t>
  </si>
  <si>
    <t>781023</t>
  </si>
  <si>
    <t>PIN GO/NO Ø8x50 (EK_Single 48 Cover)</t>
  </si>
  <si>
    <t>781024</t>
  </si>
  <si>
    <t>PIN GO/NO Ø8x51 (EK_Single 48 Cover)</t>
  </si>
  <si>
    <t>781025</t>
  </si>
  <si>
    <t>PIN GO/NO Ø12x52 (EK_Single 48 Cover)</t>
  </si>
  <si>
    <t>784843</t>
  </si>
  <si>
    <t>eK_LQ2 Cover -Go,No pin check dim 2.6</t>
  </si>
  <si>
    <t>784844</t>
  </si>
  <si>
    <t>eK_LQ2 Cover -Go,No pin check dim 3.3</t>
  </si>
  <si>
    <t>780992</t>
  </si>
  <si>
    <t>Mold Die casting ME210JGRS0_COVER_A1 (JG RWS) #1</t>
  </si>
  <si>
    <t>784849</t>
  </si>
  <si>
    <t>SM-A266B BRACKET DIE CASTING MOLD 1CAV (CORE SET)/ Nhân 1Cav khuôn đúc nhôm (Material: Dievar)</t>
  </si>
  <si>
    <t>711207</t>
  </si>
  <si>
    <t>Encoder spec MAR-H50ANN02(encoder motor đài dao cnc Doosan)</t>
  </si>
  <si>
    <t>758105</t>
  </si>
  <si>
    <t>Ốc nối 2 đầu ren ngoài 21 - 17mm (đầu côn ngoài 17 )</t>
  </si>
  <si>
    <t>758370</t>
  </si>
  <si>
    <t>Bearing/Vòng Bi SKF 6202-2Z/VA201</t>
  </si>
  <si>
    <t>714970</t>
  </si>
  <si>
    <t>슬라이드 판/Đế trượt máy đúc 125ton</t>
  </si>
  <si>
    <t>741064</t>
  </si>
  <si>
    <t>Dây dứa mềm mầu trắng, 800g/cuộn</t>
  </si>
  <si>
    <t>750847</t>
  </si>
  <si>
    <t>Connector for water pipe/Đầu nối ống nước Ø13 (ren trong 9 ren ngoài 13)</t>
  </si>
  <si>
    <t>712927</t>
  </si>
  <si>
    <t>Bộ hộp số giảm tốc cốt âm:NMRV075 -90B5 Transmech,Ratio :15 gàu tải máy blaster growell</t>
  </si>
  <si>
    <t>712928</t>
  </si>
  <si>
    <t>trục gàu tải máy blaster growell</t>
  </si>
  <si>
    <t>713565</t>
  </si>
  <si>
    <t>Sơn khuôn Newcote 4200 5kg</t>
  </si>
  <si>
    <t>752224</t>
  </si>
  <si>
    <t>Fixed wheel PU 5040R/Bánh xe cố định PU 5040R. Chất liệu PU. Tải trọng 320KG. Đường kính 100mm</t>
  </si>
  <si>
    <t>752499</t>
  </si>
  <si>
    <t>Plastic square gen bar/ Máng gen màu trắng hình vuông (2000x39x18)mm</t>
  </si>
  <si>
    <t>759959</t>
  </si>
  <si>
    <t>Ống nước làm mát của trục tịnh tiến chất liệu cao su dài 1.5m hai đầu thẳng ren trong phi 17 (côn lõm )</t>
  </si>
  <si>
    <t>713550</t>
  </si>
  <si>
    <t>Grain milling cutter/Dao phay hạt D80</t>
  </si>
  <si>
    <t>714377</t>
  </si>
  <si>
    <t>Bộ chuyển đổi IO AI RS485 sang Ethernet ZHC1921</t>
  </si>
  <si>
    <t>714393</t>
  </si>
  <si>
    <t>O-Ring Cao Su FKM75A Đen 34x40 mm Gmors AS-445</t>
  </si>
  <si>
    <t>714394</t>
  </si>
  <si>
    <t>Switch / Công tắc hành trình máy Wia D4E - 1B20N</t>
  </si>
  <si>
    <t>714398</t>
  </si>
  <si>
    <t>Phớt bơm NN104-15</t>
  </si>
  <si>
    <t>714399</t>
  </si>
  <si>
    <t>Phớt bơm NN104-16</t>
  </si>
  <si>
    <t>714414</t>
  </si>
  <si>
    <t>Thanh truyền con lăn nhựa Placon GP-40</t>
  </si>
  <si>
    <t>714455</t>
  </si>
  <si>
    <t>Belt-Dây curoa C-3810</t>
  </si>
  <si>
    <t>714500</t>
  </si>
  <si>
    <t>Motor C-60STM04 + DR57A MISUMI</t>
  </si>
  <si>
    <t>714509</t>
  </si>
  <si>
    <t>Motor E-57ESTM01+EDR57A+3 MISUMI</t>
  </si>
  <si>
    <t>714832</t>
  </si>
  <si>
    <t>Cylinder/Xilanh tiến lùi robot gắp hàng máy đúc SMC CG1RN50-250-DCM3571M (Max 1.0mpa)</t>
  </si>
  <si>
    <t>714925</t>
  </si>
  <si>
    <t>Knife meter/Đồng hồ đo dao VERTEX (HP-100A)</t>
  </si>
  <si>
    <t>715031</t>
  </si>
  <si>
    <t>Sensor/Cảm biến GIVI MISURE MTS H100C FSP1S</t>
  </si>
  <si>
    <t>715032</t>
  </si>
  <si>
    <t>Sensor/Cảm biến: LJ14A3-5-Z/BY</t>
  </si>
  <si>
    <t>715262</t>
  </si>
  <si>
    <t>Bearing/ Vòng bi motor F634846.KL#M</t>
  </si>
  <si>
    <t>715263</t>
  </si>
  <si>
    <t>Bearing/ Vòng bi motor F634850.KL#M</t>
  </si>
  <si>
    <t>744230</t>
  </si>
  <si>
    <t>D3.6xA45x1.72FLxD1.76x2.6xD6 FORM</t>
  </si>
  <si>
    <t>750383</t>
  </si>
  <si>
    <t>EJECTOR PIN/Chốt hãm bằng thép của khuôn đúc DEP4N 3.5-200-4T-7H</t>
  </si>
  <si>
    <t>750540</t>
  </si>
  <si>
    <t>Heat thermal (long)/Sục nhiệt dài 75cm,công suất 380 V ,9 KW</t>
  </si>
  <si>
    <t>751084</t>
  </si>
  <si>
    <t>DRILL D4.3*12*45*S06</t>
  </si>
  <si>
    <t>752912</t>
  </si>
  <si>
    <t>Mold Pin-EJECTOR PIN/ Chốt hãm bằng thép của khuôn đúc DEP4N d4.5-L200-D10-H6</t>
  </si>
  <si>
    <t>753818</t>
  </si>
  <si>
    <t>Hexagon Bolt SCM/볼트/Chìm lục giác, kt M8*100</t>
  </si>
  <si>
    <t>755257</t>
  </si>
  <si>
    <t>Thermal relay/Rơ le nhiệt 3P LS, MT-32 (16-22A)</t>
  </si>
  <si>
    <t>755761</t>
  </si>
  <si>
    <t>Dây tiếp địa màu vàng xanh GV-Cu/pvc1Cx10mm</t>
  </si>
  <si>
    <t>756216</t>
  </si>
  <si>
    <t>Hexagonal bolt/Bu lông lục giác, kt M12*90볼트</t>
  </si>
  <si>
    <t>756530</t>
  </si>
  <si>
    <t>Hexagonal bolt/ Chìm lục giác M12*110볼트</t>
  </si>
  <si>
    <t>756660</t>
  </si>
  <si>
    <t>Hexagonal bolt/chìm lục giác, kt M12*100볼트</t>
  </si>
  <si>
    <t>758386</t>
  </si>
  <si>
    <t>PVC plastic/Nẹp nhựa PVC dán cạnh gỗ màu trắng 21x1mm(cuộn 100 Mét)</t>
  </si>
  <si>
    <t>759397</t>
  </si>
  <si>
    <t>Hexagonal bolt/ Chìm lục giác gen suốt M12*150</t>
  </si>
  <si>
    <t>759818</t>
  </si>
  <si>
    <t>Material shot blaster/Vách bên TN-8</t>
  </si>
  <si>
    <t>759819</t>
  </si>
  <si>
    <t>Material shot blaster/Vách chữ A TN-9</t>
  </si>
  <si>
    <t>713712</t>
  </si>
  <si>
    <t>Ghim mayso lò nung chữ U Ø4</t>
  </si>
  <si>
    <t>714328</t>
  </si>
  <si>
    <t>Hydraulic pump / Bơm thủy lực VP1-20-70-A3</t>
  </si>
  <si>
    <t>714449</t>
  </si>
  <si>
    <t>Tiết lưu M5 khí 6</t>
  </si>
  <si>
    <t>714454</t>
  </si>
  <si>
    <t>Van nước máy Doosan (1N1-9SL) model VNC314A-20A-5DZ</t>
  </si>
  <si>
    <t>714458</t>
  </si>
  <si>
    <t>Hộp số giảm tốc mini 70GK-20-H1/20</t>
  </si>
  <si>
    <t>714472</t>
  </si>
  <si>
    <t>PLC XD2-24T-E</t>
  </si>
  <si>
    <t>714478</t>
  </si>
  <si>
    <t>Xi lanh SDJ32X50-30SB AIRTAC</t>
  </si>
  <si>
    <t>714481</t>
  </si>
  <si>
    <t>Motor sevor MS6H-80CS30B3-21P0 XINJE</t>
  </si>
  <si>
    <t>714488</t>
  </si>
  <si>
    <t>Xi lanh SC80x200S AIRTAC</t>
  </si>
  <si>
    <t>714494</t>
  </si>
  <si>
    <t>Stepper motor Leikong LK57-100A-0821-1M</t>
  </si>
  <si>
    <t>714496</t>
  </si>
  <si>
    <t>Sol val 3V308NCB AIRTAC</t>
  </si>
  <si>
    <t>714511</t>
  </si>
  <si>
    <t>Motor 57CME21X-BZ LEISAI</t>
  </si>
  <si>
    <t>714524</t>
  </si>
  <si>
    <t>Driver SV630P(400W) INOVANCE</t>
  </si>
  <si>
    <t>714525</t>
  </si>
  <si>
    <t>Driver SV630P(200W) INOVANCE</t>
  </si>
  <si>
    <t>714528</t>
  </si>
  <si>
    <t>Sol val SY7320-5DZD-02 SMC</t>
  </si>
  <si>
    <t>714533</t>
  </si>
  <si>
    <t>Timing belt STD3200-S8M OPTIBELT (bản 25mm)</t>
  </si>
  <si>
    <t>714534</t>
  </si>
  <si>
    <t>Timing belt STD2780-S5M OPTIBELT (bản 25mm)</t>
  </si>
  <si>
    <t>714535</t>
  </si>
  <si>
    <t>Timing belt STD335-S5M OPTIBELT (bản 25mm)</t>
  </si>
  <si>
    <t>714538</t>
  </si>
  <si>
    <t>PLC Q03UDVCPU MISUBISHI</t>
  </si>
  <si>
    <t>714539</t>
  </si>
  <si>
    <t>PLC QJ61BT11N MISUBISHI</t>
  </si>
  <si>
    <t>714540</t>
  </si>
  <si>
    <t>PLC QX40 MISUBISHI</t>
  </si>
  <si>
    <t>714541</t>
  </si>
  <si>
    <t>PLC QY40P MISUBISHI</t>
  </si>
  <si>
    <t>714557</t>
  </si>
  <si>
    <t>Vòng đệm Rotex GS24 ( hoa khế cupling XY máy Doosan)</t>
  </si>
  <si>
    <t>714558</t>
  </si>
  <si>
    <t>Vòng đệm Rotex GS28 ( hoa khế cupling S máy Doosan)</t>
  </si>
  <si>
    <t>714559</t>
  </si>
  <si>
    <t>Khóa trục chính</t>
  </si>
  <si>
    <t>714560</t>
  </si>
  <si>
    <t>Ổ kẹp giữ phôi bằng nhôm 150123-00122D (Draw bar T4050)</t>
  </si>
  <si>
    <t>714587</t>
  </si>
  <si>
    <t>Wheel / Bánh xe con chạy cẩu trục máy blaster Growell</t>
  </si>
  <si>
    <t>714588</t>
  </si>
  <si>
    <t>Bulong đầu vuông M12X50 bắt tấm vách blaster</t>
  </si>
  <si>
    <t>714646</t>
  </si>
  <si>
    <t>Ống khí PU Sang A phi 12 màu xanh</t>
  </si>
  <si>
    <t>714843</t>
  </si>
  <si>
    <t>Pump/Bơm JP10/3,6/F11/S2/R</t>
  </si>
  <si>
    <t>715299</t>
  </si>
  <si>
    <t>Mold Pin-EJECTOR PIN/Chốt hãm bằng thép SKD61 của khuôn đúc. Spec: d13 x 200 x H8 x D18</t>
  </si>
  <si>
    <t>744235</t>
  </si>
  <si>
    <t>D2.5xA45x1.7FLxD1.3x3xD6 FORM</t>
  </si>
  <si>
    <t>744236</t>
  </si>
  <si>
    <t>D8xR0.3x18FL BULLNOSE EM</t>
  </si>
  <si>
    <t>744237</t>
  </si>
  <si>
    <t>D1.1x3FLxD1x7.5xD6 FLAT EM</t>
  </si>
  <si>
    <t>744238</t>
  </si>
  <si>
    <t>D1.21x7.4FLxD6 REAMER(TIB2)</t>
  </si>
  <si>
    <t>744239</t>
  </si>
  <si>
    <t>D4x0.5TxD2x6.5 T CUT</t>
  </si>
  <si>
    <t>744240</t>
  </si>
  <si>
    <t>D10xR0.2x22FL BULLNOSE MILL</t>
  </si>
  <si>
    <t>744241</t>
  </si>
  <si>
    <t>D1x0.8FLxD0.9x4xD6 FLAT EM</t>
  </si>
  <si>
    <t>744242</t>
  </si>
  <si>
    <t>D2.2XA135XA35X1TXD1.2X5XD6 FORM</t>
  </si>
  <si>
    <t>744243</t>
  </si>
  <si>
    <t>D1.5X6FL DR</t>
  </si>
  <si>
    <t>744245</t>
  </si>
  <si>
    <t>D2x1TxD1X5.3xD6 COMPRESSION T CUT</t>
  </si>
  <si>
    <t>744246</t>
  </si>
  <si>
    <t>D4.32x13xD6x45 C STEP DR</t>
  </si>
  <si>
    <t>745647</t>
  </si>
  <si>
    <t>END MILLS Ø6*R0.5*13*60L( 2F )</t>
  </si>
  <si>
    <t>784854</t>
  </si>
  <si>
    <t>TDMATE CHUCK JPU-200/Chấu cặp_LT2 Housing</t>
  </si>
  <si>
    <t>784855</t>
  </si>
  <si>
    <t>Mold Die casting J100 Housing 1 CAV (Full set)/ Khuôn đúc J100 Housing #4</t>
  </si>
  <si>
    <t>784860</t>
  </si>
  <si>
    <t>ME200LT200-DIECAST_HOUSING_MCT_JIG</t>
  </si>
  <si>
    <t>784864</t>
  </si>
  <si>
    <t>ME200LT200-DIECAST_HOUSING_Turning_Jig</t>
  </si>
  <si>
    <t>784866</t>
  </si>
  <si>
    <t>ME200LT200-DIECAST_HOUSING_CMM_JIG</t>
  </si>
  <si>
    <t>784871</t>
  </si>
  <si>
    <t>LT2-PIN CHECK DIM ø2.77</t>
  </si>
  <si>
    <t>784872</t>
  </si>
  <si>
    <t>LT2-PIN CHECK DIM ø6.5</t>
  </si>
  <si>
    <t>784874</t>
  </si>
  <si>
    <t>JG REPS PIN CHECK DIM ø5</t>
  </si>
  <si>
    <t>784875</t>
  </si>
  <si>
    <t>JG REPS PIN CHECK DIM ø10</t>
  </si>
  <si>
    <t>784876</t>
  </si>
  <si>
    <t>JG REPS PIN CHECK DIM ø5.4</t>
  </si>
  <si>
    <t>784880</t>
  </si>
  <si>
    <t>eK_LQ2 Cover- Gauge check dim no 4.0+0.5</t>
  </si>
  <si>
    <t>750197</t>
  </si>
  <si>
    <t>ROD/Ống nối trục phun máy đúc AL, hợp kim thiếc, kt Ø44x40mm(L=120mm)</t>
  </si>
  <si>
    <t>752007</t>
  </si>
  <si>
    <t>Slit coupling, spacer for die casting machine 350t/Ốp trục tịnh tiến và đệm cho máy đúc 350 tấn</t>
  </si>
  <si>
    <t>711068</t>
  </si>
  <si>
    <t>LM Guide Z A97L-0203-0735#14IBZLM</t>
  </si>
  <si>
    <t>754655</t>
  </si>
  <si>
    <t>"Mold Pin-EJECTOR PIN 
/Chốt hãm bằng thép SKD61 của khuôn đúc d5*L100*H6*D8/ 밀핀"</t>
  </si>
  <si>
    <t>713191</t>
  </si>
  <si>
    <t>Grinding wheel clamp/Bích kẹp đá mài</t>
  </si>
  <si>
    <t>713296</t>
  </si>
  <si>
    <t>금형부품/Chi tiết thép SKD-61R, KT:170*130.1 SLEEVE</t>
  </si>
  <si>
    <t>744153</t>
  </si>
  <si>
    <t>END MILL D 2.0x4FLx16xD6x50L</t>
  </si>
  <si>
    <t>744154</t>
  </si>
  <si>
    <t>DRILL D 3.6x10xD6x45L</t>
  </si>
  <si>
    <t>744157</t>
  </si>
  <si>
    <t>D0.3xA41.8xD4x45L C-CUT</t>
  </si>
  <si>
    <t>744167</t>
  </si>
  <si>
    <t>Slim chuck/Đầu kẹp công cụ CNC BT30-SLSA8-75-M22</t>
  </si>
  <si>
    <t>752926</t>
  </si>
  <si>
    <t>Super stone 220/ Đá mài trắng 220 KT: 3*13*150 (AO 1/8 * 1/2 * 6 #220)</t>
  </si>
  <si>
    <t>754073</t>
  </si>
  <si>
    <t>Zinc connector/cút kẽm 34 ren trong</t>
  </si>
  <si>
    <t>758481</t>
  </si>
  <si>
    <t>Aptomat LS 3 pha MCB-BKN3P : 32A</t>
  </si>
  <si>
    <t>759083</t>
  </si>
  <si>
    <t>Phớt lò xo: kt: phi 20×35×8mm</t>
  </si>
  <si>
    <t>759821</t>
  </si>
  <si>
    <t>Screw/Vít tự khoan đầu dù M3*20mm</t>
  </si>
  <si>
    <t>710873</t>
  </si>
  <si>
    <t>Mũi tap ren YAMAWA rãnh thẳng,kt M20*2.5</t>
  </si>
  <si>
    <t>710874</t>
  </si>
  <si>
    <t>Mũi tap ren YAMAWA rãnh thẳng,kt M16 x 2.0</t>
  </si>
  <si>
    <t>740615</t>
  </si>
  <si>
    <t>Bơm dầu LUBE, model AMO-II-150S/ Oil pump LUBE, model AMO-II-150S, bình 3L</t>
  </si>
  <si>
    <t>742544</t>
  </si>
  <si>
    <t>D4.99X15.505FLxC DR</t>
  </si>
  <si>
    <t>744074</t>
  </si>
  <si>
    <t>Haft/Cán dao máy tiện S25S-SDUCL11</t>
  </si>
  <si>
    <t>751783</t>
  </si>
  <si>
    <t>PVC Valve
/Van PVC: Ø34</t>
  </si>
  <si>
    <t>751784</t>
  </si>
  <si>
    <t>PVC connector, shape T
/Nối chữ T PVC: Ø34</t>
  </si>
  <si>
    <t>752070</t>
  </si>
  <si>
    <t>Out gen connector
/ Đầu nối gen ngoài PVC Ø34mm</t>
  </si>
  <si>
    <t>752826</t>
  </si>
  <si>
    <t>Zinc connector/ Rắc co ống kẽm DN 25</t>
  </si>
  <si>
    <t>753031</t>
  </si>
  <si>
    <t>Zinc connector/ Rắc co kẽm phi 48</t>
  </si>
  <si>
    <t>753068</t>
  </si>
  <si>
    <t>Rắc co kẽm phi 42</t>
  </si>
  <si>
    <t>754076</t>
  </si>
  <si>
    <t>Van đồng phi 34</t>
  </si>
  <si>
    <t>754077</t>
  </si>
  <si>
    <t>Valve phi 21/Van đồng phi 21</t>
  </si>
  <si>
    <t>755117</t>
  </si>
  <si>
    <t>đầu nối ren trong pvc 34 ra ống 34</t>
  </si>
  <si>
    <t>755719</t>
  </si>
  <si>
    <t>Aptomat/Aptomat LS 3 pha MCB 20A</t>
  </si>
  <si>
    <t>800790</t>
  </si>
  <si>
    <t>Hydrauric Oil (유압유점도 32)/Dầu Thủy lực VBC AW LUBE VG 32</t>
  </si>
  <si>
    <t>711204</t>
  </si>
  <si>
    <t>Cleaner/Nước rửa máy marking cleaner SCC040 1L</t>
  </si>
  <si>
    <t>750282</t>
  </si>
  <si>
    <t>Super stone/Đá mài 1 (T) * 4 (W) * 100 (L) #400_Xebec</t>
  </si>
  <si>
    <t>750687</t>
  </si>
  <si>
    <t>Plunger rod/trục tịnh tiến (125T) của Nhật Ø46*315</t>
  </si>
  <si>
    <t>751959</t>
  </si>
  <si>
    <t>Metal Shim Tape Rolls/Inox dạng cuộn (Căn đệm) 50*0.15mm*5m</t>
  </si>
  <si>
    <t>751960</t>
  </si>
  <si>
    <t>Metal Shim Tape Rolls/Inox dạng cuộn (Căn đệm) 50*0.1mm*5m</t>
  </si>
  <si>
    <t>757670</t>
  </si>
  <si>
    <t>Condenser for lathe machine/Tụ máy tiện E&amp;E 3TX1-11A51-2</t>
  </si>
  <si>
    <t>759934</t>
  </si>
  <si>
    <t>Ổ cắm điện không dây Gongniu 3 ổ GNVN-413</t>
  </si>
  <si>
    <t>740964</t>
  </si>
  <si>
    <t>Compact Cylinder-Xi lanh MDBBB63-750-HN-X2006</t>
  </si>
  <si>
    <t>712228</t>
  </si>
  <si>
    <t>Mold Pin/Chốt hãm bằng thép SKD61 của khuôn đúc. Spec: d10*L300*H8*D15</t>
  </si>
  <si>
    <t>752229</t>
  </si>
  <si>
    <t>Draw bar spring
/Lò xo α-T24000</t>
  </si>
  <si>
    <t>752959</t>
  </si>
  <si>
    <t>Zinc pipe/ Ống kẽm phi 27xL6000xT2.3</t>
  </si>
  <si>
    <t>759484</t>
  </si>
  <si>
    <t>Metal Shim Tape Rolls/Inox dạng cuộn (Căn đệm) 50*0.08mm*5m</t>
  </si>
  <si>
    <t>712120</t>
  </si>
  <si>
    <t>AC servo motor HG154S (Doosan cnc)</t>
  </si>
  <si>
    <t>714493</t>
  </si>
  <si>
    <t>Motor sevor MS6H-80CS30B3-21P7 XINJE</t>
  </si>
  <si>
    <t>714522</t>
  </si>
  <si>
    <t>Động cơ MS1H1-40B30CB-A331Z(bao gồm cả encoder cable, power cable) INOVANCE</t>
  </si>
  <si>
    <t>714523</t>
  </si>
  <si>
    <t>Động cơ MS1H1-75B30CB-A334Z(bao gồm cả encoder cable, power cable) INOVANCE</t>
  </si>
  <si>
    <t>714530</t>
  </si>
  <si>
    <t>Xi lanh MSQB100R SMC</t>
  </si>
  <si>
    <t>714543</t>
  </si>
  <si>
    <t>PLC AJ65SBT-RPT MISUBISHI</t>
  </si>
  <si>
    <t>714609</t>
  </si>
  <si>
    <t>Bulong của khớp nối FCL M12X64</t>
  </si>
  <si>
    <t>715319</t>
  </si>
  <si>
    <t>Drill/Mũi khoan bằng thép, phi Ø22</t>
  </si>
  <si>
    <t>715356</t>
  </si>
  <si>
    <t>SCR Power regulator/Tủ SCR Power regulator AZXR HW5-4-4-060-P</t>
  </si>
  <si>
    <t>715475</t>
  </si>
  <si>
    <t>Ống thép 1 đầu lỗ bắt ren m8, 1 đầu hình chữ nhật 65.09*44.55*13.69mm lỗ m8 ( L=108cm) dùng cho vòi phun máy đúc</t>
  </si>
  <si>
    <t>740605</t>
  </si>
  <si>
    <t>Thermocouples /Can đo nhiệt độ chữ L350x500</t>
  </si>
  <si>
    <t>744267</t>
  </si>
  <si>
    <t>D8x13FL FLAT EM</t>
  </si>
  <si>
    <t>744268</t>
  </si>
  <si>
    <t>D1.1x2FLxD1x5xD6 FLAT EM</t>
  </si>
  <si>
    <t>744269</t>
  </si>
  <si>
    <t>D1.21x5FLxD6 REAMER</t>
  </si>
  <si>
    <t>750333</t>
  </si>
  <si>
    <t>Sand papper/Giấy nhám #1200</t>
  </si>
  <si>
    <t>752924</t>
  </si>
  <si>
    <t>Abrasive cloth P240/ Giấy nhám Nhật P240 KT: 300*400</t>
  </si>
  <si>
    <t>756314</t>
  </si>
  <si>
    <t>Fan/ Quạt làm mát A5E01052493-AE - Brand: Ebmpapst</t>
  </si>
  <si>
    <t>756426</t>
  </si>
  <si>
    <t>CABIRD Endmill R0.5*6*45L/Dao CNC dùng để cắt gọt sản phẩm</t>
  </si>
  <si>
    <t>758205</t>
  </si>
  <si>
    <t>Dao endmills 1R*2*30*70*4</t>
  </si>
  <si>
    <t>784868</t>
  </si>
  <si>
    <t>ZF GM EU2L HSG Degating + Trimming Mold/ Khuôn dập gate + trimming</t>
  </si>
  <si>
    <t>711251</t>
  </si>
  <si>
    <t>Printing ink/Ruy băng in mã vạch (Ribbon) 110mm*300m</t>
  </si>
  <si>
    <t>740200</t>
  </si>
  <si>
    <t>Hexagonal bolt-Bu lông lục giác kt M8*50</t>
  </si>
  <si>
    <t>758020</t>
  </si>
  <si>
    <t>Ejector pin-Chốt hãm bằng thép SKD61 của khuôn đúc. Spec: d5*L350*H6*D9</t>
  </si>
  <si>
    <t>758063</t>
  </si>
  <si>
    <t>Tấm phản quang cho cảm biến an toàn máy dập 5*15CM</t>
  </si>
  <si>
    <t>740163</t>
  </si>
  <si>
    <t>Diamond Tapered Machine Files/Dũa MTF10 (thân kim loại, đầu kim cương), dài 4.5cm (12pcs/set)</t>
  </si>
  <si>
    <t>713852</t>
  </si>
  <si>
    <t>Tefon tube PTFE D2xD4/ Ống nhựa tefon PTFE D2xD4</t>
  </si>
  <si>
    <t>750656</t>
  </si>
  <si>
    <t>Laddle 2.5/gáo múc nhôm SK 2.5</t>
  </si>
  <si>
    <t>751474</t>
  </si>
  <si>
    <t>Hexagonal bolt/ Chìm lục giác M10*30</t>
  </si>
  <si>
    <t>756973</t>
  </si>
  <si>
    <t>Dao 粗镗刀
Rough boring cutterD24.0*65L（KA4-HOUSING）</t>
  </si>
  <si>
    <t>714526</t>
  </si>
  <si>
    <t>Sol val VXZ250HG SMC</t>
  </si>
  <si>
    <t>714527</t>
  </si>
  <si>
    <t>Sol val VXZ230BAXB SMC</t>
  </si>
  <si>
    <t>714536</t>
  </si>
  <si>
    <t>Xi lanh CDQ2B25-50DMZ SMC</t>
  </si>
  <si>
    <t>714686</t>
  </si>
  <si>
    <t>Meanwell RS-15-5 (15W 5V 3A)</t>
  </si>
  <si>
    <t>715090</t>
  </si>
  <si>
    <t>Heating rod/Thanh nhiệt</t>
  </si>
  <si>
    <t>740210</t>
  </si>
  <si>
    <t>Hexagonal bolt/ Chìm lục giác M8*120</t>
  </si>
  <si>
    <t>744270</t>
  </si>
  <si>
    <t>D3.81X10FLXD6 DR</t>
  </si>
  <si>
    <t>744271</t>
  </si>
  <si>
    <t>CUTTER-T-TY PCD : D4xR0.3x2.5TxD2xD6x50L (PCD)</t>
  </si>
  <si>
    <t>751512</t>
  </si>
  <si>
    <t>PVC tube/Ống nhựa PVC Ø34*4000*3mm</t>
  </si>
  <si>
    <t>753032</t>
  </si>
  <si>
    <t>Zinc connector/ Cút kẽm phi 48</t>
  </si>
  <si>
    <t>754809</t>
  </si>
  <si>
    <t>Valve/van đồng Ø 42.</t>
  </si>
  <si>
    <t>757530</t>
  </si>
  <si>
    <t>LM Guide dẫn hướng trục X (Komatech)</t>
  </si>
  <si>
    <t>800084</t>
  </si>
  <si>
    <t>Tem QC First Lot</t>
  </si>
  <si>
    <t>710007</t>
  </si>
  <si>
    <t>Hexagonal bolt /Chìm lục giác M14x130mm</t>
  </si>
  <si>
    <t>712121</t>
  </si>
  <si>
    <t>Ballscrew Y for Magnix CNC/Vit me Y máy CNC Magnix (HIWIN)</t>
  </si>
  <si>
    <t>712142</t>
  </si>
  <si>
    <t>Brass bar/ Thanh đồng đỏ Ø60x600mm</t>
  </si>
  <si>
    <t>713339</t>
  </si>
  <si>
    <t>Limit switch / Công tắc hành trình</t>
  </si>
  <si>
    <t>713341</t>
  </si>
  <si>
    <t>Fiber Optic Sensor Cable/Cáp cảm biến sợi quang</t>
  </si>
  <si>
    <t>713373</t>
  </si>
  <si>
    <t>Optical Sensor/cảm biến quang GY7D Omron EE-SX674A</t>
  </si>
  <si>
    <t>713375</t>
  </si>
  <si>
    <t>Pneumatic Solenoid Valve/Van điện từ khí nén Airtac 2V130-15A</t>
  </si>
  <si>
    <t>713376</t>
  </si>
  <si>
    <t>Uninterruptible Power Supply(UPS)/Bộ lưu điện Offline Masu MS – 650VA</t>
  </si>
  <si>
    <t>713394</t>
  </si>
  <si>
    <t>Pneumatic Cylinder/Xy lanh khí nén TCL50x125S</t>
  </si>
  <si>
    <t>713396</t>
  </si>
  <si>
    <t>Y-axis Ball Screw /Vít me trục Y -S1301S6-2047 (bước xoắn 15)</t>
  </si>
  <si>
    <t>713397</t>
  </si>
  <si>
    <t>Y-axis Ballscrew Bearing/Ổ bi vít me Y máy Dongbu T844 – 7001 UCDB/GN P4</t>
  </si>
  <si>
    <t>713398</t>
  </si>
  <si>
    <t>Support Bearing/Ổ bi gối trục Y máy Dongbu T844 – 6000 LU</t>
  </si>
  <si>
    <t>714684</t>
  </si>
  <si>
    <t>Bộ lọc nước khí nén SMC AF20-02</t>
  </si>
  <si>
    <t>714685</t>
  </si>
  <si>
    <t>Bộ điều áp chính xác SMC ARP30-02BG</t>
  </si>
  <si>
    <t>714705</t>
  </si>
  <si>
    <t>Adjustable Pressure Switch/Công tắc áp suất có thể điều chỉnh QPM11-NC</t>
  </si>
  <si>
    <t>715492</t>
  </si>
  <si>
    <t>Đầu nối nhanh inox PT 1/4 Ø8</t>
  </si>
  <si>
    <t>715541</t>
  </si>
  <si>
    <t>Hexagonal bolt/ Chìm lục giác M10*130</t>
  </si>
  <si>
    <t>715543</t>
  </si>
  <si>
    <t>Tay gắp sản phẩm máy YIZUMI 400TON</t>
  </si>
  <si>
    <t>715562</t>
  </si>
  <si>
    <t>Step drill bit for bolts/Mũi khoan hạ bậc bulong M4.2*8</t>
  </si>
  <si>
    <t>715563</t>
  </si>
  <si>
    <t>Step drill bit for bolts/Mũi khoan hạ bậc bulong M5.2*9.5</t>
  </si>
  <si>
    <t>715565</t>
  </si>
  <si>
    <t>Step drill bit for bolts/Mũi khoan hạ bậc bulong M8.2*14</t>
  </si>
  <si>
    <t>715567</t>
  </si>
  <si>
    <t>Step drill bit for bolts/Mũi khoanhạ bậc bulong M12.4*20</t>
  </si>
  <si>
    <t>715627</t>
  </si>
  <si>
    <t>금형부품Chi tiết thép SKD 61 (K) KT: 39.66*66*89.6 BATERY</t>
  </si>
  <si>
    <t>740222</t>
  </si>
  <si>
    <t>Hexagonal bolt/ Chìm lục giác M10*100</t>
  </si>
  <si>
    <t>743475</t>
  </si>
  <si>
    <t>CABIRD ENDMILL 2R*4*35*70L (Ball Endmill)/Dao CNC dùng để cắt gọt sản phẩm</t>
  </si>
  <si>
    <t>743497</t>
  </si>
  <si>
    <t>Dao thành hình 成型刀（PCD) (DLA3) Ø8.0*Ø11.0（PCD)</t>
  </si>
  <si>
    <t>744276</t>
  </si>
  <si>
    <t>Tool holder/Cán dao tiện SDJCR2525 M11</t>
  </si>
  <si>
    <t>744277</t>
  </si>
  <si>
    <t>Tool holder/Cán dao tiện SDJCL2525 M11</t>
  </si>
  <si>
    <t>744287</t>
  </si>
  <si>
    <t>DRILL STEP : D4.62/6x10.75/2xA45xD6x100L</t>
  </si>
  <si>
    <t>744293</t>
  </si>
  <si>
    <t>Drill 1.14*8*38*3.175</t>
  </si>
  <si>
    <t>751151</t>
  </si>
  <si>
    <t>Metal Shim Tape Rolls/Inox dạng cuộn (Căn đệm)12.7*0.06mm*5m</t>
  </si>
  <si>
    <t>751211</t>
  </si>
  <si>
    <t>Hexagonal bolt/Chìm lục giác M5x50</t>
  </si>
  <si>
    <t>751321</t>
  </si>
  <si>
    <t>EJECTOR PIN/Pin đẩy (chốt đẩy bằng thép của khuôn đúc),chất liệu SKD-61. Size: d3*L250*H4*D6</t>
  </si>
  <si>
    <t>753854</t>
  </si>
  <si>
    <t>Drill Ø1.12*8*3.175</t>
  </si>
  <si>
    <t>754287</t>
  </si>
  <si>
    <t>Trichloroisocyanuric acid
/Hóa chất chống rong rêu,dạng hạt TCCA</t>
  </si>
  <si>
    <t>754436</t>
  </si>
  <si>
    <t>Hexagonal bolt (whole gen)/Chìm lục giác gen suốt M12*30</t>
  </si>
  <si>
    <t>756217</t>
  </si>
  <si>
    <t>Hexagonal bolt/Chìm lục giác, kt M12*120볼트</t>
  </si>
  <si>
    <t>759804</t>
  </si>
  <si>
    <t>Hexagonal bolt/ Chìm lục giác gen suốt M12*130</t>
  </si>
  <si>
    <t>784869</t>
  </si>
  <si>
    <t>Mold Die casting IMEB2 Housing  2 CAV (Full set) #6</t>
  </si>
  <si>
    <t>784910</t>
  </si>
  <si>
    <t>JK1 - RHD HSG_MCT Jig</t>
  </si>
  <si>
    <t>784911</t>
  </si>
  <si>
    <t>JK1-RHD HSG_TURNING Jig</t>
  </si>
  <si>
    <t>784920</t>
  </si>
  <si>
    <t>JK1-RHD HSG_CMM Jig</t>
  </si>
  <si>
    <t>784921</t>
  </si>
  <si>
    <t>JK1-RHD HSG_Degating Jig</t>
  </si>
  <si>
    <t>784925</t>
  </si>
  <si>
    <t>JG_REPS_ US4_RHD_COVER_MCT JIG</t>
  </si>
  <si>
    <t>784926</t>
  </si>
  <si>
    <t>JG RWS COVER_MCT_JIG</t>
  </si>
  <si>
    <t>784928</t>
  </si>
  <si>
    <t>AL5/AL6 Housing - CMM Jig</t>
  </si>
  <si>
    <t>711873</t>
  </si>
  <si>
    <t>Mold Pin-EJECTOR PIN /Chốt hãm bằng thép SKD61 của khuôn đúc. Spec: d5*L250*H5*D8</t>
  </si>
  <si>
    <t>750069</t>
  </si>
  <si>
    <t>Fluorescent lamp Electronic Ballast (kind of 2 x 36 W). Product of Philips/Chấn lưu điện tử Phillip loại 2 bóng huỳnh quang 36W. Model: EB-C 236 TLD 220-240</t>
  </si>
  <si>
    <t>755462</t>
  </si>
  <si>
    <t>Hexagonal bolt/Bu lông lục giác đen, kt M12*40볼트</t>
  </si>
  <si>
    <t>758275</t>
  </si>
  <si>
    <t>Small Core (11) of HYDRAULIC PUMP for Die Casting Machine 350 ton /Ruột bơm nhỏ VA12580A của máy bơm thủy lực của máy đúc 350T (11)</t>
  </si>
  <si>
    <t>710986</t>
  </si>
  <si>
    <t>Heating Jig_M1.4 Step1_Insert Pin2, inner Φ1.7 outer Φ4 L23.5 (MTP PAKALA) / Pin định vị Ốc, inner Φ1.7 outer Φ4 L23.5 (MTP PAKALA)</t>
  </si>
  <si>
    <t>710987</t>
  </si>
  <si>
    <t>Heating Jig_M1.4 Step1_Copper Pin1, Φ8X 28 (MTP PAKALA) / Chốt Đồng Φ8X 28 (MTP PAKALA)</t>
  </si>
  <si>
    <t>710994</t>
  </si>
  <si>
    <t>Heating Jig_M1.6 Step1_Insert Pin3, inner Φ1.7 outer Φ4 L26.43 (MTP PAKALA) / Pin định vị Ốc, inner Φ1.7 outer Φ4 L26.43 (MTP PAKALA)</t>
  </si>
  <si>
    <t>710998</t>
  </si>
  <si>
    <t>Heating Jig_M2.0 Step1_Copper Pin2, Φ8X 28 (MTP PAKALA) / Chốt Đồng Φ8X 28 (MTP PAKALA)</t>
  </si>
  <si>
    <t>742038</t>
  </si>
  <si>
    <t>Sand blasting gun/Súng phun cát HN-3/8-BS-NI</t>
  </si>
  <si>
    <t>754948</t>
  </si>
  <si>
    <t>Coupling trục Y (NES800W-D18CXN32C-J26.3)</t>
  </si>
  <si>
    <t>755623</t>
  </si>
  <si>
    <t>Hexagonal bolt (whole gen)/Chìm lục giác gen suốt M8*20mm 볼트</t>
  </si>
  <si>
    <t>758248</t>
  </si>
  <si>
    <t>Trục tịnh tiến cho máy YIZUMI (74*575mm) 400 tấn</t>
  </si>
  <si>
    <t>714531</t>
  </si>
  <si>
    <t>CC Link AJ65SBTB1-32DTE1 MISUBISHI</t>
  </si>
  <si>
    <t>710314</t>
  </si>
  <si>
    <t>Battery MR-BAT6V1 2CR17335A WK17 6V 1650mAh</t>
  </si>
  <si>
    <t>758302</t>
  </si>
  <si>
    <t>Proximity sensor/Cảm biến tiệm cận Panasonic GX-H12A</t>
  </si>
  <si>
    <t>744081</t>
  </si>
  <si>
    <t>Blade/LƯỠI DAO（非标PCD）MGMN400-2.60-R0.3</t>
  </si>
  <si>
    <t>744082</t>
  </si>
  <si>
    <t>Blade/LƯỠI DAO（非标PCD）MGMN400-3.30-R0.3</t>
  </si>
  <si>
    <t>744111</t>
  </si>
  <si>
    <t>铰刀 Dao tiện Ø8.50*8L（LQ2-COVER)</t>
  </si>
  <si>
    <t>744113</t>
  </si>
  <si>
    <t>铰刀 Dao tiện Ø5.10*4L（LQ2-COVER)</t>
  </si>
  <si>
    <t>744150</t>
  </si>
  <si>
    <t>Drill D2.22x10xD4x45L</t>
  </si>
  <si>
    <t>744151</t>
  </si>
  <si>
    <t>Drill D1.98x8xD4x45L</t>
  </si>
  <si>
    <t>752177</t>
  </si>
  <si>
    <t>Led lapm/ Bóng đèn rạng đông led tube 01 120/20w</t>
  </si>
  <si>
    <t>752958</t>
  </si>
  <si>
    <t>Air filter AC40C-04DG/Bộ lọc 3 khí nén SMC: AC40C-04DG (xả tự động).ren nối phi 21</t>
  </si>
  <si>
    <t>713372</t>
  </si>
  <si>
    <t>Transducer/cảm biến đo áp suất 025W43790-112 P499REARB520</t>
  </si>
  <si>
    <t>713377</t>
  </si>
  <si>
    <t>Mỡ Harmonic Grease SK-1A</t>
  </si>
  <si>
    <t>713402</t>
  </si>
  <si>
    <t>Spring-loaded Cam Follower/Bi tì lò xo (cam follower) máy Fanuc – CF10</t>
  </si>
  <si>
    <t>714736</t>
  </si>
  <si>
    <t>Pillow Block Bearing/Gối đỡ vòng bi UCF 204-ASAHI</t>
  </si>
  <si>
    <t>714747</t>
  </si>
  <si>
    <t>Single Pneumatic Air Filter/Lọc khí nén đơn AFR-2000 (kèm đồng hồ và cụm chỉnh áp)</t>
  </si>
  <si>
    <t>714750</t>
  </si>
  <si>
    <t>Throttle Valve/Van tiết lưu PT1/8 khí 6</t>
  </si>
  <si>
    <t>714753</t>
  </si>
  <si>
    <t>Fitting/khớp nối thẳng ren 1/8 khí 6</t>
  </si>
  <si>
    <t>714758</t>
  </si>
  <si>
    <t>Roller chain/xích con lăn 60B-140 mắt</t>
  </si>
  <si>
    <t>714773</t>
  </si>
  <si>
    <t>Bearing/Vòng bi SKF 6209-2Z/C3</t>
  </si>
  <si>
    <t>714782</t>
  </si>
  <si>
    <t>Bearing/Vòng bi 51209</t>
  </si>
  <si>
    <t>714810</t>
  </si>
  <si>
    <t>Disc spring/Lò so đĩa bằng thép 12001400203 ( 40*20*.4*2.5)-đệm lò so máy BT40</t>
  </si>
  <si>
    <t>715270</t>
  </si>
  <si>
    <t>Sic heater / Thanh gia nhiệt  (Φ30 x 12Kw)</t>
  </si>
  <si>
    <t>715629</t>
  </si>
  <si>
    <t>TIG welded ceramic cover/Chụp sứ hàn tig WP số 6</t>
  </si>
  <si>
    <t>715681</t>
  </si>
  <si>
    <t>금형부품Chi tiết thép SKD-61 (R)  KT:153*154 SLEEVE</t>
  </si>
  <si>
    <t>715682</t>
  </si>
  <si>
    <t>금형부품Chi tiết thép S45(R)KT: 138*88.77 RING</t>
  </si>
  <si>
    <t>715687</t>
  </si>
  <si>
    <t>Suspended ceiling plasterboard/Tấm thả VTC VT6</t>
  </si>
  <si>
    <t>715697</t>
  </si>
  <si>
    <t>금형부품/Chi tiết thép SKD-61(K) KT:47.5*180*300 LOWER CORE</t>
  </si>
  <si>
    <t>743843</t>
  </si>
  <si>
    <t>CNC tool/dao D1.5x3FLxD1.4x7xD6 FLAT EM</t>
  </si>
  <si>
    <t>744084</t>
  </si>
  <si>
    <t>Hilt/车床刀杆
 Cán dao máy tiệnS20R-SDJCL11</t>
  </si>
  <si>
    <t>744292</t>
  </si>
  <si>
    <t>Holder/Cán dao tiện MGHH425R25-50/80</t>
  </si>
  <si>
    <t>752061</t>
  </si>
  <si>
    <t>Soft silver tube (fiberglass insulation)
/ Ống bạc mềm có bảo ôn sợi thủy tinh Ø300mm</t>
  </si>
  <si>
    <t>753138</t>
  </si>
  <si>
    <t>Transparent glass
/ Kính thường màu trong suốt (2000x1000x5 mm )</t>
  </si>
  <si>
    <t>755491</t>
  </si>
  <si>
    <t>ESD11-1 Ø2.35 Mũi khoan thép</t>
  </si>
  <si>
    <t>755494</t>
  </si>
  <si>
    <t>ESD11-4 Ø6.50 Dao phay（PCD）</t>
  </si>
  <si>
    <t>756511</t>
  </si>
  <si>
    <t>Vòng Bi hộp giảm tốc  SKF 6207-2Z/C3</t>
  </si>
  <si>
    <t>756783</t>
  </si>
  <si>
    <t>Inverter/ Biến tần Schneider ATV12H018M3 3P 220VAC</t>
  </si>
  <si>
    <t>784922</t>
  </si>
  <si>
    <t>SM- A176B BRACKET DIE CASTING MOLD 2CAV (FULL SET)/ Khuôn đúc nhôm SM- A176B BRACKET/ Maker: SONGJIA</t>
  </si>
  <si>
    <t>784924</t>
  </si>
  <si>
    <t>SM- A176B BRACKET Degating mold/ Khuôn cắt gate SM- A176B BRACKET/ Maker: SONGJIA</t>
  </si>
  <si>
    <t>784932</t>
  </si>
  <si>
    <t>SM-A176B BRACKET DIE CASTING MOLD 2CAV  (CORE SET)/Chi tiết khuôn bằng thép (lõi khuôn trên và lõi khuôn dưới)</t>
  </si>
  <si>
    <t>784946</t>
  </si>
  <si>
    <t>JK1 Housing - LHD -JIG Check profile 0.6U 0.2 A/B/F</t>
  </si>
  <si>
    <t>784947</t>
  </si>
  <si>
    <t>JK1 Housing - LHD - JIG Profile check groove &amp; outside</t>
  </si>
  <si>
    <t>784948</t>
  </si>
  <si>
    <t>Pin fixing  for CMM JIG - US4 LHD</t>
  </si>
  <si>
    <t>810000</t>
  </si>
  <si>
    <t>Slide-way Oil/Dầu đường trượt SLUBE-220S</t>
  </si>
  <si>
    <t>742273</t>
  </si>
  <si>
    <t>Paper for stamp printing/Giấy in tem cuộn 100x77mm</t>
  </si>
  <si>
    <t>712179</t>
  </si>
  <si>
    <t>EJECTOR PIN/Chốt hãm bằng thép của khuôn đúc SKD61:d1.5*L100*H4*D3</t>
  </si>
  <si>
    <t>713054</t>
  </si>
  <si>
    <t>금형부품/Chi tiết thép S45(R), KT:135*75 RING của khuôn T6 COVER (revise mold)</t>
  </si>
  <si>
    <t>750976</t>
  </si>
  <si>
    <t>Yellow paint/ Sơn Đại Bàng mầu vàng 2.5kg</t>
  </si>
  <si>
    <t>751131</t>
  </si>
  <si>
    <t>Metal Shim Tape Rolls/Inox dạng cuộn (Căn đệm) 12.7*0.02mm*5m</t>
  </si>
  <si>
    <t>752158</t>
  </si>
  <si>
    <t>Air Filter plate/Tấm lọc khí(D350xD180x20-G4)</t>
  </si>
  <si>
    <t>757070</t>
  </si>
  <si>
    <t>Hexagonal bolt/ Chìm lục giác M10*40 (1)</t>
  </si>
  <si>
    <t>757085</t>
  </si>
  <si>
    <t>Bearing/ Vòng bi 6300Z.Maker SKF</t>
  </si>
  <si>
    <t>757297</t>
  </si>
  <si>
    <t>Oil heating hose/Dây dầu inox 40cm (2 đầu côn lồi, lắp kép 21)</t>
  </si>
  <si>
    <t>757451</t>
  </si>
  <si>
    <t>Ballscrew Y-axis/Vít me trục Y máy CNC GMT400II Komatech</t>
  </si>
  <si>
    <t>759400</t>
  </si>
  <si>
    <t>CABIRD ENDMILL 1.5R*3*35*70L ((Ball Endmill)/Dao CNC dùng để cắt gọt sản phẩm</t>
  </si>
  <si>
    <t>759402</t>
  </si>
  <si>
    <t>ACCUMLATOR BLADDER AT210-040-30 (PARTS FOR TOYO DIE CASTING MACHINE)/Bầu cao su máy đúc Toyo 350T</t>
  </si>
  <si>
    <t>710916</t>
  </si>
  <si>
    <t>Pin Panasonic CR 2032 3V</t>
  </si>
  <si>
    <t>712839</t>
  </si>
  <si>
    <t>voltage stabilizer /Ổn áp Standa 15kVA 3 pha ST-15KVA-3F</t>
  </si>
  <si>
    <t>750334</t>
  </si>
  <si>
    <t>Sand papper/Giấy nhám #2000</t>
  </si>
  <si>
    <t>750735</t>
  </si>
  <si>
    <t>ống lọc khí ELMO máy chân không , part number:731468 (EP1363719)</t>
  </si>
  <si>
    <t>753499</t>
  </si>
  <si>
    <t>Ống PVC phi 42- C3 hãng tiền phong (ống 4 mét)</t>
  </si>
  <si>
    <t>753685</t>
  </si>
  <si>
    <t>Fan Belt 5V1060-SPB2670 /Dây curoa 5V1060-SPB2670</t>
  </si>
  <si>
    <t>756315</t>
  </si>
  <si>
    <t>Fan/ Quạt làm mát SanAce40 A90L-0001-0580#A - Brand: SanAce40</t>
  </si>
  <si>
    <t>759436</t>
  </si>
  <si>
    <t>Thermal relay/ rơ le nhiệt 3P LS,MT-32 (12-18 A)</t>
  </si>
  <si>
    <t>713399</t>
  </si>
  <si>
    <t>Y-axis Linear Guide/Thanh dẫn hướng trục Y – 25 CA</t>
  </si>
  <si>
    <t>714189</t>
  </si>
  <si>
    <t>Bàn đá đo góc vuông 315 x 315 x 40 mm</t>
  </si>
  <si>
    <t>714704</t>
  </si>
  <si>
    <t>Turret Spring / Lò xo kéo dài dao máy cnc</t>
  </si>
  <si>
    <t>714760</t>
  </si>
  <si>
    <t>Guided Cylinder/Xi lanh dẫn hướng TCL12-10S</t>
  </si>
  <si>
    <t>714772</t>
  </si>
  <si>
    <t>Internal Thread T-Connector/Nối chữ T ren trong M10x1.0 Ishan PKD06</t>
  </si>
  <si>
    <t>714783</t>
  </si>
  <si>
    <t>Bearing housing/Gối đỡ vòng bi UCP204</t>
  </si>
  <si>
    <t>714784</t>
  </si>
  <si>
    <t>Electrical conduit tray/Máng điện và nắp sơn tĩnh điện 100x100x L: 2500x T: 1,2 mm</t>
  </si>
  <si>
    <t>714796</t>
  </si>
  <si>
    <t>JST Crimp Terminal /Chân tiếp xúc chân pin JST SYM-001T-P0.6N</t>
  </si>
  <si>
    <t>714797</t>
  </si>
  <si>
    <t>Female Connector Housing/Đầu cái connector JST SM 3 chân, bước 2.5mm</t>
  </si>
  <si>
    <t>714798</t>
  </si>
  <si>
    <t>Male Connector Housing/Đầu đực connector JST SM 3 chân, bước 2.5mm</t>
  </si>
  <si>
    <t>714799</t>
  </si>
  <si>
    <t>JST Crimp Terminal /Chân tiếp xúc SHF-001T-0.8BS</t>
  </si>
  <si>
    <t>714803</t>
  </si>
  <si>
    <t>Quick Wire Connector /Cầu nối dây nhanh 12 cổng KV223</t>
  </si>
  <si>
    <t>714814</t>
  </si>
  <si>
    <t>Inductive sensor/cảm biến dạng cảm ứng  NBB2‑8GM30‑E0</t>
  </si>
  <si>
    <t>714823</t>
  </si>
  <si>
    <t>Gray Silicone Sealan/Keo silicone A500 Apolo màu xám</t>
  </si>
  <si>
    <t>715104</t>
  </si>
  <si>
    <t>Depth Gauge/Thước đo độ sâu Mitutoyo 571-203-20</t>
  </si>
  <si>
    <t>715114</t>
  </si>
  <si>
    <t>Chemical Anchor Bolt/Bu lông hóa chất M20x170mm</t>
  </si>
  <si>
    <t>715120</t>
  </si>
  <si>
    <t>Concrete drill/ Mũi khoan bê tông M20x200mm</t>
  </si>
  <si>
    <t>715590</t>
  </si>
  <si>
    <t>Directional control valve/Van điều hướng DG4V-3-2BL-M-P7-T-7-54-JA30 (Tokyo Keiki)</t>
  </si>
  <si>
    <t>715757</t>
  </si>
  <si>
    <t>Vòng 90mm sứ (dùng cho máy in logo)</t>
  </si>
  <si>
    <t>715759</t>
  </si>
  <si>
    <t>Đầu coss 95x12</t>
  </si>
  <si>
    <t>715768</t>
  </si>
  <si>
    <t>금형부품Chi tiết thép CU  KT:7.9*127.52 BLOCK</t>
  </si>
  <si>
    <t>715769</t>
  </si>
  <si>
    <t>금형부품Chi tiết thép SKD-61 (K) KT: 67.39*170.45*200 SLIDE</t>
  </si>
  <si>
    <t>715774</t>
  </si>
  <si>
    <t>금형부품Chi tiết thép SKD-61 R KT: 86.56*90.16 BORE CORE</t>
  </si>
  <si>
    <t>715778</t>
  </si>
  <si>
    <t>Inox plate for casting machine sliding base/ Tấm inox 304 dùng cho đế trượt máy đúc 2484*75*2mm 350ton</t>
  </si>
  <si>
    <t>715779</t>
  </si>
  <si>
    <t>Inox plate for casting machine sliding base/ Tấm inox 304 dùng cho đế trượt máy đúc 1730*75*2mm 125ton</t>
  </si>
  <si>
    <t>715783</t>
  </si>
  <si>
    <t>금형부품Chi tiết thép SKD-61 (K) KT: 84.34*130*200 SLIDE1</t>
  </si>
  <si>
    <t>715784</t>
  </si>
  <si>
    <t>금형부품Chi tiết thép SKD-61 (K) KT: 94.90*155*220 SLIDE HOULDER</t>
  </si>
  <si>
    <t>715785</t>
  </si>
  <si>
    <t>금형부품Chi tiết thép SKD-61 (R)  KT:100*105 SLEVEE LOW</t>
  </si>
  <si>
    <t>715793</t>
  </si>
  <si>
    <t>금형부품Chi tiết thép SKD-61 (K) KT: 84.34*165.43*200 SLIDE1</t>
  </si>
  <si>
    <t>715794</t>
  </si>
  <si>
    <t>금형부품Chi tiết thép SKD-61 (K) KT: 25*80*130 CHILL BLOCK</t>
  </si>
  <si>
    <t>715795</t>
  </si>
  <si>
    <t>금형부품Chi tiết thép SKD-61 (K) KT: 27.99*80*130 CHILL BLOCK</t>
  </si>
  <si>
    <t>715826</t>
  </si>
  <si>
    <t>금형부품Chi tiết thép SKD-61 R KT: 86.55*129.06 BORE CORE</t>
  </si>
  <si>
    <t>715834</t>
  </si>
  <si>
    <t>금형부품Chi tiết thép SKD-61 (K) KT: 62*105.61*111 INSERT CORE</t>
  </si>
  <si>
    <t>715835</t>
  </si>
  <si>
    <t>금형부품Chi tiết thép SKD-61 (K) KT: 62*65.93*100 INSERT</t>
  </si>
  <si>
    <t>715837</t>
  </si>
  <si>
    <t>금형부품Chi tiết thép SKD-61 (K) KT: 132*280*410 UPPER CORE</t>
  </si>
  <si>
    <t>715841</t>
  </si>
  <si>
    <t>금형부품Chi tiết thép SKD-61 (K) KT: 67.39*165*200 SLIDE</t>
  </si>
  <si>
    <t>744333</t>
  </si>
  <si>
    <t>D1.3x10xSD3x50L</t>
  </si>
  <si>
    <t>744335</t>
  </si>
  <si>
    <t>热缩刀柄Heat shrink knife handle BT40-SCR3-90-M22</t>
  </si>
  <si>
    <t>740219</t>
  </si>
  <si>
    <t>Hexagonal bolt/ Chìm lục giác M10*80</t>
  </si>
  <si>
    <t>750605</t>
  </si>
  <si>
    <t>Removable bolt/screw tool/Đầu khẩu súng tháo bulong M8 (đầu to) 402508 CR-V</t>
  </si>
  <si>
    <t>750606</t>
  </si>
  <si>
    <t>Removable bolt/screw tool/Đầu khẩu súng tháo bulong M10 (đầu to)</t>
  </si>
  <si>
    <t>751174</t>
  </si>
  <si>
    <t>Removable bolt/Hexagonal sockets/ Đầu khẩu súng tháo bulong M6(đầu to)</t>
  </si>
  <si>
    <t>713351</t>
  </si>
  <si>
    <t>Bulong bắt gàu múc bi blaster</t>
  </si>
  <si>
    <t>754992</t>
  </si>
  <si>
    <t>Ejector Pin/ Chốt khuôn EPH2.5-100 (Code misiumi)</t>
  </si>
  <si>
    <t>710066</t>
  </si>
  <si>
    <t>Conveyor shot blaster/Băng tải gàu inox máy shot blaster(Dài 8,500mm-38 gàu)</t>
  </si>
  <si>
    <t>711942</t>
  </si>
  <si>
    <t>HMI PLC 7 inch / Màn hình HMI tích hợp 7 Inch, MM-30MR-6MT-700FX-B 4AD 2DA 2NTC</t>
  </si>
  <si>
    <t>714355</t>
  </si>
  <si>
    <t>Cooling fan / Quạt tản nhiệt 17251B1H-110V-50/60Hz-0.5A</t>
  </si>
  <si>
    <t>714881</t>
  </si>
  <si>
    <t>금형부품/Chi tiết thép SKD -61(K), KT: 94.90*155*220 SLIDE</t>
  </si>
  <si>
    <t>715241</t>
  </si>
  <si>
    <t>금형부품(DTD)/Chi tiết thép SKD61 KT:160*100.1 SLEEVE</t>
  </si>
  <si>
    <t>715277</t>
  </si>
  <si>
    <t>금형부품/Chi tiết thép  SKD-61 (K)  KT: 62.50*85.63*113  INSERT</t>
  </si>
  <si>
    <t>715282</t>
  </si>
  <si>
    <t>금형부품/Chi tiết thép  SKD-61 (K)  KT: 34.90*40.04*198 SLIDE</t>
  </si>
  <si>
    <t>741148</t>
  </si>
  <si>
    <t>Hydraulic filter (for die-casting machine)/ Bầu lọc thủy lực máy đúc. Model 3 PYT SFT-16</t>
  </si>
  <si>
    <t>741240</t>
  </si>
  <si>
    <t>CABIRD ENDMILL Ø10*R0.5*25*70L (Corner R end-mill)/Dao CNC dùng để cắt gọt sản phẩm</t>
  </si>
  <si>
    <t>751757</t>
  </si>
  <si>
    <t>Hexagonal bolt/ Chìm lục giác thép đen, gen lửng M12*200mm</t>
  </si>
  <si>
    <t>751930</t>
  </si>
  <si>
    <t>CABLE/ Cáp điện A660-2005-T651#ICS-XPC</t>
  </si>
  <si>
    <t>752457</t>
  </si>
  <si>
    <t>Pre-filter /Màng lọc khí D2600*350*180*20</t>
  </si>
  <si>
    <t>752749</t>
  </si>
  <si>
    <t>Removable bolt/Hexagonal sockets 
/Đầu khẩu súng tháo bulong (đầu to) M14</t>
  </si>
  <si>
    <t>752925</t>
  </si>
  <si>
    <t>Abrasive cloth P400/ Giấy nhám Nhật P400 KT: 300*400</t>
  </si>
  <si>
    <t>753254</t>
  </si>
  <si>
    <t>Mold release/Dầu chống dính khuôn Nabakem R-2</t>
  </si>
  <si>
    <t>753609</t>
  </si>
  <si>
    <t>motor speed controller/Bộ điều khiển tốc độ mô tơ US-52 (công suất 180w)</t>
  </si>
  <si>
    <t>754394</t>
  </si>
  <si>
    <t>Nút nhấn nhả không đèn phi 22 màu xanh Hanyoung 1 No, 1 Nc</t>
  </si>
  <si>
    <t>754395</t>
  </si>
  <si>
    <t>Nút nhấn nhả không đèn phi 22 màu đỏ Hanyoung 1 No, 1 Nc</t>
  </si>
  <si>
    <t>755398</t>
  </si>
  <si>
    <t>HS solenoid vavle/Van điện từ AS45101 (AC100V, 50-60Hz</t>
  </si>
  <si>
    <t>756640</t>
  </si>
  <si>
    <t>Chip/Chíp của dung dịch tẩy mực langde S201 cho máy marking SOP690 net</t>
  </si>
  <si>
    <t>757332</t>
  </si>
  <si>
    <t>Solvent/Dung môi V706-D for marking machine videojet</t>
  </si>
  <si>
    <t>757544</t>
  </si>
  <si>
    <t>Solder wire/Cuộn dây hàn chất liệu SKD61: phi 0.2</t>
  </si>
  <si>
    <t>710884</t>
  </si>
  <si>
    <t>Ống đồng phi 4</t>
  </si>
  <si>
    <t>711506</t>
  </si>
  <si>
    <t>Roller/Con lăn dẫn hướng C-CFA4-12</t>
  </si>
  <si>
    <t>715102</t>
  </si>
  <si>
    <t>Trane control board/Board mạch điều hòa Trane</t>
  </si>
  <si>
    <t>715123</t>
  </si>
  <si>
    <t>Paint Brush/Chổi quét sơn rộng 10cm</t>
  </si>
  <si>
    <t>715167</t>
  </si>
  <si>
    <t>Shielded Signal Cable/Cáp tín hiệu chống nhiễu 4×0.22mm² (4x24AWG), 400m/cuộn</t>
  </si>
  <si>
    <t>715170</t>
  </si>
  <si>
    <t>Ethernet TCP/IP Converter Module/Bộ chuyển đổi RS485 sang Ethernet TCP/IP PUSR USR-TCP232-304</t>
  </si>
  <si>
    <t>715173</t>
  </si>
  <si>
    <t>Fixed Terminal Block/Cầu đấu dạng khối cố định HANYOUNG HYT-204</t>
  </si>
  <si>
    <t>715174</t>
  </si>
  <si>
    <t>Plastic Electrical Enclosure/Tủ điện nhựa KYE KQX 300×400×210mm</t>
  </si>
  <si>
    <t>715175</t>
  </si>
  <si>
    <t>Screen/Màn hình HMI 7 inch Weintek MT8071iE</t>
  </si>
  <si>
    <t>715184</t>
  </si>
  <si>
    <t>Bộ điều khiển Servo Mitsubishi MR-J3-40A 0.4kW 220V</t>
  </si>
  <si>
    <t>715187</t>
  </si>
  <si>
    <t>Cover Panel for Growell Blasting Machine/Vách nắp đậy máy blaster Growell RB90-12</t>
  </si>
  <si>
    <t>715271</t>
  </si>
  <si>
    <t>Sic Tube / Ống silicon (Φ260 x 1000L)</t>
  </si>
  <si>
    <t>715274</t>
  </si>
  <si>
    <t>Lower Bobbin (Fixing Heater)/ gá thanh nhiệt phía dưới</t>
  </si>
  <si>
    <t>715758</t>
  </si>
  <si>
    <t>Motor bơm dầu MDW-15</t>
  </si>
  <si>
    <t>715762</t>
  </si>
  <si>
    <t>Pick-and-place robot sensor yizumi/ Cảm biến robot gắp hàng máy yizumi C-Lin LJE18M-5N1 ( I: 300mA, U: DC6-36V, Sn: 5mm)</t>
  </si>
  <si>
    <t>715777</t>
  </si>
  <si>
    <t>Automatic drain valve/ Van xả nước tự động SA6D</t>
  </si>
  <si>
    <t>715786</t>
  </si>
  <si>
    <t>Gloves for sandblasting machine Găng tay XK Vàng dùng cho máy bắn cát</t>
  </si>
  <si>
    <t>715805</t>
  </si>
  <si>
    <t>Mold Pin-EJECTOR PIN/Chốt hãm bằng thép SKD61 của khuôn đúc :Ø7.5*L100*H6*D11</t>
  </si>
  <si>
    <t>715806</t>
  </si>
  <si>
    <t>Mold Pin-EJECTOR PIN/Chốt hãm bằng thép SKD61 của khuôn đúc :Ø7*L200*H6*D11</t>
  </si>
  <si>
    <t>715833</t>
  </si>
  <si>
    <t>EJECTOR PIN/밀핀Chốt hãm bằng thép của khuôn đúc SKD61,KT: Ф10.5*L100*H8*D16</t>
  </si>
  <si>
    <t>715842</t>
  </si>
  <si>
    <t>Mold pin/Chốt hãm bằng thép của khuôn đúc SKD61 : Ф8*L400*H8*D13</t>
  </si>
  <si>
    <t>715912</t>
  </si>
  <si>
    <t>금형부품Chi tiết thép SKD-61 R KT:86.55*99.19 BORE CORE</t>
  </si>
  <si>
    <t>715916</t>
  </si>
  <si>
    <t>금형부품Chi tiết thép SKD-61 (K) KT:64.53*355*380 UPPER CORE</t>
  </si>
  <si>
    <t>715917</t>
  </si>
  <si>
    <t>금형부품Chi tiết thép SKD-61 (K) KT:68*355*380 LOW CORE</t>
  </si>
  <si>
    <t>715918</t>
  </si>
  <si>
    <t>금형부품Chi tiết thép SKD-61 R KT: 33*55.47 INSERT CORE</t>
  </si>
  <si>
    <t>715921</t>
  </si>
  <si>
    <t>금형부품Chi tiết thép SKD-61 (K) KT: 44.6*71.46*100.5 CHILL BLOCK 1</t>
  </si>
  <si>
    <t>715922</t>
  </si>
  <si>
    <t>금형부품Chi tiết thép SKD-61 (K) KT: 45*71.46*100.5 CHILL BLOCK 2</t>
  </si>
  <si>
    <t>740275</t>
  </si>
  <si>
    <t>Contactor/ Khởi động từ 3P 32A -Coil 220V, CU-32R.</t>
  </si>
  <si>
    <t>744339</t>
  </si>
  <si>
    <t>热缩刀柄Heat shrink knife handle BT40-SLSA3-120CV</t>
  </si>
  <si>
    <t>744340</t>
  </si>
  <si>
    <t>热缩刀柄Heat shrink knife handle BT40-SLSA4-120CV</t>
  </si>
  <si>
    <t>744341</t>
  </si>
  <si>
    <t>热缩刀柄Heat shrink knife handle BT40-SLSA6-120CV</t>
  </si>
  <si>
    <t>744342</t>
  </si>
  <si>
    <t>热缩刀柄Heat shrink knife handle BT40-SLSA10-120CV</t>
  </si>
  <si>
    <t>744343</t>
  </si>
  <si>
    <t>热缩刀柄Heat shrink knife handle BT40-SLSA12-120CV</t>
  </si>
  <si>
    <t>744344</t>
  </si>
  <si>
    <t>热缩刀柄Heat shrink knife handle BT40-SLSA16-120CV</t>
  </si>
  <si>
    <t>744345</t>
  </si>
  <si>
    <t>热缩刀柄Heat shrink knife handle BT40-SLSA8-120CV</t>
  </si>
  <si>
    <t>744355</t>
  </si>
  <si>
    <t>Drill D2.78x15xD4x60L</t>
  </si>
  <si>
    <t>744356</t>
  </si>
  <si>
    <t>COLLET LT10-10</t>
  </si>
  <si>
    <t>744357</t>
  </si>
  <si>
    <t>COLLET LT10-8</t>
  </si>
  <si>
    <t>744358</t>
  </si>
  <si>
    <t>COLLET LT10-6</t>
  </si>
  <si>
    <t>744359</t>
  </si>
  <si>
    <t>COLLET LT10-4</t>
  </si>
  <si>
    <t>750555</t>
  </si>
  <si>
    <t>Hand hydraulic-Exposed door closer (with standard arm)/Tay co thủy lực Hafele (Thiết bị đóng tự động) DCL 11, EN 3.Cat No: 931.84.649</t>
  </si>
  <si>
    <t>752312</t>
  </si>
  <si>
    <t>Drive Belt-Fan Belt/ Dây curoa SPA 1107LW</t>
  </si>
  <si>
    <t>752957</t>
  </si>
  <si>
    <t>Bộ báo mất pha điều hòa trane. 024-2048</t>
  </si>
  <si>
    <t>754673</t>
  </si>
  <si>
    <t>Mold Pin-EJECTOR PIN/Chốt hãm bằng thép SKD61 của khuôn đúc 2.5-200-4H-6H/ 밀핀</t>
  </si>
  <si>
    <t>757571</t>
  </si>
  <si>
    <t>Mold Pin-EJECTOR PIN /Chốt hãm bằng thép SKD61 5*L150*H6*D8 / 밀핀</t>
  </si>
  <si>
    <t>762659</t>
  </si>
  <si>
    <t>Ejector Pin/ Chốt khuôn EPN1.8-100 (misiumi) của khuôn OMS Front lens holder</t>
  </si>
  <si>
    <t>780030</t>
  </si>
  <si>
    <t>50-28035 LDS jig</t>
  </si>
  <si>
    <t>784884</t>
  </si>
  <si>
    <t>Mold De-gating + Trimming NX4 Cover</t>
  </si>
  <si>
    <t>784957</t>
  </si>
  <si>
    <t>SM-A176B BRACKET DIE CASTING MOLD 2 CAV (LOWER CORE)/ Chi tiết khuôn bằng thép ( 1 tấm lõi khuôn dưới)</t>
  </si>
  <si>
    <t>713967</t>
  </si>
  <si>
    <t>Square threaded connector/Cút nối ren vuông PT PT 1/8 Ø8</t>
  </si>
  <si>
    <t>754887</t>
  </si>
  <si>
    <t>Mũi tap ren YAMAWA rãnh thẳng,kt M8*1.25</t>
  </si>
  <si>
    <t>755217</t>
  </si>
  <si>
    <t>Máng điện và nắp sơn tĩnh điện 50x50x L: 2500x T: 1,2mm</t>
  </si>
  <si>
    <t>710969</t>
  </si>
  <si>
    <t>Băng Dính Điện Gongniu Chống Cháy Cuộn 9m GN-ET6 (Đen)</t>
  </si>
  <si>
    <t>740228</t>
  </si>
  <si>
    <t>Hexagonal bolt/ Chìm lục giác M6*40</t>
  </si>
  <si>
    <t>751046</t>
  </si>
  <si>
    <t>DrillØ6.1/ Mũi khoan phi 6.1</t>
  </si>
  <si>
    <t>751610</t>
  </si>
  <si>
    <t>TIG Welding Rod/Que hàn tig MRA - SKD61.Type:Ø2.0</t>
  </si>
  <si>
    <t>754885</t>
  </si>
  <si>
    <t>Mũi tap ren YAMAWA rãnh thẳng, kt M5 x 0.8</t>
  </si>
  <si>
    <t>710105</t>
  </si>
  <si>
    <t>Cảm biến nhiệt cho dầu thủy lực máy đúc phi 4. ren vặn 9.57
 (L= 64.83mm)</t>
  </si>
  <si>
    <t>711061</t>
  </si>
  <si>
    <t>금형부품/Chi tiết thép S45(R), KT: 130*50 Sleeve ring của khuôn khuôn MAS65C #2 (spare mold)</t>
  </si>
  <si>
    <t>711495</t>
  </si>
  <si>
    <t>Throttle Valve/Van tiết lưu PT1/4 khí 8</t>
  </si>
  <si>
    <t>711496</t>
  </si>
  <si>
    <t>Bàn gá so dao BRK-1</t>
  </si>
  <si>
    <t>711497</t>
  </si>
  <si>
    <t>Bàn gá so dao BRK-2</t>
  </si>
  <si>
    <t>711498</t>
  </si>
  <si>
    <t>Bàn gá so dao BRK-3</t>
  </si>
  <si>
    <t>711505</t>
  </si>
  <si>
    <t>Switching Power Supply/Bộ nguồn tổ ong MEAN WELL LRS-150-48(150W 48V,3.3A)</t>
  </si>
  <si>
    <t>711532</t>
  </si>
  <si>
    <t>Linear Bushing/Bạc trượt tuyến tính E-LBK20UU</t>
  </si>
  <si>
    <t>711533</t>
  </si>
  <si>
    <t>Long Linear Bushing/Bạc trượt tuyến tính dài E-LBK20LUU</t>
  </si>
  <si>
    <t>712304</t>
  </si>
  <si>
    <t>금형부품/Chi tiết thép SKD-61R, KT :160*100 SLEEVE của khuôn A356 (revise mold)</t>
  </si>
  <si>
    <t>712305</t>
  </si>
  <si>
    <t>금형부품/Chi tiết thép S45(R), KT :130*47 RING của khuôn A356 (revise mold)</t>
  </si>
  <si>
    <t>712840</t>
  </si>
  <si>
    <t>NBR O-RING (G-100) / Gioăng Cao Su O-Ring NBR (G-100)</t>
  </si>
  <si>
    <t>712841</t>
  </si>
  <si>
    <t>NBR O-RING (P-70) / Gioăng Cao Su O-Ring NBR (P-70)</t>
  </si>
  <si>
    <t>712842</t>
  </si>
  <si>
    <t>DUST SEAL (DSI-55) / Phớt chắn bụi (DSI-55)</t>
  </si>
  <si>
    <t>712843</t>
  </si>
  <si>
    <t>BACKUP R (RNY-63) / Gioăng BACKUP R (RNY-63)</t>
  </si>
  <si>
    <t>712844</t>
  </si>
  <si>
    <t>PACKING (RNY-63) / Gioăng PACKING (RNY-63)</t>
  </si>
  <si>
    <t>712845</t>
  </si>
  <si>
    <t>BACKUP R (G-95) / Gioăng BACKUP R (G-95)</t>
  </si>
  <si>
    <t>712846</t>
  </si>
  <si>
    <t>NBR O-RING (G-95) / Gioăng Cao Su O-Ring NBR (G-95)</t>
  </si>
  <si>
    <t>712847</t>
  </si>
  <si>
    <t>BACKUP R (G-85) / Gioăng BACKUP R (G-85)</t>
  </si>
  <si>
    <t>712848</t>
  </si>
  <si>
    <t>NBR O-RING (G-85) / Gioăng Cao Su O-Ring NBR (G-85)</t>
  </si>
  <si>
    <t>712849</t>
  </si>
  <si>
    <t>NBR O-RING (P-80) / Gioăng Cao Su O-Ring NBR (P-80)</t>
  </si>
  <si>
    <t>712850</t>
  </si>
  <si>
    <t>EXCLUDER (WE3100550) / Phớt EXCLUDER (WE3100550)</t>
  </si>
  <si>
    <t>712851</t>
  </si>
  <si>
    <t>W/R (GR6900550-C380) / Phớt W/R (GR6900550-C380)</t>
  </si>
  <si>
    <t>712852</t>
  </si>
  <si>
    <t>S/T (RSK200550-T46) / Phớt S/T (RSK200550-T46)</t>
  </si>
  <si>
    <t>712853</t>
  </si>
  <si>
    <t>S/T (RSWJ001757-T46) / Phớt S/T (RSWJ001757-T46)</t>
  </si>
  <si>
    <t>712854</t>
  </si>
  <si>
    <t>DUST SEAL (DSI-80) / Phớt chắn bụi (DSI-80)</t>
  </si>
  <si>
    <t>712855</t>
  </si>
  <si>
    <t>W/R (GR69001200-T47) / Phớt W/R (GR69001200-T47)</t>
  </si>
  <si>
    <t>712856</t>
  </si>
  <si>
    <t>BACKUP R (RNY-85) / Gioăng BACKUP R (RNY-85)</t>
  </si>
  <si>
    <t>712857</t>
  </si>
  <si>
    <t>PACKING (RNY-85) / Gioăng PACKING (RNY-85)</t>
  </si>
  <si>
    <t>712858</t>
  </si>
  <si>
    <t>BACKUP R (G-140) / Gioăng BACKUP R (G-140)</t>
  </si>
  <si>
    <t>712859</t>
  </si>
  <si>
    <t>NBR O-RING (G-140) / Gioăng Cao Su O-Ring NBR (G-140)</t>
  </si>
  <si>
    <t>712860</t>
  </si>
  <si>
    <t>NBR O-RING (P-105) / Gioăng Cao Su O-Ring NBR (P-105)</t>
  </si>
  <si>
    <t>712861</t>
  </si>
  <si>
    <t>BACKUP R (P-120) / Gioăng BACKUP R (P-120)</t>
  </si>
  <si>
    <t>712862</t>
  </si>
  <si>
    <t>NBR O-RING (P-120) / Gioăng Cao Su O-Ring NBR (P-120)</t>
  </si>
  <si>
    <t>712863</t>
  </si>
  <si>
    <t>EXCLUDER (WE3200800-T40N) / Phớt EXCLUDER (WE3200800-T40N)</t>
  </si>
  <si>
    <t>712864</t>
  </si>
  <si>
    <t>W/R (GR7300800-C380) / Phớt W/R (GR7300800-C380)</t>
  </si>
  <si>
    <t>712865</t>
  </si>
  <si>
    <t>S/T (RSW300800-T29N) / Phớt S/T (RSW300800-T29N)</t>
  </si>
  <si>
    <t>713087</t>
  </si>
  <si>
    <t>Cooling fan/Quạt làm mát tủ điện 220v 200*200mm</t>
  </si>
  <si>
    <t>713188</t>
  </si>
  <si>
    <t>Mold Pin-EJECTOR PIN /Chốt hãm bằng thép SKD61 của khuôn đúc. Spec: d5*L250*H6*D9</t>
  </si>
  <si>
    <t>713295</t>
  </si>
  <si>
    <t>금형부품/Chi tiết thép SKD-11(K), KT:43.1*70*195 DIE của khuôn TRIMMING FCA4.8 COVER (revise mold)</t>
  </si>
  <si>
    <t>713560</t>
  </si>
  <si>
    <t>Power/ Nguồn 24V RS-25-24</t>
  </si>
  <si>
    <t>713581</t>
  </si>
  <si>
    <t>Brass Alloy/Tấm hợp kim đồng (Cu 98.25-99.45%, crom 0.5-1.5%) C11000, size: T60 x 60 x 100 mm</t>
  </si>
  <si>
    <t>713616</t>
  </si>
  <si>
    <t>Fitting/Đầu nối thẳng PT1/8-4</t>
  </si>
  <si>
    <t>713707</t>
  </si>
  <si>
    <t>금형부품/Chi tiết thép SKD-61(K)KT:60*72*98.78 INSERT CORE</t>
  </si>
  <si>
    <t>714167</t>
  </si>
  <si>
    <t>금형부품/Chi tiết thép SKD-61(K), KT:44.33*125*140 INSERT CORE 3</t>
  </si>
  <si>
    <t>714190</t>
  </si>
  <si>
    <t>Fan / Quạt làm mát motor spindle máy KMT W2S135-EA79-01</t>
  </si>
  <si>
    <t>714265</t>
  </si>
  <si>
    <t>Vít me X cho máy tiện Tsugami M08 J -II</t>
  </si>
  <si>
    <t>714266</t>
  </si>
  <si>
    <t>Vít me Z cho máy tiện Tsugami M08 J -II</t>
  </si>
  <si>
    <t>714267</t>
  </si>
  <si>
    <t>Vít me X cho máy tiện Tsugami M06J -II</t>
  </si>
  <si>
    <t>714268</t>
  </si>
  <si>
    <t>Vít me Z cho máy tiện Tsugami M06 J -II</t>
  </si>
  <si>
    <t>714372</t>
  </si>
  <si>
    <t>Cover giảm giật bản vẽ số 1056-BRKA-D0001</t>
  </si>
  <si>
    <t>714373</t>
  </si>
  <si>
    <t>Cover giảm giật bản vẽ số 1056-BRKA-D0002</t>
  </si>
  <si>
    <t>714374</t>
  </si>
  <si>
    <t>Cover giảm giật bản vẽ số 1056-BRKA-D0003</t>
  </si>
  <si>
    <t>714751</t>
  </si>
  <si>
    <t>Throttle Valve/Van tiết lưu M5 khí 4</t>
  </si>
  <si>
    <t>714788</t>
  </si>
  <si>
    <t>Pneumatic Silencer/Giảm âm khí nén ren PT 1/4</t>
  </si>
  <si>
    <t>714805</t>
  </si>
  <si>
    <t>Pneumatic Solenoid Valve/Van điện từ khí nén VF5120K-5D01-03</t>
  </si>
  <si>
    <t>714806</t>
  </si>
  <si>
    <t>Pneumatic Solenoid Valve/Van điện từ khí nén SMC VP342-5GS1-01B-F</t>
  </si>
  <si>
    <t>714816</t>
  </si>
  <si>
    <t>Cable Drag Chain/máng xích nhựa</t>
  </si>
  <si>
    <t>714907</t>
  </si>
  <si>
    <t>Brass Alloy/ Tấm hợp kim đồng (Cu 98.25-99.45%, crom 0.5-1.5%) C11000, kt: T70*100*60mm</t>
  </si>
  <si>
    <t>715134</t>
  </si>
  <si>
    <t>Cooling Tower Nozzle – Alum. Alloy/Đầu phun tháp giải nhiệt hợp kim nhôm: LCND-12-01-LSH-125.model VSC-150 (150RT)</t>
  </si>
  <si>
    <t>715168</t>
  </si>
  <si>
    <t>Plastic Electrical Enclosure/Tủ điện nhựa 200×300×160mm</t>
  </si>
  <si>
    <t>715169</t>
  </si>
  <si>
    <t>5-Port Network Switch/Bộ chia mạng 5 cổng TP-Link TL-SF1005D</t>
  </si>
  <si>
    <t>715171</t>
  </si>
  <si>
    <t>Internet Cable Box/Thùng cáp mạng Internet CAT5 AMTAKO 305m</t>
  </si>
  <si>
    <t>715172</t>
  </si>
  <si>
    <t>Meanwell/Bộ nguồn 2 đầu ra 5V/24V Meanwell D-60B</t>
  </si>
  <si>
    <t>715201</t>
  </si>
  <si>
    <t>Compressed Air Filter Element/Lõi lọc khí nén H007T, kích thước Ø70 x 455mm, độ lọc 1 micron</t>
  </si>
  <si>
    <t>715225</t>
  </si>
  <si>
    <t>Switching Power Supply/Bộ nguồn tổ ong LRS-200-24 (200W 24V 8.8A)</t>
  </si>
  <si>
    <t>715226</t>
  </si>
  <si>
    <t>Switching Power Supply/Bộ nguồn tổ ong LRS-100-48 (100W 48V 2.3A)</t>
  </si>
  <si>
    <t>715553</t>
  </si>
  <si>
    <t>Fitting/Đầu nối thẳng PT1/4-4</t>
  </si>
  <si>
    <t>715554</t>
  </si>
  <si>
    <t>Fitting/Đầu nối thẳng PT1/4-6</t>
  </si>
  <si>
    <t>715560</t>
  </si>
  <si>
    <t>Electronic Circuit Cleaner Spray/Chai xịt Vệ sinh mạch điện tử WD-40 contact cleaner</t>
  </si>
  <si>
    <t>715866</t>
  </si>
  <si>
    <t>Van định hướng V111-5LZ</t>
  </si>
  <si>
    <t>715867</t>
  </si>
  <si>
    <t>금형부품Chi tiết thép SKD-61 (K) KT:62*105.61*111  INSERT LOWER CORE</t>
  </si>
  <si>
    <t>715892</t>
  </si>
  <si>
    <t>Display screen of the automatic material feeding dryer/ Màn hình của lò xấy thả liệu tự động MC-35MR-4MT-700-F3-A (72W, 24V3A)</t>
  </si>
  <si>
    <t>715932</t>
  </si>
  <si>
    <t>EJECTOR PIN/밀핀Chốt hãm bằng thép của khuôn đúc SKD61 :D1.6*L50*H4*D4</t>
  </si>
  <si>
    <t>715960</t>
  </si>
  <si>
    <t>Casting ladle bushing/ Bạc gáo múc liệu máy đúc 1 đầu phi 30mm, 1 đầu phi 25mm, lỗ trong phi 20mm L= 18mm, ( nhiệt luyện )</t>
  </si>
  <si>
    <t>715961</t>
  </si>
  <si>
    <t>Nozzle retaining pin/ Chốt giữ vòi phun phi 13,6mm* 22mm L=54 ( bao gồm cả long đen, và chốt chẻ )</t>
  </si>
  <si>
    <t>715966</t>
  </si>
  <si>
    <t>Stainless steel slide rail for YIZUMI machine/ Thanh trượt bằng inox dùng cho máy YIZUMI (L=1690mm*100*3mm)</t>
  </si>
  <si>
    <t>715967</t>
  </si>
  <si>
    <t>Slide base for Yizumi 400-ton injection molding machine/ Đế trượt máy đúc Yizumi 400ton ( L= 420*90*14mm) chất liệu đồng</t>
  </si>
  <si>
    <t>715978</t>
  </si>
  <si>
    <t>금형부품Chi tiết thép SKD-61 (K) KT: 40.1*180*300 UPPER CORE</t>
  </si>
  <si>
    <t>715980</t>
  </si>
  <si>
    <t>금형부품Chi tiết thép SKD-61 (K) KT: 47.5*180*300 LOWER CORE</t>
  </si>
  <si>
    <t>715981</t>
  </si>
  <si>
    <t>금형부품Chi tiết thép SKD-61 (K) KT: 75.3*170*310   LOWER CORE</t>
  </si>
  <si>
    <t>715993</t>
  </si>
  <si>
    <t>금형부품Chi tiết thép SKD-61 R KT: 160*100.1 SLEEVE</t>
  </si>
  <si>
    <t>740223</t>
  </si>
  <si>
    <t>Steel anchor bolt/ Nở sắt M10*120mm</t>
  </si>
  <si>
    <t>740227</t>
  </si>
  <si>
    <t>Hexagonal bolt/chìm lục giác kt M6*30</t>
  </si>
  <si>
    <t>740229</t>
  </si>
  <si>
    <t>Hexagonal bolt/ Chìm lục giác M6*50</t>
  </si>
  <si>
    <t>740422</t>
  </si>
  <si>
    <t>Paint Roller-con lăn sơn L=23cm,Ø15mm</t>
  </si>
  <si>
    <t>740841</t>
  </si>
  <si>
    <t>Diamond mounted point (polishing)/Bộ đầu mài hợp kim BMAS-30(thân kim loại, đầu kim cương),phi 3,dài 4.5cm</t>
  </si>
  <si>
    <t>743975</t>
  </si>
  <si>
    <t>Mũi taro M5*0.8*100L</t>
  </si>
  <si>
    <t>744112</t>
  </si>
  <si>
    <t>铰刀 Dao tiện Ø5.0*4L（LQ2-COVER)</t>
  </si>
  <si>
    <t>744191</t>
  </si>
  <si>
    <t>D2.72x9.8xD6x60L DRILL STEP</t>
  </si>
  <si>
    <t>744365</t>
  </si>
  <si>
    <t>D1.5x1TxD0.75x8XD6 T CUT</t>
  </si>
  <si>
    <t>744366</t>
  </si>
  <si>
    <t>D1.01x9.3FLxD6 REAMER(TiB2)</t>
  </si>
  <si>
    <t>744367</t>
  </si>
  <si>
    <t>D3.5x1TxD1x5.5xD4 T CUT</t>
  </si>
  <si>
    <t>744368</t>
  </si>
  <si>
    <t>D2x0.5TxD1x8xD6 T CUT</t>
  </si>
  <si>
    <t>744369</t>
  </si>
  <si>
    <t>D2xR0.2xR0.2xA45x1.15FLxD1.1x2.65xD6 FORM</t>
  </si>
  <si>
    <t>744370</t>
  </si>
  <si>
    <t>D1xR0.5xR0.2xA55x1.05FLxD1x3xD4 FORM</t>
  </si>
  <si>
    <t>744371</t>
  </si>
  <si>
    <t>D1xR0.5xR0.2xA55x1.3FLxD1x3.25xD4 FORM</t>
  </si>
  <si>
    <t>745674</t>
  </si>
  <si>
    <t>Tap Roll M3x0.5x70L (OSG)</t>
  </si>
  <si>
    <t>750408</t>
  </si>
  <si>
    <t>Tấm hợp kim đồng (Cu 98.25-99.45%, crom 0.5-1.5%) C11000, kt: 20*50*60mm</t>
  </si>
  <si>
    <t>750533</t>
  </si>
  <si>
    <t>Cầu chì 10A, 250 V, thủy tinh, L: 30mm</t>
  </si>
  <si>
    <t>751186</t>
  </si>
  <si>
    <t>Endmill R0.3*6*50L</t>
  </si>
  <si>
    <t>751195</t>
  </si>
  <si>
    <t>Fuse/Cầu chì 8A-250V</t>
  </si>
  <si>
    <t>751313</t>
  </si>
  <si>
    <t>Solenoid valve
/Van điện từ TPC 3120 -5H-01</t>
  </si>
  <si>
    <t>751961</t>
  </si>
  <si>
    <t>Metal Shim Tape Rolls/Inox dạng cuộn (Căn đệm) 50*0.03mm*5m</t>
  </si>
  <si>
    <t>752199</t>
  </si>
  <si>
    <t>Cutting stone-đá cắt AGP. Size:105*1*16mm</t>
  </si>
  <si>
    <t>752671</t>
  </si>
  <si>
    <t>Hexagonal bolt
/ Chìm lục giác M6*80mm</t>
  </si>
  <si>
    <t>752974</t>
  </si>
  <si>
    <t>Transformer/ Biến áp nguồn điều khiển máy trimming Hyundae, Input: 110V-220V, Output: 12V</t>
  </si>
  <si>
    <t>753438</t>
  </si>
  <si>
    <t>VBC Cutpine A-150V
/Dầu cắt gọt VBC A-150V</t>
  </si>
  <si>
    <t>753458</t>
  </si>
  <si>
    <t>Biến tần  FR- A840-1,5k-1</t>
  </si>
  <si>
    <t>753780</t>
  </si>
  <si>
    <t>Industrial fan/Quạt treo tường KOMASU KM750</t>
  </si>
  <si>
    <t>754540</t>
  </si>
  <si>
    <t>Lock/Khóa tủ điện MS 480-2 màu đen</t>
  </si>
  <si>
    <t>754691</t>
  </si>
  <si>
    <t>Grinding coarse/Bộ mài thô 3*6</t>
  </si>
  <si>
    <t>756109</t>
  </si>
  <si>
    <t>Bulong lục giác chìm đen M6*15</t>
  </si>
  <si>
    <t>756513</t>
  </si>
  <si>
    <t>Solenoid valve CKD 4GB119-E2/Van điện từ CKD 4GB119-E2</t>
  </si>
  <si>
    <t>756976</t>
  </si>
  <si>
    <t>套铣刀（PCD) Bộ dao tiệnD86.70*87.0（KA4-HOUSING</t>
  </si>
  <si>
    <t>757432</t>
  </si>
  <si>
    <t>Motor Oubang 3RK20GN-C(1 phase,20W)</t>
  </si>
  <si>
    <t>759788</t>
  </si>
  <si>
    <t>Quạt hút nối ống Phi 250 Model: HT-250P(công suất 225W,lưu lượng:1405m³/h,Áp suất:488Pa, điện áp:220V)</t>
  </si>
  <si>
    <t>784976</t>
  </si>
  <si>
    <t>eK-LQ2 Cover-Position checking Jig 0.1 BC</t>
  </si>
  <si>
    <t>810006</t>
  </si>
  <si>
    <t>Release agent WDR-251B/Dầu tách khuôn WDR-251B</t>
  </si>
  <si>
    <t>744360</t>
  </si>
  <si>
    <t>Drill Step D2.25x5.5xA90xD4x45L (MPC)</t>
  </si>
  <si>
    <t>711330</t>
  </si>
  <si>
    <t>Mold Polishing Liquide/Dung dịch đánh bóng khuôn Grade W10</t>
  </si>
  <si>
    <t>711500</t>
  </si>
  <si>
    <t>Drill bit/Mũi khoan thép Ø5.1</t>
  </si>
  <si>
    <t>711514</t>
  </si>
  <si>
    <t>Philips LED Round Ceiling Light/Đèn ốp trần tròn Philips Led 20w CL254</t>
  </si>
  <si>
    <t>711515</t>
  </si>
  <si>
    <t>Plastic Dust Extraction Hose/Ống hút bụi nhựa D100</t>
  </si>
  <si>
    <t>711517</t>
  </si>
  <si>
    <t>Cable tray with powder-coated cover/Máng điện và nắp sơn tĩnh điện 150x100x L: 2500x T: 1,2 mm</t>
  </si>
  <si>
    <t>711518</t>
  </si>
  <si>
    <t>Aptomat/Aptomat LS 3 pha MCB 3A</t>
  </si>
  <si>
    <t>711519</t>
  </si>
  <si>
    <t>Aptomat/Aptomat LS 3 pha MCB 6A</t>
  </si>
  <si>
    <t>711520</t>
  </si>
  <si>
    <t>Drive Belt-Fan Belt /Dây curoa B61</t>
  </si>
  <si>
    <t>711522</t>
  </si>
  <si>
    <t>lack Plastic Cover Strip for Aluminum Profile Slot/Nẹp nhựa che rãnh nhôm định hình 8, màu đen</t>
  </si>
  <si>
    <t>711531</t>
  </si>
  <si>
    <t>Bearing/Vòng bi HCS7010-C-T-P4S-UL-50BNR10H</t>
  </si>
  <si>
    <t>711540</t>
  </si>
  <si>
    <t>Blaster Jig Cover/ Đồ gá nắp Blaster – SUS304</t>
  </si>
  <si>
    <t>711541</t>
  </si>
  <si>
    <t>Blaster Jig Housing/Đồ gá vỏ Blaster – SUS304</t>
  </si>
  <si>
    <t>711542</t>
  </si>
  <si>
    <t>Blaster Cart – Steel Frame/Xe đẩy Blaster – Khung thép hộp 50×50×2, base SS400, sơn tĩnh điện, bánh tải ≥200 kg/bánh</t>
  </si>
  <si>
    <t>711543</t>
  </si>
  <si>
    <t>Hollow Shaft Worm Gearbox/Hộp số giảm tốc cốt âm NMRV050-30-FA-71B5</t>
  </si>
  <si>
    <t>711576</t>
  </si>
  <si>
    <t>Heat Shrink Tubing/Gen co nhiệt sọc xanh vàng phi 8mm</t>
  </si>
  <si>
    <t>711577</t>
  </si>
  <si>
    <t>Solenoid Valve/Van điện từ 7V22008B050</t>
  </si>
  <si>
    <t>711650</t>
  </si>
  <si>
    <t>Motor fan/Quạt làm mát động cơ máy Doosan T4050, RT5318-0220W-B30R-S053~AC 200V 50/60Hz 32/34W, serial no 007264</t>
  </si>
  <si>
    <t>711651</t>
  </si>
  <si>
    <t>Sơn Lót Epoxy Chống Rỉ Cho Sắt Thép EP170(QD) bao gồm chất đông rắn</t>
  </si>
  <si>
    <t>711652</t>
  </si>
  <si>
    <t>Sơn Phủ Polyurethane Ngoài Trời UT6581 - Trắng 1000 bao gồm chất đông cứng</t>
  </si>
  <si>
    <t>712181</t>
  </si>
  <si>
    <t>Nguồn tổ ong Input 220VAC output 24VDC 2A kích thước (L*W*H:110mm*78mm*35mm)</t>
  </si>
  <si>
    <t>712182</t>
  </si>
  <si>
    <t>Rolay/role trung gian OMRON MY2N-J 24VDC 10A 8 chân nhỏ, có đế cài</t>
  </si>
  <si>
    <t>712256</t>
  </si>
  <si>
    <t>mineral vacuum pump oil/Dầu máy hút chân không Elmo Rietschile (MULTI-LUBE 100)</t>
  </si>
  <si>
    <t>713110</t>
  </si>
  <si>
    <t>Hydraulic pipe/Ống tuy ô thủy lực vỏ thép dài 700mm bấm ren 1/4" hai đầu côn lõm</t>
  </si>
  <si>
    <t>713374</t>
  </si>
  <si>
    <t>Wire Mesh Cable Tray with Cover/máng ghen luồn dây điện có nắp</t>
  </si>
  <si>
    <t>713379</t>
  </si>
  <si>
    <t>Power cable/Dây cáp điện 3*6mm</t>
  </si>
  <si>
    <t>713430</t>
  </si>
  <si>
    <t>Thép U mạ kẽm 100*50*5*6000mm (34kg/bar)</t>
  </si>
  <si>
    <t>713471</t>
  </si>
  <si>
    <t>Bearing/vòng bi SKF 6301</t>
  </si>
  <si>
    <t>713648</t>
  </si>
  <si>
    <t>금형부품/Chi tiết thép SKD-61(K), KT:45.53*128*140 INSERT</t>
  </si>
  <si>
    <t>713939</t>
  </si>
  <si>
    <t>금형부품/Chi tiết thép SKD-61(K), KT:121*215*223.9 SLIDE 2</t>
  </si>
  <si>
    <t>714006</t>
  </si>
  <si>
    <t>Light bulb/Bóng đèn chiếu sáng dùng cho máy hàn Laser</t>
  </si>
  <si>
    <t>714269</t>
  </si>
  <si>
    <t>Vít me X cho máy tiện Doosan LYNX 235  -II</t>
  </si>
  <si>
    <t>714270</t>
  </si>
  <si>
    <t>Vít me Z cho máy tiện Doosan LYNX 235  -II</t>
  </si>
  <si>
    <t>714285</t>
  </si>
  <si>
    <t>Drill bit clamp/Bầu kẹp mũi khoan 3-16mm  INT-16-JC-20</t>
  </si>
  <si>
    <t>714400</t>
  </si>
  <si>
    <t>Square Steel Tube/Sắt hộp mạ kẽm (50x100x6000x1.4)mm</t>
  </si>
  <si>
    <t>714450</t>
  </si>
  <si>
    <t>Fitting/khớp nối thẳng ren M5 khí 4</t>
  </si>
  <si>
    <t>714489</t>
  </si>
  <si>
    <t>Xi lanh HFKL20 AIRTAC</t>
  </si>
  <si>
    <t>714548</t>
  </si>
  <si>
    <t>Dây dầu DN13 (1/2")X 1.2m ( ống nước làm mát máy fanuc)</t>
  </si>
  <si>
    <t>714756</t>
  </si>
  <si>
    <t>Fitting/khớp nối thẳng ren M5 khi 6</t>
  </si>
  <si>
    <t>714765</t>
  </si>
  <si>
    <t>Oil Seal /Phớt SDR-50F(50x58x6.5mm)</t>
  </si>
  <si>
    <t>714815</t>
  </si>
  <si>
    <t>Twin‑rod pneumatic cylinder/xi lanh khí nén dẫn hướng đôi TN10‑20S</t>
  </si>
  <si>
    <t>714882</t>
  </si>
  <si>
    <t>Solenoid Valves /van điện từ DSG-01-3C4-D24-N1-51T</t>
  </si>
  <si>
    <t>714915</t>
  </si>
  <si>
    <t>금형부품(DTD)/Chi tiết thép SKD61 KT:160*100.7  SLEEVE CO của khuôn A266</t>
  </si>
  <si>
    <t>715043</t>
  </si>
  <si>
    <t>Servo encoder line/Bộ mã hóa servo B2-3M</t>
  </si>
  <si>
    <t>715044</t>
  </si>
  <si>
    <t>Servo power line/Dây nguồn servo có phanh B2-3M with the brakes</t>
  </si>
  <si>
    <t>715045</t>
  </si>
  <si>
    <t>Servo power line/Dây nguồn servo không có phanh B2-3M with no brakes</t>
  </si>
  <si>
    <t>715046</t>
  </si>
  <si>
    <t>Encoder/Bộ mã hóaE6B2-CWZ6C-360P</t>
  </si>
  <si>
    <t>715056</t>
  </si>
  <si>
    <t>Wireless communication module/Bộ điều chỉnh tín hiệu 485 / 232 + fan heat module</t>
  </si>
  <si>
    <t>715119</t>
  </si>
  <si>
    <t>Bearings/Vòng bi SKF UC 208</t>
  </si>
  <si>
    <t>715129</t>
  </si>
  <si>
    <t>Folding bracket/Bản lề gập 30cm</t>
  </si>
  <si>
    <t>715164</t>
  </si>
  <si>
    <t>Temperature Sensor/Cảm biến nhiệt QBT102 -50~100ºC R B Y G12 6 P80mm Xingyuteng RS485 LCD G 1/2 80 mm</t>
  </si>
  <si>
    <t>715165</t>
  </si>
  <si>
    <t>Water Sewage Pressure Sensor, Diffused Silicon Core/Cảm biến áp suất nước QDW90A W18 G V B3 P3 G2 J5 QIDIAN RS485 LCD 0-1,6 Mpa G1/2</t>
  </si>
  <si>
    <t>715294</t>
  </si>
  <si>
    <t>Sleeve/Trục gáo múc liệu M4B00803-01 S45C (D25/d20xL130)</t>
  </si>
  <si>
    <t>715347</t>
  </si>
  <si>
    <t>금형부품/Chi tiết thép  SKD-11 (K) KT:30.25*200*250 STRIPPER</t>
  </si>
  <si>
    <t>715357</t>
  </si>
  <si>
    <t>Đầu cos SC 150-12, dùng cho dây 150mm lỗ phi 12</t>
  </si>
  <si>
    <t>715431</t>
  </si>
  <si>
    <t>금형부품/Chi tiết thép  SKD-11 (K) KT: 25*200*320 STRIPPER</t>
  </si>
  <si>
    <t>715532</t>
  </si>
  <si>
    <t>Screw/Vít trí P/T 1/4</t>
  </si>
  <si>
    <t>715623</t>
  </si>
  <si>
    <t>금형부품Chi tiết thép SKD-61(K) KT: 53*72*90 SLIDER</t>
  </si>
  <si>
    <t>715808</t>
  </si>
  <si>
    <t>Flower type rubber coupling/Khớp nối giảm chấn hoa thị 7 cánh dùng cho motor máy đúc 125t. OD147mm, ID69mm, H34mm</t>
  </si>
  <si>
    <t>715836</t>
  </si>
  <si>
    <t>금형부품Chi tiết thép CU KT: 7.9*127 ĐIỆN CỰC XUNG</t>
  </si>
  <si>
    <t>716019</t>
  </si>
  <si>
    <t>TUNGSTEN ELECTRODE ROD   WTC-90   D3*100</t>
  </si>
  <si>
    <t>716028</t>
  </si>
  <si>
    <t>Brass Alloy/ Tấm hợp kim đồng (Cu 98.25-99.45%, crom 0.5-1.5%) C11000, kt: T90*40*100mm</t>
  </si>
  <si>
    <t>716032</t>
  </si>
  <si>
    <t>금형부품Chi tiết thép S45C(POS) KT: 10*25*105 BLOCK</t>
  </si>
  <si>
    <t>716047</t>
  </si>
  <si>
    <t>Sensor cable/ Dây Cảm biến sợi quang Omron E3X-NA11</t>
  </si>
  <si>
    <t>716081</t>
  </si>
  <si>
    <t>COLLET NIKKEN- K32-20</t>
  </si>
  <si>
    <t>716084</t>
  </si>
  <si>
    <t>금형부품Chi tiết thép SKD-61 R KT:95.57*107.31 BORE CORE</t>
  </si>
  <si>
    <t>716091</t>
  </si>
  <si>
    <t>금형부품Chi tiết thép SKD-61R KT: 13*15 PIN MAKING</t>
  </si>
  <si>
    <t>716092</t>
  </si>
  <si>
    <t>금형부품/ Chi tiết thép SKD-61R KT: 13*15 PIN MAKING</t>
  </si>
  <si>
    <t>716093</t>
  </si>
  <si>
    <t>금형부품Chi tiết thép SKD-61 (K) KT: 45.16*93*123 INSERT</t>
  </si>
  <si>
    <t>716094</t>
  </si>
  <si>
    <t>금형부품Chi tiết thép SKD-61 (K) KT: 90*240*300 LOWER CORE</t>
  </si>
  <si>
    <t>716095</t>
  </si>
  <si>
    <t>금형부품Chi tiết thép SKD-61R KT: 75*64.53 INSERT</t>
  </si>
  <si>
    <t>716099</t>
  </si>
  <si>
    <t>Solenoid valve/ Van điện từ</t>
  </si>
  <si>
    <t>716100</t>
  </si>
  <si>
    <t>Main filter/ Lọc chính</t>
  </si>
  <si>
    <t>716101</t>
  </si>
  <si>
    <t>Milddle filter/ Lọc trung</t>
  </si>
  <si>
    <t>716102</t>
  </si>
  <si>
    <t>Recovery filter/ Lọc thu hồi</t>
  </si>
  <si>
    <t>716104</t>
  </si>
  <si>
    <t>금형부품Chi tiết thép SKD-61 (K) KT: 110*170*212 SLIDER</t>
  </si>
  <si>
    <t>716105</t>
  </si>
  <si>
    <t>금형부품Chi tiết thép SKD-61 R KT: 150*220.1 SLEEVE</t>
  </si>
  <si>
    <t>716106</t>
  </si>
  <si>
    <t>금형부품Chi tiết thép S45( R )KT: 140*135 RING</t>
  </si>
  <si>
    <t>716107</t>
  </si>
  <si>
    <t>금형부품Chi tiết thép SKD-11 (K) KT: 15*90.32*104.18 PAD</t>
  </si>
  <si>
    <t>740208</t>
  </si>
  <si>
    <t>Hexagonal bolt/ Chìm lục giác M8*90</t>
  </si>
  <si>
    <t>741079</t>
  </si>
  <si>
    <t>1/2 Twin hammer Air Presure-Súng vặn xiết ốc bulong bằng hơi 1/2 inch TOPMAX TP-1600P</t>
  </si>
  <si>
    <t>744385</t>
  </si>
  <si>
    <t>Mâm cặp CDJ95-L16-CC06R (NX4 housing)</t>
  </si>
  <si>
    <t>744387</t>
  </si>
  <si>
    <t>Holder/Cán dao tiện S16M-SDQCL-07</t>
  </si>
  <si>
    <t>744390</t>
  </si>
  <si>
    <t>Special Form D0.4xR0.8xD2xR0.4xA45x1.655FLxD0.89x3.5xD4 FORM</t>
  </si>
  <si>
    <t>744391</t>
  </si>
  <si>
    <t>Special Form D1.9XR0.1XR0.1XA45X0.9FLXD1.1X3XD4 FORM</t>
  </si>
  <si>
    <t>744392</t>
  </si>
  <si>
    <t>Endmill D1.2x2FLxD1.1x6xD6 FLAT EM</t>
  </si>
  <si>
    <t>744393</t>
  </si>
  <si>
    <t>Endmill D0.9x3.5FLxD0.85X4xD4 FLAT EM</t>
  </si>
  <si>
    <t>744394</t>
  </si>
  <si>
    <t>Reamer D0.9x8.5FLxD6 REAMER(TiB2_NONCHAMFER)</t>
  </si>
  <si>
    <t>744412</t>
  </si>
  <si>
    <t>Endmill D0.9x1FLxD0.85x6xD6 FLAT EM</t>
  </si>
  <si>
    <t>744413</t>
  </si>
  <si>
    <t>Special D1.3xR0.25xD1.8xR0.25xA45x0.929FLxD0.9x3xD6 FORM</t>
  </si>
  <si>
    <t>744414</t>
  </si>
  <si>
    <t>Special D0.8xR1xD2.8xR0.15xA35x2.035FLxD1.7x3.5xD6 FORM</t>
  </si>
  <si>
    <t>744415</t>
  </si>
  <si>
    <t>Special D1.33xR0.25xD1.83xR0.25xA45x0.995FLxD1x2.5xD6 FORM</t>
  </si>
  <si>
    <t>745632</t>
  </si>
  <si>
    <t>Crucible base for SiC Crucible 800kg ø360 x H18cm/ Chân đế lò tái chế</t>
  </si>
  <si>
    <t>745656</t>
  </si>
  <si>
    <t>END MILLS 8*R1*9*40*100L*S8*4F</t>
  </si>
  <si>
    <t>745676</t>
  </si>
  <si>
    <t>A37 RESISTANCE MACHINE/ Máy đo điện trở</t>
  </si>
  <si>
    <t>750351</t>
  </si>
  <si>
    <t>Steel Drill/ Mũi khoan bằng thép, phi Ø4.3</t>
  </si>
  <si>
    <t>750353</t>
  </si>
  <si>
    <t>Mũi khoan bằng thép, phi Ø5.2</t>
  </si>
  <si>
    <t>750356</t>
  </si>
  <si>
    <t>Mũi khoan bằng thép, phi Ø7</t>
  </si>
  <si>
    <t>750409</t>
  </si>
  <si>
    <t>Brass Alloy/ Tấm hợp kim đồng (Cu 98.25-99.45%, crom 0.5-1.5%) C11000 KT: 80*50*T20mm</t>
  </si>
  <si>
    <t>750413</t>
  </si>
  <si>
    <t>Tấm hợp kim đồng (Cu 98.25-99.45%, crom 0.5-1.5%) C11000, kt: T30 x 30 x 60</t>
  </si>
  <si>
    <t>750417</t>
  </si>
  <si>
    <t>Tấm hợp kim đồng (Cu 98.25-99.45%, crom 0.5-1.5%) C11000, kt :T30*50*100mm</t>
  </si>
  <si>
    <t>750492</t>
  </si>
  <si>
    <t>Bearings/Vòng bi NSK 6203ZZ (cover made of stell)</t>
  </si>
  <si>
    <t>750878</t>
  </si>
  <si>
    <t>Tap screw/Vít bắn tôn 2 cm</t>
  </si>
  <si>
    <t>751025</t>
  </si>
  <si>
    <t>Mũi khoan phi 3.3</t>
  </si>
  <si>
    <t>751389</t>
  </si>
  <si>
    <t>Ejector pin/Thép không rỉ dạng ống đặc (pin đẩy) Ø25*350</t>
  </si>
  <si>
    <t>751607</t>
  </si>
  <si>
    <t>Cosse top brass./ đầu cosse đồng. SC 6 - 6</t>
  </si>
  <si>
    <t>752006</t>
  </si>
  <si>
    <t>Coupling, spacer for die casting machine 125t/Ốp trục tịnh tiến và đệm cho máy đúc 125 tấn</t>
  </si>
  <si>
    <t>752354</t>
  </si>
  <si>
    <t>Mold Pin-EJECTOR PIN
/Chốt hãm bằng thép của khuôn đúc SKD 61 d6*L100*D8*H4</t>
  </si>
  <si>
    <t>752814</t>
  </si>
  <si>
    <t>Bulong lục giác nón cầu M6x10</t>
  </si>
  <si>
    <t>753116</t>
  </si>
  <si>
    <t>Aptomat LS 1 pha MCB-BKN2P : 20A</t>
  </si>
  <si>
    <t>753117</t>
  </si>
  <si>
    <t>Aptomat LS 1 pha MCB-BKN2P : 32A</t>
  </si>
  <si>
    <t>753195</t>
  </si>
  <si>
    <t>Air clamp valve jig
/ Van khí kẹp jig SY7220-5LOZ-02</t>
  </si>
  <si>
    <t>753234</t>
  </si>
  <si>
    <t>Mold Polishing Liquide/Dung dịch đánh bóng khuôn Grade W7</t>
  </si>
  <si>
    <t>753235</t>
  </si>
  <si>
    <t>Mold Polishing Liquide/Dung dịch đánh bóng khuôn Grade W14</t>
  </si>
  <si>
    <t>753383</t>
  </si>
  <si>
    <t>Heat resistant cables/Dây điện chịu nhiệt phi 1x 6 mm chịu nhiệt 500 độ</t>
  </si>
  <si>
    <t>753815</t>
  </si>
  <si>
    <t>Core (21) of HYDRAULIC PUMP for Die Casting Machine 350 ton/Ruột bơm A12559A của máy bơm thủy lực của máy đúc 350T</t>
  </si>
  <si>
    <t>753816</t>
  </si>
  <si>
    <t>Core (14) of HYDRAULIC PUMP for Die Casting Machine 125ton/ Cục bơm lớn của máy bơm thủy lực của máy đúc 125T</t>
  </si>
  <si>
    <t>754094</t>
  </si>
  <si>
    <t>Gas blower/Khò gas công nghiệp dài 600mm, loa 50mm</t>
  </si>
  <si>
    <t>754391</t>
  </si>
  <si>
    <t>Cosse top brass./ đầu cosse đồng SC 70-12</t>
  </si>
  <si>
    <t>754837</t>
  </si>
  <si>
    <t>Bộ cắt gió đá (Tay cắt mỏ khí oxy) YAMATO (cắt oxy-gas) dây 10 mét</t>
  </si>
  <si>
    <t>755906</t>
  </si>
  <si>
    <t>Close after measurement/Van thủy lực SAB1W-20A-0</t>
  </si>
  <si>
    <t>756068</t>
  </si>
  <si>
    <t>Lục giác chìm M3*10</t>
  </si>
  <si>
    <t>756641</t>
  </si>
  <si>
    <t>Ink/Mực langde S101 cho máy marking SOP690 net.(loại không chip) 410</t>
  </si>
  <si>
    <t>756855</t>
  </si>
  <si>
    <t>Brass Alloy/ Tấm hợp kim đồng (Cu 98.25-99.45%, crom 0.5-1.5%) C11000, kt: 20*20*100mm/(동전극재료)</t>
  </si>
  <si>
    <t>756857</t>
  </si>
  <si>
    <t>Brass Alloy/ Tấm hợp kim đồng (Cu 98.25-99.45%, crom 0.5-1.5%) C11000, kt: 60*100*100mm/(동전극재료)</t>
  </si>
  <si>
    <t>756981</t>
  </si>
  <si>
    <t>Limit Switch/Công tắc hành trình CNTD CZ 3112</t>
  </si>
  <si>
    <t>757028</t>
  </si>
  <si>
    <t>Đèn led dây dán Philips 24V 10.4W/M</t>
  </si>
  <si>
    <t>757123</t>
  </si>
  <si>
    <t>Dây xoắn phi 8 (10m/1 Túi) màu trắng</t>
  </si>
  <si>
    <t>757657</t>
  </si>
  <si>
    <t>Khớp nối mềm Fanuc A290-6079-x315#b machine coupling</t>
  </si>
  <si>
    <t>757844</t>
  </si>
  <si>
    <t>Power plug (black-red)/Phích cắm điện slide tròn 250V, 20A (chân tròn, màu đỏ đen)</t>
  </si>
  <si>
    <t>758186</t>
  </si>
  <si>
    <t>Tủ điện nhựa kích thước(L:170xW130xH:100)mm</t>
  </si>
  <si>
    <t>758761</t>
  </si>
  <si>
    <t>Bearing/vòng bi 6202ZZ NSK</t>
  </si>
  <si>
    <t>759046</t>
  </si>
  <si>
    <t>Small Core (8) of HYDRAULIC PUMP for Die Casting Machine 125 ton/ Cục bơm nhỏ của máy bơm thủy lực của máy đúc 125T</t>
  </si>
  <si>
    <t>784956</t>
  </si>
  <si>
    <t>Mold Die Casting IMEB2 Housing #7</t>
  </si>
  <si>
    <t>784985</t>
  </si>
  <si>
    <t>SM- A376B SIMTRAY, USB CHECK JIG</t>
  </si>
  <si>
    <t>784987</t>
  </si>
  <si>
    <t>BLOCK_DV_RWS _MCT</t>
  </si>
  <si>
    <t>784988</t>
  </si>
  <si>
    <t>BLOCK_DV_US4 RHD _MCT</t>
  </si>
  <si>
    <t>784989</t>
  </si>
  <si>
    <t>BLOCK_DV_REPS _MCT</t>
  </si>
  <si>
    <t>784993</t>
  </si>
  <si>
    <t>PIN JIG -JG REPS COVER &amp; JG RWS_CMM_JIG</t>
  </si>
  <si>
    <t>784994</t>
  </si>
  <si>
    <t>Insert PIN - JG REPS COVER</t>
  </si>
  <si>
    <t>784995</t>
  </si>
  <si>
    <t>Insert PIN - US4 COVER</t>
  </si>
  <si>
    <t>785010</t>
  </si>
  <si>
    <t>JG RWS - UCP New Make</t>
  </si>
  <si>
    <t>Supply</t>
  </si>
  <si>
    <t>Trading</t>
  </si>
  <si>
    <t>900196</t>
  </si>
  <si>
    <t>Battery door #1 (50-PE623-1), Linh kiện Qualcom      50-PE623-1</t>
  </si>
  <si>
    <t>900198</t>
  </si>
  <si>
    <t>DOOR #1 (50-PE401-1), Linh kiện Qualcom 50-PE401-1</t>
  </si>
  <si>
    <t>900205</t>
  </si>
  <si>
    <t>Rear - Housing, Linh kiện Qualcom Rear Housing</t>
  </si>
  <si>
    <t>901022</t>
  </si>
  <si>
    <t>50-40356-1_Display, Cover, Plastic, MTP Pinnacles, Linh kiện qualcomm 50-40356-1</t>
  </si>
  <si>
    <t>901182</t>
  </si>
  <si>
    <t>Tool 粗镗刀 Rough boring cutter/Dao phay  Ø86.37*87.37*59.75L(NX4 Housing）</t>
  </si>
  <si>
    <t>901362</t>
  </si>
  <si>
    <t>LOWER CORE OF JG REPS HOUSING MOLD -  ECN CHANGE(LC - NEW MAKE) / Nhân bên dưới của khuôn JG Reps Housing</t>
  </si>
  <si>
    <t>901364</t>
  </si>
  <si>
    <t>Mold Die casting LT2 Housing, 1 CAV (Full set)/Khuôn đúc LT2 Housing #1</t>
  </si>
  <si>
    <t>901365</t>
  </si>
  <si>
    <t>Mold Die casting US cover 2 CAV (Full set)/Khuôn đúc US Cover #1</t>
  </si>
  <si>
    <t>901369</t>
  </si>
  <si>
    <t>RWS COVER -  ECN CHANGE (LC - NEW MAKE)</t>
  </si>
  <si>
    <t>900531</t>
  </si>
  <si>
    <t>50-PP795-1 PAD, CAMERA DIVIDER, BĂNG DÍNH 50-PP795-1</t>
  </si>
  <si>
    <t>901030</t>
  </si>
  <si>
    <t>50-40356-2_DISPLAY COVER, PLASTIC, MTP KUNO, Linh kiện qualcomm 50-40356-2</t>
  </si>
  <si>
    <t>901405</t>
  </si>
  <si>
    <t>LT2 HSG - MCT Jig (new vesion)</t>
  </si>
  <si>
    <t>901408</t>
  </si>
  <si>
    <t>NX4 HSG - AIR GAGE HEAD/MASTER</t>
  </si>
  <si>
    <t>901409</t>
  </si>
  <si>
    <t>JK1-LHD HSG_New Bore core</t>
  </si>
  <si>
    <t>900668</t>
  </si>
  <si>
    <t>Left bracket 50-36919-1/Khung đỡ màn hình bên trái dùng cho oto bằng nhôm 50-36919-1</t>
  </si>
  <si>
    <t>901370</t>
  </si>
  <si>
    <t>Mold Die casting CL4  Housing  1 CAV (Full set) #16</t>
  </si>
  <si>
    <t>901371</t>
  </si>
  <si>
    <t>Mold Die casting CL4  Housing  1 CAV (Full set) #17</t>
  </si>
  <si>
    <t>901372</t>
  </si>
  <si>
    <t>Mold Die casting MQ4aPE  Housing  1 CAV (Full set) #11</t>
  </si>
  <si>
    <t>901373</t>
  </si>
  <si>
    <t>Mold Die casting MQ4aPE  Housing  1 CAV (Full set) #12</t>
  </si>
  <si>
    <t>901406</t>
  </si>
  <si>
    <t>Mold Die Casting GEN3 AL5 HOUSING #12</t>
  </si>
  <si>
    <t>901422</t>
  </si>
  <si>
    <t>US4 RHD Cover - MCT Jig - Ver 02</t>
  </si>
  <si>
    <t>901423</t>
  </si>
  <si>
    <t>ME1a, MV1a HSG - CMM Jig</t>
  </si>
  <si>
    <t>901424</t>
  </si>
  <si>
    <t>ME1a HOUSING_MCT Jig</t>
  </si>
  <si>
    <t>901425</t>
  </si>
  <si>
    <t>JG REPS LHD Cover - MCT Jig - Ver 02</t>
  </si>
  <si>
    <t>901426</t>
  </si>
  <si>
    <t>JG RWS Cover - MCT Jig -Ver 02</t>
  </si>
  <si>
    <t>901427</t>
  </si>
  <si>
    <t>JG REPS LHD_MARKING JIG</t>
  </si>
  <si>
    <t>260000</t>
  </si>
  <si>
    <t>INJ 20-70269-FA1</t>
  </si>
  <si>
    <t>260001</t>
  </si>
  <si>
    <t>INJ PP Case</t>
  </si>
  <si>
    <t>260002</t>
  </si>
  <si>
    <t>INJ 13-71986-001</t>
  </si>
  <si>
    <t>260003</t>
  </si>
  <si>
    <t>INJ 20-01292-FA1</t>
  </si>
  <si>
    <t>260007</t>
  </si>
  <si>
    <t>INJ 01-91031-E01</t>
  </si>
  <si>
    <t>260009</t>
  </si>
  <si>
    <t>INJ 01-91032-E01</t>
  </si>
  <si>
    <t>260014</t>
  </si>
  <si>
    <t>INJ 72162</t>
  </si>
  <si>
    <t>260015</t>
  </si>
  <si>
    <t>INJ 72159</t>
  </si>
  <si>
    <t>260017</t>
  </si>
  <si>
    <t>INJ BOTTOM 99-00042-001</t>
  </si>
  <si>
    <t>260018</t>
  </si>
  <si>
    <t>INJ 4013535</t>
  </si>
  <si>
    <t>260022</t>
  </si>
  <si>
    <t>INJ 72167</t>
  </si>
  <si>
    <t>260032</t>
  </si>
  <si>
    <t>INJ 71372</t>
  </si>
  <si>
    <t>260037</t>
  </si>
  <si>
    <t>INJ 20-00100-003</t>
  </si>
  <si>
    <t>260038</t>
  </si>
  <si>
    <t>INJ 20-00101-003</t>
  </si>
  <si>
    <t>260040</t>
  </si>
  <si>
    <t>INJ 4013537</t>
  </si>
  <si>
    <t>260041</t>
  </si>
  <si>
    <t>INJ 4020669</t>
  </si>
  <si>
    <t>260049</t>
  </si>
  <si>
    <t>INJ 01-71298-U01</t>
  </si>
  <si>
    <t>260051</t>
  </si>
  <si>
    <t>INJ01-71312-U01</t>
  </si>
  <si>
    <t>260052</t>
  </si>
  <si>
    <t>INJ 01-72329-002</t>
  </si>
  <si>
    <t>260065</t>
  </si>
  <si>
    <t>INJ 20-02294-FA1</t>
  </si>
  <si>
    <t>260067</t>
  </si>
  <si>
    <t>INJ 20-70268-FA1</t>
  </si>
  <si>
    <t>260069</t>
  </si>
  <si>
    <t>INJ 01-72323-002</t>
  </si>
  <si>
    <t>260079</t>
  </si>
  <si>
    <t>INJ 01-31342-FE1</t>
  </si>
  <si>
    <t>260080</t>
  </si>
  <si>
    <t>INJ 01-31161-FE1</t>
  </si>
  <si>
    <t>260088</t>
  </si>
  <si>
    <t>INJ 20-71064-00G</t>
  </si>
  <si>
    <t>260090</t>
  </si>
  <si>
    <t>INJ 20-02290-FA1</t>
  </si>
  <si>
    <t>260092</t>
  </si>
  <si>
    <t>INJ FNK0002</t>
  </si>
  <si>
    <t>260095</t>
  </si>
  <si>
    <t>INJ FNK0005</t>
  </si>
  <si>
    <t>260097</t>
  </si>
  <si>
    <t>INJ DNK0001</t>
  </si>
  <si>
    <t>260102</t>
  </si>
  <si>
    <t>INJ DNK0006</t>
  </si>
  <si>
    <t>260104</t>
  </si>
  <si>
    <t>INJ DNK0008</t>
  </si>
  <si>
    <t>260106</t>
  </si>
  <si>
    <t>INJ GNK0002</t>
  </si>
  <si>
    <t>260108</t>
  </si>
  <si>
    <t>INJ LNK0001</t>
  </si>
  <si>
    <t>260109</t>
  </si>
  <si>
    <t>INJ PNK0001</t>
  </si>
  <si>
    <t>260110</t>
  </si>
  <si>
    <t>INJ PNK0002</t>
  </si>
  <si>
    <t>260112</t>
  </si>
  <si>
    <t>INJ BOTTOM CASE-white Muse&amp;co (NAIL)</t>
  </si>
  <si>
    <t>260114</t>
  </si>
  <si>
    <t>INJ BOTTOM CASE- black (NAIL)</t>
  </si>
  <si>
    <t>260117</t>
  </si>
  <si>
    <t>INJ 4013794 - Shore Thing</t>
  </si>
  <si>
    <t>260119</t>
  </si>
  <si>
    <t>INJ 4013796 - Skinny Dipping</t>
  </si>
  <si>
    <t>260120</t>
  </si>
  <si>
    <t>INJ 4013797 - High Tides</t>
  </si>
  <si>
    <t>260122</t>
  </si>
  <si>
    <t>INJ 20-02209-FA1</t>
  </si>
  <si>
    <t>260123</t>
  </si>
  <si>
    <t>INJ 01-31164-FE1</t>
  </si>
  <si>
    <t>260124</t>
  </si>
  <si>
    <t>INJ 20-02209-FB1</t>
  </si>
  <si>
    <t>260125</t>
  </si>
  <si>
    <t>INJ NL0002_ Red</t>
  </si>
  <si>
    <t>260126</t>
  </si>
  <si>
    <t>INJ Muse&amp;Co (Clear)</t>
  </si>
  <si>
    <t>260127</t>
  </si>
  <si>
    <t>INJ NL0003( Blue)</t>
  </si>
  <si>
    <t>260128</t>
  </si>
  <si>
    <t>INJ Muse&amp;Co (White)</t>
  </si>
  <si>
    <t>260129</t>
  </si>
  <si>
    <t>INJ Muse&amp;Co ( 46707)</t>
  </si>
  <si>
    <t>260130</t>
  </si>
  <si>
    <t>INJ Muse&amp;Co ( Blue)</t>
  </si>
  <si>
    <t>260131</t>
  </si>
  <si>
    <t>INJ NL0007( Pink)</t>
  </si>
  <si>
    <t>260132</t>
  </si>
  <si>
    <t>INJ NL0007( Violet)</t>
  </si>
  <si>
    <t>260135</t>
  </si>
  <si>
    <t>INJ NL0008(Red)</t>
  </si>
  <si>
    <t>260136</t>
  </si>
  <si>
    <t>INJ NC0001(Gray)</t>
  </si>
  <si>
    <t>260137</t>
  </si>
  <si>
    <t>INJ NC0002(Pink)</t>
  </si>
  <si>
    <t>260139</t>
  </si>
  <si>
    <t>INJ ND0019(Red)</t>
  </si>
  <si>
    <t>260141</t>
  </si>
  <si>
    <t>INJ NG0009( Pink)</t>
  </si>
  <si>
    <t>260142</t>
  </si>
  <si>
    <t>INJ NF0011(Pink)</t>
  </si>
  <si>
    <t>260152</t>
  </si>
  <si>
    <t>INJ 02214</t>
  </si>
  <si>
    <t>260153</t>
  </si>
  <si>
    <t>INJ 02250-FC1</t>
  </si>
  <si>
    <t>260155</t>
  </si>
  <si>
    <t>INJ pantone 705c or 698c(ND25,36,30)</t>
  </si>
  <si>
    <t>260156</t>
  </si>
  <si>
    <t>INJ Muse&amp;Co ND0026</t>
  </si>
  <si>
    <t>260157</t>
  </si>
  <si>
    <t>INJ 46707 ND(27),NF(12,13)</t>
  </si>
  <si>
    <t>260158</t>
  </si>
  <si>
    <t>INJ White ND(28,29,33,34,37)NL(09)</t>
  </si>
  <si>
    <t>260159</t>
  </si>
  <si>
    <t>INJ Muse&amp;Co ND0031</t>
  </si>
  <si>
    <t>260160</t>
  </si>
  <si>
    <t>INJ Muse&amp;Co ND0032</t>
  </si>
  <si>
    <t>260162</t>
  </si>
  <si>
    <t>INJ 02250-FA1</t>
  </si>
  <si>
    <t>260163</t>
  </si>
  <si>
    <t>INJ 02250-FB1</t>
  </si>
  <si>
    <t>260165</t>
  </si>
  <si>
    <t>INJ ND(38,39,40,41,42,43,44)NF(16)</t>
  </si>
  <si>
    <t>260166</t>
  </si>
  <si>
    <t>INJ NG(14),NL(11),NF(14,15,17),ND(45)</t>
  </si>
  <si>
    <t>260168</t>
  </si>
  <si>
    <t>INJ NG0011</t>
  </si>
  <si>
    <t>260169</t>
  </si>
  <si>
    <t>INJ NG0012</t>
  </si>
  <si>
    <t>260170</t>
  </si>
  <si>
    <t>INJ NG0013(1)</t>
  </si>
  <si>
    <t>260172</t>
  </si>
  <si>
    <t>INJ NG0015(1)</t>
  </si>
  <si>
    <t>260173</t>
  </si>
  <si>
    <t>INJ NG0015(2)</t>
  </si>
  <si>
    <t>260175</t>
  </si>
  <si>
    <t>INJ PL0001(2)</t>
  </si>
  <si>
    <t>260179</t>
  </si>
  <si>
    <t>INJ PD0001</t>
  </si>
  <si>
    <t>260180</t>
  </si>
  <si>
    <t>INJ NG0010</t>
  </si>
  <si>
    <t>260181</t>
  </si>
  <si>
    <t>INJ 20-02280-FA1</t>
  </si>
  <si>
    <t>260182</t>
  </si>
  <si>
    <t>INJ 20-02280-FB1</t>
  </si>
  <si>
    <t>260183</t>
  </si>
  <si>
    <t>INJ 20-02263-FB1</t>
  </si>
  <si>
    <t>260185</t>
  </si>
  <si>
    <t>INJ 20-02263-FD1</t>
  </si>
  <si>
    <t>260187</t>
  </si>
  <si>
    <t>INJ 01-31728-FE1</t>
  </si>
  <si>
    <t>260188</t>
  </si>
  <si>
    <t>INJ 01-31730-FE1</t>
  </si>
  <si>
    <t>260189</t>
  </si>
  <si>
    <t>INJ 20-02239-FA1</t>
  </si>
  <si>
    <t>260190</t>
  </si>
  <si>
    <t>INJ 20-01260-FA1</t>
  </si>
  <si>
    <t>260191</t>
  </si>
  <si>
    <t>INJ ND0046(1)</t>
  </si>
  <si>
    <t>260192</t>
  </si>
  <si>
    <t>INJ ND0046(2)</t>
  </si>
  <si>
    <t>260193</t>
  </si>
  <si>
    <t>INJ ND0047</t>
  </si>
  <si>
    <t>260195</t>
  </si>
  <si>
    <t>INJ ND0049</t>
  </si>
  <si>
    <t>260196</t>
  </si>
  <si>
    <t>INJ ND0050</t>
  </si>
  <si>
    <t>260198</t>
  </si>
  <si>
    <t>INJ NG0016</t>
  </si>
  <si>
    <t>260200</t>
  </si>
  <si>
    <t>INJ NF0018</t>
  </si>
  <si>
    <t>260202</t>
  </si>
  <si>
    <t>INJ ND0020(3)</t>
  </si>
  <si>
    <t>260204</t>
  </si>
  <si>
    <t>INJ 01-72485-E01</t>
  </si>
  <si>
    <t>260207</t>
  </si>
  <si>
    <t>INJ 01-72488-E01</t>
  </si>
  <si>
    <t>260208</t>
  </si>
  <si>
    <t>INJ 01-72489-E01</t>
  </si>
  <si>
    <t>260212</t>
  </si>
  <si>
    <t>INJ 20-02264-FA1</t>
  </si>
  <si>
    <t>260213</t>
  </si>
  <si>
    <t>INJ 20-02264-FB1</t>
  </si>
  <si>
    <t>260216</t>
  </si>
  <si>
    <t>INJ 20-02270-FD1</t>
  </si>
  <si>
    <t>260217</t>
  </si>
  <si>
    <t>INJ 20-02270-FB1</t>
  </si>
  <si>
    <t>260218</t>
  </si>
  <si>
    <t>INJ 20-02270-FC1</t>
  </si>
  <si>
    <t>260220</t>
  </si>
  <si>
    <t>INJ NL0014</t>
  </si>
  <si>
    <t>260221</t>
  </si>
  <si>
    <t>INJ NL0013</t>
  </si>
  <si>
    <t>260223</t>
  </si>
  <si>
    <t>INJ NG0018</t>
  </si>
  <si>
    <t>260225</t>
  </si>
  <si>
    <t>INJ NF0022</t>
  </si>
  <si>
    <t>260228</t>
  </si>
  <si>
    <t>INJ NF0019</t>
  </si>
  <si>
    <t>260231</t>
  </si>
  <si>
    <t>INJ 01-77115-001</t>
  </si>
  <si>
    <t>260237</t>
  </si>
  <si>
    <t>INJ NP0002</t>
  </si>
  <si>
    <t>260238</t>
  </si>
  <si>
    <t>INJ NP0003</t>
  </si>
  <si>
    <t>260239</t>
  </si>
  <si>
    <t>INJ NP0004</t>
  </si>
  <si>
    <t>260240</t>
  </si>
  <si>
    <t>INJ NP0005</t>
  </si>
  <si>
    <t>260245</t>
  </si>
  <si>
    <t>INJ NP0010</t>
  </si>
  <si>
    <t>260253</t>
  </si>
  <si>
    <t>INJ PL0006</t>
  </si>
  <si>
    <t>260254</t>
  </si>
  <si>
    <t>INJ NL0015</t>
  </si>
  <si>
    <t>260257</t>
  </si>
  <si>
    <t>INJ NC0004</t>
  </si>
  <si>
    <t>260258</t>
  </si>
  <si>
    <t>INJ ND0054</t>
  </si>
  <si>
    <t>260259</t>
  </si>
  <si>
    <t>INJ ND0055</t>
  </si>
  <si>
    <t>260262</t>
  </si>
  <si>
    <t>INJ CP0003AF;CP0087AF</t>
  </si>
  <si>
    <t>260265</t>
  </si>
  <si>
    <t>INJ CP0006AF;CP0090AF</t>
  </si>
  <si>
    <t>260268</t>
  </si>
  <si>
    <t>INJ CP0009AF;CP0093AF</t>
  </si>
  <si>
    <t>260269</t>
  </si>
  <si>
    <t>INJ CP0010AF;CP0094AF</t>
  </si>
  <si>
    <t>260272</t>
  </si>
  <si>
    <t>INJ CP0013AF;CP0097AF</t>
  </si>
  <si>
    <t>260273</t>
  </si>
  <si>
    <t>INJ CP0014AF;CP0098AF</t>
  </si>
  <si>
    <t>260275</t>
  </si>
  <si>
    <t>INJ CP0016AF;CP0100AF</t>
  </si>
  <si>
    <t>260279</t>
  </si>
  <si>
    <t>INJ CP0021AF;CP0105AF</t>
  </si>
  <si>
    <t>260282</t>
  </si>
  <si>
    <t>INJ CP0024AF;CP0108AF</t>
  </si>
  <si>
    <t>260285</t>
  </si>
  <si>
    <t>INJ CP0027AF;CP0111AF</t>
  </si>
  <si>
    <t>260289</t>
  </si>
  <si>
    <t>INJ CP0031AF;CP0115AF</t>
  </si>
  <si>
    <t>260293</t>
  </si>
  <si>
    <t>INJ CP0035AF;CP0119AF</t>
  </si>
  <si>
    <t>260294</t>
  </si>
  <si>
    <t>INJ CP0036AF;CP0120AF</t>
  </si>
  <si>
    <t>260301</t>
  </si>
  <si>
    <t>INJ CP0018AF;CP0102AF</t>
  </si>
  <si>
    <t>260302</t>
  </si>
  <si>
    <t>INJ CP0043AF</t>
  </si>
  <si>
    <t>260306</t>
  </si>
  <si>
    <t>INJ CP0047AF</t>
  </si>
  <si>
    <t>260320</t>
  </si>
  <si>
    <t>INJ CP0061AF</t>
  </si>
  <si>
    <t>260331</t>
  </si>
  <si>
    <t>INJ CP0072AF</t>
  </si>
  <si>
    <t>270025</t>
  </si>
  <si>
    <t>EX ACE Tech 61C- 00261</t>
  </si>
  <si>
    <t>460021</t>
  </si>
  <si>
    <t>PAD 63032BP</t>
  </si>
  <si>
    <t>460050</t>
  </si>
  <si>
    <t>PAD 20-70268-FA1</t>
  </si>
  <si>
    <t>460057</t>
  </si>
  <si>
    <t>PAD 4013540</t>
  </si>
  <si>
    <t>460063</t>
  </si>
  <si>
    <t>PAD 01-31154-FE2</t>
  </si>
  <si>
    <t>460067</t>
  </si>
  <si>
    <t>PAD FNK0003</t>
  </si>
  <si>
    <t>460070</t>
  </si>
  <si>
    <t>PAD FNK0006</t>
  </si>
  <si>
    <t>460071</t>
  </si>
  <si>
    <t>PAD DNK0001</t>
  </si>
  <si>
    <t>460075</t>
  </si>
  <si>
    <t>PAD DNK0005</t>
  </si>
  <si>
    <t>460079</t>
  </si>
  <si>
    <t>PAD GNK0001</t>
  </si>
  <si>
    <t>460081</t>
  </si>
  <si>
    <t>PAD GNK0003</t>
  </si>
  <si>
    <t>460082</t>
  </si>
  <si>
    <t>PAD LNK0001</t>
  </si>
  <si>
    <t>460084</t>
  </si>
  <si>
    <t>PAD PNK0002</t>
  </si>
  <si>
    <t>460090</t>
  </si>
  <si>
    <t>PAD 20-02209-FA1</t>
  </si>
  <si>
    <t>460091</t>
  </si>
  <si>
    <t>PAD 20-02209-FB1</t>
  </si>
  <si>
    <t>460092</t>
  </si>
  <si>
    <t>PAD NL0002</t>
  </si>
  <si>
    <t>460093</t>
  </si>
  <si>
    <t>PAD NL0003</t>
  </si>
  <si>
    <t>460101</t>
  </si>
  <si>
    <t>PAD ND0012(46707)</t>
  </si>
  <si>
    <t>460109</t>
  </si>
  <si>
    <t>PAD NG0005(1)</t>
  </si>
  <si>
    <t>460119</t>
  </si>
  <si>
    <t>PAD ND0019</t>
  </si>
  <si>
    <t>460120</t>
  </si>
  <si>
    <t>PAD ND0020(1)</t>
  </si>
  <si>
    <t>460121</t>
  </si>
  <si>
    <t>PAD ND0020(2)</t>
  </si>
  <si>
    <t>460123</t>
  </si>
  <si>
    <t>PAD NG0007(1)</t>
  </si>
  <si>
    <t>460127</t>
  </si>
  <si>
    <t>PAD ND0017(yellow)</t>
  </si>
  <si>
    <t>460133</t>
  </si>
  <si>
    <t>PAD 02214-FD1</t>
  </si>
  <si>
    <t>460135</t>
  </si>
  <si>
    <t>PAD 02263-FA1</t>
  </si>
  <si>
    <t>460140</t>
  </si>
  <si>
    <t>PAD 02250-FA1</t>
  </si>
  <si>
    <t>460145</t>
  </si>
  <si>
    <t>PAD ND0042</t>
  </si>
  <si>
    <t>460165</t>
  </si>
  <si>
    <t>PAD NL0009(2)</t>
  </si>
  <si>
    <t>460169</t>
  </si>
  <si>
    <t>PAD NG0013(3)</t>
  </si>
  <si>
    <t>460185</t>
  </si>
  <si>
    <t>PAD NF0023</t>
  </si>
  <si>
    <t>460189</t>
  </si>
  <si>
    <t>PAD NF0019</t>
  </si>
  <si>
    <t>460207</t>
  </si>
  <si>
    <t>PAD PL0004</t>
  </si>
  <si>
    <t>460212</t>
  </si>
  <si>
    <t>PAD ND0052</t>
  </si>
  <si>
    <t>561001</t>
  </si>
  <si>
    <t>META 01-91027-E01 ( Minghui)</t>
  </si>
  <si>
    <t>561004</t>
  </si>
  <si>
    <t>META 01-91044-E01 ( Minghui)</t>
  </si>
  <si>
    <t>561007</t>
  </si>
  <si>
    <t>META BOTTOM 99-00042-001 ( Minghui)</t>
  </si>
  <si>
    <t>561008</t>
  </si>
  <si>
    <t>META 4020668</t>
  </si>
  <si>
    <t>561011</t>
  </si>
  <si>
    <t>META 72167 ( SI tech)</t>
  </si>
  <si>
    <t>561015</t>
  </si>
  <si>
    <t>META 01-71312-U01</t>
  </si>
  <si>
    <t>561016</t>
  </si>
  <si>
    <t>META 01-91030-E01</t>
  </si>
  <si>
    <t>561017</t>
  </si>
  <si>
    <t>META 4013538</t>
  </si>
  <si>
    <t>561018</t>
  </si>
  <si>
    <t>META 4013540</t>
  </si>
  <si>
    <t>640003</t>
  </si>
  <si>
    <t>AB NL0005</t>
  </si>
  <si>
    <t>640032</t>
  </si>
  <si>
    <t>AB ND0043</t>
  </si>
  <si>
    <t>640034</t>
  </si>
  <si>
    <t>AB NF0014</t>
  </si>
  <si>
    <t>660000</t>
  </si>
  <si>
    <t>UV 20-70269-FA1</t>
  </si>
  <si>
    <t>660001</t>
  </si>
  <si>
    <t>UV 13-71986-001</t>
  </si>
  <si>
    <t>660004</t>
  </si>
  <si>
    <t>UV 01-91031-E01</t>
  </si>
  <si>
    <t>660010</t>
  </si>
  <si>
    <t>UV 72166</t>
  </si>
  <si>
    <t>660012</t>
  </si>
  <si>
    <t>UV 72159</t>
  </si>
  <si>
    <t>660013</t>
  </si>
  <si>
    <t>UV 4013535</t>
  </si>
  <si>
    <t>660017</t>
  </si>
  <si>
    <t>UV 63025BP</t>
  </si>
  <si>
    <t>660019</t>
  </si>
  <si>
    <t>UV 63027BP</t>
  </si>
  <si>
    <t>660031</t>
  </si>
  <si>
    <t>UV 4020669</t>
  </si>
  <si>
    <t>660033</t>
  </si>
  <si>
    <t>UV 20-71293-00B</t>
  </si>
  <si>
    <t>660035</t>
  </si>
  <si>
    <t>UV 20-71558-002</t>
  </si>
  <si>
    <t>660037</t>
  </si>
  <si>
    <t>UV  01-71294-U01</t>
  </si>
  <si>
    <t>660038</t>
  </si>
  <si>
    <t>UV  01-71298-U01</t>
  </si>
  <si>
    <t>660040</t>
  </si>
  <si>
    <t>UV  01-72330-002</t>
  </si>
  <si>
    <t>660051</t>
  </si>
  <si>
    <t>UV 20-02294-FA1</t>
  </si>
  <si>
    <t>660062</t>
  </si>
  <si>
    <t>UV  01-31334-FE1</t>
  </si>
  <si>
    <t>660065</t>
  </si>
  <si>
    <t>UV  01-31161-FE1</t>
  </si>
  <si>
    <t>660070</t>
  </si>
  <si>
    <t>UV 01-91018-002</t>
  </si>
  <si>
    <t>660071</t>
  </si>
  <si>
    <t>UV 01-91039-002</t>
  </si>
  <si>
    <t>660072</t>
  </si>
  <si>
    <t>UV 01-91030</t>
  </si>
  <si>
    <t>660075</t>
  </si>
  <si>
    <t>UV 20-71064-00G</t>
  </si>
  <si>
    <t>660078</t>
  </si>
  <si>
    <t>UV FNK0001</t>
  </si>
  <si>
    <t>660079</t>
  </si>
  <si>
    <t>UV FNK0002</t>
  </si>
  <si>
    <t>660080</t>
  </si>
  <si>
    <t>UV FNK0003</t>
  </si>
  <si>
    <t>660082</t>
  </si>
  <si>
    <t>UV FNK0005</t>
  </si>
  <si>
    <t>660083</t>
  </si>
  <si>
    <t>UV FNK0006</t>
  </si>
  <si>
    <t>660091</t>
  </si>
  <si>
    <t>UV DNK0008</t>
  </si>
  <si>
    <t>660092</t>
  </si>
  <si>
    <t>UV GNK0001</t>
  </si>
  <si>
    <t>660093</t>
  </si>
  <si>
    <t>UV GNK0002</t>
  </si>
  <si>
    <t>660094</t>
  </si>
  <si>
    <t>UV GNK0003</t>
  </si>
  <si>
    <t>660095</t>
  </si>
  <si>
    <t>UV LNK0001</t>
  </si>
  <si>
    <t>660097</t>
  </si>
  <si>
    <t>UV PNK0002</t>
  </si>
  <si>
    <t>660099</t>
  </si>
  <si>
    <t>UV 4013794 - Shore Thing</t>
  </si>
  <si>
    <t>660101</t>
  </si>
  <si>
    <t>UV 4013796 - Skinny Dipping</t>
  </si>
  <si>
    <t>660102</t>
  </si>
  <si>
    <t>UV 4013797 - High Tides</t>
  </si>
  <si>
    <t>660104</t>
  </si>
  <si>
    <t>UV 20-02209-FA1</t>
  </si>
  <si>
    <t>660105</t>
  </si>
  <si>
    <t>UV 01-31164-FE1</t>
  </si>
  <si>
    <t>660106</t>
  </si>
  <si>
    <t>UV 20-02209-FB1</t>
  </si>
  <si>
    <t>660110</t>
  </si>
  <si>
    <t>UV NL0003( blue)</t>
  </si>
  <si>
    <t>660111</t>
  </si>
  <si>
    <t>UV NL0003(pad)</t>
  </si>
  <si>
    <t>660113</t>
  </si>
  <si>
    <t>UV NL0004(Pad)</t>
  </si>
  <si>
    <t>660114</t>
  </si>
  <si>
    <t>UV NL0004( AB)</t>
  </si>
  <si>
    <t>660115</t>
  </si>
  <si>
    <t>UV NF0007(AB)</t>
  </si>
  <si>
    <t>660116</t>
  </si>
  <si>
    <t>UV ND0009(AB)</t>
  </si>
  <si>
    <t>660117</t>
  </si>
  <si>
    <t>UV NL0005</t>
  </si>
  <si>
    <t>660118</t>
  </si>
  <si>
    <t>UV NL0006(Blue)</t>
  </si>
  <si>
    <t>660119</t>
  </si>
  <si>
    <t>UV NL0006(clear)</t>
  </si>
  <si>
    <t>660120</t>
  </si>
  <si>
    <t>UV NL0007(pink)</t>
  </si>
  <si>
    <t>660121</t>
  </si>
  <si>
    <t>UV NL0007(violet)</t>
  </si>
  <si>
    <t>660122</t>
  </si>
  <si>
    <t>UV ND0010</t>
  </si>
  <si>
    <t>660123</t>
  </si>
  <si>
    <t>UV ND0011</t>
  </si>
  <si>
    <t>660124</t>
  </si>
  <si>
    <t>UV ND0012( PAD)</t>
  </si>
  <si>
    <t>660126</t>
  </si>
  <si>
    <t>UV ND0013</t>
  </si>
  <si>
    <t>660130</t>
  </si>
  <si>
    <t>UV ND0015(Pad)</t>
  </si>
  <si>
    <t>660131</t>
  </si>
  <si>
    <t>UV ND0015(inj)</t>
  </si>
  <si>
    <t>660132</t>
  </si>
  <si>
    <t>UV ND0016</t>
  </si>
  <si>
    <t>660135</t>
  </si>
  <si>
    <t>UV NG0005(Pad)</t>
  </si>
  <si>
    <t>660136</t>
  </si>
  <si>
    <t>UV NG0005(AB)</t>
  </si>
  <si>
    <t>660137</t>
  </si>
  <si>
    <t>UV NL0008(1- pad)</t>
  </si>
  <si>
    <t>660138</t>
  </si>
  <si>
    <t>UV NL0008(2- pad)</t>
  </si>
  <si>
    <t>660139</t>
  </si>
  <si>
    <t>UV NG0006</t>
  </si>
  <si>
    <t>660141</t>
  </si>
  <si>
    <t>UV NC0002</t>
  </si>
  <si>
    <t>660142</t>
  </si>
  <si>
    <t>UV NC0003</t>
  </si>
  <si>
    <t>660144</t>
  </si>
  <si>
    <t>UV ND0017(1)</t>
  </si>
  <si>
    <t>660145</t>
  </si>
  <si>
    <t>UV ND0017(2)</t>
  </si>
  <si>
    <t>660149</t>
  </si>
  <si>
    <t>UV ND0019(Pad)</t>
  </si>
  <si>
    <t>660150</t>
  </si>
  <si>
    <t>UV ND0019(inj)</t>
  </si>
  <si>
    <t>660152</t>
  </si>
  <si>
    <t>UV ND0020(1-Pad)</t>
  </si>
  <si>
    <t>660153</t>
  </si>
  <si>
    <t>UV ND0020(2-Pad)</t>
  </si>
  <si>
    <t>660154</t>
  </si>
  <si>
    <t>UV NF0010</t>
  </si>
  <si>
    <t>660157</t>
  </si>
  <si>
    <t>UV NG0008(Pad)</t>
  </si>
  <si>
    <t>660158</t>
  </si>
  <si>
    <t>UV NG0008</t>
  </si>
  <si>
    <t>660159</t>
  </si>
  <si>
    <t>UV NG0009(pad)</t>
  </si>
  <si>
    <t>660160</t>
  </si>
  <si>
    <t>UV NG0009(inj)</t>
  </si>
  <si>
    <t>660161</t>
  </si>
  <si>
    <t>UV NF0011(AB)</t>
  </si>
  <si>
    <t>660168</t>
  </si>
  <si>
    <t>UV 02202-FA1</t>
  </si>
  <si>
    <t>660169</t>
  </si>
  <si>
    <t>UV 02202-FB1</t>
  </si>
  <si>
    <t>660170</t>
  </si>
  <si>
    <t>UV 02214-FA1</t>
  </si>
  <si>
    <t>660171</t>
  </si>
  <si>
    <t>UV 02214-FB1</t>
  </si>
  <si>
    <t>660172</t>
  </si>
  <si>
    <t>UV 02214-FC1</t>
  </si>
  <si>
    <t>660173</t>
  </si>
  <si>
    <t>UV 02214-FD1</t>
  </si>
  <si>
    <t>660175</t>
  </si>
  <si>
    <t>UV 02263-FA1</t>
  </si>
  <si>
    <t>660176</t>
  </si>
  <si>
    <t>UV ND0025</t>
  </si>
  <si>
    <t>660178</t>
  </si>
  <si>
    <t>UV ND0027</t>
  </si>
  <si>
    <t>660182</t>
  </si>
  <si>
    <t>UV NF0012</t>
  </si>
  <si>
    <t>660183</t>
  </si>
  <si>
    <t>UV NF0013</t>
  </si>
  <si>
    <t>660184</t>
  </si>
  <si>
    <t>UV ND0028</t>
  </si>
  <si>
    <t>660185</t>
  </si>
  <si>
    <t>UV ND0029</t>
  </si>
  <si>
    <t>660186</t>
  </si>
  <si>
    <t>UV ND0030</t>
  </si>
  <si>
    <t>660188</t>
  </si>
  <si>
    <t>UV ND0032</t>
  </si>
  <si>
    <t>660189</t>
  </si>
  <si>
    <t>UV ND0033</t>
  </si>
  <si>
    <t>660190</t>
  </si>
  <si>
    <t>UV ND0034</t>
  </si>
  <si>
    <t>660192</t>
  </si>
  <si>
    <t>UV ND0036</t>
  </si>
  <si>
    <t>660194</t>
  </si>
  <si>
    <t>UV 02250-FA1</t>
  </si>
  <si>
    <t>660195</t>
  </si>
  <si>
    <t>UV 02250-FB1</t>
  </si>
  <si>
    <t>660197</t>
  </si>
  <si>
    <t>UV ND0039</t>
  </si>
  <si>
    <t>660198</t>
  </si>
  <si>
    <t>UV ND0040</t>
  </si>
  <si>
    <t>660199</t>
  </si>
  <si>
    <t>UV ND0041</t>
  </si>
  <si>
    <t>660200</t>
  </si>
  <si>
    <t>UV ND0042</t>
  </si>
  <si>
    <t>660203</t>
  </si>
  <si>
    <t>UV ND0045</t>
  </si>
  <si>
    <t>660204</t>
  </si>
  <si>
    <t>UV NF0014</t>
  </si>
  <si>
    <t>660205</t>
  </si>
  <si>
    <t>UV NF0015</t>
  </si>
  <si>
    <t>660206</t>
  </si>
  <si>
    <t>UV NF0016</t>
  </si>
  <si>
    <t>660208</t>
  </si>
  <si>
    <t>UV NG0010</t>
  </si>
  <si>
    <t>660209</t>
  </si>
  <si>
    <t>UV NG0011</t>
  </si>
  <si>
    <t>660211</t>
  </si>
  <si>
    <t>UV NG0013</t>
  </si>
  <si>
    <t>660214</t>
  </si>
  <si>
    <t>UV NL0010</t>
  </si>
  <si>
    <t>660215</t>
  </si>
  <si>
    <t>UV NL0011</t>
  </si>
  <si>
    <t>660216</t>
  </si>
  <si>
    <t>UV PD0001</t>
  </si>
  <si>
    <t>660222</t>
  </si>
  <si>
    <t>UV 20-02280-FA1</t>
  </si>
  <si>
    <t>660223</t>
  </si>
  <si>
    <t>UV 20-02280-FB1</t>
  </si>
  <si>
    <t>660226</t>
  </si>
  <si>
    <t>UV 20-02263-FD1</t>
  </si>
  <si>
    <t>660228</t>
  </si>
  <si>
    <t>UV 01-31728-FE1</t>
  </si>
  <si>
    <t>660229</t>
  </si>
  <si>
    <t>UV 01-31730-FE1</t>
  </si>
  <si>
    <t>660230</t>
  </si>
  <si>
    <t>UV 20-02239-FA1</t>
  </si>
  <si>
    <t>660232</t>
  </si>
  <si>
    <t>UV ND0047</t>
  </si>
  <si>
    <t>660237</t>
  </si>
  <si>
    <t>UV NG0016</t>
  </si>
  <si>
    <t>660238</t>
  </si>
  <si>
    <t>UV NF0011(PAD)</t>
  </si>
  <si>
    <t>660239</t>
  </si>
  <si>
    <t>UV NL0010(PAD)</t>
  </si>
  <si>
    <t>660240</t>
  </si>
  <si>
    <t>UV NF0018</t>
  </si>
  <si>
    <t>660241</t>
  </si>
  <si>
    <t>UV NG0017</t>
  </si>
  <si>
    <t>660242</t>
  </si>
  <si>
    <t>UV NL0009(2)</t>
  </si>
  <si>
    <t>660243</t>
  </si>
  <si>
    <t>UV NL0005(2)</t>
  </si>
  <si>
    <t>660244</t>
  </si>
  <si>
    <t>UV NG0010(2)</t>
  </si>
  <si>
    <t>660246</t>
  </si>
  <si>
    <t>UV ND0047(2)</t>
  </si>
  <si>
    <t>660248</t>
  </si>
  <si>
    <t>UV 01-72484-E01</t>
  </si>
  <si>
    <t>660249</t>
  </si>
  <si>
    <t>UV 01-72485-E01</t>
  </si>
  <si>
    <t>660250</t>
  </si>
  <si>
    <t>UV 01-72486-E01</t>
  </si>
  <si>
    <t>660253</t>
  </si>
  <si>
    <t>UV 01-72489-E01</t>
  </si>
  <si>
    <t>660257</t>
  </si>
  <si>
    <t>UV 20-02264-FB1</t>
  </si>
  <si>
    <t>660259</t>
  </si>
  <si>
    <t>UV 20-02264-FD1</t>
  </si>
  <si>
    <t>660260</t>
  </si>
  <si>
    <t>UV 20-02270-FA1</t>
  </si>
  <si>
    <t>660261</t>
  </si>
  <si>
    <t>UV 20-02270-FB1</t>
  </si>
  <si>
    <t>660262</t>
  </si>
  <si>
    <t>UV 20-02270-FC1</t>
  </si>
  <si>
    <t>660263</t>
  </si>
  <si>
    <t>UV 20-02270-FD1</t>
  </si>
  <si>
    <t>660264</t>
  </si>
  <si>
    <t>UV NL0014</t>
  </si>
  <si>
    <t>660265</t>
  </si>
  <si>
    <t>UV NL0013</t>
  </si>
  <si>
    <t>660267</t>
  </si>
  <si>
    <t>UV NG0018</t>
  </si>
  <si>
    <t>660268</t>
  </si>
  <si>
    <t>UV NF0023</t>
  </si>
  <si>
    <t>660269</t>
  </si>
  <si>
    <t>UV NF0022</t>
  </si>
  <si>
    <t>660270</t>
  </si>
  <si>
    <t>UV NF0021</t>
  </si>
  <si>
    <t>660271</t>
  </si>
  <si>
    <t>UV NF0020</t>
  </si>
  <si>
    <t>660272</t>
  </si>
  <si>
    <t>UV NF0019</t>
  </si>
  <si>
    <t>660273</t>
  </si>
  <si>
    <t>UV ND0053</t>
  </si>
  <si>
    <t>660275</t>
  </si>
  <si>
    <t>UV 01-77115-001</t>
  </si>
  <si>
    <t>660277</t>
  </si>
  <si>
    <t>UV 01-77117-001</t>
  </si>
  <si>
    <t>660278</t>
  </si>
  <si>
    <t>UV 01-77118-001</t>
  </si>
  <si>
    <t>660279</t>
  </si>
  <si>
    <t>UV 01-77119-001</t>
  </si>
  <si>
    <t>660280</t>
  </si>
  <si>
    <t>UV NP0001</t>
  </si>
  <si>
    <t>660281</t>
  </si>
  <si>
    <t>UV NP0002</t>
  </si>
  <si>
    <t>660282</t>
  </si>
  <si>
    <t>UV NP0003</t>
  </si>
  <si>
    <t>660283</t>
  </si>
  <si>
    <t>UV NP0004</t>
  </si>
  <si>
    <t>660284</t>
  </si>
  <si>
    <t>UV NP0005</t>
  </si>
  <si>
    <t>660285</t>
  </si>
  <si>
    <t>UV NP0006</t>
  </si>
  <si>
    <t>660287</t>
  </si>
  <si>
    <t>UV NP0008</t>
  </si>
  <si>
    <t>660288</t>
  </si>
  <si>
    <t>UV NP0009</t>
  </si>
  <si>
    <t>660289</t>
  </si>
  <si>
    <t>UV NP0010</t>
  </si>
  <si>
    <t>660291</t>
  </si>
  <si>
    <t>UV NP0012</t>
  </si>
  <si>
    <t>660293</t>
  </si>
  <si>
    <t>UV NP0013(b)</t>
  </si>
  <si>
    <t>660294</t>
  </si>
  <si>
    <t>UV PL0002</t>
  </si>
  <si>
    <t>660296</t>
  </si>
  <si>
    <t>UV PL0004</t>
  </si>
  <si>
    <t>660297</t>
  </si>
  <si>
    <t>UV PL0005</t>
  </si>
  <si>
    <t>660298</t>
  </si>
  <si>
    <t>UV PL0006</t>
  </si>
  <si>
    <t>660300</t>
  </si>
  <si>
    <t>UV NL0016</t>
  </si>
  <si>
    <t>660301</t>
  </si>
  <si>
    <t>UV ND0052</t>
  </si>
  <si>
    <t>660302</t>
  </si>
  <si>
    <t>UV NC0004</t>
  </si>
  <si>
    <t>660303</t>
  </si>
  <si>
    <t>UV ND0054</t>
  </si>
  <si>
    <t>660304</t>
  </si>
  <si>
    <t>UV ND0055</t>
  </si>
  <si>
    <t>660305</t>
  </si>
  <si>
    <t>UV ND0027(pad)</t>
  </si>
  <si>
    <t>660311</t>
  </si>
  <si>
    <t>UV CP0006AF;CP0090AF</t>
  </si>
  <si>
    <t>660312</t>
  </si>
  <si>
    <t>UV CP0007AF;CP0091AF</t>
  </si>
  <si>
    <t>660314</t>
  </si>
  <si>
    <t>UV CP0009AF;CP0093AF</t>
  </si>
  <si>
    <t>660316</t>
  </si>
  <si>
    <t>UV CP0011AF;CP0095AF</t>
  </si>
  <si>
    <t>660318</t>
  </si>
  <si>
    <t>UV CP0013AF;CP0097AF</t>
  </si>
  <si>
    <t>660319</t>
  </si>
  <si>
    <t>UV CP0014AF;CP0098AF</t>
  </si>
  <si>
    <t>660320</t>
  </si>
  <si>
    <t>UV CP0015AF;CP0099AF</t>
  </si>
  <si>
    <t>660322</t>
  </si>
  <si>
    <t>UV CP0017AF;CP0101AF</t>
  </si>
  <si>
    <t>660325</t>
  </si>
  <si>
    <t>UV CP0021AF;CP0105AF</t>
  </si>
  <si>
    <t>660328</t>
  </si>
  <si>
    <t>UV CP0024AF;CP0108AF</t>
  </si>
  <si>
    <t>660335</t>
  </si>
  <si>
    <t>UV CP0031AF;CP0115AF</t>
  </si>
  <si>
    <t>660336</t>
  </si>
  <si>
    <t>UV CP0032AF;CP0116AF</t>
  </si>
  <si>
    <t>660340</t>
  </si>
  <si>
    <t>UV CP0036AF;CP0120AF</t>
  </si>
  <si>
    <t>660342</t>
  </si>
  <si>
    <t>UV CP0038AF;CP0122AF</t>
  </si>
  <si>
    <t>660344</t>
  </si>
  <si>
    <t>UV CP0040AF;CP0124AF</t>
  </si>
  <si>
    <t>660345</t>
  </si>
  <si>
    <t>UV CP0041AFCP0125AF</t>
  </si>
  <si>
    <t>660346</t>
  </si>
  <si>
    <t>UV CP0042AF;CP0126AF</t>
  </si>
  <si>
    <t>660347</t>
  </si>
  <si>
    <t>UV CP0018AF;CP0102AF</t>
  </si>
  <si>
    <t>660348</t>
  </si>
  <si>
    <t>UV CP0043AF</t>
  </si>
  <si>
    <t>660349</t>
  </si>
  <si>
    <t>UV CP0044AF</t>
  </si>
  <si>
    <t>660352</t>
  </si>
  <si>
    <t>UV CP0047AF</t>
  </si>
  <si>
    <t>660355</t>
  </si>
  <si>
    <t>UV CP0050AF</t>
  </si>
  <si>
    <t>660356</t>
  </si>
  <si>
    <t>UV CP0051AF</t>
  </si>
  <si>
    <t>660362</t>
  </si>
  <si>
    <t>UV CP0057AF</t>
  </si>
  <si>
    <t>660367</t>
  </si>
  <si>
    <t>UV CP0062AF</t>
  </si>
  <si>
    <t>660371</t>
  </si>
  <si>
    <t>UVCP0066AF</t>
  </si>
  <si>
    <t>660377</t>
  </si>
  <si>
    <t>UV CP0072AF</t>
  </si>
  <si>
    <t>660383</t>
  </si>
  <si>
    <t>UV CP0078AF</t>
  </si>
  <si>
    <t>660389</t>
  </si>
  <si>
    <t>UV CP0084AF</t>
  </si>
  <si>
    <t>660392</t>
  </si>
  <si>
    <t>UV CG0001AF</t>
  </si>
  <si>
    <t>660393</t>
  </si>
  <si>
    <t>UV CP0136AF</t>
  </si>
  <si>
    <t>660395</t>
  </si>
  <si>
    <t>UV CP0138AF</t>
  </si>
  <si>
    <t>301064</t>
  </si>
  <si>
    <t>CNC ACE_LB++ Dipole(61D-00361)(2)</t>
  </si>
  <si>
    <t>510201</t>
  </si>
  <si>
    <t>PA Hanwha FC29-003780A- Case Top</t>
  </si>
  <si>
    <t>510202</t>
  </si>
  <si>
    <t>PA Hanwha FC29-003781B- Case Bottom</t>
  </si>
  <si>
    <t>510209</t>
  </si>
  <si>
    <t>PA Hanwha FC15-005449A- Cover Cabel Hole</t>
  </si>
  <si>
    <t>510210</t>
  </si>
  <si>
    <t>PA Hanwha FC29-003420A- Cap Bolt</t>
  </si>
  <si>
    <t>510211</t>
  </si>
  <si>
    <t>PA Hanwha FC29-008329A- Case Bottom</t>
  </si>
  <si>
    <t>510212</t>
  </si>
  <si>
    <t>PA Hanwha FC29-008726A- Case Bottom</t>
  </si>
  <si>
    <t>500123</t>
  </si>
  <si>
    <t>P DCT050</t>
  </si>
  <si>
    <t>590021</t>
  </si>
  <si>
    <t>BUR G532 #46</t>
  </si>
  <si>
    <t>260005</t>
  </si>
  <si>
    <t>INJ 84139</t>
  </si>
  <si>
    <t>260034</t>
  </si>
  <si>
    <t>INJ 71375</t>
  </si>
  <si>
    <t>260045</t>
  </si>
  <si>
    <t>INJ 20-70259-FA1</t>
  </si>
  <si>
    <t>260048</t>
  </si>
  <si>
    <t>INJ  01-71294-U01</t>
  </si>
  <si>
    <t>260077</t>
  </si>
  <si>
    <t>INJ 01-31334-FE1</t>
  </si>
  <si>
    <t>260078</t>
  </si>
  <si>
    <t>INJ 01-31341-FE1</t>
  </si>
  <si>
    <t>260082</t>
  </si>
  <si>
    <t>INJ 20-01258-FA1</t>
  </si>
  <si>
    <t>260149</t>
  </si>
  <si>
    <t>INJ 01278-FA1</t>
  </si>
  <si>
    <t>260150</t>
  </si>
  <si>
    <t>INJ 01296-FA1</t>
  </si>
  <si>
    <t>260154</t>
  </si>
  <si>
    <t>INJ 02263-FA1</t>
  </si>
  <si>
    <t>260164</t>
  </si>
  <si>
    <t>INJ 01200-FA1</t>
  </si>
  <si>
    <t>260184</t>
  </si>
  <si>
    <t>INJ 20-02263-FC1</t>
  </si>
  <si>
    <t>260203</t>
  </si>
  <si>
    <t>INJ 01-72484-E01</t>
  </si>
  <si>
    <t>260206</t>
  </si>
  <si>
    <t>INJ 01-72487-E01</t>
  </si>
  <si>
    <t>260211</t>
  </si>
  <si>
    <t>INJ 20-01176-FA1</t>
  </si>
  <si>
    <t>260232</t>
  </si>
  <si>
    <t>INJ 01-77116-001</t>
  </si>
  <si>
    <t>260234</t>
  </si>
  <si>
    <t>INJ 01-77118-001</t>
  </si>
  <si>
    <t>260261</t>
  </si>
  <si>
    <t>INJ CP0002AF; CP0086AF</t>
  </si>
  <si>
    <t>260264</t>
  </si>
  <si>
    <t>INJ CP0005AF;CP0089AF</t>
  </si>
  <si>
    <t>260266</t>
  </si>
  <si>
    <t>INJ CP0007AF;CP0091AF</t>
  </si>
  <si>
    <t>260270</t>
  </si>
  <si>
    <t>INJ CP0011AF;CP0095AF</t>
  </si>
  <si>
    <t>260271</t>
  </si>
  <si>
    <t>INJ CP0012AF;CP0096AF</t>
  </si>
  <si>
    <t>260274</t>
  </si>
  <si>
    <t>INJ CP0015AF;CP0099AF</t>
  </si>
  <si>
    <t>260277</t>
  </si>
  <si>
    <t>INJ CP0019AF; CP0103AF</t>
  </si>
  <si>
    <t>260283</t>
  </si>
  <si>
    <t>INJ CP0025AF;CP0109AF</t>
  </si>
  <si>
    <t>260287</t>
  </si>
  <si>
    <t>INJ CP0029AF;CP0113AF</t>
  </si>
  <si>
    <t>260290</t>
  </si>
  <si>
    <t>INJ CP0032AF;CP0116AF</t>
  </si>
  <si>
    <t>260291</t>
  </si>
  <si>
    <t>INJ CP0033AF;CP0117AF</t>
  </si>
  <si>
    <t>260296</t>
  </si>
  <si>
    <t>INJ CP0038AF;CP0122AF</t>
  </si>
  <si>
    <t>260297</t>
  </si>
  <si>
    <t>INJ CP0039AF;CP0123AF</t>
  </si>
  <si>
    <t>260298</t>
  </si>
  <si>
    <t>INJ CP0040AF;CP0124AF</t>
  </si>
  <si>
    <t>260300</t>
  </si>
  <si>
    <t>INJ CP0042AF;CP0126AF</t>
  </si>
  <si>
    <t>280025</t>
  </si>
  <si>
    <t>KN-88133</t>
  </si>
  <si>
    <t>280026</t>
  </si>
  <si>
    <t>KN-88132</t>
  </si>
  <si>
    <t>280031</t>
  </si>
  <si>
    <t>KN-91294</t>
  </si>
  <si>
    <t>280034</t>
  </si>
  <si>
    <t>KN-91297</t>
  </si>
  <si>
    <t>280038</t>
  </si>
  <si>
    <t>KN-91298</t>
  </si>
  <si>
    <t>280041</t>
  </si>
  <si>
    <t>KN-88138</t>
  </si>
  <si>
    <t>280057</t>
  </si>
  <si>
    <t>KN- 681</t>
  </si>
  <si>
    <t>282028</t>
  </si>
  <si>
    <t>KN-88140(3)</t>
  </si>
  <si>
    <t>282032</t>
  </si>
  <si>
    <t>KN-91296(3,4)</t>
  </si>
  <si>
    <t>282033</t>
  </si>
  <si>
    <t>KN-91301(3,4)</t>
  </si>
  <si>
    <t>282034</t>
  </si>
  <si>
    <t>KN-91297(3,4)</t>
  </si>
  <si>
    <t>282038</t>
  </si>
  <si>
    <t>KN-91298(3,4)</t>
  </si>
  <si>
    <t>282039</t>
  </si>
  <si>
    <t>KN- 91304</t>
  </si>
  <si>
    <t>282040</t>
  </si>
  <si>
    <t>KN- 91308</t>
  </si>
  <si>
    <t>282041</t>
  </si>
  <si>
    <t>KN-88130(3,4)</t>
  </si>
  <si>
    <t>282061</t>
  </si>
  <si>
    <t>KN- FL664(3)</t>
  </si>
  <si>
    <t>380021</t>
  </si>
  <si>
    <t>CB-645</t>
  </si>
  <si>
    <t>380022</t>
  </si>
  <si>
    <t>CB-654</t>
  </si>
  <si>
    <t>381003</t>
  </si>
  <si>
    <t>CB-88140(3)</t>
  </si>
  <si>
    <t>381009</t>
  </si>
  <si>
    <t>CB-91297(3)</t>
  </si>
  <si>
    <t>381014</t>
  </si>
  <si>
    <t>CB- 91304(3)</t>
  </si>
  <si>
    <t>381015</t>
  </si>
  <si>
    <t>CB- 91308(3)</t>
  </si>
  <si>
    <t>381016</t>
  </si>
  <si>
    <t>CB-88130(3)</t>
  </si>
  <si>
    <t>460002</t>
  </si>
  <si>
    <t>PAD 84138</t>
  </si>
  <si>
    <t>460003</t>
  </si>
  <si>
    <t>PAD 84139</t>
  </si>
  <si>
    <t>460005</t>
  </si>
  <si>
    <t>PAD  01-91027-E01</t>
  </si>
  <si>
    <t>460009</t>
  </si>
  <si>
    <t>PAD  01-91044-E01</t>
  </si>
  <si>
    <t>460010</t>
  </si>
  <si>
    <t>PAD  72166</t>
  </si>
  <si>
    <t>460036</t>
  </si>
  <si>
    <t>PAD  01-72329-002</t>
  </si>
  <si>
    <t>460052</t>
  </si>
  <si>
    <t>PAD 01-72323-002</t>
  </si>
  <si>
    <t>460131</t>
  </si>
  <si>
    <t>PAD 02214-FB1</t>
  </si>
  <si>
    <t>460151</t>
  </si>
  <si>
    <t>PAD 20-02280-FB1</t>
  </si>
  <si>
    <t>480028</t>
  </si>
  <si>
    <t>CU-88140</t>
  </si>
  <si>
    <t>480031</t>
  </si>
  <si>
    <t>CU-91294</t>
  </si>
  <si>
    <t>480038</t>
  </si>
  <si>
    <t>CU-91298</t>
  </si>
  <si>
    <t>480040</t>
  </si>
  <si>
    <t>CU-88130</t>
  </si>
  <si>
    <t>480045</t>
  </si>
  <si>
    <t>CU-641</t>
  </si>
  <si>
    <t>480046</t>
  </si>
  <si>
    <t>CU-645</t>
  </si>
  <si>
    <t>480047</t>
  </si>
  <si>
    <t>CU-654</t>
  </si>
  <si>
    <t>481028</t>
  </si>
  <si>
    <t>CU-88140(3)</t>
  </si>
  <si>
    <t>481031</t>
  </si>
  <si>
    <t>CU-91294(3)</t>
  </si>
  <si>
    <t>481032</t>
  </si>
  <si>
    <t>CU-91296(3)</t>
  </si>
  <si>
    <t>481033</t>
  </si>
  <si>
    <t>CU-91301(3)</t>
  </si>
  <si>
    <t>481036</t>
  </si>
  <si>
    <t>CU-91303(3)</t>
  </si>
  <si>
    <t>481039</t>
  </si>
  <si>
    <t>CU-88130(3)</t>
  </si>
  <si>
    <t>481040</t>
  </si>
  <si>
    <t>CU- 91308(3)</t>
  </si>
  <si>
    <t>481043</t>
  </si>
  <si>
    <t>CU- 91304(3)</t>
  </si>
  <si>
    <t>481044</t>
  </si>
  <si>
    <t>CU- FL664(3)</t>
  </si>
  <si>
    <t>481045</t>
  </si>
  <si>
    <t>CU- 88137(3)</t>
  </si>
  <si>
    <t>482028</t>
  </si>
  <si>
    <t>CU-88140(4)</t>
  </si>
  <si>
    <t>482034</t>
  </si>
  <si>
    <t>CU-91297(4)</t>
  </si>
  <si>
    <t>482035</t>
  </si>
  <si>
    <t>CU-91295(4)</t>
  </si>
  <si>
    <t>482036</t>
  </si>
  <si>
    <t>CU-91303(4)</t>
  </si>
  <si>
    <t>482037</t>
  </si>
  <si>
    <t>CU-91306(4)</t>
  </si>
  <si>
    <t>482038</t>
  </si>
  <si>
    <t>CU-91298(4)</t>
  </si>
  <si>
    <t>482039</t>
  </si>
  <si>
    <t>CU- 91304</t>
  </si>
  <si>
    <t>482040</t>
  </si>
  <si>
    <t>CU- 91308(4)</t>
  </si>
  <si>
    <t>482042</t>
  </si>
  <si>
    <t>CU-91305(4)</t>
  </si>
  <si>
    <t>482047</t>
  </si>
  <si>
    <t>CU- 91302(4)</t>
  </si>
  <si>
    <t>490007</t>
  </si>
  <si>
    <t>RO-91296</t>
  </si>
  <si>
    <t>490009</t>
  </si>
  <si>
    <t>RO-91297</t>
  </si>
  <si>
    <t>490010</t>
  </si>
  <si>
    <t>RO-91295</t>
  </si>
  <si>
    <t>490016</t>
  </si>
  <si>
    <t>RO-88138</t>
  </si>
  <si>
    <t>490021</t>
  </si>
  <si>
    <t>RO-645</t>
  </si>
  <si>
    <t>491006</t>
  </si>
  <si>
    <t>RO-91294(3)</t>
  </si>
  <si>
    <t>491007</t>
  </si>
  <si>
    <t>RO-91296(3)</t>
  </si>
  <si>
    <t>491008</t>
  </si>
  <si>
    <t>RO-91301(3)</t>
  </si>
  <si>
    <t>491009</t>
  </si>
  <si>
    <t>RO-91297(3)</t>
  </si>
  <si>
    <t>492007</t>
  </si>
  <si>
    <t>RO-91296(4)</t>
  </si>
  <si>
    <t>492009</t>
  </si>
  <si>
    <t>RO-91297(4)</t>
  </si>
  <si>
    <t>492011</t>
  </si>
  <si>
    <t>RO-91303(4)</t>
  </si>
  <si>
    <t>492012</t>
  </si>
  <si>
    <t>RO-91306(4)</t>
  </si>
  <si>
    <t>492013</t>
  </si>
  <si>
    <t>RO-91298(4)</t>
  </si>
  <si>
    <t>492014</t>
  </si>
  <si>
    <t>RO- 91304(4)</t>
  </si>
  <si>
    <t>492015</t>
  </si>
  <si>
    <t>RO- 91308(4)</t>
  </si>
  <si>
    <t>492017</t>
  </si>
  <si>
    <t>RO-91305(4)</t>
  </si>
  <si>
    <t>492018</t>
  </si>
  <si>
    <t>RO-91302(4)</t>
  </si>
  <si>
    <t>492029</t>
  </si>
  <si>
    <t>RO- FL654(4)</t>
  </si>
  <si>
    <t>492035</t>
  </si>
  <si>
    <t>RO- FL683(4)</t>
  </si>
  <si>
    <t>493002</t>
  </si>
  <si>
    <t>RO-91304(5)</t>
  </si>
  <si>
    <t>493004</t>
  </si>
  <si>
    <t>RO-91308(5)</t>
  </si>
  <si>
    <t>493007</t>
  </si>
  <si>
    <t>RO-88138(5)</t>
  </si>
  <si>
    <t>494000</t>
  </si>
  <si>
    <t>RO-646(6)</t>
  </si>
  <si>
    <t>494001</t>
  </si>
  <si>
    <t>RO-672(6)</t>
  </si>
  <si>
    <t>497001</t>
  </si>
  <si>
    <t>RO-88140(7)</t>
  </si>
  <si>
    <t>497005</t>
  </si>
  <si>
    <t>RO-FL685(7)</t>
  </si>
  <si>
    <t>497006</t>
  </si>
  <si>
    <t>RO-FL633(7)</t>
  </si>
  <si>
    <t>497010</t>
  </si>
  <si>
    <t>RO-FL684(7)</t>
  </si>
  <si>
    <t>497015</t>
  </si>
  <si>
    <t>RO-FL682(7)</t>
  </si>
  <si>
    <t>497016</t>
  </si>
  <si>
    <t>RO-FL688(7)</t>
  </si>
  <si>
    <t>497017</t>
  </si>
  <si>
    <t>RO-88130(7)</t>
  </si>
  <si>
    <t>561014</t>
  </si>
  <si>
    <t>META 63032BP</t>
  </si>
  <si>
    <t>640010</t>
  </si>
  <si>
    <t>AB NF0011</t>
  </si>
  <si>
    <t>640033</t>
  </si>
  <si>
    <t>AB ND0045</t>
  </si>
  <si>
    <t>640043</t>
  </si>
  <si>
    <t>AB NL0011</t>
  </si>
  <si>
    <t>640047</t>
  </si>
  <si>
    <t>AB PG0002</t>
  </si>
  <si>
    <t>640051</t>
  </si>
  <si>
    <t>AB ND0047</t>
  </si>
  <si>
    <t>660002</t>
  </si>
  <si>
    <t>UV 84138</t>
  </si>
  <si>
    <t>660003</t>
  </si>
  <si>
    <t>UV 84139</t>
  </si>
  <si>
    <t>660007</t>
  </si>
  <si>
    <t>UV 01-91038-E01</t>
  </si>
  <si>
    <t>660008</t>
  </si>
  <si>
    <t>UV 01-91040-E01</t>
  </si>
  <si>
    <t>660018</t>
  </si>
  <si>
    <t>UV 63026BP</t>
  </si>
  <si>
    <t>660023</t>
  </si>
  <si>
    <t>UV 71372</t>
  </si>
  <si>
    <t>660025</t>
  </si>
  <si>
    <t>UV 71375</t>
  </si>
  <si>
    <t>660028</t>
  </si>
  <si>
    <t>UV 20-00101-003</t>
  </si>
  <si>
    <t>660034</t>
  </si>
  <si>
    <t>UV 20-71556-002</t>
  </si>
  <si>
    <t>660053</t>
  </si>
  <si>
    <t>UV 71308</t>
  </si>
  <si>
    <t>660055</t>
  </si>
  <si>
    <t>UV 01-72135-004</t>
  </si>
  <si>
    <t>660056</t>
  </si>
  <si>
    <t>UV 01-72323-002</t>
  </si>
  <si>
    <t>660057</t>
  </si>
  <si>
    <t>UV 01-72133-004</t>
  </si>
  <si>
    <t>660064</t>
  </si>
  <si>
    <t>UV  01-31342-FE1</t>
  </si>
  <si>
    <t>660069</t>
  </si>
  <si>
    <t>UV 01-91017-002</t>
  </si>
  <si>
    <t>660076</t>
  </si>
  <si>
    <t>UV 01-31154-FE2</t>
  </si>
  <si>
    <t>660077</t>
  </si>
  <si>
    <t>UV 20-02290-FA1</t>
  </si>
  <si>
    <t>660174</t>
  </si>
  <si>
    <t>UV 02250-FC1</t>
  </si>
  <si>
    <t>660210</t>
  </si>
  <si>
    <t>UV NG0012</t>
  </si>
  <si>
    <t>660224</t>
  </si>
  <si>
    <t>UV 20-02263-FB1</t>
  </si>
  <si>
    <t>660225</t>
  </si>
  <si>
    <t>UV 20-02263-FC1</t>
  </si>
  <si>
    <t>660251</t>
  </si>
  <si>
    <t>UV 01-72487-E01</t>
  </si>
  <si>
    <t>660256</t>
  </si>
  <si>
    <t>UV 20-02264-FA1</t>
  </si>
  <si>
    <t>660274</t>
  </si>
  <si>
    <t>UV 01-77114-001</t>
  </si>
  <si>
    <t>660290</t>
  </si>
  <si>
    <t>UV NP0011</t>
  </si>
  <si>
    <t>660308</t>
  </si>
  <si>
    <t>UV CP0003AF;CP0087AF</t>
  </si>
  <si>
    <t>660313</t>
  </si>
  <si>
    <t>UV CP0008AF;CP0092AF</t>
  </si>
  <si>
    <t>660321</t>
  </si>
  <si>
    <t>UV CP0016AF;CP0100AF</t>
  </si>
  <si>
    <t>660323</t>
  </si>
  <si>
    <t>UV CP0019AF;CP0103AF</t>
  </si>
  <si>
    <t>660326</t>
  </si>
  <si>
    <t>UV CP0022AF;CP0106AF</t>
  </si>
  <si>
    <t>660330</t>
  </si>
  <si>
    <t>UV CP0026AF;CP0110AF</t>
  </si>
  <si>
    <t>660331</t>
  </si>
  <si>
    <t>UV CP0027AF;CP0111AF</t>
  </si>
  <si>
    <t>660334</t>
  </si>
  <si>
    <t>UV CP0030AF;CP0114AF</t>
  </si>
  <si>
    <t>660357</t>
  </si>
  <si>
    <t>UV CP0052AF</t>
  </si>
  <si>
    <t>660359</t>
  </si>
  <si>
    <t>UV CP0054AF</t>
  </si>
  <si>
    <t>660385</t>
  </si>
  <si>
    <t>UV CP0080AF</t>
  </si>
  <si>
    <t>300168</t>
  </si>
  <si>
    <t>CNC CP16DCT024</t>
  </si>
  <si>
    <t>450122</t>
  </si>
  <si>
    <t>CH CP16 DCT035</t>
  </si>
  <si>
    <t>580028</t>
  </si>
  <si>
    <t>BP-88140</t>
  </si>
  <si>
    <t>580030</t>
  </si>
  <si>
    <t>BP-91292</t>
  </si>
  <si>
    <t>580034</t>
  </si>
  <si>
    <t>BP-91297</t>
  </si>
  <si>
    <t>580035</t>
  </si>
  <si>
    <t>BP-91295</t>
  </si>
  <si>
    <t>580036</t>
  </si>
  <si>
    <t>BP-91303</t>
  </si>
  <si>
    <t>580045</t>
  </si>
  <si>
    <t>BP- 641</t>
  </si>
  <si>
    <t>580047</t>
  </si>
  <si>
    <t>BP- 654</t>
  </si>
  <si>
    <t>580057</t>
  </si>
  <si>
    <t>BP- 681</t>
  </si>
  <si>
    <t>582032</t>
  </si>
  <si>
    <t>BP-91296(2)</t>
  </si>
  <si>
    <t>582034</t>
  </si>
  <si>
    <t>BP-91297(2)</t>
  </si>
  <si>
    <t>582041</t>
  </si>
  <si>
    <t>BP-88138(2)</t>
  </si>
  <si>
    <t>582042</t>
  </si>
  <si>
    <t>BP-91302(2)</t>
  </si>
  <si>
    <t>583031</t>
  </si>
  <si>
    <t>BP-91294(3)</t>
  </si>
  <si>
    <t>583033</t>
  </si>
  <si>
    <t>BP-91301(3)</t>
  </si>
  <si>
    <t>583034</t>
  </si>
  <si>
    <t>BP-91297(3)</t>
  </si>
  <si>
    <t>583039</t>
  </si>
  <si>
    <t>BP-88130(3)</t>
  </si>
  <si>
    <t>583042</t>
  </si>
  <si>
    <t>BP- 91302(3)</t>
  </si>
  <si>
    <t>583044</t>
  </si>
  <si>
    <t>BP- FL664(3)</t>
  </si>
  <si>
    <t>584032</t>
  </si>
  <si>
    <t>BP-91296(4)</t>
  </si>
  <si>
    <t>584036</t>
  </si>
  <si>
    <t>BP-91303(4)</t>
  </si>
  <si>
    <t>584037</t>
  </si>
  <si>
    <t>BP-91306(4)</t>
  </si>
  <si>
    <t>584040</t>
  </si>
  <si>
    <t>BP- 91308(4)</t>
  </si>
  <si>
    <t>584042</t>
  </si>
  <si>
    <t>BP-91305(4)</t>
  </si>
  <si>
    <t>584047</t>
  </si>
  <si>
    <t>BP-91302(4)</t>
  </si>
  <si>
    <t>584052</t>
  </si>
  <si>
    <t>BP- FL645(4)</t>
  </si>
  <si>
    <t>584059</t>
  </si>
  <si>
    <t>BP- FL681(4)</t>
  </si>
  <si>
    <t>585002</t>
  </si>
  <si>
    <t>BF-88130_x000D_(5)</t>
  </si>
  <si>
    <t>585004</t>
  </si>
  <si>
    <t>BF-91308(5)</t>
  </si>
  <si>
    <t>585007</t>
  </si>
  <si>
    <t>BF-88138(5)</t>
  </si>
  <si>
    <t>586000</t>
  </si>
  <si>
    <t>BF-646(6)</t>
  </si>
  <si>
    <t>586001</t>
  </si>
  <si>
    <t>BF-672(6)</t>
  </si>
  <si>
    <t>586002</t>
  </si>
  <si>
    <t>BF-KBH02(6)</t>
  </si>
  <si>
    <t>587001</t>
  </si>
  <si>
    <t>BP-88140(7)</t>
  </si>
  <si>
    <t>587004</t>
  </si>
  <si>
    <t>BP-88137(7)</t>
  </si>
  <si>
    <t>587005</t>
  </si>
  <si>
    <t>BP-FL685(7)</t>
  </si>
  <si>
    <t>587006</t>
  </si>
  <si>
    <t>BP-FL633(7)</t>
  </si>
  <si>
    <t>587007</t>
  </si>
  <si>
    <t>BP-FL640(7)</t>
  </si>
  <si>
    <t>587008</t>
  </si>
  <si>
    <t>BP-FL644(7)</t>
  </si>
  <si>
    <t>587009</t>
  </si>
  <si>
    <t>BP-FL648(7)</t>
  </si>
  <si>
    <t>587010</t>
  </si>
  <si>
    <t>BP-FL684(7)</t>
  </si>
  <si>
    <t>587011</t>
  </si>
  <si>
    <t>BP-FL686(7)</t>
  </si>
  <si>
    <t>587015</t>
  </si>
  <si>
    <t>BP-FL682(7)</t>
  </si>
  <si>
    <t>587016</t>
  </si>
  <si>
    <t>BP-FL688(7)</t>
  </si>
  <si>
    <t>587017</t>
  </si>
  <si>
    <t>BP-FL688-1(7)</t>
  </si>
  <si>
    <t>587021</t>
  </si>
  <si>
    <t>BP-FL682-1(7)</t>
  </si>
  <si>
    <t>587022</t>
  </si>
  <si>
    <t>BP-88130(7)</t>
  </si>
  <si>
    <t>587023</t>
  </si>
  <si>
    <t>BP-PL681(7)</t>
  </si>
  <si>
    <t>590019</t>
  </si>
  <si>
    <t>Qual comm QRD845- Back cover deco for CA90</t>
  </si>
  <si>
    <t>491021</t>
  </si>
  <si>
    <t>RO-88132(8)</t>
  </si>
  <si>
    <t>497000</t>
  </si>
  <si>
    <t>RO-88132(7)</t>
  </si>
  <si>
    <t>580026</t>
  </si>
  <si>
    <t>BP-88132</t>
  </si>
  <si>
    <t>582024</t>
  </si>
  <si>
    <t>BP-88136(2)</t>
  </si>
  <si>
    <t>583046</t>
  </si>
  <si>
    <t>BP- 88132(8)</t>
  </si>
  <si>
    <t>584041</t>
  </si>
  <si>
    <t>BP- 88130(4)</t>
  </si>
  <si>
    <t>585006</t>
  </si>
  <si>
    <t>BF-88133(5)</t>
  </si>
  <si>
    <t>587000</t>
  </si>
  <si>
    <t>BP-88132(7)</t>
  </si>
  <si>
    <t>587003</t>
  </si>
  <si>
    <t>BP-88136(7)</t>
  </si>
  <si>
    <t>381021</t>
  </si>
  <si>
    <t>CB-88132(8)</t>
  </si>
  <si>
    <t>481046</t>
  </si>
  <si>
    <t>CU- 88132(8)</t>
  </si>
  <si>
    <t>260167</t>
  </si>
  <si>
    <t>INJ NL0010</t>
  </si>
  <si>
    <t>260194</t>
  </si>
  <si>
    <t>INJ ND0048</t>
  </si>
  <si>
    <t>260197</t>
  </si>
  <si>
    <t>INJ ND0051</t>
  </si>
  <si>
    <t>260222</t>
  </si>
  <si>
    <t>INJ NL0012</t>
  </si>
  <si>
    <t>260226</t>
  </si>
  <si>
    <t>INJ NF0021</t>
  </si>
  <si>
    <t>260243</t>
  </si>
  <si>
    <t>INJ NP0008</t>
  </si>
  <si>
    <t>260244</t>
  </si>
  <si>
    <t>INJ NP0009</t>
  </si>
  <si>
    <t>260251</t>
  </si>
  <si>
    <t>INJ PL0004</t>
  </si>
  <si>
    <t>260255</t>
  </si>
  <si>
    <t>INJ NL0016</t>
  </si>
  <si>
    <t>260346</t>
  </si>
  <si>
    <t>INJ CG0001AF</t>
  </si>
  <si>
    <t>260347</t>
  </si>
  <si>
    <t>INJ CP0136AF</t>
  </si>
  <si>
    <t>260348</t>
  </si>
  <si>
    <t>INJ CP0137AF</t>
  </si>
  <si>
    <t>260349</t>
  </si>
  <si>
    <t>INJ CP0138AF</t>
  </si>
  <si>
    <t>260352</t>
  </si>
  <si>
    <t>INJ BM71173</t>
  </si>
  <si>
    <t>260354</t>
  </si>
  <si>
    <t>INJ NF0025</t>
  </si>
  <si>
    <t>260356</t>
  </si>
  <si>
    <t>INJ NF0027</t>
  </si>
  <si>
    <t>260357</t>
  </si>
  <si>
    <t>INJ NF0028</t>
  </si>
  <si>
    <t>260361</t>
  </si>
  <si>
    <t>INJ ND0059</t>
  </si>
  <si>
    <t>260366</t>
  </si>
  <si>
    <t>INJ ND0063</t>
  </si>
  <si>
    <t>460015</t>
  </si>
  <si>
    <t>PAD 63024BP</t>
  </si>
  <si>
    <t>460073</t>
  </si>
  <si>
    <t>PAD DNK0003</t>
  </si>
  <si>
    <t>460115</t>
  </si>
  <si>
    <t>PAD ND0017(46707)</t>
  </si>
  <si>
    <t>460147</t>
  </si>
  <si>
    <t>PAD NG0015</t>
  </si>
  <si>
    <t>460221</t>
  </si>
  <si>
    <t>PAD BM71173</t>
  </si>
  <si>
    <t>460231</t>
  </si>
  <si>
    <t>PAD ND0059</t>
  </si>
  <si>
    <t>460237</t>
  </si>
  <si>
    <t>PAD BM71175</t>
  </si>
  <si>
    <t>260260</t>
  </si>
  <si>
    <t>INJ CP0001AF; CP0085AF</t>
  </si>
  <si>
    <t>260280</t>
  </si>
  <si>
    <t>INJ CP0022AF;CP0106AF</t>
  </si>
  <si>
    <t>260295</t>
  </si>
  <si>
    <t>INJ CP0037AF;CP0121AF</t>
  </si>
  <si>
    <t>260305</t>
  </si>
  <si>
    <t>INJ CP0046AF</t>
  </si>
  <si>
    <t>260315</t>
  </si>
  <si>
    <t>INJ CP0056AF</t>
  </si>
  <si>
    <t>260321</t>
  </si>
  <si>
    <t>INJ CP0062AF</t>
  </si>
  <si>
    <t>260335</t>
  </si>
  <si>
    <t>INJ CP0076AF</t>
  </si>
  <si>
    <t>260344</t>
  </si>
  <si>
    <t>INJ Orange1-7</t>
  </si>
  <si>
    <t>460161</t>
  </si>
  <si>
    <t>PAD NF0011</t>
  </si>
  <si>
    <t>460166</t>
  </si>
  <si>
    <t>PAD NL0005(2)</t>
  </si>
  <si>
    <t>460181</t>
  </si>
  <si>
    <t>PAD NL0014</t>
  </si>
  <si>
    <t>460182</t>
  </si>
  <si>
    <t>PAD NL0013</t>
  </si>
  <si>
    <t>460232</t>
  </si>
  <si>
    <t>PAD ND0060</t>
  </si>
  <si>
    <t>460236</t>
  </si>
  <si>
    <t>PAD ND0063</t>
  </si>
  <si>
    <t>660245</t>
  </si>
  <si>
    <t>UV NG0013(3)</t>
  </si>
  <si>
    <t>660266</t>
  </si>
  <si>
    <t>UV NL0012</t>
  </si>
  <si>
    <t>660286</t>
  </si>
  <si>
    <t>UV NP0007</t>
  </si>
  <si>
    <t>660292</t>
  </si>
  <si>
    <t>UV NP0013(a)</t>
  </si>
  <si>
    <t>660299</t>
  </si>
  <si>
    <t>UV NL0015</t>
  </si>
  <si>
    <t>660353</t>
  </si>
  <si>
    <t>UV CP0048AF</t>
  </si>
  <si>
    <t>660394</t>
  </si>
  <si>
    <t>UV CP0137AF</t>
  </si>
  <si>
    <t>660396</t>
  </si>
  <si>
    <t>UV BM71173</t>
  </si>
  <si>
    <t>660398</t>
  </si>
  <si>
    <t>UV NF0024</t>
  </si>
  <si>
    <t>660399</t>
  </si>
  <si>
    <t>UV NF0025</t>
  </si>
  <si>
    <t>660400</t>
  </si>
  <si>
    <t>UV NF0026</t>
  </si>
  <si>
    <t>660401</t>
  </si>
  <si>
    <t>UV NF0027</t>
  </si>
  <si>
    <t>660402</t>
  </si>
  <si>
    <t>UV NF0028</t>
  </si>
  <si>
    <t>660403</t>
  </si>
  <si>
    <t>UV ND0056</t>
  </si>
  <si>
    <t>660404</t>
  </si>
  <si>
    <t>UV ND0057</t>
  </si>
  <si>
    <t>660406</t>
  </si>
  <si>
    <t>UV ND0059</t>
  </si>
  <si>
    <t>660407</t>
  </si>
  <si>
    <t>UV ND0060</t>
  </si>
  <si>
    <t>660408</t>
  </si>
  <si>
    <t>UV NG0019</t>
  </si>
  <si>
    <t>660409</t>
  </si>
  <si>
    <t>UV ND0061</t>
  </si>
  <si>
    <t>660410</t>
  </si>
  <si>
    <t>UV ND0062</t>
  </si>
  <si>
    <t>660411</t>
  </si>
  <si>
    <t>UV ND0063</t>
  </si>
  <si>
    <t>660413</t>
  </si>
  <si>
    <t>UV ND0019AF-36 Nails</t>
  </si>
  <si>
    <t>660414</t>
  </si>
  <si>
    <t>UV NG0009AF-36 Nails</t>
  </si>
  <si>
    <t>260113</t>
  </si>
  <si>
    <t>INJ Top Case Muse&amp;co</t>
  </si>
  <si>
    <t>260350</t>
  </si>
  <si>
    <t>INJ BM71171</t>
  </si>
  <si>
    <t>260351</t>
  </si>
  <si>
    <t>INJ BM71172</t>
  </si>
  <si>
    <t>660024</t>
  </si>
  <si>
    <t>UV 71374</t>
  </si>
  <si>
    <t>660140</t>
  </si>
  <si>
    <t>UV NC0001</t>
  </si>
  <si>
    <t>660180</t>
  </si>
  <si>
    <t>UV NL0009</t>
  </si>
  <si>
    <t>660207</t>
  </si>
  <si>
    <t>UV NF0017</t>
  </si>
  <si>
    <t>660295</t>
  </si>
  <si>
    <t>UV PL0003</t>
  </si>
  <si>
    <t>660343</t>
  </si>
  <si>
    <t>UV CP0039AF;CP0123AF</t>
  </si>
  <si>
    <t>660350</t>
  </si>
  <si>
    <t>UV CP0045AF</t>
  </si>
  <si>
    <t>660351</t>
  </si>
  <si>
    <t>UV CP0046AF</t>
  </si>
  <si>
    <t>660354</t>
  </si>
  <si>
    <t>UV CP0049AF</t>
  </si>
  <si>
    <t>660358</t>
  </si>
  <si>
    <t>UV CP0053AF</t>
  </si>
  <si>
    <t>660360</t>
  </si>
  <si>
    <t>UV CP0055AF</t>
  </si>
  <si>
    <t>660361</t>
  </si>
  <si>
    <t>UV CP0056AF</t>
  </si>
  <si>
    <t>660364</t>
  </si>
  <si>
    <t>UV CP0059AF</t>
  </si>
  <si>
    <t>660365</t>
  </si>
  <si>
    <t>UV CP0060AF</t>
  </si>
  <si>
    <t>660366</t>
  </si>
  <si>
    <t>UV CP0061AF</t>
  </si>
  <si>
    <t>660368</t>
  </si>
  <si>
    <t>UV CP0063AF</t>
  </si>
  <si>
    <t>660369</t>
  </si>
  <si>
    <t>UV CP0064AF</t>
  </si>
  <si>
    <t>660372</t>
  </si>
  <si>
    <t>UV CP0067AF</t>
  </si>
  <si>
    <t>660373</t>
  </si>
  <si>
    <t>UV CP0068AF</t>
  </si>
  <si>
    <t>660374</t>
  </si>
  <si>
    <t>UV CP0069AF</t>
  </si>
  <si>
    <t>660375</t>
  </si>
  <si>
    <t>UV CP0070AF</t>
  </si>
  <si>
    <t>660376</t>
  </si>
  <si>
    <t>UV CP0071AF</t>
  </si>
  <si>
    <t>660378</t>
  </si>
  <si>
    <t>UV CP0073AF</t>
  </si>
  <si>
    <t>660379</t>
  </si>
  <si>
    <t>UV CP0074AF</t>
  </si>
  <si>
    <t>660380</t>
  </si>
  <si>
    <t>UV CP0075AF</t>
  </si>
  <si>
    <t>660381</t>
  </si>
  <si>
    <t>UV CP0076AF</t>
  </si>
  <si>
    <t>660384</t>
  </si>
  <si>
    <t>UV CP0079AF</t>
  </si>
  <si>
    <t>660386</t>
  </si>
  <si>
    <t>UV CP0081AF</t>
  </si>
  <si>
    <t>660387</t>
  </si>
  <si>
    <t>UV CP0082AF</t>
  </si>
  <si>
    <t>660388</t>
  </si>
  <si>
    <t>UV CP0083AF</t>
  </si>
  <si>
    <t>660390</t>
  </si>
  <si>
    <t>UV Orange1-7</t>
  </si>
  <si>
    <t>660391</t>
  </si>
  <si>
    <t>UV Black</t>
  </si>
  <si>
    <t>660405</t>
  </si>
  <si>
    <t>UV ND0058</t>
  </si>
  <si>
    <t>660412</t>
  </si>
  <si>
    <t>UV BM71175</t>
  </si>
  <si>
    <t>660415</t>
  </si>
  <si>
    <t>UV NG0006AF-36 Nails</t>
  </si>
  <si>
    <t>260054</t>
  </si>
  <si>
    <t>INJ 01-91030-E01</t>
  </si>
  <si>
    <t>561002</t>
  </si>
  <si>
    <t>META 01-91032-E01 ( SI tech)</t>
  </si>
  <si>
    <t>561003</t>
  </si>
  <si>
    <t>META 01-91038-E01 ( Minghui)</t>
  </si>
  <si>
    <t>561010</t>
  </si>
  <si>
    <t>META 72165 ( SI tech)</t>
  </si>
  <si>
    <t>300201</t>
  </si>
  <si>
    <t>CNC CANVAS 2 ( Samsung)</t>
  </si>
  <si>
    <t>282024</t>
  </si>
  <si>
    <t>KN-88136(3)</t>
  </si>
  <si>
    <t>282025</t>
  </si>
  <si>
    <t>KN-88133(3)</t>
  </si>
  <si>
    <t>482025</t>
  </si>
  <si>
    <t>CU-88133(4)</t>
  </si>
  <si>
    <t>470010</t>
  </si>
  <si>
    <t>CH 928#8</t>
  </si>
  <si>
    <t>450091</t>
  </si>
  <si>
    <t>CH DCT 047</t>
  </si>
  <si>
    <t>210178</t>
  </si>
  <si>
    <t>CA LGIT MPC5.5 Cover lens 3HDC00003A</t>
  </si>
  <si>
    <t>210179</t>
  </si>
  <si>
    <t>CA TRW-FCA 4.8 Housing</t>
  </si>
  <si>
    <t>210180</t>
  </si>
  <si>
    <t>CA TRW-FCA 4.8 Cover</t>
  </si>
  <si>
    <t>210192</t>
  </si>
  <si>
    <t>CA LGIT TRW - GMT1XX Cover</t>
  </si>
  <si>
    <t>210324</t>
  </si>
  <si>
    <t>CA LGIT DCU15 3CAC00306 Housing</t>
  </si>
  <si>
    <t>210325</t>
  </si>
  <si>
    <t>CA LGIT DCU15 3CAC00307 Cover</t>
  </si>
  <si>
    <t>210331</t>
  </si>
  <si>
    <t>CA Mando Brose GE821-J10-00-J100 Housing</t>
  </si>
  <si>
    <t>210343</t>
  </si>
  <si>
    <t>CA ZF-GM ACP2 Housing A020R331 (A0038A6898)/A020R330 (A0038A6008)</t>
  </si>
  <si>
    <t>210359</t>
  </si>
  <si>
    <t>CA ZF IPM 2.0 Housing Base A014A906/A014A871</t>
  </si>
  <si>
    <t>210364</t>
  </si>
  <si>
    <t>CA LGIT 3CAZ00041A CL4 Housing</t>
  </si>
  <si>
    <t>210385</t>
  </si>
  <si>
    <t>CA Qualcomm  AIR GEN 5 50-36917</t>
  </si>
  <si>
    <t>210145</t>
  </si>
  <si>
    <t>CA LGIT Gen3 AL5</t>
  </si>
  <si>
    <t>210148</t>
  </si>
  <si>
    <t>CA LGIT Gen 2</t>
  </si>
  <si>
    <t>210166</t>
  </si>
  <si>
    <t>CA LGIT 570W 3MAM00541A</t>
  </si>
  <si>
    <t>210171</t>
  </si>
  <si>
    <t>CA LGIT TRW-GMT1XX Housing</t>
  </si>
  <si>
    <t>210172</t>
  </si>
  <si>
    <t>CA ZF TRW-Nissan/FCA/GMT 4.8 Lenmount</t>
  </si>
  <si>
    <t>210311</t>
  </si>
  <si>
    <t>CA ZF IPM Housing A0025H7642( Casting MC)</t>
  </si>
  <si>
    <t>210323</t>
  </si>
  <si>
    <t>CA Mando MAS65C 4.5 Heat Sink</t>
  </si>
  <si>
    <t>210327</t>
  </si>
  <si>
    <t>CA Mando N3 Motor &amp; Heatsink Cover</t>
  </si>
  <si>
    <t>210329</t>
  </si>
  <si>
    <t>CA  Mando Tey Gen4 Heatsink Cover</t>
  </si>
  <si>
    <t>210334</t>
  </si>
  <si>
    <t>CA Mando Brose IMEB2 Housing</t>
  </si>
  <si>
    <t>210350</t>
  </si>
  <si>
    <t>CA LGIT MQ4a PE Housing 3CAZ00039A</t>
  </si>
  <si>
    <t>210365</t>
  </si>
  <si>
    <t>CA LGIT 3CAZ00042A CL4 Cover</t>
  </si>
  <si>
    <t>210382</t>
  </si>
  <si>
    <t>CA SM-A156E</t>
  </si>
  <si>
    <t>210194</t>
  </si>
  <si>
    <t>CA LGIT BYD 3CAC00129A Housing</t>
  </si>
  <si>
    <t>210391</t>
  </si>
  <si>
    <t>CA LGIT eK- LQ2 3BKO00001A Cover</t>
  </si>
  <si>
    <t>210396</t>
  </si>
  <si>
    <t>CA Qualcomm RIDE 5 50-74190-1 TOP HOUSING, PAINTED, RIDE 5</t>
  </si>
  <si>
    <t>210399</t>
  </si>
  <si>
    <t>CA SM-A266B</t>
  </si>
  <si>
    <t>210340</t>
  </si>
  <si>
    <t>CA LGIT MQ4a PE Cover</t>
  </si>
  <si>
    <t>210405</t>
  </si>
  <si>
    <t>CA SM-A176B</t>
  </si>
  <si>
    <t>210406</t>
  </si>
  <si>
    <t>CA Qualcomm AMBOSELI 55-84713-1 HIELD, HEATSINK, RF CARD, PICTOR/ALIOTH"</t>
  </si>
  <si>
    <t>210183</t>
  </si>
  <si>
    <t>CA LG IKC Camera Base 3CAC00180A</t>
  </si>
  <si>
    <t>210152</t>
  </si>
  <si>
    <t>CA Qualcomm Bittra 55-PM920 Front housing</t>
  </si>
  <si>
    <t>210196</t>
  </si>
  <si>
    <t>CA LGIT MRA2 Camera base 3CAC00196A(Casting MC)</t>
  </si>
  <si>
    <t>301748</t>
  </si>
  <si>
    <t>CNC Qualcomm MTP IDP FILLMORE 55-PM920-80 FRONT HOUSING</t>
  </si>
  <si>
    <t>301412</t>
  </si>
  <si>
    <t>CNC Qualcomm MTP Olympic Waipio 55-PV452-4 Mid Frame Heatsink</t>
  </si>
  <si>
    <t>301736</t>
  </si>
  <si>
    <t>CNC SM-A176B</t>
  </si>
  <si>
    <t>301161</t>
  </si>
  <si>
    <t>CNC LGIT Gen3 AL5</t>
  </si>
  <si>
    <t>301443</t>
  </si>
  <si>
    <t>CNC Mando N3 Motor &amp; Heatsink Cover</t>
  </si>
  <si>
    <t>301511</t>
  </si>
  <si>
    <t>CNC LGIT MQ4a PE Housing 3CAZ00039A</t>
  </si>
  <si>
    <t>301538</t>
  </si>
  <si>
    <t>CNC  Mando Brose IMEB2 Housing(2)</t>
  </si>
  <si>
    <t>301569</t>
  </si>
  <si>
    <t>CNC LGIT 3CAZ00041A CL4 Housing</t>
  </si>
  <si>
    <t>301570</t>
  </si>
  <si>
    <t>CNC LGIT 3CAZ00042A CL4 Cover</t>
  </si>
  <si>
    <t>301603</t>
  </si>
  <si>
    <t>CNC TRW-FCA4.8 Housing(2)</t>
  </si>
  <si>
    <t>301648</t>
  </si>
  <si>
    <t>CNC SM-A156E</t>
  </si>
  <si>
    <t>301359</t>
  </si>
  <si>
    <t>CNC LGIT IKC Camera Base 3CAC00180A</t>
  </si>
  <si>
    <t>301498</t>
  </si>
  <si>
    <t>CNC ZF GM ACP2 Housing  A020R331 (A0038A6898)/A020R330(A0038A6008)</t>
  </si>
  <si>
    <t>301540</t>
  </si>
  <si>
    <t>CNC ZF IPM 2.0 Housing Advance A014A907/A014A881</t>
  </si>
  <si>
    <t>301343</t>
  </si>
  <si>
    <t>CNC TRW-Nissan/FCA/GMT 4.8 Lenmount</t>
  </si>
  <si>
    <t>301415</t>
  </si>
  <si>
    <t>CNC ZF IPM Housing A0025H7642( Casting MC)</t>
  </si>
  <si>
    <t>301520</t>
  </si>
  <si>
    <t>CNC LIGT MPC5.5 Cover Lens 3HDC00003A</t>
  </si>
  <si>
    <t>301537</t>
  </si>
  <si>
    <t>CNC Mando MAS65C 4.5 Heat Sink(2)</t>
  </si>
  <si>
    <t>301178</t>
  </si>
  <si>
    <t>CNC LGIT Gen 2</t>
  </si>
  <si>
    <t>301188</t>
  </si>
  <si>
    <t>CNC OMS ENTRY_3CAC00250A VCSEL COVER</t>
  </si>
  <si>
    <t>301469</t>
  </si>
  <si>
    <t>CNC LGIT MQ4a PE Cover</t>
  </si>
  <si>
    <t>301651</t>
  </si>
  <si>
    <t>CNC Qualcomm AIR GEN 5 50-36917-2 SOC CARD, BOTTOM TRAY (2)</t>
  </si>
  <si>
    <t>301653</t>
  </si>
  <si>
    <t>CNC Qualcomm AIR GEN 5 50-36917-4 PCIE CARD, BOTTOM TRAY (2)</t>
  </si>
  <si>
    <t>301663</t>
  </si>
  <si>
    <t>CNC Mando Tey Gen4 Heatsink Cover  (2)</t>
  </si>
  <si>
    <t>301162</t>
  </si>
  <si>
    <t>CNC LGIT Gen3 AL6</t>
  </si>
  <si>
    <t>301539</t>
  </si>
  <si>
    <t>CNC ZF IPM 2.0 Housing Base A014A906/A014A871</t>
  </si>
  <si>
    <t>301674</t>
  </si>
  <si>
    <t>CNC Qualcomm MTP KAANAPALI 55-58484-3 Sub Assy, Front housing</t>
  </si>
  <si>
    <t>301614</t>
  </si>
  <si>
    <t>CNC Qualcomm CPE Pinnacles 55-36814-2 Grounding Frame</t>
  </si>
  <si>
    <t>301716</t>
  </si>
  <si>
    <t>CNC Qualcomm RIDE 5 50-74188-1 LOWER FRAME, RIDE 5</t>
  </si>
  <si>
    <t>301717</t>
  </si>
  <si>
    <t>CNC Qualcomm RIDE 5 50-74190-1 TOP HOUSING, PAINTED, RIDE 5</t>
  </si>
  <si>
    <t>301719</t>
  </si>
  <si>
    <t>CNC Qualcomm RIDE 5 50-74192-1 PCIe Cover</t>
  </si>
  <si>
    <t>301720</t>
  </si>
  <si>
    <t>CNC Qualcomm RIDE 5 50-74194-1 BOTTOM HOUSING, PAINTED, BASE UNIT, RIDE 5</t>
  </si>
  <si>
    <t>301722</t>
  </si>
  <si>
    <t>CNC Qualcomm RIDE 5 50-74196-1 REAR COVER, PAINTED, BASE UNIT, RIDE 5</t>
  </si>
  <si>
    <t>301723</t>
  </si>
  <si>
    <t>CNC SM-A366B</t>
  </si>
  <si>
    <t>301724</t>
  </si>
  <si>
    <t>CNC SM-A266B</t>
  </si>
  <si>
    <t>301727</t>
  </si>
  <si>
    <t>CNC Qualcomm RIDE 5 50-74197-1 Bottom housing (Extended)</t>
  </si>
  <si>
    <t>301396</t>
  </si>
  <si>
    <t>CNC LIGT BYD 3CAC00069A/3MAM00121A Cover</t>
  </si>
  <si>
    <t>301687</t>
  </si>
  <si>
    <t>CNC LGIT eK- LQ2 3BKO00001A Cover</t>
  </si>
  <si>
    <t>301731</t>
  </si>
  <si>
    <t>CNC Qualcomm RIDE 5 50-74198-3 FRONT COVER, PAINTED, BASE UNIT SX KARUSSELL</t>
  </si>
  <si>
    <t>WIP</t>
  </si>
  <si>
    <t>100260</t>
  </si>
  <si>
    <t>AS CP15 DCT038</t>
  </si>
  <si>
    <t>100336</t>
  </si>
  <si>
    <t>AS CP15DCT073-A( prinlogo)</t>
  </si>
  <si>
    <t>100415</t>
  </si>
  <si>
    <t>ACE Tech 83A-00162( outsourcing)</t>
  </si>
  <si>
    <t>100428</t>
  </si>
  <si>
    <t>PK CP15 DCT002 (Logo DW )</t>
  </si>
  <si>
    <t>100454</t>
  </si>
  <si>
    <t>PK Ant Carrier Right 55-PA578-1</t>
  </si>
  <si>
    <t>100455</t>
  </si>
  <si>
    <t>PK Ant Carrier Left 55-PA577-1</t>
  </si>
  <si>
    <t>100511</t>
  </si>
  <si>
    <t>PK Qualcomm Front housing 55-PB596-1</t>
  </si>
  <si>
    <t>100513</t>
  </si>
  <si>
    <t>PK SPK Box 50-PE159</t>
  </si>
  <si>
    <t>100514</t>
  </si>
  <si>
    <t>PK Ant Carrier BTM 55-PB599-1</t>
  </si>
  <si>
    <t>100515</t>
  </si>
  <si>
    <t>PK Ant Carrier Top 55-PB600-1</t>
  </si>
  <si>
    <t>100516</t>
  </si>
  <si>
    <t>PK Ant Carrier Left 55-PB602-1</t>
  </si>
  <si>
    <t>100527</t>
  </si>
  <si>
    <t>PK Qualcomm 5G 55-PD410-1 Ant Carrier 1(Bottom)</t>
  </si>
  <si>
    <t>100528</t>
  </si>
  <si>
    <t>PK Qualcomm 5G 55-PD412-1 Ant Carrier 2(Top)</t>
  </si>
  <si>
    <t>100529</t>
  </si>
  <si>
    <t>PK Qualcomm 5G 55-PE018-1 Ant Carrier5(Left2)</t>
  </si>
  <si>
    <t>100579</t>
  </si>
  <si>
    <t>PK Qualcomm MTP Kona 55-PG166-1 Ant Carrier 2</t>
  </si>
  <si>
    <t>100591</t>
  </si>
  <si>
    <t>PK Qualcomm IDP Nicobar 50-PK803-1 Camera boot</t>
  </si>
  <si>
    <t>100604</t>
  </si>
  <si>
    <t>PK Qualcomm MTP Kona 55-PK466-1 Assy, 5G Module</t>
  </si>
  <si>
    <t>100605</t>
  </si>
  <si>
    <t>PK Qualcomm MTP Kona 55-PK467-1 Assy, 5G Module1</t>
  </si>
  <si>
    <t>100606</t>
  </si>
  <si>
    <t>PK Qualcomm MTP Kona 55-PK468-1 Assy, 5G Module3</t>
  </si>
  <si>
    <t>100609</t>
  </si>
  <si>
    <t>PK Qualcomm MTP Kona 50-PK492-1 Boot Camera</t>
  </si>
  <si>
    <t>100612</t>
  </si>
  <si>
    <t>PK Qualcomm IDP Nicobar CA90-PL724-1 Front housing</t>
  </si>
  <si>
    <t>100618</t>
  </si>
  <si>
    <t>PK Qualcomm CA90-PL107-1 Front housing</t>
  </si>
  <si>
    <t>100620</t>
  </si>
  <si>
    <t>PK Qualcomm Saipan 55-PG162-4 Rear housing</t>
  </si>
  <si>
    <t>100621</t>
  </si>
  <si>
    <t>PK Qualcomm Saipan 55-PG160-4 Front housing</t>
  </si>
  <si>
    <t>100626</t>
  </si>
  <si>
    <t>PK Qualcomm Saipan 55-PL927-1 Camera Assy</t>
  </si>
  <si>
    <t>100627</t>
  </si>
  <si>
    <t>PK Qualcomm MTP Huracan  55-PG160-6 Front housing</t>
  </si>
  <si>
    <t>100630</t>
  </si>
  <si>
    <t>PK Qualcomm MTP Kona 55-PG160-5 Front housing</t>
  </si>
  <si>
    <t>100637</t>
  </si>
  <si>
    <t>PK Qualcomm IDP Rennel 55-PL741-1 Rear housing</t>
  </si>
  <si>
    <t>100638</t>
  </si>
  <si>
    <t>PK Qualcomm IDP Rennel 55-PN036-1 Front Camera</t>
  </si>
  <si>
    <t>100640</t>
  </si>
  <si>
    <t>PK Qualcomm IDP Rennel 55-PF951-6 Front housing</t>
  </si>
  <si>
    <t>100653</t>
  </si>
  <si>
    <t>PK Qualcomm Saipan 55-PN811-1</t>
  </si>
  <si>
    <t>100654</t>
  </si>
  <si>
    <t>PK Qualcomm Saipan 55-PN812-1</t>
  </si>
  <si>
    <t>100669</t>
  </si>
  <si>
    <t>PK Qualcomm MTP Tule 55-PP348-1 Front housing</t>
  </si>
  <si>
    <t>100694</t>
  </si>
  <si>
    <t>PK Qualcomm MTP Kona CA90-YD490-1 Rear housing</t>
  </si>
  <si>
    <t>100704</t>
  </si>
  <si>
    <t>PK Qualcomm MTP Bittra 55-PM922-10 Rear housing</t>
  </si>
  <si>
    <t>100711</t>
  </si>
  <si>
    <t>PK Qualcomm MTP Lahaina 50-PP328-1 Module 3</t>
  </si>
  <si>
    <t>100713</t>
  </si>
  <si>
    <t>PK Qualcomm MTP Lahaina 55-PP324-1 Module 1</t>
  </si>
  <si>
    <t>100714</t>
  </si>
  <si>
    <t>PK Qualcomm MTP Lahaina 55-PP323-1 Module 0</t>
  </si>
  <si>
    <t>100720</t>
  </si>
  <si>
    <t>PK Qualcomm MTP Chitwan 55-PM922-20 Rear housing</t>
  </si>
  <si>
    <t>100732</t>
  </si>
  <si>
    <t>PK Qualcomm MTP Kona 55-PN813-2</t>
  </si>
  <si>
    <t>100746</t>
  </si>
  <si>
    <t>PK Qualcomm IDP Cedros 55-PR725-1 Front housing</t>
  </si>
  <si>
    <t>100747</t>
  </si>
  <si>
    <t>PK Qualcomm IDP Cedros 55-PR919-1 Display Carrier</t>
  </si>
  <si>
    <t>100748</t>
  </si>
  <si>
    <t>PK Qualcomm MTP Lahaina 55-PM922-30 Rear Housing</t>
  </si>
  <si>
    <t>100750</t>
  </si>
  <si>
    <t>PK Qualcomm IDP Cedros 55-PR954-1 Rear housing</t>
  </si>
  <si>
    <t>100790</t>
  </si>
  <si>
    <t>PK Qualcom MTP Makena 55-PV167-1 Frount Housing Assy</t>
  </si>
  <si>
    <t>100791</t>
  </si>
  <si>
    <t>PK Quanlcom MTP Makena 50-PV171-1 Battery Door</t>
  </si>
  <si>
    <t>100793</t>
  </si>
  <si>
    <t>PK Quanlcom MTP Makena 55-PW113-1 Bracket, Front Camera Assy</t>
  </si>
  <si>
    <t>100797</t>
  </si>
  <si>
    <t>PK Qualcom IDP Cedros 50-PR727-1 Battery Door</t>
  </si>
  <si>
    <t>100798</t>
  </si>
  <si>
    <t>PK Qualcom IDP Kodiak 55-PR954-10 Rear Housing Assy</t>
  </si>
  <si>
    <t>100810</t>
  </si>
  <si>
    <t>PK Qualcom MTP Olympic Waipio 50-13198-2 Bracket Bottom</t>
  </si>
  <si>
    <t>100811</t>
  </si>
  <si>
    <t>PK Qualcom MTP Olympic Waipio 50-13201-1 Battery Door</t>
  </si>
  <si>
    <t>100816</t>
  </si>
  <si>
    <t>PK Qualcomm MTP Olympic Waipio 55-PV453-1/2 Sub Assy Front Top</t>
  </si>
  <si>
    <t>100819</t>
  </si>
  <si>
    <t>PK Qualcomm MTP Lahaina 55-PP323-2 Module 0</t>
  </si>
  <si>
    <t>100820</t>
  </si>
  <si>
    <t>PK Qualcomm MTP Lahaina 55-PP324-2 Module 1</t>
  </si>
  <si>
    <t>100821</t>
  </si>
  <si>
    <t>PK Qualcomm MTP Makena 55-PV170-2 Rear Housing Assy</t>
  </si>
  <si>
    <t>100833</t>
  </si>
  <si>
    <t>PK Qualcomm MTP Lahaina 50-PM926-3 Ant Carrier 2</t>
  </si>
  <si>
    <t>100834</t>
  </si>
  <si>
    <t>PK Qualcomm MTP Lahaina 50-PM927-2 Ant Carrier 3</t>
  </si>
  <si>
    <t>100856</t>
  </si>
  <si>
    <t>PK Qualcomm QRD Waipio MCVC20-014 Front housing</t>
  </si>
  <si>
    <t>100871</t>
  </si>
  <si>
    <t>PK Qualcomm MTP Makena 50-PM925-11 Antenna Carrier 1</t>
  </si>
  <si>
    <t>100873</t>
  </si>
  <si>
    <t>PK Qualcomm MTP Makena 50-PM927-11 Antenna Carrier 3</t>
  </si>
  <si>
    <t>100876</t>
  </si>
  <si>
    <t>PK Qualcomm IDP CEDROS 50-PT525-2 Ant Carrier, Antenna 5 And 6</t>
  </si>
  <si>
    <t>100878</t>
  </si>
  <si>
    <t>PK Qualcomm MTP Waipio 55-13197-3 Bracket, Ant 8-9</t>
  </si>
  <si>
    <t>100880</t>
  </si>
  <si>
    <t>PK Qualcomm MTP Barrow 55-PM 920-60 Assy, Sub Front housing</t>
  </si>
  <si>
    <t>100882</t>
  </si>
  <si>
    <t>PK Qualcomm IPD Cedros 50-PR952-1 Ant Carrier8-9</t>
  </si>
  <si>
    <t>100888</t>
  </si>
  <si>
    <t>PK Qualcomm MTP Makena 50-PM925-3 Antenna Carrier 1</t>
  </si>
  <si>
    <t>100912</t>
  </si>
  <si>
    <t>PK Qualcomm IDP Fillmore 55-PR954-30 Rear housing</t>
  </si>
  <si>
    <t>100923</t>
  </si>
  <si>
    <t>PK Qualcomm IDP CEDROS 50-PT525-3 Ant Carrier, Antenna 5 And 6</t>
  </si>
  <si>
    <t>100961</t>
  </si>
  <si>
    <t>PK Qualcomm IDP Fillmore 50-PR727-3 Battery Door</t>
  </si>
  <si>
    <t>100973</t>
  </si>
  <si>
    <t>PK Qualcom IDPS Netrani 55-28885-9 Front Carrier Bottom</t>
  </si>
  <si>
    <t>100977</t>
  </si>
  <si>
    <t>PK Qualcom MTP Kailua 50-26678-2 Assy Rear Frame Carrier Ant 2 And 3</t>
  </si>
  <si>
    <t>101009</t>
  </si>
  <si>
    <t>PK Qualcom ADP Air Mulsanne ( Gen 5) 50-36915-1 Plastic Faceplate Insert, Pcie Card</t>
  </si>
  <si>
    <t>101049</t>
  </si>
  <si>
    <t>PK Qualcomm IDP Cedros 55-PR954-70 Assy, Rear Housing</t>
  </si>
  <si>
    <t>101060</t>
  </si>
  <si>
    <t>PK Qualcomm MTP Kuno 55-28885-5,Sub Assy, Front, Bottom Assy</t>
  </si>
  <si>
    <t>101131</t>
  </si>
  <si>
    <t>PK Qualcomm CPE Pinnacles 55-36814-2 Grounding Frame</t>
  </si>
  <si>
    <t>101134</t>
  </si>
  <si>
    <t>PK Qualcomm MTP CAMANO  55-PR954-90 Assy, Sub Assy Rear Housing</t>
  </si>
  <si>
    <t>101135</t>
  </si>
  <si>
    <t>PK Qualcomm MTP Pinnacles 50-28768-2 Frame Wlan Area, Multipurpose</t>
  </si>
  <si>
    <t>101137</t>
  </si>
  <si>
    <t>PK Qualcomm MTP Pinnacles 50-40109-2 Omni Antenna , Carier</t>
  </si>
  <si>
    <t>101141</t>
  </si>
  <si>
    <t>PK Qualcomm MTP Camano  55-PR919-20 Display Carrier Frame Assy</t>
  </si>
  <si>
    <t>101142</t>
  </si>
  <si>
    <t>PK Qualcomm MTP Camano  55-PR919-30 Display Carrier Frame Assy</t>
  </si>
  <si>
    <t>101148</t>
  </si>
  <si>
    <t>PK Qualcomm IDP Hamoa 50-34672-2 Housing, Rear</t>
  </si>
  <si>
    <t>101163</t>
  </si>
  <si>
    <t>PK Qualcomm QCP Hamoa 55-34673-3 Housing, Front Assy</t>
  </si>
  <si>
    <t>101167</t>
  </si>
  <si>
    <t>PK Qualcomm MTP PAKALA 55-58484-1 FRONT HOUSING</t>
  </si>
  <si>
    <t>101168</t>
  </si>
  <si>
    <t>PK Qualcomm MTP PAKALA 55-58184-1 CARRIER FRAME, ASSY</t>
  </si>
  <si>
    <t>101172</t>
  </si>
  <si>
    <t>PK  Qualcomm MTP PAKALA 55-29708-20 MIDFRAME, HEATSINK ASSY_PROCESS</t>
  </si>
  <si>
    <t>101179</t>
  </si>
  <si>
    <t>PK Qualcomm MTP PINNACLES CA90-28768-2 FRAME, WLAN AREA, MULTIPURPOSE</t>
  </si>
  <si>
    <t>101184</t>
  </si>
  <si>
    <t>PK Qualcomm IDP HAMOA CA90-43226-1 HEAT SPREADER, DIECAST</t>
  </si>
  <si>
    <t>101185</t>
  </si>
  <si>
    <t>PK Qualcomm MTP PAKALA 55-58184-20 CARRIER FRAME, ASSY</t>
  </si>
  <si>
    <t>101190</t>
  </si>
  <si>
    <t>PK Qualcomm MTP IDPS MILOS 55-PM920-100 FRONT HOUSING</t>
  </si>
  <si>
    <t>101191</t>
  </si>
  <si>
    <t>PK Qualcomm MTP Sariska 55-29708-60 MIDFRAME, HEATSINK ASSY_PROCESS (NO HIEAT PIPE)</t>
  </si>
  <si>
    <t>101195</t>
  </si>
  <si>
    <t>PK Qualcomm MTP IDPS MILOS CA90-58183-1 FRAME, WLAN AREA, MULTIPURPOSE (2)</t>
  </si>
  <si>
    <t>120123</t>
  </si>
  <si>
    <t>PK ACE WHB Dipole ASSY( 79D-00278)(2)</t>
  </si>
  <si>
    <t>120157</t>
  </si>
  <si>
    <t>PK LGIT Gen3 AL5</t>
  </si>
  <si>
    <t>120158</t>
  </si>
  <si>
    <t>PK LGIT Gen3 AL6</t>
  </si>
  <si>
    <t>120160</t>
  </si>
  <si>
    <t>PK LGIT Gen 2</t>
  </si>
  <si>
    <t>120165</t>
  </si>
  <si>
    <t>PK PSA BMS Bottom Cover 3CAC00182A</t>
  </si>
  <si>
    <t>120166</t>
  </si>
  <si>
    <t>PK PSA BMS Top Cover 3CAC00181A</t>
  </si>
  <si>
    <t>120178</t>
  </si>
  <si>
    <t>PK 570W 3MAM00541A</t>
  </si>
  <si>
    <t>120179</t>
  </si>
  <si>
    <t>PK EP96-05616A RFT- SHIELD</t>
  </si>
  <si>
    <t>120187</t>
  </si>
  <si>
    <t>PK TRW-Nissan/FCA/GMT 4.8 Lenmount(336416-13/A011F352)</t>
  </si>
  <si>
    <t>120192</t>
  </si>
  <si>
    <t>PK TRW-FCA 4.8 Cover A011K991</t>
  </si>
  <si>
    <t>120201</t>
  </si>
  <si>
    <t>PK Hanwha FC29-003780A- Case Top</t>
  </si>
  <si>
    <t>120202</t>
  </si>
  <si>
    <t>PK Hanwha FC29-003781B- Case Bottom</t>
  </si>
  <si>
    <t>120203</t>
  </si>
  <si>
    <t>PK Hanwha FC15-002791A- Cover Bottom</t>
  </si>
  <si>
    <t>120205</t>
  </si>
  <si>
    <t>PK Hanwha FC29-002464H- Case Top</t>
  </si>
  <si>
    <t>120208</t>
  </si>
  <si>
    <t>PK Hanwha FC15-002206B- Cover Bottom</t>
  </si>
  <si>
    <t>120210</t>
  </si>
  <si>
    <t>PK Hanwha FC29-003420A- Cap Bolt</t>
  </si>
  <si>
    <t>120211</t>
  </si>
  <si>
    <t>PK Hanwha FC29-008329A- Case Bottom</t>
  </si>
  <si>
    <t>120212</t>
  </si>
  <si>
    <t>PK Hanwha FC29-008726A- Case Bottom</t>
  </si>
  <si>
    <t>120222</t>
  </si>
  <si>
    <t>PK Hanwha FC29-007182A- Holder DN 2M</t>
  </si>
  <si>
    <t>120224</t>
  </si>
  <si>
    <t>PK Hanwha FC15-005434A- Cover Cabel Hole</t>
  </si>
  <si>
    <t>120227</t>
  </si>
  <si>
    <t>PK Hanwha FC29-008820A- Case Top</t>
  </si>
  <si>
    <t>120228</t>
  </si>
  <si>
    <t>PK Hanwha FC15-005351A- Cover Rear</t>
  </si>
  <si>
    <t>120230</t>
  </si>
  <si>
    <t>PK Hanwha FC29-009213A-Case Top</t>
  </si>
  <si>
    <t>120232</t>
  </si>
  <si>
    <t>PK Hanwha FC15-001592A-Sensor Guide Holder</t>
  </si>
  <si>
    <t>120236</t>
  </si>
  <si>
    <t>PK Hanwha FC29-008098B- Holder DN 4M Fixed(2)</t>
  </si>
  <si>
    <t>120237</t>
  </si>
  <si>
    <t>PK Hanwha FC29-008098C- Holder DN 4M Fixed(2)</t>
  </si>
  <si>
    <t>120238</t>
  </si>
  <si>
    <t>PK Hanwha FC29-003420B- Cap Bolt</t>
  </si>
  <si>
    <t>120241</t>
  </si>
  <si>
    <t>PK Hanwha FC29-004224F Case Top</t>
  </si>
  <si>
    <t>120243</t>
  </si>
  <si>
    <t>PK Hanwha AM07-014258A Mount Plate</t>
  </si>
  <si>
    <t>120244</t>
  </si>
  <si>
    <t>PK Hanwha FC15-000899B- ABF Base Plate(2)</t>
  </si>
  <si>
    <t>120253</t>
  </si>
  <si>
    <t>PK Hanwha FC29-008272 Case Bottom( No painting)</t>
  </si>
  <si>
    <t>120255</t>
  </si>
  <si>
    <t>PK Hanwha FC29-008806 Case Top( No painting)</t>
  </si>
  <si>
    <t>120259</t>
  </si>
  <si>
    <t>PK Hanwha FC29-008820B- Case Top</t>
  </si>
  <si>
    <t>120262</t>
  </si>
  <si>
    <t>PK Hanwha FC29-004224G Case Top</t>
  </si>
  <si>
    <t>120263</t>
  </si>
  <si>
    <t>PK Hanwha FC29-004224I Case Top(White)</t>
  </si>
  <si>
    <t>120268</t>
  </si>
  <si>
    <t>PK Hanwha FC29-004224J Case Top(White)</t>
  </si>
  <si>
    <t>120301</t>
  </si>
  <si>
    <t>PK LGIT BYD 3CAC00129A Housing</t>
  </si>
  <si>
    <t>120309</t>
  </si>
  <si>
    <t>PK Mando NX4 Motor Housing</t>
  </si>
  <si>
    <t>120318</t>
  </si>
  <si>
    <t>PK ZF IPM Housing A0025H7642( Casting MC)</t>
  </si>
  <si>
    <t>FG</t>
  </si>
  <si>
    <t>120332</t>
  </si>
  <si>
    <t>PK LGIT DCU15 3CAC00306A Housing</t>
  </si>
  <si>
    <t>120333</t>
  </si>
  <si>
    <t>PK LGIT DCU15 3CAC00307A Cover</t>
  </si>
  <si>
    <t>120336</t>
  </si>
  <si>
    <t>PK Mando Brose GE821-J10-00-J100 Housing</t>
  </si>
  <si>
    <t>120338</t>
  </si>
  <si>
    <t>PK Mando N3 Motor &amp; Heatsink Cover</t>
  </si>
  <si>
    <t>120346</t>
  </si>
  <si>
    <t>PK ZF GM ACP2 Cover A020R329 (A0038A6435)/A020R328 (A0038A5053)</t>
  </si>
  <si>
    <t>120347</t>
  </si>
  <si>
    <t>PK ZF GM ACP2 Housing A020R331 (A0038A6898)/ A020R330 (A0038A6008)</t>
  </si>
  <si>
    <t>120367</t>
  </si>
  <si>
    <t>PK Mando MAS65C 4.5 Heat Sink(2)</t>
  </si>
  <si>
    <t>120368</t>
  </si>
  <si>
    <t>PK Mando Brose IMEB2 Housing(2)</t>
  </si>
  <si>
    <t>120370</t>
  </si>
  <si>
    <t>PK ZF IPM 2.0 Housing Base A014A906/A014A871</t>
  </si>
  <si>
    <t>120371</t>
  </si>
  <si>
    <t>PK ZF IPM 2.0 Housing Advance A014A907/A014A881</t>
  </si>
  <si>
    <t>120386</t>
  </si>
  <si>
    <t>PK TRW-FCA 4.8 Housing A010W096(2)</t>
  </si>
  <si>
    <t>120400</t>
  </si>
  <si>
    <t>PK LGIT BYD 3CAC00069A/3MAM00121A Cover</t>
  </si>
  <si>
    <t>120401</t>
  </si>
  <si>
    <t>PK LGIT OMS Front 3CAC00207</t>
  </si>
  <si>
    <t>120402</t>
  </si>
  <si>
    <t>PK ZF TRW - GM EU2L Housing A021D074 (2)</t>
  </si>
  <si>
    <t>120403</t>
  </si>
  <si>
    <t>PK LGIT TRW- GMT1XX Cover A012L088</t>
  </si>
  <si>
    <t>120434</t>
  </si>
  <si>
    <t>PK SM-A266B</t>
  </si>
  <si>
    <t>120634</t>
  </si>
  <si>
    <t>PK SM-A366B</t>
  </si>
  <si>
    <t>120411</t>
  </si>
  <si>
    <t>PK  PK LGIT MQ4a PE Cover</t>
  </si>
  <si>
    <t>120414</t>
  </si>
  <si>
    <t>PK LGIT MQ4a PE Housing 3CAZ00039A</t>
  </si>
  <si>
    <t>120415</t>
  </si>
  <si>
    <t>PK LGIT  3CAZ00041A CL4 Housing</t>
  </si>
  <si>
    <t>120416</t>
  </si>
  <si>
    <t>PK LGIT 3CAZ00042A CL4 Cover</t>
  </si>
  <si>
    <t>120423</t>
  </si>
  <si>
    <t>PK HYOSEONG GEN5 STATOR BLOCK SOLO H1000004C01</t>
  </si>
  <si>
    <t>120425</t>
  </si>
  <si>
    <t>PK SM-A156E</t>
  </si>
  <si>
    <t>120429</t>
  </si>
  <si>
    <t>PK Mando Tey Gen4 Heatsink Cover  (2)</t>
  </si>
  <si>
    <t>120430</t>
  </si>
  <si>
    <t>PK LGIT MRA2 Camera Base 3CAC00196A( Casting MC) (2)</t>
  </si>
  <si>
    <t>120431</t>
  </si>
  <si>
    <t>PK LGIT T6M8 Housing 3UC00007A</t>
  </si>
  <si>
    <t>150000</t>
  </si>
  <si>
    <t>PK 20-70269-FA1</t>
  </si>
  <si>
    <t>150025</t>
  </si>
  <si>
    <t>PK 72165</t>
  </si>
  <si>
    <t>150026</t>
  </si>
  <si>
    <t>PK 72167</t>
  </si>
  <si>
    <t>150032</t>
  </si>
  <si>
    <t>PK 63027BP</t>
  </si>
  <si>
    <t>150039</t>
  </si>
  <si>
    <t>PK 70-02202-000</t>
  </si>
  <si>
    <t>150048</t>
  </si>
  <si>
    <t>PK 20-00101-003</t>
  </si>
  <si>
    <t>150055</t>
  </si>
  <si>
    <t>PK 20-70259-FA1</t>
  </si>
  <si>
    <t>150101</t>
  </si>
  <si>
    <t>PK 20-70268-FA1</t>
  </si>
  <si>
    <t>150109</t>
  </si>
  <si>
    <t>PK   02-71312-001</t>
  </si>
  <si>
    <t>150123</t>
  </si>
  <si>
    <t>PK  01-31334-FE1</t>
  </si>
  <si>
    <t>150127</t>
  </si>
  <si>
    <t>PK 01-31162-FE1</t>
  </si>
  <si>
    <t>150128</t>
  </si>
  <si>
    <t>PK 20-01258-FA1</t>
  </si>
  <si>
    <t>150173</t>
  </si>
  <si>
    <t>PK 01-31164-FE1</t>
  </si>
  <si>
    <t>150214</t>
  </si>
  <si>
    <t>PK 01278-FA1</t>
  </si>
  <si>
    <t>150215</t>
  </si>
  <si>
    <t>PK 01296-FA1</t>
  </si>
  <si>
    <t>150223</t>
  </si>
  <si>
    <t>PK 02263-FA1</t>
  </si>
  <si>
    <t>150242</t>
  </si>
  <si>
    <t>PK 01200-FA1</t>
  </si>
  <si>
    <t>150277</t>
  </si>
  <si>
    <t>PK 20-01260-FA1</t>
  </si>
  <si>
    <t>150360</t>
  </si>
  <si>
    <t>PK 20-02264-FA1</t>
  </si>
  <si>
    <t>150362</t>
  </si>
  <si>
    <t>PK 20-02264-FC1</t>
  </si>
  <si>
    <t>150364</t>
  </si>
  <si>
    <t>PK 20-02270-FA1</t>
  </si>
  <si>
    <t>150365</t>
  </si>
  <si>
    <t>PK 20-02270-FB1</t>
  </si>
  <si>
    <t>150366</t>
  </si>
  <si>
    <t>PK 20-02270-FC1</t>
  </si>
  <si>
    <t>150367</t>
  </si>
  <si>
    <t>PK 20-02270-FD1</t>
  </si>
  <si>
    <t>150543</t>
  </si>
  <si>
    <t>PK CP0134AF -6 PACKS</t>
  </si>
  <si>
    <t>150544</t>
  </si>
  <si>
    <t>PK CP0135AF -6 PACKS</t>
  </si>
  <si>
    <t>150547</t>
  </si>
  <si>
    <t>PK ZN0001</t>
  </si>
  <si>
    <t>150550</t>
  </si>
  <si>
    <t>PK ZN0004</t>
  </si>
  <si>
    <t>150551</t>
  </si>
  <si>
    <t>PK ZN0005</t>
  </si>
  <si>
    <t>150552</t>
  </si>
  <si>
    <t>PK ZN0006</t>
  </si>
  <si>
    <t>150553</t>
  </si>
  <si>
    <t>PK ZN0007</t>
  </si>
  <si>
    <t>150556</t>
  </si>
  <si>
    <t>PK ZN0010</t>
  </si>
  <si>
    <t>150558</t>
  </si>
  <si>
    <t>PK ZN0012</t>
  </si>
  <si>
    <t>150563</t>
  </si>
  <si>
    <t>PK ZN0021</t>
  </si>
  <si>
    <t>150564</t>
  </si>
  <si>
    <t>PK ZN0022</t>
  </si>
  <si>
    <t>150565</t>
  </si>
  <si>
    <t>PK ZN0023</t>
  </si>
  <si>
    <t>150581</t>
  </si>
  <si>
    <t>PK NF0019AF(36 Nails)</t>
  </si>
  <si>
    <t>182052</t>
  </si>
  <si>
    <t>PK-88133- OW1</t>
  </si>
  <si>
    <t>182054</t>
  </si>
  <si>
    <t>PK-88140-OW1</t>
  </si>
  <si>
    <t>184060</t>
  </si>
  <si>
    <t>PK-88130(4)-U02</t>
  </si>
  <si>
    <t>187004</t>
  </si>
  <si>
    <t>PK-88136(7)-FE4</t>
  </si>
  <si>
    <t>101213</t>
  </si>
  <si>
    <t>PK Qualcomm MTP KAANAPALI 55-71907-1 ASSY, BRACKET, 5G, MODULE, REAR</t>
  </si>
  <si>
    <t>101218</t>
  </si>
  <si>
    <t>PK Qualcomm MTP KAANAPALI 55-58184-30 CARRIER FRAME, MTP, P1, SUB_ASSY</t>
  </si>
  <si>
    <t>101220</t>
  </si>
  <si>
    <t>PK Qualcomm MTP KAANAPALI 50-58183-2 FRAME, WLAN AREA, MULTIPURPOSE</t>
  </si>
  <si>
    <t>101221</t>
  </si>
  <si>
    <t>PK Qualcomm MTP KAANAPALI 55-29708-40 MIDFRAME, HEATSINK ASSY_PROCESS</t>
  </si>
  <si>
    <t>101222</t>
  </si>
  <si>
    <t>PK Qualcomm MTP KAANAPALI 55-58484-3 Sub Assy, Front housing</t>
  </si>
  <si>
    <t>101223</t>
  </si>
  <si>
    <t>PK Qualcomm MTP KAANAPALI CA90-34464-30 REAR HOUSING</t>
  </si>
  <si>
    <t>101266</t>
  </si>
  <si>
    <t>PK Qualcomm RIDE 5 50-74191-1 Camera Cover</t>
  </si>
  <si>
    <t>101078</t>
  </si>
  <si>
    <t>PK Qualcomm MTP Pinnacles 55-29708-10 5G Midframe, Heatsink Assy</t>
  </si>
  <si>
    <t>101261</t>
  </si>
  <si>
    <t>PK Qualcomm QCB Glymur 50-74874-1 HEATSINK, SIDE B, QCB SIP, PROJECT GLYMUR</t>
  </si>
  <si>
    <t>101265</t>
  </si>
  <si>
    <t>PK Qualcomm RIDE 5 50-74190-1 TOP HOUSING, PAINTED, RIDE 5</t>
  </si>
  <si>
    <t>101088</t>
  </si>
  <si>
    <t>PK Qualcomm CPE Pinnacles 50-38558-1 Rear, Cover</t>
  </si>
  <si>
    <t>101275</t>
  </si>
  <si>
    <t>PK Qualcomm  AIR GEN 5 CA90-79362-1</t>
  </si>
  <si>
    <t>101278</t>
  </si>
  <si>
    <t>PK Qualcomm RIDE 5 50-74198-1 FRONT COVER, PAINTED, BASE UNIT, RIDE 5</t>
  </si>
  <si>
    <t>101276</t>
  </si>
  <si>
    <t>Qualcomm  IDP KUNO, 50-PR952-6, ANT CARRIER, ANT8+ANT9, UWB_GNSS, WDP, SW6100, MEP</t>
  </si>
  <si>
    <t>101281</t>
  </si>
  <si>
    <t>PK Qualcomm RIDE 5 50-74198-3 FRONT COVER, PAINTED, BASE UNIT SX KARUSSELL</t>
  </si>
  <si>
    <t>101169</t>
  </si>
  <si>
    <t>PK Qualcomm MTP PAKALA 50-58183-1 FRAME, WLAN AREA, MULTIPURPOSE</t>
  </si>
  <si>
    <t>101277</t>
  </si>
  <si>
    <t>PK Qualcomm RIDE 5 50-74197-1 Bottom housing (Extended)</t>
  </si>
  <si>
    <t>101267</t>
  </si>
  <si>
    <t>PK  Qualcomm RIDE 5 50-74192-1 PCIe Cover</t>
  </si>
  <si>
    <t>120433</t>
  </si>
  <si>
    <t>PK LGIT eK- LQ2 3BKO00001A Cover</t>
  </si>
  <si>
    <t>101057</t>
  </si>
  <si>
    <t>PK Qualcomm MTP Pinnacles Lanai 55-35351-1 Front Housing Assy</t>
  </si>
  <si>
    <t>101214</t>
  </si>
  <si>
    <t>PK Qualcomm MTP KAANAPALI 55-73637-1 ASSY, FRAME, CAMERA CARD ASSEMBLY</t>
  </si>
  <si>
    <t>101270</t>
  </si>
  <si>
    <t>PK Qualcomm RIDE 5 50-74196-1 REAR COVER, PAINTED, BASE UNIT, RIDE 5</t>
  </si>
  <si>
    <t>101262</t>
  </si>
  <si>
    <t>PK Qualcomm QCB Glymur 50-79526-1 HEATSINK, PMICS, CCA SIDEB</t>
  </si>
  <si>
    <t>120436</t>
  </si>
  <si>
    <t>PK Mando Brose US4  GE844EM003 cover</t>
  </si>
  <si>
    <t>101289</t>
  </si>
  <si>
    <t>PK Qualcomm AMBOSELI 55-84713-1 HIELD, HEATSINK, RF CARD, PICTOR/ALIOTH"</t>
  </si>
  <si>
    <t>120438</t>
  </si>
  <si>
    <t>PK SM-A176B</t>
  </si>
  <si>
    <t>120439</t>
  </si>
  <si>
    <t>PK Mando Brose JG RWS Cover  GE844EM111</t>
  </si>
  <si>
    <t>140331</t>
  </si>
  <si>
    <t>PK Mold LGIT- GEN5 Back up #13 - Die casting tool</t>
  </si>
  <si>
    <t>101293</t>
  </si>
  <si>
    <t>PK Qualcomm MTP Kuno 50-38285-2 Rear Frame, Carrier, Ant 2</t>
  </si>
  <si>
    <t>120440</t>
  </si>
  <si>
    <t>PK Mando Brose JK1-LHD Housing  ME200V1200</t>
  </si>
  <si>
    <t>101132</t>
  </si>
  <si>
    <t>PK Qualcomm MTP Kuno 55-38283-2 Rear Frame, Carrier, Ant 0</t>
  </si>
  <si>
    <t>101296</t>
  </si>
  <si>
    <t>PK Qualcomm MTP SM7750 CA90-28768-3 FRAME, WLAN AREA, MULTIPURPOSE</t>
  </si>
  <si>
    <t>101297</t>
  </si>
  <si>
    <t>PK Qualcomm KAANAPALI CA90-58184-2 CARRIER FRAME, ASSY</t>
  </si>
  <si>
    <t>101299</t>
  </si>
  <si>
    <t>PK Qualcomm HAWI 50-68131-1 REAR HOUSING LOWER</t>
  </si>
  <si>
    <t>101302</t>
  </si>
  <si>
    <t>PK Qualcomm HAWI 50-84676-1 Antenna Carrier WL</t>
  </si>
  <si>
    <t>101304</t>
  </si>
  <si>
    <t>PK Qualcomm HAWI 50-86967-1 Rear Camera Lower Bracket</t>
  </si>
  <si>
    <t>101305</t>
  </si>
  <si>
    <t>PK Qualcomm HAWI 50-87767-1 Speaker insert</t>
  </si>
  <si>
    <t>101306</t>
  </si>
  <si>
    <t>PK Qualcomm HAWI 55-68127-1 Display Insert_PROCESS</t>
  </si>
  <si>
    <t>100885</t>
  </si>
  <si>
    <t>PK Qualcomm MTP Olympic Waipio 55-PV452-4 Mid Frame, Heatsink</t>
  </si>
  <si>
    <t>101311</t>
  </si>
  <si>
    <t>PK Qualcomm HAWI 55-87554-10 Port Cover</t>
  </si>
  <si>
    <t>101314</t>
  </si>
  <si>
    <t>PK Qualcomm HAWI 55-68130-10  Front Housing ASSY_PROCESS</t>
  </si>
  <si>
    <t>101319</t>
  </si>
  <si>
    <t>PK Bracket Front A37 fixxing jig</t>
  </si>
  <si>
    <t>101320</t>
  </si>
  <si>
    <t>PK Bracket Front A37 Jig check location hole</t>
  </si>
  <si>
    <t>101321</t>
  </si>
  <si>
    <t>PK Bracket Front A37 Bending Jig</t>
  </si>
  <si>
    <t>101322</t>
  </si>
  <si>
    <t>PK Bracket Front A37 Jig check length</t>
  </si>
  <si>
    <t>101323</t>
  </si>
  <si>
    <t>PK Bracket Front A37 Jig check width</t>
  </si>
  <si>
    <t>101326</t>
  </si>
  <si>
    <t>JIG BYD HX HOUSING OP10</t>
  </si>
  <si>
    <t>101327</t>
  </si>
  <si>
    <t>JIG BYD HX HOUSING OP20</t>
  </si>
  <si>
    <t>120444</t>
  </si>
  <si>
    <t>PK Mando Brose JK1- RHD Housing   ME200V1100</t>
  </si>
  <si>
    <t>140386</t>
  </si>
  <si>
    <t>PK Mold MANDO BRORE - TESLA GEN4  Back up #17 - Die casting tool</t>
  </si>
  <si>
    <t>140387</t>
  </si>
  <si>
    <t>PK Mold MANDO BROSE - NX4 HOUSING  Back up #18 - Die casting tool</t>
  </si>
  <si>
    <t>140388</t>
  </si>
  <si>
    <t>PK Mold ZF - FCA Housing Back up #10 - Die casting tool</t>
  </si>
  <si>
    <t>140390</t>
  </si>
  <si>
    <t>PK Mold LGIT- MPC5.5 Back up  #12 - Die casting tool</t>
  </si>
  <si>
    <t>140391</t>
  </si>
  <si>
    <t>PK Mold ZF- GM EU2L HOUSING 4 CAVITY #1 Back up - Die casting tool</t>
  </si>
  <si>
    <t>140392</t>
  </si>
  <si>
    <t>PK Mold ZF- GM EU2L COVER 4 CAVITY #1 Back up - Die casting tool</t>
  </si>
  <si>
    <t>140393</t>
  </si>
  <si>
    <t>PK Mold ZF- FCA COVER 4 CAVITY #1 Back up - Die casting tool</t>
  </si>
  <si>
    <t>140394</t>
  </si>
  <si>
    <t>PK Mold ZF- FCA Housing 4 CAVITY #1 Back up - Die casting tool</t>
  </si>
  <si>
    <t>140395</t>
  </si>
  <si>
    <t>PK Mold ZF- NISSAN4.8 LENS MOUNT #13 - Die casting tool</t>
  </si>
  <si>
    <t>140396</t>
  </si>
  <si>
    <t>PK Mold ZF- NISSAN4.8 LENS MOUNT #14 - Die casting tool</t>
  </si>
  <si>
    <t>140363</t>
  </si>
  <si>
    <t>PK Mold LGIT-  MPC5.5 #10 Back up - Die casting tool</t>
  </si>
  <si>
    <t>140366</t>
  </si>
  <si>
    <t>PK Mold LGIT- MPC5.5 #11 Back up - Die casting tool</t>
  </si>
  <si>
    <t>140289</t>
  </si>
  <si>
    <t>PK Mold Hyoseong - GEN5 Back up #7- Die casting tool</t>
  </si>
  <si>
    <t>140303</t>
  </si>
  <si>
    <t>PK Mold  HYOSUNG- GEN5 Back up #9 - Die casting tool</t>
  </si>
  <si>
    <t>140317</t>
  </si>
  <si>
    <t>PK Mold LGIT GEN5 Back up #11- Die casting tool</t>
  </si>
  <si>
    <t>140375</t>
  </si>
  <si>
    <t>PK Mold MANDO BROSE - NX4 COVER Back up #10 - Die casting tool</t>
  </si>
  <si>
    <t>140354</t>
  </si>
  <si>
    <t>PK Mold LGIT-  MQ4 COVER #4 Back up- Die casting tool</t>
  </si>
  <si>
    <t>PROVISION 2024</t>
  </si>
  <si>
    <t>Technical Justification</t>
  </si>
  <si>
    <t>ENDING   2025</t>
  </si>
  <si>
    <t>Unit price</t>
  </si>
  <si>
    <t>xx</t>
  </si>
  <si>
    <t/>
  </si>
  <si>
    <t xml:space="preserve">Raw Material relating to Aluminium, which is the core material of the company. No movement is due to company has been actively using another size. Item able to recycle and re-produce to new size. </t>
  </si>
  <si>
    <t>Cosmetic</t>
  </si>
  <si>
    <t>These raw materials are in good condition and can be used for other customer, no expiry date on these raw materials. Hence, no provison</t>
  </si>
  <si>
    <t>Currenly no customer using these RM. Hence, full provision to be made</t>
  </si>
  <si>
    <t>BU Discontinued - [1]</t>
  </si>
  <si>
    <t>Mobile</t>
  </si>
  <si>
    <t>Etc</t>
  </si>
  <si>
    <t>Item unable to re-use as damage during a flood in Year 2024</t>
  </si>
  <si>
    <t>Item unable to recycle and Discontinued with Customer, currently do not have customer using similar Raw Material</t>
  </si>
  <si>
    <t>Item Unable to do in-house recycle due to special painting on product, Item will be included in Scrap Sales Plan in Year 2025</t>
  </si>
  <si>
    <t>Resin</t>
  </si>
  <si>
    <t xml:space="preserve">Item unable to re-use </t>
  </si>
  <si>
    <t>Item relating to Packaging Material - Carton Box. Can be use.</t>
  </si>
  <si>
    <t>Item not able to re-use</t>
  </si>
  <si>
    <t>Chemical</t>
  </si>
  <si>
    <t>No provision to be made, amount can be recover - [2]</t>
  </si>
  <si>
    <t>Alumium</t>
  </si>
  <si>
    <t>AL-SEVT</t>
  </si>
  <si>
    <t>Status 2025</t>
  </si>
  <si>
    <t>Item unable to recycle due to painted on product</t>
  </si>
  <si>
    <t>No provision to be made, as item will be recycle to New Ingot in Year 2025</t>
  </si>
  <si>
    <t>Qty provision</t>
  </si>
  <si>
    <t>Amt provision</t>
  </si>
  <si>
    <t>Grand Total</t>
  </si>
  <si>
    <t>Qty Blance</t>
  </si>
  <si>
    <t>Amount Balance ( VND)</t>
  </si>
  <si>
    <t>Amount Balance ( USD)</t>
  </si>
  <si>
    <t>Exr</t>
  </si>
  <si>
    <t>INVENTORY BALANCE END-2025</t>
  </si>
  <si>
    <t>Auto</t>
  </si>
  <si>
    <t>Qualcom</t>
  </si>
  <si>
    <t>Classify</t>
  </si>
  <si>
    <t>x</t>
  </si>
  <si>
    <t>FG Total</t>
  </si>
  <si>
    <t>RM Total</t>
  </si>
  <si>
    <t>WIP Total</t>
  </si>
  <si>
    <t xml:space="preserve"> Amount Balance ( VND)</t>
  </si>
  <si>
    <t>Note</t>
  </si>
  <si>
    <t>Make provision 2025</t>
  </si>
  <si>
    <t>Reverse provison</t>
  </si>
  <si>
    <t>No provision</t>
  </si>
  <si>
    <t>Keep provision</t>
  </si>
  <si>
    <t>OK</t>
  </si>
  <si>
    <t>SLMV</t>
  </si>
  <si>
    <t>Ok</t>
  </si>
  <si>
    <t>Row Labels</t>
  </si>
  <si>
    <t>(blank)</t>
  </si>
  <si>
    <t>Total</t>
  </si>
  <si>
    <t>Values</t>
  </si>
  <si>
    <t xml:space="preserve"> Qty Blance</t>
  </si>
  <si>
    <t>Sum of 12.end amnt=2+8-10</t>
  </si>
  <si>
    <t>Column Labels</t>
  </si>
  <si>
    <t>Provision 2020</t>
  </si>
  <si>
    <t>Suplies</t>
  </si>
  <si>
    <t>NRV</t>
  </si>
  <si>
    <t>No</t>
  </si>
  <si>
    <t>Type</t>
  </si>
  <si>
    <t>VND</t>
  </si>
  <si>
    <t>USD</t>
  </si>
  <si>
    <t>I</t>
  </si>
  <si>
    <t>Provison Stock</t>
  </si>
  <si>
    <t>II</t>
  </si>
  <si>
    <t>(I) +(II)</t>
  </si>
  <si>
    <t>Total VND</t>
  </si>
  <si>
    <t>Openning 2025</t>
  </si>
  <si>
    <t>Movement 2025</t>
  </si>
  <si>
    <t>Ending 2025</t>
  </si>
  <si>
    <t>Clear at  31.Dec.2025</t>
  </si>
  <si>
    <t>Add at  31.Dec.2025</t>
  </si>
  <si>
    <t>Slow-Moving List ASSESSMENT (Audit's file)</t>
  </si>
  <si>
    <t>Provision Dec.2024</t>
  </si>
  <si>
    <t>SLMV at Ending 31.12.24 (Accounting book)</t>
  </si>
  <si>
    <t>Remaining Ending</t>
  </si>
  <si>
    <t>Qty
Slm</t>
  </si>
  <si>
    <t>Amount
Slm</t>
  </si>
  <si>
    <t>Price</t>
  </si>
  <si>
    <t>xxx</t>
  </si>
  <si>
    <t>Condition</t>
  </si>
  <si>
    <t>Disposition Plan</t>
  </si>
  <si>
    <t>Qty
Provision</t>
  </si>
  <si>
    <t>Amt
provision</t>
  </si>
  <si>
    <t>%</t>
  </si>
  <si>
    <t>XX</t>
  </si>
  <si>
    <t>Qty</t>
  </si>
  <si>
    <t>Amt VND</t>
  </si>
  <si>
    <t>Good</t>
  </si>
  <si>
    <t>Recycle</t>
  </si>
  <si>
    <t>Produce again 2025</t>
  </si>
  <si>
    <t>100913</t>
  </si>
  <si>
    <t>PK Qualcom QRD Fillmore MCVC21-003 Front Housing</t>
  </si>
  <si>
    <t>Clearing ok</t>
  </si>
  <si>
    <t>100723</t>
  </si>
  <si>
    <t>PK Qualcomm Front housing CNC JIG STEP 2</t>
  </si>
  <si>
    <r>
      <t>No provision to be made, amount can be recover -</t>
    </r>
    <r>
      <rPr>
        <b/>
        <sz val="11"/>
        <color rgb="FF0070C0"/>
        <rFont val="Calibri"/>
        <family val="2"/>
        <scheme val="minor"/>
      </rPr>
      <t xml:space="preserve"> [2]</t>
    </r>
  </si>
  <si>
    <t>N.A</t>
  </si>
  <si>
    <t>100725</t>
  </si>
  <si>
    <t>PK Qualcomm Front housing CNC JIG STEP 4</t>
  </si>
  <si>
    <t>100472</t>
  </si>
  <si>
    <t>PK Viettel VPH-411S-1 Inner base Frame( Sanding&amp; Anodizing)</t>
  </si>
  <si>
    <t>100477</t>
  </si>
  <si>
    <t>PK Viettel VPH-411S-6 Back cover( Sanding&amp; Anodizing)</t>
  </si>
  <si>
    <t>100476</t>
  </si>
  <si>
    <t>PK Viettel VPH-411S-5 Back base (Sanding)</t>
  </si>
  <si>
    <t>Full Provision</t>
  </si>
  <si>
    <t>Make provision 2024</t>
  </si>
  <si>
    <t>100416</t>
  </si>
  <si>
    <t>ACE Tech 83A-00167</t>
  </si>
  <si>
    <t>100474</t>
  </si>
  <si>
    <t>PK Viettel VPH-411S-3 Right cover (Sanding)</t>
  </si>
  <si>
    <t>100475</t>
  </si>
  <si>
    <t>PK Viettel VPH-411S-4 Left Cover (Sanding)</t>
  </si>
  <si>
    <t>100646</t>
  </si>
  <si>
    <t>PK Qualcomm CPE Huracan 50-PM307-1 Stand</t>
  </si>
  <si>
    <t>100413</t>
  </si>
  <si>
    <t>ACE Tech 83A-00220</t>
  </si>
  <si>
    <t>100551</t>
  </si>
  <si>
    <t>PK ACE Tech 83A-00185 ( not Base)</t>
  </si>
  <si>
    <t>100306</t>
  </si>
  <si>
    <t>HM003</t>
  </si>
  <si>
    <t>100480</t>
  </si>
  <si>
    <t>PK Viettel VPH-411S-9 Bottom Front deco (Sanding)</t>
  </si>
  <si>
    <t>100789</t>
  </si>
  <si>
    <t>PK Vinsmart V650 Front Frame Assy</t>
  </si>
  <si>
    <t>100473</t>
  </si>
  <si>
    <t>PK Viettel VPH-411S-2 Back deco (Sanding)</t>
  </si>
  <si>
    <t>Will sale again</t>
  </si>
  <si>
    <t>100300</t>
  </si>
  <si>
    <t>AS DCT048</t>
  </si>
  <si>
    <t>100558</t>
  </si>
  <si>
    <t>PK Qualcomm IDP Moorea 55-PF951-4 Front housing</t>
  </si>
  <si>
    <t>101051</t>
  </si>
  <si>
    <t>PK Qualcomm MTP Pinnacles 55-29819-1 Front Housing</t>
  </si>
  <si>
    <t>100641</t>
  </si>
  <si>
    <t>PK Qualcomm Kona 55-PG165-4 Ant Carrier 1</t>
  </si>
  <si>
    <t>101093</t>
  </si>
  <si>
    <t>PK Qualcomm CPE Pinnacles 50-38556-1 LDS, Antenna, Left</t>
  </si>
  <si>
    <t>Sale again 2025</t>
  </si>
  <si>
    <t>100479</t>
  </si>
  <si>
    <t>PK Viettel VPH-411S-8 Top Front deco 2 (Sanding)</t>
  </si>
  <si>
    <t>120196</t>
  </si>
  <si>
    <t>PK ZF IPM Housing A010R190</t>
  </si>
  <si>
    <t>100831</t>
  </si>
  <si>
    <t>PK Qualcomm MTP Olympic Waipio 55-PV454-11 Sub Assy Front Bottom</t>
  </si>
  <si>
    <t>120303</t>
  </si>
  <si>
    <t>PK LGIT MRA2 Camera Base 3CAC00196A( Casting MC)</t>
  </si>
  <si>
    <t>100716</t>
  </si>
  <si>
    <t>PK Qualcomm MTP Bittra 55-PM920-10 Front housing</t>
  </si>
  <si>
    <t>100858</t>
  </si>
  <si>
    <t>PK Qualcomm CPE Olympic 50-PV355-1 Cover, Front. V1</t>
  </si>
  <si>
    <t>120307</t>
  </si>
  <si>
    <t>PK LGIT 1V5 1452 3CAC00308A Base Housing</t>
  </si>
  <si>
    <t>101100</t>
  </si>
  <si>
    <t>PK Qualcomm IPD Cedros 50-PR954-80 Assy, Sub Assy Rear Housing</t>
  </si>
  <si>
    <t>120366</t>
  </si>
  <si>
    <t>PK Hosiden HEG Cover HGU0810-27PW(2)</t>
  </si>
  <si>
    <t>100838</t>
  </si>
  <si>
    <t>PK Qualcomm CPE Olympic 50-17810-1  Cover Radome, Spherical V1</t>
  </si>
  <si>
    <t>100974</t>
  </si>
  <si>
    <t>PK Qualcom MTP Waipo 55-33711-1 Front Carrier 6.8 Display</t>
  </si>
  <si>
    <t>120365</t>
  </si>
  <si>
    <t>PK Hosiden HEG Upper Housing HGU0810-26PW(2)</t>
  </si>
  <si>
    <t>Obsolete</t>
  </si>
  <si>
    <t>100599</t>
  </si>
  <si>
    <t>PK Qualcomm 55-PG160-3</t>
  </si>
  <si>
    <t>101059</t>
  </si>
  <si>
    <t>PK Qualcomm MTP Kuno 50-PR952-3, Ant Carrier, Antenna 8 And 9</t>
  </si>
  <si>
    <t>100305</t>
  </si>
  <si>
    <t>PK HM72</t>
  </si>
  <si>
    <t>101112</t>
  </si>
  <si>
    <t>PK Qualcomm MTP Pinnacles 55-28899-2 Carrier Frame Assy</t>
  </si>
  <si>
    <t>120300</t>
  </si>
  <si>
    <t>PK LGIT 1V5 1826 3CAC00309A Housing</t>
  </si>
  <si>
    <t>100955</t>
  </si>
  <si>
    <t>PK Qualcomm MTP Kailua 55-PV452-5 Mid Frame Heatsink</t>
  </si>
  <si>
    <t>100580</t>
  </si>
  <si>
    <t>PK Qualcomm MTP Kona 55-PG165-1 Ant Carrier 1</t>
  </si>
  <si>
    <t>100304</t>
  </si>
  <si>
    <t>PK GM-D1004</t>
  </si>
  <si>
    <t>120006</t>
  </si>
  <si>
    <t>PK 925#29</t>
  </si>
  <si>
    <t>120008</t>
  </si>
  <si>
    <t>PK 900#86(F)</t>
  </si>
  <si>
    <t>101054</t>
  </si>
  <si>
    <t>PK Qualcomm MTP Pinnacles 50-28768-1 Frame Wlan Area, Multipurpose</t>
  </si>
  <si>
    <t>100321</t>
  </si>
  <si>
    <t>AS DCT 020</t>
  </si>
  <si>
    <t>100291</t>
  </si>
  <si>
    <t>AS DCT075 ( Logo)</t>
  </si>
  <si>
    <t>100855</t>
  </si>
  <si>
    <t>PK Qualcomm MTP Lahaina 50-PP493-1 Speaker Box</t>
  </si>
  <si>
    <t>100267</t>
  </si>
  <si>
    <t>AS DCT068</t>
  </si>
  <si>
    <t>120156</t>
  </si>
  <si>
    <t>PK SM-A507F</t>
  </si>
  <si>
    <t>120002</t>
  </si>
  <si>
    <t>PK 920#30</t>
  </si>
  <si>
    <t>101090</t>
  </si>
  <si>
    <t>PK Qualcomm CPE Pinnacles 50-40109-1 Omni Antenna, Carrier</t>
  </si>
  <si>
    <t>100611</t>
  </si>
  <si>
    <t>PK Qualcomm MTP Kona 55-PG162-2 Rear housing</t>
  </si>
  <si>
    <t>100452</t>
  </si>
  <si>
    <t>PK Qualcomm front housing MTP SDX24 55-PB922</t>
  </si>
  <si>
    <t>100367</t>
  </si>
  <si>
    <t>Qual comm QRD845- Simtray</t>
  </si>
  <si>
    <t>Damage</t>
  </si>
  <si>
    <t>Item Damage and unable to recycle</t>
  </si>
  <si>
    <t>100158</t>
  </si>
  <si>
    <t>AS 530H#31-3</t>
  </si>
  <si>
    <t>120310</t>
  </si>
  <si>
    <t>PK LGIT 1V5 3CAC00312A/3MAZ01180A Bearing Plate Premium(2)</t>
  </si>
  <si>
    <t>120377</t>
  </si>
  <si>
    <t>PK Mando SV2 Housing ME210SV500</t>
  </si>
  <si>
    <t>101194</t>
  </si>
  <si>
    <t>PK Qualcomm MTP IDPS MILOS 55-PR954-100 FRONT HOUSING (2)</t>
  </si>
  <si>
    <t>120014</t>
  </si>
  <si>
    <t>PK A5#15(B)</t>
  </si>
  <si>
    <t>100159</t>
  </si>
  <si>
    <t>AS 530H#31-4</t>
  </si>
  <si>
    <t>120240</t>
  </si>
  <si>
    <t>PK Hanwha FC29-004223B Case Bottom</t>
  </si>
  <si>
    <t>100717</t>
  </si>
  <si>
    <t>PK Qualcomm MTP Bittra 55-PM920-1 Front housing</t>
  </si>
  <si>
    <t>100239</t>
  </si>
  <si>
    <t>AS 9060 #26</t>
  </si>
  <si>
    <t>100245</t>
  </si>
  <si>
    <t>AS S7 HERO 2</t>
  </si>
  <si>
    <t>120139</t>
  </si>
  <si>
    <t>PK SM-J810F</t>
  </si>
  <si>
    <t>120148</t>
  </si>
  <si>
    <t>PK SM-A105F(2)</t>
  </si>
  <si>
    <t>101138</t>
  </si>
  <si>
    <t>PK Qualcomm MTP Pinnacles 50-38556-2 LDS, Antenna, Left</t>
  </si>
  <si>
    <t>120092</t>
  </si>
  <si>
    <t>PK 815 # 33( CR)</t>
  </si>
  <si>
    <t>120076</t>
  </si>
  <si>
    <t>PK G532 #46</t>
  </si>
  <si>
    <t>120351</t>
  </si>
  <si>
    <t>PK Mando RS4 Cover ME210RS400</t>
  </si>
  <si>
    <t>120034</t>
  </si>
  <si>
    <t>PK A5#53</t>
  </si>
  <si>
    <t>101079</t>
  </si>
  <si>
    <t>PK Qualcomm IDP Hamoa 55-43226-1 Heat Spreader, Diecast</t>
  </si>
  <si>
    <t>100451</t>
  </si>
  <si>
    <t>PK Rear housing 50-PB924</t>
  </si>
  <si>
    <t>100624</t>
  </si>
  <si>
    <t>PK BEYOND X( Samsung)</t>
  </si>
  <si>
    <t>120380</t>
  </si>
  <si>
    <t>PK SM-A245F</t>
  </si>
  <si>
    <t>120218</t>
  </si>
  <si>
    <t>PK Hanwha FC29-008272A- Case Bottom</t>
  </si>
  <si>
    <t>101034</t>
  </si>
  <si>
    <t>PK Qualcom MTP Kallua 50-28035-3 Carried Ant 8 And 9</t>
  </si>
  <si>
    <t>100629</t>
  </si>
  <si>
    <t>PK Qualcomm Kona 55-PG166-3 Ant Carrier 2</t>
  </si>
  <si>
    <t>120406</t>
  </si>
  <si>
    <t>PK SM-M336B</t>
  </si>
  <si>
    <t>120140</t>
  </si>
  <si>
    <t>PK SM-A750F</t>
  </si>
  <si>
    <t>120016</t>
  </si>
  <si>
    <t>PK A7#11(B)</t>
  </si>
  <si>
    <t>120017</t>
  </si>
  <si>
    <t>PK A7#11(C)</t>
  </si>
  <si>
    <t>100705</t>
  </si>
  <si>
    <t>PK Qualcomm MTP Bittra 55-PP813-10 Assy Rear Lens</t>
  </si>
  <si>
    <t>120031</t>
  </si>
  <si>
    <t>PK A5#52</t>
  </si>
  <si>
    <t>120084</t>
  </si>
  <si>
    <t>PK J710 #17</t>
  </si>
  <si>
    <t>100543</t>
  </si>
  <si>
    <t>PK Qualcomm IDP Talos 55-PG284-1 Ant carrier</t>
  </si>
  <si>
    <t>120164</t>
  </si>
  <si>
    <t>PK NU 3CAC00026A/3MAM00107A</t>
  </si>
  <si>
    <t>100823</t>
  </si>
  <si>
    <t>PK BEYOND 2( Samsung)</t>
  </si>
  <si>
    <t>120325</t>
  </si>
  <si>
    <t>PK Amazon 20-013803 Heat Sink Top Stark</t>
  </si>
  <si>
    <t>120087</t>
  </si>
  <si>
    <t>PK J710 #33</t>
  </si>
  <si>
    <t>101101</t>
  </si>
  <si>
    <t>PK Qualcomm ADP Ride Arnage(4.0) 50-36927-3 Inlet Bafle SOC 2</t>
  </si>
  <si>
    <t>100706</t>
  </si>
  <si>
    <t>PK Qualcomm MTP Bittra 55-PM922-1 Rear housing</t>
  </si>
  <si>
    <t>120048</t>
  </si>
  <si>
    <t>AS  A700 #45</t>
  </si>
  <si>
    <t>101176</t>
  </si>
  <si>
    <t>PK Qualcomm AIR GEN 5 50-36917-4 PCIE CARD, BOTTOM TRAY (2)</t>
  </si>
  <si>
    <t>120245</t>
  </si>
  <si>
    <t>PK Hanwha EP07-001148C Heat Sink</t>
  </si>
  <si>
    <t>100332</t>
  </si>
  <si>
    <t>AS Dream 1</t>
  </si>
  <si>
    <t>100470</t>
  </si>
  <si>
    <t>PK YongIn_ ZBC 0070 Case</t>
  </si>
  <si>
    <t>120086</t>
  </si>
  <si>
    <t>PK J710 #23</t>
  </si>
  <si>
    <t>120405</t>
  </si>
  <si>
    <t>PK SM-A225F</t>
  </si>
  <si>
    <t>100719</t>
  </si>
  <si>
    <t>PK Hubble X1(Samsung)</t>
  </si>
  <si>
    <t>120376</t>
  </si>
  <si>
    <t>PK SM-A546B</t>
  </si>
  <si>
    <t>120088</t>
  </si>
  <si>
    <t>PK J710 #34</t>
  </si>
  <si>
    <t>100670</t>
  </si>
  <si>
    <t>PK Qualcomm Kamorta ID 50-PF959-83 Battery door</t>
  </si>
  <si>
    <t>101043</t>
  </si>
  <si>
    <t>PK Qualcomm MTP Wapio CA90-13198-2 Bracket, Bottom RF Ports</t>
  </si>
  <si>
    <t>101063</t>
  </si>
  <si>
    <t>PK Qualcomm MTP Kuno 55-38286-1 Battery Door</t>
  </si>
  <si>
    <t>101114</t>
  </si>
  <si>
    <t>PK Qualcomm MTP Kuno CA90-48914-2 Bracket Bottom RF Ports</t>
  </si>
  <si>
    <t>120428</t>
  </si>
  <si>
    <t>PK SM-A356B</t>
  </si>
  <si>
    <t>120220</t>
  </si>
  <si>
    <t>PK Hanwha EP07-001202A- Sink, Heat-Right</t>
  </si>
  <si>
    <t>100596</t>
  </si>
  <si>
    <t>PK Qualcomm IDP Nicobar 55-PK820-1 Camera Lens</t>
  </si>
  <si>
    <t>100578</t>
  </si>
  <si>
    <t>PK Qualcomm MTP Kona 50-PG182-1 Battery Door</t>
  </si>
  <si>
    <t>120194</t>
  </si>
  <si>
    <t>PK LGIT 537W-3CAC00135A/3MAM00278A</t>
  </si>
  <si>
    <t>120151</t>
  </si>
  <si>
    <t>PK ACE Ensemble HB Dipole 61D-00396</t>
  </si>
  <si>
    <t>120195</t>
  </si>
  <si>
    <t>PK LGIT IKC Camera base 3CAC00180A</t>
  </si>
  <si>
    <t>100703</t>
  </si>
  <si>
    <t>PK Qualcomm MTP Bittra 50-PM924-10 Battery Door</t>
  </si>
  <si>
    <t>100540</t>
  </si>
  <si>
    <t>PK Qualcomm MTP 5G Carrera 50-PG237-1_Bracket</t>
  </si>
  <si>
    <t>101111</t>
  </si>
  <si>
    <t>PK  Qualcomm ADP Air Mulsanne( Gen 5) 50-36917-6 Pcie Card, Bottom Tray</t>
  </si>
  <si>
    <t>120375</t>
  </si>
  <si>
    <t>PK SM-A346B</t>
  </si>
  <si>
    <t>100712</t>
  </si>
  <si>
    <t>PK Qualcomm MTP Lahaina 55-PP325-1 Module 3</t>
  </si>
  <si>
    <t>101056</t>
  </si>
  <si>
    <t>PK Qualcomm MTP Pinnacles 50-34790-1 Wlan Region, Shield Heatsink</t>
  </si>
  <si>
    <t>120412</t>
  </si>
  <si>
    <t>PK SM-A536B</t>
  </si>
  <si>
    <t>100508</t>
  </si>
  <si>
    <t>PK Qualcomm Hana 50-PB615 Battery Cover</t>
  </si>
  <si>
    <t>101065</t>
  </si>
  <si>
    <t>PK Qualcomm MTP Kuno CA90-48914-1 Bracket Bottom RF Ports</t>
  </si>
  <si>
    <t>120025</t>
  </si>
  <si>
    <t>PK J5#35</t>
  </si>
  <si>
    <t>120219</t>
  </si>
  <si>
    <t>PK Hanwha EP07-001201A- Sink, Heat-Left</t>
  </si>
  <si>
    <t>120183</t>
  </si>
  <si>
    <t>PK Geely Front Body 3CAC00169A</t>
  </si>
  <si>
    <t>120206</t>
  </si>
  <si>
    <t>PK Hanwha EP07-001028D-Sink, Heat-R</t>
  </si>
  <si>
    <t>100536</t>
  </si>
  <si>
    <t>PK Qualcomm MTP POIPU 50-PE623-1 Battery Door</t>
  </si>
  <si>
    <t>120126</t>
  </si>
  <si>
    <t>PK G532F Jangwon( Painting)</t>
  </si>
  <si>
    <t>100607</t>
  </si>
  <si>
    <t>PK Qualcomm MTP Kona 50-PJ743-1 Cover 1, 5G Module</t>
  </si>
  <si>
    <t>120199</t>
  </si>
  <si>
    <t>PK SM-E625F</t>
  </si>
  <si>
    <t>100710</t>
  </si>
  <si>
    <t>PK Qualcomm MTP Lahaina 50-PR965-1 Module 2</t>
  </si>
  <si>
    <t>100510</t>
  </si>
  <si>
    <t>PK 55-PE902_1 Windows Camera Assy Front</t>
  </si>
  <si>
    <t>120189</t>
  </si>
  <si>
    <t>PK SM-A217F</t>
  </si>
  <si>
    <t>120130</t>
  </si>
  <si>
    <t>PK TOP INTERCUBE- Heat Sink(RNHE-EWUOA)</t>
  </si>
  <si>
    <t>100635</t>
  </si>
  <si>
    <t>PK Qualcomm IDP Rennel 50-PF959-82 Battery Door</t>
  </si>
  <si>
    <t>120225</t>
  </si>
  <si>
    <t>PK Hanwha EP07-001148A- Heat Sink</t>
  </si>
  <si>
    <t>100709</t>
  </si>
  <si>
    <t>PK Qualcomm MTP Lahaina 50-PP327-1 Module 1</t>
  </si>
  <si>
    <t>130006</t>
  </si>
  <si>
    <t>Jig SM-A750F</t>
  </si>
  <si>
    <t>120174</t>
  </si>
  <si>
    <t>PK SM-A415F</t>
  </si>
  <si>
    <t>100708</t>
  </si>
  <si>
    <t>PK Qualcomm MTP Lahaina 50-PP326-1 Module 0</t>
  </si>
  <si>
    <t>120096</t>
  </si>
  <si>
    <t>PK GD718 #4</t>
  </si>
  <si>
    <t>100657</t>
  </si>
  <si>
    <t>PK Qualcomm IDP Rennel CA90-PL741-1 Rear housing</t>
  </si>
  <si>
    <t>100707</t>
  </si>
  <si>
    <t>PK Qualcomm MTP Bittra 50-PM924-1 Battery Door</t>
  </si>
  <si>
    <t>100648</t>
  </si>
  <si>
    <t>PK Qualcomm CPE Huracan 50-PN569-2 Slide Button</t>
  </si>
  <si>
    <t>100749</t>
  </si>
  <si>
    <t>PK Qualcomm CPE Huracan 50-PV288-1 Raydome</t>
  </si>
  <si>
    <t>120234</t>
  </si>
  <si>
    <t>PK Hanwha EP07-001198A- Heat Sink</t>
  </si>
  <si>
    <t>100608</t>
  </si>
  <si>
    <t>PK Qualcomm MTP Kona 50-PJ744-1 Cover 2, 5G Module</t>
  </si>
  <si>
    <t>101170</t>
  </si>
  <si>
    <t>PK  Qualcomm MTP PAKALA 55-58185-1 FRAME ASSY, CAMERA CARD ASSY_PROCESS</t>
  </si>
  <si>
    <t>100671</t>
  </si>
  <si>
    <t>PK Qualcomm MTP Kona 50-PN797-1 Cover1, 5G Module</t>
  </si>
  <si>
    <t>100610</t>
  </si>
  <si>
    <t>PK Qualcomm MTP Kona 50-PK769-1 Boot Ultrasonic</t>
  </si>
  <si>
    <t>120144</t>
  </si>
  <si>
    <t>PK ACE Reflector Joint2  61A-01123</t>
  </si>
  <si>
    <t>771250</t>
  </si>
  <si>
    <t>Mold Core/ Lõi khuôn của model A225 Bracket</t>
  </si>
  <si>
    <t>771394</t>
  </si>
  <si>
    <t>Mold core/Lõi khuôn MQ4 OPT LOW HEATSINK LH #1</t>
  </si>
  <si>
    <t>771395</t>
  </si>
  <si>
    <t>Mold core/Lõi khuôn MQ4 OPT LOW HEATSINK RH #1</t>
  </si>
  <si>
    <t>762183</t>
  </si>
  <si>
    <t>TR PAD 0.5T (950-50M-0.5T)</t>
  </si>
  <si>
    <t>771391</t>
  </si>
  <si>
    <t>금형부품/Chi tiết thép SKD-61(K) , KT:135,66*300*315 MQ4 OPT LOW HEAT SINK RH_UPPER CORE</t>
  </si>
  <si>
    <t>760351</t>
  </si>
  <si>
    <t>CNC JIG_x000D_
/ Đồ gá hàng cho 9 công đoạn gia công hàng Viettel CNC Jig</t>
  </si>
  <si>
    <t>771026</t>
  </si>
  <si>
    <t>금형부품/Chi tiết thép DEIVAR, KT: 77.01*240*430 của khuôn BMS BOTTOM</t>
  </si>
  <si>
    <t>760429</t>
  </si>
  <si>
    <t>Sim Tray CNC Jig 411S-7</t>
  </si>
  <si>
    <t>760430</t>
  </si>
  <si>
    <t>Sim Tray CNC Jig 411S-8</t>
  </si>
  <si>
    <t>762184</t>
  </si>
  <si>
    <t>TR PAD 1.0T (1000-24M-1.0T)</t>
  </si>
  <si>
    <t>760427</t>
  </si>
  <si>
    <t>Qualcomm Back Cover Deco CNC Jig</t>
  </si>
  <si>
    <t>760428</t>
  </si>
  <si>
    <t>Qualcomm Back Housing CNC Jig (CNC2/5/6)</t>
  </si>
  <si>
    <t>755418</t>
  </si>
  <si>
    <t>Sleeve + blank  (cổng dẫn liệu) của khuôn đúc LGIT 1V5 Bearing plate Base</t>
  </si>
  <si>
    <t>742393</t>
  </si>
  <si>
    <t>Cylinder/ Xi lanh thủy lực Ø100/35, hành trình 100(dùng cho khuôn 1v5 Housing)</t>
  </si>
  <si>
    <t>770406</t>
  </si>
  <si>
    <t>금형부품/Chi tiết thép EX1 ESR, KT: 50*200*260 Lower  core của khuôn upper frame</t>
  </si>
  <si>
    <r>
      <t>Item relating to Mold, which the company will use it for production in later stage - Refer to Point</t>
    </r>
    <r>
      <rPr>
        <b/>
        <sz val="11"/>
        <color rgb="FF0070C0"/>
        <rFont val="Calibri"/>
        <family val="2"/>
        <scheme val="minor"/>
      </rPr>
      <t xml:space="preserve"> [2]</t>
    </r>
  </si>
  <si>
    <t>770407</t>
  </si>
  <si>
    <t>금형부품/Chi tiết thép EX1 ESR, KT: 46.18*200*260 Upper core của khuôn upper frame</t>
  </si>
  <si>
    <t>770370</t>
  </si>
  <si>
    <t>금형부품/Chi tiết thép SKD-61(K), KT: 24*365*400 của khuôn trimming Upper Frame DG</t>
  </si>
  <si>
    <t>771242</t>
  </si>
  <si>
    <t>금형부품/Chi tiết thép EX1 ESR , KT : 50*180*200 OMS FRONT LENS HOLDER main core</t>
  </si>
  <si>
    <t>770290</t>
  </si>
  <si>
    <t>Sleeve + blank (cổng dẫn liệu) của khuôn đúc model: HGU0700-93FW upper frame</t>
  </si>
  <si>
    <t>770849</t>
  </si>
  <si>
    <t>금형부품/Chi tiết thép SKD-61(K), KT: 40*190*230 upper core của khuôn ACE bottom cover -636</t>
  </si>
  <si>
    <t>762062</t>
  </si>
  <si>
    <t>금형부품/Chi tiết thép SKD-61(K), KT: 46.35*190*230 A705 upper core</t>
  </si>
  <si>
    <t>762527</t>
  </si>
  <si>
    <t>금형부품/Chi tiết thép SKD-61(K), KT:  46.59*190*220 PL1 của khuôn A217F</t>
  </si>
  <si>
    <t>762528</t>
  </si>
  <si>
    <t>금형부품/Chi tiết thép SKD-61(K), KT:  46.59*190*220 PL2 của khuôn A217F</t>
  </si>
  <si>
    <t>762201</t>
  </si>
  <si>
    <t>금형부품/Chi tiết thép SKD-61(K), KT: 53.02*160*210 Upper core của khuôn đúc EP07-001148 Heat Sink</t>
  </si>
  <si>
    <t>762658</t>
  </si>
  <si>
    <t>금형부품/Chi tiết thép SKD-61(K), KT: 50*180*200 spare core của khuôn OMS Front lens holder</t>
  </si>
  <si>
    <t>762076</t>
  </si>
  <si>
    <t>금형부품/Chi tiết thép SKD-61(K), KT: 44,7*150*277 A507 battery Insert</t>
  </si>
  <si>
    <t>762647</t>
  </si>
  <si>
    <t>금형부품/Chi tiết thép SKD-11(K), KT: 27*220*230 Stripper của khuôn trimming BYD Cover</t>
  </si>
  <si>
    <t>762074</t>
  </si>
  <si>
    <t>금형부품/Chi tiết thép S45C(POS), KT: 62*107.8*114</t>
  </si>
  <si>
    <t>762093</t>
  </si>
  <si>
    <t>금형부품/Chi tiết thép SKD-11(K), KT: 24.8*170*255 A705 trimming</t>
  </si>
  <si>
    <t>770435</t>
  </si>
  <si>
    <t>금형부품/Chi tiết thép SKD-11(K), KT: 45.05*95*250 Batery UPPer frame</t>
  </si>
  <si>
    <t>770322</t>
  </si>
  <si>
    <t>금형부품/Chi tiết thép  SKD-11(K), KT:20*200*320 PL10 của khuôn trimming Nissan4.8 cover</t>
  </si>
  <si>
    <t>770371</t>
  </si>
  <si>
    <t>금형부품/Chi tiết thép SKD-61(K), KT: 24*120*365 của khuôn trimming Upper Frame DG</t>
  </si>
  <si>
    <t>771243</t>
  </si>
  <si>
    <t>금형부품/Chi tiết thép SKH 11(K) , KT: 27*220*230 bẳn cắt khuôn trimming BYD COVER</t>
  </si>
  <si>
    <t>762680</t>
  </si>
  <si>
    <t>금형부품/Chi tiết thép SKD-11(K), KT: 27*220*230 của khuôn trimming BYD Cover</t>
  </si>
  <si>
    <t>770770</t>
  </si>
  <si>
    <t>Aluminum 6061 Size: 270x1470x40/Tấm nhôm aluminum 6061</t>
  </si>
  <si>
    <t>770256</t>
  </si>
  <si>
    <t>금형부품/Chi tiết thép SKD-11(K), KT: 25*200*250 của khuôn trimming LGIT FAW RVC rear body</t>
  </si>
  <si>
    <t>770369</t>
  </si>
  <si>
    <t>금형부품/Chi tiết thép SKD-11(K), KT: 20*200*270 của khuôn Upper Frame</t>
  </si>
  <si>
    <t>762681</t>
  </si>
  <si>
    <t>금형부품/Chi tiết thép SKD-11(K), KT: 53.64*62*133.79 insert core của khuôn OMS Front lens holder</t>
  </si>
  <si>
    <t>771644</t>
  </si>
  <si>
    <t>금형부품/Chi tiết thép S45C, KT:140.100.05 của khuôn AL6 Sleeve</t>
  </si>
  <si>
    <t>762098</t>
  </si>
  <si>
    <t>금형부품/Chi tiết thép SKD-61, KT: 100*55 A705 sleeve</t>
  </si>
  <si>
    <t>770311</t>
  </si>
  <si>
    <t>금형부품/Chi tiết thép  S45C(POS), KT: 25*200*420 PL1 của khuôn trimming Nissan4.8 cover</t>
  </si>
  <si>
    <t>771236</t>
  </si>
  <si>
    <t>금형부품/Chi tiết thép SKD-61(K) , KT: 29.3*80*115 A225 chill block</t>
  </si>
  <si>
    <t>762072</t>
  </si>
  <si>
    <t>금형부품/Chi tiết thép S45C(POS), KT: 25*210*360 M30F jig hole</t>
  </si>
  <si>
    <t>762071</t>
  </si>
  <si>
    <t>금형부품/Chi tiết thép S45C(POS), KT: 25*210*360 A507 jig hole</t>
  </si>
  <si>
    <t>770312</t>
  </si>
  <si>
    <t>금형부품/Chi tiết thép  S45C(POS), KT: 25*200*420 PL2 của khuôn trimming Nissan4.8 cover</t>
  </si>
  <si>
    <t>762648</t>
  </si>
  <si>
    <t>금형부품/Chi tiết thép SKD-11(K), KT: 43*110*130 pad của khuôn trimming BYD Cover</t>
  </si>
  <si>
    <t>762099</t>
  </si>
  <si>
    <t>금형부품/Chi tiết thép SKD-61, KT: 100*86,31 DY -001</t>
  </si>
  <si>
    <t>770455</t>
  </si>
  <si>
    <t>금형부품/Chi tiết thép SKD-61(K), KT: 62*88.02*114 của khuôn 61D-00395</t>
  </si>
  <si>
    <t>770313</t>
  </si>
  <si>
    <t>금형부품/Chi tiết thép  S45C(POS), KT: 25*200*320 PL3 của khuôn trimming Nissan4.8 cover</t>
  </si>
  <si>
    <t>770368</t>
  </si>
  <si>
    <t>금형부품/Chi tiết thép SKD-11(K), KT: 31,95*101,68*183,32 của khuôn Upper Frame</t>
  </si>
  <si>
    <t>762104</t>
  </si>
  <si>
    <t>금형부품/Chi tiết thép SKD-11(K), KT: 27,8*100*180 A705F trimming Die</t>
  </si>
  <si>
    <t>770367</t>
  </si>
  <si>
    <t>금형부품/Chi tiết thép SKD-11(K), KT: 22,38*101,76*183,4 của khuôn Upper Frame</t>
  </si>
  <si>
    <t>760810</t>
  </si>
  <si>
    <t>Hardness YD-001_x000D_
/ Chất đông cứng YD-001</t>
  </si>
  <si>
    <t>770282</t>
  </si>
  <si>
    <t>금형부품/Chi tiết thép SKD-61(K), KT: 40*82*112 G của khuôn Upper Frame</t>
  </si>
  <si>
    <t>770283</t>
  </si>
  <si>
    <t>금형부품/Chi tiết thép SKD-61(K), KT: 40*82*112 H của khuôn Upper Frame</t>
  </si>
  <si>
    <t>762128</t>
  </si>
  <si>
    <t>금형부품/Chi tiết thép SKD-11(K) , KT: 14*179.4*224.7 A705F Bracking plate</t>
  </si>
  <si>
    <t>770318</t>
  </si>
  <si>
    <t>금형부품/Chi tiết thép  S45C(POS), KT: 41.8*70*195 PL8 của khuôn trimming Nissan4.8 cover</t>
  </si>
  <si>
    <t>770284</t>
  </si>
  <si>
    <t>금형부품/Chi tiết thép SKD-61(K), KT: 40*77*106 I của khuôn Upper Frame</t>
  </si>
  <si>
    <t>770285</t>
  </si>
  <si>
    <t>금형부품/Chi tiết thép SKD-61(K), KT: 40*77*106 J của khuôn Upper Frame</t>
  </si>
  <si>
    <t>770276</t>
  </si>
  <si>
    <t>금형부품/Chi tiết thép SKD-61(K), KT: 25*55*150 của khuôn Upper Frame</t>
  </si>
  <si>
    <t>770275</t>
  </si>
  <si>
    <t>금형부품/Chi tiết thép SKD-61(K), KT: 29,03*55*150 của khuôn Upper Frame</t>
  </si>
  <si>
    <t>770308</t>
  </si>
  <si>
    <t>금형부품/Chi tiết thép  SKD-11(K), KT: 12*130*185 của khuôn Upper Frame</t>
  </si>
  <si>
    <t>770257</t>
  </si>
  <si>
    <t>금형부품/Chi tiết thép SKD-11(K), KT: 38*52.9*66 của khuôn trimming LGIT FAW RVC rear body</t>
  </si>
  <si>
    <t>770365</t>
  </si>
  <si>
    <t>금형부품/Chi tiết thép SKD-61(K), KT: 11.98*54.65*94.32 của khuôn Upper Frame</t>
  </si>
  <si>
    <t>770366</t>
  </si>
  <si>
    <t>금형부품/Chi tiết thép SKD-61(K), KT: 11.98*55.96*94.32 của khuôn Upper Frame</t>
  </si>
  <si>
    <t>770317</t>
  </si>
  <si>
    <t>금형부품/Chi tiết thép  S45C(POS), KT: 20.5*70*195 PL7 của khuôn trimming Nissan4.8 cover</t>
  </si>
  <si>
    <t>762057</t>
  </si>
  <si>
    <t>Aluminum 6061 Size:  450x200x35T/Nhôm tấm 6061 Size: 450x200x35T</t>
  </si>
  <si>
    <t>762197</t>
  </si>
  <si>
    <t>금형부품/Chi tiết thép SKD-11(K), KT: 35*80*86 Punch của khuôn đúc trimming 360</t>
  </si>
  <si>
    <t>741913</t>
  </si>
  <si>
    <t>Aluminum Alloy_x000D_/ Tấm kim loại bằng nhôm 6061. KT:450*200*35T (+1)mm</t>
  </si>
  <si>
    <t>762532</t>
  </si>
  <si>
    <t>금형부품/Chi tiết thép SKD-61(K), KT:  29*50*80 của khuôn A217F</t>
  </si>
  <si>
    <t>770314</t>
  </si>
  <si>
    <t>금형부품/Chi tiết thép  S45C(POS), KT: 12*128*320 PL4 của khuôn trimming Nissan4.8 cover</t>
  </si>
  <si>
    <t>762533</t>
  </si>
  <si>
    <t>금형부품/Chi tiết thép SKD-61(K), KT:  25*50*80 của khuôn A217F</t>
  </si>
  <si>
    <t>762368</t>
  </si>
  <si>
    <t>Aluminum 6061 Size: 450x200x30T_x000D_
/Nhôm tấm 6061 Size: 450x200x30T</t>
  </si>
  <si>
    <t>762095</t>
  </si>
  <si>
    <t>금형부품/Chi tiết thép SKD-61, KT: 27.8*36.57 A705 trimming</t>
  </si>
  <si>
    <t>762094</t>
  </si>
  <si>
    <t>금형부품/Chi tiết thép SKD-61, KT: 42.94*40 A705 trimming</t>
  </si>
  <si>
    <t>762054</t>
  </si>
  <si>
    <t>Steel S45C/Tấm thép S45C:250*200*T20mm</t>
  </si>
  <si>
    <t>770401</t>
  </si>
  <si>
    <t>Ball guide sets/ Bộ dẫn hướng có ổ bi 25-160 (Code Misum MYAP25-160)</t>
  </si>
  <si>
    <t>770258</t>
  </si>
  <si>
    <t>금형부품/Chi tiết thép SKD-11(K), KT: 16*38*66 của khuôn trimming LGIT FAW RVC rear body</t>
  </si>
  <si>
    <t>763032</t>
  </si>
  <si>
    <t>HARDENER EXH-225/Chất đông cứng</t>
  </si>
  <si>
    <t>762477</t>
  </si>
  <si>
    <t>Steel S45C/Tấm thép S45C KT: 200x250x20mm</t>
  </si>
  <si>
    <t>762129</t>
  </si>
  <si>
    <t>금형부품/Chi tiết thép SKD-61(K), KT: 68*535</t>
  </si>
  <si>
    <t>770615</t>
  </si>
  <si>
    <t>Aluminum 6061 Size: 450x200x35T/Nhôm tấm 6061 Size: 450x200x35T</t>
  </si>
  <si>
    <t>762069</t>
  </si>
  <si>
    <t>금형부품/Chi tiết thép S45C(POS), KT: 20*200*250</t>
  </si>
  <si>
    <t>762086</t>
  </si>
  <si>
    <t>금형부품/Chi tiết thép S45C(POS), KT: 20*200*250 Spare Jig</t>
  </si>
  <si>
    <t>762047</t>
  </si>
  <si>
    <t>금형부품/Chi tiết thép S45C(POS), KT: 20*200*250mm</t>
  </si>
  <si>
    <t>770315</t>
  </si>
  <si>
    <t>금형부품/Chi tiết thép  S45C(POS), KT: 25*35*320 PL5 của khuôn trimming Nissan4.8 cover</t>
  </si>
  <si>
    <t>762656</t>
  </si>
  <si>
    <t>금형부품/Chi tiết thép S45(POS), KT: 25*130*300 BMS Top bending jig</t>
  </si>
  <si>
    <t>756899</t>
  </si>
  <si>
    <t>Aluminum 6061 size 277 x 227 x 45</t>
  </si>
  <si>
    <t>800638</t>
  </si>
  <si>
    <t>LG Chemical IH830C PMMA/Nhựa LG Chemical IH830C PMMA</t>
  </si>
  <si>
    <t>770912</t>
  </si>
  <si>
    <t>Dimenson fix ture/ Chi tiết thép SKD-61(K), KT: 30*45*70 khuôn FC15-0899A</t>
  </si>
  <si>
    <t>Clearing 2026</t>
  </si>
  <si>
    <t>770316</t>
  </si>
  <si>
    <t>금형부품/Chi tiết thép  S45C(POS), KT: 25*35*320 PL6 của khuôn trimming Nissan4.8 cover</t>
  </si>
  <si>
    <t>762050</t>
  </si>
  <si>
    <t>Steel S45C/Tấm thép S45C: 250*180*T15mm</t>
  </si>
  <si>
    <t>755530</t>
  </si>
  <si>
    <t>Aluminum 6061/Nhôm Al6061 KT: 305x235x35mm</t>
  </si>
  <si>
    <t>770277</t>
  </si>
  <si>
    <t>금형부품/Chi tiết thép SKD-61(K), KT: 16*31,9*100 A của khuôn Upper Frame</t>
  </si>
  <si>
    <t>770278</t>
  </si>
  <si>
    <t>금형부품/Chi tiết thép SKD-61(K), KT: 16*31,9*100 B của khuôn Upper Frame</t>
  </si>
  <si>
    <t>770279</t>
  </si>
  <si>
    <t>금형부품/Chi tiết thép SKD-61(K), KT: 16*31,9*100 C của khuôn Upper Frame</t>
  </si>
  <si>
    <t>770280</t>
  </si>
  <si>
    <t>금형부품/Chi tiết thép SKD-61(K), KT: 16*31,9*100 D của khuôn Upper Frame</t>
  </si>
  <si>
    <t>762056</t>
  </si>
  <si>
    <t>Steel S45C/Tấm thép S45C:180*100*T20mm</t>
  </si>
  <si>
    <t>756908</t>
  </si>
  <si>
    <t>Aluminum 6061 size 277 x 227 x 35</t>
  </si>
  <si>
    <t>762030</t>
  </si>
  <si>
    <t>Aluminum 6061 Size:   322x212x35T/Nhôm tấm 6061 Size:322x212x35T</t>
  </si>
  <si>
    <t>770319</t>
  </si>
  <si>
    <t>금형부품/Chi tiết thép  S45C(POS), KT: 22*23.55*55 PL9 của khuôn trimming Nissan4.8 cover</t>
  </si>
  <si>
    <t>741914</t>
  </si>
  <si>
    <t>Aluminum Alloy_x000D_
/ Tấm kim loại bằng nhôm 6061. KT:450*200*20T (+1)mm</t>
  </si>
  <si>
    <t>770263</t>
  </si>
  <si>
    <t>Aluminum 6061: 300*200*35mm/Nhôm AL6061:   300*200*35mm</t>
  </si>
  <si>
    <t>770613</t>
  </si>
  <si>
    <t>Nhôm AL6061 size 450*160*30</t>
  </si>
  <si>
    <t>770310</t>
  </si>
  <si>
    <t>금형부품/Chi tiết thép  S45C(POS), KT: 20*40*156 của khuôn Upper Frame</t>
  </si>
  <si>
    <t>763038</t>
  </si>
  <si>
    <t>UTBC-1BK2WJ1001BK-7(B)#S1- COLOR/Sơn</t>
  </si>
  <si>
    <t>742391</t>
  </si>
  <si>
    <t>Aluminum 6061/Tấm nhôm 6061 Size:   350x290x20T</t>
  </si>
  <si>
    <t>770281</t>
  </si>
  <si>
    <t>금형부품/Chi tiết thép SKD-61R, KT: 25*114,48 của khuôn Upper Frame</t>
  </si>
  <si>
    <t>770636</t>
  </si>
  <si>
    <t>Tấm kim loại bằng nhôm/Aluminum 6061 235x200x35mm</t>
  </si>
  <si>
    <t>763034</t>
  </si>
  <si>
    <t>UTPR-1BK1-WJ5002DH-8-PRIMER/Sơn</t>
  </si>
  <si>
    <t>771183</t>
  </si>
  <si>
    <t>금형부품/Chi tiết thép S45C(POS), KT: 25*48*50 của khuôn MAS65C</t>
  </si>
  <si>
    <t>762070</t>
  </si>
  <si>
    <t>금형부품/Chi tiết thép S45C(POS), KT: 15*100*180</t>
  </si>
  <si>
    <t>762103</t>
  </si>
  <si>
    <t>금형부품/Chi tiết thép S45C(POS) , KT: 15*100*180</t>
  </si>
  <si>
    <t>762055</t>
  </si>
  <si>
    <t>Steel S45C/Tấm thép S45C:80*200*T20mm</t>
  </si>
  <si>
    <t>762369</t>
  </si>
  <si>
    <t>Aluminum 6061 Size: 450x200x16T_x000D_
/Nhôm tấm 6061 Size: 450x200x16T</t>
  </si>
  <si>
    <t>770859</t>
  </si>
  <si>
    <t>Tấm nhôm AL6061 size 161 x 78 x 95</t>
  </si>
  <si>
    <t>752836</t>
  </si>
  <si>
    <t>Rubber band 60*2*3t</t>
  </si>
  <si>
    <t>762063</t>
  </si>
  <si>
    <t>금형부품/Chi tiết thép SKD-61(K), KT: 20*80*200 Jig 507F</t>
  </si>
  <si>
    <t>762046</t>
  </si>
  <si>
    <t>금형부품/Chi tiết thép S45C(POS), KT: 20*80*250mm</t>
  </si>
  <si>
    <t>762087</t>
  </si>
  <si>
    <t>금형부품/Chi tiết thép S45C(POS), KT: 20*80*200 Spare Jig</t>
  </si>
  <si>
    <t>756904</t>
  </si>
  <si>
    <t>Aluminum 6061 size 182x182x35</t>
  </si>
  <si>
    <t>770325</t>
  </si>
  <si>
    <t>금형부품/Chi tiết thép S45C(POS), KT: 12,5*20*100 PL2 của khuôn Upper Frame</t>
  </si>
  <si>
    <t>762501</t>
  </si>
  <si>
    <t>Chất đông cứng ADD A-5</t>
  </si>
  <si>
    <t>770320</t>
  </si>
  <si>
    <t>금형부품/Chi tiết thép  S45C(POS), KT:18*35 PL9 của khuôn trimming Nissan4.8 cover</t>
  </si>
  <si>
    <t>762026</t>
  </si>
  <si>
    <t>Steel S45C/Tấm thép S45C: 115x185xT15mm</t>
  </si>
  <si>
    <t>762052</t>
  </si>
  <si>
    <t>Steel S45C/Tấm thép S45C: 160*90*T16mm</t>
  </si>
  <si>
    <t>762053</t>
  </si>
  <si>
    <t>Steel S45C/Tấm thép S45C: 160*90*T20mm</t>
  </si>
  <si>
    <t>762803</t>
  </si>
  <si>
    <t>REsin Lay 1000/Nhựa</t>
  </si>
  <si>
    <t>762027</t>
  </si>
  <si>
    <t>Steel S45C/Tấm thép S45C: 115x125xT12mm</t>
  </si>
  <si>
    <t>770402</t>
  </si>
  <si>
    <t>Guide pin SGOH16- LC160 (code Misumi SGOH16-LC160)</t>
  </si>
  <si>
    <t>770309</t>
  </si>
  <si>
    <t>금형부품/Chi tiết thép  S45(R), KT: 45*85 của khuôn Upper Frame</t>
  </si>
  <si>
    <t>741368</t>
  </si>
  <si>
    <t>Giấy in tem cuộn. Size: 140*80mm ( Carton box UPC)</t>
  </si>
  <si>
    <t>770464</t>
  </si>
  <si>
    <t>EJECTOR PIN/ Chốt khuôn EPJ8-450 R12L EPS Motor Housing</t>
  </si>
  <si>
    <t>800634</t>
  </si>
  <si>
    <t>Resin Polybutylene Terephthalate (PBT), 30% Glass Fiber Filled: Celanex 3300 (black)/Nhựa PBT màu đen, 30% sợi thủy tinh</t>
  </si>
  <si>
    <t>762051</t>
  </si>
  <si>
    <t>Steel S45C/Tấm thép S45C: 180*70*T15mm</t>
  </si>
  <si>
    <t>770802</t>
  </si>
  <si>
    <t>Aluminum 6061 Size:  220x130x20T/Nhôm tấm 6061 Size:220x130x20T</t>
  </si>
  <si>
    <t>770174</t>
  </si>
  <si>
    <t>Aluminum 6061:218*99*25mm/Nhôm AL6061: 218*99*25mm</t>
  </si>
  <si>
    <t>762073</t>
  </si>
  <si>
    <t>Aluminum Alloy/ Tấm kim loại bằng nhôm 6061. KT:160*80*45T</t>
  </si>
  <si>
    <t>742390</t>
  </si>
  <si>
    <t>Aluminum 6061/ Tấm nhôm 6061 Size:   270x200x12T</t>
  </si>
  <si>
    <t>770638</t>
  </si>
  <si>
    <t>Tấm kim loại bằng nhôm/Aluminum 6061 170x170 x20mm</t>
  </si>
  <si>
    <t>762657</t>
  </si>
  <si>
    <t>금형부품/Chi tiết thép S45(R), KT: 20*50 BMS top bending jig</t>
  </si>
  <si>
    <t>763039</t>
  </si>
  <si>
    <t>PLANET #260 THINNER(A01)- COLOR/Dung môi</t>
  </si>
  <si>
    <t>762480</t>
  </si>
  <si>
    <t>Bakelite210x240x20mm/Nhựa bakelite:  Size: 210x240x20mm</t>
  </si>
  <si>
    <t>Item Damage</t>
  </si>
  <si>
    <t>760812</t>
  </si>
  <si>
    <t>Master batch abs black/Hạt nhựa abs master batch màu đen</t>
  </si>
  <si>
    <t>800782</t>
  </si>
  <si>
    <t>Resin PC Makrolon 2407 550115</t>
  </si>
  <si>
    <t>770395</t>
  </si>
  <si>
    <t>Stripper guide bushing SGBH16-30 (Code: misumi)</t>
  </si>
  <si>
    <t>770574</t>
  </si>
  <si>
    <t>Aluminum 6061: 185*105*25mm/Nhôm AL6061: 185*105*25mm</t>
  </si>
  <si>
    <t>762942</t>
  </si>
  <si>
    <t>Resin/Nhựa TPE Starprene 350A2</t>
  </si>
  <si>
    <t>771628</t>
  </si>
  <si>
    <t>Sus steel pipe/Ống inox tiện ren 1 đầu Pt 1/4 (14*9.3*250)</t>
  </si>
  <si>
    <t>770801</t>
  </si>
  <si>
    <t>Aluminum 6061 Size:  220x100x16T/Nhôm tấm 6061 Size:220x100x16T</t>
  </si>
  <si>
    <t>762338</t>
  </si>
  <si>
    <t>Magnesium/ Hợp kim magie trong nước MG-2 (có nguồn gốc từ phế tái chế)</t>
  </si>
  <si>
    <t>No provision as this is Magnesium raw material that has no expiry date and ready for usage for Magnesium related product</t>
  </si>
  <si>
    <t>754575</t>
  </si>
  <si>
    <t>Aluminum Alloy/Tấm kim loại bằng nhôm 6061. KT:202*76*20T</t>
  </si>
  <si>
    <t>800407</t>
  </si>
  <si>
    <t>ABS-46707S #1 LG chem</t>
  </si>
  <si>
    <t>PCB led lamp/bản mạch điện tử đèn led</t>
  </si>
  <si>
    <t>Pearl Paper box (English-Korean) - set 8 /Hộp ngọc trai set 8 (Anh-Hàn)</t>
  </si>
  <si>
    <t>760448</t>
  </si>
  <si>
    <t>Alumium profile Led Tube T8/ Thanh nhôm định hình ray đèn T8 (Kimsen)</t>
  </si>
  <si>
    <t>800615</t>
  </si>
  <si>
    <t>Aluminum_x000D_
/Tấm nhôm dùng để sản xuất vỏ điện thoại Star2</t>
  </si>
  <si>
    <t>770614</t>
  </si>
  <si>
    <t>Nhôm AL6061 size 200*60*20</t>
  </si>
  <si>
    <t>762025</t>
  </si>
  <si>
    <t>Aluminum A1050 Size:  115x123x4T/Nhôm tấm A1050 Size:  115x123x4T</t>
  </si>
  <si>
    <t>762427</t>
  </si>
  <si>
    <t>Aluminum Alloy 7S10 T6- model: CY1118/Tấm kim loại bằng nhôm KT: 159*81.4*8.3 mm</t>
  </si>
  <si>
    <t>762481</t>
  </si>
  <si>
    <t>Bakelite210x90x20mm/Nhựa bakelite:  Size: 210x90x20mm</t>
  </si>
  <si>
    <t>770073</t>
  </si>
  <si>
    <t>Yellow Spring /Lò xo khuôn màu vàng, chất liệu thép, KT: Øngoài 19.7, Øtrong 11, L55, T2, bước nhảy 3</t>
  </si>
  <si>
    <t>762545</t>
  </si>
  <si>
    <t>50-13666-1 Rear window, MTP Olympic Waipio/Mặt nhựa meka</t>
  </si>
  <si>
    <t>Pearl Paper box(English-Korean) - set 3 /Hộp ngọc trai  (Anh-Hàn)</t>
  </si>
  <si>
    <t>762951</t>
  </si>
  <si>
    <t>IDP HAMOA 50- 35198 PC 0.5mm. Size: 43.35*13.2*0.5mm</t>
  </si>
  <si>
    <t>762508</t>
  </si>
  <si>
    <t>Front lens 50-PV174-1</t>
  </si>
  <si>
    <t>762541</t>
  </si>
  <si>
    <t>Lens, Front housing, MTP Olympic/Waipio 50-10667-1/Mặt nhựa meka</t>
  </si>
  <si>
    <t>761865</t>
  </si>
  <si>
    <t>50-PK518-1 Window Camera Front</t>
  </si>
  <si>
    <t>800708</t>
  </si>
  <si>
    <t>Recycled resin PPA GF 50%/Nhựa tái chế PPA GF50%</t>
  </si>
  <si>
    <t>762458</t>
  </si>
  <si>
    <t>MRA2 CAMERA BASE  3CAC00196A (semi product)</t>
  </si>
  <si>
    <t>800707</t>
  </si>
  <si>
    <t>Recycled resin/Nhựa tái chế P31G10-BK9005 (hàng mua)</t>
  </si>
  <si>
    <t>762367</t>
  </si>
  <si>
    <t>ALUMINUM PLATE;T8.3mm,W159mm,L81.4mm (for model: Hubble X1(S20)/ Phôi nhôm sản xuất Hubble X1(S20) Mass, chất liệu AL 7003</t>
  </si>
  <si>
    <t xml:space="preserve">Resin/ Nhựa nguyên sinh GPPS PS 147F. Maker: Styrolution đúc hộp </t>
  </si>
  <si>
    <t>762993</t>
  </si>
  <si>
    <t>Innorex MQ4 High Heat Sink OPT RH EC(B115002755)</t>
  </si>
  <si>
    <t>761610</t>
  </si>
  <si>
    <t>Heat spread tape 50-PG514 , model QRD 5G Hana</t>
  </si>
  <si>
    <t>800452</t>
  </si>
  <si>
    <t>FRONT COVER PLASTIC-50-PD735-2, model  MTPSDX24</t>
  </si>
  <si>
    <t>763005</t>
  </si>
  <si>
    <t>Resin/Hạt nhựa PCGF 20% đen</t>
  </si>
  <si>
    <t>762717</t>
  </si>
  <si>
    <t>Tray/Khay nhựa dùng cho linh kiện ô tô 1V5 kích thước 558*358*80mm (PET 1.2T)</t>
  </si>
  <si>
    <t>761806</t>
  </si>
  <si>
    <t>50-W021-1 Window Camera rear/mặt nhựa</t>
  </si>
  <si>
    <t>762665</t>
  </si>
  <si>
    <t>50-23751-1_FRONT LENS/Mặt nhựa meka</t>
  </si>
  <si>
    <t>761670</t>
  </si>
  <si>
    <t>Carton box YLR03-1.  5 Plate_x000D_/Thùng carton 5 lớp, 1 mặt Việt Trì mặt nâu,1 mặt môc MC-YLR03-1</t>
  </si>
  <si>
    <t>762460</t>
  </si>
  <si>
    <t>Carton box 5 lớp 2 mặt vàng YLR 54 630x410x410mm</t>
  </si>
  <si>
    <t>760661</t>
  </si>
  <si>
    <t>Ant Top 1( 50-PA568) (Qualcomm Ant Carrier Top)</t>
  </si>
  <si>
    <t>760074</t>
  </si>
  <si>
    <t>Carton box. 5 Plate: 2 surface Kraft line (Brown). Thùng carton 5 lớp, 1 mặt nâu 1 mặt mộc MC-BR05</t>
  </si>
  <si>
    <t>762118</t>
  </si>
  <si>
    <t>Carton box YLR40/Thùng carton YLR 40  5 lớp , 1 mặt vàng, 1 mặt mộc không in 520 X 520 X 250mm</t>
  </si>
  <si>
    <t>760040</t>
  </si>
  <si>
    <t>Carton box. 5 Plate: 1 surface Yellow, 1 surface raw. Thùng carton 5 lớp,mặt ngoài vàng, mặt trong thô MC-YLR03</t>
  </si>
  <si>
    <t>762117</t>
  </si>
  <si>
    <t>Carton box YLR 39/Thùng carton YLR 39  5 lớp , 1 mặt nâu vàng, 1 mặt mộc không in 520 X 520 X 200mm</t>
  </si>
  <si>
    <t>760658</t>
  </si>
  <si>
    <t>Ant Left 1( 50-PC639) (Qualcomm Ant Carrier Left)</t>
  </si>
  <si>
    <t>760667</t>
  </si>
  <si>
    <t>Ant BTM 2( 50-PC563) (Qualcomm Ant Carrier BTM)</t>
  </si>
  <si>
    <t>761148</t>
  </si>
  <si>
    <t>ANT BTM 3( 50-PD709)linh kiện qualcomm</t>
  </si>
  <si>
    <t>762177</t>
  </si>
  <si>
    <t>Carton box YLR 41/Thùng carton YLR41  5 lớp ,mặt vàng đáy mộc không in  515*515*185mm</t>
  </si>
  <si>
    <t>760668</t>
  </si>
  <si>
    <t>Ant BTM 3( 50-PA566) (Qualcomm Ant Carrier BTM)</t>
  </si>
  <si>
    <t>800881</t>
  </si>
  <si>
    <t>Carton box 5 plates YLR77/Thùng 5 lớp không in, kt: 430*335*370mm</t>
  </si>
  <si>
    <t>760083</t>
  </si>
  <si>
    <t>Carton box. 5 Plate: 1 surface Yellow, 1 surface raw. Thùng carton 5 lớp,mặt ngoài vàng, mặt trong thô MC-YLR06</t>
  </si>
  <si>
    <t>760660</t>
  </si>
  <si>
    <t>Ant Left 3( 50-PA640) (Qualcomm Ant Carrier Left)</t>
  </si>
  <si>
    <t>760016</t>
  </si>
  <si>
    <t>Carton box. 5 Plate: 2 surface Kraft line (Brown). Thùng carton 5 lớp, 2 mặt nâu MC-BR03</t>
  </si>
  <si>
    <t>760665</t>
  </si>
  <si>
    <t>Ant Top 5( 50-PC724) (Qualcomm Ant Carrier Top)</t>
  </si>
  <si>
    <t>760666</t>
  </si>
  <si>
    <t>Ant BTM 1( 50-PA567) (Qualcomm Ant Carrier BTM)</t>
  </si>
  <si>
    <t>762565</t>
  </si>
  <si>
    <t>Tray IKC camera base black 490*327*4.7*1.2T</t>
  </si>
  <si>
    <t>761151</t>
  </si>
  <si>
    <t>ANT TOP 3( 50-PE140)linh kiện qualcomm</t>
  </si>
  <si>
    <t>762428</t>
  </si>
  <si>
    <t>Aluminum A1050 Size:  115x123x2.5mm/Nhôm tấm A1050 Size:  115x123x2.95</t>
  </si>
  <si>
    <t>761962</t>
  </si>
  <si>
    <t>Pet 24/Khay 24 (25 ô)- pet trong</t>
  </si>
  <si>
    <t>760672</t>
  </si>
  <si>
    <t>SHIELD, WLAN, CONNECTIVITY, PROJECT 50-PB738-P1 Qualcomm shield can</t>
  </si>
  <si>
    <t>762718</t>
  </si>
  <si>
    <t>Thùng carton 3 lớp, có in YLR69 kích thước 542*314*209mm</t>
  </si>
  <si>
    <t>762746</t>
  </si>
  <si>
    <t>Gen2 Cover</t>
  </si>
  <si>
    <t>760063</t>
  </si>
  <si>
    <t>Carton box. 5 Plate: 1 surface Yellow, 1 surface raw. Thùng carton 5 lớp,mặt ngoài vàng, mặt trong thô MC-YLR05</t>
  </si>
  <si>
    <t>760663</t>
  </si>
  <si>
    <t>Ant Top 3( 50-PC722) (Qualcomm Ant Carrier Top)</t>
  </si>
  <si>
    <t>762607</t>
  </si>
  <si>
    <t>PLP2-625 Light Pipe PNL MNT 15.9MM LONG 492-1342-ND(Bivar Inc)/Ống dẫn sáng</t>
  </si>
  <si>
    <t>762587</t>
  </si>
  <si>
    <t>Carton tray 3 plates printing YLR62/Khay caron 3 lớp có in YLR62 R12L Housing 525x350x151</t>
  </si>
  <si>
    <t>762602</t>
  </si>
  <si>
    <t>Carton box 3 plates YLR64/Thùng carton 3 lớp 1V5 Housing 542*314*219mm</t>
  </si>
  <si>
    <t>760605</t>
  </si>
  <si>
    <t xml:space="preserve">Carton box. 3 Plate: 1 surface Yellow, 1 surface raw. Model: MC-YLR16 </t>
  </si>
  <si>
    <t>760670</t>
  </si>
  <si>
    <t>Carton box MC-YLR 23, 5 plates, surface yellow, 1 surface raw/Thùng carton MC-YLR 23, 5 lớp, mặt ngoài vàng, mặt trong thô</t>
  </si>
  <si>
    <t>800826</t>
  </si>
  <si>
    <t>Tray hosiden housing, size 504*414*22 mm 0.8T</t>
  </si>
  <si>
    <t>761899</t>
  </si>
  <si>
    <t>LIGHT PIPE PNL MNT 9.5MM LONG 492-1341-ND (PLP2-375)</t>
  </si>
  <si>
    <t>762822</t>
  </si>
  <si>
    <t>Bracket GH61-16997A (SM-A536B)/Vỏ (khung đỡ) điện thoại di động bằng kim loại SM-A536B</t>
  </si>
  <si>
    <t>760480</t>
  </si>
  <si>
    <t>Tray WHB Dipole PET 21, 36Hole_PET 0.65T/ Khay 36 hố, WHB Dipole PET 21.</t>
  </si>
  <si>
    <t>800611</t>
  </si>
  <si>
    <t>Recycled resin_x000D_
/ Nhựa tái chế PC - ABS</t>
  </si>
  <si>
    <t>800528</t>
  </si>
  <si>
    <t>Recycled resin/Nhựa tái chế abs fr500hx</t>
  </si>
  <si>
    <t>760641</t>
  </si>
  <si>
    <t>Carton box YLR 21, 3 plates, 2 yellow plates, model MC-YLR21 for AII box /Thùng carton YLR 21, 3 lớp, 2 mặt vàng, model MC- YLR 21</t>
  </si>
  <si>
    <t>800544</t>
  </si>
  <si>
    <t>TSP Tape 50-PB609 model Hana miếng dán qualcomm</t>
  </si>
  <si>
    <t>760662</t>
  </si>
  <si>
    <t>Ant Top 2( 50-PA569) (Qualcomm Ant Carrier Top)</t>
  </si>
  <si>
    <t>762735</t>
  </si>
  <si>
    <t>Carton box 3 plates YLR73/Thùng carton 3 lớp, có in, size: 525*350*130mm</t>
  </si>
  <si>
    <t>762091</t>
  </si>
  <si>
    <t>Carton box YLR 38/Thùng carton YLR 38  5 lớp , 1 mặt nâu việt trì, 1 mặt mộc không in 360*260*290mm</t>
  </si>
  <si>
    <t>762821</t>
  </si>
  <si>
    <t>Bracket GH61-17053A (SM-M336B)/Vỏ (khung đỡ) điện thoại di động bằng kim loại SM-M336B</t>
  </si>
  <si>
    <t>761682</t>
  </si>
  <si>
    <t>Carton box YLR33-1.  5 Plate_x000D_
/Thùng carton 5 lớp, 1 mặt Việt Trì=mặt nâu,1 mặt môc MC-YLR33-1. 375*290*170mm</t>
  </si>
  <si>
    <t>761677</t>
  </si>
  <si>
    <t>Carton box YLR11-1.  5 Plate_x000D_
/Thùng carton 5 lớp, 1 mặt Việt Trì=mặt nâu,1 mặt môc MC-YLR11-1. Size: 315*270*120mm</t>
  </si>
  <si>
    <t>761543</t>
  </si>
  <si>
    <t>50-PH875-1 TAPE TSP/ Miếng dán</t>
  </si>
  <si>
    <t>761675</t>
  </si>
  <si>
    <t>Carton box YLR09-1.  5 Plate_x000D_/Thùng carton 5 lớp, 1 mặt Việt Trì=mặt nâu,1 mặt môc MC-YLR09-1. Size: 315*242*160 mm</t>
  </si>
  <si>
    <t>762552</t>
  </si>
  <si>
    <t>Tray 86080  black ( Pet) 310x240x25x1.2</t>
  </si>
  <si>
    <t>760664</t>
  </si>
  <si>
    <t>Ant Top 4( 50-PC723) (Qualcomm Ant Carrier Top)</t>
  </si>
  <si>
    <t>760659</t>
  </si>
  <si>
    <t>Ant Left 2( 50-PA570) (Qualcomm Ant Carrier Left)</t>
  </si>
  <si>
    <t>760442</t>
  </si>
  <si>
    <t>Qual comm- SPK Box-Contact 2/Miếng đồng contact 2 dùng cho SPK Box</t>
  </si>
  <si>
    <t>800213</t>
  </si>
  <si>
    <t>TAPE DOUBLE FACE-UB_SIDE/Miếng dán GH02-11016A</t>
  </si>
  <si>
    <t>762653</t>
  </si>
  <si>
    <t>Tray/KHAY 80PCS PET 1.2</t>
  </si>
  <si>
    <t>762652</t>
  </si>
  <si>
    <t>(bỏ không mua nữa)Tray/Khay 87988 pet trắng 1.2T(304*234*26)</t>
  </si>
  <si>
    <t>762553</t>
  </si>
  <si>
    <t>Tray 86080  Clear (Pet)，328x258x21.1x1.2</t>
  </si>
  <si>
    <t>760595</t>
  </si>
  <si>
    <t>Carton box. 3 Plate: 1 surface Yellow, 1 surface raw. Model: MC-YLR15 .</t>
  </si>
  <si>
    <t>762609</t>
  </si>
  <si>
    <t>Nắp thùng YLR65 1V5 cover 542x359x60</t>
  </si>
  <si>
    <t>761813</t>
  </si>
  <si>
    <t>ANT 1(50-PD710-3)linh kiện qualcomm</t>
  </si>
  <si>
    <t>800896</t>
  </si>
  <si>
    <t>50-PP816-1_ADHESIVE, REAR LENS, MTP CAMANO</t>
  </si>
  <si>
    <t>770867</t>
  </si>
  <si>
    <t>Hexagonal bolt/ Chìm lục giác M12*40볼트 của khuôn 1V5 Housing 1451/1826</t>
  </si>
  <si>
    <t>761680</t>
  </si>
  <si>
    <t>Carton box YLR24-1.  5 Plate_x000D_
/Thùng carton 5 lớp, 1 mặt Việt Trì=mặt nâu,1 mặt môc MC-YLR24-1 430*90*250</t>
  </si>
  <si>
    <t>760635</t>
  </si>
  <si>
    <t>Carton box MC-YLR 19/Thùng carton 3 lớp, 2 mặt vàng  YLR 19  kích thước 360*260*170 mm</t>
  </si>
  <si>
    <t>760760</t>
  </si>
  <si>
    <t>pink glue 70-02202-000 (EC 200p-without label)</t>
  </si>
  <si>
    <t>761681</t>
  </si>
  <si>
    <t>Carton box YLR25-1.  5 Plate/ Thùng carton 5 lớp, 1 mặt Việt Trì=mặt nâu,1 mặt môc MC-YLR25-1 270*230*97</t>
  </si>
  <si>
    <t>Paper box (Pearl) Chinese/Hộp (Ngọc trai) tiếng Trung</t>
  </si>
  <si>
    <t>Pearl paper box  1 set (Japanese) - Hộp ngọc trai 1 set (tiếng Nhật)</t>
  </si>
  <si>
    <t>Pearl Paper box (English-Korean)/Hộp ngọc trai  (Anh-Hàn)</t>
  </si>
  <si>
    <t>760441</t>
  </si>
  <si>
    <t>Qual comm- SPK Box-Contact 1/Miếng đồng contact 1 dùng cho SPK Box</t>
  </si>
  <si>
    <t>800147</t>
  </si>
  <si>
    <t>ASSY RCV DECO/	Màng loa GH98-36677A</t>
  </si>
  <si>
    <t>760170</t>
  </si>
  <si>
    <t>Carton box. 3 Plate: 2 surface Yellow. Model: MC-YLR09_x000D_/Thùng carton cho hộp Individual. 4 pairs, 5 pairs.</t>
  </si>
  <si>
    <t>762407</t>
  </si>
  <si>
    <t>Paper box Dazzling</t>
  </si>
  <si>
    <t>800119</t>
  </si>
  <si>
    <t>TAPE BRACKET SIDE/ Miếng dán GH02-09711A</t>
  </si>
  <si>
    <t>762562</t>
  </si>
  <si>
    <t>Insert set 6, Size 157*43 mm</t>
  </si>
  <si>
    <t>800108</t>
  </si>
  <si>
    <t>ASSY DECORATION RCV/ Màng loa assy	GH98-35850A</t>
  </si>
  <si>
    <t>761955</t>
  </si>
  <si>
    <t>50-PM794-1 ANTENNA 6 linh kiện qualcomm</t>
  </si>
  <si>
    <t>760640</t>
  </si>
  <si>
    <t>Carton box for paper box/Hộp carton 3 lớp đóng cho hộp móng tay AII khuôn bế kích thước 232*82*150 mm</t>
  </si>
  <si>
    <t>800575</t>
  </si>
  <si>
    <t>T-91294</t>
  </si>
  <si>
    <t>760615</t>
  </si>
  <si>
    <t>Carton box. 3 Plate: 2 surface Yellow, 1 surface raw. Model: MC-YLR17</t>
  </si>
  <si>
    <t>760655</t>
  </si>
  <si>
    <t>Contact speaker box 50-PB626-2 linh kiện qualcomm</t>
  </si>
  <si>
    <t>800235</t>
  </si>
  <si>
    <t>ASSY DECO-RCV GH98-37685A</t>
  </si>
  <si>
    <t>760513</t>
  </si>
  <si>
    <t>DOWN_M45_FEEDER 61A-01435 for WHB Dipole Thanh đỡ dưới</t>
  </si>
  <si>
    <t>760512</t>
  </si>
  <si>
    <t>UP_P45_FEEDER 61A-01434 for WHB Dipole Thanh đỡ trên</t>
  </si>
  <si>
    <t>761944</t>
  </si>
  <si>
    <t>Plastic tray, color (green): clear. Size: 350*250*25 mm/Khay nhựa xanh, size  350*250*25 mm ( 20 ô)- pet26 xanh</t>
  </si>
  <si>
    <t>761839</t>
  </si>
  <si>
    <t>Paper box 30-01296-FA1</t>
  </si>
  <si>
    <t>762048</t>
  </si>
  <si>
    <t>Devide pad YL21/Đệm YL21, 3 lớp,20 lỗ 640*320 mm</t>
  </si>
  <si>
    <t>762731</t>
  </si>
  <si>
    <t>Paper box 71175 (Benckmar) - FRENCH MEDIUM</t>
  </si>
  <si>
    <t>800357</t>
  </si>
  <si>
    <t>TPAE LCD BRACKET GH02-13757A</t>
  </si>
  <si>
    <t>760062</t>
  </si>
  <si>
    <t>PET05 Tray/ Khay PET05</t>
  </si>
  <si>
    <t>762020</t>
  </si>
  <si>
    <t>Devide Pad- BR22/Vách partition 1, kích thước 632*180*8mm, carton 5 lớp</t>
  </si>
  <si>
    <t>760395</t>
  </si>
  <si>
    <t>Qual comm-Camera Boot 50-VL370-P1</t>
  </si>
  <si>
    <t>800880</t>
  </si>
  <si>
    <t>Devide pad BR89-1R/Vách carton 3 lớp (1 khía), kt 505*175mm</t>
  </si>
  <si>
    <t>762272</t>
  </si>
  <si>
    <t>Devide pad  3 plates 2 surface yellow (24R) BR42-24R/Vách carton 3 lớp 2 mặt vàng BR42-24R 502*137</t>
  </si>
  <si>
    <t>752844</t>
  </si>
  <si>
    <t>bu lông SA1-02863/ HB-3/8_16UNC_1-1/2:3/8"-16UNC x 1-1/2"</t>
  </si>
  <si>
    <t>800231</t>
  </si>
  <si>
    <t>CONDUCTIVE GASKET-TAPE_UB_BTM L/Miếng dán GH02-11256A</t>
  </si>
  <si>
    <t>800879</t>
  </si>
  <si>
    <t>Devide pad BR88-6R/Vách carton 3 lớp (6 khía), kt 365*175mm</t>
  </si>
  <si>
    <t>762122</t>
  </si>
  <si>
    <t>Devide pad YL 22/Đệm YL22, 3 lớp, size 505*505mm (Set:YLR39+YLR40)</t>
  </si>
  <si>
    <t>800210</t>
  </si>
  <si>
    <t>GRAPHITE THERMAL SHEET-TAPE_BRK/Miếng dán GH02-10980A</t>
  </si>
  <si>
    <t>753255</t>
  </si>
  <si>
    <t>bu lông SA1-02864/HB-3/8_16UNC_1-1/4</t>
  </si>
  <si>
    <t>762737</t>
  </si>
  <si>
    <t>Devide pad BR68-3R/Vách dài( 3 khía) 3 lớp: 506*125mm</t>
  </si>
  <si>
    <t>762589</t>
  </si>
  <si>
    <t>Devide pad BR46-3R/Vách thùng R12L Housing (3 ngăn) 340x148 đổi thành Devide pad BR46-3R/Vách thùng R12L Housing (1 ngăn) 346x148</t>
  </si>
  <si>
    <t>762123</t>
  </si>
  <si>
    <t>Devide pad YL 23/Đệm YL23, 3 lớp, size 500*500mm</t>
  </si>
  <si>
    <t>800604</t>
  </si>
  <si>
    <t>800605</t>
  </si>
  <si>
    <t>KN-FL664</t>
  </si>
  <si>
    <t>762596</t>
  </si>
  <si>
    <t>Devide pad/Đệm carton YL25 500*340</t>
  </si>
  <si>
    <t>761055</t>
  </si>
  <si>
    <t>Đệm YL14 KT: 570*340mm  (đục 3 lỗ)</t>
  </si>
  <si>
    <t>761168</t>
  </si>
  <si>
    <t>Devide pad YL 18/Đệm YL18, 3 lớp,4 lỗ 580*340 mm</t>
  </si>
  <si>
    <t>762957</t>
  </si>
  <si>
    <t>50-41921-1_Adhesive Tape_IDP Hamoa</t>
  </si>
  <si>
    <t>762119</t>
  </si>
  <si>
    <t>Devide pad IN/BR26 11R/Vách chia thùng IN/BR26 11R, 3 lớp, 2 mặt vàng kích thước 505*125mm</t>
  </si>
  <si>
    <t>762271</t>
  </si>
  <si>
    <t>Devide pad  3 plates 2 surface yellow (2R) BR41-2R/Vách carton 3 lớp 2 mặt vàng BR41-2R 255*137</t>
  </si>
  <si>
    <t>762708</t>
  </si>
  <si>
    <t>Devide pad BR56-3R/Vách chia 3 khía kích thước: 385*62</t>
  </si>
  <si>
    <t>762738</t>
  </si>
  <si>
    <t>Devide pad BR67-2R/Vách ngắn (2 khía) 3 lớp : 345*125mm</t>
  </si>
  <si>
    <t>800817</t>
  </si>
  <si>
    <t>Devide pad BR75-5R/Vách thùng  RS4 Cover, kt  344*120 3 lớp 5 khía</t>
  </si>
  <si>
    <t>762707</t>
  </si>
  <si>
    <t>Devide pad BR55-2R/Vách chia 2 khía kích thước: 305*62</t>
  </si>
  <si>
    <t>761714</t>
  </si>
  <si>
    <t>Tray FP 2209</t>
  </si>
  <si>
    <t>762603</t>
  </si>
  <si>
    <t>Devide pad BR50-1R/Vách thùng 1V5 Housing ( 1 khía) 304*216mm</t>
  </si>
  <si>
    <t>762120</t>
  </si>
  <si>
    <t>Devide pad IN/BR27 3R/Vách chia thùng IN/BR27  3R,  3 lớp, 2 mặt vàng kích thước 505*125mm</t>
  </si>
  <si>
    <t>760768</t>
  </si>
  <si>
    <t>Tray FP 72327/Tray PET FP72327</t>
  </si>
  <si>
    <t>800269</t>
  </si>
  <si>
    <t>TAPE MAIN WINDOW BYM GH02-11531A</t>
  </si>
  <si>
    <t>760532</t>
  </si>
  <si>
    <t>Tray FP71986</t>
  </si>
  <si>
    <t>800343</t>
  </si>
  <si>
    <t>DECO-RCV GH64-00462A</t>
  </si>
  <si>
    <t>762958</t>
  </si>
  <si>
    <t>50-41921-2_Adhesive Tape_IDP Hamoa</t>
  </si>
  <si>
    <t>761485</t>
  </si>
  <si>
    <t>Feeder 61A-01434 C-2680 90*12*1.0T</t>
  </si>
  <si>
    <t>761484</t>
  </si>
  <si>
    <t>Feeder 61A-01435 C-2680 95*12*1.0T</t>
  </si>
  <si>
    <t>800211</t>
  </si>
  <si>
    <t>TAPE DOUBLE FACE-BRK-BATTERY GH02-10986A</t>
  </si>
  <si>
    <t>762121</t>
  </si>
  <si>
    <t>Devide pad IN/BR28/Vách chia thùng IN/BR28, 3 lớp, 2 mặt vàng kích thước 505*85mm</t>
  </si>
  <si>
    <t>761582</t>
  </si>
  <si>
    <t>Back film mold 412-24</t>
  </si>
  <si>
    <t>800891</t>
  </si>
  <si>
    <t>Devide pad BR92-4R/Vách carton 3 lớp (4 khía), kt 388*75*82mm</t>
  </si>
  <si>
    <t>762178</t>
  </si>
  <si>
    <t>Devide pad BR29  3R-12/ Vách chia BR29, 3 lớp, size 505*80mm</t>
  </si>
  <si>
    <t>762256</t>
  </si>
  <si>
    <t>Devide Pad: 3 plates, 2 surface yellow. MC-BR33 Size:460*145*4  mm</t>
  </si>
  <si>
    <t>800892</t>
  </si>
  <si>
    <t>Devide pad BR93-3R/Vách carton 3 lớp (3 khía), kt 308*73*82mm</t>
  </si>
  <si>
    <t>Paper box /Hộp giấy30-02294-FA1</t>
  </si>
  <si>
    <t>762255</t>
  </si>
  <si>
    <t>Devide Pad: 3 plates, 2 surface yellow. MC-BR32 Size: 355*145*4 mm</t>
  </si>
  <si>
    <t>761088</t>
  </si>
  <si>
    <t>Devide pad In BR12_x000D_
/Vách chia 2, kích thước 574*145</t>
  </si>
  <si>
    <t>760503</t>
  </si>
  <si>
    <t>Devide Pad: 3 plates, 2 Yellow surface. Model: MC-YL08</t>
  </si>
  <si>
    <t>800542</t>
  </si>
  <si>
    <t>SPK box tape 50-PE805, model Hana</t>
  </si>
  <si>
    <t>761095</t>
  </si>
  <si>
    <t>Devide pad In/BR17/Vách chia 8, kích thước 628*125</t>
  </si>
  <si>
    <t>800162</t>
  </si>
  <si>
    <t>TAPE ELEC GH02-06765A</t>
  </si>
  <si>
    <t>761905</t>
  </si>
  <si>
    <t>50-PM242-1,ADHESIVE, DISPLAY, FRONT HOUSING,RIGHT, MTP KONA/HURACAN/miếng dán qualcomm</t>
  </si>
  <si>
    <t>800705</t>
  </si>
  <si>
    <t>TAPE WINDOW CAMERA FRONT 50-PK219-1_x000D_/Miếng dán</t>
  </si>
  <si>
    <t>800447</t>
  </si>
  <si>
    <t>Tape top-50-PD118, model  MTPSDX24</t>
  </si>
  <si>
    <t>800443</t>
  </si>
  <si>
    <t>Tape bottom-50-P2823, model  MTPSDX24, drawing no MCVS-17-022</t>
  </si>
  <si>
    <t>762611</t>
  </si>
  <si>
    <t>Tấm đệm YL26 thùng R12L Housing 430*34</t>
  </si>
  <si>
    <t>800347</t>
  </si>
  <si>
    <t>FLASH WINDOW GH64-06102A</t>
  </si>
  <si>
    <t>761906</t>
  </si>
  <si>
    <t>50-PM239-1, ADHESIVE, DISPLAY, FRONT HOUSING, TOP, MTP KONA/miếng dán qualcomm</t>
  </si>
  <si>
    <t>800445</t>
  </si>
  <si>
    <t>Tape SPEAKER BOX-50-PC447,model MTPSDX24</t>
  </si>
  <si>
    <t>800851</t>
  </si>
  <si>
    <t>HEG housing - PE projection tape</t>
  </si>
  <si>
    <t>761129</t>
  </si>
  <si>
    <t>Windows tape camera rear (50-PB623) model Qualcomm Hana 55-PE621_1 Windows Camera Assy Rear miếng dán</t>
  </si>
  <si>
    <t>761907</t>
  </si>
  <si>
    <t>50-PM240-1, ADHESIVE, DISPLAY, FRONT HOUSING, BOTTOM, MTP KONA/miếng dán qualcomm</t>
  </si>
  <si>
    <t>Paper box 30-31161-FE1/Hộp giấygiả 30-31161-FE1</t>
  </si>
  <si>
    <t>761090</t>
  </si>
  <si>
    <t>Devide pad In BR13_x000D_/Vách chia 2, kích thước 504*110</t>
  </si>
  <si>
    <t>761885</t>
  </si>
  <si>
    <t>Paper box 30-01296-FA2</t>
  </si>
  <si>
    <t>800160</t>
  </si>
  <si>
    <t>ASSY RUBBER MIC BTM GH98-32206A</t>
  </si>
  <si>
    <t>761087</t>
  </si>
  <si>
    <t>Devide pad In BR11_x000D_/Vách chia 4, kích thước 332*145</t>
  </si>
  <si>
    <t>761131</t>
  </si>
  <si>
    <t>Windows tape camera front (50-PE380) Model Qualcomm Hana 55-PE902_1 Windows Camera Assy Front</t>
  </si>
  <si>
    <t>800704</t>
  </si>
  <si>
    <t>TAPE WINDOW REAR LENS 50-V V-022-1_x000D_
/ Miếng dán</t>
  </si>
  <si>
    <t>800642</t>
  </si>
  <si>
    <t>Conductive Adhesive, under display flex 50-PJ381-1_x000D_
/Miếng dán ( tape 2 mặt)</t>
  </si>
  <si>
    <t>762404</t>
  </si>
  <si>
    <t>Insert card Dazzling (silver)/Insert card Dazzling (bạc) 69*46</t>
  </si>
  <si>
    <t>760084</t>
  </si>
  <si>
    <t>Devide Pad: 3 plates, 2 Yellow surface. Vách chia thùng 2 mặt vàng MC-YL06</t>
  </si>
  <si>
    <t>762503</t>
  </si>
  <si>
    <t>MIC Mesh - Tape vinsmart</t>
  </si>
  <si>
    <t>800159</t>
  </si>
  <si>
    <t>ASSY RUBBER MIC TOP GH98-32205A</t>
  </si>
  <si>
    <t>761889</t>
  </si>
  <si>
    <t>MCVS-18-031 Protection Tape</t>
  </si>
  <si>
    <t>761888</t>
  </si>
  <si>
    <t>MCVS-18-030 Protection Tape</t>
  </si>
  <si>
    <t>800546</t>
  </si>
  <si>
    <t>Cam Front Tape 50-PB610 model Hana miếng dán qualcomm</t>
  </si>
  <si>
    <t>800227</t>
  </si>
  <si>
    <t>ABSORBER-BRK_PROOF/Miếng dán GH02-11071A</t>
  </si>
  <si>
    <t>800163</t>
  </si>
  <si>
    <t>TAPE TIM 1 GH67-01751A</t>
  </si>
  <si>
    <t>800657</t>
  </si>
  <si>
    <t>RUBBER SENSOR GH67-04139A_x000D_
/ Miếng dán</t>
  </si>
  <si>
    <t>800356</t>
  </si>
  <si>
    <t>SPONGE SPK_BRK GH02-13621A</t>
  </si>
  <si>
    <t>800158</t>
  </si>
  <si>
    <t>ASSY RUBBER SVC LED GH98-32208A</t>
  </si>
  <si>
    <t>Giấy hướng dẫn sử dụng gift box/Insert gift box</t>
  </si>
  <si>
    <t>761091</t>
  </si>
  <si>
    <t>Devide pad In BR14_x000D_/Vách chia 3, kích thước 296*110</t>
  </si>
  <si>
    <t>800346</t>
  </si>
  <si>
    <t>SENSOR RUBBER GH67-02582A</t>
  </si>
  <si>
    <t>800636</t>
  </si>
  <si>
    <t>50-PJ071-1_Tape Gasket miếng dán qualcomm</t>
  </si>
  <si>
    <t>762504</t>
  </si>
  <si>
    <t>USB Dust Foam - Tape vinsmart</t>
  </si>
  <si>
    <t>762494</t>
  </si>
  <si>
    <t>MAIN CAMERA CONDUCTIVE TAPE/băng keo dán dẫn điện</t>
  </si>
  <si>
    <t>761662</t>
  </si>
  <si>
    <t>Insert 2214</t>
  </si>
  <si>
    <t>760312</t>
  </si>
  <si>
    <t>Băng dính SB00 0.075</t>
  </si>
  <si>
    <t>800133</t>
  </si>
  <si>
    <t>ASSY MIC RUBBER BRK TOP/ Miếng đệm cao su assy GH98-36232A</t>
  </si>
  <si>
    <t>760313</t>
  </si>
  <si>
    <t>Băng dính SB00 0.05</t>
  </si>
  <si>
    <t>762505</t>
  </si>
  <si>
    <t>MIC Sponge - Tape vinsmart</t>
  </si>
  <si>
    <t>760885</t>
  </si>
  <si>
    <t>Devide pad IN/BR 09/Vách chia thùng IN/BR 09 kích thước 610*75 mm (chia đều làm 3 ô)</t>
  </si>
  <si>
    <t>800167</t>
  </si>
  <si>
    <t>TAPE INSU IRDA GH02-06653A</t>
  </si>
  <si>
    <t>800164</t>
  </si>
  <si>
    <t>TAPE TIM 2 GH67-01729A</t>
  </si>
  <si>
    <t>761132</t>
  </si>
  <si>
    <t>Front label 70269 FB1/Nhãn trước 70269 FB1</t>
  </si>
  <si>
    <t>800240</t>
  </si>
  <si>
    <t>TAPE_TOP_RUBBER_K GH02-07275A</t>
  </si>
  <si>
    <t>761113</t>
  </si>
  <si>
    <t>Front label/Nhãn trước 40-70268-FF1</t>
  </si>
  <si>
    <t>800221</t>
  </si>
  <si>
    <t>THERMAL INSULATION-TAPE_BRK_INNER_SIDE_L/Miếng dán GH02-11052A</t>
  </si>
  <si>
    <t>Front label 70259 FB1/ Nhãn trước của hộp đựng giả</t>
  </si>
  <si>
    <t>761540</t>
  </si>
  <si>
    <t>50-PG 586-1 TAPE FRONT CAMERA/Miếng dán</t>
  </si>
  <si>
    <t>760593</t>
  </si>
  <si>
    <t>Instruction sheet / Giấy hướng dẫn 91-01100-000</t>
  </si>
  <si>
    <t>761538</t>
  </si>
  <si>
    <t>50-PH876 TAPE IR LED_x000D_
/ Miếng dán</t>
  </si>
  <si>
    <t>800700</t>
  </si>
  <si>
    <t>Tape UPPER SPEAKER 50-PK142_x000D_/Miếng dán</t>
  </si>
  <si>
    <t>800545</t>
  </si>
  <si>
    <t>Pad Iris Cam From Tape 50-PB611 model Hana miếng dán qualcomm</t>
  </si>
  <si>
    <t>800348</t>
  </si>
  <si>
    <t>TAPE TIM-AP-532F GH67-03482A</t>
  </si>
  <si>
    <t>800548</t>
  </si>
  <si>
    <t>Tape IR Led 50-PD886 model Hana miếng dán qualcomm</t>
  </si>
  <si>
    <t>760601</t>
  </si>
  <si>
    <t>Back label 70259 FB1/ Nhãn
 sau của hộp đựng giả</t>
  </si>
  <si>
    <t>800194</t>
  </si>
  <si>
    <t>TAPE VOL ANTI SHORT/Miếng dán GH02-10422A</t>
  </si>
  <si>
    <t>760591</t>
  </si>
  <si>
    <t>Insert paper/ Insert 1176</t>
  </si>
  <si>
    <t>800655</t>
  </si>
  <si>
    <t>TAPE GASKET USB GH02-13560A_x000D_
/ Miếng dán</t>
  </si>
  <si>
    <t>800350</t>
  </si>
  <si>
    <t>TAPE TIM-PAM-LTE GH67-02213A</t>
  </si>
  <si>
    <t>760759</t>
  </si>
  <si>
    <t>Insert 2280</t>
  </si>
  <si>
    <t>800225</t>
  </si>
  <si>
    <t>CONDUCTIVE GASKET-TAPE_GASKET_FINGER_3/Miếng dán GH02-11058A</t>
  </si>
  <si>
    <t>800355</t>
  </si>
  <si>
    <t>TAPE FINGER 532F GH02-13756A</t>
  </si>
  <si>
    <t>800785</t>
  </si>
  <si>
    <t>TAPE IKC CAMERA BASE 3CAC00180A/Miếng dán màu đen 3TAT00949A</t>
  </si>
  <si>
    <t>800181</t>
  </si>
  <si>
    <t>RUBBER-TIM TAPE PAM GH67-02213A</t>
  </si>
  <si>
    <t>800296</t>
  </si>
  <si>
    <t>TAPE SPONGE-SENSOR GH02-11796A</t>
  </si>
  <si>
    <t>800234</t>
  </si>
  <si>
    <t>INSERT-M1.4-H2.5-BRASS/ Đệm vít GH81-02358A</t>
  </si>
  <si>
    <t>800349</t>
  </si>
  <si>
    <t>TAPE TIM 532F GH67-03483A</t>
  </si>
  <si>
    <t>800212</t>
  </si>
  <si>
    <t>TAPE DOUBLE FACE-BRK_VT_CAM/Miếng dán GH02-11015A</t>
  </si>
  <si>
    <t>800362</t>
  </si>
  <si>
    <t>TAPE BOSS ELEC GH02-13938A</t>
  </si>
  <si>
    <t>800658</t>
  </si>
  <si>
    <t>SPONGE T IC GH02-16200A_x000D_
/ Miếng dán</t>
  </si>
  <si>
    <t>800354</t>
  </si>
  <si>
    <t>TAPE FINGER BT GH02-13734A</t>
  </si>
  <si>
    <t>760510</t>
  </si>
  <si>
    <t>Inner band 19*240mm/giấy</t>
  </si>
  <si>
    <t>800361</t>
  </si>
  <si>
    <t>TAPE BOSS BRACKET GH02-13735A</t>
  </si>
  <si>
    <t>800353</t>
  </si>
  <si>
    <t>TAPE USB GH02-13766A</t>
  </si>
  <si>
    <t>800206</t>
  </si>
  <si>
    <t>TAPE PET-BRK_POWER_KEY_SUS/Miếng dán GH02-10800A</t>
  </si>
  <si>
    <t>800351</t>
  </si>
  <si>
    <t>TAPE RCV DECO GH02-13617A</t>
  </si>
  <si>
    <t>800226</t>
  </si>
  <si>
    <t>CONDUCTIVE GASKET-TAPE_FINGER_2/Miếng dán GH02-11067A</t>
  </si>
  <si>
    <t>800359</t>
  </si>
  <si>
    <t>TAPE SENSOR RUBBER GH02-10875A</t>
  </si>
  <si>
    <t>800572</t>
  </si>
  <si>
    <t>SM-G532F TAPE CONDUCTIVE - BRACKET GH02-16189A</t>
  </si>
  <si>
    <t>800352</t>
  </si>
  <si>
    <t>TAPE FINGER GH02-08613A</t>
  </si>
  <si>
    <t>800358</t>
  </si>
  <si>
    <t>TAPE SOPNGE LCD GH02-10849A</t>
  </si>
  <si>
    <t>800228</t>
  </si>
  <si>
    <t>TAPE SPONGE-WP1/Miếng dán GH02-11087A</t>
  </si>
  <si>
    <t>800130</t>
  </si>
  <si>
    <t>WATER SOAK LABEL/ Miếng dán GH68-09361A</t>
  </si>
  <si>
    <t>800229</t>
  </si>
  <si>
    <t>TAPE SPONGE-WP2/Miếng dán GH02-11088A</t>
  </si>
  <si>
    <t>800656</t>
  </si>
  <si>
    <t>TAPE CONTACT A8 GH02-13684A_x000D_
/Miếng dán</t>
  </si>
  <si>
    <t>800680</t>
  </si>
  <si>
    <t>TAPE FRONT FOR DROP GH02-16804A</t>
  </si>
  <si>
    <t>White diamond -SS3/Đá trắng gắn giả SS3</t>
  </si>
  <si>
    <t>800222</t>
  </si>
  <si>
    <t>THERMAL INSULATION-TAPE_BRK_VOLUME/Miếng dán GH02-11054A</t>
  </si>
  <si>
    <t>800223</t>
  </si>
  <si>
    <t>THERMAL INSULATION-TAPE_BRK_VOLUME_2/Miếng dán GH02-11055A</t>
  </si>
  <si>
    <t>800145</t>
  </si>
  <si>
    <t>TAPE PROTECH PCB SCREW/	Miếng dán GH02-09780A</t>
  </si>
  <si>
    <t>800153</t>
  </si>
  <si>
    <t>TAPE GASKET FINGER RIGHT/ Miếng dán GH02-10152A</t>
  </si>
  <si>
    <t>800151</t>
  </si>
  <si>
    <t>TAPE GASKET FINGER LEFT/ Miếng dán GH02-10151A</t>
  </si>
  <si>
    <t>800152</t>
  </si>
  <si>
    <t>TAPE GASKET FINGER CENTER/ Miếng dán GH02-10150A</t>
  </si>
  <si>
    <t>800124</t>
  </si>
  <si>
    <t>TAPE BOSS/ Miếng dán GH02-09713A</t>
  </si>
  <si>
    <t>754787</t>
  </si>
  <si>
    <t>AL Sleeve/ Trục phun AL của máy đúc, chất liệu thiếc, kích thước Φ90* 140mm (bạc liệu)</t>
  </si>
  <si>
    <t>754113</t>
  </si>
  <si>
    <t>Worm gear 30 PAM/Trục truyền động 30 PAM</t>
  </si>
  <si>
    <t>741649</t>
  </si>
  <si>
    <t>Frame cart_x000D_
/ Giá xe đẩy cho phòng Nail SUS 304 (Detail as Drawing)</t>
  </si>
  <si>
    <t>Frame Damage</t>
  </si>
  <si>
    <t>756959</t>
  </si>
  <si>
    <t>Cylinder/Xy lanh thủy lực lòng trong phi 100-cần 35-hành trình 100 + 2 công tắc hành trình + bộ gá cơ khí</t>
  </si>
  <si>
    <t>756960</t>
  </si>
  <si>
    <t>755970</t>
  </si>
  <si>
    <t>Bản mạch trục A máy CNC Fanuc A20B-2200-033</t>
  </si>
  <si>
    <t>741416</t>
  </si>
  <si>
    <t>HOT PRESS JIG</t>
  </si>
  <si>
    <t>741612</t>
  </si>
  <si>
    <t>TILO's Color Detector Showcased/Tủ So màu 5 nguồn 60cm (D65,TL84,CWF,F,UV)</t>
  </si>
  <si>
    <t>755796</t>
  </si>
  <si>
    <t>Shot blaster screw/Vít me (trục vít) mày phun cát.</t>
  </si>
  <si>
    <t>754112</t>
  </si>
  <si>
    <t>Italian break motor AC/Động cơ ngắt xoay chiều</t>
  </si>
  <si>
    <t>752533</t>
  </si>
  <si>
    <t>VRD135-90 BOTTOM CASE JIG</t>
  </si>
  <si>
    <t>752538</t>
  </si>
  <si>
    <t>PANORAMA MOUNT CAP JIG</t>
  </si>
  <si>
    <t>752534</t>
  </si>
  <si>
    <t>VRD-135-90 UPPER CASE JIG</t>
  </si>
  <si>
    <t>752535</t>
  </si>
  <si>
    <t>ARECONT UPPER CASE-PANORAMA JIG</t>
  </si>
  <si>
    <t>752536</t>
  </si>
  <si>
    <t>ARECONT MOUNT CAP JIG</t>
  </si>
  <si>
    <t>752537</t>
  </si>
  <si>
    <t>PANORAMA PENDANT BRACKET JIG</t>
  </si>
  <si>
    <t>752527</t>
  </si>
  <si>
    <t>BRACKET PAN JIG</t>
  </si>
  <si>
    <t>752528</t>
  </si>
  <si>
    <t>PMC5502(5500) JIG</t>
  </si>
  <si>
    <t>752529</t>
  </si>
  <si>
    <t>NK4, BOTTOM JIG</t>
  </si>
  <si>
    <t>752530</t>
  </si>
  <si>
    <t>NK4,, NK6 UPPER JIG</t>
  </si>
  <si>
    <t>752531</t>
  </si>
  <si>
    <t>NK4, SURFACE JIG</t>
  </si>
  <si>
    <t>752532</t>
  </si>
  <si>
    <t>NK6 SURFACE(H) JIG</t>
  </si>
  <si>
    <t>756140</t>
  </si>
  <si>
    <t>MẶt bàn chính MAIN TABLE 1019*925.5*25mm, sơn màu ghi sáng</t>
  </si>
  <si>
    <t>743796</t>
  </si>
  <si>
    <t>粗镗刀 Rough boring cutter Ø49.15*Ø42.70*Ø14.20 PCD (TTI 317961001-02)</t>
  </si>
  <si>
    <t>742358</t>
  </si>
  <si>
    <t>Directional control valve DG4V-5-2A-M-P7L-H-7-40-JA1Y (Tokyo Keiki)</t>
  </si>
  <si>
    <t>752521</t>
  </si>
  <si>
    <t>AL Sleeve_x000D_
/ Trục phun AL của máy đúc, chất liệu thiếc, kích thước Φ120  Φ60  257mm (bạc liệu)</t>
  </si>
  <si>
    <t>750652</t>
  </si>
  <si>
    <t>AL Sleeve/ Trục phun AL của máy đúc, chất liệu thiếc, kích thước Φ120 * Φ60 * 292mm (bạc liệu)</t>
  </si>
  <si>
    <t>753514</t>
  </si>
  <si>
    <t>Jig máy phun cát (lồng jig,theo mẫu )</t>
  </si>
  <si>
    <t>741962</t>
  </si>
  <si>
    <t>Lõi trục chính máy CNC</t>
  </si>
  <si>
    <t>710033</t>
  </si>
  <si>
    <t>Bộ Lọc Khí Nén SKP SAM850-20BD (Bộ Lọc Nước Máy Nén Khí Độ Lọc 0.1 Micrômét, Phi 60)</t>
  </si>
  <si>
    <t>780713</t>
  </si>
  <si>
    <t>SS A35 Tapping jig / Đồ gá gia công ren sản phẩm SS A35</t>
  </si>
  <si>
    <t>710032</t>
  </si>
  <si>
    <t>Bộ Lọc Khí Nén SKP SAFL850-20BD (Bộ Lọc Nước Máy Nén Khí Độ Lọc 1 Micrômét, Phi 60)</t>
  </si>
  <si>
    <t>756766</t>
  </si>
  <si>
    <t>Motor đài dao máy Komatech</t>
  </si>
  <si>
    <t>741629</t>
  </si>
  <si>
    <t>Vacumm box/ Hộp hút chân không</t>
  </si>
  <si>
    <t>741630</t>
  </si>
  <si>
    <t>Motor/ Mô tơ hút chân không</t>
  </si>
  <si>
    <t>755990</t>
  </si>
  <si>
    <t>Air tank VBAT-20A1-RV/ Bình tank chưa khí VBAT-20A1-RV. Maker SMC</t>
  </si>
  <si>
    <t>752324</t>
  </si>
  <si>
    <t>Dầu cắt nhôm( VBC Fine Punch -33/w )</t>
  </si>
  <si>
    <t>741514</t>
  </si>
  <si>
    <t>Khuôn đột dập nút tắt nguồn</t>
  </si>
  <si>
    <t>754109</t>
  </si>
  <si>
    <t>Worm gear 25 PAM/Trục truyền động 25 PAM</t>
  </si>
  <si>
    <t>754770</t>
  </si>
  <si>
    <t>Safety fence for robot machines/Hàng rào an toàn cho máy robot casting (kt: 2740*2000mm, khung thép hộp 40*40, lưới thép 50*50, sơn vàng)</t>
  </si>
  <si>
    <t>757194</t>
  </si>
  <si>
    <t>Manual table/Bàn thao tác 1100*700*20 - AL6061</t>
  </si>
  <si>
    <t>752525</t>
  </si>
  <si>
    <t>NC JIG</t>
  </si>
  <si>
    <t>790040</t>
  </si>
  <si>
    <t>Cutting machine/máy cắt Makita 1018L</t>
  </si>
  <si>
    <t>752298</t>
  </si>
  <si>
    <t>Bearing NSK (cover made of stell)_x000D_/ Vòng bi YC-3361 (45BNR10HTDUELP P4Y)</t>
  </si>
  <si>
    <t>752297</t>
  </si>
  <si>
    <t>Bearing NSK (cover made of stell)_x000D_/Vòng bi YE-1455 (40BNR10HTDUELP P4Y)</t>
  </si>
  <si>
    <t>756111</t>
  </si>
  <si>
    <t>Kẹp dao máy Komatech GMT400II/Tool holder</t>
  </si>
  <si>
    <t>752559</t>
  </si>
  <si>
    <t>NC JIG- GD616</t>
  </si>
  <si>
    <t>741417</t>
  </si>
  <si>
    <t>754000</t>
  </si>
  <si>
    <t>A750 GO-JIG CNC2 (SLIDE)</t>
  </si>
  <si>
    <t>754003</t>
  </si>
  <si>
    <t>J810 GO JIG CNC2 (SLIDE)</t>
  </si>
  <si>
    <t>754005</t>
  </si>
  <si>
    <t>J600 GO JIG CNC2 (SLIDE)</t>
  </si>
  <si>
    <t>741626</t>
  </si>
  <si>
    <t>Fan Spindle Motor/ Quạt làm mát động cơ trục chính A290-1460-T530</t>
  </si>
  <si>
    <t>757895</t>
  </si>
  <si>
    <t>금형부품/Chi tiết thép SKD-61, KT:53*110*214.6 của khuôn 1452 slide</t>
  </si>
  <si>
    <t>753979</t>
  </si>
  <si>
    <t>Attach Jig/ Khuôn bao ngoài</t>
  </si>
  <si>
    <t>757656</t>
  </si>
  <si>
    <t>금형부품/Chi tiết thép SKD-61(K) , KT: 43.6*108.87*195  1V5 Housing_5294_slide core holder</t>
  </si>
  <si>
    <t>740606</t>
  </si>
  <si>
    <t>Thermocouples /Can đo nhiệt độ chữ L350x600</t>
  </si>
  <si>
    <t>757136</t>
  </si>
  <si>
    <t>Shaft Coupling/Nối trục trục chính máy Fanuc</t>
  </si>
  <si>
    <t>752323</t>
  </si>
  <si>
    <t>Cutting disk aluminum_x000D_
/Đĩa cắt nhôm 510*3.5*2.8*25.4*120T (20 inch )</t>
  </si>
  <si>
    <t>754110</t>
  </si>
  <si>
    <t>Joining of 2 worm gears connection kit/Đầu nối 2 trục truyền động</t>
  </si>
  <si>
    <t>757625</t>
  </si>
  <si>
    <t>금형부품/Chi tiết thép SKD-61(K) , KT: 45.78*156.41*195  1V5 Housing_5294_slide core holder</t>
  </si>
  <si>
    <t>742122</t>
  </si>
  <si>
    <t>JIG CHECK DIMENSION LONG (Dial guage length inpection jig)</t>
  </si>
  <si>
    <t>742123</t>
  </si>
  <si>
    <t>JIG CHECK DIMENSION  WIDE (Dial guage length width jig)</t>
  </si>
  <si>
    <t>751492</t>
  </si>
  <si>
    <t>Bạt 1 mặt xanh, 1 mặt vàng- loại dày</t>
  </si>
  <si>
    <t>752812</t>
  </si>
  <si>
    <t>Hand Mixer Stand_x000D_
/Máy Trộn Đứng MM-S6002, 1/8HP, 0.637N.m</t>
  </si>
  <si>
    <t>756795</t>
  </si>
  <si>
    <t>Bộ dao tiện định hình PCD:D32*D10*10.H*65L（Model: 1V5-1826）</t>
  </si>
  <si>
    <t>753916</t>
  </si>
  <si>
    <t>Thermal Epoxy Adhesive Bergquist LB EA 1805-00-30-_x000D_
50cc</t>
  </si>
  <si>
    <t>753558</t>
  </si>
  <si>
    <t>Monitor model GT1030-HBD-C/Màn hình điều khiển máy in pad</t>
  </si>
  <si>
    <t>755997</t>
  </si>
  <si>
    <t>Agnettically coupled robless cylinder/ Xilanh từ PCRPMD-20-400-RCE1-2. Maker Pisco</t>
  </si>
  <si>
    <t>757623</t>
  </si>
  <si>
    <t>금형부품/Chi tiết thép SKD-61(K) , KT: 53*110*214.6  1V5 Housing_5294_slide core holder</t>
  </si>
  <si>
    <t>756436</t>
  </si>
  <si>
    <t>Bàn đứng máy Casting 125 ( L:2200xW:1100xH:320) tôn nhám theo bản vẽ</t>
  </si>
  <si>
    <t>758829</t>
  </si>
  <si>
    <t>Plunger Rod Cover/ốp trục tịnh tiến</t>
  </si>
  <si>
    <t>757195</t>
  </si>
  <si>
    <t>Frame/Khung thép mạ kẽm sơn ghi 960*825*715</t>
  </si>
  <si>
    <t>757247</t>
  </si>
  <si>
    <t>Bộ điều khiển PLC FX3G-40MR</t>
  </si>
  <si>
    <t>780700</t>
  </si>
  <si>
    <t>SS A15 Hot press Jig after CNC 1cavity - JIG chỉnh hình nóng trước CNC</t>
  </si>
  <si>
    <t>756173</t>
  </si>
  <si>
    <t>Measuring Instruments/Dây tín hiệu máy Balancer SB-7705</t>
  </si>
  <si>
    <t>756112</t>
  </si>
  <si>
    <t>Sensor tools máy Komatech GMT400II ATS_SENSOR_V03</t>
  </si>
  <si>
    <t>755728</t>
  </si>
  <si>
    <t>lubricating grease/Mỡ bôi trơn IsoFlex NBU15</t>
  </si>
  <si>
    <t>754745</t>
  </si>
  <si>
    <t>Keo tráng film FMR-40 coating (1 box = 2 lít)</t>
  </si>
  <si>
    <t>756125</t>
  </si>
  <si>
    <t>Khung máy LEG FRAME L1019 x W925.5 x H704.8</t>
  </si>
  <si>
    <t>756044</t>
  </si>
  <si>
    <t>Centering arbor/ Bầu dao BT30-OD6-100A</t>
  </si>
  <si>
    <t>757469</t>
  </si>
  <si>
    <t>Tấm Inox phủ bàn Trimming(Kích thước theo bản vẽ)</t>
  </si>
  <si>
    <t>754769</t>
  </si>
  <si>
    <t>Safety net for casting furnace/Lưới an toàn lò nung casting (kt: 1756.6*890*1350, vật liệu thép)</t>
  </si>
  <si>
    <t>754801</t>
  </si>
  <si>
    <t>Packing set for lower cover (Rubber Felt)/ Gioăng chặn dầu xi lanh máy dập 10 tấn</t>
  </si>
  <si>
    <t>757306</t>
  </si>
  <si>
    <t>Motor/Động cơ GGM-K9IP180FC-SU</t>
  </si>
  <si>
    <t>756318</t>
  </si>
  <si>
    <t>Bearing/ Vòng bi NSK 45BNR10 DULP4Y &amp; 45BNR10 DULF4Y - Brand: NSK</t>
  </si>
  <si>
    <t>756131</t>
  </si>
  <si>
    <t>MẶt bàn trên UP TABLE 1019*775.5*10mm, sơn màu ghi sáng</t>
  </si>
  <si>
    <t>756488</t>
  </si>
  <si>
    <t>Dây curoa máy phun cát CNC chu vi trong 5800mm (W.13 x H:10)mm</t>
  </si>
  <si>
    <t>756268</t>
  </si>
  <si>
    <t>금형부품/Chi tiết thép SKD-61(K, KT: 62*107.76*114 của khuôn 395</t>
  </si>
  <si>
    <t>754111</t>
  </si>
  <si>
    <t>Joining of 2 worm gears connection shaft for NMRV 50-110/Đầu nối 2 trục truyền động NMRV 50-110</t>
  </si>
  <si>
    <t>753978</t>
  </si>
  <si>
    <t>JIG đo chiều rộng J600</t>
  </si>
  <si>
    <t>756001</t>
  </si>
  <si>
    <t>Linear guide/Ray trượt Hiwin: MGW9C3R735Z0HM</t>
  </si>
  <si>
    <t>757339</t>
  </si>
  <si>
    <t>LM-guide Hiwin - Rail/thanh trượt MGWR9R-735</t>
  </si>
  <si>
    <t>741491</t>
  </si>
  <si>
    <t>IRON  PLATE _x000D_
GD668</t>
  </si>
  <si>
    <t>757585</t>
  </si>
  <si>
    <t>금형부품/Chi tiết thép SKD-61R , KT ; 91,45*99,94 của khuôn AL6</t>
  </si>
  <si>
    <t>757155</t>
  </si>
  <si>
    <t>Tấm lưới inox đục lỗ trònLXW 120 1500*480*2mm ( chiều dài* chiều rộng* độ dày) ,kích thước lỗ tròn φ4</t>
  </si>
  <si>
    <t>762324</t>
  </si>
  <si>
    <t>금형부품/Chi tiết thép SKD-11(K), KT: 25*200*250 backing của khuôn FAW RVC Front body</t>
  </si>
  <si>
    <t>742522</t>
  </si>
  <si>
    <t>Air conditioner fan/Quạt điều hoà Daikiosan DKA-03500C</t>
  </si>
  <si>
    <t>753975</t>
  </si>
  <si>
    <t>JIG đo chiều dài J810</t>
  </si>
  <si>
    <t>753976</t>
  </si>
  <si>
    <t>JIG đo chiều rộng J810</t>
  </si>
  <si>
    <t>753977</t>
  </si>
  <si>
    <t>JIG đo chiều dài J600</t>
  </si>
  <si>
    <t>753986</t>
  </si>
  <si>
    <t>Spindle bearing F628029SPL</t>
  </si>
  <si>
    <t>757154</t>
  </si>
  <si>
    <t>Tấm lưới inox đục lỗ trònLXW 120 1500*480*2mm ( chiều dài* chiều rộng* độ dày) ,kích thước lỗ tròn φ6</t>
  </si>
  <si>
    <t>755995</t>
  </si>
  <si>
    <t>Cylinder tiêu chuẩn Bore,Sixe 100,stroke 200,model:PCQA-11-100-200M-RCE1-2.Maker Pisco</t>
  </si>
  <si>
    <t>757176</t>
  </si>
  <si>
    <t>Main điều khiển giàn lạnh điều hòa  traine 60.000 BTU</t>
  </si>
  <si>
    <t>757113</t>
  </si>
  <si>
    <t>Tủ điện nhựa chống thấm (kín nước) Economy box (530x630x255 )</t>
  </si>
  <si>
    <t>753987</t>
  </si>
  <si>
    <t>Spindle bearing F628000SPL</t>
  </si>
  <si>
    <t>754405</t>
  </si>
  <si>
    <t>noise meter/Máy đo độ ồn SEW 2310 SL (30-130dB) Đài loan</t>
  </si>
  <si>
    <t>741411</t>
  </si>
  <si>
    <t>Iron plate</t>
  </si>
  <si>
    <t>Coupling trục Y  (NES800W-D18CXN32C-J26.3)</t>
  </si>
  <si>
    <t>756042</t>
  </si>
  <si>
    <t>Bearing/ Vòng bi động cơ chính Fanuc 825-254-2RS(hãng ZYS)</t>
  </si>
  <si>
    <t>757611</t>
  </si>
  <si>
    <t>Steel plate/Thép tấm SS400 KT-D:R:C)1500x1000x80)mm</t>
  </si>
  <si>
    <t>740389</t>
  </si>
  <si>
    <t>Area Sensor/ Cảm biến vùng vỏ nhựa Autonics BWP20-08</t>
  </si>
  <si>
    <t>756415</t>
  </si>
  <si>
    <t>Laser marking Jig 50-PR952-1</t>
  </si>
  <si>
    <t>757603</t>
  </si>
  <si>
    <t>Stand for Crucible Ø450-120H/ Đế kê nồi nấu kim loại Ø450-120H</t>
  </si>
  <si>
    <t>756413</t>
  </si>
  <si>
    <t>Laser marking Jig 50-PT525-1</t>
  </si>
  <si>
    <t>757472</t>
  </si>
  <si>
    <t>Gear rail blaster/ Con lăn ray máy blaster</t>
  </si>
  <si>
    <t>759996</t>
  </si>
  <si>
    <t>Đầu cân 2 kênh Loadcell độc lập RW-ST02D</t>
  </si>
  <si>
    <t>755994</t>
  </si>
  <si>
    <t>Cylinder tiêu chuẩn Bore, Size 100,stroke 75,model:PCQA-11-100-75M-RCE1-2.Maker Pisco</t>
  </si>
  <si>
    <t>757862</t>
  </si>
  <si>
    <t>Định hướng góc bắn bằng thép TB-5</t>
  </si>
  <si>
    <t>758714</t>
  </si>
  <si>
    <t>Phễu súng xì khí SPG-40G</t>
  </si>
  <si>
    <t>756416</t>
  </si>
  <si>
    <t>Vision test jig 50-PR952-1</t>
  </si>
  <si>
    <t>756041</t>
  </si>
  <si>
    <t>Bearing/ Vòng bi động cơ chính Fanuc 825-224-2RS(hãng ZYS)</t>
  </si>
  <si>
    <t>754007</t>
  </si>
  <si>
    <t>J600 GO -NO JIG HOOK C-D</t>
  </si>
  <si>
    <t>800919</t>
  </si>
  <si>
    <t>YD85-010 CHẤT ĐÔNG CỨNG</t>
  </si>
  <si>
    <t>757597</t>
  </si>
  <si>
    <t>Stand for Crucible Ø350-100H/ Đế kê nồi nấu kim loại Ø350-100H</t>
  </si>
  <si>
    <t>742446</t>
  </si>
  <si>
    <t>Bể nước nhỏ siêu âm</t>
  </si>
  <si>
    <t>757020</t>
  </si>
  <si>
    <t>套铣刀 bộ dao tiện（PCD) D3.15*45DU*7.0*81L（1451）</t>
  </si>
  <si>
    <t>753215</t>
  </si>
  <si>
    <t>Speed control motor 120W /Motor 5IK120RGU-CF</t>
  </si>
  <si>
    <t>756791</t>
  </si>
  <si>
    <t>Bộ dao tiện PCD: D3.15*45DU*5*81L（Model: 1V5-1826）</t>
  </si>
  <si>
    <t>754514</t>
  </si>
  <si>
    <t>Bàn đứng lò nung Casting ( L:1100xW:500xH:320) tôn nhám theo bản vẽ</t>
  </si>
  <si>
    <t>757489</t>
  </si>
  <si>
    <t>금형부품/Chi tiết thép SKD-61(K) , KT: 25*80*115 A225 chill block</t>
  </si>
  <si>
    <t>757201</t>
  </si>
  <si>
    <t>Auto gate/Cửa 850*700*5</t>
  </si>
  <si>
    <t>755914</t>
  </si>
  <si>
    <t>Khóa cửa Door Switch EUCHNER STP3A-537A024MC2363</t>
  </si>
  <si>
    <t>757470</t>
  </si>
  <si>
    <t>Bearing rubber sheet/Tấm cao su chịu lực(Kích thước L:1200xW:5000xT:50mm)</t>
  </si>
  <si>
    <t>757576</t>
  </si>
  <si>
    <t>Đồng hồ đo dòng AC Autonics MT4W-AA-41 96x48mm</t>
  </si>
  <si>
    <t>756414</t>
  </si>
  <si>
    <t>Vision test jig 50-PT525-1</t>
  </si>
  <si>
    <t>757384</t>
  </si>
  <si>
    <t>MAIN KNIFE/S45C GIA CÔNG PHẲNG 2 MẶT</t>
  </si>
  <si>
    <t>Close after measurement/Van thủy lực SAB1W-20A-0,hãng CKD</t>
  </si>
  <si>
    <t>753199</t>
  </si>
  <si>
    <t>Wind charge controller/Bộ điều chỉnh gió điều hòa Trane 100.000 BTU</t>
  </si>
  <si>
    <t>790033</t>
  </si>
  <si>
    <t>Ruler/Máy đo khoảng cách Bosch GLM 40 (40m)</t>
  </si>
  <si>
    <t>771464</t>
  </si>
  <si>
    <t>Jig LVDT camera base/Đồ gá</t>
  </si>
  <si>
    <t>710261</t>
  </si>
  <si>
    <t>Lọc đường ống Hankison H010C (3 micron)</t>
  </si>
  <si>
    <t>757456</t>
  </si>
  <si>
    <t>Fan/Quạt tản nhiệt YWF(K)4D450-Z Axial Fan(380V-1400r/m)</t>
  </si>
  <si>
    <t>753087</t>
  </si>
  <si>
    <t>Panel door (H: 2000*W:1000*40)mm/Cánh cửa panel (cao 2000* rộng: 1000*dày 40 mm)</t>
  </si>
  <si>
    <t>756009</t>
  </si>
  <si>
    <t>Modul/ Mô đun extension Power supply I/O PLC: Mitsubishi FX2N-32ER</t>
  </si>
  <si>
    <t>757896</t>
  </si>
  <si>
    <t>금형부품/Chi tiết thép S45C, KT: 16.53*105*185 của khuôn A53</t>
  </si>
  <si>
    <t>757188</t>
  </si>
  <si>
    <t>Bộ khuếch đại sợi quang E3X-HD41 2M/OMRON FIBER SENSOR  (105g)</t>
  </si>
  <si>
    <t>754002</t>
  </si>
  <si>
    <t>A750 GO-NO JIG CNC2</t>
  </si>
  <si>
    <t>754004</t>
  </si>
  <si>
    <t>J810 GO-NO JIG CNC2</t>
  </si>
  <si>
    <t>754006</t>
  </si>
  <si>
    <t>J600 GO-NO JIG CNC2</t>
  </si>
  <si>
    <t>754503</t>
  </si>
  <si>
    <t>Tấm tôn nhám ( L: 1500x W: 1500x T: 2) mm</t>
  </si>
  <si>
    <t>741497</t>
  </si>
  <si>
    <t>A660-8014-T199#ICEM-ZMO CABLE_x000D_
/ Cáp điện A660-8014-T199#ICEM-ZMO</t>
  </si>
  <si>
    <t>770936</t>
  </si>
  <si>
    <t>All base jig leak 1v5/Jig leak test chính 1v5 - NVL: AL6061 275.5x225x29</t>
  </si>
  <si>
    <t>757893</t>
  </si>
  <si>
    <t>금형부품/Chi tiết thép S45C, KT:  16*105*185 của khuôn M336</t>
  </si>
  <si>
    <t>755905</t>
  </si>
  <si>
    <t>Phớt bơm nước Ebara cho pump 150x125 FS4KA530- P131070 ( bơm chiller nhà A)</t>
  </si>
  <si>
    <t>756986</t>
  </si>
  <si>
    <t>Potty/Bả trám trét epoxy KCC Unipoxy Putty ( gồm cả đông cứng)</t>
  </si>
  <si>
    <t>756130</t>
  </si>
  <si>
    <t>MẶt bàn dưới UNDER TABLE 969*473.5*5mm, sơn màu ghi sáng</t>
  </si>
  <si>
    <t>755772</t>
  </si>
  <si>
    <t>Rubber coupling/Khớp nối cao su mặt bích DN 150 ( (Áp lực làm việc lớn nhất PN16. Maker: AUT-Malaysia)</t>
  </si>
  <si>
    <t>Clearing Ok</t>
  </si>
  <si>
    <t>757200</t>
  </si>
  <si>
    <t>Chip cover/Chắn phoi</t>
  </si>
  <si>
    <t>759815</t>
  </si>
  <si>
    <t>Material shot blaster/Chia bi đầu phun TN-5</t>
  </si>
  <si>
    <t>757177</t>
  </si>
  <si>
    <t>Main điều khiển giàn lạnh điều hòa  traine 24.000 BTU</t>
  </si>
  <si>
    <t>757309</t>
  </si>
  <si>
    <t>Máy bảo dưỡng điều hòa SUL08</t>
  </si>
  <si>
    <t>756132</t>
  </si>
  <si>
    <t>Bàn cố định xy lanh FIX CYLINDER TABLE 379*323.36*20mm, sơn màu ghi sáng</t>
  </si>
  <si>
    <t>741631</t>
  </si>
  <si>
    <t>Ring Cup (Ceramic)/ Vòng gạt mực 100x90x12mm</t>
  </si>
  <si>
    <t>757308</t>
  </si>
  <si>
    <t>Sensor/Cảm biến nhiệt OMRON E52 series  E52-CA50AY D=3.2 4M</t>
  </si>
  <si>
    <t>757147</t>
  </si>
  <si>
    <t>Núm In Silicone HT46 dùng  cho Model CPE Olympic KT 170*79*78</t>
  </si>
  <si>
    <t>755129</t>
  </si>
  <si>
    <t>Bình gas đốt 6 kg</t>
  </si>
  <si>
    <t>754361</t>
  </si>
  <si>
    <t>Galvanized steel sheet/Tấm thép phẳng không mạ kẽm ( 1200 x 3000 x 2)mm</t>
  </si>
  <si>
    <t>758038</t>
  </si>
  <si>
    <t>Cảm biến tiệm cận IMEB2 Housing M30 10mm EV30M</t>
  </si>
  <si>
    <t>753201</t>
  </si>
  <si>
    <t>Wind charge controller/Bộ điều chỉnh gió điều hòa Trane  60.000 BTU</t>
  </si>
  <si>
    <t>755904</t>
  </si>
  <si>
    <t>Phớt bơm nước Ebara  150x125 FS4JA5 18.5 ( bơm giải nhiệt chiller nhà A)</t>
  </si>
  <si>
    <t>756175</t>
  </si>
  <si>
    <t>Acrylic/Tấm mica kích thước 1200*2400*5mm</t>
  </si>
  <si>
    <t>756084</t>
  </si>
  <si>
    <t>금형부품/Chi tiết thép S45C(POS), KT: 20*285*330 jig DCY bottom case</t>
  </si>
  <si>
    <t>757206</t>
  </si>
  <si>
    <t>Fix product/Chi tiết cố định hàng (S45C)</t>
  </si>
  <si>
    <t>757209</t>
  </si>
  <si>
    <t>Jig 5294/Đồ gá 5294 (AL6061)</t>
  </si>
  <si>
    <t>757210</t>
  </si>
  <si>
    <t>Jig 1451/Đồ gá 1451 (AL6061)</t>
  </si>
  <si>
    <t>755743</t>
  </si>
  <si>
    <t>dây đai băng tải cước màu xám băng tải macking (1400x138x2)mm</t>
  </si>
  <si>
    <t>756484</t>
  </si>
  <si>
    <t>Máy đo tốc độ gió SmartSensor AR836+ (0.3~45m/s),0~45℃)</t>
  </si>
  <si>
    <t>757473</t>
  </si>
  <si>
    <t>Coupling/Khớp nối máy cắt</t>
  </si>
  <si>
    <t>784804</t>
  </si>
  <si>
    <t>SS A15 Flatness Go/No Jig / Jig kiểm tra độ phẳng</t>
  </si>
  <si>
    <t>757868</t>
  </si>
  <si>
    <t>Bích tròn bằng thép TB-6</t>
  </si>
  <si>
    <t>754749</t>
  </si>
  <si>
    <t>Grinding coarse/ Bộ mũi khoan từ 1-13 W300-MB25</t>
  </si>
  <si>
    <t>752622</t>
  </si>
  <si>
    <t>Epoxy KCC Paint_x000D_/Sơn Epoxy KCC màu đỏ 2290</t>
  </si>
  <si>
    <t>756081</t>
  </si>
  <si>
    <t>금형부품/Chi tiết thép S45C(POS), KT: 20*260*320 jig DCY top case</t>
  </si>
  <si>
    <t>755949</t>
  </si>
  <si>
    <t>Van cơ khí SMV220 - SKP</t>
  </si>
  <si>
    <t>757815</t>
  </si>
  <si>
    <t>Aptomat LS MCCB 3P-ABN203c 100A</t>
  </si>
  <si>
    <t>757391</t>
  </si>
  <si>
    <t>Que hàn Gang Việt Đức GG.33-VD</t>
  </si>
  <si>
    <t>754259</t>
  </si>
  <si>
    <t>wall fan/Quạt đảo trần Hatari C16R1  (có điều khiển, 220V-80W)</t>
  </si>
  <si>
    <t>753768</t>
  </si>
  <si>
    <t>Bộ báo mức nước OMRON 61F-GP-N8 ( N8D-N8L-N8HY) 110VAC</t>
  </si>
  <si>
    <t>754001</t>
  </si>
  <si>
    <t>A750 GO-NO JIG CNC1</t>
  </si>
  <si>
    <t>753107</t>
  </si>
  <si>
    <t>Stainless steel shelf</t>
  </si>
  <si>
    <t>757586</t>
  </si>
  <si>
    <t>금형부품/Chi tiết thép S45C(R) , KT: 35,5*100 dùng cho đường nước</t>
  </si>
  <si>
    <t>752760</t>
  </si>
  <si>
    <t>Air valve_x000D_
/ Van khí vacuum SY5240R-5LOZ-02</t>
  </si>
  <si>
    <t>720235</t>
  </si>
  <si>
    <t>Bình Oxy hóa lỏng</t>
  </si>
  <si>
    <t>755837</t>
  </si>
  <si>
    <t>Khung trước cửa gió đầu vào điều hòa trên 100000 BTU</t>
  </si>
  <si>
    <t>757403</t>
  </si>
  <si>
    <t>COVER VÒNG BI 1</t>
  </si>
  <si>
    <t>756514</t>
  </si>
  <si>
    <t>Bearing Koyo SAC2047BG P4Z/Vòng bi SAC2047BG P4Z</t>
  </si>
  <si>
    <t>742468</t>
  </si>
  <si>
    <t>roto máy cắt makita 1018L</t>
  </si>
  <si>
    <t>753342</t>
  </si>
  <si>
    <t>Sensor tool_x000D_/Cảm biến kẹp dao Sunx</t>
  </si>
  <si>
    <t>757266</t>
  </si>
  <si>
    <t>Cylinder/xylanh CDM2B32-300Z-A93 (SMC)</t>
  </si>
  <si>
    <t>742469</t>
  </si>
  <si>
    <t>stator máy cắt makita 1018L</t>
  </si>
  <si>
    <t>757406</t>
  </si>
  <si>
    <t>Spindle/TRỤC CHÍNH_x000D_
M20X1.5 REN NGƯỢC,_x000D_
M30X1.5 REN NGƯỢC</t>
  </si>
  <si>
    <t>757182</t>
  </si>
  <si>
    <t>Thyristor Seroun STT165GK16/Chân đế chỉnh lưu STT165GK16B</t>
  </si>
  <si>
    <t>Draw bar spring_x000D_/Lò xo α-T24000</t>
  </si>
  <si>
    <t>756133</t>
  </si>
  <si>
    <t>Bàn trung tâm CENTER POINT TABLE 379*198.27*20mm, sơn màu ghi sáng</t>
  </si>
  <si>
    <t>757203</t>
  </si>
  <si>
    <t>Makita guider/gối đỡ makita</t>
  </si>
  <si>
    <t>757016</t>
  </si>
  <si>
    <t>Chi tiết thép S45R size 98*55 model JP9-140</t>
  </si>
  <si>
    <t>757107</t>
  </si>
  <si>
    <t>Thanh điện trở 3KW (theo bản vẽ MC)</t>
  </si>
  <si>
    <t>752692</t>
  </si>
  <si>
    <t>Thermobreak Foam_x000D_
/ Xốp cách nhiệt cao cấp EVA Foam tráng nhôm</t>
  </si>
  <si>
    <t>Air clamp valve jig_x000D_
/ Van khí kẹp jig SY7220-5LOZ-02</t>
  </si>
  <si>
    <t>711024</t>
  </si>
  <si>
    <t>Valve SY9120-4LOZ-03 (maker SMC)</t>
  </si>
  <si>
    <t>758716</t>
  </si>
  <si>
    <t>탕도캡세트(125t)Tangdo cap set</t>
  </si>
  <si>
    <t>757017</t>
  </si>
  <si>
    <t>Chi tiết thép S45R size 80*57 model JXT-85B</t>
  </si>
  <si>
    <t>753659</t>
  </si>
  <si>
    <t>Contactor/Khởi động từ LS ( 65A: Coin 220v, 2 cặp tiếp điểm)</t>
  </si>
  <si>
    <t>780747</t>
  </si>
  <si>
    <t>Tapping hole checking Jig  - 탭 가공 검사 지그/ Đồ gá kiểm tra lỗ tap ren/Steel S45C</t>
  </si>
  <si>
    <t>757114</t>
  </si>
  <si>
    <t>Máy bơm nước chân không Panasonic GP - 129JXK</t>
  </si>
  <si>
    <t>Cam Follower_x000D_
/Bộ phận dẫn hướng trục khoan A97L-0203-0445#KR163557</t>
  </si>
  <si>
    <t>761859</t>
  </si>
  <si>
    <t>50-PB736 SHIELD CAN MAX JIG</t>
  </si>
  <si>
    <t>757208</t>
  </si>
  <si>
    <t>Base jig/Đồ gá chính (AL6061)</t>
  </si>
  <si>
    <t>757392</t>
  </si>
  <si>
    <t>Panel/ Tấm panel thường ( L: 3000xW:1000xT: 80)mm màu xanh lam</t>
  </si>
  <si>
    <t>752628</t>
  </si>
  <si>
    <t>T125 Electric Fan Coil Thermostat/ Bộ điều khiển FCU Johnson Controls T125</t>
  </si>
  <si>
    <t>761855</t>
  </si>
  <si>
    <t>50-PH766 SHIELD CAN MIN JIG</t>
  </si>
  <si>
    <t>761856</t>
  </si>
  <si>
    <t>50-PB736 SHIELD CAN MIN JIG</t>
  </si>
  <si>
    <t>743558</t>
  </si>
  <si>
    <t>Ø4 FORM TOOL - Ø4x90˚xFORMx62˚xØ4x45, 2F HEG-Cover</t>
  </si>
  <si>
    <t>759204</t>
  </si>
  <si>
    <t>Dây belt băng tải (KT: Chu vi 12500mm rộng 170mm dày 2mm</t>
  </si>
  <si>
    <t>755256</t>
  </si>
  <si>
    <t>Bộ cài đặt thời gian timer Autonics LE4S</t>
  </si>
  <si>
    <t>751646</t>
  </si>
  <si>
    <t>COLLET - KM32-4</t>
  </si>
  <si>
    <t>755243</t>
  </si>
  <si>
    <t>Bi đuôi motor Yujin hãng SKF 6314-2Z/ C4</t>
  </si>
  <si>
    <t>753163</t>
  </si>
  <si>
    <t>Straight-fluted tap M12x0.5/Mũi tap M12*0.5 ren thẳng</t>
  </si>
  <si>
    <t>784805</t>
  </si>
  <si>
    <t>SS A15 Bending Jig / Đồ gá hiệu chỉnh cong vênh SP</t>
  </si>
  <si>
    <t>742478</t>
  </si>
  <si>
    <t>Rotor máy cắt makita LS1030N</t>
  </si>
  <si>
    <t>756006</t>
  </si>
  <si>
    <t>Solenoid 24V/Cuộn hút điện từ: PTV-188-4E1-DC24V-LJ. Maker Pisco</t>
  </si>
  <si>
    <t>755574</t>
  </si>
  <si>
    <t>Aluminum 6061 Size: 450x250x40T/Nhôm tấm 6061 Size:  450x250x40T</t>
  </si>
  <si>
    <t>757187</t>
  </si>
  <si>
    <t>Cảm biến sợi quan_x000D_
 E32-LT11R 2M/ OMRON FIBER SENSOR  (50g)</t>
  </si>
  <si>
    <t>741605</t>
  </si>
  <si>
    <t>Autodrain/ Bộ lọc khí AF40-04D</t>
  </si>
  <si>
    <t>755955</t>
  </si>
  <si>
    <t>T/C cover(L)</t>
  </si>
  <si>
    <t>755956</t>
  </si>
  <si>
    <t>T/C cover(S)</t>
  </si>
  <si>
    <t>757196</t>
  </si>
  <si>
    <t>Gá cylinder/Gá xy lanh 115.8*100*57 - S45C mạ crom/niken sáng</t>
  </si>
  <si>
    <t>757383</t>
  </si>
  <si>
    <t>Sensor tool/Cảm biến tiệm cận E2E-X2D2-2M-OSM</t>
  </si>
  <si>
    <t>751319</t>
  </si>
  <si>
    <t>Limit Switch/Công tắc hành trình WLNJ-30</t>
  </si>
  <si>
    <t>756985</t>
  </si>
  <si>
    <t>Aluminum 6061/Tấm nhôm 450x200x45T</t>
  </si>
  <si>
    <t>754345</t>
  </si>
  <si>
    <t>Tangdo cup/ Cốc ống liệu</t>
  </si>
  <si>
    <t>761858</t>
  </si>
  <si>
    <t>50-PH766 SHIELD CAN MAX JIG</t>
  </si>
  <si>
    <t>757404</t>
  </si>
  <si>
    <t>COVER VÒNG BI 2</t>
  </si>
  <si>
    <t>757389</t>
  </si>
  <si>
    <t>Panel/ Tấm panel thường ( L: 3200xW:1000xT: 50)mm</t>
  </si>
  <si>
    <t>757459</t>
  </si>
  <si>
    <t>Pin Dewalt 18V-2.0Ah XR Li-ion DCB183-B1</t>
  </si>
  <si>
    <t>756082</t>
  </si>
  <si>
    <t>금형부품/Chi tiết thép S45C(POS), KT: 15*100*260 jig DCY top case</t>
  </si>
  <si>
    <t>757205</t>
  </si>
  <si>
    <t>Makita support/Chi tiết hỗ trợ makita</t>
  </si>
  <si>
    <t>753556</t>
  </si>
  <si>
    <t>Autonics Sensor BR400-DDT/Cảm biến</t>
  </si>
  <si>
    <t>755998</t>
  </si>
  <si>
    <t>Shork absorber/ giảm chấn  PDSC-1008-1-N. Maker Pisco</t>
  </si>
  <si>
    <t>757426</t>
  </si>
  <si>
    <t>Diot crane crane/Diot Bando SR 60 220V/90V cho cầu trục.</t>
  </si>
  <si>
    <t>757263</t>
  </si>
  <si>
    <t>Aluminum blade/'Lưỡi Cắt Nhôm Makita A-82535</t>
  </si>
  <si>
    <t>761857</t>
  </si>
  <si>
    <t>50-PC878 SHIELD CAN MAX JIG</t>
  </si>
  <si>
    <t>756127</t>
  </si>
  <si>
    <t>Cửa bên trái LEFT DOOR 626*847*23*3mm</t>
  </si>
  <si>
    <t>756128</t>
  </si>
  <si>
    <t>Cửa bên phải RIGH DOOR 626*847*3</t>
  </si>
  <si>
    <t>754274</t>
  </si>
  <si>
    <t>Contactor/Khởi động từ Siemens 3RT6025-1AN20</t>
  </si>
  <si>
    <t>755996</t>
  </si>
  <si>
    <t>Mặt bích cylinder bore size 100. Model: FAC-PCQA-100. Maker Pisco</t>
  </si>
  <si>
    <t>757250</t>
  </si>
  <si>
    <t>Nguồn Meanwell EDR-120-24  (120W/24V/5A)</t>
  </si>
  <si>
    <t>754779</t>
  </si>
  <si>
    <t>Tấm hợp kim đồng/ 동 전극재료 (Cu 98.25-99.45%, crom 0.5-1.5%) C11000, kt…40 x 50 x 120 mm</t>
  </si>
  <si>
    <t>740532</t>
  </si>
  <si>
    <t>T-CUTTER T1.45*100L</t>
  </si>
  <si>
    <t>756145</t>
  </si>
  <si>
    <t>Khối nối jig JOINT BASE JIG R12L 76.5*70*23mm, sơn màu ghi sáng</t>
  </si>
  <si>
    <t>756008</t>
  </si>
  <si>
    <t>Manifold/ Đế van PTV-188-5B10. Maker Pisco</t>
  </si>
  <si>
    <t>757086</t>
  </si>
  <si>
    <t>Chi tiết thép S45C 230x200x20 for R12L Flatness Go-no JIG</t>
  </si>
  <si>
    <t>756003</t>
  </si>
  <si>
    <t>SMC tube/Dây khí phi 6, (loại cứng, không biến dạng ) (Code Misumi: TU0604B-20) (20m/cuộn)</t>
  </si>
  <si>
    <t>743600</t>
  </si>
  <si>
    <t>FLAT D3.4*3.73*A70.82 EM(L)</t>
  </si>
  <si>
    <t>741330</t>
  </si>
  <si>
    <t>CABIRD Endmill Ø10*R2.0*25*70L (코너 R2.0, 4날)/Dao CNC dùng để cắt gọt sản phẩm</t>
  </si>
  <si>
    <t>754341</t>
  </si>
  <si>
    <t>Bearings /Vòng bị quạt hút mùi sơn tầng 2 SKF: 6312zzc3.</t>
  </si>
  <si>
    <t>759438</t>
  </si>
  <si>
    <t>Bearing/Vòng bi SKF N 308 ECP</t>
  </si>
  <si>
    <t>740048</t>
  </si>
  <si>
    <t>Blade of cutting machine-Lưỡi cắt nhôm Makita M255. Model: P-68018</t>
  </si>
  <si>
    <t>742424</t>
  </si>
  <si>
    <t>Bộ điều khiển nhiệt độ điều hòa Elitech</t>
  </si>
  <si>
    <t>752633</t>
  </si>
  <si>
    <t>Paper curling eyelashes_x000D_
/ Giấy uốn lông mi giả</t>
  </si>
  <si>
    <t>752392</t>
  </si>
  <si>
    <t>Tấm in  100*250*0.25</t>
  </si>
  <si>
    <t>756085</t>
  </si>
  <si>
    <t>금형부품/Chi tiết thép S45C(POS), KT: 15*100*285 jig DCY bottom case</t>
  </si>
  <si>
    <t>771192</t>
  </si>
  <si>
    <t>Aluminum plate 6061 171x171x60 mm</t>
  </si>
  <si>
    <t>754619</t>
  </si>
  <si>
    <t>PVC pad 3mm(white)/Tấm nhựa PVC màu trắng ( 1220 x 2440 x 3mm )</t>
  </si>
  <si>
    <t>756706</t>
  </si>
  <si>
    <t>Brass Alloy/Tấm hợp kim đồng (Cu 98.25-99.45%, crom 0.5-1.5%) C11000 KT: 50*50*80mm/(동전극재료)</t>
  </si>
  <si>
    <t>756350</t>
  </si>
  <si>
    <t>Tube/ Ống co nhiệt phi 40 màu trắng</t>
  </si>
  <si>
    <t>759337</t>
  </si>
  <si>
    <t>Gáo múc nhôm SK 1.4</t>
  </si>
  <si>
    <t>751644</t>
  </si>
  <si>
    <t>COLLET - KM20-10/Bầu kẹp dao KM20-10</t>
  </si>
  <si>
    <t>750421</t>
  </si>
  <si>
    <t>Tấm hợp kim đồng (Cu 98.25-99.45%, crom 0.5-1.5%) C11000, kt: T40 x 50 x 100 mm</t>
  </si>
  <si>
    <t>742362</t>
  </si>
  <si>
    <t>Bộ điều khiển nhiệt HSR SLD 254Z (máy độ tin cậy )</t>
  </si>
  <si>
    <t>757212</t>
  </si>
  <si>
    <t>Tủ nhựa điện 400x300x200</t>
  </si>
  <si>
    <t>757310</t>
  </si>
  <si>
    <t>Kim tex 5 số 2</t>
  </si>
  <si>
    <t>750422</t>
  </si>
  <si>
    <t>Tấm hợp kim đồng (Cu 98.25-99.45%, crom 0.5-1.5%) C11000, kt : 60*60*50 mm</t>
  </si>
  <si>
    <t>757127</t>
  </si>
  <si>
    <t>Kìm cắt đa năng FA101 Fujiya 9"/225mm</t>
  </si>
  <si>
    <t>756037</t>
  </si>
  <si>
    <t>Latchs/Chốt cửa . Mã misumi C-833-4</t>
  </si>
  <si>
    <t>758048</t>
  </si>
  <si>
    <t>Aptomat 3 Pha LS-MCCB LS 3 Pha ABS53C 20A</t>
  </si>
  <si>
    <t>756002</t>
  </si>
  <si>
    <t>Block trượt Hiwin MGWR09HZ0CM</t>
  </si>
  <si>
    <t>757340</t>
  </si>
  <si>
    <t>LM-guide Hiwin - Block/con trượt MGW9HZ0CM</t>
  </si>
  <si>
    <t>755218</t>
  </si>
  <si>
    <t>Máng điện và nắp sơn tĩnh điện 75x75x L: 2500x T: 1,2 mm</t>
  </si>
  <si>
    <t>750418</t>
  </si>
  <si>
    <t>Tấm hợp kim đồng (Cu 98.25-99.45%, crom 0.5-1.5%) C11000, kt : 30*50*120mm</t>
  </si>
  <si>
    <t>754783</t>
  </si>
  <si>
    <t>Injection tip Ø110/ Đầu bịt trục phun bằng thép của máy đúc, kích thước phi 110x140mm</t>
  </si>
  <si>
    <t>756199</t>
  </si>
  <si>
    <t>Dụng cụ đo nồng độ dung dịch tách khuôn/ cuvet 12.5*12.5*45mm</t>
  </si>
  <si>
    <t>755729</t>
  </si>
  <si>
    <t>Fuse_x000D_
/Cầu chì model 660GH-200, nhãn hiệu Hinode</t>
  </si>
  <si>
    <t>756446</t>
  </si>
  <si>
    <t>Ván gỗ ép công nghiệp . Size: 2440*1220*20mm</t>
  </si>
  <si>
    <t>752727</t>
  </si>
  <si>
    <t>Mica plate_x000D_/Tấm mica màu xanh dùng để chắn nước chân máy CNC.</t>
  </si>
  <si>
    <t>742041</t>
  </si>
  <si>
    <t>Sensor tools/Cảm biến Sunx GX-F8</t>
  </si>
  <si>
    <t>755611</t>
  </si>
  <si>
    <t>Aluminum 6061/Nhôm AL6061:360x130x50mm</t>
  </si>
  <si>
    <t>755584</t>
  </si>
  <si>
    <t>Cuting Knife (for Jtech's cutting machine)/ Lưỡi cưa đa năng 7 TTP USA 222-185060-2GE 60 răng. Size: Ø out185/ in 25.4mm*1.8/1.2mm (60 răng)</t>
  </si>
  <si>
    <t>759047</t>
  </si>
  <si>
    <t>PENDANT CONTROLLER KG-H02 (6a, 250, ac IP65)</t>
  </si>
  <si>
    <t>759856</t>
  </si>
  <si>
    <t>Air control/Bộ điều áp khí nén SMC AR2000-02</t>
  </si>
  <si>
    <t>754782</t>
  </si>
  <si>
    <t>Injection tip Ø100/ Đầu bịt trục phun bằng thép của máy đúc, kích thước phi 100x140mm</t>
  </si>
  <si>
    <t>757342</t>
  </si>
  <si>
    <t>Cáp điện A660-2007-T746#L280R0</t>
  </si>
  <si>
    <t>757488</t>
  </si>
  <si>
    <t>Compling/Khớp nối robot Kuka(theo bản vẽ)</t>
  </si>
  <si>
    <t>756010</t>
  </si>
  <si>
    <t>Bo truyền thông RS-232 PLC:Mitsubishi FX3G-232-BD</t>
  </si>
  <si>
    <t>755845</t>
  </si>
  <si>
    <t>Base Lifting Mechanism/Đế cơ cấu nâng 1 kích thước 50*210*12mm</t>
  </si>
  <si>
    <t>756427</t>
  </si>
  <si>
    <t>Contactor/khởi động từ Simen 3RU6116-1EBO, điện áp AC-220V</t>
  </si>
  <si>
    <t>756715</t>
  </si>
  <si>
    <t>Van điều chỉnh khí SDPC (AR 400A -04)</t>
  </si>
  <si>
    <t>762325</t>
  </si>
  <si>
    <t>금형부품/Chi tiết thép SKD-11(K), KT: 38*42*66 Stripper của khuôn FAW RVC Front body</t>
  </si>
  <si>
    <t>756151</t>
  </si>
  <si>
    <t>Bảng điện ELECTRIC PANEL 1062*645*1.8mm, sơn màu ghi sáng</t>
  </si>
  <si>
    <t>756129</t>
  </si>
  <si>
    <t>Cửa trước FRONT DOOR 625*481*3mm, sơn màu ghi sáng</t>
  </si>
  <si>
    <t>771193</t>
  </si>
  <si>
    <t>Aluminum plate 6061 171x171x50 mm</t>
  </si>
  <si>
    <t>757197</t>
  </si>
  <si>
    <t>Shaft cylinder 1/khớp trục xy lanh 1</t>
  </si>
  <si>
    <t>751233</t>
  </si>
  <si>
    <t>Float valve_x000D_
-Van phao DN 32 mm. (ren ngoài)</t>
  </si>
  <si>
    <t>756012</t>
  </si>
  <si>
    <t>Noise filter - Bộ lọc nhiễu nguồn điện 1P 220v 5A , WS-2015 .World</t>
  </si>
  <si>
    <t>743534</t>
  </si>
  <si>
    <t>APC2-2.67*2.82*7.48*50L*S6 R0.5 2F REM/Dao cnc</t>
  </si>
  <si>
    <t>754792</t>
  </si>
  <si>
    <t>D8R0.3xA56xSD8</t>
  </si>
  <si>
    <t>757089</t>
  </si>
  <si>
    <t>Chi tiết thép S45C 180x140x20 KA4 Housing - profile checking JIG</t>
  </si>
  <si>
    <t>741418</t>
  </si>
  <si>
    <t>Aluminum Alloy_x000D_
/Tấm kim loại bằng nhôm 6061. KT:200*300*30T (± 0.1)</t>
  </si>
  <si>
    <t>771188</t>
  </si>
  <si>
    <t>Aluminum plate 6061 277 x 226x25 mm</t>
  </si>
  <si>
    <t>755999</t>
  </si>
  <si>
    <t>Linear bushing/Vòng bi đường trượt LHFR25</t>
  </si>
  <si>
    <t>755392</t>
  </si>
  <si>
    <t>PCD Ø4 x R1 X 3 X 15 X45 X SD6</t>
  </si>
  <si>
    <t>754781</t>
  </si>
  <si>
    <t>Injection tip Ø90/ Đầu bịt trục phun bằng thép của máy đúc, kích thước phi 90x140mm</t>
  </si>
  <si>
    <t>756181</t>
  </si>
  <si>
    <t>Tay vặn máy mài rung phi 22 dài 225,9mm, bằng thép chống rỉ ( theo bản vẽ )</t>
  </si>
  <si>
    <t>757386</t>
  </si>
  <si>
    <t>ỐC CỐ ĐỊNH LƯỠI CẮT_x000D_
M20X1.5 REN NGƯỢC/SKD11 50-65HRC</t>
  </si>
  <si>
    <t>741663</t>
  </si>
  <si>
    <t>Bàn in gỗ (kẹp bàn in và bàn in)</t>
  </si>
  <si>
    <t>762326</t>
  </si>
  <si>
    <t>금형부품/Chi tiết thép SKD-11(K), KT: 22,4*38*66 Stripper của khuôn FAW RVC Front body</t>
  </si>
  <si>
    <t>755846</t>
  </si>
  <si>
    <t>Base Lifting Mechanism/Đế cơ cấu nâng 2 kích thước 31*210*12mm</t>
  </si>
  <si>
    <t>756126</t>
  </si>
  <si>
    <t>Cửa sau BACK DOOR 660*480*3</t>
  </si>
  <si>
    <t>755057</t>
  </si>
  <si>
    <t>Sensor Plate/cảm biến đài dao máy komatech</t>
  </si>
  <si>
    <t>754604</t>
  </si>
  <si>
    <t>Acrylic (mica) plate/Tấm mica xanh nhìn xuyên qua. ( L:650xW:560xT5)</t>
  </si>
  <si>
    <t>761908</t>
  </si>
  <si>
    <t>M-Mn (purity 99.999%)</t>
  </si>
  <si>
    <t>757198</t>
  </si>
  <si>
    <t>Shaft cylinder 2/khớp trục xy lanh 2</t>
  </si>
  <si>
    <t>755258</t>
  </si>
  <si>
    <t>Thermal relay/Rơ le nhiệt 3P LS, MT-12 (9-13A)</t>
  </si>
  <si>
    <t>751225</t>
  </si>
  <si>
    <t>T-Cutter Ø10x1TxØ5xØ10x53</t>
  </si>
  <si>
    <t>755527</t>
  </si>
  <si>
    <t>Thermistor/Sợi gia nhiệt  (Ø10-120mm/400W/220V, dây đỏ dài 85cm)</t>
  </si>
  <si>
    <t>755641</t>
  </si>
  <si>
    <t>Taper endmill Ø1.9X20°xØ2.29x2°xØ2.4x14.6xØ4x45</t>
  </si>
  <si>
    <t>751337</t>
  </si>
  <si>
    <t>T-CUTTER D8.0*2.0T</t>
  </si>
  <si>
    <t>740922</t>
  </si>
  <si>
    <t>Contactor/ Khởi động từ  220V: MC-18A.</t>
  </si>
  <si>
    <t>743690</t>
  </si>
  <si>
    <t>PCD BITE D1*6*A90*40L*S6</t>
  </si>
  <si>
    <t>743692</t>
  </si>
  <si>
    <t>PCD BITE D4*A20*D5*40L*S6</t>
  </si>
  <si>
    <t>755665</t>
  </si>
  <si>
    <t>Gối đỡ và bi chuyền hòa chất Ashahi P206</t>
  </si>
  <si>
    <t>757202</t>
  </si>
  <si>
    <t>Fix gate/Chi tiết cố định cửa 120*70*35</t>
  </si>
  <si>
    <t>800415</t>
  </si>
  <si>
    <t>SILICON OIL/ Dầu silicon làm đầu in pad</t>
  </si>
  <si>
    <t>757490</t>
  </si>
  <si>
    <t>금형부품/Chi tiết thép S45C(POS), KT: 10*44.8*170 tấm đệm khuôn trimming A225</t>
  </si>
  <si>
    <t>743516</t>
  </si>
  <si>
    <t>DRILL 3.77 X 14 X 45 X SD4</t>
  </si>
  <si>
    <t>742432</t>
  </si>
  <si>
    <t>Đầu xylanh Y-05M (SMC)</t>
  </si>
  <si>
    <t>757581</t>
  </si>
  <si>
    <t>Súng phun sơn Total TAT10402 400cc</t>
  </si>
  <si>
    <t>757589</t>
  </si>
  <si>
    <t>금형부품/Chi tiết thép S45(R) , KT: 25*370 CASTING sử dụng</t>
  </si>
  <si>
    <t>756363</t>
  </si>
  <si>
    <t>Speed Controller /Van tiết lưu SMC AS3201F-03-12SA, ren ngoài 17 ra khí phi 12</t>
  </si>
  <si>
    <t>755931</t>
  </si>
  <si>
    <t>Điện trở thạch anh phi (18-20) điện áp 380V, dài 1000mm, 60 ôm</t>
  </si>
  <si>
    <t>759987</t>
  </si>
  <si>
    <t>Brass Alloy/Tấm hợp kim đồng (Cu 98.25-99.45%, crom 0.5-1.5%) C11000 Size: T25x110x60 mm</t>
  </si>
  <si>
    <t>754385</t>
  </si>
  <si>
    <t>cable tray/máng cáp điện cả nắp ( W:100x H: 100 x T: 1.2)mm, sơn tĩnh điện</t>
  </si>
  <si>
    <t>757227</t>
  </si>
  <si>
    <t>Spring noise sensor</t>
  </si>
  <si>
    <t>757122</t>
  </si>
  <si>
    <t>Cáp kết nối HMI Kinco-FX3G</t>
  </si>
  <si>
    <t>756152</t>
  </si>
  <si>
    <t>HMI BOX 558*478*1.8mm, sơn màu ghi sáng</t>
  </si>
  <si>
    <t>757402</t>
  </si>
  <si>
    <t>ỐC CỐ ĐỊNH VÒNG BI</t>
  </si>
  <si>
    <t>755370</t>
  </si>
  <si>
    <t>Ø0.99 TAPER BALL ENDMILL Ø0.99xR0.5x16˚xØ3x45</t>
  </si>
  <si>
    <t>740430</t>
  </si>
  <si>
    <t>Dao phay SPEC.T-CUTTER Ø4.0*1.5T*4F*6FL*50L*6SH</t>
  </si>
  <si>
    <t>754244</t>
  </si>
  <si>
    <t>Swivel wheel PU 5040S/Bánh xe xoay, có khóa bánh. PU 5040S. Chất liệu PU. Tải trọng 320KG. Đường kính 100mm</t>
  </si>
  <si>
    <t>761599</t>
  </si>
  <si>
    <t>Hardness H2_x000D_/ Chất đông cứng H2 Marabu</t>
  </si>
  <si>
    <t>757299</t>
  </si>
  <si>
    <t>Rubber wheel/Bánh xe đẩy bằng cao su có đế cố định đường kính 145*45mm</t>
  </si>
  <si>
    <t>743594</t>
  </si>
  <si>
    <t>D2.25 X A3 X 6 X 43X SD4 HEG COVER</t>
  </si>
  <si>
    <t>756000</t>
  </si>
  <si>
    <t>Shaft liner/Trục inox ø25 X 309.5 (Tap  M12 X 2 ), tạo lỗ ren 2 đầu</t>
  </si>
  <si>
    <t>752500</t>
  </si>
  <si>
    <t>Bearing/ Vòng bi quạt hút mái 6309RZ</t>
  </si>
  <si>
    <t>754933</t>
  </si>
  <si>
    <t>D3 x0.6 TCUTTER x D1 x 6 x SD6</t>
  </si>
  <si>
    <t>757580</t>
  </si>
  <si>
    <t>Mỏ lết xích Kingtony No.3204</t>
  </si>
  <si>
    <t>755219</t>
  </si>
  <si>
    <t>Chếch nối Máng điện và nắp sơn tĩnh điện 100x100xT: 1,2 mm</t>
  </si>
  <si>
    <t>751884</t>
  </si>
  <si>
    <t>Zinc Pipe/ Ống kẽm  Ø21*L6000*T2.3mm</t>
  </si>
  <si>
    <t>750984</t>
  </si>
  <si>
    <t>White  paint_x000D_/ Sơn màu trắng sữa (sơn đại bàng)</t>
  </si>
  <si>
    <t>754772</t>
  </si>
  <si>
    <t>Sensor YK 03H / Cảm biến báo áp xuất cao điều hòa YK 03H ( điện áp 220V)</t>
  </si>
  <si>
    <t>754773</t>
  </si>
  <si>
    <t>Sensor YK 03L/Cảm biến báo áp xuất thấp điều hòa YK 03L ( điện áp 220V)</t>
  </si>
  <si>
    <t>757166</t>
  </si>
  <si>
    <t>Sensor for airconditional/ Cảm biến giàn lạnh điều hòa traine 100.000 BTU</t>
  </si>
  <si>
    <t>750985</t>
  </si>
  <si>
    <t>Blue paint_x000D_
-Sơn màu xanh lam</t>
  </si>
  <si>
    <t>757401</t>
  </si>
  <si>
    <t>PULY CỐT 28 ĐƯỜNG KÍNH 120MM BẢN A</t>
  </si>
  <si>
    <t>756086</t>
  </si>
  <si>
    <t>금형부품/Chi tiết thép S45C(POS), KT: 14.35*25*100 jig DCY bottom case</t>
  </si>
  <si>
    <t>756083</t>
  </si>
  <si>
    <t>금형부품/Chi tiết thép S45C(POS), KT: 14.85*25*100 jig DCY top case</t>
  </si>
  <si>
    <t>757088</t>
  </si>
  <si>
    <t>Chi tiết thép S45C 200x60x20 KA4 Housing - profile checking JIG</t>
  </si>
  <si>
    <t>757461</t>
  </si>
  <si>
    <t>Belt-Dây curoa C-148</t>
  </si>
  <si>
    <t>762323</t>
  </si>
  <si>
    <t>금형부품/Chi tiết thép S45C(POS), KT: 10*130*250 backing của khuôn FAW RVC Front body</t>
  </si>
  <si>
    <t>743512</t>
  </si>
  <si>
    <t>Dao D3.83x15 SD4 Drill</t>
  </si>
  <si>
    <t>743536</t>
  </si>
  <si>
    <t>D3.78x14xD4x60L Drill</t>
  </si>
  <si>
    <t>742474</t>
  </si>
  <si>
    <t>drill Ø 3.8 x 14 x30 X SD4</t>
  </si>
  <si>
    <t>757087</t>
  </si>
  <si>
    <t>Chi tiết thép S45C 200x33x30 R12L Flatness Go-no JIG</t>
  </si>
  <si>
    <t>752771</t>
  </si>
  <si>
    <t>Thermal relay/ Rơ le nhiệt 3P LS,MT-32 (22-32A/2H), 220V</t>
  </si>
  <si>
    <t>757430</t>
  </si>
  <si>
    <t>Vavle/Khóa nhựa HDPE Ø25 và phao cơ tanh nước</t>
  </si>
  <si>
    <t>755371</t>
  </si>
  <si>
    <t>Ø3x0.81T T-CUTTER Ø3x0.81Tx145˚x1xØ1.2xØ3x45</t>
  </si>
  <si>
    <t>754938</t>
  </si>
  <si>
    <t>Power cable 4x16mm (Black)/Dây cáp điện LS 4x16 mm</t>
  </si>
  <si>
    <t>743515</t>
  </si>
  <si>
    <t>DRILL 3.7 X 9.8 X A45 X 45 X SD6</t>
  </si>
  <si>
    <t>757474</t>
  </si>
  <si>
    <t>Keep sensor/ Kẹp giữ cảm biến máy dập</t>
  </si>
  <si>
    <t>741683</t>
  </si>
  <si>
    <t>Printing frame/ Khung in (30*40) căng lưới chụp bản rapin</t>
  </si>
  <si>
    <t>755740</t>
  </si>
  <si>
    <t>Bearing/Vòng bi UC210 (dùng cho máy phun cát)</t>
  </si>
  <si>
    <t>752903</t>
  </si>
  <si>
    <t>Nẹp nhôm (bo ô kính trên vách panel T50mm) dài 6000mm.</t>
  </si>
  <si>
    <t>753983</t>
  </si>
  <si>
    <t>Dao D3*6FL*D2.95*11*D6 FLAT EM</t>
  </si>
  <si>
    <t>755778</t>
  </si>
  <si>
    <t>Ø1.6 drill/Mũi khoan Ø1.6 x 12xSD4</t>
  </si>
  <si>
    <t>752945</t>
  </si>
  <si>
    <t>Tấm vải cotton dùng để là mi, KT: 1200*1500mm</t>
  </si>
  <si>
    <t>759986</t>
  </si>
  <si>
    <t>Brass Alloy/Tấm hợp kim đồng (Cu 98.25-99.45%, crom 0.5-1.5%) C11000 Size: T25x80x60 mm</t>
  </si>
  <si>
    <t>756011</t>
  </si>
  <si>
    <t>Aptomat: MCB 2P 10A 6KA: A9K27210 , 1 pha 2 dây</t>
  </si>
  <si>
    <t>757199</t>
  </si>
  <si>
    <t>Shaft cylinder 3/khớp trục xy lanh 3</t>
  </si>
  <si>
    <t>757245</t>
  </si>
  <si>
    <t>Đầu nối fitting AS4201F-04-10SA (SMC)</t>
  </si>
  <si>
    <t>757328</t>
  </si>
  <si>
    <t>Chất tẩy rửa đa năng Nabakem DC-5000, khối lượng 500g</t>
  </si>
  <si>
    <t>771191</t>
  </si>
  <si>
    <t>Aluminum plate 6061 131x131x40 mm</t>
  </si>
  <si>
    <t>753209</t>
  </si>
  <si>
    <t>TAP M5*0.8 100mm</t>
  </si>
  <si>
    <t>751223</t>
  </si>
  <si>
    <t>Drillmill Ø4.8x12xØ6x45</t>
  </si>
  <si>
    <t>755662</t>
  </si>
  <si>
    <t>Contractor/Khởi động từ Ls MT 32A 220V, 1No, 1 Nc</t>
  </si>
  <si>
    <t>800787</t>
  </si>
  <si>
    <t>PA media/Hạt nhựa Polyamide chuyên dụng phun bắn.</t>
  </si>
  <si>
    <t>757437</t>
  </si>
  <si>
    <t>Belt/ Dây đai bẹt xanh-vàng(Rộng 80mm x dày 5mm)</t>
  </si>
  <si>
    <t>755937</t>
  </si>
  <si>
    <t>Chân đế Van điện từ SY5240R-5LOZ-02</t>
  </si>
  <si>
    <t>755340</t>
  </si>
  <si>
    <t>Point tap M1.2x0.25/Tap thẳng M1.2x0.25</t>
  </si>
  <si>
    <t>740475</t>
  </si>
  <si>
    <t>Dao phay 2*4*45*S06/2F</t>
  </si>
  <si>
    <t>740074</t>
  </si>
  <si>
    <t>Iron shears(다목적가위-Korea)/ Kéo cắt đa năng Smato SM-MS8S</t>
  </si>
  <si>
    <t>753804</t>
  </si>
  <si>
    <t>Aptomat 3 pha 50A LS BKN-3P</t>
  </si>
  <si>
    <t>759985</t>
  </si>
  <si>
    <t>Brass Alloy/Tấm hợp kim đồng (Cu 98.25-99.45%, crom 0.5-1.5%) C11000 Size: T25x70x60 mm</t>
  </si>
  <si>
    <t>743632</t>
  </si>
  <si>
    <t>Chamfer tool t-cut CF D3 X A120 X 45 SD3</t>
  </si>
  <si>
    <t>753857</t>
  </si>
  <si>
    <t>Tap M1.4*0.3 (twisted - mũi xoắn)</t>
  </si>
  <si>
    <t>757577</t>
  </si>
  <si>
    <t>Cốc lọc nước VINATHULIN loại 20inch ren 27</t>
  </si>
  <si>
    <t>754641</t>
  </si>
  <si>
    <t>Sensor/Cảm biến  TPC D-A54K loại 2 dây nguồn) 24VDC</t>
  </si>
  <si>
    <t>741869</t>
  </si>
  <si>
    <t>Stamp paper/ Giấy in tem cuộn KT : 14cm*7.5 cm</t>
  </si>
  <si>
    <t>757220</t>
  </si>
  <si>
    <t>Sensor/ Cảm Biến Từ Xilanh TPC W13 (Cảm Biến Vị Trí Piston TPC)</t>
  </si>
  <si>
    <t>754937</t>
  </si>
  <si>
    <t>Termianal block 200A,4P/Cầu đấu điện 4pha , 250VAC, 200A (Maker: Hanyoung nux: HYT-2004)</t>
  </si>
  <si>
    <t>761724</t>
  </si>
  <si>
    <t>Mold label/Nhãn nhôm ăn mòn 160x50</t>
  </si>
  <si>
    <t>753853</t>
  </si>
  <si>
    <t>C-CUTTER - Ø1x90°xØ4x45</t>
  </si>
  <si>
    <t>742447</t>
  </si>
  <si>
    <t>Cover bể nước siêu âm</t>
  </si>
  <si>
    <t>757230</t>
  </si>
  <si>
    <t>Phớt bơm nước đúc nhựa ( Tecota motore/Type YS-15B)</t>
  </si>
  <si>
    <t>753856</t>
  </si>
  <si>
    <t>END MILL - Ø1.67x3xØ4x45</t>
  </si>
  <si>
    <t>753490</t>
  </si>
  <si>
    <t>Cylinder SMC D-A73? Xi lanh SMC D-A73</t>
  </si>
  <si>
    <t>755220</t>
  </si>
  <si>
    <t>Chếch nối Máng điện và nắp sơn tĩnh điện 75x75xT: 1,2 mm</t>
  </si>
  <si>
    <t>771190</t>
  </si>
  <si>
    <t>Aluminum plate 6061 171x171x20 mm</t>
  </si>
  <si>
    <t>771189</t>
  </si>
  <si>
    <t>Aluminum plate 6061 171x171x25 mm</t>
  </si>
  <si>
    <t>753855</t>
  </si>
  <si>
    <t>C-CUTTER - Ø0.3x90°xØ4x45</t>
  </si>
  <si>
    <t>751490</t>
  </si>
  <si>
    <t>T-cutter ø6/ø6*0.3T*ø4*6.3*ø6*45</t>
  </si>
  <si>
    <t>751224</t>
  </si>
  <si>
    <t>T-Cutter Ø4x1.57TxØ1.6xØ6x45</t>
  </si>
  <si>
    <t>740446</t>
  </si>
  <si>
    <t>END MILL D2.0*4*D6*45L</t>
  </si>
  <si>
    <t>756305</t>
  </si>
  <si>
    <t>Gioăng xi lanh máy ép phoi 2 HY 52*61*6 ( bộ 2 cái )</t>
  </si>
  <si>
    <t>753050</t>
  </si>
  <si>
    <t>Square Steel Tube/Sắt hộp mạ kẽm ( 20x40x6000)mm</t>
  </si>
  <si>
    <t>740481</t>
  </si>
  <si>
    <t>T-CUTTER/DAO PHAY D6*T 3.2</t>
  </si>
  <si>
    <t>759984</t>
  </si>
  <si>
    <t>Brass Alloy/Tấm hợp kim đồng (Cu 98.25-99.45%, crom 0.5-1.5%) C11000 Size: T25x60x60 mm</t>
  </si>
  <si>
    <t>741619</t>
  </si>
  <si>
    <t>Dropper Glass Pipette/ Pipette nhỏ giọt loại thủy tinh 10-15-25-50ml</t>
  </si>
  <si>
    <t>743805</t>
  </si>
  <si>
    <t>TAP 4 - 40 UNC - 2B</t>
  </si>
  <si>
    <t>756142</t>
  </si>
  <si>
    <t>Bàn hỗ trợ SUPPORT TABLE 156*110*11.5mm, sơn màu ghi sáng</t>
  </si>
  <si>
    <t>753210</t>
  </si>
  <si>
    <t>Spiral tap M6*1.0 /Mũi taro xoắn M6*1.0</t>
  </si>
  <si>
    <t>750599</t>
  </si>
  <si>
    <t>Foam nylon/Màng Foam</t>
  </si>
  <si>
    <t>757207</t>
  </si>
  <si>
    <t>Urethan press/Chi tiết nén urethan</t>
  </si>
  <si>
    <t>751561</t>
  </si>
  <si>
    <t>PVC lock/Khóa nước PVC Ø48</t>
  </si>
  <si>
    <t>740431</t>
  </si>
  <si>
    <t>Dao phay SPEC.T-CUTTER Ø4.0*1.2T*4F*6FL*50L*7SH</t>
  </si>
  <si>
    <t>741369</t>
  </si>
  <si>
    <t>Giấy in tem cuộn. Size: 40*25mm ( inner box )</t>
  </si>
  <si>
    <t>758796</t>
  </si>
  <si>
    <t>Role nhiệt Chint NXR-25 17-25A</t>
  </si>
  <si>
    <t>754763</t>
  </si>
  <si>
    <t>Circular connector/Zắc cắm SCN20-05P</t>
  </si>
  <si>
    <t>743864</t>
  </si>
  <si>
    <t>CNC tool/D1.2X1TXD0.6X5XD6 T CUT</t>
  </si>
  <si>
    <t>710872</t>
  </si>
  <si>
    <t>Mũi tap ren YAMAWA rãnh thẳng, kt M14 x2.0</t>
  </si>
  <si>
    <t>710295</t>
  </si>
  <si>
    <t>Belt/Dây curoa bando-150S8M</t>
  </si>
  <si>
    <t>755431</t>
  </si>
  <si>
    <t>Bearing/Vòng bi trong trục máy sấy li tâm SKF 6307E-Z</t>
  </si>
  <si>
    <t>755737</t>
  </si>
  <si>
    <t>Drive Belt- Fan belt/Dây curoa CNC (bản 25,dài 870,92 răng)</t>
  </si>
  <si>
    <t>755221</t>
  </si>
  <si>
    <t>Chếch nối Máng điện và nắp sơn tĩnh điện 50x50xT: 1,2 mm</t>
  </si>
  <si>
    <t>710294</t>
  </si>
  <si>
    <t>Bearing/Vòng bi SKF-6006</t>
  </si>
  <si>
    <t>756506</t>
  </si>
  <si>
    <t>Aluminum Alloy-Tấm kim loại bằng nhôm 6061. KT: 300*140*16mm</t>
  </si>
  <si>
    <t>800189</t>
  </si>
  <si>
    <t>Hóa chất Xilong Aluminum chloride crystal ALCL3.6H2O 56%(1 bao/50kg)</t>
  </si>
  <si>
    <t>755991</t>
  </si>
  <si>
    <t>Van tay VHK2-10F-04S. Maker SMC</t>
  </si>
  <si>
    <t>757249</t>
  </si>
  <si>
    <t>APTOMAT 220V-20A</t>
  </si>
  <si>
    <t>761725</t>
  </si>
  <si>
    <t>Mold label/Nhãn nhôm ăn mòn  60,5x20,5</t>
  </si>
  <si>
    <t>753360</t>
  </si>
  <si>
    <t>Film for pad printing/Tấm film căn chỉnh</t>
  </si>
  <si>
    <t>741665</t>
  </si>
  <si>
    <t>Khung in 30x40cm,lọt lòng,bao gồm căng lưới ra fim, chụp bản</t>
  </si>
  <si>
    <t>753638</t>
  </si>
  <si>
    <t>Vòng bi trong gối đỡ máy mài rung. UC 206</t>
  </si>
  <si>
    <t>755967</t>
  </si>
  <si>
    <t>Đèn khò oxy loại nhỏ có van điều chỉnh</t>
  </si>
  <si>
    <t>740429</t>
  </si>
  <si>
    <t>Dao phay SPEC.T-CUTTER Ø6.0*2T*4F*6FL*50L*6SH</t>
  </si>
  <si>
    <t>757272</t>
  </si>
  <si>
    <t>Bầu kẹp dao Collet ER20-12</t>
  </si>
  <si>
    <t>752503</t>
  </si>
  <si>
    <t>Ø1.5 FLAT- Ø1.5x8.5x9 xØ4x45</t>
  </si>
  <si>
    <t>757097</t>
  </si>
  <si>
    <t>Vỏ tủ điện băng sắt ( H:300xW:200x D:150)mm</t>
  </si>
  <si>
    <t>759450</t>
  </si>
  <si>
    <t>Khóa cửa 1 cánh cửa trượt panel</t>
  </si>
  <si>
    <t>771366</t>
  </si>
  <si>
    <t>Aluminum 6061 plate/Tấm nhôm 6061 size 131 x 131 x 30</t>
  </si>
  <si>
    <t>756228</t>
  </si>
  <si>
    <t>Ống ruột gà lõi thép bọc lưới inox 1/2"</t>
  </si>
  <si>
    <t>757246</t>
  </si>
  <si>
    <t>Đầu nối fitting AS2201F-01-10SA (SMC)</t>
  </si>
  <si>
    <t>771367</t>
  </si>
  <si>
    <t>Black POM/POM đen size 171 x 171 x 30</t>
  </si>
  <si>
    <t>761472</t>
  </si>
  <si>
    <t>D5×R0.6×2T</t>
  </si>
  <si>
    <t>754687</t>
  </si>
  <si>
    <t>Timer hanyoung/Bộ báo mực nước Hanyoung nux FS-3A (250VAC/5A)</t>
  </si>
  <si>
    <t>759171</t>
  </si>
  <si>
    <t>Bearing/ Vòng bi 4T - 32208</t>
  </si>
  <si>
    <t>754479</t>
  </si>
  <si>
    <t>Socket/	Ổ cắm Lioa 3 chấu, 3 lõi (có tiếp địa), dài 3m</t>
  </si>
  <si>
    <t>756779</t>
  </si>
  <si>
    <t>D449*A140*15.5*50*06</t>
  </si>
  <si>
    <t>757053</t>
  </si>
  <si>
    <t>Tấm lọc gió tủ điện VS804-204*204*28mm</t>
  </si>
  <si>
    <t>757041</t>
  </si>
  <si>
    <t>Ballast for LED DRIVER panel lights;_x000D_
model: BL-FS-48-54W /"Chấn lưu cho đèn led panel LED DRIVER;_x000D_
model:BL-FS-48-54W"</t>
  </si>
  <si>
    <t>753505</t>
  </si>
  <si>
    <t>Ống PVC phi 34- C3 hãng tiền phong  ( ống 4 mét)</t>
  </si>
  <si>
    <t>741482</t>
  </si>
  <si>
    <t>MiRO RGS4 100A aR 690V Connecting bolt Fuse/ Cầu chì RGS4 100A</t>
  </si>
  <si>
    <t>752504</t>
  </si>
  <si>
    <t>Spriral tap/Dao TAP M4*0.7, mũi xoắn</t>
  </si>
  <si>
    <t>756817</t>
  </si>
  <si>
    <t>Aluminum 6061: 241*181*10mm/Nhôm AL6061: 241*181*10mm</t>
  </si>
  <si>
    <t>756756</t>
  </si>
  <si>
    <t>C-Cutter 2ACC -D1xA90x45x04</t>
  </si>
  <si>
    <t>755966</t>
  </si>
  <si>
    <t>Van khóa gas chống bỏng R22</t>
  </si>
  <si>
    <t>755582</t>
  </si>
  <si>
    <t>Van chỉnh khí đồng hồ Argon và CO2</t>
  </si>
  <si>
    <t>757046</t>
  </si>
  <si>
    <t>Đèn tuýp led bán nguyệt 18W 0.6M  (gồm phụ kiện gá đi kèm). Maker: Rạng Đông</t>
  </si>
  <si>
    <t>742431</t>
  </si>
  <si>
    <t>Đồ gá CA2-D05 (SMC)</t>
  </si>
  <si>
    <t>751520</t>
  </si>
  <si>
    <t>Green LED Swicth/ Nút nhấn (công tắc) đèn Koino màu xanh KBL30MP-L3C điện áp 24V đường kính 30mm, 1W,250VAC 6A.</t>
  </si>
  <si>
    <t>753414</t>
  </si>
  <si>
    <t>Lưỡi cưa lọng gỗ Bosch T244D ( vỉ 5 lưỡi)</t>
  </si>
  <si>
    <t>759446</t>
  </si>
  <si>
    <t>Chặn góc dưới cửa trượt panel</t>
  </si>
  <si>
    <t>753695</t>
  </si>
  <si>
    <t>Vòng bi trong gối đõ FL: 205 (BNC)</t>
  </si>
  <si>
    <t>756313</t>
  </si>
  <si>
    <t>Fan/ Quạt làm mát NMB 04020VA-24N-AL - Brand: NMN</t>
  </si>
  <si>
    <t>753415</t>
  </si>
  <si>
    <t>Lưỡi cưa lọng cho kim loại Bosch T118A ( vỉ 5 lưỡi)</t>
  </si>
  <si>
    <t>771194</t>
  </si>
  <si>
    <t>Aluminum plate 6061 171x171x12 mm</t>
  </si>
  <si>
    <t>Pre-filter /Màng lọc khí</t>
  </si>
  <si>
    <t>752634</t>
  </si>
  <si>
    <t>Bicycle tires_x000D_
/Săm xe đạp</t>
  </si>
  <si>
    <t>741310</t>
  </si>
  <si>
    <t>Wooden pallet/Pallet gỗ 1000x870 mm gỗ keo dạng thanh) mới 100%</t>
  </si>
  <si>
    <t>756875</t>
  </si>
  <si>
    <t>Aluminum block AL6061/Nhôm 6061 kích thước 93 x 93 x 50T</t>
  </si>
  <si>
    <t>755975</t>
  </si>
  <si>
    <t>D3x1TxD1.5x10T-CUT</t>
  </si>
  <si>
    <t>753463</t>
  </si>
  <si>
    <t>Vòng bi chuyền lắp ráp 6303 - 2RS</t>
  </si>
  <si>
    <t>756754</t>
  </si>
  <si>
    <t>T-Cutter 4ATC -D2x0.6TxD1x5x45x06</t>
  </si>
  <si>
    <t>771199</t>
  </si>
  <si>
    <t>Nhựa PU độ cứng 50A 180x185x15</t>
  </si>
  <si>
    <t>759783</t>
  </si>
  <si>
    <t>Dây curoa A83</t>
  </si>
  <si>
    <t>756242</t>
  </si>
  <si>
    <t>Block plate/ Tấm bịt đế van PTV-156-5P</t>
  </si>
  <si>
    <t>756038</t>
  </si>
  <si>
    <t>Butt hinges/ Bản lễ .Mã misumi B-1100-6</t>
  </si>
  <si>
    <t>740654</t>
  </si>
  <si>
    <t>Wooden pallet-Pallet gỗ keo (dạng thanh) mới 100%</t>
  </si>
  <si>
    <t>757204</t>
  </si>
  <si>
    <t>Makita guider pin/pin gối đỡ makita</t>
  </si>
  <si>
    <t>753467</t>
  </si>
  <si>
    <t>Charger use for electrical scale_x000D_
/Charger use for electrical scale	Sạc cân điện tử</t>
  </si>
  <si>
    <t>740953</t>
  </si>
  <si>
    <t>Plastic wheel/Bánh xe Globe PU xám, mặt đế xoay, đường kính 75mm, model  3304337</t>
  </si>
  <si>
    <t>741664</t>
  </si>
  <si>
    <t>Dao in cán gỗ 25 cm</t>
  </si>
  <si>
    <t>751080</t>
  </si>
  <si>
    <t>ENDMILL D1.6*15*38*S3</t>
  </si>
  <si>
    <t>751114</t>
  </si>
  <si>
    <t>ENDMILL D1.12*15*38*S3</t>
  </si>
  <si>
    <t>756743</t>
  </si>
  <si>
    <t>Thermocouple/Cảm biến nhiệt độ RTD K Type M6 2m ( 0-800 độ)</t>
  </si>
  <si>
    <t>742000</t>
  </si>
  <si>
    <t>Danpla box/ partition_x000D_
/ Thùng danpla màu đen KT: 400*300*250*4mm</t>
  </si>
  <si>
    <t>756351</t>
  </si>
  <si>
    <t>Bearing/ Vòng bi servo X máy KMT 6207ZZ/C3</t>
  </si>
  <si>
    <t>757579</t>
  </si>
  <si>
    <t>Tô vít 4 cạnh Stanley 65-100 (6.5mm)</t>
  </si>
  <si>
    <t>759192</t>
  </si>
  <si>
    <t>Nút nhấn nhả Hanyoung phi 22 có đèn 24V màu đỏ 1No,1NC</t>
  </si>
  <si>
    <t>753333</t>
  </si>
  <si>
    <t>Springs_x000D_
/ "Lò xo khuôn màu đen, chất liệu thép
 (φngoài 20,  φtrong 10.5, dài 77.5mm, bước nhảy lò xo 1.9mm )"</t>
  </si>
  <si>
    <t>759447</t>
  </si>
  <si>
    <t>Con lăn dẫn hướng cửa trượt panel</t>
  </si>
  <si>
    <t>740954</t>
  </si>
  <si>
    <t>Plastic wheel/Bánh xe Globe PU xám, mặt đế cố định, đường kính 75mm, model 3304338</t>
  </si>
  <si>
    <t>771195</t>
  </si>
  <si>
    <t>POM đen 171x171x20 mm</t>
  </si>
  <si>
    <t>753513</t>
  </si>
  <si>
    <t>Lò xo cho CNC ( D: 2,8xL: 16 cả móc) mm</t>
  </si>
  <si>
    <t>756357</t>
  </si>
  <si>
    <t>Đầu hàn cáp VGA Dsub 15pin Female kèm vỏ ốp(robot đúc nhựa)</t>
  </si>
  <si>
    <t>754060</t>
  </si>
  <si>
    <t>Ty ren thường M14x3000mm</t>
  </si>
  <si>
    <t>757440</t>
  </si>
  <si>
    <t>Limit Switch/Công tắc hành trình LXW5-11M</t>
  </si>
  <si>
    <t>759445</t>
  </si>
  <si>
    <t>Chặn góc trên cửa trượt panel</t>
  </si>
  <si>
    <t>771198</t>
  </si>
  <si>
    <t>POM đen 131x131x30 mm</t>
  </si>
  <si>
    <t>756225</t>
  </si>
  <si>
    <t>Khóa nước van đồng DN20 3/4</t>
  </si>
  <si>
    <t>757080</t>
  </si>
  <si>
    <t>Dây curoa A54  máy cắt casting</t>
  </si>
  <si>
    <t>752397</t>
  </si>
  <si>
    <t>Led lapm/ Bóng Tuýp Led CB47A -18D ( Trắng).</t>
  </si>
  <si>
    <t>757213</t>
  </si>
  <si>
    <t>Bánh xe đa hướng</t>
  </si>
  <si>
    <t>756581</t>
  </si>
  <si>
    <t>Công tắc bàn đạp chân 250VAC-10ATFS-1</t>
  </si>
  <si>
    <t>741618</t>
  </si>
  <si>
    <t>Beaker(비이커)/ Bình định mức 200ml</t>
  </si>
  <si>
    <t>758581</t>
  </si>
  <si>
    <t>Potentiometer/Chiết áp quạt Nano 1000w</t>
  </si>
  <si>
    <t>756352</t>
  </si>
  <si>
    <t>Bearing/ Vòng bi servo X máy KMT 6206 ZZ/C3</t>
  </si>
  <si>
    <t>756306</t>
  </si>
  <si>
    <t>Gioăng xi lanh máy ép phoi 3 JC 35*45*6</t>
  </si>
  <si>
    <t>752429</t>
  </si>
  <si>
    <t>HOT PRESS JIG  PROP 6MM*100MM</t>
  </si>
  <si>
    <t>752808</t>
  </si>
  <si>
    <t>Plastics box_x000D_
/ Hộp nhựa chữ nhật có nắp 300x200x150 mm</t>
  </si>
  <si>
    <t>754056</t>
  </si>
  <si>
    <t>Mold Pin-EJECTOR PIN/Chốt hãm bằng thép SKH51 của khuôn đúc, _x000D_
spec: Ø3.55 *L100*H6*D8</t>
  </si>
  <si>
    <t>757661</t>
  </si>
  <si>
    <t>Water filter/Lõi lọc PP/CTO 20 inch cho cốc lọc nước 20 inch</t>
  </si>
  <si>
    <t>756141</t>
  </si>
  <si>
    <t>Khối chặn STOPER MAIN TABLE 50*30*15mm, sơn màu ghi sáng</t>
  </si>
  <si>
    <t>751975</t>
  </si>
  <si>
    <t>Dimmer switch fan control/ Công tắc chiết áp: Nano 700w,220V~240V, 50/60 Hz. Model: FDF 603W</t>
  </si>
  <si>
    <t>740052</t>
  </si>
  <si>
    <t>Air pipe using for spray gun 8x5, L=6 M/Dây nối súng khí</t>
  </si>
  <si>
    <t>771196</t>
  </si>
  <si>
    <t>POM đen 131x131x25 mm</t>
  </si>
  <si>
    <t>753969</t>
  </si>
  <si>
    <t>Mold Pin-EJECTOR PIN /Chốt hãm bằng thép SKH51 của khuôn đúc. Spec: d5*L50*H6*D9</t>
  </si>
  <si>
    <t>754057</t>
  </si>
  <si>
    <t>Mold Pin-EJECTOR PIN/Chốt hãm bằng thép SKH51 của khuôn đúc, _x000D_
spec: Ø2.55 *L100*H6*D8</t>
  </si>
  <si>
    <t>742335</t>
  </si>
  <si>
    <t>PE bag/Túi bóng chống tĩnh điện màu xanh 260*260*0.04mm</t>
  </si>
  <si>
    <t>755692</t>
  </si>
  <si>
    <t>Aptomat LS 1 pha 6A</t>
  </si>
  <si>
    <t>754359</t>
  </si>
  <si>
    <t>Drive Belt-Fan Beltdây curoa :  A-50 (Bando)</t>
  </si>
  <si>
    <t>754762</t>
  </si>
  <si>
    <t>Mold Pin-EJECTOR PIN/Chốt hãm bằng thép của khuôn đúc SKD61 2.5-250-4T-5D/ 밀핀</t>
  </si>
  <si>
    <t>757115</t>
  </si>
  <si>
    <t>Máng nhựa tủ điện(25x40)</t>
  </si>
  <si>
    <t>752904</t>
  </si>
  <si>
    <t>Bản lề bướm dùng cho cửa panel.</t>
  </si>
  <si>
    <t>752398</t>
  </si>
  <si>
    <t>Led lapm/ Bóng Tuýp Led CB47A -9D ( Trắng).</t>
  </si>
  <si>
    <t>740486</t>
  </si>
  <si>
    <t>Spaner/ Mỏ lết  10''-250 mm</t>
  </si>
  <si>
    <t>755206</t>
  </si>
  <si>
    <t>Aluminum plate 6061:105.7*198.5*10.3T (flatness 1.0) weight tolerance +/-5%/Nhôm 6061:105.7*198.5*10.3T (độ phẳng 1.0)</t>
  </si>
  <si>
    <t>757538</t>
  </si>
  <si>
    <t>Gàu băng tải thép SM1009  (KT:106 x 89 x 66)mm</t>
  </si>
  <si>
    <t>756310</t>
  </si>
  <si>
    <t>Vòng đệm gỗ máy ép phoi phi 65</t>
  </si>
  <si>
    <t>757637</t>
  </si>
  <si>
    <t>Speed controller/Nối nhanh KQ2L06-02AS (SMC)</t>
  </si>
  <si>
    <t>741275</t>
  </si>
  <si>
    <t>Hexagonal wrench_x000D_
/ T lục giác có tay cầm nhựa Wiha Ø5mm*200mm. Model: 00918</t>
  </si>
  <si>
    <t>750616</t>
  </si>
  <si>
    <t>Silical gel /Hạt chống ẩm 100g/túi</t>
  </si>
  <si>
    <t>754048</t>
  </si>
  <si>
    <t>Mold Pin-EJECTOR PIN/Chốt hãm bằng thép SKH51 của khuôn đúc Ø1.25*60*5H*4D</t>
  </si>
  <si>
    <t>740577</t>
  </si>
  <si>
    <t>Cleaning Die-casting mold tool/ Dụng cụ vệ sinh khuôn đúc cán dài 25cm, lưỡi dao 10cm</t>
  </si>
  <si>
    <t>757405</t>
  </si>
  <si>
    <t>O'RING VÒNG BI</t>
  </si>
  <si>
    <t>755969</t>
  </si>
  <si>
    <t>Đĩa trục chính Fanuc (vòng inox)</t>
  </si>
  <si>
    <t>Drill Ø1.12*8*3,175</t>
  </si>
  <si>
    <t>755992</t>
  </si>
  <si>
    <t>Comperssion fitting/Đầu nối khí KQ2H10-04AS. Maker SMC</t>
  </si>
  <si>
    <t>741674</t>
  </si>
  <si>
    <t>PE bag/ Túi PE KT: 40*70*0.03cm</t>
  </si>
  <si>
    <t>755222</t>
  </si>
  <si>
    <t>Công tắc B đơn loại nổi Panasonic WSG3001</t>
  </si>
  <si>
    <t>761556</t>
  </si>
  <si>
    <t>Aluminum block AL6061_x000D_
/ Tấm kim loại bằng nhôm 6061. KT:175.5x97x10T (+1)mm, mặt phẳng +-0.1 mm</t>
  </si>
  <si>
    <t>756007</t>
  </si>
  <si>
    <t>Fitting/Khớp nối POC10-02, Maker Pisco</t>
  </si>
  <si>
    <t>756294</t>
  </si>
  <si>
    <t>Cầu đấu điện 20A4P. Maker: Hanyoung</t>
  </si>
  <si>
    <t>771197</t>
  </si>
  <si>
    <t>POM đen 83x83x60 mm</t>
  </si>
  <si>
    <t>757902</t>
  </si>
  <si>
    <t>EJECTOR PIN/ Chốt hãm bằng thép của khuôn đúc SKD61: Ø7*L200*H4*D10/ 밀핀</t>
  </si>
  <si>
    <t>720129</t>
  </si>
  <si>
    <t>Thìa inox 2 đầu</t>
  </si>
  <si>
    <t>753462</t>
  </si>
  <si>
    <t>Vòng bi chuyền lắp ráp 6204 RS</t>
  </si>
  <si>
    <t>752371</t>
  </si>
  <si>
    <t>Light switch/ Đèn báo phẳng IDECYW màu đỏ YW1P-1EQM3R</t>
  </si>
  <si>
    <t>755549</t>
  </si>
  <si>
    <t>Bảo ôn lạnh ống phi 34-dày 13 mm-dài 1.8 m</t>
  </si>
  <si>
    <t>757260</t>
  </si>
  <si>
    <t>Carbon brush/Chổi than Makita CB153A - B-80329</t>
  </si>
  <si>
    <t>757244</t>
  </si>
  <si>
    <t>Đầu nối fitting KFH6-01 (SMC)</t>
  </si>
  <si>
    <t>742388</t>
  </si>
  <si>
    <t>Can nhựa 20 lít</t>
  </si>
  <si>
    <t>757439</t>
  </si>
  <si>
    <t>Belt/ Dây curoa A46</t>
  </si>
  <si>
    <t>751581</t>
  </si>
  <si>
    <t>Keo tạo gioăng RTV Silicone Selleys 85g (đỏ).</t>
  </si>
  <si>
    <t>750023</t>
  </si>
  <si>
    <t>Air connect made of stell (in: 1, out: 2)/Đầu nối khí bằng sắt, vào 1 ra 2 (khớp nối chạc 2)</t>
  </si>
  <si>
    <t>751122</t>
  </si>
  <si>
    <t>Steel lock/Khóa siết dây thép (dùng cho dây siết bằng nhựa)_x000D_
 30mm*16mm*0.33mm</t>
  </si>
  <si>
    <t>759448</t>
  </si>
  <si>
    <t>Gioăng cao su kép cửa trượt panel</t>
  </si>
  <si>
    <t>754102</t>
  </si>
  <si>
    <t>Yellow Srping/ Lò xo khuôn màu vàng. Spec: L=35mm, Ø out 20m/스프링</t>
  </si>
  <si>
    <t>757438</t>
  </si>
  <si>
    <t>Belt/ Dây curoa A48</t>
  </si>
  <si>
    <t>757243</t>
  </si>
  <si>
    <t>Đầu nối fitting KFH6-02 (SMC)</t>
  </si>
  <si>
    <t>752178</t>
  </si>
  <si>
    <t>Aromatic gasoline / Xăng thơm</t>
  </si>
  <si>
    <t>755901</t>
  </si>
  <si>
    <t>Plastic tube/Ống nhựa lưới dẻo phi 35 màu trắng</t>
  </si>
  <si>
    <t>752488</t>
  </si>
  <si>
    <t>Blind rivets/ Đinh rút M4*25mm</t>
  </si>
  <si>
    <t>757248</t>
  </si>
  <si>
    <t>Cấu đấu điện TERMINAL BLOCK M3 x 10 DIN</t>
  </si>
  <si>
    <t>751737</t>
  </si>
  <si>
    <t>Spray paint ATM -Acrylic Lacquer/ SƠN PHUN ACRYLIC màu bạc sáng A-300</t>
  </si>
  <si>
    <t>750342</t>
  </si>
  <si>
    <t>Steel Drill/ Mũi khoan bằng thép, phi 5mm</t>
  </si>
  <si>
    <t>755963</t>
  </si>
  <si>
    <t>Đầu nối chuyển dây gas 410 sang gas R22</t>
  </si>
  <si>
    <t>751331</t>
  </si>
  <si>
    <t>"Quick disconnect 1/2*10_x000D_
/Đầu nối nhanh đuôi chuột bằng thép ko gỉ 1/2*10"</t>
  </si>
  <si>
    <t>753364</t>
  </si>
  <si>
    <t>ellow Srping/ Lò xo khuôn màu vàng L=30mm, Ø out 8m , Ø in 4mm, step: 1.5mm, thickness: 1mm</t>
  </si>
  <si>
    <t>757130</t>
  </si>
  <si>
    <t>Luppe 1 Chiều Lò Xo Taijaan PVC</t>
  </si>
  <si>
    <t>759449</t>
  </si>
  <si>
    <t>Tay nắm âm cửa trượt panel</t>
  </si>
  <si>
    <t>750343</t>
  </si>
  <si>
    <t>Steel Drill/ Mũi khoan bằng thép, phi 6mm</t>
  </si>
  <si>
    <t>755203</t>
  </si>
  <si>
    <t>Water pipe/ Ống nước làm mát khuôn phi 25*3mm loại có chịu nhiệt</t>
  </si>
  <si>
    <t>757300</t>
  </si>
  <si>
    <t>Bulong/Bu lông lục giác chìm không đầu (thép đen) Ø27mm x 15mm</t>
  </si>
  <si>
    <t>757385</t>
  </si>
  <si>
    <t>Dao O'RING KNIFE/SKD11 50-65HRC</t>
  </si>
  <si>
    <t>757388</t>
  </si>
  <si>
    <t>THEN CÀI PULY-TRỤC 5X5X25MM</t>
  </si>
  <si>
    <t>740395</t>
  </si>
  <si>
    <t>Hexagonal wrench/ Lục giác lẻ Ø 8 mm</t>
  </si>
  <si>
    <t>754898</t>
  </si>
  <si>
    <t>Mold Pin-EJECTOR PIN/ Chốt hãm bằng thép của khuôn đúc SKD61: 6.5-100-6H-10D</t>
  </si>
  <si>
    <t>756267</t>
  </si>
  <si>
    <t>Acrylic/Tấm mica trong ( L:200xW:100x T: 8)mm</t>
  </si>
  <si>
    <t>757251</t>
  </si>
  <si>
    <t>HỘP NHỰA IP65 LỖ FI 22 LẮP NÚT NHẤN NP2</t>
  </si>
  <si>
    <t>741023</t>
  </si>
  <si>
    <t>Rubber squeeze/ Bóng bóp phòng thí nghiệm</t>
  </si>
  <si>
    <t>700009</t>
  </si>
  <si>
    <t>Găng tay pha sơn Nitrile</t>
  </si>
  <si>
    <t>756304</t>
  </si>
  <si>
    <t>Gioăng xi lanh máy ép phoi 1 DHS 35*43*5/6.5</t>
  </si>
  <si>
    <t>751021</t>
  </si>
  <si>
    <t>Mũi khoan phi 2.5</t>
  </si>
  <si>
    <t>751022</t>
  </si>
  <si>
    <t>Mũi khoan phi 3</t>
  </si>
  <si>
    <t>751016</t>
  </si>
  <si>
    <t>Mũi khoan phi 2</t>
  </si>
  <si>
    <t>757431</t>
  </si>
  <si>
    <t>Plastic connect/Nối nhanh chữ T nhựa HDPE Ø25</t>
  </si>
  <si>
    <t>755572</t>
  </si>
  <si>
    <t>Van  PVC phi 27 tiền phong</t>
  </si>
  <si>
    <t>754841</t>
  </si>
  <si>
    <t>Fuse/Cầu chì và đế cầu chì: DEL IXI. ( RT18-32) 32A, 380V</t>
  </si>
  <si>
    <t>Dây xoắn phi 8 ( 10m/1 Túi) màu trắng</t>
  </si>
  <si>
    <t>720431</t>
  </si>
  <si>
    <t>Băng dính vải xanh lá cây 5cm</t>
  </si>
  <si>
    <t>753671</t>
  </si>
  <si>
    <t>Đầu nối nhựa ppr kiểu chữ T phi 40/40/32</t>
  </si>
  <si>
    <t>757116</t>
  </si>
  <si>
    <t>Thanh ray nhôm dày 1,2mm: 1m/1 Thanh ( cài rơ le)</t>
  </si>
  <si>
    <t>759133</t>
  </si>
  <si>
    <t>Diode chỉnh lưu cầu GBJ2510 25A 1000V</t>
  </si>
  <si>
    <t>756389</t>
  </si>
  <si>
    <t>valve handle/Tay gạt van nước (gia công theo bản vẽ)</t>
  </si>
  <si>
    <t>755223</t>
  </si>
  <si>
    <t>Mặt dùng cho 2 thiết bị Panasonic WEG68020MB</t>
  </si>
  <si>
    <t>752997</t>
  </si>
  <si>
    <t>Stainless steel racket/ Vợt màng sơn bằng inox Ø150*1000mm</t>
  </si>
  <si>
    <t>771378</t>
  </si>
  <si>
    <t>Aluminum alloy_Tấm kim loại bằng nhôm 6061. KT: 95*50*15</t>
  </si>
  <si>
    <t>700018</t>
  </si>
  <si>
    <t>Gang tay cao su cổ ngắn y tế có bột</t>
  </si>
  <si>
    <t>757429</t>
  </si>
  <si>
    <t>Plastic connect /Cút vuông nối nhanh HDPE Ø25</t>
  </si>
  <si>
    <t>751144</t>
  </si>
  <si>
    <t>Băng dính bạc 38mm</t>
  </si>
  <si>
    <t>756013</t>
  </si>
  <si>
    <t>Than cài (1m/thanh)</t>
  </si>
  <si>
    <t>771376</t>
  </si>
  <si>
    <t>Aluminum alloy_Tấm kim loại bằng nhôm 6061. KT: 135*50*10</t>
  </si>
  <si>
    <t>740393</t>
  </si>
  <si>
    <t>Hexagonal wrench/Lục giác lẻ  Ø 5 mm</t>
  </si>
  <si>
    <t>757812</t>
  </si>
  <si>
    <t>CB19 Temperature relay/rơ le nhiệt độ KSD - 85 độ</t>
  </si>
  <si>
    <t>752885</t>
  </si>
  <si>
    <t>Drill 2.8</t>
  </si>
  <si>
    <t>756983</t>
  </si>
  <si>
    <t>Plug/Phích cắm điện 2 chân tròn loại 250V, 20A</t>
  </si>
  <si>
    <t>750885</t>
  </si>
  <si>
    <t>Natri hiđroxit/Kiềm NaOH 98%</t>
  </si>
  <si>
    <t>753420</t>
  </si>
  <si>
    <t>tiles/Gạch Viglacera (N3502 - 35)</t>
  </si>
  <si>
    <t>757428</t>
  </si>
  <si>
    <t>Plastic Pipe/Ống nhựa HDPE Ø25</t>
  </si>
  <si>
    <t>755902</t>
  </si>
  <si>
    <t>Bearing/Vòng bi 6201,loại thường nắp sắt</t>
  </si>
  <si>
    <t>751891</t>
  </si>
  <si>
    <t>Air speed connector shape Y(normal product)/Đầu nối nhanh chữ Y ren 21,loại thường(Y21xΦ10xΦ10)</t>
  </si>
  <si>
    <t>751892</t>
  </si>
  <si>
    <t>Air speed connector shape Y (normal product)_x000D_
/Đầu nối nhanh chữ Y ren 21, loại thường  (Y21xΦ12xΦ12) Y12-04</t>
  </si>
  <si>
    <t>752996</t>
  </si>
  <si>
    <t>Plastics Bucket/ Xô nhựa có nắp 5Lit</t>
  </si>
  <si>
    <t>720087</t>
  </si>
  <si>
    <t>Băng dính xốp</t>
  </si>
  <si>
    <t>756147</t>
  </si>
  <si>
    <t>GÁ nút ấn BUTTON GA 133*64*3mm, sơn màu ghi sáng</t>
  </si>
  <si>
    <t>753837</t>
  </si>
  <si>
    <t>Paint Roller-con lăn sơn L=8.5cm,Ø15mm</t>
  </si>
  <si>
    <t>756293</t>
  </si>
  <si>
    <t>Kép đồng 3/4'' DN20</t>
  </si>
  <si>
    <t>740392</t>
  </si>
  <si>
    <t>Hexagonal wrench/Lục giác lẻ Ø 4 mm</t>
  </si>
  <si>
    <t>757259</t>
  </si>
  <si>
    <t>Metallic Tubing-Electrical Steel Conduit/Ruột gà lõi thép phi 16, màu đen</t>
  </si>
  <si>
    <t>757172</t>
  </si>
  <si>
    <t>Zắc co ống đồng phi 10</t>
  </si>
  <si>
    <t>756369</t>
  </si>
  <si>
    <t>Đuôi chuột thẳng nối ống mềm ren  ngoài 21 ra ống phi 16</t>
  </si>
  <si>
    <t>771377</t>
  </si>
  <si>
    <t>Aluminum alloy_Tấm kim loại bằng nhôm 6061. KT: 50*40*20</t>
  </si>
  <si>
    <t>756368</t>
  </si>
  <si>
    <t>Đuôi chuột thẳng nối ống mềm ren  ngoài 21 ra ống phi 12</t>
  </si>
  <si>
    <t>750033</t>
  </si>
  <si>
    <t>Air pipe 12mm. BLUE. Sang- A/Dây Khí. Đường kính 12mm. Màu Xanh, loại SANG-A</t>
  </si>
  <si>
    <t>756412</t>
  </si>
  <si>
    <t>Kép nối 2 đầu ren ngoài 3/8 ( ren 17)</t>
  </si>
  <si>
    <t>757329</t>
  </si>
  <si>
    <t>Vú mỡ M6*1</t>
  </si>
  <si>
    <t>771379</t>
  </si>
  <si>
    <t>Aluminum alloy_Tấm kim loại bằng nhôm 6061. KT: 40*30*30</t>
  </si>
  <si>
    <t>753642</t>
  </si>
  <si>
    <t>Gene square pipe/Máng ghen vuông có nắp màu trắng ( 14x8x2000)</t>
  </si>
  <si>
    <t>756123</t>
  </si>
  <si>
    <t>Kép nối gen ngoài 2 đầu ( ren 21x14)</t>
  </si>
  <si>
    <t>756047</t>
  </si>
  <si>
    <t>đai xiết inox Mist clean dải xiết từ 130-152</t>
  </si>
  <si>
    <t>751780</t>
  </si>
  <si>
    <t>PVC connector/ Cút PVC: Ø21</t>
  </si>
  <si>
    <t>757170</t>
  </si>
  <si>
    <t>Zắc co ống đồng phi 6</t>
  </si>
  <si>
    <t>751563</t>
  </si>
  <si>
    <t>Connector corner PPR/Cút vuông PPR Ø32</t>
  </si>
  <si>
    <t>751523</t>
  </si>
  <si>
    <t>Black Cement/ xi măng xây</t>
  </si>
  <si>
    <t>756365</t>
  </si>
  <si>
    <t>Đuôi chuột thẳng nối ống mềm ren ngoài 13 ra ống phi 12</t>
  </si>
  <si>
    <t>751636</t>
  </si>
  <si>
    <t>Fixed corner bar/Thanh nẹp góc giấy V5/1070mm</t>
  </si>
  <si>
    <t>750639</t>
  </si>
  <si>
    <t>Paint brooms/chổi quét sơn loại to 3''</t>
  </si>
  <si>
    <t>757665</t>
  </si>
  <si>
    <t>Terminal block/Cầu đấu dây điện Hanyoung HYBT-15A-2</t>
  </si>
  <si>
    <t>750787</t>
  </si>
  <si>
    <t>Steel Clamp/ Vòng siết thép 19-27mm</t>
  </si>
  <si>
    <t>754067</t>
  </si>
  <si>
    <t>Cosse top brass./ đầu cosse đồng.  SC 50-10</t>
  </si>
  <si>
    <t>752056</t>
  </si>
  <si>
    <t>Light holder/Đui đèn xoáy</t>
  </si>
  <si>
    <t>754579</t>
  </si>
  <si>
    <t>Hexagonal bolt/Chìm lục giác gen suốt M16*30</t>
  </si>
  <si>
    <t>752977</t>
  </si>
  <si>
    <t>Production Standard Sheet_x000D_
/ Bảng tiêu chuẩn</t>
  </si>
  <si>
    <t>752817</t>
  </si>
  <si>
    <t>Air speed connector shape L include gen12- Φ8 (normal product)/Đầu nối nhanh chữ L gen12- Φ8, loại thường</t>
  </si>
  <si>
    <t>751138</t>
  </si>
  <si>
    <t>Fixed corner bar/Thanh nẹp góc giấy V5/1000mm</t>
  </si>
  <si>
    <t>750021</t>
  </si>
  <si>
    <t>Air speed connector shape Y ΦY10-10-10 (normal product)/Đầu nối nhanh chữ Y, loại thường  Φ10-10-10</t>
  </si>
  <si>
    <t>757094</t>
  </si>
  <si>
    <t>Nối ren ngoài PVC phi 34</t>
  </si>
  <si>
    <t>756769</t>
  </si>
  <si>
    <t>Phanh bi  6205</t>
  </si>
  <si>
    <t>755024</t>
  </si>
  <si>
    <t>Hexagonal bolt  (whole gen)/Chìm lục giác gen suốt M14*30mm</t>
  </si>
  <si>
    <t>750008</t>
  </si>
  <si>
    <t>Straight Air speed connector 10x10 (normal product)/Đầu nối  nhanh 10x10, loại thường</t>
  </si>
  <si>
    <t>756423</t>
  </si>
  <si>
    <t>Cầu Chì Ống Thủy Tinh 10A 6x30mm</t>
  </si>
  <si>
    <t>700003</t>
  </si>
  <si>
    <t>Găng tay màu trắng PU phủ đầu ngón</t>
  </si>
  <si>
    <t>751341</t>
  </si>
  <si>
    <t>Paint brooms/chổi quét sơn loại nhỏ 2''</t>
  </si>
  <si>
    <t>755907</t>
  </si>
  <si>
    <t>Air connector/ Đầu nối khí nhanh chữ Y 644mm</t>
  </si>
  <si>
    <t>757129</t>
  </si>
  <si>
    <t>750003</t>
  </si>
  <si>
    <t>Straight Air speed connector 4x6 (normal product)/Đầu nối nhanh 4x6, loại thường</t>
  </si>
  <si>
    <t>751109</t>
  </si>
  <si>
    <t>Expanding screw (steel)/Bulong nở sắt M12*80mm</t>
  </si>
  <si>
    <t>800618</t>
  </si>
  <si>
    <t>Pem nut MSO4-M1.4-3/Ốc vít Pem MSO4-M1.4-3</t>
  </si>
  <si>
    <t>751707</t>
  </si>
  <si>
    <t>Hinge_x000D_
/Bản lề inox 7cm</t>
  </si>
  <si>
    <t>741620</t>
  </si>
  <si>
    <t>Disposable Plastic Eye Dropper/ Pipette nhỏ giọt loại nhựa</t>
  </si>
  <si>
    <t>740321</t>
  </si>
  <si>
    <t>Băng dính điện 3M</t>
  </si>
  <si>
    <t>755570</t>
  </si>
  <si>
    <t>Cút PVC phi 27 tiền phong</t>
  </si>
  <si>
    <t>757450</t>
  </si>
  <si>
    <t>Rubber ring_x000D_
 /Gioăng cao su chịu nhiệt ĐK ngoài 22 mm, ĐK trong 15mm, Độ dày 3 mm</t>
  </si>
  <si>
    <t>752049</t>
  </si>
  <si>
    <t>Plastic hatch &amp; screw/Bộ nở nhựa cả vít M10</t>
  </si>
  <si>
    <t>757619</t>
  </si>
  <si>
    <t>PVC conector/Nối ren ngoài PVC phi 27</t>
  </si>
  <si>
    <t>752048</t>
  </si>
  <si>
    <t>Plastic hatch &amp; screw/Bộ nở nhựa cả vít M8</t>
  </si>
  <si>
    <t>751691</t>
  </si>
  <si>
    <t>Stamp/ Tem vỡ niêm phong thùng xe (hàng nhập về)</t>
  </si>
  <si>
    <t>756491</t>
  </si>
  <si>
    <t>Đai ốc M8 bằng Inox 304</t>
  </si>
  <si>
    <t>755022</t>
  </si>
  <si>
    <t>Hexagonal bolt  (whole gen)/Chìm lục giác gen suốt M8*15mm</t>
  </si>
  <si>
    <t>756425</t>
  </si>
  <si>
    <t>Cầu Chì Ống Thủy Tinh 5A 5x20mm</t>
  </si>
  <si>
    <t>700087</t>
  </si>
  <si>
    <t>Bao chân dùng 1 lần</t>
  </si>
  <si>
    <t>751210</t>
  </si>
  <si>
    <t>Hexagonal bolt/Chìm lục giác  M5x40</t>
  </si>
  <si>
    <t>741840</t>
  </si>
  <si>
    <t>pre-glue film UTET</t>
  </si>
  <si>
    <t>761963</t>
  </si>
  <si>
    <t>Xốp chữ L/Styrofoam for sample board</t>
  </si>
  <si>
    <t>750501</t>
  </si>
  <si>
    <t>Screw/Vít tự khoan M3*20mm</t>
  </si>
  <si>
    <t>751203</t>
  </si>
  <si>
    <t>Hexagonal bolt/Chìm lục giác  M4x20 mm</t>
  </si>
  <si>
    <t>757252</t>
  </si>
  <si>
    <t>Vít máy đầu dù M4x10mm</t>
  </si>
  <si>
    <t>753128</t>
  </si>
  <si>
    <t>Screw_x000D_
/ Ốc lục giác M3x10</t>
  </si>
  <si>
    <t>755810</t>
  </si>
  <si>
    <t>đai ốc M5</t>
  </si>
  <si>
    <t>750502</t>
  </si>
  <si>
    <t>Tap Screw/Vít tự khoan M3*30mm</t>
  </si>
  <si>
    <t>757253</t>
  </si>
  <si>
    <t>Đai ốc M4</t>
  </si>
  <si>
    <t>900660</t>
  </si>
  <si>
    <t>Casting mold/Khuôn đúc nhôm, model IMEB2 Diecast Housing, kt:780×820×520</t>
  </si>
  <si>
    <t>901199</t>
  </si>
  <si>
    <t>Mold Die casting T6M8 Housing #2, material: DAC MAGIC/Khuôn đúc T6M8 Housing #2</t>
  </si>
  <si>
    <t>Rear - Housing</t>
  </si>
  <si>
    <t>900207</t>
  </si>
  <si>
    <t>50-PF959-Battery</t>
  </si>
  <si>
    <t>DOOR #1 (50-PE401-1)</t>
  </si>
  <si>
    <t>Battery door #1 (50-PE623-1)</t>
  </si>
  <si>
    <t>900344</t>
  </si>
  <si>
    <t>Mold BOTTOM SUPPORT 61D-00582  - JPE_x000D_
/ Khuôn</t>
  </si>
  <si>
    <t>900342</t>
  </si>
  <si>
    <t>Mold TOP SUPPORT 61D-00583 0 JPE_x000D_
/Khuôn</t>
  </si>
  <si>
    <t>900343</t>
  </si>
  <si>
    <t>Mold TOP COVER 61D-00584 - JPE_x000D_
/Khuôn</t>
  </si>
  <si>
    <t>900206</t>
  </si>
  <si>
    <t>50-PG285-1</t>
  </si>
  <si>
    <t>900200</t>
  </si>
  <si>
    <t>BRK (50-PH115-1) -BRK (50-PH504-1)</t>
  </si>
  <si>
    <t>900081</t>
  </si>
  <si>
    <t>55PC-878-P2 Mass Production Mold</t>
  </si>
  <si>
    <t>900397</t>
  </si>
  <si>
    <t>50-PH766 Shield can press mold</t>
  </si>
  <si>
    <t>900201</t>
  </si>
  <si>
    <t>Battery door #1 (50-PD602-1)</t>
  </si>
  <si>
    <t>900170</t>
  </si>
  <si>
    <t>61A- 01435 FEEDER Mold/ Khuôn</t>
  </si>
  <si>
    <t>900169</t>
  </si>
  <si>
    <t>61A- 01434 FEEDER Mold/ Khuôn</t>
  </si>
  <si>
    <t>900203</t>
  </si>
  <si>
    <t>50-PG287-1</t>
  </si>
  <si>
    <t>900202</t>
  </si>
  <si>
    <t>50-PG286-1</t>
  </si>
  <si>
    <t>900104</t>
  </si>
  <si>
    <t>61C-00234 Mold</t>
  </si>
  <si>
    <t>900385</t>
  </si>
  <si>
    <t>Mold core for Front camera boot, IDP, Project Nicobar 50-PK803-1 and Front speaker boot, IDP project Nicobar 50-PK908-1</t>
  </si>
  <si>
    <t>900167</t>
  </si>
  <si>
    <t>ICON BRK Mold/ Khuôn</t>
  </si>
  <si>
    <t>900103</t>
  </si>
  <si>
    <t>61C-00246 Mold</t>
  </si>
  <si>
    <t>900105</t>
  </si>
  <si>
    <t>61C-00235 Mold</t>
  </si>
  <si>
    <t>900218</t>
  </si>
  <si>
    <t>Trimming mold MTP 50-PH775</t>
  </si>
  <si>
    <t>900307</t>
  </si>
  <si>
    <t>Trimming mold ITP TALOS 50-PF952</t>
  </si>
  <si>
    <t>900108</t>
  </si>
  <si>
    <t>50 PE-831-1 Mold</t>
  </si>
  <si>
    <t>900230</t>
  </si>
  <si>
    <t>SENSOR GUIDE HOLDER</t>
  </si>
  <si>
    <t>800498</t>
  </si>
  <si>
    <t>Hitting cartridge Qualcomm MTP Hana - Anntena Carrier./Khuôn jig dập nóng Qualcomm MTP Hana - Antenna Carrier</t>
  </si>
  <si>
    <t>900087</t>
  </si>
  <si>
    <t>Extrusion mold(MCV-E-010) for RCD - M41 product</t>
  </si>
  <si>
    <t>900161</t>
  </si>
  <si>
    <t>50-PC931 Frame</t>
  </si>
  <si>
    <t xml:space="preserve">Item unable to recycle or use. </t>
  </si>
  <si>
    <t>900162</t>
  </si>
  <si>
    <t>50-PC932 Cover</t>
  </si>
  <si>
    <t>290148</t>
  </si>
  <si>
    <t>Mold Handle Bar- Casting Mold</t>
  </si>
  <si>
    <t>290145</t>
  </si>
  <si>
    <t>Mold BYD Housing - Casting Mold</t>
  </si>
  <si>
    <t>530276</t>
  </si>
  <si>
    <t>PR Qual comm Back housing(50-P6877)</t>
  </si>
  <si>
    <t>530275</t>
  </si>
  <si>
    <t>PR Qual comm Back housing( CA90-P6877)</t>
  </si>
  <si>
    <t>531196</t>
  </si>
  <si>
    <t>LA Qualcomm QRD Waipio MCVC20-014 Front housing</t>
  </si>
  <si>
    <t>630027</t>
  </si>
  <si>
    <t>Qualcomm QRD Waipio MCVC20-014 Front housing</t>
  </si>
  <si>
    <t>310113</t>
  </si>
  <si>
    <t>CNC3-6 Qualcomm QRD Waipio MCVC20-014 Front housing</t>
  </si>
  <si>
    <t>620016</t>
  </si>
  <si>
    <t>Qualcom QRD Fillmore MCVC21-003 Front Housing</t>
  </si>
  <si>
    <t>610121</t>
  </si>
  <si>
    <t>AS2 Qualcomm QRD Lahaina MCVC19-026 Front housing</t>
  </si>
  <si>
    <t>301380</t>
  </si>
  <si>
    <t>CNC Qualcomm CPE Olympic 55-13082-1 Antenna Carrier</t>
  </si>
  <si>
    <t>310119</t>
  </si>
  <si>
    <t>CNC3-6 Qualcom QRD Fillmore MCVC21-003 Front Housing</t>
  </si>
  <si>
    <t>531151</t>
  </si>
  <si>
    <t>LA Qualcomm QRD Lahaina MCVC19-026 Front housing</t>
  </si>
  <si>
    <t>630020</t>
  </si>
  <si>
    <t>Qualcomm QRD 5G Hana 55-PC582-1 Uni Body</t>
  </si>
  <si>
    <t>470096</t>
  </si>
  <si>
    <t>CH Qualcomm CPE Huracan 50-PK743-2 Heat Sink</t>
  </si>
  <si>
    <t>302011</t>
  </si>
  <si>
    <t>Qual comm QRD845 Back housing</t>
  </si>
  <si>
    <t>310104</t>
  </si>
  <si>
    <t>CNC3-6 Qualcomm QRD Lahaina MCVC19-026 Front housing</t>
  </si>
  <si>
    <t>620013</t>
  </si>
  <si>
    <t>Qualcomm QRD Lahaina MCVC19-026 Front housing</t>
  </si>
  <si>
    <t>310097</t>
  </si>
  <si>
    <t>CNC4-7 Qualcomm QRD 5G Hana 55-PC582-1 Uni Body</t>
  </si>
  <si>
    <t>610127</t>
  </si>
  <si>
    <t>AS2 Qualcomm QRD Lahaina MCVC20-002 Front housing</t>
  </si>
  <si>
    <t>470095</t>
  </si>
  <si>
    <t>CH Qualcomm CPE Huracan 50-PK743-1 Heat Sink</t>
  </si>
  <si>
    <t>610126</t>
  </si>
  <si>
    <t>AS1 Qualcomm QRD Lahaina MCVC20-002 Front housing</t>
  </si>
  <si>
    <t>310106</t>
  </si>
  <si>
    <t>CNC3-6 Qualcomm CNC3-6 Qualcomm QRD Lahaina MCVC20-002 Front housing</t>
  </si>
  <si>
    <t>551073</t>
  </si>
  <si>
    <t>IN Qualcomm QRD 5G Hana 55-PC582-1 Uni Body</t>
  </si>
  <si>
    <t>610143</t>
  </si>
  <si>
    <t>AS Qualcomm MTP Olympic Waipio 55-PV452-1 Rear Frame</t>
  </si>
  <si>
    <t>472000</t>
  </si>
  <si>
    <t>Qualcomm QRD Lahaina MCVC19-026 Front housing( Tri)</t>
  </si>
  <si>
    <t>531080</t>
  </si>
  <si>
    <t>LA Qualcomm MTP 5G Carrera 55-PG104-10 Rear housing</t>
  </si>
  <si>
    <t>551142</t>
  </si>
  <si>
    <t>IN Qualcomm QRD Lahaina MCVC20-002 Front housing</t>
  </si>
  <si>
    <t>301192</t>
  </si>
  <si>
    <t>CNC1 Qualcomm QRD Lahaina MCVC-19-026-Front housing</t>
  </si>
  <si>
    <t>500174</t>
  </si>
  <si>
    <t>P CP17 DCT012 (Ivory)</t>
  </si>
  <si>
    <t>301438</t>
  </si>
  <si>
    <t>CNC Qualcomm IDP Nicobar 55-PF953-10 Rear housing</t>
  </si>
  <si>
    <t>320102</t>
  </si>
  <si>
    <t>CNC3 S7 Hero 2</t>
  </si>
  <si>
    <t>251006</t>
  </si>
  <si>
    <t>Press ACE Tech 61C- 00229</t>
  </si>
  <si>
    <t>301315</t>
  </si>
  <si>
    <t>CNC1-2 Qualcomm QRD Lahaina MCVC-20-002-Front housing</t>
  </si>
  <si>
    <t>251001</t>
  </si>
  <si>
    <t>Press ACE Tech 61C- 00168</t>
  </si>
  <si>
    <t>610021</t>
  </si>
  <si>
    <t>Qual Comm QRD845 Front housing</t>
  </si>
  <si>
    <t>510208</t>
  </si>
  <si>
    <t>PA Hanwha FC15-002206B- Cover Bottom</t>
  </si>
  <si>
    <t>510023</t>
  </si>
  <si>
    <t>PA ACE Bottom cover 2P(61D-00467)</t>
  </si>
  <si>
    <t>360056</t>
  </si>
  <si>
    <t>PO ACE Tech 61C- 00168</t>
  </si>
  <si>
    <t>450134</t>
  </si>
  <si>
    <t>CH ACE Tech 61C- 00229</t>
  </si>
  <si>
    <t>551087</t>
  </si>
  <si>
    <t>IN Qualcomm MTP Huracan 55-PG160-3 Front housing</t>
  </si>
  <si>
    <t>500113</t>
  </si>
  <si>
    <t>P DCT031</t>
  </si>
  <si>
    <t>531186</t>
  </si>
  <si>
    <t>LA Qualcomm IDP Kodiak 55-PM920-50 Front  housing</t>
  </si>
  <si>
    <t>551026</t>
  </si>
  <si>
    <t>IN Qualcomm MTP SDX24 Front housing 55-PB922</t>
  </si>
  <si>
    <t>471005</t>
  </si>
  <si>
    <t>Qualcomm MTP SDX24 Front housing( Cleaning)( CA90-PB922)</t>
  </si>
  <si>
    <t>450129</t>
  </si>
  <si>
    <t>CH ACE Tech 61C- 00168</t>
  </si>
  <si>
    <t>531052</t>
  </si>
  <si>
    <t>LA Qualcomm MTP SDX24 Front housing CA90 55-PB922</t>
  </si>
  <si>
    <t>590034</t>
  </si>
  <si>
    <t>BUR Qualcomm Front housing 55-PB596-1</t>
  </si>
  <si>
    <t>310088</t>
  </si>
  <si>
    <t>Qualcomm MTP SDX24 Front housing( CA90-PB922)</t>
  </si>
  <si>
    <t>551135</t>
  </si>
  <si>
    <t>IN Qualcomm Bittra 55-PM920 Front housing</t>
  </si>
  <si>
    <t>590032</t>
  </si>
  <si>
    <t>BUR Qualcomm MTP SDX24 Front housing 55-PB922</t>
  </si>
  <si>
    <t>551086</t>
  </si>
  <si>
    <t>IN Qualcomm MTP Kona 55-PG160-2 Front housing</t>
  </si>
  <si>
    <t>551149</t>
  </si>
  <si>
    <t>IN Qualcomm MTP Makena 55-PW113-1 Bracket, Front Camera Assy</t>
  </si>
  <si>
    <t>500117</t>
  </si>
  <si>
    <t>P DCT073</t>
  </si>
  <si>
    <t>610140</t>
  </si>
  <si>
    <t>AS Qualcomm MTP Olympic Waipio 55-13197-1 Bracket Ant 8-9</t>
  </si>
  <si>
    <t>531167</t>
  </si>
  <si>
    <t>LA Qualcomm MTP Makena 55-PW113-1 Bracket, Front Camera Assy</t>
  </si>
  <si>
    <t>531082</t>
  </si>
  <si>
    <t>LA Qualcomm IDP Moorea 55-PF951-4 Front housing</t>
  </si>
  <si>
    <t>500112</t>
  </si>
  <si>
    <t>P DCT054</t>
  </si>
  <si>
    <t>310123</t>
  </si>
  <si>
    <t>CNC2 B4 ( Samsung)</t>
  </si>
  <si>
    <t>500100</t>
  </si>
  <si>
    <t>P DCT048</t>
  </si>
  <si>
    <t>551161</t>
  </si>
  <si>
    <t>IN Qualcom MTP Olympic Waipio 55-PV454-2 Sub Assy Front Bottom</t>
  </si>
  <si>
    <t>500106</t>
  </si>
  <si>
    <t>P DCT068</t>
  </si>
  <si>
    <t>510203</t>
  </si>
  <si>
    <t>PA Hanwha FC15-002791A- Cover Bottom</t>
  </si>
  <si>
    <t>510220</t>
  </si>
  <si>
    <t>PA Hanwha FC15-005434A- Cover Cabel Hole</t>
  </si>
  <si>
    <t>320111</t>
  </si>
  <si>
    <t>CNC3 STAR 1</t>
  </si>
  <si>
    <t>450128</t>
  </si>
  <si>
    <t>CH ACE Tech 61C- 00125</t>
  </si>
  <si>
    <t>551076</t>
  </si>
  <si>
    <t>IN Qualcomm MTP Kona 55PG160-1 Front housing</t>
  </si>
  <si>
    <t>500138</t>
  </si>
  <si>
    <t>P CP09 DCT061</t>
  </si>
  <si>
    <t>551143</t>
  </si>
  <si>
    <t>IN Qualcomm IDP Cedros 50-PR919-1 Display Carrier Frame</t>
  </si>
  <si>
    <t>610155</t>
  </si>
  <si>
    <t>AS Qualcomm MTP Olympic Waipio 55-PV452-2 Mid Frame heatsink</t>
  </si>
  <si>
    <t>251000</t>
  </si>
  <si>
    <t>Press ACE Tech 61C- 00125</t>
  </si>
  <si>
    <t>610031</t>
  </si>
  <si>
    <t>AS 55-PE902_1 Windows Camera Assy Front</t>
  </si>
  <si>
    <t>450123</t>
  </si>
  <si>
    <t>CH CP16 DCT036</t>
  </si>
  <si>
    <t>531079</t>
  </si>
  <si>
    <t>LA Qualcomm IDP Talos 55-PF951-1 Front housing</t>
  </si>
  <si>
    <t>531083</t>
  </si>
  <si>
    <t>LA Qualcomm IDP Talos 55-PF951-3 Front housing</t>
  </si>
  <si>
    <t>610147</t>
  </si>
  <si>
    <t>AS Qualcomm MTP Lahaina 55-PP323-2 Module 0</t>
  </si>
  <si>
    <t>531098</t>
  </si>
  <si>
    <t>LA Qualcomm IDP Nicobar 55-PF951-5 Front housing</t>
  </si>
  <si>
    <t>470014</t>
  </si>
  <si>
    <t>CH 130W</t>
  </si>
  <si>
    <t>301405</t>
  </si>
  <si>
    <t>CNC Qualcomm IDP Kodiak 55-PR954-20 Rear housing</t>
  </si>
  <si>
    <t>531069</t>
  </si>
  <si>
    <t>LA Qualcomm MTP 5G Carrera 55-PB596-10 Front housing</t>
  </si>
  <si>
    <t>610129</t>
  </si>
  <si>
    <t>AS Qualcomm IDP Cedros 55-PR919-1 Display Carrier</t>
  </si>
  <si>
    <t>470029</t>
  </si>
  <si>
    <t>CH 815 # 34</t>
  </si>
  <si>
    <t>610125</t>
  </si>
  <si>
    <t>AS Vinsmart V640_N25F1103 LCM Front Frame</t>
  </si>
  <si>
    <t>531081</t>
  </si>
  <si>
    <t>LA Qualcomm MTP 5G Carrera 55-PF774-1 Front housing</t>
  </si>
  <si>
    <t>590068</t>
  </si>
  <si>
    <t>BUR Qualcomm MTP 5G Carrera 55-PF774-1 Front housing</t>
  </si>
  <si>
    <t>251014</t>
  </si>
  <si>
    <t>Press ACE Tech 61C- 00354</t>
  </si>
  <si>
    <t>450073</t>
  </si>
  <si>
    <t>CH DCT032</t>
  </si>
  <si>
    <t>450136</t>
  </si>
  <si>
    <t>CH CP15 DCT001 (C)</t>
  </si>
  <si>
    <t>590010</t>
  </si>
  <si>
    <t>BUR 928#8</t>
  </si>
  <si>
    <t>610062</t>
  </si>
  <si>
    <t>AS SM-J810F</t>
  </si>
  <si>
    <t>301358</t>
  </si>
  <si>
    <t>CNC Qualcomm IDP Kodiak 55-PR954-10 Rear housing</t>
  </si>
  <si>
    <t>551114</t>
  </si>
  <si>
    <t>IN Qualcomm IDP Rennel 55-PF951-6 Front housing</t>
  </si>
  <si>
    <t>590030</t>
  </si>
  <si>
    <t>BUR Rear housing 50-PB924</t>
  </si>
  <si>
    <t>500180</t>
  </si>
  <si>
    <t>P CP14 DCT001(Black)</t>
  </si>
  <si>
    <t>590064</t>
  </si>
  <si>
    <t>BUR Qualcomm IDP Talos 55-PF951-1 Front housing</t>
  </si>
  <si>
    <t>610148</t>
  </si>
  <si>
    <t>AS Qualcomm MTP Lahaina 55-PP324-2 Module 1</t>
  </si>
  <si>
    <t>610023</t>
  </si>
  <si>
    <t>AS G532 #46</t>
  </si>
  <si>
    <t>510223</t>
  </si>
  <si>
    <t>PA Hanwha FC29-009213A- Case Top</t>
  </si>
  <si>
    <t>551093</t>
  </si>
  <si>
    <t>IN Qualcomm MTP Kona 55-PG162-2 Rear housing</t>
  </si>
  <si>
    <t>251009</t>
  </si>
  <si>
    <t>Press ACE Tech 61C- 00230</t>
  </si>
  <si>
    <t>450088</t>
  </si>
  <si>
    <t>CH CP10 DCT 025</t>
  </si>
  <si>
    <t>531109</t>
  </si>
  <si>
    <t>LA Qualcomm Carrera CA90-PL107-1 Front housing</t>
  </si>
  <si>
    <t>470028</t>
  </si>
  <si>
    <t>CH 815 # 33</t>
  </si>
  <si>
    <t>310100</t>
  </si>
  <si>
    <t>CNC(Step3) Qualcomm CA90-PL107-1 Front housing</t>
  </si>
  <si>
    <t>370180</t>
  </si>
  <si>
    <t>PO ZF IPM Housing</t>
  </si>
  <si>
    <t>610087</t>
  </si>
  <si>
    <t>AS Qualcomm Hana CA90-PL106-2 Rear housing</t>
  </si>
  <si>
    <t>551141</t>
  </si>
  <si>
    <t>IN Vinsmart V640_N25F1103 LCM Front Frame</t>
  </si>
  <si>
    <t>450116</t>
  </si>
  <si>
    <t>CH CP16DCT023</t>
  </si>
  <si>
    <t>370077</t>
  </si>
  <si>
    <t>PO 815 # 33</t>
  </si>
  <si>
    <t>301132</t>
  </si>
  <si>
    <t>CNC Qualcomm CPE Huracan 55-PK742-1 Front housing</t>
  </si>
  <si>
    <t>450085</t>
  </si>
  <si>
    <t>CH DCT050</t>
  </si>
  <si>
    <t>531104</t>
  </si>
  <si>
    <t>LA Qualcomm MTP Kona 55-PG162-2 Rear housing</t>
  </si>
  <si>
    <t>531146</t>
  </si>
  <si>
    <t>LA Qualcomm MTP Bittra 55-PM920-10 Front housing</t>
  </si>
  <si>
    <t>301026</t>
  </si>
  <si>
    <t>CNC 815 #27</t>
  </si>
  <si>
    <t>510228</t>
  </si>
  <si>
    <t>PA Hanwha FC29-004223B Case Bottom</t>
  </si>
  <si>
    <t>531150</t>
  </si>
  <si>
    <t>LA Qualcomm MTP Chitwan 55-PM922-20 Rear housing</t>
  </si>
  <si>
    <t>470211</t>
  </si>
  <si>
    <t>CH Hanwha FC29-008726A- Case Bottom</t>
  </si>
  <si>
    <t>551063</t>
  </si>
  <si>
    <t>IN Qualcomm MTP 5G Carrera 55-PF774-1 Front housing</t>
  </si>
  <si>
    <t>551099</t>
  </si>
  <si>
    <t>IN Qualcomm Saipan 55-PG160-4 Front housing</t>
  </si>
  <si>
    <t>450101</t>
  </si>
  <si>
    <t>CH CP09 DCT061</t>
  </si>
  <si>
    <t>510036</t>
  </si>
  <si>
    <t>PA TRW-Nissan Scam 4.8 Cover</t>
  </si>
  <si>
    <t>320109</t>
  </si>
  <si>
    <t>CNC3 Great Note 8</t>
  </si>
  <si>
    <t>590077</t>
  </si>
  <si>
    <t>BUR SM-J600F</t>
  </si>
  <si>
    <t>450075</t>
  </si>
  <si>
    <t>CH DCT053</t>
  </si>
  <si>
    <t>551128</t>
  </si>
  <si>
    <t>IN Qualcomm MTP Bittra 55-PM922-10 Rear housing</t>
  </si>
  <si>
    <t>610083</t>
  </si>
  <si>
    <t>AS Qualcomm Twizy 55-PM220-1 Front</t>
  </si>
  <si>
    <t>310107</t>
  </si>
  <si>
    <t>CNC IDP Cedros 55-PR725-1 Front housing</t>
  </si>
  <si>
    <t>320113</t>
  </si>
  <si>
    <t>CNC3 BEYOND X(Samsung)</t>
  </si>
  <si>
    <t>590078</t>
  </si>
  <si>
    <t>BUR SM-J810F</t>
  </si>
  <si>
    <t>251005</t>
  </si>
  <si>
    <t>Press ACE Tech 61C- 00199</t>
  </si>
  <si>
    <t>310117</t>
  </si>
  <si>
    <t>CNC2 PALETTE T2 ( Samsung)</t>
  </si>
  <si>
    <t>471021</t>
  </si>
  <si>
    <t>Qualcomm IDP Moorea 50-PF959-91 Battery Door( Cleaning)</t>
  </si>
  <si>
    <t>531112</t>
  </si>
  <si>
    <t>LA Qualcomm Hana CA90-PL106-2 Rear housing</t>
  </si>
  <si>
    <t>590046</t>
  </si>
  <si>
    <t>BUR G532 #46(lazer)</t>
  </si>
  <si>
    <t>471020</t>
  </si>
  <si>
    <t>Qualcomm IDP Talos 50-PF959-81 Battery Door( Cleaning)</t>
  </si>
  <si>
    <t>310093</t>
  </si>
  <si>
    <t>CNC ACE A350130_Bottom Support Dura( 61D-00501)(3)</t>
  </si>
  <si>
    <t>251010</t>
  </si>
  <si>
    <t>Press ACE Tech 61C- 00234</t>
  </si>
  <si>
    <t>450149</t>
  </si>
  <si>
    <t>CH ACE Tech 61C- 00352</t>
  </si>
  <si>
    <t>310087</t>
  </si>
  <si>
    <t>CNC2 Great Note 8</t>
  </si>
  <si>
    <t>430047</t>
  </si>
  <si>
    <t>SB ACE_LB++ Dipole(61D-00361)(2)</t>
  </si>
  <si>
    <t>510205</t>
  </si>
  <si>
    <t>PA Hanwha FC29-002464H- Case Top</t>
  </si>
  <si>
    <t>610037</t>
  </si>
  <si>
    <t>AS Qualcomm back housing assy 55-PB612</t>
  </si>
  <si>
    <t>531094</t>
  </si>
  <si>
    <t>LA Qualcomm MTP Kona 55-PG162-1 Rear housing</t>
  </si>
  <si>
    <t>610111</t>
  </si>
  <si>
    <t>AS Qualcomm MTP Bittra 55-PP813-10 Rear Lens</t>
  </si>
  <si>
    <t>510022</t>
  </si>
  <si>
    <t>PA SM-A750F</t>
  </si>
  <si>
    <t>251007</t>
  </si>
  <si>
    <t>Press ACE Tech 61C- 00231</t>
  </si>
  <si>
    <t>551129</t>
  </si>
  <si>
    <t>IN Qualcomm MTP Bittra 55-PM922-1 Rear housing</t>
  </si>
  <si>
    <t>470058</t>
  </si>
  <si>
    <t>CH ACE Bottom Support ( 61D-00553)</t>
  </si>
  <si>
    <t>471029</t>
  </si>
  <si>
    <t>Qualcomm Hana CA90-PL106-2 Rear housing(Cleaning)</t>
  </si>
  <si>
    <t>510021</t>
  </si>
  <si>
    <t>PA SM-J810F</t>
  </si>
  <si>
    <t>301050</t>
  </si>
  <si>
    <t>CNC 815 #33</t>
  </si>
  <si>
    <t>551074</t>
  </si>
  <si>
    <t>IN SM-J600F</t>
  </si>
  <si>
    <t>300179</t>
  </si>
  <si>
    <t>CNC1 Great Note 8</t>
  </si>
  <si>
    <t>531123</t>
  </si>
  <si>
    <t>LA Qualcomm MTP Kona 55-PG165-4 Ant Carrier 1</t>
  </si>
  <si>
    <t>450117</t>
  </si>
  <si>
    <t>CH CP16DCT024</t>
  </si>
  <si>
    <t>301060</t>
  </si>
  <si>
    <t>CNC ACE A300150_Bottom Support Dura( 61D-00504)</t>
  </si>
  <si>
    <t>360074</t>
  </si>
  <si>
    <t>PO ACE A350130_Bottom Support Dura( 61D-00501)(3)</t>
  </si>
  <si>
    <t>551155</t>
  </si>
  <si>
    <t>IN Qualcom MTP Olympic Waipio 55-13197-1 Bracket Ant 8-9</t>
  </si>
  <si>
    <t>470151</t>
  </si>
  <si>
    <t>CH Hosiden HEG Stand Cover HUG0810-27PW(2)</t>
  </si>
  <si>
    <t>251013</t>
  </si>
  <si>
    <t>Press ACE Tech 61C- 00352</t>
  </si>
  <si>
    <t>551040</t>
  </si>
  <si>
    <t>IN G532 #46 (lazer)</t>
  </si>
  <si>
    <t>510219</t>
  </si>
  <si>
    <t>PA Hanwha EP07-001168B-Heat Sink R</t>
  </si>
  <si>
    <t>570010</t>
  </si>
  <si>
    <t>BUR2 530H#31</t>
  </si>
  <si>
    <t>450097</t>
  </si>
  <si>
    <t>CH DCT 028</t>
  </si>
  <si>
    <t>590029</t>
  </si>
  <si>
    <t>BUR Battery Cover 50-PB925</t>
  </si>
  <si>
    <t>301069</t>
  </si>
  <si>
    <t>CNC ACE A350130_Up Support ( 61D-00312)(3)</t>
  </si>
  <si>
    <t>590045</t>
  </si>
  <si>
    <t>BUR G532 #32(lazer)</t>
  </si>
  <si>
    <t>300205</t>
  </si>
  <si>
    <t>CNC1 B4 ( Samsung)</t>
  </si>
  <si>
    <t>531071</t>
  </si>
  <si>
    <t>LA Qualcomm MTP Hana CA90-PH913-1 Rear housing</t>
  </si>
  <si>
    <t>510234</t>
  </si>
  <si>
    <t>PA Hanwha FC29-008272C-Case Bottom(White)</t>
  </si>
  <si>
    <t>551104</t>
  </si>
  <si>
    <t>IN Qualcomm Saipan 55-PL927-1 Assy Camera</t>
  </si>
  <si>
    <t>590035</t>
  </si>
  <si>
    <t>BUR Rear housing 55-PB612-1</t>
  </si>
  <si>
    <t>470034</t>
  </si>
  <si>
    <t>CH Qualcomm MTP SDX24 Front housing 55-PB922</t>
  </si>
  <si>
    <t>531070</t>
  </si>
  <si>
    <t>LA Qualcomm MTP 5G Carrera 55-PG104-2 Rear housing</t>
  </si>
  <si>
    <t>251011</t>
  </si>
  <si>
    <t>Press ACE Tech 61C- 00235</t>
  </si>
  <si>
    <t>551039</t>
  </si>
  <si>
    <t>IN G532 #32 (lazer)</t>
  </si>
  <si>
    <t>470081</t>
  </si>
  <si>
    <t>CH Qualcomm MTP Huracan 55-PG160-3 Front housing</t>
  </si>
  <si>
    <t>301073</t>
  </si>
  <si>
    <t>CNC ACE Bottom Support ( 61D-00553)</t>
  </si>
  <si>
    <t>250078</t>
  </si>
  <si>
    <t>TR 815 # 33</t>
  </si>
  <si>
    <t>450152</t>
  </si>
  <si>
    <t>CH ACE Tech 61C- 00173</t>
  </si>
  <si>
    <t>320108</t>
  </si>
  <si>
    <t>CNC3 Dream 1</t>
  </si>
  <si>
    <t>470204</t>
  </si>
  <si>
    <t>CH Hanwha FC29-002464H- Case Top</t>
  </si>
  <si>
    <t>470076</t>
  </si>
  <si>
    <t>CH SM-A750F</t>
  </si>
  <si>
    <t>301213</t>
  </si>
  <si>
    <t>CNC Hanwha FC29-009213A- Case Top</t>
  </si>
  <si>
    <t>510020</t>
  </si>
  <si>
    <t>PA SM-J600F</t>
  </si>
  <si>
    <t>301099</t>
  </si>
  <si>
    <t>CNC SM-A750F</t>
  </si>
  <si>
    <t>610151</t>
  </si>
  <si>
    <t>AS LGIT IKC Camera base 3CAC00180A</t>
  </si>
  <si>
    <t>360076</t>
  </si>
  <si>
    <t>PO ACE A350130_Up Support ( 61D-00312)(3)</t>
  </si>
  <si>
    <t>301191</t>
  </si>
  <si>
    <t>CNC DCY11- ECU BOTTOM 3CAC00243A</t>
  </si>
  <si>
    <t>470202</t>
  </si>
  <si>
    <t>CH Hanwha FC29-003781B- Case Bottom</t>
  </si>
  <si>
    <t>250114</t>
  </si>
  <si>
    <t>TR Qualcomm MTP Kona 55-PG160-2 Front housing</t>
  </si>
  <si>
    <t>551102</t>
  </si>
  <si>
    <t>IN Qualcomm Hana CA90-PL106-2 Rear housing</t>
  </si>
  <si>
    <t>510230</t>
  </si>
  <si>
    <t>PA Hanwha FC39-004148A Mount Plate</t>
  </si>
  <si>
    <t>360088</t>
  </si>
  <si>
    <t>PO ACE Bottom Support ( 61D-00553)( mài lần 2)</t>
  </si>
  <si>
    <t>551145</t>
  </si>
  <si>
    <t>IN Qualcomm IDP Cedros 55-PR954-1 Rear housing</t>
  </si>
  <si>
    <t>250111</t>
  </si>
  <si>
    <t>TR SM-A750F</t>
  </si>
  <si>
    <t>590062</t>
  </si>
  <si>
    <t>BUR Qualcomm IDP Talos 55-PG284-1 Ant carrier</t>
  </si>
  <si>
    <t>310092</t>
  </si>
  <si>
    <t>CNC ACE A300150_Bottom Support Dura( 61D-00504)(3)</t>
  </si>
  <si>
    <t>301205</t>
  </si>
  <si>
    <t>CNC Hanwha FC29-008726A- Case Bottom</t>
  </si>
  <si>
    <t>470101</t>
  </si>
  <si>
    <t>CH SM-M307F</t>
  </si>
  <si>
    <t>531114</t>
  </si>
  <si>
    <t>LA Qualcomm Saipan 55-PL927-1 Camera Assy</t>
  </si>
  <si>
    <t>551089</t>
  </si>
  <si>
    <t>IN Qualcomm MTP Kona 50-PJ743-1 Cover1, 5G Module</t>
  </si>
  <si>
    <t>510014</t>
  </si>
  <si>
    <t>PA G532 #46</t>
  </si>
  <si>
    <t>430049</t>
  </si>
  <si>
    <t>SB ACE Bottom Support ( 61D-00553)</t>
  </si>
  <si>
    <t>210099</t>
  </si>
  <si>
    <t>CA ACE A350130_Bottom Support Dura( 61D-00501)</t>
  </si>
  <si>
    <t>250212</t>
  </si>
  <si>
    <t>TR Hanwha FC29-008726A- Case Bottom</t>
  </si>
  <si>
    <t>370177</t>
  </si>
  <si>
    <t>PO Qualcomm MTP Olympic Waipio 55-PV452-1 Rear Frame( Po)</t>
  </si>
  <si>
    <t>471027</t>
  </si>
  <si>
    <t>Qualcomm MTP Kona 50-PG182-1 Battery Door( Cleaning)</t>
  </si>
  <si>
    <t>470201</t>
  </si>
  <si>
    <t>CH Hanwha FC29-003780A- Case Top</t>
  </si>
  <si>
    <t>470111</t>
  </si>
  <si>
    <t>CH SM-M315F</t>
  </si>
  <si>
    <t>251002</t>
  </si>
  <si>
    <t>Press ACE Tech 61C- 00171</t>
  </si>
  <si>
    <t>430076</t>
  </si>
  <si>
    <t>HO SM-M307F</t>
  </si>
  <si>
    <t>530285</t>
  </si>
  <si>
    <t>PR Hanwha FC29-008806A- Case Top</t>
  </si>
  <si>
    <t>660217</t>
  </si>
  <si>
    <t>UV PG0001</t>
  </si>
  <si>
    <t>370140</t>
  </si>
  <si>
    <t>PO SM-M307F</t>
  </si>
  <si>
    <t>470088</t>
  </si>
  <si>
    <t>CH Qualcomm Saipan 55-PG160-4 Front housing</t>
  </si>
  <si>
    <t>450139</t>
  </si>
  <si>
    <t>CH CP17 DCT013</t>
  </si>
  <si>
    <t>310099</t>
  </si>
  <si>
    <t>Hanwha CNC2-4 FC29-008098C-Holder DN 4M Fixed(2)</t>
  </si>
  <si>
    <t>301147</t>
  </si>
  <si>
    <t>CNC SM-M307F</t>
  </si>
  <si>
    <t>531097</t>
  </si>
  <si>
    <t>LA Qualcomm IDP Nicobar 55-PL168-1 Ant Carrier</t>
  </si>
  <si>
    <t>510017</t>
  </si>
  <si>
    <t>PA G532 #32( lazer)</t>
  </si>
  <si>
    <t>530292</t>
  </si>
  <si>
    <t>PR Qualcomm CPE Huracan 50-PM477-1 Access Cover</t>
  </si>
  <si>
    <t>301203</t>
  </si>
  <si>
    <t>CNC Hanwha FC29-002464H- Case Top</t>
  </si>
  <si>
    <t>510025</t>
  </si>
  <si>
    <t>PA SM- A705F</t>
  </si>
  <si>
    <t>551084</t>
  </si>
  <si>
    <t>IN Qualcomm IDP Nicobar 55-PL168-1 Ant Carrier</t>
  </si>
  <si>
    <t>551164</t>
  </si>
  <si>
    <t>IN Qualcomm MTP Lahaina 50-PM927-2 Ant Carrier 3</t>
  </si>
  <si>
    <t>531193</t>
  </si>
  <si>
    <t>LA Vinsmart V350U Front Cover Metal( Mold 2 Cavity)</t>
  </si>
  <si>
    <t>250130</t>
  </si>
  <si>
    <t>TR SM- M307F</t>
  </si>
  <si>
    <t>301190</t>
  </si>
  <si>
    <t>CNC SM-M315F LCD Bracket</t>
  </si>
  <si>
    <t>360066</t>
  </si>
  <si>
    <t>PO CP17 DCT012</t>
  </si>
  <si>
    <t>360023</t>
  </si>
  <si>
    <t>PO DCT073</t>
  </si>
  <si>
    <t>630019</t>
  </si>
  <si>
    <t>Hanwha FC29-008098C- Holder DN 4M Fixed (2)</t>
  </si>
  <si>
    <t>531194</t>
  </si>
  <si>
    <t>LA Vinsmart V350U Front Cover Metal( Mold 1 Cavity)</t>
  </si>
  <si>
    <t>300189</t>
  </si>
  <si>
    <t>CNC ACE Tech 61C-00261</t>
  </si>
  <si>
    <t>300190</t>
  </si>
  <si>
    <t>CNC1 STAR 2</t>
  </si>
  <si>
    <t>510214</t>
  </si>
  <si>
    <t>PA Hanwha FC29-008806- Case Top</t>
  </si>
  <si>
    <t>360067</t>
  </si>
  <si>
    <t>PO CP17 DCT013</t>
  </si>
  <si>
    <t>470089</t>
  </si>
  <si>
    <t>CH SM-A705F(2)</t>
  </si>
  <si>
    <t>301055</t>
  </si>
  <si>
    <t>CNC Qual Comm MTP SDX24 Front housing 55-PB922</t>
  </si>
  <si>
    <t>470126</t>
  </si>
  <si>
    <t>CH Vinsmart V350U Front Cover Metal( Mold 1 Cavity)</t>
  </si>
  <si>
    <t>590020</t>
  </si>
  <si>
    <t>BUR G532 #32</t>
  </si>
  <si>
    <t>590075</t>
  </si>
  <si>
    <t>BUR Qualcomm QRD 5G Hana 50-PE158-1 Boot Camera</t>
  </si>
  <si>
    <t>470125</t>
  </si>
  <si>
    <t>CH Vinsmart V350U Front Cover Metal( Mold 2 Cavity)</t>
  </si>
  <si>
    <t>470064</t>
  </si>
  <si>
    <t>CH Qualcomm MTP 5G 55-PF774-1 Front housing</t>
  </si>
  <si>
    <t>510222</t>
  </si>
  <si>
    <t>PA Hanwha FC15-005351A- Cover Rear</t>
  </si>
  <si>
    <t>551153</t>
  </si>
  <si>
    <t>IN Qualcom MTP Olympic Waipio 50-13198-2 Bracket Bottom</t>
  </si>
  <si>
    <t>360008</t>
  </si>
  <si>
    <t>PO DCT048</t>
  </si>
  <si>
    <t>250202</t>
  </si>
  <si>
    <t>TR Hanwha FC29-003781B- Case Bottom</t>
  </si>
  <si>
    <t>471046</t>
  </si>
  <si>
    <t>OMS FRONT LENS HOLDER 3CAC00207A(Cleaning)</t>
  </si>
  <si>
    <t>610045</t>
  </si>
  <si>
    <t>AS Qualcomm MTP 5G Carrera 55-PF724-1 Ant Carrier 4(Right)</t>
  </si>
  <si>
    <t>310105</t>
  </si>
  <si>
    <t>CNC2 LGIT FAW RVC Front Body 3CAC00192A</t>
  </si>
  <si>
    <t>531078</t>
  </si>
  <si>
    <t>LA Qualcomm IDP Talos 55-PF953-1 Rear housing</t>
  </si>
  <si>
    <t>250139</t>
  </si>
  <si>
    <t>TR SM-M315F</t>
  </si>
  <si>
    <t>470019</t>
  </si>
  <si>
    <t>CH G532 #46</t>
  </si>
  <si>
    <t>301201</t>
  </si>
  <si>
    <t>CNC Hanwha FC29-003781B- Case Bottom</t>
  </si>
  <si>
    <t>370132</t>
  </si>
  <si>
    <t>PO Qualcomm Saipan 55-PG160-4 Front housing</t>
  </si>
  <si>
    <t>450132</t>
  </si>
  <si>
    <t>CH ACE Tech 61C- 00174</t>
  </si>
  <si>
    <t>531116</t>
  </si>
  <si>
    <t>LA Qualcomm Kona 55-PG165-3 Ant Carrier 1</t>
  </si>
  <si>
    <t>470209</t>
  </si>
  <si>
    <t>CH Hanwha FC29-003420A- Cap Bolt</t>
  </si>
  <si>
    <t>551147</t>
  </si>
  <si>
    <t>IN Qualcomm MTP Makena 50-PV171-1 Battery Door</t>
  </si>
  <si>
    <t>430070</t>
  </si>
  <si>
    <t>HO SM-A705F(2)</t>
  </si>
  <si>
    <t>301118</t>
  </si>
  <si>
    <t>CNC Qualcomm Saipan 55-PG160-4 Front housing</t>
  </si>
  <si>
    <t>300145</t>
  </si>
  <si>
    <t>CNC DCT 009</t>
  </si>
  <si>
    <t>470212</t>
  </si>
  <si>
    <t>CH Hanwha FC29-008807A- Case Bottom</t>
  </si>
  <si>
    <t>301317</t>
  </si>
  <si>
    <t>CNC OMS Front Len Holder 3CAC00207A</t>
  </si>
  <si>
    <t>531166</t>
  </si>
  <si>
    <t>LA Qualcomm MTP Makena 55-PV170-1 Rear Housing Assy</t>
  </si>
  <si>
    <t>300117</t>
  </si>
  <si>
    <t>CNC DCT048</t>
  </si>
  <si>
    <t>310101</t>
  </si>
  <si>
    <t>CNC2 BEYOND X( Samsung)</t>
  </si>
  <si>
    <t>590063</t>
  </si>
  <si>
    <t>BUR Qualcomm IDP Talos 55-PF953-1 Rear housing</t>
  </si>
  <si>
    <t>300177</t>
  </si>
  <si>
    <t>CNC CP17 DCT013</t>
  </si>
  <si>
    <t>510039</t>
  </si>
  <si>
    <t>PA FAW Front Body 3CAC00193A(2)</t>
  </si>
  <si>
    <t>510218</t>
  </si>
  <si>
    <t>PA Hanwha EP07-001202A-Sink Heat Right</t>
  </si>
  <si>
    <t>551148</t>
  </si>
  <si>
    <t>IN Qualcomm MTP Makena 50-PV170-1 Rear Housing Assy</t>
  </si>
  <si>
    <t>531168</t>
  </si>
  <si>
    <t>LA FAW Front Body 3CAC00193A</t>
  </si>
  <si>
    <t>321015</t>
  </si>
  <si>
    <t>TAP SM-A705F(2)</t>
  </si>
  <si>
    <t>301087</t>
  </si>
  <si>
    <t>CNC Yongin ZBC0070 Bottom Case</t>
  </si>
  <si>
    <t>531181</t>
  </si>
  <si>
    <t>LA FAW Front Body 3CAC00193A(2)</t>
  </si>
  <si>
    <t>300139</t>
  </si>
  <si>
    <t>CNC DCT075</t>
  </si>
  <si>
    <t>301092</t>
  </si>
  <si>
    <t>CNC SM-J600F</t>
  </si>
  <si>
    <t>210092</t>
  </si>
  <si>
    <t>CA YongIn _ZBC 0070 Case</t>
  </si>
  <si>
    <t>340002</t>
  </si>
  <si>
    <t>Tiện Hanwha FC29-008329A- Case Bottom</t>
  </si>
  <si>
    <t>301229</t>
  </si>
  <si>
    <t>CNC Hanwha FC29-009417A- Holder Sensor</t>
  </si>
  <si>
    <t>590052</t>
  </si>
  <si>
    <t>BUR Qualcomm MTP 5G Carrera 55-PF724-1 Ant Carrier 4(Right)</t>
  </si>
  <si>
    <t>301212</t>
  </si>
  <si>
    <t>CNC Hanwha FC29-008820- Case Top</t>
  </si>
  <si>
    <t>470224</t>
  </si>
  <si>
    <t>CH Hanwha FC15-002255B- Cover Front</t>
  </si>
  <si>
    <t>510206</t>
  </si>
  <si>
    <t>PA Hanwha EP07-001028D-Sink, Heat-R</t>
  </si>
  <si>
    <t>301083</t>
  </si>
  <si>
    <t>CNC Qualcomm 5G 55-PF774-1 Front housing</t>
  </si>
  <si>
    <t>210161</t>
  </si>
  <si>
    <t>CA DCY11- ECU TOP 3CAC00242A</t>
  </si>
  <si>
    <t>250168</t>
  </si>
  <si>
    <t>TR Qualcomm MTP Olympic Waipio 55-PV452-4 Mid Frame</t>
  </si>
  <si>
    <t>301067</t>
  </si>
  <si>
    <t>CNC Qualcomm Front housing 55-PB596-1</t>
  </si>
  <si>
    <t>470061</t>
  </si>
  <si>
    <t>CH G532 #46(lazer)</t>
  </si>
  <si>
    <t>310110</t>
  </si>
  <si>
    <t>CNC2 FAW Front Body 3CAC00193A(2)</t>
  </si>
  <si>
    <t>310109</t>
  </si>
  <si>
    <t>CNC2 FAW Front Body 3CAC00193A</t>
  </si>
  <si>
    <t>590048</t>
  </si>
  <si>
    <t>BUR Qualcomm MTP 5G Carrera 50-PD602-1 Battery Door</t>
  </si>
  <si>
    <t>470038</t>
  </si>
  <si>
    <t>CH ACE_Top Cover Multi Grip( 61D-00572)</t>
  </si>
  <si>
    <t>531110</t>
  </si>
  <si>
    <t>LA Qualcomm Saipan 55-PG162-4 Rear housing</t>
  </si>
  <si>
    <t>301208</t>
  </si>
  <si>
    <t>CNC Hanwha FC29-008821A- Case Bottom</t>
  </si>
  <si>
    <t>370165</t>
  </si>
  <si>
    <t>PO TRW-GMT1XX Housing</t>
  </si>
  <si>
    <t>590050</t>
  </si>
  <si>
    <t>BUR Qualcomm MTP 5G Carrera 55-PD412-1 Ant Carrier 2(Top)</t>
  </si>
  <si>
    <t>471034</t>
  </si>
  <si>
    <t>Qualcomm MTP Kona CA90-PP733-1 Battery Door( Cleaning)</t>
  </si>
  <si>
    <t>470115</t>
  </si>
  <si>
    <t>CH SM-A415F</t>
  </si>
  <si>
    <t>210237</t>
  </si>
  <si>
    <t>CA Hanwha FC15-000899B- ABF Base Plate</t>
  </si>
  <si>
    <t>531084</t>
  </si>
  <si>
    <t>LA Qualcomm IDP Moorea 55-PF953-2 Rear housing</t>
  </si>
  <si>
    <t>200129</t>
  </si>
  <si>
    <t>CA DCT075</t>
  </si>
  <si>
    <t>250227</t>
  </si>
  <si>
    <t>TR Hanwha FC29-008820- Case Top</t>
  </si>
  <si>
    <t>301128</t>
  </si>
  <si>
    <t>CNC Qualcomm IDP Rennel 50-PF959-82 Battery Door</t>
  </si>
  <si>
    <t>200109</t>
  </si>
  <si>
    <t>CA CP15 DCT038</t>
  </si>
  <si>
    <t>531072</t>
  </si>
  <si>
    <t>LA Qualcomm MTP SDX24 55-PA574-3 Ant Carrier BTM</t>
  </si>
  <si>
    <t>551122</t>
  </si>
  <si>
    <t>IN 61A-01433 Base Dipole</t>
  </si>
  <si>
    <t>470122</t>
  </si>
  <si>
    <t>CH SM-A217F</t>
  </si>
  <si>
    <t>300123</t>
  </si>
  <si>
    <t>CNC DCT068</t>
  </si>
  <si>
    <t>301210</t>
  </si>
  <si>
    <t>CNC Hanwha FC29-007182A- Holder DN 2M</t>
  </si>
  <si>
    <t>551044</t>
  </si>
  <si>
    <t>IN Qualcomm MTP 5G Carrera 55-PD412-1 Ant Carrier 2(Top)</t>
  </si>
  <si>
    <t>250122</t>
  </si>
  <si>
    <t>TR Qualcomm Saipan 55-PG160-4 Front housing</t>
  </si>
  <si>
    <t>301207</t>
  </si>
  <si>
    <t>CNC Hanwha FC29-008806- Case Top</t>
  </si>
  <si>
    <t>531093</t>
  </si>
  <si>
    <t>LA Qualcomm MTP Kona 55-PG165-1 Ant Carrier 1</t>
  </si>
  <si>
    <t>510235</t>
  </si>
  <si>
    <t>PA Hanwha FC29-009417A-Holder Sensor</t>
  </si>
  <si>
    <t>301119</t>
  </si>
  <si>
    <t>CNC Qualcomm Saipan 50-PG182-3 Battery Door</t>
  </si>
  <si>
    <t>551136</t>
  </si>
  <si>
    <t>IN Qualcomm 50-PN600-1 Camera boot( Injection part)</t>
  </si>
  <si>
    <t>370080</t>
  </si>
  <si>
    <t>PO ACE_Clamp Support</t>
  </si>
  <si>
    <t>200113</t>
  </si>
  <si>
    <t>CA DCT068</t>
  </si>
  <si>
    <t>250121</t>
  </si>
  <si>
    <t>TR SM- A705F</t>
  </si>
  <si>
    <t>470018</t>
  </si>
  <si>
    <t>CH G532 #32</t>
  </si>
  <si>
    <t>470221</t>
  </si>
  <si>
    <t>CH Hanwha FC15-005351A- Cover Rear</t>
  </si>
  <si>
    <t>430215</t>
  </si>
  <si>
    <t>HO Vinsmart V350U Front Cover Metal ( Mold 1 Cavity)</t>
  </si>
  <si>
    <t>630026</t>
  </si>
  <si>
    <t>LGIT IKC Camera base 3CAC00180A</t>
  </si>
  <si>
    <t>630015</t>
  </si>
  <si>
    <t>Hanwha FC29-007182A- Holder DN 2M</t>
  </si>
  <si>
    <t>584060</t>
  </si>
  <si>
    <t>BP- FL683(4)</t>
  </si>
  <si>
    <t>301089</t>
  </si>
  <si>
    <t>CNC TOP INTERCUBE- Heat Sink</t>
  </si>
  <si>
    <t>590076</t>
  </si>
  <si>
    <t>BUR Qualcomm QRD 5G Hana 50-PJ067-1 Boot mic top</t>
  </si>
  <si>
    <t>590074</t>
  </si>
  <si>
    <t>BUR Qualcomm QRD 5G Hana 50-PC606-1 Boot mic Bottom</t>
  </si>
  <si>
    <t>370067</t>
  </si>
  <si>
    <t>PO G532 #32</t>
  </si>
  <si>
    <t>551078</t>
  </si>
  <si>
    <t>IN Qualcomm MTP Kona 55PG165-1 Ant Carrier 1</t>
  </si>
  <si>
    <t>470207</t>
  </si>
  <si>
    <t>CH Hanwha FC15-002206B- Cover Bottom</t>
  </si>
  <si>
    <t>250210</t>
  </si>
  <si>
    <t>TR Hanwha FC29-003420A- Cap Bolt</t>
  </si>
  <si>
    <t>370172</t>
  </si>
  <si>
    <t>PO SM A217F</t>
  </si>
  <si>
    <t>551019</t>
  </si>
  <si>
    <t>IN Ant Carrier Left 55-PA577-1</t>
  </si>
  <si>
    <t>360082</t>
  </si>
  <si>
    <t>PO CP14 DCT001</t>
  </si>
  <si>
    <t>630024</t>
  </si>
  <si>
    <t>LGIT Geely Front Body 3CAC00169A</t>
  </si>
  <si>
    <t>310083</t>
  </si>
  <si>
    <t>CNC2 Dream 1</t>
  </si>
  <si>
    <t>430214</t>
  </si>
  <si>
    <t>HO Vinsmart V350U Front Cover Metal ( Mold 2 Cavity)</t>
  </si>
  <si>
    <t>430067</t>
  </si>
  <si>
    <t>SB ACE Bottom Cover 2P( 61D-00467)</t>
  </si>
  <si>
    <t>370168</t>
  </si>
  <si>
    <t>PO TRW-Nissan Scam 4.8 Cover</t>
  </si>
  <si>
    <t>301222</t>
  </si>
  <si>
    <t>CNC1 Hanwha FC29-008098C- Holder DN 4M Fixed(2)</t>
  </si>
  <si>
    <t>301395</t>
  </si>
  <si>
    <t>CNC SM-E625F</t>
  </si>
  <si>
    <t>301308</t>
  </si>
  <si>
    <t>CNC SM-A415F</t>
  </si>
  <si>
    <t>590060</t>
  </si>
  <si>
    <t>BUR Qualcomm MTP 5G Carrera 50-PG237-1_Bracket</t>
  </si>
  <si>
    <t>301346</t>
  </si>
  <si>
    <t>CNC SM-A217F</t>
  </si>
  <si>
    <t>300204</t>
  </si>
  <si>
    <t>CNC1 R0 ( Samsung)</t>
  </si>
  <si>
    <t>360233</t>
  </si>
  <si>
    <t>PO Hanwha FC15-002255B- Cover Front</t>
  </si>
  <si>
    <t>430212</t>
  </si>
  <si>
    <t>Blasting LGIT FAW Front Body 3CAC00193A(2)</t>
  </si>
  <si>
    <t>210241</t>
  </si>
  <si>
    <t>CA Hanwha EP07-001148C Heat Sink</t>
  </si>
  <si>
    <t>301180</t>
  </si>
  <si>
    <t>CNC Qualcomm Lahaina 55-PP324-1 Module 1</t>
  </si>
  <si>
    <t>551018</t>
  </si>
  <si>
    <t>IN Ant Carrier Right 55-PA578-1</t>
  </si>
  <si>
    <t>250124</t>
  </si>
  <si>
    <t>TR ACE Ensemble HB Dipole 61D-00396</t>
  </si>
  <si>
    <t>470219</t>
  </si>
  <si>
    <t>CH Hanwha FC15-005434A- Cover Cabel Hole</t>
  </si>
  <si>
    <t>250160</t>
  </si>
  <si>
    <t>TR SM-E625F</t>
  </si>
  <si>
    <t>531073</t>
  </si>
  <si>
    <t>LA Qualcomm MTP SDX24 55-PA575-3 Ant Carrier TOP</t>
  </si>
  <si>
    <t>250148</t>
  </si>
  <si>
    <t>TR TRW -Nissan Scam 4.8 Cover</t>
  </si>
  <si>
    <t>470203</t>
  </si>
  <si>
    <t>CH Hanwha FC15-002791A- Cover Bottom</t>
  </si>
  <si>
    <t>301337</t>
  </si>
  <si>
    <t>CNC1 FAW Front Body 3CAC00193A</t>
  </si>
  <si>
    <t>250140</t>
  </si>
  <si>
    <t>TR SM-A415F</t>
  </si>
  <si>
    <t>531068</t>
  </si>
  <si>
    <t>LA Qualcomm MTP 5G Carrera 55-PF724-1 Ant Carrier 4(Right)</t>
  </si>
  <si>
    <t>551107</t>
  </si>
  <si>
    <t>IN Qualcomm Kona 55-PG166-3 Ant Carrier 2</t>
  </si>
  <si>
    <t>250125</t>
  </si>
  <si>
    <t>TR Qualcomm IDP Rennel 55-PF951-6 Front housing</t>
  </si>
  <si>
    <t>470217</t>
  </si>
  <si>
    <t>CH Hanwha EP07-001202A-Sink, Heat Right</t>
  </si>
  <si>
    <t>470110</t>
  </si>
  <si>
    <t>CH ACE 61D-00637 Top Cover Manual Tilt</t>
  </si>
  <si>
    <t>430208</t>
  </si>
  <si>
    <t>Blasting LGIT FAW Front Body 3CAC00193A</t>
  </si>
  <si>
    <t>250150</t>
  </si>
  <si>
    <t>TR SM-A217F</t>
  </si>
  <si>
    <t>531132</t>
  </si>
  <si>
    <t>LA Qualcomm Saipan 55-PN813-1</t>
  </si>
  <si>
    <t>551144</t>
  </si>
  <si>
    <t>IN Qualcomm CPE Huracan 50-PV288-1 Raydome</t>
  </si>
  <si>
    <t>470100</t>
  </si>
  <si>
    <t>CH Qualcomm Saipan 55-PN813-1</t>
  </si>
  <si>
    <t>301054</t>
  </si>
  <si>
    <t>CNC ACE Bottom Cover 2P</t>
  </si>
  <si>
    <t>470108</t>
  </si>
  <si>
    <t>CH ACE 61D-00639 Bush Plate</t>
  </si>
  <si>
    <t>360237</t>
  </si>
  <si>
    <t>PO Hanwha FC29-008098C- Holder DN 4M Fixed (2)</t>
  </si>
  <si>
    <t>551140</t>
  </si>
  <si>
    <t>IN DCY11 Rear bodyZ 3MON01028A</t>
  </si>
  <si>
    <t>301215</t>
  </si>
  <si>
    <t>CNC Hanwha FC15-002255B- Cover Front</t>
  </si>
  <si>
    <t>301077</t>
  </si>
  <si>
    <t>CNC ACE WHB Dipole ASSY (tap ren)</t>
  </si>
  <si>
    <t>590059</t>
  </si>
  <si>
    <t>BUR Qualcomm MTP 5G Carrera 50-PE401-1_5G Door</t>
  </si>
  <si>
    <t>370107</t>
  </si>
  <si>
    <t>PO ACE WHB Dipole( trước Hot GCN)</t>
  </si>
  <si>
    <t>470208</t>
  </si>
  <si>
    <t>CH Hanwha FC15-005449A- Cover Cabel Hole</t>
  </si>
  <si>
    <t>210240</t>
  </si>
  <si>
    <t>CA Hanwha FC39-004148A Mount Plate</t>
  </si>
  <si>
    <t>250213</t>
  </si>
  <si>
    <t>TR Hanwha FC29-008807A- Case Bottom</t>
  </si>
  <si>
    <t>250085</t>
  </si>
  <si>
    <t>TR ACE_Top Cover 2P</t>
  </si>
  <si>
    <t>301184</t>
  </si>
  <si>
    <t>CNC ACE 61D-00636 Bottom Cover Manual Tilt</t>
  </si>
  <si>
    <t>531103</t>
  </si>
  <si>
    <t>LA Qualcomm MTP Kona 55-PK468-1 Assy 5G Module 3</t>
  </si>
  <si>
    <t>531102</t>
  </si>
  <si>
    <t>LA Qualcomm MTP Kona 55-PK467-1 Assy 5G Module 1</t>
  </si>
  <si>
    <t>301220</t>
  </si>
  <si>
    <t>CNC Hanwha FC15-005434A- Cover Cabel Hole</t>
  </si>
  <si>
    <t>250233</t>
  </si>
  <si>
    <t>TR Hanwha FC15-002255B- Cover Front</t>
  </si>
  <si>
    <t>310096</t>
  </si>
  <si>
    <t>CNC2 STAR 1</t>
  </si>
  <si>
    <t>551090</t>
  </si>
  <si>
    <t>IN Qualcomm MTP Kona 50-PJ744-1 Cover2, 5G Module</t>
  </si>
  <si>
    <t>531175</t>
  </si>
  <si>
    <t>LA LGIT MPC5.5 Cover Lens 3CAC00230A</t>
  </si>
  <si>
    <t>510227</t>
  </si>
  <si>
    <t>PA Hanwha FC29-003420B- Cap Bolt</t>
  </si>
  <si>
    <t>250214</t>
  </si>
  <si>
    <t>TR Hanwha FC29-008806- Case Top</t>
  </si>
  <si>
    <t>360222</t>
  </si>
  <si>
    <t>PO Hanwha FC29-007182A- Holder DN 2M</t>
  </si>
  <si>
    <t>360203</t>
  </si>
  <si>
    <t>PO Hanwha FC15-002791A- Cover Bottom</t>
  </si>
  <si>
    <t>301214</t>
  </si>
  <si>
    <t>CNC Hanwha FC15-001592A-Sensor Guide Holder</t>
  </si>
  <si>
    <t>301218</t>
  </si>
  <si>
    <t>CNC Hanwha FC15-002206B- Cover Bottom</t>
  </si>
  <si>
    <t>660054</t>
  </si>
  <si>
    <t>UV 20-70268-FA1</t>
  </si>
  <si>
    <t>250222</t>
  </si>
  <si>
    <t>TR Hanwha FC29-007182A- Holder DN 2M</t>
  </si>
  <si>
    <t>360221</t>
  </si>
  <si>
    <t>PO Hanwha FC29-008833- Holder Lens</t>
  </si>
  <si>
    <t>210150</t>
  </si>
  <si>
    <t>CA Qualcomm Lahaina 55-PP324-1 Module 1</t>
  </si>
  <si>
    <t>370128</t>
  </si>
  <si>
    <t>PO Qualcomm MTP Kona 55-PK468-1 Assy 5G Module 3</t>
  </si>
  <si>
    <t>430204</t>
  </si>
  <si>
    <t>Blaster LGIT FAW RVC Front Body 3CAC00192A</t>
  </si>
  <si>
    <t>430053</t>
  </si>
  <si>
    <t>SB Hanwha FC15-001592A-Sensor Guide Holder</t>
  </si>
  <si>
    <t>430057</t>
  </si>
  <si>
    <t>SB Hanwha FC29-008098C-Holder DN 4M Fixed(2)</t>
  </si>
  <si>
    <t>370164</t>
  </si>
  <si>
    <t>PO LGIT Geely Front Body 3CAC00169A( Mài lần 2)</t>
  </si>
  <si>
    <t>250223</t>
  </si>
  <si>
    <t>TR Hanwha EP07-001168B- Heat Sink R</t>
  </si>
  <si>
    <t>210226</t>
  </si>
  <si>
    <t>CA Hanwha FC29-008098C- Holder DN 4M Fixed</t>
  </si>
  <si>
    <t>250203</t>
  </si>
  <si>
    <t>TR Hanwha FC15-002791A- Cover Bottom</t>
  </si>
  <si>
    <t>250200</t>
  </si>
  <si>
    <t>TR Hanwha EP07-001168A- Heat Sink L</t>
  </si>
  <si>
    <t>301110</t>
  </si>
  <si>
    <t>CNC Qualcomm MTP Kona 55-PK467-1 Assy 5G Module 1</t>
  </si>
  <si>
    <t>301340</t>
  </si>
  <si>
    <t>CNC LGIT Geely Front Body 3CAC00169A</t>
  </si>
  <si>
    <t>210153</t>
  </si>
  <si>
    <t>CA ACE 61D-00639 Bush Plate</t>
  </si>
  <si>
    <t>210155</t>
  </si>
  <si>
    <t>CA ACE 61D-00637 Top Cover Manual Tilt</t>
  </si>
  <si>
    <t>551119</t>
  </si>
  <si>
    <t>IN Qualcomm Kona 50-PN796-1 Cover 1, 5G Module</t>
  </si>
  <si>
    <t>301217</t>
  </si>
  <si>
    <t>CNC Hanwha FC15-005449A- Cover Cabel Hole</t>
  </si>
  <si>
    <t>370163</t>
  </si>
  <si>
    <t>PO LGIT Geely Front Body 3CAC00169A( Mài lần 1)</t>
  </si>
  <si>
    <t>250234</t>
  </si>
  <si>
    <t>TR Hanwha EP07-001198A- Heat Sink</t>
  </si>
  <si>
    <t>250221</t>
  </si>
  <si>
    <t>TR Hanwha FC29-008833- Holder Lens</t>
  </si>
  <si>
    <t>210170</t>
  </si>
  <si>
    <t>CA LGIT Geely Front Body 3CAC00169A</t>
  </si>
  <si>
    <t>531074</t>
  </si>
  <si>
    <t>LA Qualcomm MTP 5G Carrera 50-PF259-1 Heat Sink</t>
  </si>
  <si>
    <t>300193</t>
  </si>
  <si>
    <t>CNC BEYOND X(Samsung)</t>
  </si>
  <si>
    <t>260178</t>
  </si>
  <si>
    <t>INJ PG0003</t>
  </si>
  <si>
    <t>210234</t>
  </si>
  <si>
    <t>CA Hanwha EP07-001198A- Heat Sink</t>
  </si>
  <si>
    <t>260176</t>
  </si>
  <si>
    <t>INJ PG0001</t>
  </si>
  <si>
    <t>470226</t>
  </si>
  <si>
    <t>CH Hanwha FC29-003420B- Cap Bolt</t>
  </si>
  <si>
    <t>260177</t>
  </si>
  <si>
    <t>INJ PG0002</t>
  </si>
  <si>
    <t>300161</t>
  </si>
  <si>
    <t>CNC Dream 1</t>
  </si>
  <si>
    <t>210243</t>
  </si>
  <si>
    <t>CA Hanwha FC29-009417A- Holder Sensor</t>
  </si>
  <si>
    <t>Reverse Provision 2024</t>
  </si>
  <si>
    <t>Trading Total</t>
  </si>
  <si>
    <t>Recyle in 2026</t>
  </si>
  <si>
    <t>Có mua nhưng chưa dùng</t>
  </si>
  <si>
    <t>Sum of Qty Blance</t>
  </si>
  <si>
    <t>Sum of Amount Balance ( VND)</t>
  </si>
  <si>
    <t>Y</t>
  </si>
  <si>
    <t>Jig-Mold</t>
  </si>
  <si>
    <t>N</t>
  </si>
  <si>
    <t>Diff unit amt (Sale vs cost)</t>
  </si>
  <si>
    <t>Unit Selling 2025</t>
  </si>
  <si>
    <t>2024 Make provision</t>
  </si>
  <si>
    <t>AUDITED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</si>
</sst>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0.00_);_(&quot;$&quot;* \(#,##0.00\);_(&quot;$&quot;* &quot;-&quot;??_);_(@_)"/>
    <numFmt numFmtId="43" formatCode="_(* #,##0.00_);_(* \(#,##0.00\);_(* &quot;-&quot;??_);_(@_)"/>
    <numFmt numFmtId="164" formatCode="_(* #,##0_);_(* \(#,##0\);_(* &quot;-&quot;??_);_(@_)"/>
    <numFmt numFmtId="165" formatCode="_(* #,##0.000_);_(* \(#,##0.000\);_(* &quot;-&quot;??_);_(@_)"/>
    <numFmt numFmtId="166" formatCode="#,##0.000000"/>
    <numFmt numFmtId="167" formatCode="_-* #,##0_-;\-* #,##0_-;_-* &quot;-&quot;??_-;_-@_-"/>
    <numFmt numFmtId="175" formatCode="_(&quot;$&quot;* #,##0_);_(&quot;$&quot;* \(#,##0\);_(&quot;$&quot;* &quot;-&quot;??_);_(@_)"/>
  </numFmts>
  <fonts count="35" x14ac:knownFonts="1">
    <font>
      <sz val="11"/>
      <color theme="1"/>
      <name val="Calibri"/>
      <family val="2"/>
      <scheme val="minor"/>
    </font>
    <font>
      <sz val="11"/>
      <color theme="1"/>
      <name val="Calibri"/>
      <family val="2"/>
      <scheme val="minor"/>
    </font>
    <font>
      <sz val="11"/>
      <color rgb="FFFF0000"/>
      <name val="Calibri"/>
      <family val="2"/>
      <scheme val="minor"/>
    </font>
    <font>
      <sz val="10"/>
      <name val="Times New Roman"/>
      <family val="1"/>
    </font>
    <font>
      <sz val="9"/>
      <color theme="1"/>
      <name val="Times New Roman"/>
      <family val="1"/>
    </font>
    <font>
      <sz val="8"/>
      <name val="Times New Roman"/>
      <family val="1"/>
    </font>
    <font>
      <sz val="8"/>
      <color rgb="FF0000FF"/>
      <name val="Times New Roman"/>
      <family val="1"/>
    </font>
    <font>
      <sz val="8"/>
      <color rgb="FFFF0000"/>
      <name val="Times New Roman"/>
      <family val="1"/>
    </font>
    <font>
      <sz val="8"/>
      <color theme="1"/>
      <name val="Calibri"/>
      <family val="2"/>
      <scheme val="minor"/>
    </font>
    <font>
      <sz val="8"/>
      <name val="Tahoma"/>
      <family val="2"/>
    </font>
    <font>
      <b/>
      <sz val="10"/>
      <name val="Times New Roman"/>
      <family val="1"/>
    </font>
    <font>
      <b/>
      <u val="singleAccounting"/>
      <sz val="10"/>
      <name val="Times New Roman"/>
      <family val="1"/>
    </font>
    <font>
      <i/>
      <sz val="9"/>
      <color theme="1"/>
      <name val="Times New Roman"/>
      <family val="1"/>
    </font>
    <font>
      <sz val="9"/>
      <color rgb="FF7030A0"/>
      <name val="Times New Roman"/>
      <family val="1"/>
    </font>
    <font>
      <sz val="11"/>
      <color rgb="FF7030A0"/>
      <name val="Calibri"/>
      <family val="2"/>
      <scheme val="minor"/>
    </font>
    <font>
      <sz val="8"/>
      <color rgb="FF7030A0"/>
      <name val="Calibri"/>
      <family val="2"/>
      <scheme val="minor"/>
    </font>
    <font>
      <sz val="8"/>
      <color rgb="FF7030A0"/>
      <name val="Times New Roman"/>
      <family val="1"/>
    </font>
    <font>
      <b/>
      <sz val="11"/>
      <color theme="1"/>
      <name val="Calibri"/>
      <family val="2"/>
      <scheme val="minor"/>
    </font>
    <font>
      <sz val="10"/>
      <color theme="1"/>
      <name val="Arial"/>
      <family val="2"/>
    </font>
    <font>
      <i/>
      <sz val="11"/>
      <color theme="1"/>
      <name val="Calibri"/>
      <family val="2"/>
      <scheme val="minor"/>
    </font>
    <font>
      <sz val="11"/>
      <name val="Calibri"/>
      <family val="2"/>
      <scheme val="minor"/>
    </font>
    <font>
      <b/>
      <u/>
      <sz val="14"/>
      <name val="Calibri"/>
      <family val="2"/>
      <scheme val="minor"/>
    </font>
    <font>
      <b/>
      <sz val="11"/>
      <name val="Calibri"/>
      <family val="2"/>
      <scheme val="minor"/>
    </font>
    <font>
      <b/>
      <sz val="11"/>
      <color rgb="FFFF0000"/>
      <name val="Calibri"/>
      <family val="2"/>
      <scheme val="minor"/>
    </font>
    <font>
      <b/>
      <sz val="11"/>
      <color rgb="FF0000FF"/>
      <name val="Calibri"/>
      <family val="2"/>
      <scheme val="minor"/>
    </font>
    <font>
      <b/>
      <u val="singleAccounting"/>
      <sz val="11"/>
      <name val="Calibri"/>
      <family val="2"/>
      <scheme val="minor"/>
    </font>
    <font>
      <b/>
      <u val="singleAccounting"/>
      <sz val="11"/>
      <color rgb="FF0000FF"/>
      <name val="Calibri"/>
      <family val="2"/>
      <scheme val="minor"/>
    </font>
    <font>
      <u val="singleAccounting"/>
      <sz val="11"/>
      <color rgb="FF0000FF"/>
      <name val="Calibri"/>
      <family val="2"/>
      <scheme val="minor"/>
    </font>
    <font>
      <sz val="11"/>
      <color rgb="FF0000FF"/>
      <name val="Calibri"/>
      <family val="2"/>
      <scheme val="minor"/>
    </font>
    <font>
      <b/>
      <sz val="11"/>
      <color rgb="FF0070C0"/>
      <name val="Calibri"/>
      <family val="2"/>
      <scheme val="minor"/>
    </font>
    <font>
      <sz val="11"/>
      <color theme="5" tint="0.39997558519241921"/>
      <name val="Calibri"/>
      <family val="2"/>
      <scheme val="minor"/>
    </font>
    <font>
      <sz val="11"/>
      <color rgb="FF00B050"/>
      <name val="Calibri"/>
      <family val="2"/>
      <scheme val="minor"/>
    </font>
    <font>
      <sz val="9"/>
      <color indexed="81"/>
      <name val="Tahoma"/>
    </font>
    <font>
      <b/>
      <sz val="9"/>
      <color indexed="81"/>
      <name val="Tahoma"/>
    </font>
    <font>
      <b/>
      <sz val="8"/>
      <color rgb="FFFF0000"/>
      <name val="Arial"/>
      <family val="2"/>
    </font>
  </fonts>
  <fills count="16">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7"/>
        <bgColor indexed="64"/>
      </patternFill>
    </fill>
    <fill>
      <patternFill patternType="solid">
        <fgColor theme="4"/>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5"/>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1" tint="0.499984740745262"/>
        <bgColor indexed="64"/>
      </patternFill>
    </fill>
  </fills>
  <borders count="41">
    <border>
      <left/>
      <right/>
      <top/>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auto="1"/>
      </bottom>
      <diagonal/>
    </border>
    <border>
      <left/>
      <right/>
      <top style="thin">
        <color indexed="63"/>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indexed="63"/>
      </left>
      <right style="thin">
        <color indexed="63"/>
      </right>
      <top style="thin">
        <color indexed="63"/>
      </top>
      <bottom style="thin">
        <color auto="1"/>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auto="1"/>
      </right>
      <top style="thin">
        <color indexed="63"/>
      </top>
      <bottom style="thin">
        <color indexed="63"/>
      </bottom>
      <diagonal/>
    </border>
    <border>
      <left style="thin">
        <color auto="1"/>
      </left>
      <right style="thin">
        <color auto="1"/>
      </right>
      <top/>
      <bottom style="thin">
        <color indexed="64"/>
      </bottom>
      <diagonal/>
    </border>
    <border>
      <left style="thin">
        <color auto="1"/>
      </left>
      <right style="thin">
        <color auto="1"/>
      </right>
      <top style="hair">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style="thin">
        <color indexed="64"/>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medium">
        <color auto="1"/>
      </left>
      <right style="medium">
        <color auto="1"/>
      </right>
      <top style="thin">
        <color auto="1"/>
      </top>
      <bottom style="hair">
        <color auto="1"/>
      </bottom>
      <diagonal/>
    </border>
    <border>
      <left style="medium">
        <color auto="1"/>
      </left>
      <right style="medium">
        <color auto="1"/>
      </right>
      <top style="hair">
        <color auto="1"/>
      </top>
      <bottom/>
      <diagonal/>
    </border>
    <border>
      <left style="medium">
        <color auto="1"/>
      </left>
      <right style="medium">
        <color auto="1"/>
      </right>
      <top/>
      <bottom/>
      <diagonal/>
    </border>
    <border>
      <left style="thin">
        <color auto="1"/>
      </left>
      <right/>
      <top style="hair">
        <color auto="1"/>
      </top>
      <bottom style="thin">
        <color indexed="64"/>
      </bottom>
      <diagonal/>
    </border>
    <border>
      <left style="medium">
        <color auto="1"/>
      </left>
      <right style="medium">
        <color auto="1"/>
      </right>
      <top/>
      <bottom style="thin">
        <color indexed="64"/>
      </bottom>
      <diagonal/>
    </border>
    <border>
      <left/>
      <right style="thin">
        <color auto="1"/>
      </right>
      <top style="hair">
        <color auto="1"/>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18"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67">
    <xf numFmtId="0" fontId="0" fillId="0" borderId="0" xfId="0"/>
    <xf numFmtId="0" fontId="4" fillId="0" borderId="0" xfId="0" applyFont="1"/>
    <xf numFmtId="164" fontId="0" fillId="0" borderId="0" xfId="1" applyNumberFormat="1" applyFont="1"/>
    <xf numFmtId="164" fontId="4" fillId="0" borderId="0" xfId="1" applyNumberFormat="1" applyFont="1"/>
    <xf numFmtId="164" fontId="4" fillId="3" borderId="16" xfId="1" applyNumberFormat="1" applyFont="1" applyFill="1" applyBorder="1" applyAlignment="1">
      <alignment horizontal="centerContinuous" vertical="center"/>
    </xf>
    <xf numFmtId="164" fontId="4" fillId="3" borderId="17" xfId="1" applyNumberFormat="1" applyFont="1" applyFill="1" applyBorder="1" applyAlignment="1">
      <alignment horizontal="centerContinuous" vertical="center"/>
    </xf>
    <xf numFmtId="0" fontId="4" fillId="3" borderId="18" xfId="0" applyFont="1" applyFill="1" applyBorder="1" applyAlignment="1">
      <alignment horizontal="centerContinuous" vertical="center"/>
    </xf>
    <xf numFmtId="0" fontId="10" fillId="0" borderId="7" xfId="0" applyFont="1" applyBorder="1"/>
    <xf numFmtId="0" fontId="3" fillId="0" borderId="0" xfId="0" applyFont="1"/>
    <xf numFmtId="164" fontId="3" fillId="0" borderId="0" xfId="1" applyNumberFormat="1" applyFont="1"/>
    <xf numFmtId="0" fontId="3" fillId="2" borderId="9" xfId="0" applyFont="1" applyFill="1" applyBorder="1"/>
    <xf numFmtId="0" fontId="3" fillId="2" borderId="8" xfId="0" applyFont="1" applyFill="1" applyBorder="1" applyAlignment="1">
      <alignment horizontal="centerContinuous" vertical="center"/>
    </xf>
    <xf numFmtId="164" fontId="3" fillId="2" borderId="10" xfId="1" applyNumberFormat="1" applyFont="1" applyFill="1" applyBorder="1" applyAlignment="1">
      <alignment horizontal="centerContinuous" vertical="center"/>
    </xf>
    <xf numFmtId="0" fontId="3" fillId="2" borderId="11" xfId="0" applyFont="1" applyFill="1" applyBorder="1"/>
    <xf numFmtId="0" fontId="3" fillId="2" borderId="12" xfId="0" applyFont="1" applyFill="1" applyBorder="1"/>
    <xf numFmtId="164" fontId="11" fillId="2" borderId="9" xfId="1" applyNumberFormat="1" applyFont="1" applyFill="1" applyBorder="1" applyAlignment="1">
      <alignment horizontal="centerContinuous" vertical="center"/>
    </xf>
    <xf numFmtId="0" fontId="3" fillId="2" borderId="13" xfId="0" applyFont="1" applyFill="1" applyBorder="1"/>
    <xf numFmtId="0" fontId="10" fillId="2" borderId="10" xfId="0" applyFont="1" applyFill="1" applyBorder="1"/>
    <xf numFmtId="164" fontId="3" fillId="2" borderId="14" xfId="1" applyNumberFormat="1" applyFont="1" applyFill="1" applyBorder="1" applyAlignment="1">
      <alignment horizontal="center" wrapText="1"/>
    </xf>
    <xf numFmtId="0" fontId="3" fillId="0" borderId="7" xfId="0" applyFont="1" applyBorder="1"/>
    <xf numFmtId="164" fontId="3" fillId="0" borderId="7" xfId="1" applyNumberFormat="1" applyFont="1" applyBorder="1"/>
    <xf numFmtId="164" fontId="0" fillId="0" borderId="0" xfId="0" applyNumberFormat="1"/>
    <xf numFmtId="164" fontId="12" fillId="0" borderId="0" xfId="1" applyNumberFormat="1" applyFont="1"/>
    <xf numFmtId="0" fontId="13" fillId="0" borderId="0" xfId="0" applyFont="1"/>
    <xf numFmtId="0" fontId="14" fillId="2" borderId="0" xfId="0" applyFont="1" applyFill="1"/>
    <xf numFmtId="0" fontId="5" fillId="2" borderId="1" xfId="0" applyNumberFormat="1" applyFont="1" applyFill="1" applyBorder="1" applyAlignment="1">
      <alignment horizontal="center" vertical="center" wrapText="1"/>
    </xf>
    <xf numFmtId="164" fontId="5" fillId="2" borderId="1" xfId="1" applyNumberFormat="1" applyFont="1" applyFill="1" applyBorder="1" applyAlignment="1">
      <alignment horizontal="center" vertical="center" wrapText="1"/>
    </xf>
    <xf numFmtId="3" fontId="6"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164" fontId="5" fillId="2" borderId="6" xfId="1" applyNumberFormat="1" applyFont="1" applyFill="1" applyBorder="1" applyAlignment="1">
      <alignment horizontal="center" vertical="center" wrapText="1"/>
    </xf>
    <xf numFmtId="3" fontId="6" fillId="2" borderId="6" xfId="0" applyNumberFormat="1" applyFont="1" applyFill="1" applyBorder="1" applyAlignment="1">
      <alignment horizontal="center" vertical="center" wrapText="1"/>
    </xf>
    <xf numFmtId="0" fontId="15" fillId="0" borderId="4" xfId="0" applyFont="1" applyFill="1" applyBorder="1"/>
    <xf numFmtId="0" fontId="5" fillId="0" borderId="4" xfId="0" applyNumberFormat="1" applyFont="1" applyFill="1" applyBorder="1" applyAlignment="1">
      <alignment horizontal="left" vertical="center" wrapText="1"/>
    </xf>
    <xf numFmtId="0" fontId="5" fillId="0" borderId="15" xfId="0" applyFont="1" applyFill="1" applyBorder="1"/>
    <xf numFmtId="164" fontId="5" fillId="0" borderId="4" xfId="1" applyNumberFormat="1" applyFont="1" applyFill="1" applyBorder="1" applyAlignment="1">
      <alignment horizontal="right" vertical="center" wrapText="1"/>
    </xf>
    <xf numFmtId="43" fontId="5" fillId="0" borderId="4" xfId="1" applyNumberFormat="1" applyFont="1" applyFill="1" applyBorder="1" applyAlignment="1">
      <alignment horizontal="right" vertical="center" wrapText="1"/>
    </xf>
    <xf numFmtId="3" fontId="6" fillId="0" borderId="4" xfId="0" applyNumberFormat="1" applyFont="1" applyFill="1" applyBorder="1" applyAlignment="1">
      <alignment horizontal="right" vertical="center" wrapText="1"/>
    </xf>
    <xf numFmtId="0" fontId="15" fillId="0" borderId="5" xfId="0" applyFont="1" applyFill="1" applyBorder="1"/>
    <xf numFmtId="0" fontId="5" fillId="0" borderId="5" xfId="0" applyNumberFormat="1" applyFont="1" applyFill="1" applyBorder="1" applyAlignment="1">
      <alignment horizontal="left" vertical="center" wrapText="1"/>
    </xf>
    <xf numFmtId="0" fontId="5" fillId="0" borderId="5" xfId="0" applyFont="1" applyFill="1" applyBorder="1"/>
    <xf numFmtId="164" fontId="5" fillId="0" borderId="5" xfId="1" applyNumberFormat="1" applyFont="1" applyFill="1" applyBorder="1" applyAlignment="1">
      <alignment horizontal="right" vertical="center" wrapText="1"/>
    </xf>
    <xf numFmtId="43" fontId="5" fillId="0" borderId="5" xfId="1" applyNumberFormat="1" applyFont="1" applyFill="1" applyBorder="1" applyAlignment="1">
      <alignment horizontal="right" vertical="center" wrapText="1"/>
    </xf>
    <xf numFmtId="3" fontId="6" fillId="0" borderId="5" xfId="0" applyNumberFormat="1" applyFont="1" applyFill="1" applyBorder="1" applyAlignment="1">
      <alignment horizontal="right" vertical="center" wrapText="1"/>
    </xf>
    <xf numFmtId="0" fontId="5" fillId="0" borderId="5" xfId="0" applyFont="1" applyFill="1" applyBorder="1" applyAlignment="1">
      <alignment horizontal="left"/>
    </xf>
    <xf numFmtId="164" fontId="8" fillId="0" borderId="5" xfId="1" applyNumberFormat="1" applyFont="1" applyFill="1" applyBorder="1"/>
    <xf numFmtId="49" fontId="5" fillId="0" borderId="5" xfId="0" applyNumberFormat="1" applyFont="1" applyFill="1" applyBorder="1" applyAlignment="1">
      <alignment horizontal="left" vertical="center" wrapText="1"/>
    </xf>
    <xf numFmtId="0" fontId="8" fillId="0" borderId="5" xfId="0" applyFont="1" applyFill="1" applyBorder="1"/>
    <xf numFmtId="164" fontId="9" fillId="0" borderId="5" xfId="1" applyNumberFormat="1" applyFont="1" applyFill="1" applyBorder="1" applyAlignment="1">
      <alignment horizontal="right" vertical="center" wrapText="1"/>
    </xf>
    <xf numFmtId="0" fontId="16" fillId="0" borderId="5" xfId="0" applyFont="1" applyFill="1" applyBorder="1"/>
    <xf numFmtId="0" fontId="7" fillId="0" borderId="5" xfId="0" applyNumberFormat="1" applyFont="1" applyFill="1" applyBorder="1" applyAlignment="1">
      <alignment horizontal="left" vertical="center" wrapText="1"/>
    </xf>
    <xf numFmtId="3" fontId="7" fillId="0" borderId="5" xfId="0" applyNumberFormat="1" applyFont="1" applyFill="1" applyBorder="1" applyAlignment="1">
      <alignment horizontal="right" vertical="center" wrapText="1"/>
    </xf>
    <xf numFmtId="0" fontId="9" fillId="0" borderId="5" xfId="0" applyNumberFormat="1" applyFont="1" applyFill="1" applyBorder="1" applyAlignment="1">
      <alignment horizontal="left" vertical="center"/>
    </xf>
    <xf numFmtId="3" fontId="9" fillId="0" borderId="5" xfId="0" applyNumberFormat="1" applyFont="1" applyFill="1" applyBorder="1" applyAlignment="1">
      <alignment horizontal="right" vertical="center"/>
    </xf>
    <xf numFmtId="3" fontId="9" fillId="0" borderId="5" xfId="0" applyNumberFormat="1" applyFont="1" applyFill="1" applyBorder="1" applyAlignment="1">
      <alignment horizontal="right" vertical="center" wrapText="1"/>
    </xf>
    <xf numFmtId="0" fontId="3" fillId="0" borderId="15" xfId="0" applyFont="1" applyBorder="1"/>
    <xf numFmtId="164" fontId="3" fillId="0" borderId="15" xfId="1" applyNumberFormat="1" applyFont="1" applyBorder="1"/>
    <xf numFmtId="0" fontId="3" fillId="0" borderId="5" xfId="0" applyFont="1" applyBorder="1"/>
    <xf numFmtId="164" fontId="3" fillId="0" borderId="5" xfId="1" applyNumberFormat="1" applyFont="1" applyBorder="1"/>
    <xf numFmtId="0" fontId="3" fillId="0" borderId="20" xfId="0" applyFont="1" applyBorder="1"/>
    <xf numFmtId="164" fontId="3" fillId="0" borderId="20" xfId="1" applyNumberFormat="1" applyFont="1" applyBorder="1"/>
    <xf numFmtId="164" fontId="8" fillId="0" borderId="4" xfId="1" applyNumberFormat="1" applyFont="1" applyFill="1" applyBorder="1"/>
    <xf numFmtId="0" fontId="3" fillId="0" borderId="4" xfId="0" applyFont="1" applyBorder="1"/>
    <xf numFmtId="164" fontId="3" fillId="0" borderId="4" xfId="1" applyNumberFormat="1" applyFont="1" applyBorder="1"/>
    <xf numFmtId="0" fontId="15" fillId="0" borderId="20" xfId="0" applyFont="1" applyFill="1" applyBorder="1"/>
    <xf numFmtId="0" fontId="5" fillId="0" borderId="20" xfId="0" applyFont="1" applyFill="1" applyBorder="1"/>
    <xf numFmtId="164" fontId="5" fillId="0" borderId="20" xfId="1" applyNumberFormat="1" applyFont="1" applyFill="1" applyBorder="1" applyAlignment="1">
      <alignment horizontal="right" vertical="center" wrapText="1"/>
    </xf>
    <xf numFmtId="43" fontId="5" fillId="0" borderId="20" xfId="1" applyNumberFormat="1" applyFont="1" applyFill="1" applyBorder="1" applyAlignment="1">
      <alignment horizontal="right" vertical="center" wrapText="1"/>
    </xf>
    <xf numFmtId="3" fontId="6" fillId="0" borderId="20" xfId="0" applyNumberFormat="1" applyFont="1" applyFill="1" applyBorder="1" applyAlignment="1">
      <alignment horizontal="right" vertical="center" wrapText="1"/>
    </xf>
    <xf numFmtId="0" fontId="16" fillId="0" borderId="20" xfId="0" applyFont="1" applyFill="1" applyBorder="1"/>
    <xf numFmtId="0" fontId="9" fillId="0" borderId="20" xfId="0" applyNumberFormat="1" applyFont="1" applyFill="1" applyBorder="1" applyAlignment="1">
      <alignment horizontal="left" vertical="center"/>
    </xf>
    <xf numFmtId="3" fontId="9" fillId="0" borderId="20" xfId="0" applyNumberFormat="1" applyFont="1" applyFill="1" applyBorder="1" applyAlignment="1">
      <alignment horizontal="right" vertical="center"/>
    </xf>
    <xf numFmtId="3" fontId="9" fillId="0" borderId="20" xfId="0" applyNumberFormat="1" applyFont="1" applyFill="1" applyBorder="1" applyAlignment="1">
      <alignment horizontal="right" vertical="center" wrapText="1"/>
    </xf>
    <xf numFmtId="164" fontId="0" fillId="0" borderId="5" xfId="1" applyNumberFormat="1" applyFont="1" applyBorder="1"/>
    <xf numFmtId="0" fontId="5" fillId="5" borderId="5" xfId="0" applyNumberFormat="1" applyFont="1" applyFill="1" applyBorder="1" applyAlignment="1">
      <alignment horizontal="left" vertical="center" wrapText="1"/>
    </xf>
    <xf numFmtId="164" fontId="3" fillId="2" borderId="10" xfId="1" applyNumberFormat="1" applyFont="1" applyFill="1" applyBorder="1"/>
    <xf numFmtId="0" fontId="0" fillId="0" borderId="0" xfId="0" pivotButton="1"/>
    <xf numFmtId="43" fontId="0" fillId="0" borderId="0" xfId="1" applyFont="1"/>
    <xf numFmtId="0" fontId="0" fillId="0" borderId="0" xfId="0" applyAlignment="1">
      <alignment horizontal="center"/>
    </xf>
    <xf numFmtId="3" fontId="0" fillId="0" borderId="0" xfId="0" applyNumberFormat="1"/>
    <xf numFmtId="0" fontId="0" fillId="4" borderId="10" xfId="0" applyFill="1" applyBorder="1" applyAlignment="1">
      <alignment horizontal="center"/>
    </xf>
    <xf numFmtId="0" fontId="0" fillId="4" borderId="10" xfId="0" applyFill="1" applyBorder="1" applyAlignment="1">
      <alignment wrapText="1"/>
    </xf>
    <xf numFmtId="0" fontId="17" fillId="7" borderId="10" xfId="0" applyFont="1" applyFill="1" applyBorder="1" applyAlignment="1">
      <alignment horizontal="center"/>
    </xf>
    <xf numFmtId="3" fontId="17" fillId="7" borderId="10" xfId="0" applyNumberFormat="1" applyFont="1" applyFill="1" applyBorder="1"/>
    <xf numFmtId="43" fontId="17" fillId="7" borderId="10" xfId="1" applyFont="1" applyFill="1" applyBorder="1"/>
    <xf numFmtId="164" fontId="17" fillId="7" borderId="10" xfId="1" applyNumberFormat="1" applyFont="1" applyFill="1" applyBorder="1"/>
    <xf numFmtId="164" fontId="17" fillId="7" borderId="10" xfId="0" applyNumberFormat="1" applyFont="1" applyFill="1" applyBorder="1"/>
    <xf numFmtId="165" fontId="17" fillId="0" borderId="0" xfId="0" applyNumberFormat="1" applyFont="1"/>
    <xf numFmtId="0" fontId="19" fillId="0" borderId="4" xfId="0" applyFont="1" applyBorder="1" applyAlignment="1">
      <alignment horizontal="center"/>
    </xf>
    <xf numFmtId="0" fontId="19" fillId="0" borderId="4" xfId="0" applyFont="1" applyBorder="1" applyAlignment="1">
      <alignment horizontal="left"/>
    </xf>
    <xf numFmtId="43" fontId="0" fillId="0" borderId="0" xfId="0" applyNumberFormat="1"/>
    <xf numFmtId="0" fontId="19" fillId="0" borderId="5" xfId="0" applyFont="1" applyBorder="1" applyAlignment="1">
      <alignment horizontal="center"/>
    </xf>
    <xf numFmtId="0" fontId="19" fillId="0" borderId="5" xfId="0" applyFont="1" applyBorder="1" applyAlignment="1">
      <alignment horizontal="left"/>
    </xf>
    <xf numFmtId="4" fontId="0" fillId="0" borderId="0" xfId="0" applyNumberFormat="1"/>
    <xf numFmtId="0" fontId="19" fillId="0" borderId="20" xfId="0" applyFont="1" applyBorder="1" applyAlignment="1">
      <alignment horizontal="center"/>
    </xf>
    <xf numFmtId="0" fontId="19" fillId="0" borderId="20" xfId="0" applyFont="1" applyBorder="1" applyAlignment="1">
      <alignment horizontal="left"/>
    </xf>
    <xf numFmtId="3" fontId="19" fillId="0" borderId="20" xfId="0" applyNumberFormat="1" applyFont="1" applyBorder="1"/>
    <xf numFmtId="164" fontId="0" fillId="0" borderId="20" xfId="1" applyNumberFormat="1" applyFont="1" applyBorder="1"/>
    <xf numFmtId="0" fontId="17" fillId="7" borderId="19" xfId="0" applyFont="1" applyFill="1" applyBorder="1" applyAlignment="1">
      <alignment horizontal="center"/>
    </xf>
    <xf numFmtId="3" fontId="17" fillId="7" borderId="19" xfId="0" applyNumberFormat="1" applyFont="1" applyFill="1" applyBorder="1"/>
    <xf numFmtId="43" fontId="17" fillId="7" borderId="19" xfId="1" applyFont="1" applyFill="1" applyBorder="1"/>
    <xf numFmtId="164" fontId="17" fillId="7" borderId="19" xfId="1" applyNumberFormat="1" applyFont="1" applyFill="1" applyBorder="1"/>
    <xf numFmtId="43" fontId="17" fillId="0" borderId="0" xfId="0" applyNumberFormat="1" applyFont="1"/>
    <xf numFmtId="0" fontId="17" fillId="0" borderId="19" xfId="0" applyFont="1" applyBorder="1" applyAlignment="1">
      <alignment horizontal="center"/>
    </xf>
    <xf numFmtId="3" fontId="17" fillId="0" borderId="19" xfId="0" applyNumberFormat="1" applyFont="1" applyBorder="1"/>
    <xf numFmtId="164" fontId="17" fillId="0" borderId="19" xfId="1" applyNumberFormat="1" applyFont="1" applyBorder="1"/>
    <xf numFmtId="3" fontId="2" fillId="0" borderId="0" xfId="0" applyNumberFormat="1" applyFont="1"/>
    <xf numFmtId="166" fontId="0" fillId="0" borderId="0" xfId="0" applyNumberFormat="1"/>
    <xf numFmtId="0" fontId="0" fillId="0" borderId="0" xfId="0" pivotButton="1" applyAlignment="1">
      <alignment horizontal="center"/>
    </xf>
    <xf numFmtId="164" fontId="0" fillId="0" borderId="0" xfId="0" pivotButton="1" applyNumberFormat="1"/>
    <xf numFmtId="3" fontId="19" fillId="0" borderId="25" xfId="0" applyNumberFormat="1" applyFont="1" applyBorder="1"/>
    <xf numFmtId="164" fontId="0" fillId="0" borderId="25" xfId="1" applyNumberFormat="1" applyFont="1" applyBorder="1"/>
    <xf numFmtId="3" fontId="19" fillId="0" borderId="5" xfId="0" applyNumberFormat="1" applyFont="1" applyBorder="1"/>
    <xf numFmtId="43" fontId="0" fillId="7" borderId="19" xfId="0" applyNumberFormat="1" applyFill="1" applyBorder="1"/>
    <xf numFmtId="0" fontId="20" fillId="0" borderId="0" xfId="0" applyFont="1" applyFill="1"/>
    <xf numFmtId="0" fontId="20" fillId="0" borderId="0" xfId="0" applyFont="1" applyFill="1" applyAlignment="1">
      <alignment horizontal="left"/>
    </xf>
    <xf numFmtId="0" fontId="21" fillId="0" borderId="0" xfId="0" applyFont="1" applyFill="1"/>
    <xf numFmtId="0" fontId="0" fillId="0" borderId="0" xfId="0" applyFill="1"/>
    <xf numFmtId="164" fontId="20" fillId="0" borderId="0" xfId="1" applyNumberFormat="1" applyFont="1" applyFill="1"/>
    <xf numFmtId="0" fontId="20" fillId="0" borderId="0" xfId="0" applyFont="1" applyFill="1" applyAlignment="1">
      <alignment horizontal="center"/>
    </xf>
    <xf numFmtId="164" fontId="20" fillId="0" borderId="5" xfId="1" applyNumberFormat="1" applyFont="1" applyFill="1" applyBorder="1" applyAlignment="1">
      <alignment horizontal="center"/>
    </xf>
    <xf numFmtId="164" fontId="17" fillId="8" borderId="26" xfId="1" applyNumberFormat="1" applyFont="1" applyFill="1" applyBorder="1" applyAlignment="1">
      <alignment horizontal="centerContinuous" vertical="center"/>
    </xf>
    <xf numFmtId="164" fontId="0" fillId="8" borderId="26" xfId="1" applyNumberFormat="1" applyFont="1" applyFill="1" applyBorder="1" applyAlignment="1">
      <alignment horizontal="centerContinuous" vertical="center"/>
    </xf>
    <xf numFmtId="0" fontId="0" fillId="9" borderId="0" xfId="0" applyFill="1"/>
    <xf numFmtId="164" fontId="0" fillId="10" borderId="26" xfId="1" applyNumberFormat="1" applyFont="1" applyFill="1" applyBorder="1" applyAlignment="1">
      <alignment horizontal="centerContinuous" vertical="center" wrapText="1"/>
    </xf>
    <xf numFmtId="0" fontId="0" fillId="11" borderId="0" xfId="0" applyFill="1" applyAlignment="1">
      <alignment horizontal="centerContinuous" vertical="center"/>
    </xf>
    <xf numFmtId="0" fontId="2" fillId="0" borderId="0" xfId="0" applyFont="1"/>
    <xf numFmtId="0" fontId="20" fillId="0" borderId="26" xfId="0" applyFont="1" applyFill="1" applyBorder="1" applyAlignment="1">
      <alignment vertical="center"/>
    </xf>
    <xf numFmtId="0" fontId="22" fillId="0" borderId="26" xfId="0" applyFont="1" applyFill="1" applyBorder="1" applyAlignment="1">
      <alignment horizontal="left" vertical="center"/>
    </xf>
    <xf numFmtId="0" fontId="22" fillId="0" borderId="26" xfId="0" applyFont="1" applyFill="1" applyBorder="1" applyAlignment="1">
      <alignment horizontal="center" vertical="center"/>
    </xf>
    <xf numFmtId="0" fontId="17" fillId="0" borderId="26" xfId="0" applyFont="1" applyFill="1" applyBorder="1" applyAlignment="1">
      <alignment horizontal="center" wrapText="1"/>
    </xf>
    <xf numFmtId="0" fontId="22" fillId="0" borderId="26" xfId="0" applyFont="1" applyFill="1" applyBorder="1" applyAlignment="1">
      <alignment horizontal="center" wrapText="1"/>
    </xf>
    <xf numFmtId="164" fontId="22" fillId="0" borderId="26" xfId="1" applyNumberFormat="1" applyFont="1" applyFill="1" applyBorder="1"/>
    <xf numFmtId="0" fontId="22" fillId="0" borderId="26" xfId="0" applyFont="1" applyFill="1" applyBorder="1"/>
    <xf numFmtId="164" fontId="20" fillId="0" borderId="26" xfId="1" applyNumberFormat="1" applyFont="1" applyFill="1" applyBorder="1" applyAlignment="1">
      <alignment horizontal="center" wrapText="1"/>
    </xf>
    <xf numFmtId="164" fontId="20" fillId="0" borderId="26" xfId="1" applyNumberFormat="1" applyFont="1" applyFill="1" applyBorder="1" applyAlignment="1">
      <alignment horizontal="center"/>
    </xf>
    <xf numFmtId="164" fontId="0" fillId="0" borderId="26" xfId="1" applyNumberFormat="1" applyFont="1" applyFill="1" applyBorder="1" applyAlignment="1">
      <alignment wrapText="1"/>
    </xf>
    <xf numFmtId="0" fontId="0" fillId="0" borderId="26" xfId="0" applyFill="1" applyBorder="1" applyAlignment="1">
      <alignment horizontal="center"/>
    </xf>
    <xf numFmtId="0" fontId="17" fillId="12" borderId="26" xfId="0" applyFont="1" applyFill="1" applyBorder="1"/>
    <xf numFmtId="164" fontId="17" fillId="12" borderId="26" xfId="1" applyNumberFormat="1" applyFont="1" applyFill="1" applyBorder="1"/>
    <xf numFmtId="164" fontId="23" fillId="12" borderId="26" xfId="1" applyNumberFormat="1" applyFont="1" applyFill="1" applyBorder="1"/>
    <xf numFmtId="0" fontId="20" fillId="13" borderId="20" xfId="0" applyFont="1" applyFill="1" applyBorder="1"/>
    <xf numFmtId="0" fontId="22" fillId="13" borderId="20" xfId="0" applyFont="1" applyFill="1" applyBorder="1" applyAlignment="1">
      <alignment horizontal="left"/>
    </xf>
    <xf numFmtId="0" fontId="22" fillId="13" borderId="20" xfId="0" applyFont="1" applyFill="1" applyBorder="1"/>
    <xf numFmtId="0" fontId="24" fillId="13" borderId="20" xfId="0" applyFont="1" applyFill="1" applyBorder="1"/>
    <xf numFmtId="164" fontId="25" fillId="13" borderId="5" xfId="0" applyNumberFormat="1" applyFont="1" applyFill="1" applyBorder="1"/>
    <xf numFmtId="164" fontId="25" fillId="13" borderId="5" xfId="1" applyNumberFormat="1" applyFont="1" applyFill="1" applyBorder="1"/>
    <xf numFmtId="0" fontId="25" fillId="13" borderId="5" xfId="0" applyFont="1" applyFill="1" applyBorder="1"/>
    <xf numFmtId="0" fontId="25" fillId="13" borderId="5" xfId="0" applyFont="1" applyFill="1" applyBorder="1" applyAlignment="1">
      <alignment horizontal="center"/>
    </xf>
    <xf numFmtId="0" fontId="26" fillId="13" borderId="5" xfId="0" applyFont="1" applyFill="1" applyBorder="1" applyAlignment="1">
      <alignment horizontal="center"/>
    </xf>
    <xf numFmtId="164" fontId="27" fillId="13" borderId="5" xfId="1" applyNumberFormat="1" applyFont="1" applyFill="1" applyBorder="1"/>
    <xf numFmtId="164" fontId="26" fillId="13" borderId="5" xfId="0" applyNumberFormat="1" applyFont="1" applyFill="1" applyBorder="1"/>
    <xf numFmtId="0" fontId="28" fillId="13" borderId="5" xfId="0" applyFont="1" applyFill="1" applyBorder="1"/>
    <xf numFmtId="0" fontId="28" fillId="13" borderId="0" xfId="0" applyFont="1" applyFill="1"/>
    <xf numFmtId="164" fontId="28" fillId="13" borderId="25" xfId="1" applyNumberFormat="1" applyFont="1" applyFill="1" applyBorder="1"/>
    <xf numFmtId="164" fontId="26" fillId="13" borderId="25" xfId="1" applyNumberFormat="1" applyFont="1" applyFill="1" applyBorder="1"/>
    <xf numFmtId="164" fontId="24" fillId="13" borderId="25" xfId="1" applyNumberFormat="1" applyFont="1" applyFill="1" applyBorder="1"/>
    <xf numFmtId="164" fontId="24" fillId="0" borderId="25" xfId="1" applyNumberFormat="1" applyFont="1" applyBorder="1"/>
    <xf numFmtId="0" fontId="28" fillId="0" borderId="0" xfId="0" applyFont="1"/>
    <xf numFmtId="164" fontId="28" fillId="0" borderId="0" xfId="1" applyNumberFormat="1" applyFont="1"/>
    <xf numFmtId="0" fontId="20" fillId="0" borderId="25" xfId="0" applyFont="1" applyFill="1" applyBorder="1"/>
    <xf numFmtId="49" fontId="20" fillId="0" borderId="25" xfId="0" applyNumberFormat="1" applyFont="1" applyFill="1" applyBorder="1" applyAlignment="1">
      <alignment horizontal="left"/>
    </xf>
    <xf numFmtId="164" fontId="0" fillId="0" borderId="25" xfId="4" applyNumberFormat="1" applyFont="1" applyFill="1" applyBorder="1"/>
    <xf numFmtId="164" fontId="20" fillId="0" borderId="25" xfId="1" applyNumberFormat="1" applyFont="1" applyFill="1" applyBorder="1"/>
    <xf numFmtId="164" fontId="20" fillId="0" borderId="25" xfId="1" applyNumberFormat="1" applyFont="1" applyFill="1" applyBorder="1" applyAlignment="1">
      <alignment horizontal="center"/>
    </xf>
    <xf numFmtId="164" fontId="0" fillId="0" borderId="25" xfId="1" applyNumberFormat="1" applyFont="1" applyFill="1" applyBorder="1"/>
    <xf numFmtId="9" fontId="0" fillId="0" borderId="25" xfId="3" applyFont="1" applyFill="1" applyBorder="1"/>
    <xf numFmtId="164" fontId="2" fillId="0" borderId="5" xfId="1" applyNumberFormat="1" applyFont="1" applyBorder="1"/>
    <xf numFmtId="0" fontId="20" fillId="0" borderId="5" xfId="0" applyFont="1" applyFill="1" applyBorder="1"/>
    <xf numFmtId="49" fontId="20" fillId="0" borderId="5" xfId="0" applyNumberFormat="1" applyFont="1" applyFill="1" applyBorder="1" applyAlignment="1">
      <alignment horizontal="left"/>
    </xf>
    <xf numFmtId="164" fontId="0" fillId="0" borderId="5" xfId="4" applyNumberFormat="1" applyFont="1" applyFill="1" applyBorder="1"/>
    <xf numFmtId="164" fontId="20" fillId="0" borderId="5" xfId="1" applyNumberFormat="1" applyFont="1" applyFill="1" applyBorder="1"/>
    <xf numFmtId="164" fontId="0" fillId="0" borderId="5" xfId="1" applyNumberFormat="1" applyFont="1" applyFill="1" applyBorder="1"/>
    <xf numFmtId="9" fontId="0" fillId="0" borderId="5" xfId="3" applyFont="1" applyFill="1" applyBorder="1"/>
    <xf numFmtId="0" fontId="20" fillId="0" borderId="5" xfId="1" applyNumberFormat="1" applyFont="1" applyFill="1" applyBorder="1" applyAlignment="1">
      <alignment horizontal="center"/>
    </xf>
    <xf numFmtId="0" fontId="20" fillId="0" borderId="5" xfId="0" applyFont="1" applyBorder="1"/>
    <xf numFmtId="49" fontId="20" fillId="0" borderId="5" xfId="0" applyNumberFormat="1" applyFont="1" applyBorder="1" applyAlignment="1">
      <alignment horizontal="left"/>
    </xf>
    <xf numFmtId="164" fontId="0" fillId="0" borderId="5" xfId="4" applyNumberFormat="1" applyFont="1" applyBorder="1"/>
    <xf numFmtId="164" fontId="20" fillId="0" borderId="5" xfId="1" applyNumberFormat="1" applyFont="1" applyBorder="1"/>
    <xf numFmtId="164" fontId="22" fillId="0" borderId="5" xfId="1" applyNumberFormat="1" applyFont="1" applyFill="1" applyBorder="1" applyAlignment="1">
      <alignment horizontal="center"/>
    </xf>
    <xf numFmtId="9" fontId="0" fillId="0" borderId="5" xfId="3" applyFont="1" applyBorder="1"/>
    <xf numFmtId="0" fontId="30" fillId="9" borderId="0" xfId="0" applyFont="1" applyFill="1"/>
    <xf numFmtId="0" fontId="30" fillId="0" borderId="0" xfId="0" applyFont="1"/>
    <xf numFmtId="0" fontId="0" fillId="14" borderId="0" xfId="0" applyFill="1"/>
    <xf numFmtId="1" fontId="20" fillId="9" borderId="5" xfId="4" applyNumberFormat="1" applyFont="1" applyFill="1" applyBorder="1" applyAlignment="1">
      <alignment horizontal="left"/>
    </xf>
    <xf numFmtId="164" fontId="20" fillId="0" borderId="5" xfId="4" applyNumberFormat="1" applyFont="1" applyFill="1" applyBorder="1"/>
    <xf numFmtId="0" fontId="0" fillId="0" borderId="5" xfId="0" applyBorder="1"/>
    <xf numFmtId="0" fontId="20" fillId="14" borderId="5" xfId="0" applyFont="1" applyFill="1" applyBorder="1"/>
    <xf numFmtId="1" fontId="20" fillId="14" borderId="5" xfId="4" applyNumberFormat="1" applyFont="1" applyFill="1" applyBorder="1" applyAlignment="1">
      <alignment horizontal="left"/>
    </xf>
    <xf numFmtId="164" fontId="0" fillId="14" borderId="5" xfId="4" applyNumberFormat="1" applyFont="1" applyFill="1" applyBorder="1"/>
    <xf numFmtId="164" fontId="20" fillId="14" borderId="5" xfId="1" applyNumberFormat="1" applyFont="1" applyFill="1" applyBorder="1"/>
    <xf numFmtId="164" fontId="20" fillId="14" borderId="5" xfId="1" applyNumberFormat="1" applyFont="1" applyFill="1" applyBorder="1" applyAlignment="1">
      <alignment horizontal="center"/>
    </xf>
    <xf numFmtId="164" fontId="0" fillId="14" borderId="5" xfId="1" applyNumberFormat="1" applyFont="1" applyFill="1" applyBorder="1"/>
    <xf numFmtId="9" fontId="0" fillId="14" borderId="5" xfId="3" applyFont="1" applyFill="1" applyBorder="1"/>
    <xf numFmtId="164" fontId="31" fillId="0" borderId="5" xfId="4" applyNumberFormat="1" applyFont="1" applyFill="1" applyBorder="1"/>
    <xf numFmtId="164" fontId="31" fillId="0" borderId="5" xfId="1" applyNumberFormat="1" applyFont="1" applyFill="1" applyBorder="1" applyAlignment="1">
      <alignment horizontal="center"/>
    </xf>
    <xf numFmtId="164" fontId="31" fillId="0" borderId="5" xfId="1" applyNumberFormat="1" applyFont="1" applyBorder="1"/>
    <xf numFmtId="9" fontId="20" fillId="0" borderId="5" xfId="3" applyFont="1" applyBorder="1"/>
    <xf numFmtId="9" fontId="30" fillId="0" borderId="5" xfId="3" applyFont="1" applyBorder="1"/>
    <xf numFmtId="164" fontId="28" fillId="0" borderId="5" xfId="1" applyNumberFormat="1" applyFont="1" applyBorder="1"/>
    <xf numFmtId="9" fontId="28" fillId="0" borderId="5" xfId="3" applyFont="1" applyBorder="1"/>
    <xf numFmtId="164" fontId="30" fillId="0" borderId="5" xfId="4" applyNumberFormat="1" applyFont="1" applyFill="1" applyBorder="1"/>
    <xf numFmtId="164" fontId="30" fillId="0" borderId="5" xfId="1" applyNumberFormat="1" applyFont="1" applyFill="1" applyBorder="1" applyAlignment="1">
      <alignment horizontal="center"/>
    </xf>
    <xf numFmtId="164" fontId="30" fillId="0" borderId="5" xfId="1" applyNumberFormat="1" applyFont="1" applyBorder="1"/>
    <xf numFmtId="164" fontId="20" fillId="0" borderId="5" xfId="4" applyNumberFormat="1" applyFont="1" applyFill="1" applyBorder="1" applyAlignment="1"/>
    <xf numFmtId="0" fontId="20" fillId="0" borderId="5" xfId="0" applyFont="1" applyBorder="1" applyAlignment="1">
      <alignment horizontal="left"/>
    </xf>
    <xf numFmtId="167" fontId="0" fillId="0" borderId="5" xfId="1" applyNumberFormat="1" applyFont="1" applyBorder="1"/>
    <xf numFmtId="0" fontId="20" fillId="0" borderId="5" xfId="0" applyFont="1" applyFill="1" applyBorder="1" applyAlignment="1">
      <alignment horizontal="left"/>
    </xf>
    <xf numFmtId="164" fontId="0" fillId="0" borderId="5" xfId="0" applyNumberFormat="1" applyFill="1" applyBorder="1"/>
    <xf numFmtId="164" fontId="0" fillId="0" borderId="5" xfId="0" applyNumberFormat="1" applyBorder="1"/>
    <xf numFmtId="164" fontId="0" fillId="0" borderId="0" xfId="1" applyNumberFormat="1" applyFont="1" applyFill="1"/>
    <xf numFmtId="0" fontId="2" fillId="0" borderId="0" xfId="0" applyFont="1" applyFill="1"/>
    <xf numFmtId="0" fontId="0" fillId="4" borderId="26" xfId="0" applyFill="1" applyBorder="1" applyAlignment="1">
      <alignment wrapText="1"/>
    </xf>
    <xf numFmtId="0" fontId="3" fillId="5" borderId="13" xfId="0" applyFont="1" applyFill="1" applyBorder="1"/>
    <xf numFmtId="0" fontId="10" fillId="0" borderId="5" xfId="0" applyFont="1" applyBorder="1"/>
    <xf numFmtId="0" fontId="3" fillId="13" borderId="5" xfId="0" applyFont="1" applyFill="1" applyBorder="1"/>
    <xf numFmtId="164" fontId="20" fillId="0" borderId="27" xfId="1" applyNumberFormat="1" applyFont="1" applyFill="1" applyBorder="1"/>
    <xf numFmtId="164" fontId="20" fillId="14" borderId="27" xfId="1" applyNumberFormat="1" applyFont="1" applyFill="1" applyBorder="1"/>
    <xf numFmtId="164" fontId="20" fillId="0" borderId="28" xfId="1" applyNumberFormat="1" applyFont="1" applyFill="1" applyBorder="1" applyAlignment="1">
      <alignment horizontal="center"/>
    </xf>
    <xf numFmtId="164" fontId="20" fillId="14" borderId="28" xfId="1" applyNumberFormat="1" applyFont="1" applyFill="1" applyBorder="1" applyAlignment="1">
      <alignment horizontal="center"/>
    </xf>
    <xf numFmtId="164" fontId="20" fillId="0" borderId="29" xfId="1" applyNumberFormat="1" applyFont="1" applyFill="1" applyBorder="1"/>
    <xf numFmtId="164" fontId="20" fillId="0" borderId="30" xfId="1" applyNumberFormat="1" applyFont="1" applyFill="1" applyBorder="1" applyAlignment="1">
      <alignment horizontal="center"/>
    </xf>
    <xf numFmtId="164" fontId="20" fillId="0" borderId="31" xfId="1" applyNumberFormat="1" applyFont="1" applyFill="1" applyBorder="1"/>
    <xf numFmtId="164" fontId="20" fillId="0" borderId="32" xfId="1" applyNumberFormat="1" applyFont="1" applyFill="1" applyBorder="1"/>
    <xf numFmtId="164" fontId="20" fillId="15" borderId="33" xfId="1" applyNumberFormat="1" applyFont="1" applyFill="1" applyBorder="1"/>
    <xf numFmtId="164" fontId="20" fillId="0" borderId="4" xfId="1" applyNumberFormat="1" applyFont="1" applyFill="1" applyBorder="1" applyAlignment="1">
      <alignment horizontal="center"/>
    </xf>
    <xf numFmtId="0" fontId="0" fillId="9" borderId="0" xfId="0" applyFill="1" applyBorder="1"/>
    <xf numFmtId="0" fontId="20" fillId="0" borderId="20" xfId="0" applyFont="1" applyBorder="1"/>
    <xf numFmtId="0" fontId="20" fillId="0" borderId="20" xfId="0" applyFont="1" applyBorder="1" applyAlignment="1">
      <alignment horizontal="left"/>
    </xf>
    <xf numFmtId="0" fontId="20" fillId="0" borderId="20" xfId="0" applyFont="1" applyFill="1" applyBorder="1"/>
    <xf numFmtId="164" fontId="0" fillId="0" borderId="20" xfId="0" applyNumberFormat="1" applyBorder="1"/>
    <xf numFmtId="164" fontId="20" fillId="0" borderId="20" xfId="1" applyNumberFormat="1" applyFont="1" applyBorder="1"/>
    <xf numFmtId="164" fontId="20" fillId="0" borderId="34" xfId="1" applyNumberFormat="1" applyFont="1" applyFill="1" applyBorder="1"/>
    <xf numFmtId="164" fontId="20" fillId="15" borderId="35" xfId="1" applyNumberFormat="1" applyFont="1" applyFill="1" applyBorder="1"/>
    <xf numFmtId="164" fontId="20" fillId="0" borderId="36" xfId="1" applyNumberFormat="1" applyFont="1" applyFill="1" applyBorder="1" applyAlignment="1">
      <alignment horizontal="center"/>
    </xf>
    <xf numFmtId="164" fontId="20" fillId="0" borderId="20" xfId="1" applyNumberFormat="1" applyFont="1" applyFill="1" applyBorder="1" applyAlignment="1">
      <alignment horizontal="center"/>
    </xf>
    <xf numFmtId="9" fontId="0" fillId="0" borderId="20" xfId="3" applyFont="1" applyBorder="1"/>
    <xf numFmtId="0" fontId="0" fillId="9" borderId="7" xfId="0" applyFill="1" applyBorder="1"/>
    <xf numFmtId="164" fontId="2" fillId="0" borderId="20" xfId="1" applyNumberFormat="1" applyFont="1" applyBorder="1"/>
    <xf numFmtId="0" fontId="0" fillId="4" borderId="10" xfId="0" applyFill="1" applyBorder="1" applyAlignment="1">
      <alignment horizontal="center" vertical="center"/>
    </xf>
    <xf numFmtId="0" fontId="0" fillId="4" borderId="10" xfId="0" applyFill="1" applyBorder="1" applyAlignment="1">
      <alignment horizontal="left" vertical="center"/>
    </xf>
    <xf numFmtId="0" fontId="0" fillId="0" borderId="0" xfId="0" applyAlignment="1">
      <alignment horizontal="left"/>
    </xf>
    <xf numFmtId="43" fontId="4" fillId="0" borderId="0" xfId="1" applyFont="1"/>
    <xf numFmtId="164" fontId="4" fillId="0" borderId="12" xfId="1" applyNumberFormat="1" applyFont="1" applyBorder="1" applyAlignment="1">
      <alignment horizontal="centerContinuous" vertical="center"/>
    </xf>
    <xf numFmtId="164" fontId="0" fillId="0" borderId="37" xfId="1" applyNumberFormat="1" applyFont="1" applyBorder="1" applyAlignment="1">
      <alignment horizontal="centerContinuous" vertical="center"/>
    </xf>
    <xf numFmtId="164" fontId="4" fillId="0" borderId="38" xfId="1" applyNumberFormat="1" applyFont="1" applyBorder="1" applyAlignment="1">
      <alignment horizontal="centerContinuous" vertical="center"/>
    </xf>
    <xf numFmtId="164" fontId="0" fillId="0" borderId="39" xfId="1" applyNumberFormat="1" applyFont="1" applyBorder="1" applyAlignment="1">
      <alignment wrapText="1"/>
    </xf>
    <xf numFmtId="164" fontId="0" fillId="0" borderId="7" xfId="1" applyNumberFormat="1" applyFont="1" applyBorder="1" applyAlignment="1">
      <alignment wrapText="1"/>
    </xf>
    <xf numFmtId="164" fontId="0" fillId="5" borderId="40" xfId="1" applyNumberFormat="1" applyFont="1" applyFill="1" applyBorder="1"/>
    <xf numFmtId="164" fontId="0" fillId="0" borderId="12" xfId="1" applyNumberFormat="1" applyFont="1" applyBorder="1" applyAlignment="1">
      <alignment horizontal="centerContinuous" vertical="center"/>
    </xf>
    <xf numFmtId="9" fontId="0" fillId="0" borderId="7" xfId="3" applyFont="1" applyBorder="1" applyAlignment="1">
      <alignment wrapText="1"/>
    </xf>
    <xf numFmtId="0" fontId="0" fillId="4" borderId="21" xfId="0" applyFill="1" applyBorder="1" applyAlignment="1">
      <alignment horizontal="center"/>
    </xf>
    <xf numFmtId="0" fontId="0" fillId="4" borderId="22" xfId="0" applyFill="1" applyBorder="1" applyAlignment="1">
      <alignment horizontal="center"/>
    </xf>
    <xf numFmtId="0" fontId="0" fillId="6" borderId="23" xfId="0" applyFill="1" applyBorder="1" applyAlignment="1">
      <alignment horizontal="center"/>
    </xf>
    <xf numFmtId="0" fontId="0" fillId="6" borderId="0" xfId="0" applyFill="1" applyBorder="1" applyAlignment="1">
      <alignment horizontal="center"/>
    </xf>
    <xf numFmtId="0" fontId="0" fillId="6" borderId="24" xfId="0" applyFill="1" applyBorder="1" applyAlignment="1">
      <alignment horizontal="center"/>
    </xf>
    <xf numFmtId="164" fontId="20" fillId="3" borderId="23" xfId="1" applyNumberFormat="1" applyFont="1" applyFill="1" applyBorder="1" applyAlignment="1">
      <alignment horizontal="center" vertical="center"/>
    </xf>
    <xf numFmtId="164" fontId="20" fillId="3" borderId="0" xfId="1" applyNumberFormat="1" applyFont="1" applyFill="1" applyBorder="1" applyAlignment="1">
      <alignment horizontal="center" vertical="center"/>
    </xf>
    <xf numFmtId="175" fontId="2" fillId="0" borderId="0" xfId="5" applyNumberFormat="1" applyFont="1"/>
    <xf numFmtId="175" fontId="34" fillId="4" borderId="10" xfId="5" applyNumberFormat="1" applyFont="1" applyFill="1" applyBorder="1" applyAlignment="1">
      <alignment horizontal="center" vertical="center"/>
    </xf>
    <xf numFmtId="175" fontId="23" fillId="7" borderId="10" xfId="5" applyNumberFormat="1" applyFont="1" applyFill="1" applyBorder="1"/>
    <xf numFmtId="175" fontId="2" fillId="0" borderId="25" xfId="5" applyNumberFormat="1" applyFont="1" applyBorder="1"/>
    <xf numFmtId="175" fontId="2" fillId="0" borderId="5" xfId="5" applyNumberFormat="1" applyFont="1" applyBorder="1"/>
    <xf numFmtId="175" fontId="2" fillId="0" borderId="20" xfId="5" applyNumberFormat="1" applyFont="1" applyBorder="1"/>
    <xf numFmtId="175" fontId="23" fillId="7" borderId="19" xfId="5" applyNumberFormat="1" applyFont="1" applyFill="1" applyBorder="1"/>
    <xf numFmtId="175" fontId="23" fillId="0" borderId="19" xfId="5" applyNumberFormat="1" applyFont="1" applyBorder="1"/>
    <xf numFmtId="175" fontId="23" fillId="0" borderId="0" xfId="5" applyNumberFormat="1" applyFont="1"/>
  </cellXfs>
  <cellStyles count="6">
    <cellStyle name="Comma" xfId="1" builtinId="3"/>
    <cellStyle name="Comma 10 5" xfId="4"/>
    <cellStyle name="Currency" xfId="5" builtinId="4"/>
    <cellStyle name="Normal" xfId="0" builtinId="0"/>
    <cellStyle name="Normal 2 58" xfId="2"/>
    <cellStyle name="Percent" xfId="3" builtinId="5"/>
  </cellStyles>
  <dxfs count="90">
    <dxf>
      <font>
        <color rgb="FFFF0000"/>
      </font>
    </dxf>
    <dxf>
      <numFmt numFmtId="175" formatCode="_(&quot;$&quot;* #,##0_);_(&quot;$&quot;* \(#,##0\);_(&quot;$&quot;* &quot;-&quot;??_);_(@_)"/>
    </dxf>
    <dxf>
      <numFmt numFmtId="174" formatCode="_(&quot;$&quot;* #,##0.0_);_(&quot;$&quot;* \(#,##0.0\);_(&quot;$&quot;* &quot;-&quot;??_);_(@_)"/>
    </dxf>
    <dxf>
      <numFmt numFmtId="34" formatCode="_(&quot;$&quot;* #,##0.00_);_(&quot;$&quot;* \(#,##0.00\);_(&quot;$&quot;* &quot;-&quot;??_);_(@_)"/>
    </dxf>
    <dxf>
      <numFmt numFmtId="173" formatCode="_(&quot;$&quot;* #,##0.000_);_(&quot;$&quot;* \(#,##0.000\);_(&quot;$&quot;* &quot;-&quot;??_);_(@_)"/>
    </dxf>
    <dxf>
      <numFmt numFmtId="168" formatCode="_(* #,##0.0_);_(* \(#,##0.0\);_(* &quot;-&quot;??_);_(@_)"/>
    </dxf>
    <dxf>
      <numFmt numFmtId="168" formatCode="_(* #,##0.0_);_(* \(#,##0.0\);_(* &quot;-&quot;??_);_(@_)"/>
    </dxf>
    <dxf>
      <numFmt numFmtId="164" formatCode="_(* #,##0_);_(* \(#,##0\);_(* &quot;-&quot;??_);_(@_)"/>
    </dxf>
    <dxf>
      <numFmt numFmtId="164" formatCode="_(* #,##0_);_(* \(#,##0\);_(* &quot;-&quot;??_);_(@_)"/>
    </dxf>
    <dxf>
      <numFmt numFmtId="168" formatCode="_(* #,##0.0_);_(* \(#,##0.0\);_(* &quot;-&quot;??_);_(@_)"/>
    </dxf>
    <dxf>
      <numFmt numFmtId="168" formatCode="_(* #,##0.0_);_(* \(#,##0.0\);_(* &quot;-&quot;??_);_(@_)"/>
    </dxf>
    <dxf>
      <numFmt numFmtId="164" formatCode="_(* #,##0_);_(* \(#,##0\);_(* &quot;-&quot;??_);_(@_)"/>
    </dxf>
    <dxf>
      <numFmt numFmtId="164" formatCode="_(* #,##0_);_(* \(#,##0\);_(* &quot;-&quot;??_);_(@_)"/>
    </dxf>
    <dxf>
      <numFmt numFmtId="168" formatCode="_(* #,##0.0_);_(* \(#,##0.0\);_(* &quot;-&quot;??_);_(@_)"/>
    </dxf>
    <dxf>
      <numFmt numFmtId="168" formatCode="_(* #,##0.0_);_(* \(#,##0.0\);_(* &quot;-&quot;??_);_(@_)"/>
    </dxf>
    <dxf>
      <numFmt numFmtId="168" formatCode="_(* #,##0.0_);_(* \(#,##0.0\);_(* &quot;-&quot;??_);_(@_)"/>
    </dxf>
    <dxf>
      <numFmt numFmtId="164" formatCode="_(* #,##0_);_(* \(#,##0\);_(* &quot;-&quot;??_);_(@_)"/>
    </dxf>
    <dxf>
      <numFmt numFmtId="164" formatCode="_(* #,##0_);_(* \(#,##0\);_(* &quot;-&quot;??_);_(@_)"/>
    </dxf>
    <dxf>
      <numFmt numFmtId="164" formatCode="_(* #,##0_);_(* \(#,##0\);_(* &quot;-&quot;??_);_(@_)"/>
    </dxf>
    <dxf>
      <numFmt numFmtId="168" formatCode="_(* #,##0.0_);_(* \(#,##0.0\);_(* &quot;-&quot;??_);_(@_)"/>
    </dxf>
    <dxf>
      <numFmt numFmtId="168" formatCode="_(* #,##0.0_);_(* \(#,##0.0\);_(* &quot;-&quot;??_);_(@_)"/>
    </dxf>
    <dxf>
      <numFmt numFmtId="164" formatCode="_(* #,##0_);_(* \(#,##0\);_(* &quot;-&quot;??_);_(@_)"/>
    </dxf>
    <dxf>
      <numFmt numFmtId="164" formatCode="_(* #,##0_);_(* \(#,##0\);_(* &quot;-&quot;??_);_(@_)"/>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_(* #,##0_);_(* \(#,##0\);_(* &quot;-&quot;??_);_(@_)"/>
    </dxf>
    <dxf>
      <numFmt numFmtId="164" formatCode="_(* #,##0_);_(* \(#,##0\);_(* &quot;-&quot;??_);_(@_)"/>
    </dxf>
    <dxf>
      <numFmt numFmtId="168" formatCode="_(* #,##0.0_);_(* \(#,##0.0\);_(* &quot;-&quot;??_);_(@_)"/>
    </dxf>
    <dxf>
      <numFmt numFmtId="168" formatCode="_(* #,##0.0_);_(* \(#,##0.0\);_(* &quot;-&quot;??_);_(@_)"/>
    </dxf>
    <dxf>
      <numFmt numFmtId="164" formatCode="_(* #,##0_);_(* \(#,##0\);_(* &quot;-&quot;??_);_(@_)"/>
    </dxf>
    <dxf>
      <numFmt numFmtId="164" formatCode="_(* #,##0_);_(* \(#,##0\);_(* &quot;-&quot;??_);_(@_)"/>
    </dxf>
    <dxf>
      <numFmt numFmtId="168" formatCode="_(* #,##0.0_);_(* \(#,##0.0\);_(* &quot;-&quot;??_);_(@_)"/>
    </dxf>
    <dxf>
      <numFmt numFmtId="168" formatCode="_(* #,##0.0_);_(* \(#,##0.0\);_(* &quot;-&quot;??_);_(@_)"/>
    </dxf>
    <dxf>
      <alignment horizontal="center" readingOrder="0"/>
    </dxf>
    <dxf>
      <alignment horizontal="center" readingOrder="0"/>
    </dxf>
    <dxf>
      <alignment horizontal="center" readingOrder="0"/>
    </dxf>
    <dxf>
      <alignment horizontal="center" readingOrder="0"/>
    </dxf>
    <dxf>
      <numFmt numFmtId="3" formatCode="#,##0"/>
    </dxf>
    <dxf>
      <numFmt numFmtId="164" formatCode="_(* #,##0_);_(* \(#,##0\);_(* &quot;-&quot;??_);_(@_)"/>
    </dxf>
    <dxf>
      <numFmt numFmtId="164" formatCode="_(* #,##0_);_(* \(#,##0\);_(* &quot;-&quot;??_);_(@_)"/>
    </dxf>
    <dxf>
      <numFmt numFmtId="164" formatCode="_(* #,##0_);_(* \(#,##0\);_(* &quot;-&quot;??_);_(@_)"/>
    </dxf>
    <dxf>
      <numFmt numFmtId="164" formatCode="_(* #,##0_);_(* \(#,##0\);_(* &quot;-&quot;??_);_(@_)"/>
    </dxf>
    <dxf>
      <numFmt numFmtId="168" formatCode="_(* #,##0.0_);_(* \(#,##0.0\);_(* &quot;-&quot;??_);_(@_)"/>
    </dxf>
    <dxf>
      <numFmt numFmtId="168" formatCode="_(* #,##0.0_);_(* \(#,##0.0\);_(* &quot;-&quot;??_);_(@_)"/>
    </dxf>
    <dxf>
      <numFmt numFmtId="168" formatCode="_(* #,##0.0_);_(* \(#,##0.0\);_(* &quot;-&quot;??_);_(@_)"/>
    </dxf>
    <dxf>
      <numFmt numFmtId="168"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00_);_(* \(#,##0.000\);_(* &quot;-&quot;??_);_(@_)"/>
    </dxf>
    <dxf>
      <numFmt numFmtId="165" formatCode="_(* #,##0.000_);_(* \(#,##0.000\);_(* &quot;-&quot;??_);_(@_)"/>
    </dxf>
    <dxf>
      <numFmt numFmtId="165" formatCode="_(* #,##0.000_);_(* \(#,##0.000\);_(* &quot;-&quot;??_);_(@_)"/>
    </dxf>
    <dxf>
      <numFmt numFmtId="165" formatCode="_(* #,##0.000_);_(* \(#,##0.000\);_(* &quot;-&quot;??_);_(@_)"/>
    </dxf>
    <dxf>
      <numFmt numFmtId="169" formatCode="_(* #,##0.0000_);_(* \(#,##0.0000\);_(* &quot;-&quot;??_);_(@_)"/>
    </dxf>
    <dxf>
      <numFmt numFmtId="169" formatCode="_(* #,##0.0000_);_(* \(#,##0.0000\);_(* &quot;-&quot;??_);_(@_)"/>
    </dxf>
    <dxf>
      <numFmt numFmtId="169" formatCode="_(* #,##0.0000_);_(* \(#,##0.0000\);_(* &quot;-&quot;??_);_(@_)"/>
    </dxf>
    <dxf>
      <numFmt numFmtId="169" formatCode="_(* #,##0.0000_);_(* \(#,##0.0000\);_(* &quot;-&quot;??_);_(@_)"/>
    </dxf>
    <dxf>
      <numFmt numFmtId="170" formatCode="_(* #,##0.00000_);_(* \(#,##0.00000\);_(* &quot;-&quot;??_);_(@_)"/>
    </dxf>
    <dxf>
      <numFmt numFmtId="170" formatCode="_(* #,##0.00000_);_(* \(#,##0.00000\);_(* &quot;-&quot;??_);_(@_)"/>
    </dxf>
    <dxf>
      <numFmt numFmtId="170" formatCode="_(* #,##0.00000_);_(* \(#,##0.00000\);_(* &quot;-&quot;??_);_(@_)"/>
    </dxf>
    <dxf>
      <numFmt numFmtId="170" formatCode="_(* #,##0.00000_);_(* \(#,##0.00000\);_(* &quot;-&quot;??_);_(@_)"/>
    </dxf>
    <dxf>
      <numFmt numFmtId="171" formatCode="_(* #,##0.000000_);_(* \(#,##0.000000\);_(* &quot;-&quot;??_);_(@_)"/>
    </dxf>
    <dxf>
      <numFmt numFmtId="171" formatCode="_(* #,##0.000000_);_(* \(#,##0.000000\);_(* &quot;-&quot;??_);_(@_)"/>
    </dxf>
    <dxf>
      <numFmt numFmtId="171" formatCode="_(* #,##0.000000_);_(* \(#,##0.000000\);_(* &quot;-&quot;??_);_(@_)"/>
    </dxf>
    <dxf>
      <numFmt numFmtId="171" formatCode="_(* #,##0.000000_);_(* \(#,##0.000000\);_(* &quot;-&quot;??_);_(@_)"/>
    </dxf>
    <dxf>
      <numFmt numFmtId="172" formatCode="_(* #,##0.0000000_);_(* \(#,##0.0000000\);_(* &quot;-&quot;??_);_(@_)"/>
    </dxf>
    <dxf>
      <numFmt numFmtId="172" formatCode="_(* #,##0.0000000_);_(* \(#,##0.0000000\);_(* &quot;-&quot;??_);_(@_)"/>
    </dxf>
    <dxf>
      <numFmt numFmtId="172" formatCode="_(* #,##0.0000000_);_(* \(#,##0.0000000\);_(* &quot;-&quot;??_);_(@_)"/>
    </dxf>
    <dxf>
      <numFmt numFmtId="172" formatCode="_(* #,##0.0000000_);_(* \(#,##0.0000000\);_(* &quot;-&quot;??_);_(@_)"/>
    </dxf>
    <dxf>
      <numFmt numFmtId="171" formatCode="_(* #,##0.000000_);_(* \(#,##0.000000\);_(* &quot;-&quot;??_);_(@_)"/>
    </dxf>
    <dxf>
      <numFmt numFmtId="171" formatCode="_(* #,##0.000000_);_(* \(#,##0.000000\);_(* &quot;-&quot;??_);_(@_)"/>
    </dxf>
    <dxf>
      <numFmt numFmtId="171" formatCode="_(* #,##0.000000_);_(* \(#,##0.000000\);_(* &quot;-&quot;??_);_(@_)"/>
    </dxf>
    <dxf>
      <numFmt numFmtId="171" formatCode="_(* #,##0.000000_);_(* \(#,##0.000000\);_(* &quot;-&quot;??_);_(@_)"/>
    </dxf>
    <dxf>
      <numFmt numFmtId="170" formatCode="_(* #,##0.00000_);_(* \(#,##0.00000\);_(* &quot;-&quot;??_);_(@_)"/>
    </dxf>
    <dxf>
      <numFmt numFmtId="170" formatCode="_(* #,##0.00000_);_(* \(#,##0.00000\);_(* &quot;-&quot;??_);_(@_)"/>
    </dxf>
    <dxf>
      <numFmt numFmtId="170" formatCode="_(* #,##0.00000_);_(* \(#,##0.00000\);_(* &quot;-&quot;??_);_(@_)"/>
    </dxf>
    <dxf>
      <numFmt numFmtId="170" formatCode="_(* #,##0.00000_);_(* \(#,##0.00000\);_(* &quot;-&quot;??_);_(@_)"/>
    </dxf>
    <dxf>
      <numFmt numFmtId="169" formatCode="_(* #,##0.0000_);_(* \(#,##0.0000\);_(* &quot;-&quot;??_);_(@_)"/>
    </dxf>
    <dxf>
      <numFmt numFmtId="169" formatCode="_(* #,##0.0000_);_(* \(#,##0.0000\);_(* &quot;-&quot;??_);_(@_)"/>
    </dxf>
    <dxf>
      <numFmt numFmtId="169" formatCode="_(* #,##0.0000_);_(* \(#,##0.0000\);_(* &quot;-&quot;??_);_(@_)"/>
    </dxf>
    <dxf>
      <numFmt numFmtId="169" formatCode="_(* #,##0.0000_);_(* \(#,##0.0000\);_(* &quot;-&quot;??_);_(@_)"/>
    </dxf>
    <dxf>
      <numFmt numFmtId="165" formatCode="_(* #,##0.000_);_(* \(#,##0.000\);_(* &quot;-&quot;??_);_(@_)"/>
    </dxf>
    <dxf>
      <numFmt numFmtId="165" formatCode="_(* #,##0.000_);_(* \(#,##0.000\);_(* &quot;-&quot;??_);_(@_)"/>
    </dxf>
    <dxf>
      <numFmt numFmtId="165" formatCode="_(* #,##0.000_);_(* \(#,##0.000\);_(* &quot;-&quot;??_);_(@_)"/>
    </dxf>
    <dxf>
      <numFmt numFmtId="165" formatCode="_(* #,##0.000_);_(* \(#,##0.000\);_(* &quot;-&quot;??_);_(@_)"/>
    </dxf>
  </dxfs>
  <tableStyles count="0" defaultTableStyle="TableStyleMedium2"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1.%20ACC/1.Accounting/03.Audit/Audit%20E&amp;Y/2024/D&#7921;%20ph&#242;ng/0.Provision%20&amp;%20NRV%20List%20%202024.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CC-PC01" refreshedDate="45308.679271759262" createdVersion="6" refreshedVersion="6" minRefreshableVersion="3" recordCount="409">
  <cacheSource type="worksheet">
    <worksheetSource ref="C2:J411" sheet="Provision Change 2023" r:id="rId2"/>
  </cacheSource>
  <cacheFields count="10">
    <cacheField name="Type" numFmtId="0">
      <sharedItems count="4">
        <s v="RM"/>
        <s v="Suplies"/>
        <s v="FG"/>
        <s v="WIP"/>
      </sharedItems>
    </cacheField>
    <cacheField name="item code" numFmtId="0">
      <sharedItems/>
    </cacheField>
    <cacheField name="Name" numFmtId="0">
      <sharedItems/>
    </cacheField>
    <cacheField name="11.end qty=1+7-9" numFmtId="164">
      <sharedItems containsSemiMixedTypes="0" containsString="0" containsNumber="1" minValue="10" maxValue="740864"/>
    </cacheField>
    <cacheField name="12.end amnt=2+8-10" numFmtId="164">
      <sharedItems containsSemiMixedTypes="0" containsString="0" containsNumber="1" minValue="33853.25" maxValue="1715774567.5999999"/>
    </cacheField>
    <cacheField name="end price" numFmtId="0">
      <sharedItems containsSemiMixedTypes="0" containsString="0" containsNumber="1" minValue="9.0005357142857143" maxValue="419403.52088022005"/>
    </cacheField>
    <cacheField name="Usd" numFmtId="164">
      <sharedItems containsSemiMixedTypes="0" containsString="0" containsNumber="1" minValue="1.4105520833333334" maxValue="71490.606983333331"/>
    </cacheField>
    <cacheField name="Status" numFmtId="0">
      <sharedItems/>
    </cacheField>
    <cacheField name="Detail Category" numFmtId="0">
      <sharedItems/>
    </cacheField>
    <cacheField name="Provision status" numFmtId="0">
      <sharedItems containsBlank="1" count="2">
        <s v="Provision 202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CC-PC01" refreshedDate="46084.794812615743" createdVersion="6" refreshedVersion="6" minRefreshableVersion="3" recordCount="3682">
  <cacheSource type="worksheet">
    <worksheetSource ref="A3:M3685" sheet="SLMV end2025"/>
  </cacheSource>
  <cacheFields count="13">
    <cacheField name="Kind" numFmtId="0">
      <sharedItems containsBlank="1" count="6">
        <m/>
        <s v="RM"/>
        <s v="Supply"/>
        <s v="Trading"/>
        <s v="WIP"/>
        <s v="FG"/>
      </sharedItems>
    </cacheField>
    <cacheField name="item code" numFmtId="0">
      <sharedItems containsBlank="1"/>
    </cacheField>
    <cacheField name="Name" numFmtId="0">
      <sharedItems containsBlank="1"/>
    </cacheField>
    <cacheField name="Classify" numFmtId="0">
      <sharedItems containsBlank="1"/>
    </cacheField>
    <cacheField name="Qty Blance" numFmtId="0">
      <sharedItems containsString="0" containsBlank="1" containsNumber="1" minValue="0.5" maxValue="1372800"/>
    </cacheField>
    <cacheField name="Amount Balance ( VND)" numFmtId="0">
      <sharedItems containsString="0" containsBlank="1" containsNumber="1" minValue="0" maxValue="5108424236.5658188"/>
    </cacheField>
    <cacheField name="Amount Balance ( USD)" numFmtId="0">
      <sharedItems containsString="0" containsBlank="1" containsNumber="1" minValue="0" maxValue="196477.8552525315"/>
    </cacheField>
    <cacheField name="Unit price" numFmtId="3">
      <sharedItems containsString="0" containsBlank="1" containsNumber="1" minValue="0" maxValue="550000000"/>
    </cacheField>
    <cacheField name="Technical Justification" numFmtId="0">
      <sharedItems containsBlank="1" containsMixedTypes="1" containsNumber="1" containsInteger="1" minValue="0" maxValue="0"/>
    </cacheField>
    <cacheField name="Qty provision" numFmtId="164">
      <sharedItems containsString="0" containsBlank="1" containsNumber="1" minValue="0" maxValue="749365"/>
    </cacheField>
    <cacheField name="Amt provision" numFmtId="164">
      <sharedItems containsString="0" containsBlank="1" containsNumber="1" minValue="0" maxValue="1495167458.8504441"/>
    </cacheField>
    <cacheField name="Status 2025" numFmtId="0">
      <sharedItems containsMixedTypes="1" containsNumber="1" containsInteger="1" minValue="0" maxValue="0" count="4">
        <s v="xx"/>
        <s v="OK"/>
        <s v="SLMV"/>
        <n v="0"/>
      </sharedItems>
    </cacheField>
    <cacheField name="Note" numFmtId="0">
      <sharedItems containsBlank="1" count="6">
        <m/>
        <s v="Reverse provison"/>
        <s v="Keep provision"/>
        <s v="Make provision 2025"/>
        <s v="No provision"/>
        <s v="Reverse provision to recycle"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CC-PC01" refreshedDate="46098.656510300927" createdVersion="6" refreshedVersion="6" minRefreshableVersion="3" recordCount="3682">
  <cacheSource type="worksheet">
    <worksheetSource ref="A3:N3685" sheet="SLMV end2025"/>
  </cacheSource>
  <cacheFields count="14">
    <cacheField name="Kind" numFmtId="0">
      <sharedItems containsBlank="1" count="6">
        <m/>
        <s v="RM"/>
        <s v="Supply"/>
        <s v="Trading"/>
        <s v="WIP"/>
        <s v="FG"/>
      </sharedItems>
    </cacheField>
    <cacheField name="item code" numFmtId="0">
      <sharedItems containsBlank="1"/>
    </cacheField>
    <cacheField name="Name" numFmtId="0">
      <sharedItems containsBlank="1"/>
    </cacheField>
    <cacheField name="Classify" numFmtId="0">
      <sharedItems containsBlank="1"/>
    </cacheField>
    <cacheField name="Qty Blance" numFmtId="0">
      <sharedItems containsString="0" containsBlank="1" containsNumber="1" minValue="0.5" maxValue="1372800"/>
    </cacheField>
    <cacheField name="Amount Balance ( VND)" numFmtId="0">
      <sharedItems containsString="0" containsBlank="1" containsNumber="1" minValue="0" maxValue="5108424236.5658188"/>
    </cacheField>
    <cacheField name="Amount Balance ( USD)" numFmtId="0">
      <sharedItems containsString="0" containsBlank="1" containsNumber="1" minValue="0" maxValue="196477.8552525315"/>
    </cacheField>
    <cacheField name="Unit price" numFmtId="3">
      <sharedItems containsString="0" containsBlank="1" containsNumber="1" minValue="0" maxValue="550000000"/>
    </cacheField>
    <cacheField name="Technical Justification" numFmtId="0">
      <sharedItems containsBlank="1" containsMixedTypes="1" containsNumber="1" containsInteger="1" minValue="0" maxValue="0"/>
    </cacheField>
    <cacheField name="Qty provision" numFmtId="164">
      <sharedItems containsString="0" containsBlank="1" containsNumber="1" minValue="0" maxValue="749365"/>
    </cacheField>
    <cacheField name="Amt provision" numFmtId="164">
      <sharedItems containsString="0" containsBlank="1" containsNumber="1" minValue="0" maxValue="1495167458.8504441"/>
    </cacheField>
    <cacheField name="Status 2025" numFmtId="0">
      <sharedItems containsMixedTypes="1" containsNumber="1" containsInteger="1" minValue="0" maxValue="0" count="4">
        <s v="xx"/>
        <s v="OK"/>
        <s v="SLMV"/>
        <n v="0"/>
      </sharedItems>
    </cacheField>
    <cacheField name="Note" numFmtId="0">
      <sharedItems containsBlank="1"/>
    </cacheField>
    <cacheField name="AUDIT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9">
  <r>
    <x v="0"/>
    <s v="800305"/>
    <s v="LABEL(R)-WATERSOAK(NEW)  GH68-42791A"/>
    <n v="164509"/>
    <n v="14200816.23"/>
    <n v="86.322427526761459"/>
    <n v="591.70067625000001"/>
    <s v="No using"/>
    <s v="G900, J600, J800"/>
    <x v="0"/>
  </r>
  <r>
    <x v="0"/>
    <s v="800306"/>
    <s v="ASSY DECORATION RCV/ Màng loa GH98-38609C"/>
    <n v="125264"/>
    <n v="431973766.68000001"/>
    <n v="3448.5068868948779"/>
    <n v="17998.906944999999"/>
    <s v="No using"/>
    <s v="A510F, A710C"/>
    <x v="0"/>
  </r>
  <r>
    <x v="0"/>
    <s v="800294"/>
    <s v="TAPE PORON-RCV GH02-11582A"/>
    <n v="129061"/>
    <n v="6453304.9699999997"/>
    <n v="50.00197557744012"/>
    <n v="268.88770708333334"/>
    <s v="No using"/>
    <s v="Samsung A510F"/>
    <x v="0"/>
  </r>
  <r>
    <x v="0"/>
    <s v="800295"/>
    <s v="TAPE DOUBLE FACE-HOME KEY ANTI SHORT GH02-11759A"/>
    <n v="130115"/>
    <n v="38909614.009999998"/>
    <n v="299.04018760327403"/>
    <n v="1621.2339170833332"/>
    <s v="No using"/>
    <s v="Samsung A510F"/>
    <x v="0"/>
  </r>
  <r>
    <x v="0"/>
    <s v="760292"/>
    <s v="Inner label. Size: 40*25mm_x000d__x000a_/Tem mã vạch  8 07918191302 9-Loại mã EAN 13 .Item 01-91302-FE1"/>
    <n v="8000"/>
    <n v="880000"/>
    <n v="110"/>
    <n v="36.666666666666664"/>
    <s v="No using"/>
    <s v="Eyelash"/>
    <x v="0"/>
  </r>
  <r>
    <x v="0"/>
    <s v="800255"/>
    <s v="TAPE ETC-MIC_RD GH02-05495A"/>
    <n v="10000"/>
    <n v="1342716.56"/>
    <n v="134.27165600000001"/>
    <n v="55.946523333333339"/>
    <s v="No using"/>
    <s v="Samsung I9060I"/>
    <x v="0"/>
  </r>
  <r>
    <x v="0"/>
    <s v="800256"/>
    <s v="SPONGE-SPK GH02-05881A"/>
    <n v="24000"/>
    <n v="11640104.48"/>
    <n v="485.00435333333337"/>
    <n v="485.00435333333337"/>
    <s v="No using"/>
    <s v="Samsung I9060I"/>
    <x v="0"/>
  </r>
  <r>
    <x v="0"/>
    <s v="800257"/>
    <s v="TAPE ETC-EARJACK GH02-06019A"/>
    <n v="25000"/>
    <n v="2113461.59"/>
    <n v="84.5384636"/>
    <n v="88.060899583333324"/>
    <s v="No using"/>
    <s v="Samsung I9060I"/>
    <x v="0"/>
  </r>
  <r>
    <x v="0"/>
    <s v="800258"/>
    <s v="TAPE ETC-RCV DECO GH02-06052A"/>
    <n v="15000"/>
    <n v="2855322.27"/>
    <n v="190.35481799999999"/>
    <n v="118.97176125"/>
    <s v="No using"/>
    <s v="Samsung I9060I"/>
    <x v="0"/>
  </r>
  <r>
    <x v="0"/>
    <s v="800259"/>
    <s v="CONDUCTIVE GASKET GH02-06088A"/>
    <n v="30000"/>
    <n v="3554765.48"/>
    <n v="118.49218266666666"/>
    <n v="148.11522833333333"/>
    <s v="No using"/>
    <s v="Samsung I9060I"/>
    <x v="0"/>
  </r>
  <r>
    <x v="0"/>
    <s v="800260"/>
    <s v="TAPE SPONGE-BRACKET WATER GH02-09008A"/>
    <n v="25000"/>
    <n v="2999866.38"/>
    <n v="119.9946552"/>
    <n v="124.9944325"/>
    <s v="No using"/>
    <s v="Samsung I9060I"/>
    <x v="0"/>
  </r>
  <r>
    <x v="0"/>
    <s v="800320"/>
    <s v="TAPE INSUL BRK GH02-13933A"/>
    <n v="130000"/>
    <n v="3770000"/>
    <n v="29"/>
    <n v="157.08333333333334"/>
    <s v="No using"/>
    <s v="Samsung A510F"/>
    <x v="0"/>
  </r>
  <r>
    <x v="0"/>
    <s v="800107"/>
    <s v="INSERT/Đệm vít GH81-02355A"/>
    <n v="710000"/>
    <n v="78100000.090000004"/>
    <n v="110.00000012676057"/>
    <n v="3254.1666704166669"/>
    <s v="No using"/>
    <s v="Samsung 925"/>
    <x v="0"/>
  </r>
  <r>
    <x v="0"/>
    <s v="741846"/>
    <s v="Pre glue film ETSS -24/Băng dính"/>
    <n v="18600"/>
    <n v="17082255.960000001"/>
    <n v="918.40085806451623"/>
    <n v="711.76066500000002"/>
    <s v="No using"/>
    <s v="Nail"/>
    <x v="0"/>
  </r>
  <r>
    <x v="0"/>
    <s v="761327"/>
    <s v="Item label UPC code: 813998026729"/>
    <n v="5250"/>
    <n v="446250"/>
    <n v="85"/>
    <n v="18.59375"/>
    <s v="No using"/>
    <s v="Eyelash"/>
    <x v="0"/>
  </r>
  <r>
    <x v="0"/>
    <s v="800180"/>
    <s v="RUBBER-TIM TAPE PAM LTE GH67-02209A"/>
    <n v="60374"/>
    <n v="7834331.8600000003"/>
    <n v="129.76333951701065"/>
    <n v="326.43049416666668"/>
    <s v="No using"/>
    <s v="Samsung G5308"/>
    <x v="0"/>
  </r>
  <r>
    <x v="0"/>
    <s v="800191"/>
    <s v="THERMAL CONDUCTIVE ADHESIVE-TAPE BATT PL GH02-10535A"/>
    <n v="35094"/>
    <n v="134816794.12"/>
    <n v="3841.5909876332139"/>
    <n v="5617.3664216666666"/>
    <s v="No using"/>
    <s v="Samsung G5308"/>
    <x v="0"/>
  </r>
  <r>
    <x v="0"/>
    <s v="800182"/>
    <s v="TAPE INSULATION-RCV DECO GH02-08541A"/>
    <n v="14000"/>
    <n v="1041266.08"/>
    <n v="74.376148571428573"/>
    <n v="43.386086666666664"/>
    <s v="No using"/>
    <s v="Samsung G5308"/>
    <x v="0"/>
  </r>
  <r>
    <x v="0"/>
    <s v="800184"/>
    <s v="THERMAL CONDUCTIVE ADHESIVE-TAPE GASKET GH02-09256A"/>
    <n v="427000"/>
    <n v="32660911.190000001"/>
    <n v="76.48925337236534"/>
    <n v="1360.8712995833334"/>
    <s v="No using"/>
    <s v="Samsung G5308"/>
    <x v="0"/>
  </r>
  <r>
    <x v="0"/>
    <s v="800188"/>
    <s v="CONDUCTIVE GASKET-TAPE USB FINGER/Miếng dán GH02-10519A"/>
    <n v="9803"/>
    <n v="127439.01"/>
    <n v="13.000001020095889"/>
    <n v="5.3099587499999998"/>
    <s v="No using"/>
    <s v="Samsung G5308"/>
    <x v="0"/>
  </r>
  <r>
    <x v="0"/>
    <s v="800192"/>
    <s v="VINYL_HOME_KEY_FOR_PROCESS/Miếng dán GH63-10442A"/>
    <n v="1662"/>
    <n v="64939.76"/>
    <n v="39.073261131167271"/>
    <n v="2.7058233333333335"/>
    <s v="No using"/>
    <s v="Samsung G900, G928"/>
    <x v="0"/>
  </r>
  <r>
    <x v="0"/>
    <s v="800198"/>
    <s v="MKD-1016 Resin (recycle)/ Hạt nhựa tái sinh của MKD-1016/K23388(PA66)"/>
    <n v="50"/>
    <n v="1942837.65"/>
    <n v="38856.752999999997"/>
    <n v="80.951568749999993"/>
    <s v="No using"/>
    <s v="Samsung "/>
    <x v="0"/>
  </r>
  <r>
    <x v="0"/>
    <s v="800199"/>
    <s v="LABEL(R)-WATERSOAK(NEW) GH68-14285A"/>
    <n v="34976"/>
    <n v="4148421.92"/>
    <n v="118.60767154620311"/>
    <n v="172.85091333333332"/>
    <s v="No using"/>
    <s v="Samsung G900, G928"/>
    <x v="0"/>
  </r>
  <r>
    <x v="0"/>
    <s v="761301"/>
    <s v="Number sticker 17*8 mm black ink/Tem số mực đen FL683"/>
    <n v="10500"/>
    <n v="598500"/>
    <n v="57"/>
    <n v="24.9375"/>
    <s v="No using"/>
    <s v="Eyelash"/>
    <x v="0"/>
  </r>
  <r>
    <x v="0"/>
    <s v="761302"/>
    <s v="Number sticker 17*8 mm black ink/Tem số mực đen FL684"/>
    <n v="10500"/>
    <n v="598500"/>
    <n v="57"/>
    <n v="24.9375"/>
    <s v="No using"/>
    <s v="Eyelash"/>
    <x v="0"/>
  </r>
  <r>
    <x v="0"/>
    <s v="761303"/>
    <s v="Number sticker 17*8 mm black ink/Tem số mực đen FL685"/>
    <n v="10500"/>
    <n v="598500"/>
    <n v="57"/>
    <n v="24.9375"/>
    <s v="No using"/>
    <s v="Eyelash"/>
    <x v="0"/>
  </r>
  <r>
    <x v="0"/>
    <s v="761304"/>
    <s v="Number sticker 17*8 mm black ink/Tem số mực đen FL686"/>
    <n v="10500"/>
    <n v="598500"/>
    <n v="57"/>
    <n v="24.9375"/>
    <s v="No using"/>
    <s v="Eyelash"/>
    <x v="0"/>
  </r>
  <r>
    <x v="0"/>
    <s v="761305"/>
    <s v="Number sticker 17*8 mm black ink/Tem số mực đen FL688"/>
    <n v="10500"/>
    <n v="598500"/>
    <n v="57"/>
    <n v="24.9375"/>
    <s v="No using"/>
    <s v="Eyelash"/>
    <x v="0"/>
  </r>
  <r>
    <x v="0"/>
    <s v="800118"/>
    <s v="TAPE MAIN WINDOW/ Miếng dán GH02-09694A"/>
    <n v="830"/>
    <n v="6272447.29"/>
    <n v="7557.1654096385546"/>
    <n v="261.35197041666669"/>
    <s v="No using"/>
    <s v="Samsung G925"/>
    <x v="0"/>
  </r>
  <r>
    <x v="0"/>
    <s v="800121"/>
    <s v="TAPE GESTURE SENSOR BTM/ Miếng dán GH02-09194A"/>
    <n v="4979"/>
    <n v="673035.8"/>
    <n v="135.17489455713999"/>
    <n v="28.043158333333334"/>
    <s v="No using"/>
    <s v="Samsung G925"/>
    <x v="0"/>
  </r>
  <r>
    <x v="0"/>
    <s v="761791"/>
    <s v="Sticker for fake nails WG111/Miếng dán trang trí móng tay"/>
    <n v="350"/>
    <n v="3559800"/>
    <n v="10170.857142857143"/>
    <n v="148.32499999999999"/>
    <s v="No using"/>
    <s v="Nail"/>
    <x v="0"/>
  </r>
  <r>
    <x v="0"/>
    <s v="800250"/>
    <s v="RCV DECO GH64-03251A"/>
    <n v="10000"/>
    <n v="18593979.870000001"/>
    <n v="1859.3979870000001"/>
    <n v="774.74916125000004"/>
    <s v="No using"/>
    <s v="Samsung I9060I"/>
    <x v="0"/>
  </r>
  <r>
    <x v="0"/>
    <s v="800207"/>
    <s v="TAPE PET-BRK_VOL_KEY_SUS/Miếng dán GH02-10802A"/>
    <n v="7280"/>
    <n v="65523.9"/>
    <n v="9.0005357142857143"/>
    <n v="2.7301625"/>
    <s v="No using"/>
    <s v="Samsung G928"/>
    <x v="0"/>
  </r>
  <r>
    <x v="0"/>
    <s v="800214"/>
    <s v="TAPE SPONGE-BRK-TOP/Miếng dán GH02-11028A"/>
    <n v="3800"/>
    <n v="167200"/>
    <n v="44"/>
    <n v="6.9666666666666668"/>
    <s v="No using"/>
    <s v="Samsung G928"/>
    <x v="0"/>
  </r>
  <r>
    <x v="0"/>
    <s v="800215"/>
    <s v="TAPE SPONGE-BRK-TL/Miếng dán GH02-11029A"/>
    <n v="3840"/>
    <n v="76800"/>
    <n v="20"/>
    <n v="3.2"/>
    <s v="No using"/>
    <s v="Samsung G928"/>
    <x v="0"/>
  </r>
  <r>
    <x v="0"/>
    <s v="800216"/>
    <s v="TAPE SPONGE-BRK-TL-2/Miếng dán GH02-11030A"/>
    <n v="3600"/>
    <n v="144000"/>
    <n v="40"/>
    <n v="6"/>
    <s v="No using"/>
    <s v="Samsung G928"/>
    <x v="0"/>
  </r>
  <r>
    <x v="0"/>
    <s v="800217"/>
    <s v="TAPE SPONGE-BRK-TL-3/Miếng dán GH02-11031A"/>
    <n v="3450"/>
    <n v="44850"/>
    <n v="13"/>
    <n v="1.8687499999999999"/>
    <s v="No using"/>
    <s v="Samsung G928"/>
    <x v="0"/>
  </r>
  <r>
    <x v="0"/>
    <s v="800218"/>
    <s v="TAPE SPONGE-BRK-TR/Miếng dán GH02-11033A"/>
    <n v="3790"/>
    <n v="261510"/>
    <n v="69"/>
    <n v="10.89625"/>
    <s v="No using"/>
    <s v="Samsung G928"/>
    <x v="0"/>
  </r>
  <r>
    <x v="0"/>
    <s v="800219"/>
    <s v="THERMAL INSULATION-HOME_KEY_ANTI_SHORT/Miếng dán GH02-11044A"/>
    <n v="3400"/>
    <n v="527000"/>
    <n v="155"/>
    <n v="21.958333333333332"/>
    <s v="No using"/>
    <s v="Samsung G928"/>
    <x v="0"/>
  </r>
  <r>
    <x v="0"/>
    <s v="800220"/>
    <s v="THERMAL INSULATION-TAPE_BRK_POWER/Miếng dán GH02-11051A"/>
    <n v="3200"/>
    <n v="89600"/>
    <n v="28"/>
    <n v="3.7333333333333334"/>
    <s v="No using"/>
    <s v="Samsung G928"/>
    <x v="0"/>
  </r>
  <r>
    <x v="0"/>
    <s v="800297"/>
    <s v="GRAPHITE THERMAL SHEET-TAPE_BRK GH02-11835A"/>
    <n v="128438"/>
    <n v="184943065.91"/>
    <n v="1439.9404063439169"/>
    <n v="7705.9610795833332"/>
    <s v="No using"/>
    <s v="Samsung A510F"/>
    <x v="0"/>
  </r>
  <r>
    <x v="0"/>
    <s v="800299"/>
    <s v="TAPE INSULATION-VT CAM GH02-11914A"/>
    <n v="178192"/>
    <n v="10880863.720000001"/>
    <n v="61.062582607524469"/>
    <n v="453.36932166666668"/>
    <s v="No using"/>
    <s v="Samsung A510F"/>
    <x v="0"/>
  </r>
  <r>
    <x v="0"/>
    <s v="800300"/>
    <s v="TAPE INSULATION-BRK INSUR POWER GH02-11915A"/>
    <n v="135064"/>
    <n v="13237702.09"/>
    <n v="98.010588239649351"/>
    <n v="551.5709204166667"/>
    <s v="No using"/>
    <s v="Samsung A510F"/>
    <x v="0"/>
  </r>
  <r>
    <x v="0"/>
    <s v="800422"/>
    <s v="NCP-F910 Chemical/ Chế phẩm tẩy rửa, làm sạch sản phẩm F910, dạng lỏng (SIO2 3%)"/>
    <n v="140"/>
    <n v="34231801.020000003"/>
    <n v="244512.86442857145"/>
    <n v="1426.3250425000001"/>
    <s v="No using"/>
    <s v="ACE Extrustion"/>
    <x v="0"/>
  </r>
  <r>
    <x v="0"/>
    <s v="752843"/>
    <s v="bu lông SA1-02857/ HB-3/8_16UNC_4:3/8&quot;-16UNC x 4&quot;"/>
    <n v="115416"/>
    <n v="550641624.70000005"/>
    <n v="4770.9297211825051"/>
    <n v="22943.401029166667"/>
    <s v="No using"/>
    <s v="ACE Extrustion"/>
    <x v="0"/>
  </r>
  <r>
    <x v="0"/>
    <s v="752845"/>
    <s v="SA2-00680/ HN-3/8-BS-NI:HEX. NUT, 3/8&quot;, BRASS, Ni-Plating"/>
    <n v="740864"/>
    <n v="1715774567.5999999"/>
    <n v="2315.9102987862821"/>
    <n v="71490.606983333331"/>
    <s v="No using"/>
    <s v="ACE Extrustion"/>
    <x v="0"/>
  </r>
  <r>
    <x v="0"/>
    <s v="752846"/>
    <s v="SA3-00050/ SW-M10(3/8&quot;):SPRING WASHER, M10(3/8&quot;)"/>
    <n v="458332"/>
    <n v="276625441"/>
    <n v="603.54817250377459"/>
    <n v="11526.060041666668"/>
    <s v="No using"/>
    <s v="ACE Extrustion"/>
    <x v="0"/>
  </r>
  <r>
    <x v="0"/>
    <s v="752847"/>
    <s v="SA3-00523/ PW-M10:M10(3/8&quot;) Plain Washer"/>
    <n v="344308"/>
    <n v="118124091.26000001"/>
    <n v="343.07681279552031"/>
    <n v="4921.8371358333334"/>
    <s v="No using"/>
    <s v="ACE Extrustion"/>
    <x v="0"/>
  </r>
  <r>
    <x v="0"/>
    <s v="800261"/>
    <s v="CONDUCTIVE GASKET-ESD GH02-09332A"/>
    <n v="25000"/>
    <n v="1452520.86"/>
    <n v="58.100834400000004"/>
    <n v="60.521702500000004"/>
    <s v="No using"/>
    <s v="Samsung I9060I"/>
    <x v="0"/>
  </r>
  <r>
    <x v="0"/>
    <s v="800265"/>
    <s v="RUBBER-SENSOR V2 GH67-01505A"/>
    <n v="45000"/>
    <n v="14329453.33"/>
    <n v="318.43229622222225"/>
    <n v="597.06055541666672"/>
    <s v="No using"/>
    <s v="Samsung I9060I"/>
    <x v="0"/>
  </r>
  <r>
    <x v="0"/>
    <s v="800266"/>
    <s v="BUSH INSERT-M1.4_TYPE A GH81-07538A"/>
    <n v="590000"/>
    <n v="70799999.989999995"/>
    <n v="119.99999998305084"/>
    <n v="2949.9999995833332"/>
    <s v="No using"/>
    <s v="Samsung I9060I"/>
    <x v="0"/>
  </r>
  <r>
    <x v="0"/>
    <s v="800267"/>
    <s v="ASSY RUBBER-RD GH98-30676A"/>
    <n v="15000"/>
    <n v="8451923.1899999995"/>
    <n v="563.461546"/>
    <n v="352.16346625"/>
    <s v="No using"/>
    <s v="Samsung I9060I"/>
    <x v="0"/>
  </r>
  <r>
    <x v="0"/>
    <s v="800208"/>
    <s v="TAPE DOUBLE FACE-BRK_GESTURE_SENSOR/Miếng dán GH02-10882A"/>
    <n v="5280"/>
    <n v="248160"/>
    <n v="47"/>
    <n v="10.34"/>
    <s v="No using"/>
    <s v="Samsung G928"/>
    <x v="0"/>
  </r>
  <r>
    <x v="0"/>
    <s v="800171"/>
    <s v="ASSY BRACKET-PLATE CAM GH98-34628A"/>
    <n v="27500"/>
    <n v="21480006.34"/>
    <n v="781.09113963636366"/>
    <n v="895.00026416666662"/>
    <s v="No using"/>
    <s v="Samsung G5308"/>
    <x v="0"/>
  </r>
  <r>
    <x v="0"/>
    <s v="800172"/>
    <s v="ASSY RUBBER-MIC HOLDER_V2 GH98-35254A"/>
    <n v="52000"/>
    <n v="9807127.9499999993"/>
    <n v="188.5986144230769"/>
    <n v="408.63033124999998"/>
    <s v="No using"/>
    <s v="Samsung G5308"/>
    <x v="0"/>
  </r>
  <r>
    <x v="0"/>
    <s v="800173"/>
    <s v="CONDUCTIVE GASKET-TAPE ELEC GH02-08614A"/>
    <n v="41670"/>
    <n v="74092572.75"/>
    <n v="1778.0794996400289"/>
    <n v="3087.1905312499998"/>
    <s v="No using"/>
    <s v="Samsung G5308"/>
    <x v="0"/>
  </r>
  <r>
    <x v="0"/>
    <s v="800174"/>
    <s v="CONDUCTIVE GASKET-TAPE FINGER GH02-08613A"/>
    <n v="45137"/>
    <n v="4283736.28"/>
    <n v="94.90520592861732"/>
    <n v="178.48901166666667"/>
    <s v="No using"/>
    <s v="Samsung G5308"/>
    <x v="0"/>
  </r>
  <r>
    <x v="0"/>
    <s v="800175"/>
    <s v="DECORATION-RCV GH64-03082A"/>
    <n v="24100"/>
    <n v="10177905.859999999"/>
    <n v="422.31974522821577"/>
    <n v="424.07941083333333"/>
    <s v="No using"/>
    <s v="Samsung G5308"/>
    <x v="0"/>
  </r>
  <r>
    <x v="0"/>
    <s v="800178"/>
    <s v="PLATE-BATT_SEA GH61-07944A"/>
    <n v="56712"/>
    <n v="295864804.94999999"/>
    <n v="5216.9700407321197"/>
    <n v="12327.70020625"/>
    <s v="No using"/>
    <s v="Samsung G5308"/>
    <x v="0"/>
  </r>
  <r>
    <x v="0"/>
    <s v="800179"/>
    <s v="RUBBER-TIM TAPE AP GH67-02212A"/>
    <n v="5570"/>
    <n v="1226956.57"/>
    <n v="220.27945601436267"/>
    <n v="51.123190416666667"/>
    <s v="No using"/>
    <s v="Samsung G5308"/>
    <x v="0"/>
  </r>
  <r>
    <x v="0"/>
    <s v="800253"/>
    <s v="TAPE ETC-HOME_KEY GH02-02672A"/>
    <n v="20000"/>
    <n v="2848000.05"/>
    <n v="142.4000025"/>
    <n v="118.66666874999999"/>
    <s v="No using"/>
    <s v="Samsung I9060I"/>
    <x v="0"/>
  </r>
  <r>
    <x v="0"/>
    <s v="800254"/>
    <s v="SPONGE-USB GH02-02802A"/>
    <n v="20000"/>
    <n v="2640152.09"/>
    <n v="132.00760449999999"/>
    <n v="110.00633708333332"/>
    <s v="No using"/>
    <s v="Samsung I9060I"/>
    <x v="0"/>
  </r>
  <r>
    <x v="0"/>
    <s v="800239"/>
    <s v="TAPE WPC/Miếng dán GH02-07406A"/>
    <n v="40000"/>
    <n v="2731988.2"/>
    <n v="68.299705000000003"/>
    <n v="113.83284166666668"/>
    <s v="No using"/>
    <s v="Samsung G900"/>
    <x v="0"/>
  </r>
  <r>
    <x v="0"/>
    <s v="800301"/>
    <s v="TAPE INSULATION-BRK INSUR VOLUME GH02-11916A"/>
    <n v="130998"/>
    <n v="18475658.219999999"/>
    <n v="141.03771217881189"/>
    <n v="769.8190924999999"/>
    <s v="No using"/>
    <s v="Samsung A510F"/>
    <x v="0"/>
  </r>
  <r>
    <x v="0"/>
    <s v="800123"/>
    <s v="TAPE FRONT VOL/_x0009_Miếng dán GH02-09835A"/>
    <n v="8389"/>
    <n v="1258548.82"/>
    <n v="150.02370008344261"/>
    <n v="52.439534166666668"/>
    <s v="No using"/>
    <s v="Samsung G925"/>
    <x v="0"/>
  </r>
  <r>
    <x v="0"/>
    <s v="760280"/>
    <s v="Inner label. Size: 40*25mm_x000d__x000a_/Tem mã vạch-8 07918191305 0 -Loại mã EAN 13 . Item 01-91305-FE1"/>
    <n v="8000"/>
    <n v="880000"/>
    <n v="110"/>
    <n v="36.666666666666664"/>
    <s v="No using"/>
    <s v="Eyelash"/>
    <x v="0"/>
  </r>
  <r>
    <x v="0"/>
    <s v="760281"/>
    <s v="Inner label. Size: 40*25mm_x000d__x000a_/Tem mã vạch -8 07918191306 7 -Loại mã EAN 13 .Item 01-91306-FE1"/>
    <n v="6000"/>
    <n v="660000"/>
    <n v="110"/>
    <n v="27.5"/>
    <s v="No using"/>
    <s v="Eyelash"/>
    <x v="0"/>
  </r>
  <r>
    <x v="0"/>
    <s v="760282"/>
    <s v="Inner label. Size: 40*25mm_x000d__x000a_/Tem mã vạch - 8 07918191308 1 -Loại mã EAN 13 .Item 01-91308-FE1"/>
    <n v="8000"/>
    <n v="880000"/>
    <n v="110"/>
    <n v="36.666666666666664"/>
    <s v="No using"/>
    <s v="Eyelash"/>
    <x v="0"/>
  </r>
  <r>
    <x v="0"/>
    <s v="760283"/>
    <s v="Inner label. Size: 40*25mm_x000d__x000a_/Tem mã vạch -20079181881566 -Loại mã CODE 39. Item 01-88156-0W1"/>
    <n v="24000"/>
    <n v="2640000"/>
    <n v="110"/>
    <n v="110"/>
    <s v="No using"/>
    <s v="Eyelash"/>
    <x v="0"/>
  </r>
  <r>
    <x v="0"/>
    <s v="760284"/>
    <s v="Inner label. Size: 40*25mm_x000d__x000a_/Tem mã vạch -20079181881603 -Loại mã CODE 39. Item 01-88160-0W1"/>
    <n v="24000"/>
    <n v="2640000"/>
    <n v="110"/>
    <n v="110"/>
    <s v="No using"/>
    <s v="Eyelash"/>
    <x v="0"/>
  </r>
  <r>
    <x v="0"/>
    <s v="760285"/>
    <s v="Inner label. Size: 40*25mm_x000d__x000a_/Tem mã vạch -20079181881580 -Loại mã CODE 20F5  . Item 01-88158-0W1"/>
    <n v="24000"/>
    <n v="2640000"/>
    <n v="110"/>
    <n v="110"/>
    <s v="No using"/>
    <s v="Eyelash"/>
    <x v="0"/>
  </r>
  <r>
    <x v="0"/>
    <s v="760286"/>
    <s v="Inner label. Size: 40*25mm_x000d__x000a_/Tem mã vạch -20079181881337 -Loại mã CODE 39. Item 01-88133-0W1"/>
    <n v="22000"/>
    <n v="2420000"/>
    <n v="110"/>
    <n v="100.83333333333333"/>
    <s v="No using"/>
    <s v="Eyelash"/>
    <x v="0"/>
  </r>
  <r>
    <x v="0"/>
    <s v="760287"/>
    <s v="Inner label. Size: 40*25mm_x000d__x000a_/Tem mã vạch -20079181881375 -Loại mã CODE 39 . Item 01-88137-0W1"/>
    <n v="26000"/>
    <n v="2860000"/>
    <n v="110"/>
    <n v="119.16666666666667"/>
    <s v="No using"/>
    <s v="Eyelash"/>
    <x v="0"/>
  </r>
  <r>
    <x v="0"/>
    <s v="760288"/>
    <s v="Inner label. Size: 40*25mm_x000d__x000a_/Tem mã vạch -20079181881405 -Loại mã CODE 39. Item 01-88140-0W1"/>
    <n v="22000"/>
    <n v="2420000"/>
    <n v="110"/>
    <n v="100.83333333333333"/>
    <s v="No using"/>
    <s v="Eyelash"/>
    <x v="0"/>
  </r>
  <r>
    <x v="0"/>
    <s v="800251"/>
    <s v="TIM TAPE GH67-01391A"/>
    <n v="3000"/>
    <n v="4417132.51"/>
    <n v="1472.3775033333332"/>
    <n v="184.04718791666664"/>
    <s v="No using"/>
    <s v="Samsung I9060I"/>
    <x v="0"/>
  </r>
  <r>
    <x v="0"/>
    <s v="800165"/>
    <s v="TAPE PLATE GH02-06759A"/>
    <n v="74000"/>
    <n v="9406956.4700000007"/>
    <n v="127.12103337837839"/>
    <n v="391.95651958333337"/>
    <s v="No using"/>
    <s v="Samsung G900"/>
    <x v="0"/>
  </r>
  <r>
    <x v="0"/>
    <s v="800195"/>
    <s v="TAPE POW ANTI SHORT/Miếng dán GH02-10423A"/>
    <n v="3912"/>
    <n v="450155.82"/>
    <n v="115.07050613496932"/>
    <n v="18.7564925"/>
    <s v="No using"/>
    <s v="Samsung G900, G928"/>
    <x v="0"/>
  </r>
  <r>
    <x v="0"/>
    <s v="800131"/>
    <s v="SVC LED RUBBER/_x0009_Miếng đệm cao su_x0009_ GH67-02346A"/>
    <n v="228895"/>
    <n v="67301469.5"/>
    <n v="294.02769610520107"/>
    <n v="2804.2278958333332"/>
    <s v="No using"/>
    <s v="Samsung G920"/>
    <x v="0"/>
  </r>
  <r>
    <x v="0"/>
    <s v="800132"/>
    <s v="GESTURE SENSOR RUBBER/_x0009_Miếng đệm cao su GH67-02347A"/>
    <n v="243441"/>
    <n v="90579560.739999995"/>
    <n v="372.08013744603414"/>
    <n v="3774.1483641666664"/>
    <s v="No using"/>
    <s v="Samsung G920"/>
    <x v="0"/>
  </r>
  <r>
    <x v="0"/>
    <s v="800111"/>
    <s v="ASSY RUBBER SVC LED/ Miếng đệm cao su assy GH98-35851A"/>
    <n v="9625"/>
    <n v="3996966.09"/>
    <n v="415.26920415584414"/>
    <n v="166.54025375000001"/>
    <s v="No using"/>
    <s v="Samsung G925"/>
    <x v="0"/>
  </r>
  <r>
    <x v="0"/>
    <s v="800312"/>
    <s v="Synthetic Fibers/Sợi tóc giả SG. độ dày 0.08mm colour #2"/>
    <n v="18"/>
    <n v="4328577.9000000004"/>
    <n v="240476.55000000002"/>
    <n v="180.35741250000001"/>
    <s v="No using"/>
    <s v="Eyelash"/>
    <x v="0"/>
  </r>
  <r>
    <x v="0"/>
    <s v="800314"/>
    <s v="Synthetic Fibers/Sợi tóc giả SG. độ dày 0.08mm colour #3"/>
    <n v="18"/>
    <n v="4328577.9000000004"/>
    <n v="240476.55000000002"/>
    <n v="180.35741250000001"/>
    <s v="No using"/>
    <s v="Eyelash"/>
    <x v="0"/>
  </r>
  <r>
    <x v="0"/>
    <s v="760271"/>
    <s v="Inner label. Size: 40*25mm_x000d__x000a_/Tem mã vạch -8079181912923 -Loại mã EAN 13 . Item 01-91292-FE1"/>
    <n v="6000"/>
    <n v="660000"/>
    <n v="110"/>
    <n v="27.5"/>
    <s v="No using"/>
    <s v="Eyelash"/>
    <x v="0"/>
  </r>
  <r>
    <x v="0"/>
    <s v="760272"/>
    <s v="Inner label. Size: 40*25mm_x000d__x000a_/Tem mã vạch-8079181912978 -Loại mã EAN 13 . Item 01-91297-FE1"/>
    <n v="6000"/>
    <n v="660000"/>
    <n v="110"/>
    <n v="27.5"/>
    <s v="No using"/>
    <s v="Eyelash"/>
    <x v="0"/>
  </r>
  <r>
    <x v="0"/>
    <s v="760273"/>
    <s v="Inner label. Size: 40*25mm_x000d__x000a_/Tem mã vạch-8079181912947 -Loại mã EAN 13 . Item 01-91294-FE1"/>
    <n v="6000"/>
    <n v="660000"/>
    <n v="110"/>
    <n v="27.5"/>
    <s v="No using"/>
    <s v="Eyelash"/>
    <x v="0"/>
  </r>
  <r>
    <x v="0"/>
    <s v="760274"/>
    <s v="Inner label. Size: 40*25mm_x000d__x000a_/Tem mã vạch - 8 07918191295 4 -Loại mã EAN 13 . Item 01-91295-FE1"/>
    <n v="8000"/>
    <n v="880000"/>
    <n v="110"/>
    <n v="36.666666666666664"/>
    <s v="No using"/>
    <s v="Eyelash"/>
    <x v="0"/>
  </r>
  <r>
    <x v="0"/>
    <s v="760757"/>
    <s v="Insert paper (white) 56*56 mm"/>
    <n v="8800"/>
    <n v="880000"/>
    <n v="100"/>
    <n v="36.666666666666664"/>
    <s v="No using"/>
    <s v="Eyelash"/>
    <x v="0"/>
  </r>
  <r>
    <x v="0"/>
    <s v="800114"/>
    <s v="ASSY RUBBER MIC CAP/ Miếng đệm cao su assy GH98-35854A"/>
    <n v="1052"/>
    <n v="464012.24"/>
    <n v="441.07627376425853"/>
    <n v="19.333843333333334"/>
    <s v="No using"/>
    <s v="Samsung G925"/>
    <x v="0"/>
  </r>
  <r>
    <x v="0"/>
    <s v="800117"/>
    <s v="RUBBER SHEET CODEC/ Băng dính GH67-02455A"/>
    <n v="720"/>
    <n v="33853.25"/>
    <n v="47.01840277777778"/>
    <n v="1.4105520833333334"/>
    <s v="No using"/>
    <s v="Samsung G925"/>
    <x v="0"/>
  </r>
  <r>
    <x v="0"/>
    <s v="800137"/>
    <s v="PROTECTOR VINYL BATT - BRK/ Miếng dán GH63-10483A"/>
    <n v="246306"/>
    <n v="167264329.68000001"/>
    <n v="679.09157584468107"/>
    <n v="6969.3470700000007"/>
    <s v="No using"/>
    <s v="Samsung G920"/>
    <x v="0"/>
  </r>
  <r>
    <x v="0"/>
    <s v="761233"/>
    <s v="Tray Muse lashes 02/Tray lông mi Muse&amp;co 02"/>
    <n v="10000"/>
    <n v="33080000"/>
    <n v="3308"/>
    <n v="1378.3333333333333"/>
    <s v="No using"/>
    <s v="Eyelash"/>
    <x v="0"/>
  </r>
  <r>
    <x v="0"/>
    <s v="761234"/>
    <s v="Tray Muse lashes 01/Tray lông mi Muse&amp;co 01"/>
    <n v="10000"/>
    <n v="24330000"/>
    <n v="2433"/>
    <n v="1013.75"/>
    <s v="No using"/>
    <s v="Eyelash"/>
    <x v="0"/>
  </r>
  <r>
    <x v="0"/>
    <s v="800209"/>
    <s v="TAPE DOUBLE FACE-MAIN-WINDOW/Miếng dán GH02-10929A"/>
    <n v="55900"/>
    <n v="276134999.99000001"/>
    <n v="4939.8032198568872"/>
    <n v="11505.624999583333"/>
    <s v="No using"/>
    <s v="Samsung G928"/>
    <x v="0"/>
  </r>
  <r>
    <x v="0"/>
    <s v="800138"/>
    <s v="TAPE CONDUCTIVE RIGHT/_x0009_Miếng dán GH02-09872A"/>
    <n v="221500"/>
    <n v="5097815.9400000004"/>
    <n v="23.01497038374718"/>
    <n v="212.40899750000003"/>
    <s v="No using"/>
    <s v="Samsung G920"/>
    <x v="0"/>
  </r>
  <r>
    <x v="0"/>
    <s v="760275"/>
    <s v="Inner label. Size: 40*25mm_x000d__x000a_/Tem mã vạch-8079181912961 -Loại mã EAN 13 .Item 01-91296-FE1"/>
    <n v="8000"/>
    <n v="880000"/>
    <n v="110"/>
    <n v="36.666666666666664"/>
    <s v="No using"/>
    <s v="Eyelash"/>
    <x v="0"/>
  </r>
  <r>
    <x v="0"/>
    <s v="760276"/>
    <s v="Inner label. Size: 40*25mm_x000d__x000a_/Tem mã vạch -8 07918191298 5 -Loại mã EAN 13 .Item 01-91298-FE1"/>
    <n v="8000"/>
    <n v="880000"/>
    <n v="110"/>
    <n v="36.666666666666664"/>
    <s v="No using"/>
    <s v="Eyelash"/>
    <x v="0"/>
  </r>
  <r>
    <x v="0"/>
    <s v="800284"/>
    <s v="TAPE SENSOR GH02-11549A"/>
    <n v="10000"/>
    <n v="738906.23"/>
    <n v="73.890623000000005"/>
    <n v="30.787759583333333"/>
    <s v="No using"/>
    <s v="Samsung A710F"/>
    <x v="0"/>
  </r>
  <r>
    <x v="0"/>
    <s v="800286"/>
    <s v="TAPE HR BRACKET GH02-11822A"/>
    <n v="9159"/>
    <n v="23025725.600000001"/>
    <n v="2513.9999563271099"/>
    <n v="959.4052333333334"/>
    <s v="No using"/>
    <s v="Samsung A710F"/>
    <x v="0"/>
  </r>
  <r>
    <x v="0"/>
    <s v="800287"/>
    <s v="FLOOD LABEL GH68-43842A"/>
    <n v="145000"/>
    <n v="66978677.32"/>
    <n v="461.92191255172412"/>
    <n v="2790.7782216666665"/>
    <s v="No using"/>
    <s v="Samsung A710F"/>
    <x v="0"/>
  </r>
  <r>
    <x v="0"/>
    <s v="800317"/>
    <s v="HM 4500/CP resin (recycle)/ Hạt nhựa HM 4500 tái chế"/>
    <n v="200"/>
    <n v="6969332.6799999997"/>
    <n v="34846.663399999998"/>
    <n v="290.38886166666663"/>
    <s v="No using"/>
    <s v="Samsung "/>
    <x v="0"/>
  </r>
  <r>
    <x v="0"/>
    <s v="800144"/>
    <s v="TAPE HOME KEY ANTI SHORT/ Miếng dán GH02-09775A"/>
    <n v="244873"/>
    <n v="38462657.719999999"/>
    <n v="157.07186059712586"/>
    <n v="1602.6107383333333"/>
    <s v="No using"/>
    <s v="Samsung G920"/>
    <x v="0"/>
  </r>
  <r>
    <x v="0"/>
    <s v="800146"/>
    <s v="TAPE CONDUCTIVE CENTER/_x0009_Miếng dán GH02-09874A"/>
    <n v="239041"/>
    <n v="4305128.9400000004"/>
    <n v="18.01000221719287"/>
    <n v="179.38037250000002"/>
    <s v="No using"/>
    <s v="Samsung G920"/>
    <x v="0"/>
  </r>
  <r>
    <x v="0"/>
    <s v="760183"/>
    <s v="Item label for Revlon box, White ink_x000d__x000a_/Tem số 91301 mực trắng . Size : 17*8mm"/>
    <n v="5000"/>
    <n v="439004.41"/>
    <n v="87.800882000000001"/>
    <n v="18.291850416666666"/>
    <s v="No using"/>
    <s v="Eyelash"/>
    <x v="0"/>
  </r>
  <r>
    <x v="0"/>
    <s v="761850"/>
    <s v="Tray FP2202/tray móng tay"/>
    <n v="1824"/>
    <n v="2591724.69"/>
    <n v="1420.9016940789472"/>
    <n v="107.98852875"/>
    <s v="No using"/>
    <s v="Eyelash"/>
    <x v="0"/>
  </r>
  <r>
    <x v="0"/>
    <s v="800120"/>
    <s v="TAPE BATTERY/ Miếng dán GH02-09702A"/>
    <n v="9121"/>
    <n v="2624124.85"/>
    <n v="287.70144172788071"/>
    <n v="109.33853541666667"/>
    <s v="No using"/>
    <s v="Samsung G925"/>
    <x v="0"/>
  </r>
  <r>
    <x v="0"/>
    <s v="800126"/>
    <s v="TAPE BRK ANTI SHORT R/_x0009_Miếng dán GH02-09837A"/>
    <n v="5000"/>
    <n v="7220947.4299999997"/>
    <n v="1444.189486"/>
    <n v="300.87280958333332"/>
    <s v="No using"/>
    <s v="Samsung G925"/>
    <x v="0"/>
  </r>
  <r>
    <x v="0"/>
    <s v="760592"/>
    <s v="PET Nail Tray/ Khay nhựa FP 1292"/>
    <n v="8800"/>
    <n v="14515650.949999999"/>
    <n v="1649.5057897727272"/>
    <n v="604.81878958333334"/>
    <s v="No using"/>
    <s v="Eyelash"/>
    <x v="0"/>
  </r>
  <r>
    <x v="0"/>
    <s v="760594"/>
    <s v="P-Box/Hộp giấy 30-01292-FA1"/>
    <n v="11708"/>
    <n v="11365694.92"/>
    <n v="970.76314656645025"/>
    <n v="473.57062166666668"/>
    <s v="No using"/>
    <s v="Eyelash"/>
    <x v="0"/>
  </r>
  <r>
    <x v="0"/>
    <s v="800318"/>
    <s v="TAPE DOUBLE FACE-BATT_PLATE_HEAT_VE GH02-10492A"/>
    <n v="40951"/>
    <n v="114662800"/>
    <n v="2800"/>
    <n v="4777.6166666666668"/>
    <s v="No using"/>
    <s v="SumsungG900F, G900V"/>
    <x v="0"/>
  </r>
  <r>
    <x v="0"/>
    <s v="800279"/>
    <s v="Resin/ Hạt nhựa dạng nguyên sinh PA/GF HM-4500G (PPA+GF50%)/K24107"/>
    <n v="150"/>
    <n v="20850505.399999999"/>
    <n v="139003.36933333334"/>
    <n v="868.77105833333326"/>
    <s v="No using"/>
    <s v="Samsung "/>
    <x v="0"/>
  </r>
  <r>
    <x v="0"/>
    <s v="800282"/>
    <s v="TAPE BATTERY GH02-11820A"/>
    <n v="13000"/>
    <n v="17422064.98"/>
    <n v="1340.1588446153846"/>
    <n v="725.91937416666667"/>
    <s v="No using"/>
    <s v="SumsungA710F,A510F"/>
    <x v="0"/>
  </r>
  <r>
    <x v="0"/>
    <s v="800285"/>
    <s v="TAPE VT CAM IN GH02-11704A"/>
    <n v="10000"/>
    <n v="705000.01"/>
    <n v="70.500000999999997"/>
    <n v="29.375000416666666"/>
    <s v="No using"/>
    <s v="Samsung A710F"/>
    <x v="0"/>
  </r>
  <r>
    <x v="0"/>
    <s v="800288"/>
    <s v="ASSY DECORATION RCV GH98-38609B"/>
    <n v="122700"/>
    <n v="427388444.10000002"/>
    <n v="3483.1984034229831"/>
    <n v="17807.851837500002"/>
    <s v="No using"/>
    <s v="Samsung A710F"/>
    <x v="0"/>
  </r>
  <r>
    <x v="0"/>
    <s v="800283"/>
    <s v="TAPE HOME KEY ANTI SHORT GH02-11727A"/>
    <n v="5000"/>
    <n v="1067014.3799999999"/>
    <n v="213.40287599999996"/>
    <n v="44.458932499999996"/>
    <s v="No using"/>
    <s v="Samsung A710F"/>
    <x v="0"/>
  </r>
  <r>
    <x v="0"/>
    <s v="760709"/>
    <s v="Paper box 30-71374-001 for nail/Hộp giấy đựng móng tay giả 30-71374-001"/>
    <n v="5000"/>
    <n v="7500000"/>
    <n v="1500"/>
    <n v="312.5"/>
    <s v="No using"/>
    <s v="Eyelash"/>
    <x v="0"/>
  </r>
  <r>
    <x v="0"/>
    <s v="760719"/>
    <s v="Paper box 30-71370-001 for nail/Hộp giấy 30-71370-001 cho móng tay"/>
    <n v="5287"/>
    <n v="12711573.9"/>
    <n v="2404.3075278986194"/>
    <n v="529.64891250000005"/>
    <s v="No using"/>
    <s v="Eyelash"/>
    <x v="0"/>
  </r>
  <r>
    <x v="0"/>
    <s v="760723"/>
    <s v="Tray nail RV 411-p/Tray móng tay RV 411-p (1 nắp, 1 tray,PET trong)"/>
    <n v="962"/>
    <n v="1038960"/>
    <n v="1080"/>
    <n v="43.29"/>
    <s v="No using"/>
    <s v="Eyelash"/>
    <x v="0"/>
  </r>
  <r>
    <x v="0"/>
    <s v="760724"/>
    <s v="Tray Nail RV127-p/Tray móng tay RV 127-p(1 nắp, 1 tray PET trong)"/>
    <n v="3800"/>
    <n v="3800000"/>
    <n v="1000"/>
    <n v="158.33333333333334"/>
    <s v="No using"/>
    <s v="Eyelash"/>
    <x v="0"/>
  </r>
  <r>
    <x v="0"/>
    <s v="761101"/>
    <s v="Tray nail/tray móng tay MUS411-24P-small-2 layer clear"/>
    <n v="10000"/>
    <n v="23330000"/>
    <n v="2333"/>
    <n v="972.08333333333337"/>
    <s v="No using"/>
    <s v="Eyelash"/>
    <x v="0"/>
  </r>
  <r>
    <x v="0"/>
    <s v="800125"/>
    <s v="TAPE BRK ANTI SHORT L/_x0009_Miếng dán GH02-09833A"/>
    <n v="4468"/>
    <n v="5707004.0999999996"/>
    <n v="1277.3061996418978"/>
    <n v="237.79183749999999"/>
    <s v="No using"/>
    <s v="Samsung G925"/>
    <x v="0"/>
  </r>
  <r>
    <x v="0"/>
    <s v="800129"/>
    <s v="TAPE BRK USB/ Miếng dán GH02-09781A"/>
    <n v="4065"/>
    <n v="211408.42"/>
    <n v="52.0069913899139"/>
    <n v="8.8086841666666675"/>
    <s v="No using"/>
    <s v="Samsung G925"/>
    <x v="0"/>
  </r>
  <r>
    <x v="1"/>
    <s v="800079"/>
    <s v="Tape T210"/>
    <n v="622000"/>
    <n v="73161631.519999996"/>
    <n v="117.62320180064307"/>
    <n v="3048.4013133333333"/>
    <s v="No using"/>
    <s v="Comsumable"/>
    <x v="0"/>
  </r>
  <r>
    <x v="2"/>
    <s v="100019"/>
    <s v="AS  A5 #35"/>
    <n v="245"/>
    <n v="5018076.0199999996"/>
    <n v="20481.942938775508"/>
    <n v="209.0865008333333"/>
    <s v="No using"/>
    <s v="Samsung A5"/>
    <x v="0"/>
  </r>
  <r>
    <x v="2"/>
    <s v="100039"/>
    <s v="AS  A5 #98"/>
    <n v="183"/>
    <n v="3400450.38"/>
    <n v="18581.696065573771"/>
    <n v="141.68543249999999"/>
    <s v="No using"/>
    <s v="Samsung A5"/>
    <x v="0"/>
  </r>
  <r>
    <x v="2"/>
    <s v="100090"/>
    <s v="AS A3"/>
    <n v="3300"/>
    <n v="4437964.9000000004"/>
    <n v="1344.8378484848486"/>
    <n v="184.91520416666668"/>
    <s v="No using"/>
    <s v="Samsung A3"/>
    <x v="0"/>
  </r>
  <r>
    <x v="2"/>
    <s v="100157"/>
    <s v="AS 530H#31-2"/>
    <n v="1800"/>
    <n v="105127896.45999999"/>
    <n v="58404.38692222222"/>
    <n v="4380.3290191666665"/>
    <s v="No using"/>
    <s v="Samsung A530"/>
    <x v="0"/>
  </r>
  <r>
    <x v="2"/>
    <s v="100243"/>
    <s v="AS W700"/>
    <n v="54"/>
    <n v="1902017.44"/>
    <n v="35222.545185185183"/>
    <n v="79.250726666666665"/>
    <s v="No using"/>
    <s v="Samsung W700"/>
    <x v="0"/>
  </r>
  <r>
    <x v="2"/>
    <s v="100278"/>
    <s v="AS DCT031"/>
    <n v="20"/>
    <n v="1653135.97"/>
    <n v="82656.798500000004"/>
    <n v="68.880665416666659"/>
    <s v="No using"/>
    <s v="Others"/>
    <x v="0"/>
  </r>
  <r>
    <x v="3"/>
    <s v="260016"/>
    <s v="INJ  TOP CASE 99-00042-001"/>
    <n v="2101"/>
    <n v="9975758.4700000007"/>
    <n v="4748.1001761066163"/>
    <n v="415.65660291666671"/>
    <s v="No using"/>
    <s v="Cosmetics"/>
    <x v="0"/>
  </r>
  <r>
    <x v="3"/>
    <s v="260025"/>
    <s v="INJ 63026BP"/>
    <n v="466"/>
    <n v="828628"/>
    <n v="1778.1716738197424"/>
    <n v="34.526166666666668"/>
    <s v="No using"/>
    <s v="Cosmetics"/>
    <x v="0"/>
  </r>
  <r>
    <x v="3"/>
    <s v="260047"/>
    <s v="INJ 20-71564-001"/>
    <n v="480"/>
    <n v="1021276.08"/>
    <n v="2127.6585"/>
    <n v="42.553170000000001"/>
    <s v="No using"/>
    <s v="Cosmetics"/>
    <x v="0"/>
  </r>
  <r>
    <x v="3"/>
    <s v="260050"/>
    <s v="INJ 01-71308-U01"/>
    <n v="2758"/>
    <n v="3080278.5"/>
    <n v="1116.8522480058014"/>
    <n v="128.34493749999999"/>
    <s v="No using"/>
    <s v="Cosmetics"/>
    <x v="0"/>
  </r>
  <r>
    <x v="3"/>
    <s v="260068"/>
    <s v="INJ 01-72135-004"/>
    <n v="595"/>
    <n v="878711.8"/>
    <n v="1476.8265546218488"/>
    <n v="36.612991666666666"/>
    <s v="No using"/>
    <s v="Cosmetics"/>
    <x v="0"/>
  </r>
  <r>
    <x v="3"/>
    <s v="260087"/>
    <s v="INJ 01-91018-002"/>
    <n v="544"/>
    <n v="1298019.47"/>
    <n v="2386.0652022058821"/>
    <n v="54.084144583333334"/>
    <s v="No using"/>
    <s v="Cosmetics"/>
    <x v="0"/>
  </r>
  <r>
    <x v="3"/>
    <s v="260091"/>
    <s v="INJ FNK0001"/>
    <n v="307"/>
    <n v="375197.75"/>
    <n v="1222.1425081433224"/>
    <n v="15.633239583333333"/>
    <s v="No using"/>
    <s v="Cosmetics"/>
    <x v="0"/>
  </r>
  <r>
    <x v="3"/>
    <s v="260094"/>
    <s v="INJ FNK0004"/>
    <n v="312"/>
    <n v="381308.46"/>
    <n v="1222.1425000000002"/>
    <n v="15.887852500000001"/>
    <s v="No using"/>
    <s v="Cosmetics"/>
    <x v="0"/>
  </r>
  <r>
    <x v="3"/>
    <s v="260098"/>
    <s v="INJ DNK0002"/>
    <n v="375"/>
    <n v="458152.09"/>
    <n v="1221.7389066666667"/>
    <n v="19.089670416666667"/>
    <s v="No using"/>
    <s v="Cosmetics"/>
    <x v="0"/>
  </r>
  <r>
    <x v="3"/>
    <s v="260100"/>
    <s v="INJ DNK0004"/>
    <n v="230"/>
    <n v="281085.39"/>
    <n v="1222.1103913043478"/>
    <n v="11.711891250000001"/>
    <s v="No using"/>
    <s v="Cosmetics"/>
    <x v="0"/>
  </r>
  <r>
    <x v="3"/>
    <s v="260103"/>
    <s v="INJ DNK0007"/>
    <n v="360"/>
    <n v="439731.74"/>
    <n v="1221.4770555555556"/>
    <n v="18.322155833333333"/>
    <s v="No using"/>
    <s v="Cosmetics"/>
    <x v="0"/>
  </r>
  <r>
    <x v="3"/>
    <s v="260111"/>
    <s v="INJ PNK0003"/>
    <n v="158"/>
    <n v="149772.32"/>
    <n v="947.92607594936715"/>
    <n v="6.2405133333333334"/>
    <s v="No using"/>
    <s v="Cosmetics"/>
    <x v="0"/>
  </r>
  <r>
    <x v="3"/>
    <s v="270003"/>
    <s v="HM003"/>
    <n v="151"/>
    <n v="32027340.920000002"/>
    <n v="212101.59549668877"/>
    <n v="1334.4725383333334"/>
    <s v="No using"/>
    <s v="Others"/>
    <x v="0"/>
  </r>
  <r>
    <x v="3"/>
    <s v="320074"/>
    <s v="CNC3 A8"/>
    <n v="899"/>
    <n v="13206804.18"/>
    <n v="14690.549699666295"/>
    <n v="550.28350750000004"/>
    <s v="No using"/>
    <s v="Samsung A8"/>
    <x v="0"/>
  </r>
  <r>
    <x v="3"/>
    <s v="360030"/>
    <s v="PO DCT 009"/>
    <n v="200"/>
    <n v="4172939.72"/>
    <n v="20864.6986"/>
    <n v="173.87248833333334"/>
    <s v="No using"/>
    <s v="Others"/>
    <x v="0"/>
  </r>
  <r>
    <x v="3"/>
    <s v="510006"/>
    <s v="PA 925#29"/>
    <n v="1515"/>
    <n v="58383332.509999998"/>
    <n v="38536.853141914187"/>
    <n v="2432.6388545833333"/>
    <s v="No using"/>
    <s v="Samsung 925"/>
    <x v="0"/>
  </r>
  <r>
    <x v="3"/>
    <s v="540045"/>
    <s v="GS 9060 #26"/>
    <n v="1549"/>
    <n v="53628979.640000001"/>
    <n v="34621.678269851516"/>
    <n v="2234.5408183333334"/>
    <s v="No using"/>
    <s v="Samsung 9060"/>
    <x v="0"/>
  </r>
  <r>
    <x v="3"/>
    <s v="550049"/>
    <s v="IN 530H#31"/>
    <n v="4178"/>
    <n v="109737044.18000001"/>
    <n v="26265.448583054094"/>
    <n v="4572.3768408333335"/>
    <s v="No using"/>
    <s v="Samsung A530"/>
    <x v="0"/>
  </r>
  <r>
    <x v="3"/>
    <s v="590006"/>
    <s v="BUR 925#29"/>
    <n v="2648"/>
    <n v="132573563.88"/>
    <n v="50065.54527190332"/>
    <n v="5523.8984949999995"/>
    <s v="No using"/>
    <s v="Samsung 925"/>
    <x v="0"/>
  </r>
  <r>
    <x v="3"/>
    <s v="300144"/>
    <s v="CNC CP10 DCT 025"/>
    <n v="471"/>
    <n v="7269949.7599999998"/>
    <n v="15435.137494692144"/>
    <n v="302.91457333333335"/>
    <s v="No using"/>
    <s v="Others"/>
    <x v="0"/>
  </r>
  <r>
    <x v="3"/>
    <s v="300146"/>
    <s v="CNC DCT 010"/>
    <n v="556"/>
    <n v="10795907.34"/>
    <n v="19417.099532374101"/>
    <n v="449.82947250000001"/>
    <s v="No using"/>
    <s v="Others"/>
    <x v="0"/>
  </r>
  <r>
    <x v="3"/>
    <s v="300164"/>
    <s v="CNC CP16DCT033"/>
    <n v="477"/>
    <n v="10008335.140000001"/>
    <n v="20981.834675052411"/>
    <n v="417.01396416666671"/>
    <s v="No using"/>
    <s v="Others"/>
    <x v="0"/>
  </r>
  <r>
    <x v="3"/>
    <s v="300171"/>
    <s v="CNC CP16 DCT035"/>
    <n v="95"/>
    <n v="2668027.48"/>
    <n v="28084.499789473684"/>
    <n v="111.16781166666667"/>
    <s v="No using"/>
    <s v="Others"/>
    <x v="0"/>
  </r>
  <r>
    <x v="0"/>
    <s v="760647"/>
    <s v="Silicone pad for nail led lamp/Miếng cao su cho đèn led móng tay giả"/>
    <n v="266240"/>
    <n v="58105700.659999996"/>
    <n v="218.24557038762018"/>
    <n v="2421.070860833333"/>
    <s v="No using"/>
    <s v="Cosmestic"/>
    <x v="1"/>
  </r>
  <r>
    <x v="0"/>
    <s v="762366"/>
    <s v="Tape Toe Nail 902-24/ Miếng dán móng chân 902-24"/>
    <n v="10000"/>
    <n v="56421500"/>
    <n v="5642.15"/>
    <n v="2350.8958333333335"/>
    <s v="No using"/>
    <s v="Cosmestic"/>
    <x v="1"/>
  </r>
  <r>
    <x v="0"/>
    <s v="760710"/>
    <s v="Tray for nail FP72323/Tray móng tay PET FP72323"/>
    <n v="27596"/>
    <n v="39188376.909999996"/>
    <n v="1420.0745365270327"/>
    <n v="1632.8490379166665"/>
    <s v="No using"/>
    <s v="Cosmestic"/>
    <x v="1"/>
  </r>
  <r>
    <x v="0"/>
    <s v="760644"/>
    <s v="Cord for nail led lamp (Micro usb line)/dây đèn led móng tay"/>
    <n v="4420"/>
    <n v="28997856.129999999"/>
    <n v="6560.6009343891401"/>
    <n v="1208.2440054166666"/>
    <s v="No using"/>
    <s v="Cosmestic"/>
    <x v="1"/>
  </r>
  <r>
    <x v="0"/>
    <s v="760171"/>
    <s v="RELVON box. Color: Black   /Hộp RELVON 30-91290-E03, 4 đôi"/>
    <n v="6568"/>
    <n v="27457304.960000001"/>
    <n v="4180.4666504263096"/>
    <n v="1144.0543733333334"/>
    <s v="No using"/>
    <s v="Cosmestic"/>
    <x v="1"/>
  </r>
  <r>
    <x v="0"/>
    <s v="760116"/>
    <s v="Paper box SBS 16PT, &quot;Twinning is Winning&quot;,  30-88150-FE3, 2 pair , Color: Blue  /Hộp giấy đựng lông mi giả , loại 2 đôi. Màu xanh"/>
    <n v="23632"/>
    <n v="26955819.670000002"/>
    <n v="1140.649105873392"/>
    <n v="1123.1591529166667"/>
    <s v="No using"/>
    <s v="Cosmestic"/>
    <x v="1"/>
  </r>
  <r>
    <x v="0"/>
    <s v="760772"/>
    <s v="Tray FP72148P/Tray móng tay FP72148p"/>
    <n v="15087"/>
    <n v="24893550"/>
    <n v="1650"/>
    <n v="1037.23125"/>
    <s v="No using"/>
    <s v="Cosmestic"/>
    <x v="1"/>
  </r>
  <r>
    <x v="0"/>
    <s v="760203"/>
    <s v="RELVON box. Color: Black   /Hộp RELVON 30-91292-FE1, 4 đôi"/>
    <n v="11992"/>
    <n v="24133925.149999999"/>
    <n v="2012.5020972314876"/>
    <n v="1005.5802145833333"/>
    <s v="No using"/>
    <s v="Cosmestic"/>
    <x v="1"/>
  </r>
  <r>
    <x v="0"/>
    <s v="761102"/>
    <s v="Tray nail/tray móng tay MUS411-24P-big-2 layer white"/>
    <n v="9600"/>
    <n v="23356800"/>
    <n v="2433"/>
    <n v="973.2"/>
    <s v="No using"/>
    <s v="Cosmestic"/>
    <x v="1"/>
  </r>
  <r>
    <x v="0"/>
    <s v="741839"/>
    <s v="pre-glue film UTETSO"/>
    <n v="21395"/>
    <n v="23056667.34"/>
    <n v="1077.6661528394484"/>
    <n v="960.69447249999996"/>
    <s v="No using"/>
    <s v="Cosmestic"/>
    <x v="1"/>
  </r>
  <r>
    <x v="0"/>
    <s v="761395"/>
    <s v="Đá trang sức móng tay giả"/>
    <n v="201600"/>
    <n v="21380594.530000001"/>
    <n v="106.05453635912698"/>
    <n v="890.85810541666672"/>
    <s v="No using"/>
    <s v="Cosmestic"/>
    <x v="1"/>
  </r>
  <r>
    <x v="0"/>
    <s v="760169"/>
    <s v="Inner box.  Color : white  /Hộp Inner box cho hộp Individual,4 pair, 5 pair. Size: 97*77*128mm"/>
    <n v="8392"/>
    <n v="18879865.579999998"/>
    <n v="2249.7456601525259"/>
    <n v="786.66106583333328"/>
    <s v="No using"/>
    <s v="Cosmestic"/>
    <x v="1"/>
  </r>
  <r>
    <x v="0"/>
    <s v="761687"/>
    <s v="Paper box SS19/ 4013794 - Shore Thing"/>
    <n v="3883"/>
    <n v="17861800"/>
    <n v="4600"/>
    <n v="744.24166666666667"/>
    <s v="No using"/>
    <s v="Cosmestic"/>
    <x v="1"/>
  </r>
  <r>
    <x v="0"/>
    <s v="760204"/>
    <s v="RELVON box. Color: Black   /Hộp RELVON 30-91294-FE1, 1 đôi"/>
    <n v="8851"/>
    <n v="17606704.199999999"/>
    <n v="1989.2333295672804"/>
    <n v="733.61267499999997"/>
    <s v="No using"/>
    <s v="Cosmestic"/>
    <x v="1"/>
  </r>
  <r>
    <x v="0"/>
    <s v="800313"/>
    <s v="Synthetic Fibers/Sợi tóc giả SG. độ dày 0.1mm colour #1"/>
    <n v="39.99"/>
    <n v="16771946.800000001"/>
    <n v="419403.52088022005"/>
    <n v="698.83111666666673"/>
    <s v="No using"/>
    <s v="Cosmestic"/>
    <x v="1"/>
  </r>
  <r>
    <x v="0"/>
    <s v="760773"/>
    <s v="Paper box 30-72166-E01/Hộp giấy  30-72166-E01"/>
    <n v="6888"/>
    <n v="14812466.869999999"/>
    <n v="2150.4742842624855"/>
    <n v="617.18611958333327"/>
    <s v="No using"/>
    <s v="Cosmestic"/>
    <x v="1"/>
  </r>
  <r>
    <x v="0"/>
    <s v="760140"/>
    <s v="Shape label for Revlon box, White ink  /Tem 91301 LENGTHEN ALLONGEANT . Size: 16*22mm"/>
    <n v="78293"/>
    <n v="13779055.27"/>
    <n v="175.99345113867139"/>
    <n v="574.12730291666662"/>
    <s v="No using"/>
    <s v="Cosmestic"/>
    <x v="1"/>
  </r>
  <r>
    <x v="0"/>
    <s v="761042"/>
    <s v="30-72132-E04 SNA Artificial Gelvolution"/>
    <n v="6738"/>
    <n v="12655185.01"/>
    <n v="1878.1812125259721"/>
    <n v="527.29937541666663"/>
    <s v="No using"/>
    <s v="Cosmestic"/>
    <x v="1"/>
  </r>
  <r>
    <x v="0"/>
    <s v="761837"/>
    <s v="Paper box 30-02202-FA1"/>
    <n v="3850"/>
    <n v="11698583"/>
    <n v="3038.5929870129871"/>
    <n v="487.44095833333336"/>
    <s v="No using"/>
    <s v="Cosmestic"/>
    <x v="1"/>
  </r>
  <r>
    <x v="0"/>
    <s v="761029"/>
    <s v="Luxe box/Hộp móng tay giả 63025BP-21-3396"/>
    <n v="10555"/>
    <n v="11384564.43"/>
    <n v="1078.5944509711037"/>
    <n v="474.35685124999998"/>
    <s v="No using"/>
    <s v="Cosmestic"/>
    <x v="1"/>
  </r>
  <r>
    <x v="0"/>
    <s v="760164"/>
    <s v="Tray sticker, Crescent, black number and red word  /Tem dán khay mi giả, hình bán nguyệt, số màu đen 2,3 và chữ đỏ 'Trim to fit couper ajuster''"/>
    <n v="61400"/>
    <n v="10962529.24"/>
    <n v="178.54282149837135"/>
    <n v="456.7720516666667"/>
    <s v="No using"/>
    <s v="Cosmestic"/>
    <x v="1"/>
  </r>
  <r>
    <x v="0"/>
    <s v="760689"/>
    <s v="Paper box for nail 30-91017-E01/Hộp giấy đóng gói móng tay giả 30-91017"/>
    <n v="3850"/>
    <n v="10587500"/>
    <n v="2750"/>
    <n v="441.14583333333331"/>
    <s v="No using"/>
    <s v="Cosmestic"/>
    <x v="1"/>
  </r>
  <r>
    <x v="0"/>
    <s v="760163"/>
    <s v="Tray sticker, Crescent, black number  /Tem dán khay mi giả, hình bán nguyệt, số màu đen 1,2,3"/>
    <n v="70400"/>
    <n v="10368375.699999999"/>
    <n v="147.27806392045454"/>
    <n v="432.01565416666665"/>
    <s v="No using"/>
    <s v="Cosmestic"/>
    <x v="1"/>
  </r>
  <r>
    <x v="0"/>
    <s v="760248"/>
    <s v="EYELENE box. Color: Pink. 1 pair /Hộp EYELENE,  30-88140-E01, 1 đôi"/>
    <n v="9100"/>
    <n v="10361826.77"/>
    <n v="1138.6622824175824"/>
    <n v="431.74278208333334"/>
    <s v="No using"/>
    <s v="Cosmestic"/>
    <x v="1"/>
  </r>
  <r>
    <x v="0"/>
    <s v="761237"/>
    <s v="Paper box AW 18/ BLOWOUT BABY- Design 1"/>
    <n v="3402"/>
    <n v="10206000"/>
    <n v="3000"/>
    <n v="425.25"/>
    <s v="No using"/>
    <s v="Cosmestic"/>
    <x v="1"/>
  </r>
  <r>
    <x v="0"/>
    <s v="761030"/>
    <s v="Chrome box/hộp móng tay giả 63032BP-21-3400"/>
    <n v="6820"/>
    <n v="10012262.73"/>
    <n v="1468.0737140762465"/>
    <n v="417.17761375000003"/>
    <s v="No using"/>
    <s v="Cosmestic"/>
    <x v="1"/>
  </r>
  <r>
    <x v="0"/>
    <s v="760722"/>
    <s v="Carton box YLR 29, 3 plates, 2 yellow surface/Carton box YLR 29, 3 lớp, 2 mặt vàng, đáy mộc, kích thước 350*290*560 mm"/>
    <n v="1170"/>
    <n v="9655600.5"/>
    <n v="8252.65"/>
    <n v="402.3166875"/>
    <s v="No using"/>
    <s v="Cosmestic"/>
    <x v="1"/>
  </r>
  <r>
    <x v="0"/>
    <s v="760894"/>
    <s v="Paper box 30-72323-E01/Hộp giấy 03-72323-E01"/>
    <n v="6100"/>
    <n v="9355744.8499999996"/>
    <n v="1533.7286639344261"/>
    <n v="389.8227020833333"/>
    <s v="No using"/>
    <s v="Cosmestic"/>
    <x v="1"/>
  </r>
  <r>
    <x v="0"/>
    <s v="800309"/>
    <s v="Tóc giả SG PBT 0.08"/>
    <n v="39.96"/>
    <n v="9216791.8100000005"/>
    <n v="230650.4456956957"/>
    <n v="384.03299208333334"/>
    <s v="No using"/>
    <s v="Cosmestic"/>
    <x v="1"/>
  </r>
  <r>
    <x v="0"/>
    <s v="760646"/>
    <s v="Screw for nail  led lamp/Đinh vít cho đèn led móng tay"/>
    <n v="117000"/>
    <n v="9125221.6500000004"/>
    <n v="77.993347435897434"/>
    <n v="380.21756875"/>
    <s v="No using"/>
    <s v="Cosmestic"/>
    <x v="1"/>
  </r>
  <r>
    <x v="0"/>
    <s v="761307"/>
    <s v="Carton box Kokie-1/Thùng carton Kokie-1 , 3 lớp, hai mặt vàng đáy mộc có in  250*190*197  mm"/>
    <n v="1520"/>
    <n v="8588000"/>
    <n v="5650"/>
    <n v="357.83333333333331"/>
    <s v="No using"/>
    <s v="Cosmestic"/>
    <x v="1"/>
  </r>
  <r>
    <x v="0"/>
    <s v="760250"/>
    <s v="EYELENE box. Color: Pink. 5 pairs /Hộp EYELENE, 30-88160-E01, 5 đôi"/>
    <n v="7091"/>
    <n v="8450290.1500000004"/>
    <n v="1191.6923071499084"/>
    <n v="352.09542291666668"/>
    <s v="No using"/>
    <s v="Cosmestic"/>
    <x v="1"/>
  </r>
  <r>
    <x v="0"/>
    <s v="760135"/>
    <s v="RELVON box. Color: Black   /Hộp RELVON 30-91288-E03, hộp khóm"/>
    <n v="2973"/>
    <n v="7852648.8200000003"/>
    <n v="2641.3215001681806"/>
    <n v="327.19370083333337"/>
    <s v="No using"/>
    <s v="Cosmestic"/>
    <x v="1"/>
  </r>
  <r>
    <x v="0"/>
    <s v="760893"/>
    <s v="Paper box 30-72327-E01/Hộp giấy  03-72327-E01"/>
    <n v="3785"/>
    <n v="7339115"/>
    <n v="1939"/>
    <n v="305.79645833333331"/>
    <s v="No using"/>
    <s v="Cosmestic"/>
    <x v="1"/>
  </r>
  <r>
    <x v="0"/>
    <s v="761573"/>
    <s v="Label for led lamp (UL certificate)/Tem dán đèn led (UL)"/>
    <n v="10496"/>
    <n v="7334031.8600000003"/>
    <n v="698.74541349085371"/>
    <n v="305.58466083333337"/>
    <s v="No using"/>
    <s v="Cosmestic"/>
    <x v="1"/>
  </r>
  <r>
    <x v="0"/>
    <s v="761028"/>
    <s v="Paper box 30- 91017-E02/Hợp giấy đựng móng tay 30-91017-E02"/>
    <n v="2499.98"/>
    <n v="6874944.6200000001"/>
    <n v="2749.9998479987839"/>
    <n v="286.45602583333334"/>
    <s v="No using"/>
    <s v="Cosmestic"/>
    <x v="1"/>
  </r>
  <r>
    <x v="0"/>
    <s v="760432"/>
    <s v="RELVON box. Color: Black   /Hộp RELVON 30-91292-E03, 4 đôi"/>
    <n v="4616"/>
    <n v="6638837.6100000003"/>
    <n v="1438.2230524263432"/>
    <n v="276.61823375"/>
    <s v="No using"/>
    <s v="Cosmestic"/>
    <x v="1"/>
  </r>
  <r>
    <x v="0"/>
    <s v="760237"/>
    <s v="PET17 Tray. Color: White. Model MC-PET17-Clusters   /Khay đựng lông mi giả - PET17-mi khóm. Size: 95*96*15"/>
    <n v="9500"/>
    <n v="6319185.46"/>
    <n v="665.17741684210523"/>
    <n v="263.29939416666667"/>
    <s v="No using"/>
    <s v="Cosmestic"/>
    <x v="1"/>
  </r>
  <r>
    <x v="0"/>
    <s v="761235"/>
    <s v="Paper box AW 18/POPPIN' BOTTLES- Trend 6"/>
    <n v="2087"/>
    <n v="6261000"/>
    <n v="3000"/>
    <n v="260.875"/>
    <s v="No using"/>
    <s v="Cosmestic"/>
    <x v="1"/>
  </r>
  <r>
    <x v="0"/>
    <s v="760466"/>
    <s v="Eyelash box. Color: Pink/Hộp hồng 2 pair 30-88150-OW1"/>
    <n v="3577"/>
    <n v="5972486.2999999998"/>
    <n v="1669.6914453452614"/>
    <n v="248.85359583333332"/>
    <s v="No using"/>
    <s v="Cosmestic"/>
    <x v="1"/>
  </r>
  <r>
    <x v="0"/>
    <s v="761516"/>
    <s v="Hộp Paper box 30-02290-FA2"/>
    <n v="5652"/>
    <n v="5777967.7199999997"/>
    <n v="1022.2872823779193"/>
    <n v="240.74865499999999"/>
    <s v="No using"/>
    <s v="Cosmestic"/>
    <x v="1"/>
  </r>
  <r>
    <x v="0"/>
    <s v="760201"/>
    <s v="RELVON box. Color: Black   /Hộp RELVON 30-91288-FE1, khóm"/>
    <n v="1447"/>
    <n v="5522774.0300000003"/>
    <n v="3816.7063096060815"/>
    <n v="230.11558458333334"/>
    <s v="No using"/>
    <s v="Cosmestic"/>
    <x v="1"/>
  </r>
  <r>
    <x v="0"/>
    <s v="760824"/>
    <s v="37-00188-001 Cover"/>
    <n v="5908"/>
    <n v="5301316.59"/>
    <n v="897.31154197698038"/>
    <n v="220.88819125000001"/>
    <s v="No using"/>
    <s v="Cosmestic"/>
    <x v="1"/>
  </r>
  <r>
    <x v="0"/>
    <s v="761265"/>
    <s v="Kokie eyelash paper box/Hộp lông mi  Kokie màu đen"/>
    <n v="8100"/>
    <n v="5265000"/>
    <n v="650"/>
    <n v="219.375"/>
    <s v="No using"/>
    <s v="Cosmestic"/>
    <x v="1"/>
  </r>
  <r>
    <x v="0"/>
    <s v="761239"/>
    <s v="Paper box AW 18/ GLOWING OUT- New trend nail"/>
    <n v="1700"/>
    <n v="5100000"/>
    <n v="3000"/>
    <n v="212.5"/>
    <s v="No using"/>
    <s v="Cosmestic"/>
    <x v="1"/>
  </r>
  <r>
    <x v="0"/>
    <s v="761409"/>
    <s v="pre glue film 411-28"/>
    <n v="4900"/>
    <n v="5076400"/>
    <n v="1036"/>
    <n v="211.51666666666668"/>
    <s v="No using"/>
    <s v="Cosmestic"/>
    <x v="1"/>
  </r>
  <r>
    <x v="0"/>
    <s v="760247"/>
    <s v="EYELENE box. Color: Pink. 1 pair /Hộp EYELENE,  30-88137-E01, 1 đôi"/>
    <n v="3500"/>
    <n v="5075000"/>
    <n v="1450"/>
    <n v="211.45833333333334"/>
    <s v="No using"/>
    <s v="Cosmestic"/>
    <x v="1"/>
  </r>
  <r>
    <x v="0"/>
    <s v="760741"/>
    <s v="Prep Pad (Cleansing pad)"/>
    <n v="3923"/>
    <n v="4786348.55"/>
    <n v="1220.073553403008"/>
    <n v="199.43118958333332"/>
    <s v="No using"/>
    <s v="Cosmestic"/>
    <x v="1"/>
  </r>
  <r>
    <x v="0"/>
    <s v="760342"/>
    <s v="EYELASH box. Color: Blue  /  Hộp xanh,30-88152-FM1 4 pair"/>
    <n v="4754"/>
    <n v="4647217.38"/>
    <n v="977.53836348338234"/>
    <n v="193.63405749999998"/>
    <s v="No using"/>
    <s v="Cosmestic"/>
    <x v="1"/>
  </r>
  <r>
    <x v="0"/>
    <s v="760714"/>
    <s v="Tray for nail 127-G/Tray móng tay 127-G"/>
    <n v="2617"/>
    <n v="4567328.95"/>
    <n v="1745.2537065341996"/>
    <n v="190.30537291666667"/>
    <s v="No using"/>
    <s v="Cosmestic"/>
    <x v="1"/>
  </r>
  <r>
    <x v="0"/>
    <s v="760311"/>
    <s v="PET15 Tray. Color: White  /Khay mi giả - PET15-4 đôi, có dán tray sticker"/>
    <n v="4100"/>
    <n v="4507232.9400000004"/>
    <n v="1099.3251073170732"/>
    <n v="187.80137250000001"/>
    <s v="No using"/>
    <s v="Cosmestic"/>
    <x v="1"/>
  </r>
  <r>
    <x v="0"/>
    <s v="760251"/>
    <s v="EYELENE box. Color: Pink. 5 pairs /Hộp EYELENE, 30-88156-E01, 5 đôi"/>
    <n v="3504"/>
    <n v="4458099.51"/>
    <n v="1272.2886729452055"/>
    <n v="185.75414624999999"/>
    <s v="No using"/>
    <s v="Cosmestic"/>
    <x v="1"/>
  </r>
  <r>
    <x v="0"/>
    <s v="760713"/>
    <s v="Tray for nail 106 G/Tray móng tay 106-G"/>
    <n v="2415"/>
    <n v="4370559.78"/>
    <n v="1809.7556024844721"/>
    <n v="182.10665750000001"/>
    <s v="No using"/>
    <s v="Cosmestic"/>
    <x v="1"/>
  </r>
  <r>
    <x v="0"/>
    <s v="760265"/>
    <s v="Inner box 5 pairs  /Hộp inner . Size: 98*77*150mm"/>
    <n v="1488"/>
    <n v="4222983.1399999997"/>
    <n v="2838.0263037634404"/>
    <n v="175.95763083333333"/>
    <s v="No using"/>
    <s v="Cosmestic"/>
    <x v="1"/>
  </r>
  <r>
    <x v="0"/>
    <s v="761211"/>
    <s v="Eyelashes tray Kokie  /Tray lông mi Kokie (2 layer, 1 nắp trong, 1 tray trắng)"/>
    <n v="4400"/>
    <n v="4206400"/>
    <n v="956"/>
    <n v="175.26666666666668"/>
    <s v="No using"/>
    <s v="Cosmestic"/>
    <x v="1"/>
  </r>
  <r>
    <x v="0"/>
    <s v="761027"/>
    <s v="Nail tray RV127-p 3D"/>
    <n v="2400"/>
    <n v="4043789.47"/>
    <n v="1684.9122791666668"/>
    <n v="168.49122791666667"/>
    <s v="No using"/>
    <s v="Cosmestic"/>
    <x v="1"/>
  </r>
  <r>
    <x v="0"/>
    <s v="760676"/>
    <s v="Tray FP 71283 for nail/Khay FP 71283 cho móng tay giả"/>
    <n v="2700"/>
    <n v="4009500"/>
    <n v="1485"/>
    <n v="167.0625"/>
    <s v="No using"/>
    <s v="Cosmestic"/>
    <x v="1"/>
  </r>
  <r>
    <x v="0"/>
    <s v="761391"/>
    <s v="Paper box 30-88162-E01 Trilayered lash/Hộp 30-88162-E01"/>
    <n v="2594"/>
    <n v="3813180"/>
    <n v="1470"/>
    <n v="158.88249999999999"/>
    <s v="No using"/>
    <s v="Cosmestic"/>
    <x v="1"/>
  </r>
  <r>
    <x v="0"/>
    <s v="760822"/>
    <s v="37-00182-001 Bottom"/>
    <n v="3800"/>
    <n v="3760845.34"/>
    <n v="989.69614210526311"/>
    <n v="156.70188916666666"/>
    <s v="No using"/>
    <s v="Cosmestic"/>
    <x v="1"/>
  </r>
  <r>
    <x v="0"/>
    <s v="760249"/>
    <s v="EYELENE box. Color: Pink. 5 pairs /Hộp EYELENE,  30-88158-E01, 5 đôi"/>
    <n v="2783"/>
    <n v="3361109.82"/>
    <n v="1207.729004671218"/>
    <n v="140.04624250000001"/>
    <s v="No using"/>
    <s v="Cosmestic"/>
    <x v="1"/>
  </r>
  <r>
    <x v="0"/>
    <s v="761387"/>
    <s v="Tray sticker Eyelene mực đen hình bán nguyệt"/>
    <n v="18600"/>
    <n v="3348000"/>
    <n v="180"/>
    <n v="139.5"/>
    <s v="No using"/>
    <s v="Cosmestic"/>
    <x v="1"/>
  </r>
  <r>
    <x v="0"/>
    <s v="760453"/>
    <s v="EYELENE box. Color: Pink. 5 pairs /Hộp EYELENE, 30-88156-FE1, 5 đôi"/>
    <n v="1400"/>
    <n v="3346000"/>
    <n v="2390"/>
    <n v="139.41666666666666"/>
    <s v="No using"/>
    <s v="Cosmestic"/>
    <x v="1"/>
  </r>
  <r>
    <x v="0"/>
    <s v="761402"/>
    <s v="Inner box/Hộp giấy duplex 128*56*129 mm định lượng 250 gram màu trắng"/>
    <n v="837.99"/>
    <n v="2975676.69"/>
    <n v="3550.9692120431032"/>
    <n v="123.98652874999999"/>
    <s v="No using"/>
    <s v="Cosmestic"/>
    <x v="1"/>
  </r>
  <r>
    <x v="0"/>
    <s v="760447"/>
    <s v="Item label for Revlon box, White ink  /Tem số 88150 mực trắng . Size : 17*8mm"/>
    <n v="19497"/>
    <n v="2699700"/>
    <n v="138.46745653177413"/>
    <n v="112.4875"/>
    <s v="No using"/>
    <s v="Cosmestic"/>
    <x v="1"/>
  </r>
  <r>
    <x v="0"/>
    <s v="761026"/>
    <s v="Nail tray RV411 -p  3D"/>
    <n v="1500"/>
    <n v="2486739.13"/>
    <n v="1657.8260866666667"/>
    <n v="103.61413041666667"/>
    <s v="No using"/>
    <s v="Cosmestic"/>
    <x v="1"/>
  </r>
  <r>
    <x v="0"/>
    <s v="761022"/>
    <s v="Item box  label  UCPA: '078462630257 Size 30*12 mm"/>
    <n v="40600"/>
    <n v="2470397.04"/>
    <n v="60.847217733990149"/>
    <n v="102.93321"/>
    <s v="No using"/>
    <s v="Cosmestic"/>
    <x v="1"/>
  </r>
  <r>
    <x v="0"/>
    <s v="760148"/>
    <s v="Shape label for Revlon box, White ink  /Tem 91294 DEFINE DEFINISSANT . Size: 16*22mm"/>
    <n v="16000"/>
    <n v="2446816.91"/>
    <n v="152.926056875"/>
    <n v="101.95070458333333"/>
    <s v="No using"/>
    <s v="Cosmestic"/>
    <x v="1"/>
  </r>
  <r>
    <x v="0"/>
    <s v="760435"/>
    <s v="EYELENE Box 30-88150-FE4, pink/ Hộp mi 30-88150-FE4 hồng"/>
    <n v="1041"/>
    <n v="2425530"/>
    <n v="2330"/>
    <n v="101.06375"/>
    <s v="No using"/>
    <s v="Cosmestic"/>
    <x v="1"/>
  </r>
  <r>
    <x v="0"/>
    <s v="760637"/>
    <s v="Tray for nail sample (12 nails/1 tray)/Khay nhựa đựng móng tay mẫu"/>
    <n v="2000"/>
    <n v="2400000"/>
    <n v="1200"/>
    <n v="100"/>
    <s v="No using"/>
    <s v="Cosmestic"/>
    <x v="1"/>
  </r>
  <r>
    <x v="0"/>
    <s v="761306"/>
    <s v="Inner box Kokie/Hộp trắng không in Kokie 95*60*40.5"/>
    <n v="3740"/>
    <n v="2318800"/>
    <n v="620"/>
    <n v="96.61666666666666"/>
    <s v="No using"/>
    <s v="Cosmestic"/>
    <x v="1"/>
  </r>
  <r>
    <x v="0"/>
    <s v="760998"/>
    <s v="'InnerLable ''05011522135991&quot; Barcode '55*32mm. Code ITF14: size 100*77mm"/>
    <n v="9672"/>
    <n v="2272920"/>
    <n v="235"/>
    <n v="94.704999999999998"/>
    <s v="No using"/>
    <s v="Cosmestic"/>
    <x v="1"/>
  </r>
  <r>
    <x v="0"/>
    <s v="761370"/>
    <s v="Glue label 70-02202-000/Tem dán lọ keo"/>
    <n v="7566"/>
    <n v="2104911.1800000002"/>
    <n v="278.20660586835845"/>
    <n v="87.704632500000002"/>
    <s v="No using"/>
    <s v="Cosmestic"/>
    <x v="1"/>
  </r>
  <r>
    <x v="0"/>
    <s v="760597"/>
    <s v="UPC Label/ Nhãn EAN13 :7613217612923 kích thước 12*32 mm"/>
    <n v="39226"/>
    <n v="2045730.81"/>
    <n v="52.152419568653443"/>
    <n v="85.238783749999996"/>
    <s v="No using"/>
    <s v="Cosmestic"/>
    <x v="1"/>
  </r>
  <r>
    <x v="0"/>
    <s v="761123"/>
    <s v="Silver Insert 55*60 mm/Giấy bạc 55*60 mm    "/>
    <n v="5700"/>
    <n v="1938000"/>
    <n v="340"/>
    <n v="80.75"/>
    <s v="No using"/>
    <s v="Cosmestic"/>
    <x v="1"/>
  </r>
  <r>
    <x v="0"/>
    <s v="760150"/>
    <s v="Shape label for Revlon box, White ink  /Tem 91296 VOLUMIZE VOLUMISANT . Size: 16*22mm"/>
    <n v="10000"/>
    <n v="1752286.37"/>
    <n v="175.22863700000002"/>
    <n v="73.011932083333335"/>
    <s v="No using"/>
    <s v="Cosmestic"/>
    <x v="1"/>
  </r>
  <r>
    <x v="0"/>
    <s v="760775"/>
    <s v="Paper box 30-72168-E01/Hộp giấy 30-72168-E01"/>
    <n v="800"/>
    <n v="1680000"/>
    <n v="2100"/>
    <n v="70"/>
    <s v="No using"/>
    <s v="Cosmestic"/>
    <x v="1"/>
  </r>
  <r>
    <x v="0"/>
    <s v="761057"/>
    <s v="Instruction sheet PDC brands /Giấy hướng dẫn sử dụng"/>
    <n v="1400"/>
    <n v="1661978.58"/>
    <n v="1187.1275571428571"/>
    <n v="69.249107500000008"/>
    <s v="No using"/>
    <s v="Cosmestic"/>
    <x v="1"/>
  </r>
  <r>
    <x v="0"/>
    <s v="761993"/>
    <s v="Paper box eyelash/hộp mi mắt 30-88156-OW2"/>
    <n v="815"/>
    <n v="1616972.73"/>
    <n v="1984.0156196319019"/>
    <n v="67.373863749999998"/>
    <s v="No using"/>
    <s v="Cosmestic"/>
    <x v="1"/>
  </r>
  <r>
    <x v="0"/>
    <s v="760145"/>
    <s v="Shape label for Revlon box, White ink  /Tem 91306 VOLUMIZE VOLUMISANT . Size: 16*22mm"/>
    <n v="10500"/>
    <n v="1545173.25"/>
    <n v="147.15935714285715"/>
    <n v="64.382218750000007"/>
    <s v="No using"/>
    <s v="Cosmestic"/>
    <x v="1"/>
  </r>
  <r>
    <x v="0"/>
    <s v="760341"/>
    <s v="EYELASH box .Color: Blue  /  Hộp xanh 30-88130-M02, 1 đôi"/>
    <n v="1407"/>
    <n v="1505490"/>
    <n v="1070"/>
    <n v="62.728749999999998"/>
    <s v="No using"/>
    <s v="Cosmestic"/>
    <x v="1"/>
  </r>
  <r>
    <x v="0"/>
    <s v="761124"/>
    <s v="Silver insert 60*64 mm  "/>
    <n v="4400"/>
    <n v="1496000"/>
    <n v="340"/>
    <n v="62.333333333333336"/>
    <s v="No using"/>
    <s v="Cosmestic"/>
    <x v="1"/>
  </r>
  <r>
    <x v="0"/>
    <s v="762000"/>
    <s v="Paper box/hộp giấy 30-31730-FE1 Flexibabydoll"/>
    <n v="1100"/>
    <n v="1474000"/>
    <n v="1340"/>
    <n v="61.416666666666664"/>
    <s v="No using"/>
    <s v="Cosmestic"/>
    <x v="1"/>
  </r>
  <r>
    <x v="0"/>
    <s v="760765"/>
    <s v="Paper box 30-72159-E01/Hộp giấy 30-72159-E01"/>
    <n v="1100"/>
    <n v="1474000"/>
    <n v="1340"/>
    <n v="61.416666666666664"/>
    <s v="No using"/>
    <s v="Cosmestic"/>
    <x v="1"/>
  </r>
  <r>
    <x v="0"/>
    <s v="761384"/>
    <s v="Item number /tem số 31341  mực đen 17*8 mm"/>
    <n v="14400"/>
    <n v="1390683.75"/>
    <n v="96.575260416666666"/>
    <n v="57.945156249999997"/>
    <s v="No using"/>
    <s v="Cosmestic"/>
    <x v="1"/>
  </r>
  <r>
    <x v="0"/>
    <s v="760465"/>
    <s v="Eyelash box. Color: Pink/ Hộp hồng 4 pair 30-88152-FE4"/>
    <n v="609"/>
    <n v="1355812.91"/>
    <n v="2226.2937766830869"/>
    <n v="56.492204583333333"/>
    <s v="No using"/>
    <s v="Cosmestic"/>
    <x v="1"/>
  </r>
  <r>
    <x v="0"/>
    <s v="760692"/>
    <s v="Inner band 30*335 mm (4 paper box/1 inner band)/Đai trắng đóng gói 4 hộp móng tay 30*335 mm"/>
    <n v="10088"/>
    <n v="1351792"/>
    <n v="134"/>
    <n v="56.324666666666666"/>
    <s v="No using"/>
    <s v="Cosmestic"/>
    <x v="1"/>
  </r>
  <r>
    <x v="0"/>
    <s v="761792"/>
    <s v="Pink diamond stone SS6/Đá hồng gắn móng SS6"/>
    <n v="21"/>
    <n v="1344000"/>
    <n v="64000"/>
    <n v="56"/>
    <s v="No using"/>
    <s v="Cosmestic"/>
    <x v="1"/>
  </r>
  <r>
    <x v="0"/>
    <s v="761038"/>
    <s v="4020669-Instanails-Vacay Vibes"/>
    <n v="191"/>
    <n v="1274490.9099999999"/>
    <n v="6672.7272774869107"/>
    <n v="53.103787916666661"/>
    <s v="No using"/>
    <s v="Cosmestic"/>
    <x v="1"/>
  </r>
  <r>
    <x v="0"/>
    <s v="760147"/>
    <s v="Shape label for Revlon box, White ink  /Tem 91308 VOLUMIZE VOLUMISANT . Size: 16*22mm"/>
    <n v="7500"/>
    <n v="1232894.6100000001"/>
    <n v="164.38594800000001"/>
    <n v="51.370608750000002"/>
    <s v="No using"/>
    <s v="Cosmestic"/>
    <x v="1"/>
  </r>
  <r>
    <x v="0"/>
    <s v="761289"/>
    <s v="Number sticker 17*8 mm black ink/Tem số mực đen FL644"/>
    <n v="21000"/>
    <n v="1176000"/>
    <n v="56"/>
    <n v="49"/>
    <s v="No using"/>
    <s v="Cosmestic"/>
    <x v="1"/>
  </r>
  <r>
    <x v="0"/>
    <s v="761061"/>
    <s v="Item sticker/Tem số 71294 mực đen size 17*8 mm"/>
    <n v="17100"/>
    <n v="1172799.99"/>
    <n v="68.584794736842099"/>
    <n v="48.866666250000002"/>
    <s v="No using"/>
    <s v="Cosmestic"/>
    <x v="1"/>
  </r>
  <r>
    <x v="0"/>
    <s v="761994"/>
    <s v="Tem nền trong chữ đen 88156 size 17*8/Item label"/>
    <n v="8696"/>
    <n v="1167361.8700000001"/>
    <n v="134.241245400184"/>
    <n v="48.640077916666669"/>
    <s v="No using"/>
    <s v="Cosmestic"/>
    <x v="1"/>
  </r>
  <r>
    <x v="0"/>
    <s v="760476"/>
    <s v="Bar code 01-88142-OW1. Size: 15*25mm/Tem mã vạch  079181881425 Loại mã Code UPCA-12"/>
    <n v="8860"/>
    <n v="1161960.68"/>
    <n v="131.14680361173814"/>
    <n v="48.415028333333332"/>
    <s v="No using"/>
    <s v="Cosmestic"/>
    <x v="1"/>
  </r>
  <r>
    <x v="0"/>
    <s v="760244"/>
    <s v="Item label for Revlon box, White ink 91306/Tem số  , hộp đen, số 91306 mực trắng . Size : 17*8mm"/>
    <n v="10000"/>
    <n v="1144118.0900000001"/>
    <n v="114.41180900000001"/>
    <n v="47.671587083333335"/>
    <s v="No using"/>
    <s v="Cosmestic"/>
    <x v="1"/>
  </r>
  <r>
    <x v="0"/>
    <s v="760197"/>
    <s v="Item label for Revlon box, White ink  /Tem số 91291 mực trắng . Size : 17*8mm"/>
    <n v="15000"/>
    <n v="1125000"/>
    <n v="75"/>
    <n v="46.875"/>
    <s v="No using"/>
    <s v="Cosmestic"/>
    <x v="1"/>
  </r>
  <r>
    <x v="0"/>
    <s v="761608"/>
    <s v="EYELENE box. Color: Pink. 5 pairs/Hộp EYELENE, 30-88156-FE1, 5 đôi"/>
    <n v="244"/>
    <n v="1111908"/>
    <n v="4557"/>
    <n v="46.329500000000003"/>
    <s v="No using"/>
    <s v="Cosmestic"/>
    <x v="1"/>
  </r>
  <r>
    <x v="0"/>
    <s v="761357"/>
    <s v="Item label, black ink 88137 size 17*8 mm"/>
    <n v="10000"/>
    <n v="1092857.1299999999"/>
    <n v="109.28571299999999"/>
    <n v="45.535713749999992"/>
    <s v="No using"/>
    <s v="Cosmestic"/>
    <x v="1"/>
  </r>
  <r>
    <x v="0"/>
    <s v="761590"/>
    <s v="Stamp/Giấy in tem cuộn 11*27mm"/>
    <n v="10"/>
    <n v="1070000"/>
    <n v="107000"/>
    <n v="44.583333333333336"/>
    <s v="No using"/>
    <s v="Cosmestic"/>
    <x v="1"/>
  </r>
  <r>
    <x v="0"/>
    <s v="760445"/>
    <s v="Item label for Revlon box, White ink  /Tem số 88142 mực trắng . Size : 17*8mm"/>
    <n v="4700"/>
    <n v="1060001.82"/>
    <n v="225.53230212765959"/>
    <n v="44.166742500000005"/>
    <s v="No using"/>
    <s v="Cosmestic"/>
    <x v="1"/>
  </r>
  <r>
    <x v="0"/>
    <s v="760234"/>
    <s v="PET14 Tray. Color: White 0.4T.  Model MC-PET14-2Pairs  /Khay đựng lông mi giả - PET14-2 đôi . Size 95*94*14"/>
    <n v="2720"/>
    <n v="1043357.67"/>
    <n v="383.58737867647062"/>
    <n v="43.473236249999999"/>
    <s v="No using"/>
    <s v="Cosmestic"/>
    <x v="1"/>
  </r>
  <r>
    <x v="0"/>
    <s v="760333"/>
    <s v="Bar code 01-91304-002. Size: 20*34mm  /Tem mã vạch '079181913041 . Loại mã Code UPCA-12"/>
    <n v="14499"/>
    <n v="1014031.19"/>
    <n v="69.938008828195038"/>
    <n v="42.251299583333328"/>
    <s v="No using"/>
    <s v="Cosmestic"/>
    <x v="1"/>
  </r>
  <r>
    <x v="0"/>
    <s v="760236"/>
    <s v="PET16 Tray. Color: White. Model MC-PET16-5pairs  /Khay đựng lông mi giả - PET16-5 đôi. Size: 122*94*15"/>
    <n v="1500"/>
    <n v="1005469.2"/>
    <n v="670.31279999999992"/>
    <n v="41.894549999999995"/>
    <s v="No using"/>
    <s v="Cosmestic"/>
    <x v="1"/>
  </r>
  <r>
    <x v="0"/>
    <s v="760473"/>
    <s v="Item label for Revlon box, Black ink /Tem số 88153 mực đen . Size : 17*8mm"/>
    <n v="10000"/>
    <n v="1000000"/>
    <n v="100"/>
    <n v="41.666666666666664"/>
    <s v="No using"/>
    <s v="Cosmestic"/>
    <x v="1"/>
  </r>
  <r>
    <x v="0"/>
    <s v="760454"/>
    <s v="Item label for Revlon box, Black ink / Tem số  88143 mực đen . Size : 17*8mm"/>
    <n v="9500"/>
    <n v="934058.07"/>
    <n v="98.321902105263149"/>
    <n v="38.919086249999999"/>
    <s v="No using"/>
    <s v="Cosmestic"/>
    <x v="1"/>
  </r>
  <r>
    <x v="0"/>
    <s v="760471"/>
    <s v="Item label for Revlon box, Black ink /Tem số 88152 mực đen . Size : 17*8mm"/>
    <n v="7856"/>
    <n v="914275.19"/>
    <n v="116.379224796334"/>
    <n v="38.094799583333334"/>
    <s v="No using"/>
    <s v="Cosmestic"/>
    <x v="1"/>
  </r>
  <r>
    <x v="0"/>
    <s v="761394"/>
    <s v="Tray sticker Elena mực đen, hình bán nguyệt"/>
    <n v="5000"/>
    <n v="900000"/>
    <n v="180"/>
    <n v="37.5"/>
    <s v="No using"/>
    <s v="Cosmestic"/>
    <x v="1"/>
  </r>
  <r>
    <x v="0"/>
    <s v="760277"/>
    <s v="Inner label. Size: 40*25mm  /Tem mã vạch -8 07918191301 2 -Loại mã EAN 13 . Item 01-91301-FE1"/>
    <n v="8000"/>
    <n v="880000"/>
    <n v="110"/>
    <n v="36.666666666666664"/>
    <s v="No using"/>
    <s v="Cosmestic"/>
    <x v="1"/>
  </r>
  <r>
    <x v="0"/>
    <s v="760279"/>
    <s v="Inner label. Size: 40*25mm  /Tem mã vạch -8 07918191304 3 -Loại mã EAN 13 .Item 01-91304-FE1"/>
    <n v="8000"/>
    <n v="880000"/>
    <n v="110"/>
    <n v="36.666666666666664"/>
    <s v="No using"/>
    <s v="Cosmestic"/>
    <x v="1"/>
  </r>
  <r>
    <x v="0"/>
    <s v="760168"/>
    <s v="Item label for Revlon box, White ink 91297  /Tem số 91297 mực trắng . Size : 17*8mm"/>
    <n v="10000"/>
    <n v="863024.84"/>
    <n v="86.302483999999993"/>
    <n v="35.95936833333333"/>
    <s v="No using"/>
    <s v="Cosmestic"/>
    <x v="1"/>
  </r>
  <r>
    <x v="0"/>
    <s v="762003"/>
    <s v="Back sticker Muse&amp;co Toe Nail China (paper)/Nhãn dán móng chân tiếng Trung Muse&amp;Co"/>
    <n v="1000"/>
    <n v="850000"/>
    <n v="850"/>
    <n v="35.416666666666664"/>
    <s v="No using"/>
    <s v="Cosmestic"/>
    <x v="1"/>
  </r>
  <r>
    <x v="0"/>
    <s v="761046"/>
    <s v="Item box  label  UCPA12: '078462630240 Size 30*12 mm"/>
    <n v="8900"/>
    <n v="845695.71"/>
    <n v="95.021989887640444"/>
    <n v="35.237321250000001"/>
    <s v="No using"/>
    <s v="Cosmestic"/>
    <x v="1"/>
  </r>
  <r>
    <x v="0"/>
    <s v="760144"/>
    <s v="Shape label for Revlon box, White ink  /Tem 91305 LENGTHEN ALLONGEANT . Size: 16*22mm"/>
    <n v="5000"/>
    <n v="805000"/>
    <n v="161"/>
    <n v="33.541666666666664"/>
    <s v="No using"/>
    <s v="Cosmestic"/>
    <x v="1"/>
  </r>
  <r>
    <x v="0"/>
    <s v="760764"/>
    <s v="Insert paper 72323/Giấy insert 72323"/>
    <n v="5200"/>
    <n v="780000"/>
    <n v="150"/>
    <n v="32.5"/>
    <s v="No using"/>
    <s v="Cosmestic"/>
    <x v="1"/>
  </r>
  <r>
    <x v="0"/>
    <s v="761883"/>
    <s v="Paper box 30-02202-FA2"/>
    <n v="574"/>
    <n v="773014.06"/>
    <n v="1346.7143902439025"/>
    <n v="32.208919166666668"/>
    <s v="No using"/>
    <s v="Cosmestic"/>
    <x v="1"/>
  </r>
  <r>
    <x v="0"/>
    <s v="761842"/>
    <s v="Style label &quot;French ElegancStyle label &quot;Dainty&quot; mực đen kích thước 17*8mm"/>
    <n v="7692"/>
    <n v="769200"/>
    <n v="100"/>
    <n v="32.049999999999997"/>
    <s v="No using"/>
    <s v="Cosmestic"/>
    <x v="1"/>
  </r>
  <r>
    <x v="0"/>
    <s v="761000"/>
    <s v="'InnerLable '''05011522136028 Barcode l size '55*32mm . Code ITF14 size 100*77mm/Tem dán"/>
    <n v="850"/>
    <n v="765000"/>
    <n v="900"/>
    <n v="31.875"/>
    <s v="No using"/>
    <s v="Cosmestic"/>
    <x v="1"/>
  </r>
  <r>
    <x v="0"/>
    <s v="761627"/>
    <s v="Back sticker Muse&amp;co Toe Nail English (paper)"/>
    <n v="890"/>
    <n v="756500"/>
    <n v="850"/>
    <n v="31.520833333333332"/>
    <s v="No using"/>
    <s v="Cosmestic"/>
    <x v="1"/>
  </r>
  <r>
    <x v="0"/>
    <s v="760200"/>
    <s v="RELVON box. Color: Black   /Hộp RELVON 30-91294-E03, 1 đôi"/>
    <n v="384"/>
    <n v="753567.31"/>
    <n v="1962.4148697916669"/>
    <n v="31.398637916666669"/>
    <s v="No using"/>
    <s v="Cosmestic"/>
    <x v="1"/>
  </r>
  <r>
    <x v="0"/>
    <s v="761997"/>
    <s v="Barcode label/tem 01-88158-OW1: 079181881586 kích thước 31*22"/>
    <n v="6480"/>
    <n v="745219.3"/>
    <n v="115.00297839506173"/>
    <n v="31.050804166666669"/>
    <s v="No using"/>
    <s v="Cosmestic"/>
    <x v="1"/>
  </r>
  <r>
    <x v="0"/>
    <s v="761998"/>
    <s v="Paper box/hộp giấy 30-31728-FE1 Flexiwhite"/>
    <n v="562"/>
    <n v="716662.4"/>
    <n v="1275.2"/>
    <n v="29.860933333333335"/>
    <s v="No using"/>
    <s v="Cosmestic"/>
    <x v="1"/>
  </r>
  <r>
    <x v="0"/>
    <s v="761310"/>
    <s v="Item label UPC code: 813998026446"/>
    <n v="10500"/>
    <n v="714000"/>
    <n v="68"/>
    <n v="29.75"/>
    <s v="No using"/>
    <s v="Cosmestic"/>
    <x v="1"/>
  </r>
  <r>
    <x v="0"/>
    <s v="761318"/>
    <s v="Item label UPC code: 813998026668"/>
    <n v="10500"/>
    <n v="714000"/>
    <n v="68"/>
    <n v="29.75"/>
    <s v="No using"/>
    <s v="Cosmestic"/>
    <x v="1"/>
  </r>
  <r>
    <x v="0"/>
    <s v="761690"/>
    <s v="Paper box SS19/ 4013797 - High Tides"/>
    <n v="153"/>
    <n v="703800"/>
    <n v="4600"/>
    <n v="29.324999999999999"/>
    <s v="No using"/>
    <s v="Cosmestic"/>
    <x v="1"/>
  </r>
  <r>
    <x v="0"/>
    <s v="760456"/>
    <s v="Item label for Revlon box, Black ink /Tem số 88150 mực đen . Size : 17*8mm"/>
    <n v="6944"/>
    <n v="700551.22"/>
    <n v="100.88583237327188"/>
    <n v="29.189634166666664"/>
    <s v="No using"/>
    <s v="Cosmestic"/>
    <x v="1"/>
  </r>
  <r>
    <x v="0"/>
    <s v="760323"/>
    <s v="Bar code 01-91306-002. Size: 20*34mm  /Tem mã vạch 079181913065. Loại mã Code UPCA-12"/>
    <n v="8835"/>
    <n v="697945.29"/>
    <n v="78.997769100169791"/>
    <n v="29.081053750000002"/>
    <s v="No using"/>
    <s v="Cosmestic"/>
    <x v="1"/>
  </r>
  <r>
    <x v="0"/>
    <s v="760439"/>
    <s v="Tray PET 15 for eyelash, no silicon  /Tray PET 15 lông mi giả, không silicon"/>
    <n v="1000"/>
    <n v="690000"/>
    <n v="690"/>
    <n v="28.75"/>
    <s v="No using"/>
    <s v="Cosmestic"/>
    <x v="1"/>
  </r>
  <r>
    <x v="0"/>
    <s v="761995"/>
    <s v="Tem nền trong chữ đen 88158 size 17*8/Item label"/>
    <n v="8128"/>
    <n v="679334.51"/>
    <n v="83.57954109251969"/>
    <n v="28.305604583333334"/>
    <s v="No using"/>
    <s v="Cosmestic"/>
    <x v="1"/>
  </r>
  <r>
    <x v="0"/>
    <s v="760278"/>
    <s v="Inner label. Size: 40*25mm  /Tem mã vạch -8 07918191303 6 -Loại mã EAN 13 .Item  01-91303-FE1"/>
    <n v="6000"/>
    <n v="660000"/>
    <n v="110"/>
    <n v="27.5"/>
    <s v="No using"/>
    <s v="Cosmestic"/>
    <x v="1"/>
  </r>
  <r>
    <x v="0"/>
    <s v="760475"/>
    <s v="Item label for Revlon box, Black ink /Tem số 88142 mực đen . Size : 17*8mm"/>
    <n v="6744"/>
    <n v="650016.16"/>
    <n v="96.384365361803091"/>
    <n v="27.084006666666667"/>
    <s v="No using"/>
    <s v="Cosmestic"/>
    <x v="1"/>
  </r>
  <r>
    <x v="0"/>
    <s v="761514"/>
    <s v="Tray FP 1272"/>
    <n v="432"/>
    <n v="630720"/>
    <n v="1460"/>
    <n v="26.28"/>
    <s v="No using"/>
    <s v="Cosmestic"/>
    <x v="1"/>
  </r>
  <r>
    <x v="0"/>
    <s v="761326"/>
    <s v="Item label UPC code: 813998026460"/>
    <n v="5250"/>
    <n v="626850"/>
    <n v="119.4"/>
    <n v="26.118749999999999"/>
    <s v="No using"/>
    <s v="Cosmestic"/>
    <x v="1"/>
  </r>
  <r>
    <x v="0"/>
    <s v="761368"/>
    <s v="Item box label UPCA 12   model 01-88150-0W1 mã 079181881500  size 15*25"/>
    <n v="3500"/>
    <n v="622121.4"/>
    <n v="177.74897142857142"/>
    <n v="25.921725000000002"/>
    <s v="No using"/>
    <s v="Cosmestic"/>
    <x v="1"/>
  </r>
  <r>
    <x v="0"/>
    <s v="760141"/>
    <s v="Shape label for Revlon box, White ink  /Tem 91302 LENGTHEN ALLONGEANT . Size: 16*22mm"/>
    <n v="3800"/>
    <n v="611800"/>
    <n v="161"/>
    <n v="25.491666666666667"/>
    <s v="No using"/>
    <s v="Cosmestic"/>
    <x v="1"/>
  </r>
  <r>
    <x v="0"/>
    <s v="760327"/>
    <s v="Bar code 01-91305-002. Size: 20*34mm  /Tem mã vạch 079181913058. Loại mã Code UPCA-12"/>
    <n v="3390"/>
    <n v="608714.26"/>
    <n v="179.56172861356933"/>
    <n v="25.363094166666666"/>
    <s v="No using"/>
    <s v="Cosmestic"/>
    <x v="1"/>
  </r>
  <r>
    <x v="0"/>
    <s v="761300"/>
    <s v="Number sticker 17*8 mm black ink/Tem số mực đen FL682"/>
    <n v="10500"/>
    <n v="598500"/>
    <n v="57"/>
    <n v="24.9375"/>
    <s v="No using"/>
    <s v="Cosmestic"/>
    <x v="1"/>
  </r>
  <r>
    <x v="0"/>
    <s v="761279"/>
    <s v="Number sticker 17*8 mm white ink/Tem số mực trắng FL681"/>
    <n v="10500"/>
    <n v="598500"/>
    <n v="57"/>
    <n v="24.9375"/>
    <s v="No using"/>
    <s v="Cosmestic"/>
    <x v="1"/>
  </r>
  <r>
    <x v="0"/>
    <s v="761281"/>
    <s v="Number sticker 17*8 mm white ink/Tem số mực trắng FL683"/>
    <n v="10500"/>
    <n v="598500"/>
    <n v="57"/>
    <n v="24.9375"/>
    <s v="No using"/>
    <s v="Cosmestic"/>
    <x v="1"/>
  </r>
  <r>
    <x v="0"/>
    <s v="761283"/>
    <s v="Number sticker 17*8 mm white ink/Tem số mực trắng FL685"/>
    <n v="10500"/>
    <n v="598500"/>
    <n v="57"/>
    <n v="24.9375"/>
    <s v="No using"/>
    <s v="Cosmestic"/>
    <x v="1"/>
  </r>
  <r>
    <x v="0"/>
    <s v="761287"/>
    <s v="Number sticker 17*8 mm black ink /Tem số mực đen FL640"/>
    <n v="10500"/>
    <n v="598500"/>
    <n v="57"/>
    <n v="24.9375"/>
    <s v="No using"/>
    <s v="Cosmestic"/>
    <x v="1"/>
  </r>
  <r>
    <x v="0"/>
    <s v="761288"/>
    <s v="Number sticker 17*8 mm black ink/Tem số mực đen FL641"/>
    <n v="10500"/>
    <n v="598500"/>
    <n v="57"/>
    <n v="24.9375"/>
    <s v="No using"/>
    <s v="Cosmestic"/>
    <x v="1"/>
  </r>
  <r>
    <x v="0"/>
    <s v="761290"/>
    <s v="Number sticker 17*8 mm black ink/Tem số mực đen FL645"/>
    <n v="10500"/>
    <n v="598500"/>
    <n v="57"/>
    <n v="24.9375"/>
    <s v="No using"/>
    <s v="Cosmestic"/>
    <x v="1"/>
  </r>
  <r>
    <x v="0"/>
    <s v="761286"/>
    <s v="Number sticker 17*8 mm black ink/Tem số mực đen FL633"/>
    <n v="10500"/>
    <n v="598500"/>
    <n v="57"/>
    <n v="24.9375"/>
    <s v="No using"/>
    <s v="Cosmestic"/>
    <x v="1"/>
  </r>
  <r>
    <x v="0"/>
    <s v="761266"/>
    <s v="Number sticker 17*8 mm white ink/Tem số mực trắng FL633"/>
    <n v="10500"/>
    <n v="598500"/>
    <n v="57"/>
    <n v="24.9375"/>
    <s v="No using"/>
    <s v="Cosmestic"/>
    <x v="1"/>
  </r>
  <r>
    <x v="0"/>
    <s v="761267"/>
    <s v="Number sticker 17*8 mm white ink/Tem số mực trắng FL640"/>
    <n v="10500"/>
    <n v="598500"/>
    <n v="57"/>
    <n v="24.9375"/>
    <s v="No using"/>
    <s v="Cosmestic"/>
    <x v="1"/>
  </r>
  <r>
    <x v="0"/>
    <s v="761270"/>
    <s v="Number sticker 17*8 mm white ink/Tem số mực trắng FL645"/>
    <n v="10500"/>
    <n v="598500"/>
    <n v="57"/>
    <n v="24.9375"/>
    <s v="No using"/>
    <s v="Cosmestic"/>
    <x v="1"/>
  </r>
  <r>
    <x v="0"/>
    <s v="761271"/>
    <s v="Number sticker 17*8 mm white ink/Tem số mực trắng FL646"/>
    <n v="10500"/>
    <n v="598500"/>
    <n v="57"/>
    <n v="24.9375"/>
    <s v="No using"/>
    <s v="Cosmestic"/>
    <x v="1"/>
  </r>
  <r>
    <x v="0"/>
    <s v="761276"/>
    <s v="Number sticker 17*8 mm white ink/Tem số mực trắng FL667"/>
    <n v="10500"/>
    <n v="598500"/>
    <n v="57"/>
    <n v="24.9375"/>
    <s v="No using"/>
    <s v="Cosmestic"/>
    <x v="1"/>
  </r>
  <r>
    <x v="0"/>
    <s v="761293"/>
    <s v="Number sticker 17*8 mm black ink/Tem số mực đen FL654"/>
    <n v="10500"/>
    <n v="598500"/>
    <n v="57"/>
    <n v="24.9375"/>
    <s v="No using"/>
    <s v="Cosmestic"/>
    <x v="1"/>
  </r>
  <r>
    <x v="0"/>
    <s v="761294"/>
    <s v="Number sticker 17*8 mm black ink/Tem số mực đen FL664"/>
    <n v="10500"/>
    <n v="598500"/>
    <n v="57"/>
    <n v="24.9375"/>
    <s v="No using"/>
    <s v="Cosmestic"/>
    <x v="1"/>
  </r>
  <r>
    <x v="0"/>
    <s v="761295"/>
    <s v="Number sticker 17*8 mm black ink/Tem số mực đen FL666"/>
    <n v="10500"/>
    <n v="598500"/>
    <n v="57"/>
    <n v="24.9375"/>
    <s v="No using"/>
    <s v="Cosmestic"/>
    <x v="1"/>
  </r>
  <r>
    <x v="0"/>
    <s v="761296"/>
    <s v="Number sticker 17*8 mm black ink/Tem số mực đen FL667"/>
    <n v="10500"/>
    <n v="598500"/>
    <n v="57"/>
    <n v="24.9375"/>
    <s v="No using"/>
    <s v="Cosmestic"/>
    <x v="1"/>
  </r>
  <r>
    <x v="0"/>
    <s v="761297"/>
    <s v="Number sticker 17*8 mm black ink/Tem số mực đen FL672"/>
    <n v="10500"/>
    <n v="598500"/>
    <n v="57"/>
    <n v="24.9375"/>
    <s v="No using"/>
    <s v="Cosmestic"/>
    <x v="1"/>
  </r>
  <r>
    <x v="0"/>
    <s v="761298"/>
    <s v="Number sticker 17*8 mm black ink/Tem số mực đen FL678"/>
    <n v="10500"/>
    <n v="598500"/>
    <n v="57"/>
    <n v="24.9375"/>
    <s v="No using"/>
    <s v="Cosmestic"/>
    <x v="1"/>
  </r>
  <r>
    <x v="0"/>
    <s v="761299"/>
    <s v="Number sticker 17*8 mm black ink/Tem số mực đen FL681"/>
    <n v="10500"/>
    <n v="598500"/>
    <n v="57"/>
    <n v="24.9375"/>
    <s v="No using"/>
    <s v="Cosmestic"/>
    <x v="1"/>
  </r>
  <r>
    <x v="0"/>
    <s v="761689"/>
    <s v="Paper box SS19/ 4013796 - Skinny Dipping"/>
    <n v="128"/>
    <n v="588800"/>
    <n v="4600"/>
    <n v="24.533333333333335"/>
    <s v="No using"/>
    <s v="Cosmestic"/>
    <x v="1"/>
  </r>
  <r>
    <x v="0"/>
    <s v="760317"/>
    <s v="Bar code 01-91294-002. Size: 20*34mm  /Tem mã vạch 079181912945. Loại mã Code UPCA-12"/>
    <n v="5770"/>
    <n v="573561.02"/>
    <n v="99.403989601386485"/>
    <n v="23.898375833333333"/>
    <s v="No using"/>
    <s v="Cosmestic"/>
    <x v="1"/>
  </r>
  <r>
    <x v="0"/>
    <s v="760242"/>
    <s v="Item label for Revlon box, White ink 91304/Tem số  , hộp đen, số 91304 mực trắng . Size : 17*8mm"/>
    <n v="6500"/>
    <n v="566673.65"/>
    <n v="87.180561538461546"/>
    <n v="23.611402083333335"/>
    <s v="No using"/>
    <s v="Cosmestic"/>
    <x v="1"/>
  </r>
  <r>
    <x v="0"/>
    <s v="760166"/>
    <s v="Item label for Revlon box, White ink 91294  /Tem số 91294 mực trắng . Size : 17*8mm"/>
    <n v="6500"/>
    <n v="556813.97"/>
    <n v="85.66368769230769"/>
    <n v="23.200582083333334"/>
    <s v="No using"/>
    <s v="Cosmestic"/>
    <x v="1"/>
  </r>
  <r>
    <x v="0"/>
    <s v="761951"/>
    <s v="Tem nền trong chữ đen 40-02250-FA1"/>
    <n v="5304"/>
    <n v="530400"/>
    <n v="100"/>
    <n v="22.1"/>
    <s v="No using"/>
    <s v="Cosmestic"/>
    <x v="1"/>
  </r>
  <r>
    <x v="0"/>
    <s v="753724"/>
    <s v="Back film for nail 902-24-6  /back film móng chân 902-24-6"/>
    <n v="360"/>
    <n v="518400"/>
    <n v="1440"/>
    <n v="21.6"/>
    <s v="No using"/>
    <s v="Cosmestic"/>
    <x v="1"/>
  </r>
  <r>
    <x v="0"/>
    <s v="761064"/>
    <s v="Item sticker /Tem số 71312 mực đen size 17*8 mm"/>
    <n v="3300"/>
    <n v="500000.01"/>
    <n v="151.51515454545455"/>
    <n v="20.833333750000001"/>
    <s v="No using"/>
    <s v="Cosmestic"/>
    <x v="1"/>
  </r>
  <r>
    <x v="0"/>
    <s v="761066"/>
    <s v="Item sticker/Tem số 71308 mực đen size 17*8 mm"/>
    <n v="3300"/>
    <n v="500000.01"/>
    <n v="151.51515454545455"/>
    <n v="20.833333750000001"/>
    <s v="No using"/>
    <s v="Cosmestic"/>
    <x v="1"/>
  </r>
  <r>
    <x v="0"/>
    <s v="761070"/>
    <s v="'Item sticker/Tem số 71298 mực đen 17*8 mm"/>
    <n v="3300"/>
    <n v="500000.01"/>
    <n v="151.51515454545455"/>
    <n v="20.833333750000001"/>
    <s v="No using"/>
    <s v="Cosmestic"/>
    <x v="1"/>
  </r>
  <r>
    <x v="0"/>
    <s v="762343"/>
    <s v="Item label, Black ink/Tem số 77115  mực đen . Size : 17*8mm"/>
    <n v="5000"/>
    <n v="500000"/>
    <n v="100"/>
    <n v="20.833333333333332"/>
    <s v="No using"/>
    <s v="Cosmestic"/>
    <x v="1"/>
  </r>
  <r>
    <x v="0"/>
    <s v="761390"/>
    <s v="Item number 88165/Tem số 88165 mực đen 17*8 mm"/>
    <n v="5000"/>
    <n v="500000"/>
    <n v="100"/>
    <n v="20.833333333333332"/>
    <s v="No using"/>
    <s v="Cosmestic"/>
    <x v="1"/>
  </r>
  <r>
    <x v="0"/>
    <s v="760340"/>
    <s v="Item label, Black ink  / Tem số 88140 mực đen"/>
    <n v="5000"/>
    <n v="500000"/>
    <n v="100"/>
    <n v="20.833333333333332"/>
    <s v="No using"/>
    <s v="Cosmestic"/>
    <x v="1"/>
  </r>
  <r>
    <x v="0"/>
    <s v="760701"/>
    <s v="Item label 91044 white ink/Tem số 91044 size 17*8 mm"/>
    <n v="5000"/>
    <n v="500000"/>
    <n v="100"/>
    <n v="20.833333333333332"/>
    <s v="No using"/>
    <s v="Cosmestic"/>
    <x v="1"/>
  </r>
  <r>
    <x v="0"/>
    <s v="762342"/>
    <s v="Item label, Black ink/Tem số 77114  mực đen . Size : 17*8mm"/>
    <n v="5000"/>
    <n v="500000"/>
    <n v="100"/>
    <n v="20.833333333333332"/>
    <s v="No using"/>
    <s v="Cosmestic"/>
    <x v="1"/>
  </r>
  <r>
    <x v="0"/>
    <s v="761419"/>
    <s v="Item number label 91017/tem số 91017  mực trắng 17* 8 mm"/>
    <n v="5000"/>
    <n v="500000"/>
    <n v="100"/>
    <n v="20.833333333333332"/>
    <s v="No using"/>
    <s v="Cosmestic"/>
    <x v="1"/>
  </r>
  <r>
    <x v="0"/>
    <s v="761420"/>
    <s v="Item number label 91018/tem số 91018  mực trắng 17*8 mm"/>
    <n v="5000"/>
    <n v="500000"/>
    <n v="100"/>
    <n v="20.833333333333332"/>
    <s v="No using"/>
    <s v="Cosmestic"/>
    <x v="1"/>
  </r>
  <r>
    <x v="0"/>
    <s v="761421"/>
    <s v="Item number label 91039/tem số 91039  mực trắng 17*8 mm"/>
    <n v="5000"/>
    <n v="500000"/>
    <n v="100"/>
    <n v="20.833333333333332"/>
    <s v="No using"/>
    <s v="Cosmestic"/>
    <x v="1"/>
  </r>
  <r>
    <x v="0"/>
    <s v="762345"/>
    <s v="Item label, Black ink/Tem số 77117  mực đen . Size : 17*8mm"/>
    <n v="5000"/>
    <n v="500000"/>
    <n v="100"/>
    <n v="20.833333333333332"/>
    <s v="No using"/>
    <s v="Cosmestic"/>
    <x v="1"/>
  </r>
  <r>
    <x v="0"/>
    <s v="762346"/>
    <s v="Item label, Black ink/Tem số 77118  mực đen . Size : 17*8mm"/>
    <n v="5000"/>
    <n v="500000"/>
    <n v="100"/>
    <n v="20.833333333333332"/>
    <s v="No using"/>
    <s v="Cosmestic"/>
    <x v="1"/>
  </r>
  <r>
    <x v="0"/>
    <s v="762347"/>
    <s v="Item label, Black ink/Tem số 77119  mực đen . Size : 17*8mm"/>
    <n v="5000"/>
    <n v="500000"/>
    <n v="100"/>
    <n v="20.833333333333332"/>
    <s v="No using"/>
    <s v="Cosmestic"/>
    <x v="1"/>
  </r>
  <r>
    <x v="0"/>
    <s v="762344"/>
    <s v="Item label, Black ink/Tem số 77116  mực đen . Size : 17*8mm"/>
    <n v="5000"/>
    <n v="500000"/>
    <n v="100"/>
    <n v="20.833333333333332"/>
    <s v="No using"/>
    <s v="Cosmestic"/>
    <x v="1"/>
  </r>
  <r>
    <x v="0"/>
    <s v="760690"/>
    <s v="Item number label 91027 white ink/Tem số 91027 mực trắng kích thước 17*8 mm"/>
    <n v="5000"/>
    <n v="500000"/>
    <n v="100"/>
    <n v="20.833333333333332"/>
    <s v="No using"/>
    <s v="Cosmestic"/>
    <x v="1"/>
  </r>
  <r>
    <x v="0"/>
    <s v="760694"/>
    <s v="Item number label 91031 white ink/Tem số 91031 mực trắng kích thước 17*8 mm"/>
    <n v="1000"/>
    <n v="500000"/>
    <n v="500"/>
    <n v="20.833333333333332"/>
    <s v="No using"/>
    <s v="Cosmestic"/>
    <x v="1"/>
  </r>
  <r>
    <x v="0"/>
    <s v="761847"/>
    <s v="Style label &quot;French Manicure&quot;/tem mực đen 17*8"/>
    <n v="5000"/>
    <n v="500000"/>
    <n v="100"/>
    <n v="20.833333333333332"/>
    <s v="No using"/>
    <s v="Cosmestic"/>
    <x v="1"/>
  </r>
  <r>
    <x v="0"/>
    <s v="760328"/>
    <s v="Bar code 01-91296-002. Size: 20*34mm  /Tem mã vạch 079181912969. Loại mã Code UPCA-12"/>
    <n v="2800"/>
    <n v="495529.05"/>
    <n v="176.9746607142857"/>
    <n v="20.647043749999998"/>
    <s v="No using"/>
    <s v="Cosmestic"/>
    <x v="1"/>
  </r>
  <r>
    <x v="0"/>
    <s v="761970"/>
    <s v="Paper box/hộp giấy 30-02239-FA1"/>
    <n v="365"/>
    <n v="489100"/>
    <n v="1340"/>
    <n v="20.379166666666666"/>
    <s v="No using"/>
    <s v="Cosmestic"/>
    <x v="1"/>
  </r>
  <r>
    <x v="0"/>
    <s v="760239"/>
    <s v="Item label for Revlon box, White ink 91295/Tem số dán trên hộp lông mi giả , hộp đen, số 91295 mực trắng . Size : 17*8mm"/>
    <n v="5000"/>
    <n v="488615.16"/>
    <n v="97.723031999999989"/>
    <n v="20.358964999999998"/>
    <s v="No using"/>
    <s v="Cosmestic"/>
    <x v="1"/>
  </r>
  <r>
    <x v="0"/>
    <s v="760149"/>
    <s v="Shape label for Revlon box, White ink  /Tem 91295 VOLUMIZE VOLUMISANT . Size: 16*22mm"/>
    <n v="3000"/>
    <n v="483000"/>
    <n v="161"/>
    <n v="20.125"/>
    <s v="No using"/>
    <s v="Cosmestic"/>
    <x v="1"/>
  </r>
  <r>
    <x v="0"/>
    <s v="761700"/>
    <s v="InnerLable '05011522146041  Barcode l size '55*32mm . Code ITF14 size 100*77mm"/>
    <n v="2045"/>
    <n v="480575"/>
    <n v="235"/>
    <n v="20.023958333333333"/>
    <s v="No using"/>
    <s v="Cosmestic"/>
    <x v="1"/>
  </r>
  <r>
    <x v="0"/>
    <s v="761719"/>
    <s v="Blue stone SS10 for nail/Đá gắn móng màu xanh SS10"/>
    <n v="16"/>
    <n v="480000"/>
    <n v="30000"/>
    <n v="20"/>
    <s v="No using"/>
    <s v="Cosmestic"/>
    <x v="1"/>
  </r>
  <r>
    <x v="0"/>
    <s v="761308"/>
    <s v="Item label UPC code: 813998026408"/>
    <n v="5250"/>
    <n v="446250"/>
    <n v="85"/>
    <n v="18.59375"/>
    <s v="No using"/>
    <s v="Cosmestic"/>
    <x v="1"/>
  </r>
  <r>
    <x v="0"/>
    <s v="761311"/>
    <s v="Item label UPC code: 813998026859"/>
    <n v="5250"/>
    <n v="446250"/>
    <n v="85"/>
    <n v="18.59375"/>
    <s v="No using"/>
    <s v="Cosmestic"/>
    <x v="1"/>
  </r>
  <r>
    <x v="0"/>
    <s v="761312"/>
    <s v="Item label UPC code: 813998026866"/>
    <n v="5250"/>
    <n v="446250"/>
    <n v="85"/>
    <n v="18.59375"/>
    <s v="No using"/>
    <s v="Cosmestic"/>
    <x v="1"/>
  </r>
  <r>
    <x v="0"/>
    <s v="761314"/>
    <s v="Item label UPC code: 813998026330"/>
    <n v="5250"/>
    <n v="446250"/>
    <n v="85"/>
    <n v="18.59375"/>
    <s v="No using"/>
    <s v="Cosmestic"/>
    <x v="1"/>
  </r>
  <r>
    <x v="0"/>
    <s v="761316"/>
    <s v="Item label UPC code: 813998026453"/>
    <n v="5250"/>
    <n v="446250"/>
    <n v="85"/>
    <n v="18.59375"/>
    <s v="No using"/>
    <s v="Cosmestic"/>
    <x v="1"/>
  </r>
  <r>
    <x v="0"/>
    <s v="761319"/>
    <s v="Item label UPC code: 813998026675"/>
    <n v="5250"/>
    <n v="446250"/>
    <n v="85"/>
    <n v="18.59375"/>
    <s v="No using"/>
    <s v="Cosmestic"/>
    <x v="1"/>
  </r>
  <r>
    <x v="0"/>
    <s v="761320"/>
    <s v="Item label UPC code: 813998026781"/>
    <n v="5250"/>
    <n v="446250"/>
    <n v="85"/>
    <n v="18.59375"/>
    <s v="No using"/>
    <s v="Cosmestic"/>
    <x v="1"/>
  </r>
  <r>
    <x v="0"/>
    <s v="761321"/>
    <s v="Item label UPC code: 813998026880"/>
    <n v="5250"/>
    <n v="446250"/>
    <n v="85"/>
    <n v="18.59375"/>
    <s v="No using"/>
    <s v="Cosmestic"/>
    <x v="1"/>
  </r>
  <r>
    <x v="0"/>
    <s v="761322"/>
    <s v="Item label UPC code: 813998026842"/>
    <n v="5250"/>
    <n v="446250"/>
    <n v="85"/>
    <n v="18.59375"/>
    <s v="No using"/>
    <s v="Cosmestic"/>
    <x v="1"/>
  </r>
  <r>
    <x v="0"/>
    <s v="761323"/>
    <s v="Item label UPC code: 813998026828"/>
    <n v="5250"/>
    <n v="446250"/>
    <n v="85"/>
    <n v="18.59375"/>
    <s v="No using"/>
    <s v="Cosmestic"/>
    <x v="1"/>
  </r>
  <r>
    <x v="0"/>
    <s v="761324"/>
    <s v="Item label UPC code: 813998026811"/>
    <n v="5250"/>
    <n v="446250"/>
    <n v="85"/>
    <n v="18.59375"/>
    <s v="No using"/>
    <s v="Cosmestic"/>
    <x v="1"/>
  </r>
  <r>
    <x v="0"/>
    <s v="761325"/>
    <s v="Item label UPC code: 813998026835"/>
    <n v="5250"/>
    <n v="446250"/>
    <n v="85"/>
    <n v="18.59375"/>
    <s v="No using"/>
    <s v="Cosmestic"/>
    <x v="1"/>
  </r>
  <r>
    <x v="0"/>
    <s v="761698"/>
    <s v="InnerLable 05011522146010  Barcode l size '55*32mm . Code ITF14 size 100*77mm"/>
    <n v="1890"/>
    <n v="444150"/>
    <n v="235"/>
    <n v="18.506250000000001"/>
    <s v="No using"/>
    <s v="Cosmestic"/>
    <x v="1"/>
  </r>
  <r>
    <x v="0"/>
    <s v="760270"/>
    <s v="Inner label. Size: 40*25mm  /Tem mã vạch -8079181912916 -Loại mã EAN 13 . Item 01-91291-FE1"/>
    <n v="4000"/>
    <n v="440000"/>
    <n v="110"/>
    <n v="18.333333333333332"/>
    <s v="No using"/>
    <s v="Cosmestic"/>
    <x v="1"/>
  </r>
  <r>
    <x v="0"/>
    <s v="761389"/>
    <s v="Item number 88163/Tem số 88163  mực đen 17*8 mm"/>
    <n v="4280"/>
    <n v="428000"/>
    <n v="100"/>
    <n v="17.833333333333332"/>
    <s v="No using"/>
    <s v="Cosmestic"/>
    <x v="1"/>
  </r>
  <r>
    <x v="0"/>
    <s v="760205"/>
    <s v="EYELASH box. Color: Blue   /Hộp xanh 30-88130-FE3, 1 đôi"/>
    <n v="400"/>
    <n v="428000"/>
    <n v="1070"/>
    <n v="17.833333333333332"/>
    <s v="No using"/>
    <s v="Cosmestic"/>
    <x v="1"/>
  </r>
  <r>
    <x v="0"/>
    <s v="760196"/>
    <s v="Item label for Revlon box, White ink  /Tem số  91290 mực trắng . Size : 17*8mm"/>
    <n v="4600"/>
    <n v="427187.81"/>
    <n v="92.866915217391309"/>
    <n v="17.799492083333334"/>
    <s v="No using"/>
    <s v="Cosmestic"/>
    <x v="1"/>
  </r>
  <r>
    <x v="0"/>
    <s v="760700"/>
    <s v="Item number label 91040 white ink/Tem số 91040 mực trắng size 17*8 mm"/>
    <n v="900"/>
    <n v="375003"/>
    <n v="416.67"/>
    <n v="15.625125000000001"/>
    <s v="No using"/>
    <s v="Cosmestic"/>
    <x v="1"/>
  </r>
  <r>
    <x v="0"/>
    <s v="761694"/>
    <s v="InnerLable 05011522145952  Barcode l size '55*32mm . Code ITF14 size 100*77mm"/>
    <n v="1560"/>
    <n v="366600"/>
    <n v="235"/>
    <n v="15.275"/>
    <s v="No using"/>
    <s v="Cosmestic"/>
    <x v="1"/>
  </r>
  <r>
    <x v="0"/>
    <s v="761355"/>
    <s v="Item box label UPCA 12 '079181881371  15*25mm"/>
    <n v="2000"/>
    <n v="360016.83"/>
    <n v="180.00841500000001"/>
    <n v="15.000701250000001"/>
    <s v="No using"/>
    <s v="Cosmestic"/>
    <x v="1"/>
  </r>
  <r>
    <x v="0"/>
    <s v="762110"/>
    <s v="Paper box hộp móng tay 30-72489-E01"/>
    <n v="259"/>
    <n v="347060"/>
    <n v="1340"/>
    <n v="14.460833333333333"/>
    <s v="No using"/>
    <s v="Cosmestic"/>
    <x v="1"/>
  </r>
  <r>
    <x v="0"/>
    <s v="762109"/>
    <s v="Paper box hộp móng tay 30-72488-E01"/>
    <n v="3045"/>
    <n v="4080300"/>
    <n v="1340"/>
    <n v="170.01249999999999"/>
    <s v="No using"/>
    <s v="Cosmestic"/>
    <x v="1"/>
  </r>
  <r>
    <x v="0"/>
    <s v="761367"/>
    <s v="Glue label 70-01176-000/Tem dán lọ keo 01176"/>
    <n v="780"/>
    <n v="324820.94"/>
    <n v="416.43710256410259"/>
    <n v="13.534205833333333"/>
    <s v="No using"/>
    <s v="Cosmestic"/>
    <x v="1"/>
  </r>
  <r>
    <x v="0"/>
    <s v="760167"/>
    <s v="Item label for Revlon box, White ink 91296  /Tem số 91296 mực trắng . Size : 17*8mm"/>
    <n v="5000"/>
    <n v="323438.5"/>
    <n v="64.687700000000007"/>
    <n v="13.476604166666666"/>
    <s v="No using"/>
    <s v="Cosmestic"/>
    <x v="1"/>
  </r>
  <r>
    <x v="0"/>
    <s v="761273"/>
    <s v="Number sticker 17*8 mm white ink/Tem số mực trắng FL654"/>
    <n v="5500"/>
    <n v="313500"/>
    <n v="57"/>
    <n v="13.0625"/>
    <s v="No using"/>
    <s v="Cosmestic"/>
    <x v="1"/>
  </r>
  <r>
    <x v="0"/>
    <s v="760151"/>
    <s v="Shape label for Revlon box, White ink  /Tem 91297 LENGTHEN ALLONGEANT . Size: 16*22mm"/>
    <n v="1600"/>
    <n v="312800"/>
    <n v="195.5"/>
    <n v="13.033333333333333"/>
    <s v="No using"/>
    <s v="Cosmestic"/>
    <x v="1"/>
  </r>
  <r>
    <x v="0"/>
    <s v="760477"/>
    <s v="Bar code 01-88143-OW1. Size: 15*25mm/Tem mã vạch  079181881432 Loại mã Code UPCA-12"/>
    <n v="1100"/>
    <n v="300000"/>
    <n v="272.72727272727275"/>
    <n v="12.5"/>
    <s v="No using"/>
    <s v="Cosmestic"/>
    <x v="1"/>
  </r>
  <r>
    <x v="0"/>
    <s v="761985"/>
    <s v="Style label black ink/tem chữ Allure mực đen. Size 17*8mm"/>
    <n v="2984"/>
    <n v="298400"/>
    <n v="100"/>
    <n v="12.433333333333334"/>
    <s v="No using"/>
    <s v="Cosmestic"/>
    <x v="1"/>
  </r>
  <r>
    <x v="0"/>
    <s v="760194"/>
    <s v="Item code Label - Bar code.  Size: 21*11mm  /Tem mã vạch 1 pair 0079181912969. Loại mã : EAN 13"/>
    <n v="5935"/>
    <n v="294591.82"/>
    <n v="49.63636394271272"/>
    <n v="12.274659166666668"/>
    <s v="No using"/>
    <s v="Cosmestic"/>
    <x v="1"/>
  </r>
  <r>
    <x v="0"/>
    <s v="761843"/>
    <s v="Style label &quot;Loyal&quot;/tem mực đen 17*8"/>
    <n v="2892"/>
    <n v="289200"/>
    <n v="100"/>
    <n v="12.05"/>
    <s v="No using"/>
    <s v="Cosmestic"/>
    <x v="1"/>
  </r>
  <r>
    <x v="0"/>
    <s v="761844"/>
    <s v="Style label &quot;Charming&quot;/tem mực đen 17*8"/>
    <n v="2885"/>
    <n v="288500"/>
    <n v="100"/>
    <n v="12.020833333333334"/>
    <s v="No using"/>
    <s v="Cosmestic"/>
    <x v="1"/>
  </r>
  <r>
    <x v="0"/>
    <s v="761845"/>
    <s v="Style label &quot;Passion&quot;/tem mực đen 17*8"/>
    <n v="2878"/>
    <n v="287800"/>
    <n v="100"/>
    <n v="11.991666666666667"/>
    <s v="No using"/>
    <s v="Cosmestic"/>
    <x v="1"/>
  </r>
  <r>
    <x v="0"/>
    <s v="761996"/>
    <s v="Barcode label/tem 01-88156-OW1: 079181881562 size 31*22"/>
    <n v="500"/>
    <n v="245562.13"/>
    <n v="491.12425999999999"/>
    <n v="10.231755416666667"/>
    <s v="No using"/>
    <s v="Cosmestic"/>
    <x v="1"/>
  </r>
  <r>
    <x v="0"/>
    <s v="761644"/>
    <s v="Item label: DNK0008 code 39- MNCDNK0008/Tem mã vạch: DNK0008 code 39- MNCDNK0008"/>
    <n v="1500"/>
    <n v="237250"/>
    <n v="158.16666666666666"/>
    <n v="9.8854166666666661"/>
    <s v="No using"/>
    <s v="Cosmestic"/>
    <x v="1"/>
  </r>
  <r>
    <x v="0"/>
    <s v="761645"/>
    <s v="Item label: GNK0001 code 39- MNCGNK0001/Tem mã vạch: GNK0001 code 39- MNCGNK0001"/>
    <n v="1500"/>
    <n v="237250"/>
    <n v="158.16666666666666"/>
    <n v="9.8854166666666661"/>
    <s v="No using"/>
    <s v="Cosmestic"/>
    <x v="1"/>
  </r>
  <r>
    <x v="0"/>
    <s v="761646"/>
    <s v="Item label: GNK0002 code 39- MNCGNK0002/Tem mã vạch: GNK0002 code 39- MNCGNK0002"/>
    <n v="1500"/>
    <n v="237250"/>
    <n v="158.16666666666666"/>
    <n v="9.8854166666666661"/>
    <s v="No using"/>
    <s v="Cosmestic"/>
    <x v="1"/>
  </r>
  <r>
    <x v="0"/>
    <s v="761647"/>
    <s v="Item label: GNK0003 code 39- MNCGNK0003/Tem mã vạch: GNK0003 code 39- MNCGNK0003"/>
    <n v="1500"/>
    <n v="237250"/>
    <n v="158.16666666666666"/>
    <n v="9.8854166666666661"/>
    <s v="No using"/>
    <s v="Cosmestic"/>
    <x v="1"/>
  </r>
  <r>
    <x v="0"/>
    <s v="761648"/>
    <s v="Item label: LNK0001 code 39- MNCLNK0001/Tem mã vạch: LNK0001 code 39- MNCLNK0001"/>
    <n v="1500"/>
    <n v="237250"/>
    <n v="158.16666666666666"/>
    <n v="9.8854166666666661"/>
    <s v="No using"/>
    <s v="Cosmestic"/>
    <x v="1"/>
  </r>
  <r>
    <x v="0"/>
    <s v="761649"/>
    <s v="Item label: PNK0001 code 39- MNCPNK0001/Tem mã vạch: PNK0001 code 39- MNCPNK0001"/>
    <n v="1500"/>
    <n v="237250"/>
    <n v="158.16666666666666"/>
    <n v="9.8854166666666661"/>
    <s v="No using"/>
    <s v="Cosmestic"/>
    <x v="1"/>
  </r>
  <r>
    <x v="0"/>
    <s v="761650"/>
    <s v="Item label:PNK0002 code 39- MNCPNK0002/Tem mã vạch: PNK0002 code 39- MNCPNK0002"/>
    <n v="1500"/>
    <n v="237250"/>
    <n v="158.16666666666666"/>
    <n v="9.8854166666666661"/>
    <s v="No using"/>
    <s v="Cosmestic"/>
    <x v="1"/>
  </r>
  <r>
    <x v="0"/>
    <s v="761651"/>
    <s v="Item label: PNK0003 code 39- MNCPNK0003/Tem mã vạch: PNK0003 code 39- MNCPNK0003"/>
    <n v="1500"/>
    <n v="237250"/>
    <n v="158.16666666666666"/>
    <n v="9.8854166666666661"/>
    <s v="No using"/>
    <s v="Cosmestic"/>
    <x v="1"/>
  </r>
  <r>
    <x v="0"/>
    <s v="761652"/>
    <s v="Item label: EJK0001 code 39- MNCEJK0001/Tem mã vạch: EJK0001 code 39- MNCEJK0001"/>
    <n v="1500"/>
    <n v="237250"/>
    <n v="158.16666666666666"/>
    <n v="9.8854166666666661"/>
    <s v="No using"/>
    <s v="Cosmestic"/>
    <x v="1"/>
  </r>
  <r>
    <x v="0"/>
    <s v="761653"/>
    <s v="Item label: EJK0002 code 39- MNCEJK0002/Tem mã vạch: EJK0002 code 39- MNCEJK0002"/>
    <n v="1500"/>
    <n v="237250"/>
    <n v="158.16666666666666"/>
    <n v="9.8854166666666661"/>
    <s v="No using"/>
    <s v="Cosmestic"/>
    <x v="1"/>
  </r>
  <r>
    <x v="0"/>
    <s v="761654"/>
    <s v="Item label: EJK0003 code 39- MNCEJK0003/Tem mã vạch: EJK0003 code 39- MNCEJK0003"/>
    <n v="1500"/>
    <n v="237250"/>
    <n v="158.16666666666666"/>
    <n v="9.8854166666666661"/>
    <s v="No using"/>
    <s v="Cosmestic"/>
    <x v="1"/>
  </r>
  <r>
    <x v="0"/>
    <s v="761656"/>
    <s v="Item label: EOK0002 code 39- MNCEOK0002/Tem mã vạch: EOK0002 code 39- MNCEOK0002"/>
    <n v="1500"/>
    <n v="237250"/>
    <n v="158.16666666666666"/>
    <n v="9.8854166666666661"/>
    <s v="No using"/>
    <s v="Cosmestic"/>
    <x v="1"/>
  </r>
  <r>
    <x v="0"/>
    <s v="761636"/>
    <s v="Item label: FNK0006 code 39- MNCFNK0006/Tem mã vạch: FNK0006 code 39- MNCFNK0006"/>
    <n v="1500"/>
    <n v="237250"/>
    <n v="158.16666666666666"/>
    <n v="9.8854166666666661"/>
    <s v="No using"/>
    <s v="Cosmestic"/>
    <x v="1"/>
  </r>
  <r>
    <x v="0"/>
    <s v="761637"/>
    <s v="Item label: DNK0001 code 39- MNCDNK0001/Tem mã vạch: DNK0001 code 39- MNCDNK0001"/>
    <n v="1500"/>
    <n v="237250"/>
    <n v="158.16666666666666"/>
    <n v="9.8854166666666661"/>
    <s v="No using"/>
    <s v="Cosmestic"/>
    <x v="1"/>
  </r>
  <r>
    <x v="0"/>
    <s v="761638"/>
    <s v="Item label: DNK0002 code 39- MNCDNK0002/Tem mã vạch: DNK0002 code 39- MNCDNK0002"/>
    <n v="1500"/>
    <n v="237250"/>
    <n v="158.16666666666666"/>
    <n v="9.8854166666666661"/>
    <s v="No using"/>
    <s v="Cosmestic"/>
    <x v="1"/>
  </r>
  <r>
    <x v="0"/>
    <s v="761639"/>
    <s v="Item label: DNK0003 code 39- MNCDNK0003/Tem mã vạch: DNK0003 code 39- MNCDNK0003"/>
    <n v="1500"/>
    <n v="237250"/>
    <n v="158.16666666666666"/>
    <n v="9.8854166666666661"/>
    <s v="No using"/>
    <s v="Cosmestic"/>
    <x v="1"/>
  </r>
  <r>
    <x v="0"/>
    <s v="761640"/>
    <s v="Item label: DNK0004 code 39- MNCDNK0004/Tem mã vạch: DNK0004 code 39- MNCDNK0004"/>
    <n v="1500"/>
    <n v="237250"/>
    <n v="158.16666666666666"/>
    <n v="9.8854166666666661"/>
    <s v="No using"/>
    <s v="Cosmestic"/>
    <x v="1"/>
  </r>
  <r>
    <x v="0"/>
    <s v="761641"/>
    <s v="Item label: DNK0005 code 39- MNCDNK0005/Tem mã vạch: DNK0005 code 39- MNCDNK0005"/>
    <n v="1500"/>
    <n v="237250"/>
    <n v="158.16666666666666"/>
    <n v="9.8854166666666661"/>
    <s v="No using"/>
    <s v="Cosmestic"/>
    <x v="1"/>
  </r>
  <r>
    <x v="0"/>
    <s v="761642"/>
    <s v="Item label: DNK0006 code 39- MNCDNK0006/Tem mã vạch: DNK0006 code 39- MNCDNK0006"/>
    <n v="1500"/>
    <n v="237250"/>
    <n v="158.16666666666666"/>
    <n v="9.8854166666666661"/>
    <s v="No using"/>
    <s v="Cosmestic"/>
    <x v="1"/>
  </r>
  <r>
    <x v="0"/>
    <s v="761643"/>
    <s v="Item label: DNK0007 code 39- MNCDNK0007/Tem mã vạch: DNK0007 code 39- MNCDNK0007"/>
    <n v="1500"/>
    <n v="237250"/>
    <n v="158.16666666666666"/>
    <n v="9.8854166666666661"/>
    <s v="No using"/>
    <s v="Cosmestic"/>
    <x v="1"/>
  </r>
  <r>
    <x v="0"/>
    <s v="761633"/>
    <s v="Item label: FNK0003 code 39- MNCFNK0003/Tem mã vạch: FNK0003 code 39- MNCFNK0003"/>
    <n v="1500"/>
    <n v="237250"/>
    <n v="158.16666666666666"/>
    <n v="9.8854166666666661"/>
    <s v="No using"/>
    <s v="Cosmestic"/>
    <x v="1"/>
  </r>
  <r>
    <x v="0"/>
    <s v="761634"/>
    <s v="Item label: FNK0004 code 39- MNCFNK0004/Tem mã vạch: FNK0004 code 39- MNCFNK0004"/>
    <n v="1500"/>
    <n v="237250"/>
    <n v="158.16666666666666"/>
    <n v="9.8854166666666661"/>
    <s v="No using"/>
    <s v="Cosmestic"/>
    <x v="1"/>
  </r>
  <r>
    <x v="0"/>
    <s v="761631"/>
    <s v="Item label: FNK0001 code 39- MNCFNK0001/Tem mã vạch: FNK0001 code 39- MNCFNK0001"/>
    <n v="1500"/>
    <n v="237250"/>
    <n v="158.16666666666666"/>
    <n v="9.8854166666666661"/>
    <s v="No using"/>
    <s v="Cosmestic"/>
    <x v="1"/>
  </r>
  <r>
    <x v="0"/>
    <s v="761632"/>
    <s v="Item label: FNK0002 code 39- MNCFNK0002/Tem mã vạch: FNK0002 code 39- MNCFNK0002"/>
    <n v="1500"/>
    <n v="237250"/>
    <n v="158.16666666666666"/>
    <n v="9.8854166666666661"/>
    <s v="No using"/>
    <s v="Cosmestic"/>
    <x v="1"/>
  </r>
  <r>
    <x v="0"/>
    <s v="761635"/>
    <s v="Item label: FNK0005 code 39- MNCFNK0005/Tem mã vạch: FNK0005 code 39- MNCFNK0005"/>
    <n v="1500"/>
    <n v="237250"/>
    <n v="158.16666666666666"/>
    <n v="9.8854166666666661"/>
    <s v="No using"/>
    <s v="Cosmestic"/>
    <x v="1"/>
  </r>
  <r>
    <x v="0"/>
    <s v="762108"/>
    <s v="Paper box hộp móng tay 30-72487-E01"/>
    <n v="176"/>
    <n v="235840"/>
    <n v="1340"/>
    <n v="9.8266666666666662"/>
    <s v="No using"/>
    <s v="Cosmestic"/>
    <x v="1"/>
  </r>
  <r>
    <x v="0"/>
    <s v="762111"/>
    <s v="Paper box hộp móng tay 30-72484-E01"/>
    <n v="174"/>
    <n v="233160"/>
    <n v="1340"/>
    <n v="9.7149999999999999"/>
    <s v="No using"/>
    <s v="Cosmestic"/>
    <x v="1"/>
  </r>
  <r>
    <x v="0"/>
    <s v="760474"/>
    <s v="Bar code 01-88153-FE4. Size: 23*34mm/Tem mã vạch 0079181881531 Loại mã Code EAN-13"/>
    <n v="4160"/>
    <n v="232960"/>
    <n v="56"/>
    <n v="9.706666666666667"/>
    <s v="No using"/>
    <s v="Cosmestic"/>
    <x v="1"/>
  </r>
  <r>
    <x v="0"/>
    <s v="761999"/>
    <s v="Paper box/hộp giấy 30-31729-FE1 Flexinude"/>
    <n v="175"/>
    <n v="232615.26"/>
    <n v="1329.2300571428573"/>
    <n v="9.6923025000000003"/>
    <s v="No using"/>
    <s v="Cosmestic"/>
    <x v="1"/>
  </r>
  <r>
    <x v="0"/>
    <s v="762106"/>
    <s v="Paper box hộp móng tay 30-72485-E01"/>
    <n v="165"/>
    <n v="221100"/>
    <n v="1340"/>
    <n v="9.2125000000000004"/>
    <s v="No using"/>
    <s v="Cosmestic"/>
    <x v="1"/>
  </r>
  <r>
    <x v="0"/>
    <s v="762107"/>
    <s v="Paper box hộp móng tay 30-72486-E01"/>
    <n v="3064"/>
    <n v="4105760"/>
    <n v="1340"/>
    <n v="171.07333333333332"/>
    <s v="No using"/>
    <s v="Cosmestic"/>
    <x v="1"/>
  </r>
  <r>
    <x v="0"/>
    <s v="760444"/>
    <s v="Bar code 01-88143-FE4/Tem mã vạch 0079181881432 Loại mã Code EAN-13, kích thước 25*15 mm"/>
    <n v="3900"/>
    <n v="207753.76"/>
    <n v="53.270194871794871"/>
    <n v="8.6564066666666672"/>
    <s v="No using"/>
    <s v="Cosmestic"/>
    <x v="1"/>
  </r>
  <r>
    <x v="0"/>
    <s v="761992"/>
    <s v="Carton box. 5 Plate: 1 surface brown, 1 surface raw. Model: MC-YLR17-1. Size: 450*240*200mm"/>
    <n v="27"/>
    <n v="203860.8"/>
    <n v="7550.4"/>
    <n v="8.4941999999999993"/>
    <s v="No using"/>
    <s v="Cosmestic"/>
    <x v="1"/>
  </r>
  <r>
    <x v="0"/>
    <s v="761655"/>
    <s v="Item label: EOK0001 code 39- MNCEOK0001/Tem mã vạch: EOK0001 code 39- MNCEOK0001"/>
    <n v="1200"/>
    <n v="189800"/>
    <n v="158.16666666666666"/>
    <n v="7.9083333333333332"/>
    <s v="No using"/>
    <s v="Cosmestic"/>
    <x v="1"/>
  </r>
  <r>
    <x v="0"/>
    <s v="761848"/>
    <s v="Style label &quot;Romantic&quot;/tem mực đen 17*8"/>
    <n v="1866"/>
    <n v="186600"/>
    <n v="100"/>
    <n v="7.7750000000000004"/>
    <s v="No using"/>
    <s v="Cosmestic"/>
    <x v="1"/>
  </r>
  <r>
    <x v="0"/>
    <s v="760642"/>
    <s v="Inner band for packing nail (3 AII paper box/1 inner band)/Đai trắng đóng gói 3 hộp AII"/>
    <n v="2500"/>
    <n v="178176.38"/>
    <n v="71.270551999999995"/>
    <n v="7.4240158333333337"/>
    <s v="No using"/>
    <s v="Cosmestic"/>
    <x v="1"/>
  </r>
  <r>
    <x v="0"/>
    <s v="760696"/>
    <s v="Item number label 91032 white ink/Tem số 91032 mực trắng size 17*8"/>
    <n v="1718"/>
    <n v="171800"/>
    <n v="100"/>
    <n v="7.1583333333333332"/>
    <s v="No using"/>
    <s v="Cosmestic"/>
    <x v="1"/>
  </r>
  <r>
    <x v="0"/>
    <s v="761676"/>
    <s v="Carton box YLR10-2.  5 Plate  / Thùng carton 5 lớp, 1 mặt Việt Trì=mặt nâu,1 mặt môc MC-YLR10-2.loại không in. Size: 310*250*190 mm"/>
    <n v="25"/>
    <n v="154440"/>
    <n v="6177.6"/>
    <n v="6.4349999999999996"/>
    <s v="No using"/>
    <s v="Cosmestic"/>
    <x v="1"/>
  </r>
  <r>
    <x v="0"/>
    <s v="800166"/>
    <s v="TAPE OCTA CU GH02-06766A"/>
    <n v="37900"/>
    <n v="162475896.41"/>
    <n v="4286.9629659630609"/>
    <n v="6769.8290170833334"/>
    <s v="No using"/>
    <s v="Samsung"/>
    <x v="1"/>
  </r>
  <r>
    <x v="0"/>
    <s v="800304"/>
    <s v="ASSY DECO-SPCC RCV GH98-38767A"/>
    <n v="122000"/>
    <n v="170678868.19"/>
    <n v="1399.0071163114753"/>
    <n v="7111.6195079166664"/>
    <s v="No using"/>
    <s v="Samsung"/>
    <x v="1"/>
  </r>
  <r>
    <x v="0"/>
    <s v="800298"/>
    <s v="TAPE DOUBLE FACE-BATTERY GH02-11840A"/>
    <n v="124000"/>
    <n v="148804323.53"/>
    <n v="1200.0348671774193"/>
    <n v="6200.1801470833334"/>
    <s v="No using"/>
    <s v="Samsung"/>
    <x v="1"/>
  </r>
</pivotCacheRecords>
</file>

<file path=xl/pivotCache/pivotCacheRecords2.xml><?xml version="1.0" encoding="utf-8"?>
<pivotCacheRecords xmlns="http://schemas.openxmlformats.org/spreadsheetml/2006/main" xmlns:r="http://schemas.openxmlformats.org/officeDocument/2006/relationships" count="3682">
  <r>
    <x v="0"/>
    <m/>
    <m/>
    <m/>
    <m/>
    <m/>
    <m/>
    <m/>
    <m/>
    <m/>
    <m/>
    <x v="0"/>
    <x v="0"/>
  </r>
  <r>
    <x v="1"/>
    <s v="760011"/>
    <s v="Nhôm hợp kim dạng thanh S36"/>
    <s v="Alumium"/>
    <n v="19237.399120000016"/>
    <n v="549811981.53830242"/>
    <n v="21146.614674550092"/>
    <n v="28580.369836309867"/>
    <s v=""/>
    <n v="0"/>
    <n v="0"/>
    <x v="1"/>
    <x v="0"/>
  </r>
  <r>
    <x v="1"/>
    <s v="760309"/>
    <s v="Aluminum Ingots ADC3_x000a_, Hợp kim nhôm ADC3"/>
    <s v="Alumium"/>
    <n v="2657.3005000000003"/>
    <n v="209035684.3600964"/>
    <n v="8039.8340138498615"/>
    <n v="78664.676561832719"/>
    <n v="0"/>
    <n v="0"/>
    <n v="0"/>
    <x v="1"/>
    <x v="0"/>
  </r>
  <r>
    <x v="1"/>
    <s v="762249"/>
    <s v="Aluminum S3Y/Nhôm hợp kim dạng thanh S3Y"/>
    <s v="Alumium"/>
    <n v="16146.277309000026"/>
    <n v="524964663.66903973"/>
    <n v="20190.948602655375"/>
    <n v="32513.046420701659"/>
    <s v=""/>
    <n v="0"/>
    <n v="0"/>
    <x v="1"/>
    <x v="0"/>
  </r>
  <r>
    <x v="1"/>
    <s v="762750"/>
    <s v="Aluminum A380/Nhôm A380"/>
    <s v="Alumium"/>
    <n v="271.99999999999898"/>
    <n v="8031878.1640750896"/>
    <n v="308.91839092596501"/>
    <n v="29528.96383851147"/>
    <s v=""/>
    <n v="0"/>
    <n v="0"/>
    <x v="2"/>
    <x v="0"/>
  </r>
  <r>
    <x v="1"/>
    <s v="762800"/>
    <s v="A413 Aluminium alloy for Handle Bar product-Nguyên liệu A413 sản xuất Handle bar"/>
    <s v="Alumium"/>
    <n v="9910"/>
    <n v="352468421"/>
    <n v="13556.477730769231"/>
    <n v="35566.944601412717"/>
    <s v="Raw Material relating to Aluminium, which is the core material of the company. No movement is due to company has been actively using another size. Item able to recycle and re-produce to new size. "/>
    <n v="0"/>
    <n v="0"/>
    <x v="2"/>
    <x v="0"/>
  </r>
  <r>
    <x v="1"/>
    <s v="762802"/>
    <s v="Aluminium ALDCS 12 Fe 0.9%-Nhôm thỏi ALDC12 thành phần Fe 0.9%"/>
    <s v="Alumium"/>
    <n v="32883.937268580543"/>
    <n v="1022730574.890625"/>
    <n v="39335.791341947115"/>
    <n v="31101.220226077017"/>
    <s v=""/>
    <n v="0"/>
    <n v="0"/>
    <x v="1"/>
    <x v="0"/>
  </r>
  <r>
    <x v="1"/>
    <s v="763915"/>
    <s v="Aluminium plate for bracket(0102-002945)-B6/ Phôi nhôm (0102-002945)-B6"/>
    <s v="AL-SEVT"/>
    <n v="4292"/>
    <n v="0"/>
    <n v="0"/>
    <n v="0"/>
    <n v="0"/>
    <n v="0"/>
    <n v="0"/>
    <x v="1"/>
    <x v="0"/>
  </r>
  <r>
    <x v="1"/>
    <s v="762897"/>
    <s v="Bracket Q4/Vỏ (khung đỡ) điện thoại di động bằng kim loại/Q4"/>
    <s v="AL-SEVT"/>
    <n v="97"/>
    <n v="0"/>
    <n v="0"/>
    <n v="0"/>
    <n v="0"/>
    <n v="0"/>
    <n v="0"/>
    <x v="1"/>
    <x v="0"/>
  </r>
  <r>
    <x v="1"/>
    <s v="740202"/>
    <s v="Hexagonal bolt/chìm lục giác kt M8*60"/>
    <s v="Mold Jig Material"/>
    <n v="110"/>
    <n v="256410"/>
    <n v="9.8619230769230768"/>
    <n v="2331"/>
    <s v=""/>
    <n v="0"/>
    <n v="0"/>
    <x v="1"/>
    <x v="0"/>
  </r>
  <r>
    <x v="1"/>
    <s v="740215"/>
    <s v="Hexagonal bolt/ Chìm lục giác M10*60(1)"/>
    <s v="Mold Jig Material"/>
    <n v="30"/>
    <n v="107520"/>
    <n v="4.1353846153846154"/>
    <n v="3584"/>
    <s v=""/>
    <n v="0"/>
    <n v="0"/>
    <x v="1"/>
    <x v="0"/>
  </r>
  <r>
    <x v="1"/>
    <s v="741351"/>
    <s v="Master box label/Giấy in tem cuộn. Size: 30*13mm (2 tem)"/>
    <s v="Etc"/>
    <n v="15"/>
    <n v="1687500"/>
    <n v="64.90384615384616"/>
    <n v="112500"/>
    <s v="Currenly no customer using these RM. Hence, full provision to be made"/>
    <n v="15"/>
    <n v="1687500"/>
    <x v="2"/>
    <x v="1"/>
  </r>
  <r>
    <x v="1"/>
    <s v="741352"/>
    <s v="Master box label/ Giấy in tem cuộn. Size: 100*150mm"/>
    <s v="Etc"/>
    <n v="5"/>
    <n v="900000"/>
    <n v="34.615384615384613"/>
    <n v="180000"/>
    <s v=""/>
    <n v="0"/>
    <n v="0"/>
    <x v="1"/>
    <x v="0"/>
  </r>
  <r>
    <x v="1"/>
    <s v="741689"/>
    <s v="Inner label/ Giấy in tem cuộn. Size: 13*32mm (khổ cuộn 75mm)"/>
    <s v="Etc"/>
    <n v="5"/>
    <n v="1100000"/>
    <n v="42.307692307692307"/>
    <n v="220000"/>
    <s v="These raw materials are in good condition and can be used for other customer, no expiry date on these raw materials. Hence, no provison"/>
    <n v="0"/>
    <n v="0"/>
    <x v="1"/>
    <x v="0"/>
  </r>
  <r>
    <x v="1"/>
    <s v="742008"/>
    <s v="Master box label/Giấy in tem cuộn. Size: 30*13mm (3 tem)"/>
    <s v="Cosmetic"/>
    <n v="7"/>
    <n v="787500"/>
    <n v="30.28846153846154"/>
    <n v="112500"/>
    <s v="BU Discontinued - [1]"/>
    <n v="7"/>
    <n v="787500"/>
    <x v="2"/>
    <x v="2"/>
  </r>
  <r>
    <x v="1"/>
    <s v="742255"/>
    <s v="PE bag/ Túi chống tĩnh điện màu xanh dương  21cm*25cm*0.04mm  (dùng cho model hàng GEN2/1v5 pre/Al5)"/>
    <s v="Etc"/>
    <n v="275.02305899999897"/>
    <n v="12405820.41106607"/>
    <n v="477.14693888715652"/>
    <n v="45108.29185077938"/>
    <s v=""/>
    <n v="0"/>
    <n v="0"/>
    <x v="1"/>
    <x v="0"/>
  </r>
  <r>
    <x v="1"/>
    <s v="742313"/>
    <s v="Vacuum poly bag 350*490*0.1/Túi chân không"/>
    <s v="Etc"/>
    <n v="1350.0236709999999"/>
    <n v="3915068.655221398"/>
    <n v="150.57956366236147"/>
    <n v="2900.0000069046182"/>
    <s v=""/>
    <n v="0"/>
    <n v="0"/>
    <x v="1"/>
    <x v="0"/>
  </r>
  <r>
    <x v="1"/>
    <s v="742342"/>
    <s v="Zipper bag/Túi zipper KT: 180*250*0.05mm"/>
    <s v="Etc"/>
    <n v="500"/>
    <n v="300000"/>
    <n v="11.538461538461538"/>
    <n v="600"/>
    <s v="Currenly no customer using these RM. Hence, full provision to be made"/>
    <n v="2100"/>
    <n v="1260000"/>
    <x v="1"/>
    <x v="1"/>
  </r>
  <r>
    <x v="1"/>
    <s v="742343"/>
    <s v="Tem QR/Sticker for QR printing, kt: 10*10mm"/>
    <s v="Etc"/>
    <n v="1372800"/>
    <n v="27456000"/>
    <n v="1056"/>
    <n v="20"/>
    <s v=""/>
    <n v="0"/>
    <n v="0"/>
    <x v="1"/>
    <x v="0"/>
  </r>
  <r>
    <x v="1"/>
    <s v="742369"/>
    <s v="PE bag/ Túi chống tĩnh điện màu trắng   680mm*600mm*0.04mm"/>
    <s v="Etc"/>
    <n v="60.24332400000003"/>
    <n v="2289246.3258073628"/>
    <n v="88.047935607975489"/>
    <n v="38000.000229193225"/>
    <s v=""/>
    <n v="0"/>
    <n v="0"/>
    <x v="1"/>
    <x v="0"/>
  </r>
  <r>
    <x v="1"/>
    <s v="742370"/>
    <s v="PE bag/Túi chống tĩnh điện màu xanh lá  21cm*25cm*0.04mm(570W/AL6)"/>
    <s v="Etc"/>
    <n v="35.038254999999907"/>
    <n v="1582433.8374891505"/>
    <n v="60.862839903428863"/>
    <n v="45163.032162679185"/>
    <s v=""/>
    <n v="0"/>
    <n v="0"/>
    <x v="1"/>
    <x v="0"/>
  </r>
  <r>
    <x v="1"/>
    <s v="742371"/>
    <s v="PE bag/Túi chống tĩnh điện màu  vàng 21cm*25cm*0.04mm( 1v5 base/BYD housing/Nu)"/>
    <s v="Etc"/>
    <n v="74.53216499999985"/>
    <n v="3359137.9800637402"/>
    <n v="129.19761461783617"/>
    <n v="45069.641812548274"/>
    <s v=""/>
    <n v="0"/>
    <n v="0"/>
    <x v="1"/>
    <x v="0"/>
  </r>
  <r>
    <x v="1"/>
    <s v="742399"/>
    <s v="PE bag/ Túi chống tĩnh điện màu xanh dương  210mm*350mm*0.04mm  (dùng cho model hàng 1V5 Housing 1826)"/>
    <s v="Etc"/>
    <n v="149.916435000001"/>
    <n v="6757585.1558417603"/>
    <n v="259.90712137852927"/>
    <n v="45075.679366586563"/>
    <s v=""/>
    <n v="0"/>
    <n v="0"/>
    <x v="1"/>
    <x v="0"/>
  </r>
  <r>
    <x v="1"/>
    <s v="752055"/>
    <s v="Hair/ tóc thật"/>
    <s v="Cosmetic"/>
    <n v="10"/>
    <n v="26661450"/>
    <n v="1025.4403846153846"/>
    <n v="2666145"/>
    <s v="BU Discontinued - [1]"/>
    <n v="10"/>
    <n v="26661450"/>
    <x v="2"/>
    <x v="2"/>
  </r>
  <r>
    <x v="1"/>
    <s v="754012"/>
    <s v="Miếng dán móng tay 412-24 (từ 0-3)"/>
    <s v="Cosmetic"/>
    <n v="400"/>
    <n v="173600"/>
    <n v="6.6769230769230772"/>
    <n v="434"/>
    <s v="BU Discontinued - [1]"/>
    <n v="400"/>
    <n v="173600"/>
    <x v="2"/>
    <x v="2"/>
  </r>
  <r>
    <x v="1"/>
    <s v="754576"/>
    <s v="Silical gel 50 gr/hạt hút ẩm"/>
    <s v="Etc"/>
    <n v="150.15499"/>
    <n v="6886708.4613922089"/>
    <n v="264.87340236123879"/>
    <n v="45864.000000214503"/>
    <s v=""/>
    <n v="0"/>
    <n v="0"/>
    <x v="1"/>
    <x v="0"/>
  </r>
  <r>
    <x v="1"/>
    <s v="754654"/>
    <s v="Mold Pin-EJECTOR PIN _x000d_/Chốt hãm bằng thép SKD61 của khuôn đúc d2*L100*H4*D4/ 밀핀&quot; EPN2-100"/>
    <s v="Mold Jig Material"/>
    <n v="99"/>
    <n v="2772000"/>
    <n v="106.61538461538461"/>
    <n v="28000"/>
    <s v=""/>
    <n v="0"/>
    <n v="0"/>
    <x v="1"/>
    <x v="0"/>
  </r>
  <r>
    <x v="1"/>
    <s v="760018"/>
    <s v="Carton box. 5 Plate: 1 surface Yellow, 1 surface raw. Thùng carton 5 lớp,mặt ngoài vàng, mặt trong thô MC-YLR01"/>
    <s v="Etc"/>
    <n v="345.90514000000002"/>
    <n v="5090015.516647934"/>
    <n v="195.76982756338208"/>
    <n v="14715.061813328168"/>
    <s v=""/>
    <n v="0"/>
    <n v="0"/>
    <x v="1"/>
    <x v="0"/>
  </r>
  <r>
    <x v="1"/>
    <s v="760119"/>
    <s v="Clear Sticker-Stick paper box, dim: 16mm_x000d__x000a_/Miếng dán ở giữa vị trí trên cùng và dưới cùng hộp đựng lông mi giả"/>
    <s v="Cosmetic"/>
    <n v="45000"/>
    <n v="3573812"/>
    <n v="137.45430769230768"/>
    <n v="79.418044444444448"/>
    <s v="BU Discontinued - [1]"/>
    <n v="45000"/>
    <n v="3573812"/>
    <x v="2"/>
    <x v="2"/>
  </r>
  <r>
    <x v="1"/>
    <s v="760120"/>
    <s v="Inner box. Size: 97*77*83mm . Color : white/Hộp Inner box đựng ngoài hộp lông mi giả, màu trắng"/>
    <s v="Cosmetic"/>
    <n v="4700"/>
    <n v="10180752"/>
    <n v="391.56738461538464"/>
    <n v="2166.1174468085105"/>
    <s v="BU Discontinued - [1]"/>
    <n v="4700"/>
    <n v="10180752"/>
    <x v="2"/>
    <x v="2"/>
  </r>
  <r>
    <x v="1"/>
    <s v="760233"/>
    <s v="PET13 Tray. Color: White 0.4T. Model MC-PET13-1Pair_x000d__x000a_/Khay đựng lông mi giả - PET13-1 đôi . Size 95*55*15"/>
    <s v="Cosmetic"/>
    <n v="2594"/>
    <n v="941172"/>
    <n v="36.19892307692308"/>
    <n v="362.82652274479568"/>
    <s v="BU Discontinued - [1]"/>
    <n v="2594"/>
    <n v="941172"/>
    <x v="2"/>
    <x v="2"/>
  </r>
  <r>
    <x v="1"/>
    <s v="760235"/>
    <s v="PET15 Tray. Color: White. Model MC-PET15-4pairs_x000d__x000a_/Khay đựng lông mi giả - PET15-4 đôi. Size: 95*96*15"/>
    <s v="Cosmetic"/>
    <n v="16"/>
    <n v="11200"/>
    <n v="0.43076923076923079"/>
    <n v="700"/>
    <s v="BU Discontinued - [1]"/>
    <n v="16"/>
    <n v="11200"/>
    <x v="2"/>
    <x v="2"/>
  </r>
  <r>
    <x v="1"/>
    <s v="760246"/>
    <s v="EYELENE box. Color: Pink. 1 pair /Hộp EYELENE,  30-88133-E01, 1 đôi"/>
    <s v="Cosmetic"/>
    <n v="904"/>
    <n v="1075285"/>
    <n v="41.357115384615383"/>
    <n v="1189.4745575221239"/>
    <s v="BU Discontinued - [1]"/>
    <n v="904"/>
    <n v="1075285"/>
    <x v="2"/>
    <x v="2"/>
  </r>
  <r>
    <x v="1"/>
    <s v="760300"/>
    <s v="Tray PP 0.4T Black_x000d__x000a_/(Khay 932-63) Khay nhựa PP-04 Đen , 10 ô"/>
    <s v="Etc"/>
    <n v="200"/>
    <n v="360000"/>
    <n v="13.846153846153847"/>
    <n v="1800"/>
    <s v="Currenly no customer using these RM. Hence, full provision to be made"/>
    <n v="200"/>
    <n v="360000"/>
    <x v="2"/>
    <x v="1"/>
  </r>
  <r>
    <x v="1"/>
    <s v="760318"/>
    <s v="Bar code 01-91295-002. Size: 20*34mm_x000d__x000a_/Tem mã vạch 079181912952. Loại mã Code UPCA-12"/>
    <s v="Etc"/>
    <n v="900"/>
    <n v="150442"/>
    <n v="5.7862307692307695"/>
    <n v="167.15777777777777"/>
    <s v="Currenly no customer using these RM. Hence, full provision to be made"/>
    <n v="900"/>
    <n v="150442"/>
    <x v="2"/>
    <x v="1"/>
  </r>
  <r>
    <x v="1"/>
    <s v="760319"/>
    <s v="Bar code 01-91297-002. Size: 20*34mm_x000d__x000a_/Tem mã vạch 079181912976. Loại mã Code UPCA-12"/>
    <s v="Etc"/>
    <n v="1500"/>
    <n v="55500"/>
    <n v="2.1346153846153846"/>
    <n v="37"/>
    <s v="Currenly no customer using these RM. Hence, full provision to be made"/>
    <n v="1500"/>
    <n v="55500"/>
    <x v="2"/>
    <x v="1"/>
  </r>
  <r>
    <x v="1"/>
    <s v="760367"/>
    <s v="Item label, Black ink_x000d__x000a_/ Tem số 88132 mực đen . Size : 17*8mm"/>
    <s v="Cosmetic"/>
    <n v="9702"/>
    <n v="1293276"/>
    <n v="49.741384615384618"/>
    <n v="133.29993815708102"/>
    <s v="BU Discontinued - [1]"/>
    <n v="9702"/>
    <n v="1293276"/>
    <x v="2"/>
    <x v="2"/>
  </r>
  <r>
    <x v="1"/>
    <s v="760369"/>
    <s v="Item label, Black ink_x000d__x000a_/ Tem số 88133 mực đen . Size : 17*8mm"/>
    <s v="Cosmetic"/>
    <n v="10168"/>
    <n v="1016800"/>
    <n v="39.107692307692311"/>
    <n v="100"/>
    <s v="BU Discontinued - [1]"/>
    <n v="10168"/>
    <n v="1016800"/>
    <x v="2"/>
    <x v="2"/>
  </r>
  <r>
    <x v="1"/>
    <s v="760376"/>
    <s v="Bar code 01-88150-U02. Size: 18*32mm_x000d__x000a_/ Tem mã vạch 079181881500 Loại mã Code UPCA-12"/>
    <s v="Etc"/>
    <n v="2200"/>
    <n v="81400"/>
    <n v="3.1307692307692307"/>
    <n v="37"/>
    <s v="Currenly no customer using these RM. Hence, full provision to be made"/>
    <n v="2200"/>
    <n v="81400"/>
    <x v="2"/>
    <x v="1"/>
  </r>
  <r>
    <x v="1"/>
    <s v="760464"/>
    <s v="Eyelash box. Color: Pink/ Hộp hồng 1 pair 30-88130-FE4"/>
    <s v="Cosmetic"/>
    <n v="1101"/>
    <n v="2300297"/>
    <n v="88.472961538461533"/>
    <n v="2089.2797456857402"/>
    <s v="BU Discontinued - [1]"/>
    <n v="1101"/>
    <n v="2300297"/>
    <x v="2"/>
    <x v="2"/>
  </r>
  <r>
    <x v="1"/>
    <s v="760467"/>
    <s v="Item label for Revlon box, Black ink /Tem số 88133 mực đen . Size : 17*8mm"/>
    <s v="Cosmetic"/>
    <n v="8432"/>
    <n v="991992"/>
    <n v="38.15353846153846"/>
    <n v="117.64611005692599"/>
    <s v="BU Discontinued - [1]"/>
    <n v="8432"/>
    <n v="991992"/>
    <x v="2"/>
    <x v="2"/>
  </r>
  <r>
    <x v="1"/>
    <s v="760468"/>
    <s v="Bar code 01-88133-FE4. Size: 15*25mm/Tem mã vạch 0079181881333 Loại mã Code EAN-13"/>
    <s v="Cosmetic"/>
    <n v="332"/>
    <n v="87698"/>
    <n v="3.3730000000000002"/>
    <n v="264.15060240963857"/>
    <s v="BU Discontinued - [1]"/>
    <n v="332"/>
    <n v="87698"/>
    <x v="2"/>
    <x v="2"/>
  </r>
  <r>
    <x v="1"/>
    <s v="760469"/>
    <s v="Item label for Revlon box, Black ink /Tem số 88136 mực đen . Size : 17*8mm"/>
    <s v="Cosmetic"/>
    <n v="7506"/>
    <n v="735817"/>
    <n v="28.300653846153846"/>
    <n v="98.030508926192383"/>
    <s v="BU Discontinued - [1]"/>
    <n v="7506"/>
    <n v="735817"/>
    <x v="2"/>
    <x v="2"/>
  </r>
  <r>
    <x v="1"/>
    <s v="760482"/>
    <s v="Tray Bottom cover 2P+Clamp Support, 9 holes/ Khay nhựa PET trong suốt, 9 hố MC-PS02."/>
    <s v="Etc"/>
    <n v="171.03954099999999"/>
    <n v="487222.62516942713"/>
    <n v="18.73933173728566"/>
    <n v="2848.5964258371528"/>
    <s v=""/>
    <n v="0"/>
    <n v="0"/>
    <x v="1"/>
    <x v="0"/>
  </r>
  <r>
    <x v="1"/>
    <s v="760488"/>
    <s v="UP_P45_FEEDER 61A-01434 for WHB Dipole"/>
    <s v="Etc"/>
    <n v="171270"/>
    <n v="679406726"/>
    <n v="26131.027923076923"/>
    <n v="3966.8752612833537"/>
    <s v="Currenly no customer using these RM. Hence, full provision to be made"/>
    <n v="171270"/>
    <n v="679406726"/>
    <x v="2"/>
    <x v="1"/>
  </r>
  <r>
    <x v="1"/>
    <s v="760489"/>
    <s v="DOWN_M45_FEEDER 61A-01435 for WHB Dipole"/>
    <s v="Etc"/>
    <n v="119648"/>
    <n v="487688779"/>
    <n v="18757.260730769231"/>
    <n v="4076.0295115672639"/>
    <s v="Currenly no customer using these RM. Hence, full provision to be made"/>
    <n v="119648"/>
    <n v="487688779"/>
    <x v="2"/>
    <x v="1"/>
  </r>
  <r>
    <x v="1"/>
    <s v="760505"/>
    <s v="Devide Pad: 3 plates, 2 Yellow surface. Model: MC-YL10"/>
    <s v="Etc"/>
    <n v="330"/>
    <n v="190901"/>
    <n v="7.3423461538461536"/>
    <n v="578.4878787878788"/>
    <s v="Item unable to re-use as damage during a flood in Year 2024"/>
    <n v="330"/>
    <n v="190901"/>
    <x v="2"/>
    <x v="1"/>
  </r>
  <r>
    <x v="1"/>
    <s v="760506"/>
    <s v="THINNER T-900"/>
    <s v="Chemical"/>
    <n v="45"/>
    <n v="5433030"/>
    <n v="208.96269230769229"/>
    <n v="120734"/>
    <s v="Currenly no customer using these RM. Hence, full provision to be made"/>
    <n v="45"/>
    <n v="5433030"/>
    <x v="2"/>
    <x v="1"/>
  </r>
  <r>
    <x v="1"/>
    <s v="760508"/>
    <s v="UV SF-001"/>
    <s v="Cosmetic"/>
    <n v="45"/>
    <n v="13385970"/>
    <n v="514.84500000000003"/>
    <n v="297466"/>
    <s v="BU Discontinued - [1]"/>
    <n v="45"/>
    <n v="13385970"/>
    <x v="2"/>
    <x v="2"/>
  </r>
  <r>
    <x v="1"/>
    <s v="760509"/>
    <s v="UV 747"/>
    <s v="Cosmetic"/>
    <n v="45"/>
    <n v="11458170"/>
    <n v="440.69884615384615"/>
    <n v="254626"/>
    <s v="BU Discontinued - [1]"/>
    <n v="45"/>
    <n v="11458170"/>
    <x v="2"/>
    <x v="2"/>
  </r>
  <r>
    <x v="1"/>
    <s v="760511"/>
    <s v="PET13-1 Tray. Color: White 0.4T. Model MC-PET13-1 Pair_x000d__x000a_/Khay đựng lông mi giả - PET13 -1 (1 đôi). Size 95*55*15"/>
    <s v="Cosmetic"/>
    <n v="500"/>
    <n v="170000"/>
    <n v="6.5384615384615383"/>
    <n v="340"/>
    <s v="BU Discontinued - [1]"/>
    <n v="500"/>
    <n v="170000"/>
    <x v="2"/>
    <x v="2"/>
  </r>
  <r>
    <x v="1"/>
    <s v="760518"/>
    <s v="Tray nail FP 1296"/>
    <s v="Cosmetic"/>
    <n v="15629"/>
    <n v="18442220"/>
    <n v="709.31615384615384"/>
    <n v="1180"/>
    <s v="BU Discontinued - [1]"/>
    <n v="15629"/>
    <n v="18442220"/>
    <x v="2"/>
    <x v="2"/>
  </r>
  <r>
    <x v="1"/>
    <s v="760521"/>
    <s v="Tray nail FP2280"/>
    <s v="Cosmetic"/>
    <n v="57105"/>
    <n v="94223250"/>
    <n v="3623.9711538461538"/>
    <n v="1650"/>
    <s v="BU Discontinued - [1]"/>
    <n v="57105"/>
    <n v="94223250"/>
    <x v="2"/>
    <x v="2"/>
  </r>
  <r>
    <x v="1"/>
    <s v="760522"/>
    <s v="Tray nail FP 301-P"/>
    <s v="Cosmetic"/>
    <n v="500"/>
    <n v="600000"/>
    <n v="23.076923076923077"/>
    <n v="1200"/>
    <s v="BU Discontinued - [1]"/>
    <n v="500"/>
    <n v="600000"/>
    <x v="2"/>
    <x v="2"/>
  </r>
  <r>
    <x v="1"/>
    <s v="760523"/>
    <s v="Tray nail FP 411-p"/>
    <s v="Cosmetic"/>
    <n v="3000"/>
    <n v="3600000"/>
    <n v="138.46153846153845"/>
    <n v="1200"/>
    <s v="BU Discontinued - [1]"/>
    <n v="3000"/>
    <n v="3600000"/>
    <x v="2"/>
    <x v="2"/>
  </r>
  <r>
    <x v="1"/>
    <s v="760525"/>
    <s v="Tray nail FP UTETSO-P"/>
    <s v="Cosmetic"/>
    <n v="600"/>
    <n v="1116000"/>
    <n v="42.92307692307692"/>
    <n v="1860"/>
    <s v="BU Discontinued - [1]"/>
    <n v="600"/>
    <n v="1116000"/>
    <x v="2"/>
    <x v="2"/>
  </r>
  <r>
    <x v="1"/>
    <s v="760526"/>
    <s v="Tray nail FP 106 125-P"/>
    <s v="Cosmetic"/>
    <n v="3000"/>
    <n v="5580000"/>
    <n v="214.61538461538461"/>
    <n v="1860"/>
    <s v="BU Discontinued - [1]"/>
    <n v="3000"/>
    <n v="5580000"/>
    <x v="2"/>
    <x v="2"/>
  </r>
  <r>
    <x v="1"/>
    <s v="760527"/>
    <s v="Tray nail FP UTET 421-P"/>
    <s v="Cosmetic"/>
    <n v="1800"/>
    <n v="3348000"/>
    <n v="128.76923076923077"/>
    <n v="1860"/>
    <s v="BU Discontinued - [1]"/>
    <n v="1800"/>
    <n v="3348000"/>
    <x v="2"/>
    <x v="2"/>
  </r>
  <r>
    <x v="1"/>
    <s v="760528"/>
    <s v="Tray nail FP 127-P"/>
    <s v="Cosmetic"/>
    <n v="1100"/>
    <n v="1985500"/>
    <n v="76.365384615384613"/>
    <n v="1805"/>
    <s v="BU Discontinued - [1]"/>
    <n v="1100"/>
    <n v="1985500"/>
    <x v="2"/>
    <x v="2"/>
  </r>
  <r>
    <x v="1"/>
    <s v="760539"/>
    <s v="Glitter M00818 (HW 1001H 1/256)"/>
    <s v="Etc"/>
    <n v="4"/>
    <n v="3268000"/>
    <n v="125.69230769230769"/>
    <n v="817000"/>
    <s v="Item unable to recycle and Discontinued with Customer, currently do not have customer using similar Raw Material"/>
    <n v="4"/>
    <n v="3268000"/>
    <x v="2"/>
    <x v="1"/>
  </r>
  <r>
    <x v="1"/>
    <s v="760553"/>
    <s v="Glitter G5006/bột màu HW 5006 1/256"/>
    <s v="Cosmetic"/>
    <n v="3"/>
    <n v="2340000"/>
    <n v="90"/>
    <n v="780000"/>
    <s v="BU Discontinued - [1]"/>
    <n v="3"/>
    <n v="2340000"/>
    <x v="2"/>
    <x v="2"/>
  </r>
  <r>
    <x v="1"/>
    <s v="760557"/>
    <s v="Color Powder KC110"/>
    <s v="Cosmetic"/>
    <n v="3"/>
    <n v="1288059"/>
    <n v="49.54073076923077"/>
    <n v="429353"/>
    <s v="BU Discontinued - [1]"/>
    <n v="3"/>
    <n v="1288059"/>
    <x v="2"/>
    <x v="2"/>
  </r>
  <r>
    <x v="1"/>
    <s v="760558"/>
    <s v="Color Powder KC4625"/>
    <s v="Cosmetic"/>
    <n v="2"/>
    <n v="860000"/>
    <n v="33.07692307692308"/>
    <n v="430000"/>
    <s v="BU Discontinued - [1]"/>
    <n v="2"/>
    <n v="860000"/>
    <x v="2"/>
    <x v="2"/>
  </r>
  <r>
    <x v="1"/>
    <s v="760561"/>
    <s v="色粉 (bột màu) KC424"/>
    <s v="Cosmetic"/>
    <n v="2"/>
    <n v="860000"/>
    <n v="33.07692307692308"/>
    <n v="430000"/>
    <s v="BU Discontinued - [1]"/>
    <n v="2"/>
    <n v="860000"/>
    <x v="2"/>
    <x v="2"/>
  </r>
  <r>
    <x v="1"/>
    <s v="760563"/>
    <s v="色粉 (bột màu) KC219"/>
    <s v="Cosmetic"/>
    <n v="2"/>
    <n v="860000"/>
    <n v="33.07692307692308"/>
    <n v="430000"/>
    <s v="BU Discontinued - [1]"/>
    <n v="2"/>
    <n v="860000"/>
    <x v="2"/>
    <x v="2"/>
  </r>
  <r>
    <x v="1"/>
    <s v="760564"/>
    <s v="色粉 (bột màu) KC259"/>
    <s v="Cosmetic"/>
    <n v="2"/>
    <n v="820000"/>
    <n v="31.53846153846154"/>
    <n v="410000"/>
    <s v="BU Discontinued - [1]"/>
    <n v="2"/>
    <n v="820000"/>
    <x v="2"/>
    <x v="2"/>
  </r>
  <r>
    <x v="1"/>
    <s v="760567"/>
    <s v="色粉 (bột màu) KC508"/>
    <s v="Cosmetic"/>
    <n v="2"/>
    <n v="820000"/>
    <n v="31.53846153846154"/>
    <n v="410000"/>
    <s v="BU Discontinued - [1]"/>
    <n v="2"/>
    <n v="820000"/>
    <x v="2"/>
    <x v="2"/>
  </r>
  <r>
    <x v="1"/>
    <s v="760568"/>
    <s v="色粉 (bột màu) KC415"/>
    <s v="Cosmetic"/>
    <n v="2"/>
    <n v="820000"/>
    <n v="31.53846153846154"/>
    <n v="410000"/>
    <s v="BU Discontinued - [1]"/>
    <n v="2"/>
    <n v="820000"/>
    <x v="2"/>
    <x v="2"/>
  </r>
  <r>
    <x v="1"/>
    <s v="760569"/>
    <s v="色粉 (bột màu)  KC310 金色 (màu vàng)"/>
    <s v="Cosmetic"/>
    <n v="2"/>
    <n v="820000"/>
    <n v="31.53846153846154"/>
    <n v="410000"/>
    <s v="BU Discontinued - [1]"/>
    <n v="2"/>
    <n v="820000"/>
    <x v="2"/>
    <x v="2"/>
  </r>
  <r>
    <x v="1"/>
    <s v="760570"/>
    <s v="色粉 (bột màu) KC4629 珠光淡蓝 (màu xanh ngọc trai)"/>
    <s v="Cosmetic"/>
    <n v="2"/>
    <n v="860000"/>
    <n v="33.07692307692308"/>
    <n v="430000"/>
    <s v="BU Discontinued - [1]"/>
    <n v="2"/>
    <n v="860000"/>
    <x v="2"/>
    <x v="2"/>
  </r>
  <r>
    <x v="1"/>
    <s v="760572"/>
    <s v="钛白粉 (TiO2) bột màu/color powder 909595"/>
    <s v="Cosmetic"/>
    <n v="25"/>
    <n v="5462500"/>
    <n v="210.09615384615384"/>
    <n v="218500"/>
    <s v="BU Discontinued - [1]"/>
    <n v="25"/>
    <n v="5462500"/>
    <x v="2"/>
    <x v="2"/>
  </r>
  <r>
    <x v="1"/>
    <s v="760574"/>
    <s v="色粉 (bột màu) D405"/>
    <s v="Cosmetic"/>
    <n v="2"/>
    <n v="860000"/>
    <n v="33.07692307692308"/>
    <n v="430000"/>
    <s v="BU Discontinued - [1]"/>
    <n v="2"/>
    <n v="860000"/>
    <x v="2"/>
    <x v="2"/>
  </r>
  <r>
    <x v="1"/>
    <s v="760577"/>
    <s v="色粉 (bột màu) 荧光黄 (màu vàng huỳnh quang)"/>
    <s v="Cosmetic"/>
    <n v="2"/>
    <n v="1000000"/>
    <n v="38.46153846153846"/>
    <n v="500000"/>
    <s v="BU Discontinued - [1]"/>
    <n v="2"/>
    <n v="1000000"/>
    <x v="2"/>
    <x v="2"/>
  </r>
  <r>
    <x v="1"/>
    <s v="760585"/>
    <s v="珠光色粉(Bột nhũ) KC153"/>
    <s v="Cosmetic"/>
    <n v="2"/>
    <n v="640000"/>
    <n v="24.615384615384617"/>
    <n v="320000"/>
    <s v="BU Discontinued - [1]"/>
    <n v="2"/>
    <n v="640000"/>
    <x v="2"/>
    <x v="2"/>
  </r>
  <r>
    <x v="1"/>
    <s v="760586"/>
    <s v="色粉 (bột màu) D407"/>
    <s v="Cosmetic"/>
    <n v="4"/>
    <n v="1444000"/>
    <n v="55.53846153846154"/>
    <n v="361000"/>
    <s v="BU Discontinued - [1]"/>
    <n v="4"/>
    <n v="1444000"/>
    <x v="2"/>
    <x v="2"/>
  </r>
  <r>
    <x v="1"/>
    <s v="760587"/>
    <s v="Glue Keo 70-01176-000 (EC 200 clear glue )"/>
    <s v="Cosmetic"/>
    <n v="66426"/>
    <n v="375261914.49465501"/>
    <n v="14433.150557486731"/>
    <n v="5649.3227726290161"/>
    <s v="These raw materials are in good condition and can be used for other customer, no expiry date on these raw materials. Hence, no provison"/>
    <n v="0"/>
    <n v="0"/>
    <x v="1"/>
    <x v="3"/>
  </r>
  <r>
    <x v="1"/>
    <s v="760589"/>
    <s v="Wood stick/ Thanh gỗ (75mm*3mm)"/>
    <s v="Cosmetic"/>
    <n v="67870"/>
    <n v="13574000"/>
    <n v="522.07692307692309"/>
    <n v="200"/>
    <s v="BU Discontinued - [1]"/>
    <n v="67870"/>
    <n v="13574000"/>
    <x v="2"/>
    <x v="2"/>
  </r>
  <r>
    <x v="1"/>
    <s v="760590"/>
    <s v="Nail Buffer/ Dũa (65mm)"/>
    <s v="Cosmetic"/>
    <n v="116476"/>
    <n v="54743727"/>
    <n v="2105.5279615384616"/>
    <n v="470.00006009821766"/>
    <s v="BU Discontinued - [1]"/>
    <n v="116476"/>
    <n v="54743727"/>
    <x v="2"/>
    <x v="2"/>
  </r>
  <r>
    <x v="1"/>
    <s v="760596"/>
    <s v="Clear Sticker/ Băng dính"/>
    <s v="Cosmetic"/>
    <n v="749365"/>
    <n v="45271075"/>
    <n v="1741.1951923076922"/>
    <n v="60.412582653313137"/>
    <s v="BU Discontinued - [1]"/>
    <n v="749365"/>
    <n v="45271075"/>
    <x v="2"/>
    <x v="2"/>
  </r>
  <r>
    <x v="1"/>
    <s v="760602"/>
    <s v="Front label 70259 FB1/ Nhãn trước của hộp đựng móng tay giả"/>
    <s v="Cosmetic"/>
    <n v="15300"/>
    <n v="4285361.3261015303"/>
    <n v="164.82158946544348"/>
    <n v="280.08897556219154"/>
    <s v="BU Discontinued - [1]"/>
    <n v="16409"/>
    <n v="4595980"/>
    <x v="1"/>
    <x v="3"/>
  </r>
  <r>
    <x v="1"/>
    <s v="760606"/>
    <s v="White ink HSC for Nail/Mực HSC 110 CONC White 1 (1000gr/BOT)"/>
    <s v="Cosmetic"/>
    <n v="7"/>
    <n v="3976000"/>
    <n v="152.92307692307693"/>
    <n v="568000"/>
    <s v="BU Discontinued - [1]"/>
    <n v="7"/>
    <n v="3976000"/>
    <x v="2"/>
    <x v="2"/>
  </r>
  <r>
    <x v="1"/>
    <s v="760614"/>
    <s v="Paint RESO UV #SN 013AS"/>
    <s v="Etc"/>
    <n v="75"/>
    <n v="16500000"/>
    <n v="634.61538461538464"/>
    <n v="220000"/>
    <s v="Currenly no customer using these RM. Hence, full provision to be made"/>
    <n v="75"/>
    <n v="16500000"/>
    <x v="2"/>
    <x v="1"/>
  </r>
  <r>
    <x v="1"/>
    <s v="760622"/>
    <s v="Paper display for Nail AII/Hộp giấy trưng bày sản phẩm display"/>
    <s v="Cosmetic"/>
    <n v="150"/>
    <n v="602100"/>
    <n v="23.157692307692308"/>
    <n v="4014"/>
    <s v="BU Discontinued - [1]"/>
    <n v="150"/>
    <n v="602100"/>
    <x v="2"/>
    <x v="2"/>
  </r>
  <r>
    <x v="1"/>
    <s v="760625"/>
    <s v="Tray for bracket PET 08 (for Note 8)_x000d_/Khay nhựa bracket 410*350*20 mm (cho Note 8)"/>
    <s v="Etc"/>
    <n v="3500"/>
    <n v="10482500"/>
    <n v="403.17307692307691"/>
    <n v="2995"/>
    <s v=""/>
    <n v="0"/>
    <n v="0"/>
    <x v="1"/>
    <x v="0"/>
  </r>
  <r>
    <x v="1"/>
    <s v="760634"/>
    <s v="Tray PET 23 clear_x000a_, Khay PET 23, màu trong, size 415*360*27.5 mm (0.5T) Tray PET 23"/>
    <s v="Etc"/>
    <n v="494.00000000000023"/>
    <n v="702952.29482047679"/>
    <n v="27.03662672386449"/>
    <n v="1422.9803538876042"/>
    <s v=""/>
    <n v="0"/>
    <n v="0"/>
    <x v="1"/>
    <x v="0"/>
  </r>
  <r>
    <x v="1"/>
    <s v="760636"/>
    <s v="Tray NRK 20ea , color: black/Khay nhựa (NRK20ea) màu đen"/>
    <s v="Etc"/>
    <n v="150"/>
    <n v="360000"/>
    <n v="13.846153846153847"/>
    <n v="2400"/>
    <s v="Currenly no customer using these RM. Hence, full provision to be made"/>
    <n v="150"/>
    <n v="360000"/>
    <x v="2"/>
    <x v="1"/>
  </r>
  <r>
    <x v="1"/>
    <s v="760645"/>
    <s v="PCB nail led lamp/bản mạch điện tử đèn led móng tay"/>
    <s v="Cosmetic"/>
    <n v="40610"/>
    <n v="2682886035"/>
    <n v="103187.92442307693"/>
    <n v="66064.664737749321"/>
    <s v="These raw materials are in good condition and can be used for other customer, no expiry date on these raw materials. Hence, no provison"/>
    <n v="0"/>
    <n v="0"/>
    <x v="2"/>
    <x v="3"/>
  </r>
  <r>
    <x v="1"/>
    <s v="760653"/>
    <s v="Insert M1.6- Ø3*5mm( Qualcomm  MTP SDX24/55-PB922 Front housing)"/>
    <s v="Etc"/>
    <n v="500"/>
    <n v="160000"/>
    <n v="6.1538461538461542"/>
    <n v="320"/>
    <s v="Currenly no customer using these RM. Hence, full provision to be made"/>
    <n v="500"/>
    <n v="160000"/>
    <x v="2"/>
    <x v="1"/>
  </r>
  <r>
    <x v="1"/>
    <s v="760654"/>
    <s v="Insert M1.6- Ø3*4mm( Qualcomm  MTP SDX24/55-PB922 Front housing)"/>
    <s v="Etc"/>
    <n v="250"/>
    <n v="75000"/>
    <n v="2.8846153846153846"/>
    <n v="300"/>
    <s v="Currenly no customer using these RM. Hence, full provision to be made"/>
    <n v="250"/>
    <n v="75000"/>
    <x v="2"/>
    <x v="1"/>
  </r>
  <r>
    <x v="1"/>
    <s v="760656"/>
    <s v="Ant Right 1( 50-PA571) (Qualcomm Ant Carrier Right)/linh kiện qualcomm"/>
    <s v="Etc"/>
    <n v="609"/>
    <n v="10188878.510857951"/>
    <n v="391.8799427253058"/>
    <n v="16730.506585973646"/>
    <s v="These raw materials are in good condition and can be used for other customer, no expiry date on these raw materials. Hence, no provison"/>
    <n v="0"/>
    <n v="0"/>
    <x v="1"/>
    <x v="0"/>
  </r>
  <r>
    <x v="1"/>
    <s v="760657"/>
    <s v="Ant Right 2( 50-PA572) (Qualcomm Ant Carrier Right)/linh kiện qualcomm"/>
    <s v="Etc"/>
    <n v="757"/>
    <n v="12665758.8451712"/>
    <n v="487.14457096812311"/>
    <n v="16731.517629024042"/>
    <s v="These raw materials are in good condition and can be used for other customer, no expiry date on these raw materials. Hence, no provison"/>
    <n v="0"/>
    <n v="0"/>
    <x v="1"/>
    <x v="0"/>
  </r>
  <r>
    <x v="1"/>
    <s v="760671"/>
    <s v="(Production) SHIELD, RF TO MAIN, PROJECT 50-PB736-P1 Qualcomm shield can"/>
    <s v="Etc"/>
    <n v="96"/>
    <n v="1481856"/>
    <n v="56.994461538461536"/>
    <n v="15436"/>
    <s v="Currenly no customer using these RM. Hence, full provision to be made"/>
    <n v="96"/>
    <n v="1481856"/>
    <x v="2"/>
    <x v="1"/>
  </r>
  <r>
    <x v="1"/>
    <s v="760679"/>
    <s v="Glossy ink YD-1001 for nail/Mực bóng YD-1001"/>
    <s v="Cosmetic"/>
    <n v="5"/>
    <n v="5238965"/>
    <n v="201.49865384615384"/>
    <n v="1047793"/>
    <s v="BU Discontinued - [1]"/>
    <n v="5"/>
    <n v="5238965"/>
    <x v="2"/>
    <x v="2"/>
  </r>
  <r>
    <x v="1"/>
    <s v="760725"/>
    <s v="Sơn UV phủ bóng móng tay UVILON #ART 1007(MC1) CLEAR"/>
    <s v="Cosmetic"/>
    <n v="75"/>
    <n v="19720498"/>
    <n v="758.48069230769227"/>
    <n v="262939.97333333333"/>
    <s v="BU Discontinued - [1]"/>
    <n v="75"/>
    <n v="19720498"/>
    <x v="2"/>
    <x v="2"/>
  </r>
  <r>
    <x v="1"/>
    <s v="760726"/>
    <s v="Paint_x000d_/Sơn UV phủ bóng móng tay UVILON #ART 1009(MC4) CLEAR"/>
    <s v="Cosmetic"/>
    <n v="135"/>
    <n v="28762296"/>
    <n v="1106.2421538461538"/>
    <n v="213054.04444444444"/>
    <s v="BU Discontinued - [1]"/>
    <n v="135"/>
    <n v="28762296"/>
    <x v="2"/>
    <x v="2"/>
  </r>
  <r>
    <x v="1"/>
    <s v="760728"/>
    <s v="Ink  black 3C for nail/ Mực đen 3C"/>
    <s v="Cosmetic"/>
    <n v="2"/>
    <n v="2900000"/>
    <n v="111.53846153846153"/>
    <n v="1450000"/>
    <s v="BU Discontinued - [1]"/>
    <n v="2"/>
    <n v="2900000"/>
    <x v="2"/>
    <x v="2"/>
  </r>
  <r>
    <x v="1"/>
    <s v="760731"/>
    <s v="Color powder BK117/Bột màu BK117"/>
    <s v="Cosmetic"/>
    <n v="10"/>
    <n v="15500000"/>
    <n v="596.15384615384619"/>
    <n v="1550000"/>
    <s v="BU Discontinued - [1]"/>
    <n v="10"/>
    <n v="15500000"/>
    <x v="2"/>
    <x v="2"/>
  </r>
  <r>
    <x v="1"/>
    <s v="760747"/>
    <s v="pink glue 70-02202-000 (EC 200p- with label)"/>
    <s v="Etc"/>
    <n v="75609"/>
    <n v="385407284.31015599"/>
    <n v="14823.357088852154"/>
    <n v="5097.3731210590804"/>
    <s v="These raw materials are in good condition and can be used for other customer, no expiry date on these raw materials. Hence, no provison"/>
    <n v="0"/>
    <n v="0"/>
    <x v="1"/>
    <x v="0"/>
  </r>
  <r>
    <x v="1"/>
    <s v="760752"/>
    <s v="Tray FP1296/tray móng tay"/>
    <s v="Cosmetic"/>
    <n v="13370"/>
    <n v="16249692"/>
    <n v="624.98815384615386"/>
    <n v="1215.3845923709798"/>
    <s v="BU Discontinued - [1]"/>
    <n v="13370"/>
    <n v="16249692"/>
    <x v="2"/>
    <x v="2"/>
  </r>
  <r>
    <x v="1"/>
    <s v="760766"/>
    <s v="Lot No. sticker 9*23 mm/Nhãn dán ghi lot xuất hàng 9*23 mm mực trắng"/>
    <s v="Cosmetic"/>
    <n v="24375"/>
    <n v="1755928"/>
    <n v="67.535692307692301"/>
    <n v="72.038071794871797"/>
    <s v="BU Discontinued - [1]"/>
    <n v="24375"/>
    <n v="1755928"/>
    <x v="2"/>
    <x v="2"/>
  </r>
  <r>
    <x v="1"/>
    <s v="760789"/>
    <s v="Glitter HW-1001/Nhũ HW-1001 1/256"/>
    <s v="Cosmetic"/>
    <n v="10"/>
    <n v="5320000"/>
    <n v="204.61538461538461"/>
    <n v="532000"/>
    <s v="BU Discontinued - [1]"/>
    <n v="10"/>
    <n v="5320000"/>
    <x v="2"/>
    <x v="2"/>
  </r>
  <r>
    <x v="1"/>
    <s v="760820"/>
    <s v="Devide pad YL 12/Tấm đệm YL 12, 3 lớp, 2 mặt vàng kích thước 580*340 mm"/>
    <s v="Etc"/>
    <n v="300"/>
    <n v="518100"/>
    <n v="19.926923076923078"/>
    <n v="1727"/>
    <s v="Currenly no customer using these RM. Hence, full provision to be made"/>
    <n v="300"/>
    <n v="518100"/>
    <x v="2"/>
    <x v="1"/>
  </r>
  <r>
    <x v="1"/>
    <s v="760827"/>
    <s v="6 pcs: white diamond -4/Đá trắng gắn móng tay giả"/>
    <s v="Cosmetic"/>
    <n v="95040"/>
    <n v="1571460"/>
    <n v="60.440769230769227"/>
    <n v="16.534722222222221"/>
    <s v="BU Discontinued - [1]"/>
    <n v="95040"/>
    <n v="1571460"/>
    <x v="2"/>
    <x v="2"/>
  </r>
  <r>
    <x v="1"/>
    <s v="760829"/>
    <s v="White diamond -SS3/Đá trắng gắn móng tay giả SS3"/>
    <s v="Cosmetic"/>
    <n v="608876"/>
    <n v="11718427"/>
    <n v="450.70873076923078"/>
    <n v="19.245999185384218"/>
    <s v="BU Discontinued - [1]"/>
    <n v="608876"/>
    <n v="11718427"/>
    <x v="2"/>
    <x v="2"/>
  </r>
  <r>
    <x v="1"/>
    <s v="760831"/>
    <s v="AB-3 diamond/Đá AB-3 găn móng tay giả"/>
    <s v="Cosmetic"/>
    <n v="173"/>
    <n v="980676"/>
    <n v="37.71830769230769"/>
    <n v="5668.6473988439302"/>
    <s v="BU Discontinued - [1]"/>
    <n v="173"/>
    <n v="980676"/>
    <x v="2"/>
    <x v="2"/>
  </r>
  <r>
    <x v="1"/>
    <s v="760833"/>
    <s v="white diamond ss4/Đá trắng ss4 gắn móng tay giả"/>
    <s v="Cosmetic"/>
    <n v="7141"/>
    <n v="5558452"/>
    <n v="213.78661538461537"/>
    <n v="778.38566027167064"/>
    <s v="BU Discontinued - [1]"/>
    <n v="7141"/>
    <n v="5558452"/>
    <x v="2"/>
    <x v="2"/>
  </r>
  <r>
    <x v="1"/>
    <s v="760834"/>
    <s v="Stone AB ss4/Đá AB ss4"/>
    <s v="Cosmetic"/>
    <n v="74883"/>
    <n v="1723355"/>
    <n v="66.282884615384617"/>
    <n v="23.013968457460305"/>
    <s v="BU Discontinued - [1]"/>
    <n v="74883"/>
    <n v="1723355"/>
    <x v="2"/>
    <x v="2"/>
  </r>
  <r>
    <x v="1"/>
    <s v="760835"/>
    <s v="Champange stone ss3/đá màu vàng đồng ss3"/>
    <s v="Cosmetic"/>
    <n v="10197"/>
    <n v="11920483"/>
    <n v="458.48011538461537"/>
    <n v="1169.0186329312544"/>
    <s v="BU Discontinued - [1]"/>
    <n v="10197"/>
    <n v="11920483"/>
    <x v="2"/>
    <x v="2"/>
  </r>
  <r>
    <x v="1"/>
    <s v="760838"/>
    <s v="white diamond 001AB-SS6/Đá gắn móng tay"/>
    <s v="Cosmetic"/>
    <n v="11"/>
    <n v="371092"/>
    <n v="14.272769230769232"/>
    <n v="33735.63636363636"/>
    <s v="BU Discontinued - [1]"/>
    <n v="11"/>
    <n v="371092"/>
    <x v="2"/>
    <x v="2"/>
  </r>
  <r>
    <x v="1"/>
    <s v="760843"/>
    <s v="AB-SS8/Đá 7 màu SS8 cho móng tay giả"/>
    <s v="Cosmetic"/>
    <n v="42"/>
    <n v="1176000"/>
    <n v="45.230769230769234"/>
    <n v="28000"/>
    <s v="BU Discontinued - [1]"/>
    <n v="42"/>
    <n v="1176000"/>
    <x v="2"/>
    <x v="2"/>
  </r>
  <r>
    <x v="1"/>
    <s v="760844"/>
    <s v="Ink 200c with shimmer/Mực YD 63025c móng tay giả"/>
    <s v="Cosmetic"/>
    <n v="3"/>
    <n v="4950000"/>
    <n v="190.38461538461539"/>
    <n v="1650000"/>
    <s v="BU Discontinued - [1]"/>
    <n v="3"/>
    <n v="4950000"/>
    <x v="2"/>
    <x v="2"/>
  </r>
  <r>
    <x v="1"/>
    <s v="760875"/>
    <s v="White diamond AB-10/Đá gắn móng tay AB-SS10"/>
    <s v="Cosmetic"/>
    <n v="6"/>
    <n v="192000"/>
    <n v="7.384615384615385"/>
    <n v="32000"/>
    <s v="BU Discontinued - [1]"/>
    <n v="6"/>
    <n v="192000"/>
    <x v="2"/>
    <x v="2"/>
  </r>
  <r>
    <x v="1"/>
    <s v="760900"/>
    <s v="Glitter HW-1006 1/256"/>
    <s v="Cosmetic"/>
    <n v="2"/>
    <n v="4588500"/>
    <n v="176.48076923076923"/>
    <n v="2294250"/>
    <s v="BU Discontinued - [1]"/>
    <n v="2"/>
    <n v="4588500"/>
    <x v="2"/>
    <x v="2"/>
  </r>
  <r>
    <x v="1"/>
    <s v="760905"/>
    <s v="Glitter HW-2108  1/128"/>
    <s v="Cosmetic"/>
    <n v="4"/>
    <n v="2964000"/>
    <n v="114"/>
    <n v="741000"/>
    <s v="BU Discontinued - [1]"/>
    <n v="4"/>
    <n v="2964000"/>
    <x v="2"/>
    <x v="2"/>
  </r>
  <r>
    <x v="1"/>
    <s v="760936"/>
    <s v="Bột màu HW-3606  1/256"/>
    <s v="Cosmetic"/>
    <n v="3"/>
    <n v="1596000"/>
    <n v="61.384615384615387"/>
    <n v="532000"/>
    <s v="BU Discontinued - [1]"/>
    <n v="3"/>
    <n v="1596000"/>
    <x v="2"/>
    <x v="2"/>
  </r>
  <r>
    <x v="1"/>
    <s v="760939"/>
    <s v="Bột màu HW-3609 1/256"/>
    <s v="Cosmetic"/>
    <n v="2"/>
    <n v="1200000"/>
    <n v="46.153846153846153"/>
    <n v="600000"/>
    <s v="BU Discontinued - [1]"/>
    <n v="2"/>
    <n v="1200000"/>
    <x v="2"/>
    <x v="2"/>
  </r>
  <r>
    <x v="1"/>
    <s v="760943"/>
    <s v="Bột màu HW-3610 1/256"/>
    <s v="Cosmetic"/>
    <n v="4"/>
    <n v="2470000"/>
    <n v="95"/>
    <n v="617500"/>
    <s v="BU Discontinued - [1]"/>
    <n v="4"/>
    <n v="2470000"/>
    <x v="2"/>
    <x v="2"/>
  </r>
  <r>
    <x v="1"/>
    <s v="760944"/>
    <s v="Bột màu HW-3610 1/128"/>
    <s v="Cosmetic"/>
    <n v="4"/>
    <n v="1987432"/>
    <n v="76.439692307692312"/>
    <n v="496858"/>
    <s v="BU Discontinued - [1]"/>
    <n v="4"/>
    <n v="1987432"/>
    <x v="2"/>
    <x v="2"/>
  </r>
  <r>
    <x v="1"/>
    <s v="760947"/>
    <s v="Bột màu HW-4001 1/128"/>
    <s v="Cosmetic"/>
    <n v="5"/>
    <n v="1816875"/>
    <n v="69.879807692307693"/>
    <n v="363375"/>
    <s v="BU Discontinued - [1]"/>
    <n v="4.5"/>
    <n v="1816875"/>
    <x v="2"/>
    <x v="2"/>
  </r>
  <r>
    <x v="1"/>
    <s v="760959"/>
    <s v="Bột màu HW-6005  1/128"/>
    <s v="Cosmetic"/>
    <n v="2"/>
    <n v="1294505"/>
    <n v="49.788653846153849"/>
    <n v="647252.5"/>
    <s v="BU Discontinued - [1]"/>
    <n v="1.5"/>
    <n v="1294505.49"/>
    <x v="2"/>
    <x v="2"/>
  </r>
  <r>
    <x v="1"/>
    <s v="760993"/>
    <s v="Bột màu HW-1001A 1/256"/>
    <s v="Cosmetic"/>
    <n v="3"/>
    <n v="1710000"/>
    <n v="65.769230769230774"/>
    <n v="570000"/>
    <s v="BU Discontinued - [1]"/>
    <n v="2.5"/>
    <n v="1710000"/>
    <x v="2"/>
    <x v="2"/>
  </r>
  <r>
    <x v="1"/>
    <s v="760994"/>
    <s v="Bột màu HW-1001A 1/128"/>
    <s v="Cosmetic"/>
    <n v="5"/>
    <n v="2517500"/>
    <n v="96.82692307692308"/>
    <n v="503500"/>
    <s v="BU Discontinued - [1]"/>
    <n v="5"/>
    <n v="2517500"/>
    <x v="2"/>
    <x v="2"/>
  </r>
  <r>
    <x v="1"/>
    <s v="760997"/>
    <s v="EC 300 2g glue"/>
    <s v="Etc"/>
    <n v="20578"/>
    <n v="65747501.647196814"/>
    <n v="2528.7500633537238"/>
    <n v="3195.0384705606384"/>
    <s v="These raw materials are in good condition and can be used for other customer, no expiry date on these raw materials. Hence, no provison"/>
    <n v="0"/>
    <n v="0"/>
    <x v="1"/>
    <x v="0"/>
  </r>
  <r>
    <x v="1"/>
    <s v="760999"/>
    <s v="''Master lable 05011522136004'Master box label size 100*77mm"/>
    <s v="Etc"/>
    <n v="30"/>
    <n v="7050"/>
    <n v="0.27115384615384613"/>
    <n v="235"/>
    <s v="Currenly no customer using these RM. Hence, full provision to be made"/>
    <n v="30"/>
    <n v="7050"/>
    <x v="2"/>
    <x v="1"/>
  </r>
  <r>
    <x v="1"/>
    <s v="761001"/>
    <s v="'Master lable  ''05011522136035  Barcode l size '55*32mm . Code ITF14 size 100*77mm/Tem dán"/>
    <s v="Etc"/>
    <n v="140"/>
    <n v="62825"/>
    <n v="2.4163461538461539"/>
    <n v="448.75"/>
    <s v="Currenly no customer using these RM. Hence, full provision to be made"/>
    <n v="140"/>
    <n v="62825"/>
    <x v="2"/>
    <x v="1"/>
  </r>
  <r>
    <x v="1"/>
    <s v="761008"/>
    <s v="InnerLable ''05011522135960 Barcode l size '55*32mm . Code ITF14 size 100*77mm"/>
    <s v="Etc"/>
    <n v="530"/>
    <n v="124550"/>
    <n v="4.7903846153846157"/>
    <n v="235"/>
    <s v="Currenly no customer using these RM. Hence, full provision to be made"/>
    <n v="530"/>
    <n v="124550"/>
    <x v="2"/>
    <x v="1"/>
  </r>
  <r>
    <x v="1"/>
    <s v="761009"/>
    <s v="'Master lable ''05011522135977 Barcode l size '55*32mm . Code ITF14 size 100*77m"/>
    <s v="Etc"/>
    <n v="50"/>
    <n v="11750"/>
    <n v="0.45192307692307693"/>
    <n v="235"/>
    <s v="Currenly no customer using these RM. Hence, full provision to be made"/>
    <n v="50"/>
    <n v="11750"/>
    <x v="2"/>
    <x v="1"/>
  </r>
  <r>
    <x v="1"/>
    <s v="761023"/>
    <s v="Item box  label UCPA: '078462630264 Size 30*12 mm"/>
    <s v="Etc"/>
    <n v="1000"/>
    <n v="55000"/>
    <n v="2.1153846153846154"/>
    <n v="55"/>
    <s v="Currenly no customer using these RM. Hence, full provision to be made"/>
    <n v="1000"/>
    <n v="55000"/>
    <x v="2"/>
    <x v="1"/>
  </r>
  <r>
    <x v="1"/>
    <s v="761034"/>
    <s v="Hộp giấy 4013535-Instanails-Wild weekend"/>
    <s v="Cosmetic"/>
    <n v="3350"/>
    <n v="14741598"/>
    <n v="566.98453846153848"/>
    <n v="4400.4770149253727"/>
    <s v="BU Discontinued - [1]"/>
    <n v="3350"/>
    <n v="14741598"/>
    <x v="2"/>
    <x v="2"/>
  </r>
  <r>
    <x v="1"/>
    <s v="761059"/>
    <s v="Paint_x000d__x000a_/EMS Gray (M&amp;C) paint"/>
    <s v="Etc"/>
    <n v="45"/>
    <n v="15096465"/>
    <n v="580.6332692307692"/>
    <n v="335477"/>
    <s v="These raw materials are in good condition and can be used for other customer, no expiry date on these raw materials. Hence, no provison"/>
    <n v="0"/>
    <n v="0"/>
    <x v="2"/>
    <x v="4"/>
  </r>
  <r>
    <x v="1"/>
    <s v="761081"/>
    <s v="color powder/bột màu hw-3403  1/128"/>
    <s v="Cosmetic"/>
    <n v="4"/>
    <n v="1806000"/>
    <n v="69.461538461538467"/>
    <n v="451500"/>
    <s v="BU Discontinued - [1]"/>
    <n v="4"/>
    <n v="1806000"/>
    <x v="2"/>
    <x v="2"/>
  </r>
  <r>
    <x v="1"/>
    <s v="761096"/>
    <s v="Vách ngăn, 3 lớp,YL17 kích thước 378*125"/>
    <s v="Etc"/>
    <n v="250"/>
    <n v="177250"/>
    <n v="6.8173076923076925"/>
    <n v="709"/>
    <s v="BU Discontinued - [1]"/>
    <n v="650"/>
    <n v="460850"/>
    <x v="1"/>
    <x v="1"/>
  </r>
  <r>
    <x v="1"/>
    <s v="761103"/>
    <s v="Tray nail/Tray móng tay giả FP72137"/>
    <s v="Cosmetic"/>
    <n v="32976"/>
    <n v="59890480"/>
    <n v="2303.48"/>
    <n v="1816.1838913148956"/>
    <s v="BU Discontinued - [1]"/>
    <n v="32976"/>
    <n v="59890480"/>
    <x v="2"/>
    <x v="2"/>
  </r>
  <r>
    <x v="1"/>
    <s v="761105"/>
    <s v="Alcohol Prep pad for muse&amp;co"/>
    <s v="Cosmetic"/>
    <n v="28800"/>
    <n v="7253054"/>
    <n v="278.96361538461537"/>
    <n v="251.84215277777778"/>
    <s v="BU Discontinued - [1]"/>
    <n v="28800"/>
    <n v="7253054"/>
    <x v="2"/>
    <x v="2"/>
  </r>
  <r>
    <x v="1"/>
    <s v="761111"/>
    <s v="Paper box /Hộp giấy móng tay 30-02294-FA1"/>
    <s v="Cosmetic"/>
    <n v="3304"/>
    <n v="4427101"/>
    <n v="170.27311538461538"/>
    <n v="1339.9216101694915"/>
    <s v="BU Discontinued - [1]"/>
    <n v="3304"/>
    <n v="4427101"/>
    <x v="2"/>
    <x v="2"/>
  </r>
  <r>
    <x v="1"/>
    <s v="761112"/>
    <s v="Back label/Nhãn sau 40-70268-FB1"/>
    <s v="Etc"/>
    <n v="9119"/>
    <n v="1951567"/>
    <n v="75.060269230769237"/>
    <n v="214.01107577585262"/>
    <s v="Currenly no customer using these RM. Hence, full provision to be made"/>
    <n v="9119"/>
    <n v="1951567"/>
    <x v="2"/>
    <x v="1"/>
  </r>
  <r>
    <x v="1"/>
    <s v="761125"/>
    <s v="Glitter/Bột màu HW 6300"/>
    <s v="Cosmetic"/>
    <n v="2"/>
    <n v="1672000"/>
    <n v="64.307692307692307"/>
    <n v="836000"/>
    <s v="BU Discontinued - [1]"/>
    <n v="2"/>
    <n v="1672000"/>
    <x v="2"/>
    <x v="2"/>
  </r>
  <r>
    <x v="1"/>
    <s v="761128"/>
    <s v="Part Windows camera rear (50-PB622) model Qualcomm Hana 55-PE621_1 Windows Camera Assy Rear- AR coating on surface"/>
    <s v="Etc"/>
    <n v="266"/>
    <n v="35656385"/>
    <n v="1371.3994230769231"/>
    <n v="134046.56015037594"/>
    <s v="Currenly no customer using these RM. Hence, full provision to be made"/>
    <n v="266"/>
    <n v="35656385"/>
    <x v="2"/>
    <x v="1"/>
  </r>
  <r>
    <x v="1"/>
    <s v="761130"/>
    <s v="Part Windows camera front (50-PE379) Model Qualcomm Hana 55-PE902_1 Windows Camera Assy Front"/>
    <s v="Etc"/>
    <n v="120"/>
    <n v="9899869"/>
    <n v="380.76419230769233"/>
    <n v="82498.90833333334"/>
    <s v="Currenly no customer using these RM. Hence, full provision to be made"/>
    <n v="120"/>
    <n v="9899869"/>
    <x v="2"/>
    <x v="1"/>
  </r>
  <r>
    <x v="1"/>
    <s v="761133"/>
    <s v="Back label 70269 FB1/Nhãn sau 70269 FB1"/>
    <s v="Etc"/>
    <n v="5950"/>
    <n v="1295218"/>
    <n v="49.81607692307692"/>
    <n v="217.6836974789916"/>
    <s v="Currenly no customer using these RM. Hence, full provision to be made"/>
    <n v="5950"/>
    <n v="1295218"/>
    <x v="2"/>
    <x v="1"/>
  </r>
  <r>
    <x v="1"/>
    <s v="761146"/>
    <s v="ANT BTM 1( 50-PD710)/linh kiện qualcomm"/>
    <s v="Etc"/>
    <n v="141"/>
    <n v="2046051"/>
    <n v="78.694269230769237"/>
    <n v="14511"/>
    <s v="These raw materials are in good condition and can be used for other customer, no expiry date on these raw materials. Hence, no provison"/>
    <n v="0"/>
    <n v="0"/>
    <x v="1"/>
    <x v="0"/>
  </r>
  <r>
    <x v="1"/>
    <s v="761147"/>
    <s v="ANT BTM 2( 50-PD829)linh kiện qualcomm"/>
    <s v="Etc"/>
    <n v="59"/>
    <n v="856149"/>
    <n v="32.928807692307693"/>
    <n v="14511"/>
    <s v="Currenly no customer using these RM. Hence, full provision to be made"/>
    <n v="59"/>
    <n v="856149"/>
    <x v="2"/>
    <x v="1"/>
  </r>
  <r>
    <x v="1"/>
    <s v="761153"/>
    <s v="ANT TOP 5( 50-PD712)linh kiện qualcomm"/>
    <s v="Etc"/>
    <n v="26"/>
    <n v="429312"/>
    <n v="16.512"/>
    <n v="16512"/>
    <s v="Currenly no customer using these RM. Hence, full provision to be made"/>
    <n v="26"/>
    <n v="429312"/>
    <x v="2"/>
    <x v="1"/>
  </r>
  <r>
    <x v="1"/>
    <s v="761170"/>
    <s v="Plastic tray, color: clear. Size: 350*250*25 mm_x000d_/Khay nhựa, size  350*250*25 mm ( 20 ô)- pet26 trắng"/>
    <s v="Etc"/>
    <n v="64.999999999999943"/>
    <n v="170307.98440220417"/>
    <n v="6.550307092392468"/>
    <n v="2620.1228369569894"/>
    <s v=""/>
    <n v="0"/>
    <n v="0"/>
    <x v="1"/>
    <x v="0"/>
  </r>
  <r>
    <x v="1"/>
    <s v="761241"/>
    <s v="Nail DN22A/B"/>
    <s v="Cosmetic"/>
    <n v="118"/>
    <n v="900871"/>
    <n v="34.648884615384617"/>
    <n v="7634.5"/>
    <s v="BU Discontinued - [1]"/>
    <n v="118"/>
    <n v="900871"/>
    <x v="2"/>
    <x v="2"/>
  </r>
  <r>
    <x v="1"/>
    <s v="761242"/>
    <s v="Nail 01-31030-001"/>
    <s v="Cosmetic"/>
    <n v="138"/>
    <n v="1130220"/>
    <n v="43.47"/>
    <n v="8190"/>
    <s v="BU Discontinued - [1]"/>
    <n v="138"/>
    <n v="1130220"/>
    <x v="2"/>
    <x v="2"/>
  </r>
  <r>
    <x v="1"/>
    <s v="761243"/>
    <s v="Nail DN23A/B"/>
    <s v="Cosmetic"/>
    <n v="235"/>
    <n v="1764263"/>
    <n v="67.856269230769229"/>
    <n v="7507.5021276595744"/>
    <s v="BU Discontinued - [1]"/>
    <n v="235"/>
    <n v="1764263"/>
    <x v="2"/>
    <x v="2"/>
  </r>
  <r>
    <x v="1"/>
    <s v="761244"/>
    <s v="Nail DN17A/B"/>
    <s v="Cosmetic"/>
    <n v="139"/>
    <n v="1075165"/>
    <n v="41.352499999999999"/>
    <n v="7735"/>
    <s v="BU Discontinued - [1]"/>
    <n v="139"/>
    <n v="1075165"/>
    <x v="2"/>
    <x v="2"/>
  </r>
  <r>
    <x v="1"/>
    <s v="761246"/>
    <s v="Nail DN18A/B"/>
    <s v="Cosmetic"/>
    <n v="470"/>
    <n v="4556716"/>
    <n v="175.25830769230768"/>
    <n v="9695.1404255319158"/>
    <s v="BU Discontinued - [1]"/>
    <n v="470"/>
    <n v="4556716"/>
    <x v="2"/>
    <x v="2"/>
  </r>
  <r>
    <x v="1"/>
    <s v="761247"/>
    <s v="Nail DN21A/B"/>
    <s v="Cosmetic"/>
    <n v="94"/>
    <n v="727090"/>
    <n v="27.965"/>
    <n v="7735"/>
    <s v="BU Discontinued - [1]"/>
    <n v="94"/>
    <n v="727090"/>
    <x v="2"/>
    <x v="2"/>
  </r>
  <r>
    <x v="1"/>
    <s v="761248"/>
    <s v="Nail 01-31029-002"/>
    <s v="Cosmetic"/>
    <n v="187"/>
    <n v="1361360"/>
    <n v="52.36"/>
    <n v="7280"/>
    <s v="BU Discontinued - [1]"/>
    <n v="187"/>
    <n v="1361360"/>
    <x v="2"/>
    <x v="2"/>
  </r>
  <r>
    <x v="1"/>
    <s v="761249"/>
    <s v="Nail DN19A/B"/>
    <s v="Cosmetic"/>
    <n v="1328"/>
    <n v="10272080"/>
    <n v="395.08"/>
    <n v="7735"/>
    <s v="BU Discontinued - [1]"/>
    <n v="1328"/>
    <n v="10272080"/>
    <x v="2"/>
    <x v="2"/>
  </r>
  <r>
    <x v="1"/>
    <s v="761250"/>
    <s v="Nail 01-31044-002"/>
    <s v="Cosmetic"/>
    <n v="596"/>
    <n v="12609870"/>
    <n v="484.995"/>
    <n v="21157.5"/>
    <s v="BU Discontinued - [1]"/>
    <n v="596"/>
    <n v="12609870"/>
    <x v="2"/>
    <x v="2"/>
  </r>
  <r>
    <x v="1"/>
    <s v="761251"/>
    <s v="Nail 01-31053-002"/>
    <s v="Cosmetic"/>
    <n v="429"/>
    <n v="3415913"/>
    <n v="131.38126923076922"/>
    <n v="7962.5011655011658"/>
    <s v="BU Discontinued - [1]"/>
    <n v="429"/>
    <n v="3415913"/>
    <x v="2"/>
    <x v="2"/>
  </r>
  <r>
    <x v="1"/>
    <s v="761252"/>
    <s v="Nail 63032BP"/>
    <s v="Cosmetic"/>
    <n v="678"/>
    <n v="15116010"/>
    <n v="581.38499999999999"/>
    <n v="22295"/>
    <s v="BU Discontinued - [1]"/>
    <n v="678"/>
    <n v="15116010"/>
    <x v="2"/>
    <x v="2"/>
  </r>
  <r>
    <x v="1"/>
    <s v="761253"/>
    <s v="Nail 01-31392-001"/>
    <s v="Cosmetic"/>
    <n v="460"/>
    <n v="3872050"/>
    <n v="148.92500000000001"/>
    <n v="8417.5"/>
    <s v="BU Discontinued - [1]"/>
    <n v="460"/>
    <n v="3872050"/>
    <x v="2"/>
    <x v="2"/>
  </r>
  <r>
    <x v="1"/>
    <s v="761254"/>
    <s v="Nail 13-71986-001"/>
    <s v="Cosmetic"/>
    <n v="480"/>
    <n v="7644000"/>
    <n v="294"/>
    <n v="15925"/>
    <s v="BU Discontinued - [1]"/>
    <n v="480"/>
    <n v="7644000"/>
    <x v="2"/>
    <x v="2"/>
  </r>
  <r>
    <x v="1"/>
    <s v="761255"/>
    <s v="Nail 01-31031-002"/>
    <s v="Cosmetic"/>
    <n v="390"/>
    <n v="2750475"/>
    <n v="105.78749999999999"/>
    <n v="7052.5"/>
    <s v="BU Discontinued - [1]"/>
    <n v="390"/>
    <n v="2750475"/>
    <x v="2"/>
    <x v="2"/>
  </r>
  <r>
    <x v="1"/>
    <s v="761256"/>
    <s v="Nail 01-31052-002"/>
    <s v="Cosmetic"/>
    <n v="300"/>
    <n v="2388750"/>
    <n v="91.875"/>
    <n v="7962.5"/>
    <s v="BU Discontinued - [1]"/>
    <n v="300"/>
    <n v="2388750"/>
    <x v="2"/>
    <x v="2"/>
  </r>
  <r>
    <x v="1"/>
    <s v="761257"/>
    <s v="Nail DN16A/B"/>
    <s v="Cosmetic"/>
    <n v="525"/>
    <n v="4180313"/>
    <n v="160.78126923076923"/>
    <n v="7962.5009523809522"/>
    <s v="BU Discontinued - [1]"/>
    <n v="525"/>
    <n v="4180313"/>
    <x v="2"/>
    <x v="2"/>
  </r>
  <r>
    <x v="1"/>
    <s v="761258"/>
    <s v="Nail DN20A/B"/>
    <s v="Cosmetic"/>
    <n v="59"/>
    <n v="2107333"/>
    <n v="81.051269230769236"/>
    <n v="35717.508474576272"/>
    <s v="BU Discontinued - [1]"/>
    <n v="59"/>
    <n v="2107333"/>
    <x v="2"/>
    <x v="2"/>
  </r>
  <r>
    <x v="1"/>
    <s v="761259"/>
    <s v="Nail DN25A/B"/>
    <s v="Cosmetic"/>
    <n v="80"/>
    <n v="2511600"/>
    <n v="96.6"/>
    <n v="31395"/>
    <s v="BU Discontinued - [1]"/>
    <n v="80"/>
    <n v="2511600"/>
    <x v="2"/>
    <x v="2"/>
  </r>
  <r>
    <x v="1"/>
    <s v="761260"/>
    <s v="Nail 01-31033-F01"/>
    <s v="Cosmetic"/>
    <n v="177"/>
    <n v="5073705"/>
    <n v="195.14250000000001"/>
    <n v="28665"/>
    <s v="BU Discontinued - [1]"/>
    <n v="177"/>
    <n v="5073705"/>
    <x v="2"/>
    <x v="2"/>
  </r>
  <r>
    <x v="1"/>
    <s v="761261"/>
    <s v="Nail 01-31042-002"/>
    <s v="Cosmetic"/>
    <n v="124"/>
    <n v="2454270"/>
    <n v="94.394999999999996"/>
    <n v="19792.5"/>
    <s v="BU Discontinued - [1]"/>
    <n v="124"/>
    <n v="2454270"/>
    <x v="2"/>
    <x v="2"/>
  </r>
  <r>
    <x v="1"/>
    <s v="761353"/>
    <s v="Eyelash Paper box/Hộp mi giả màu hồng 30-88133-E02 Instant volume single pack"/>
    <s v="Cosmetic"/>
    <n v="2898"/>
    <n v="6056820"/>
    <n v="232.95461538461538"/>
    <n v="2090"/>
    <s v="BU Discontinued - [1]"/>
    <n v="2898"/>
    <n v="6056820"/>
    <x v="2"/>
    <x v="2"/>
  </r>
  <r>
    <x v="1"/>
    <s v="761362"/>
    <s v="Batch code mm/dd/yy for led lamp label, black ink 17*8 mm"/>
    <s v="Cosmetic"/>
    <n v="1894"/>
    <n v="100292"/>
    <n v="3.8573846153846154"/>
    <n v="52.952481520591341"/>
    <s v="BU Discontinued - [1]"/>
    <n v="1894"/>
    <n v="100292"/>
    <x v="2"/>
    <x v="2"/>
  </r>
  <r>
    <x v="1"/>
    <s v="761369"/>
    <s v="EMS Matt Black/ Sơn đen sần (for Hanwa)"/>
    <s v="Etc"/>
    <n v="21"/>
    <n v="6818217"/>
    <n v="262.23911538461539"/>
    <n v="324677"/>
    <s v="Item Unable to do in-house recycle due to special painting on product, Item will be included in Scrap Sales Plan in Year 2025"/>
    <n v="21"/>
    <n v="6818217"/>
    <x v="2"/>
    <x v="1"/>
  </r>
  <r>
    <x v="1"/>
    <s v="761371"/>
    <s v="Paper box 30-31161-FE1/Hộp giấy móng tay giả 30-31161-FE1"/>
    <s v="Cosmetic"/>
    <n v="11500"/>
    <n v="9619632"/>
    <n v="369.98584615384613"/>
    <n v="836.48973913043483"/>
    <s v="BU Discontinued - [1]"/>
    <n v="11500"/>
    <n v="9619632"/>
    <x v="2"/>
    <x v="2"/>
  </r>
  <r>
    <x v="1"/>
    <s v="761373"/>
    <s v="paper box/Hộp giấy móng tay giả 30-01258-FA1"/>
    <s v="Cosmetic"/>
    <n v="1089"/>
    <n v="1233025"/>
    <n v="47.424038461538458"/>
    <n v="1132.2543617998163"/>
    <s v="BU Discontinued - [1]"/>
    <n v="1089"/>
    <n v="1233025"/>
    <x v="2"/>
    <x v="2"/>
  </r>
  <r>
    <x v="1"/>
    <s v="761382"/>
    <s v="Item number tem số 31162 mực đen 17*8 mm"/>
    <s v="Cosmetic"/>
    <n v="3848"/>
    <n v="372855"/>
    <n v="14.340576923076924"/>
    <n v="96.895790020790017"/>
    <s v="BU Discontinued - [1]"/>
    <n v="3848"/>
    <n v="372855"/>
    <x v="2"/>
    <x v="2"/>
  </r>
  <r>
    <x v="1"/>
    <s v="761422"/>
    <s v="Thinner_x000d_/Dung môi #630 thinner (For Hanwa)"/>
    <s v="Etc"/>
    <n v="15"/>
    <n v="1512000"/>
    <n v="58.153846153846153"/>
    <n v="100800"/>
    <s v="Item Unable to do in-house recycle due to special painting on product, Item will be included in Scrap Sales Plan in Year 2025"/>
    <n v="15"/>
    <n v="1512000"/>
    <x v="2"/>
    <x v="1"/>
  </r>
  <r>
    <x v="1"/>
    <s v="761443"/>
    <s v="AU#657 INVORY (M&amp;C)-6/ Sơn ivory vàng (For Hanwa)"/>
    <s v="Etc"/>
    <n v="34"/>
    <n v="9656000"/>
    <n v="371.38461538461536"/>
    <n v="284000"/>
    <s v="Item Unable to do in-house recycle due to special painting on product, Item will be included in Scrap Sales Plan in Year 2025"/>
    <n v="34"/>
    <n v="9656000"/>
    <x v="2"/>
    <x v="1"/>
  </r>
  <r>
    <x v="1"/>
    <s v="761445"/>
    <s v="Glitter/Bột màu HW 3308"/>
    <s v="Cosmetic"/>
    <n v="1"/>
    <n v="550000"/>
    <n v="21.153846153846153"/>
    <n v="550000"/>
    <s v="BU Discontinued - [1]"/>
    <n v="1"/>
    <n v="550000"/>
    <x v="2"/>
    <x v="2"/>
  </r>
  <r>
    <x v="1"/>
    <s v="761448"/>
    <s v="Insert IUTB - 440 ốc vít"/>
    <s v="Etc"/>
    <n v="2200"/>
    <n v="4840000"/>
    <n v="186.15384615384616"/>
    <n v="2200"/>
    <s v="These raw materials are in good condition and can be used for other customer, no expiry date on these raw materials. Hence, no provison"/>
    <n v="0"/>
    <n v="0"/>
    <x v="1"/>
    <x v="0"/>
  </r>
  <r>
    <x v="1"/>
    <s v="761455"/>
    <s v="ANT LEFT2 5(50-PF706-1)linh kiện qualcomm"/>
    <s v="Etc"/>
    <n v="184"/>
    <n v="1122400"/>
    <n v="43.169230769230772"/>
    <n v="6100"/>
    <s v="Currenly no customer using these RM. Hence, full provision to be made"/>
    <n v="184"/>
    <n v="1122400"/>
    <x v="2"/>
    <x v="1"/>
  </r>
  <r>
    <x v="1"/>
    <s v="761468"/>
    <s v="PS-AS resin_x000d__x000a_/ Nhựa PC-AS"/>
    <s v="Resin"/>
    <n v="1142"/>
    <n v="9707000"/>
    <n v="373.34615384615387"/>
    <n v="8500"/>
    <s v="Item unable to re-use "/>
    <n v="1142"/>
    <n v="9707000"/>
    <x v="2"/>
    <x v="1"/>
  </r>
  <r>
    <x v="1"/>
    <s v="761510"/>
    <s v="Item number 31154/ Tem số 31154  mực đen ,size 17*8mm"/>
    <s v="Etc"/>
    <n v="1338"/>
    <n v="107040"/>
    <n v="4.1169230769230767"/>
    <n v="80"/>
    <s v="Currenly no customer using these RM. Hence, full provision to be made"/>
    <n v="1338"/>
    <n v="107040"/>
    <x v="2"/>
    <x v="1"/>
  </r>
  <r>
    <x v="1"/>
    <s v="761519"/>
    <s v="Tray 4PAIR Musenco"/>
    <s v="Cosmetic"/>
    <n v="3499"/>
    <n v="2799200"/>
    <n v="107.66153846153846"/>
    <n v="800"/>
    <s v="BU Discontinued - [1]"/>
    <n v="3499"/>
    <n v="2799200"/>
    <x v="2"/>
    <x v="2"/>
  </r>
  <r>
    <x v="1"/>
    <s v="761522"/>
    <s v="Item Text EY0001M_x000d__x000a_/ Tem chữ Romantic mực đen ,size 30*10mm"/>
    <s v="Cosmetic"/>
    <n v="547"/>
    <n v="84717"/>
    <n v="3.258346153846154"/>
    <n v="154.87568555758685"/>
    <s v="BU Discontinued - [1]"/>
    <n v="547"/>
    <n v="84717"/>
    <x v="2"/>
    <x v="2"/>
  </r>
  <r>
    <x v="1"/>
    <s v="761523"/>
    <s v="Item Text EY0003M_x000d__x000a_/ Tem chữ Allure mực đen ,size 30*10mm"/>
    <s v="Cosmetic"/>
    <n v="4465"/>
    <n v="690186"/>
    <n v="26.545615384615385"/>
    <n v="154.57693169092946"/>
    <s v="BU Discontinued - [1]"/>
    <n v="4465"/>
    <n v="690186"/>
    <x v="2"/>
    <x v="2"/>
  </r>
  <r>
    <x v="1"/>
    <s v="761524"/>
    <s v="Item Text EY0007M_x000d__x000a_/ Tem chữ Flamboyant mực đen ,size 30*10mm"/>
    <s v="Cosmetic"/>
    <n v="5382"/>
    <n v="831933"/>
    <n v="31.997423076923077"/>
    <n v="154.57692307692307"/>
    <s v="BU Discontinued - [1]"/>
    <n v="5382"/>
    <n v="831933"/>
    <x v="2"/>
    <x v="2"/>
  </r>
  <r>
    <x v="1"/>
    <s v="761525"/>
    <s v="Item Text EY0009M_x000d__x000a_/ Tem chữ Everyday mực đen ,size 30*10mm"/>
    <s v="Cosmetic"/>
    <n v="5332"/>
    <n v="808160"/>
    <n v="31.083076923076923"/>
    <n v="151.56789197299324"/>
    <s v="BU Discontinued - [1]"/>
    <n v="5332"/>
    <n v="808160"/>
    <x v="2"/>
    <x v="2"/>
  </r>
  <r>
    <x v="1"/>
    <s v="761526"/>
    <s v="Item Text EY0010M_x000d__x000a_/ Tem chữ Sweetheart mực đen ,size 30*10mm"/>
    <s v="Cosmetic"/>
    <n v="5607"/>
    <n v="868384"/>
    <n v="33.399384615384612"/>
    <n v="154.87497770643839"/>
    <s v="BU Discontinued - [1]"/>
    <n v="5607"/>
    <n v="868384"/>
    <x v="2"/>
    <x v="2"/>
  </r>
  <r>
    <x v="1"/>
    <s v="761527"/>
    <s v="Item Text EY0011M_x000d__x000a_/ Tem chữ Enchanted mực đen ,size 30*10mm"/>
    <s v="Cosmetic"/>
    <n v="5622"/>
    <n v="870707"/>
    <n v="33.48873076923077"/>
    <n v="154.87495553183919"/>
    <s v="BU Discontinued - [1]"/>
    <n v="5622"/>
    <n v="870707"/>
    <x v="2"/>
    <x v="2"/>
  </r>
  <r>
    <x v="1"/>
    <s v="761528"/>
    <s v="Item Text EY0013M_x000d__x000a_/ Tem chữ Ethereal mực đen ,size 30*10mm"/>
    <s v="Cosmetic"/>
    <n v="6082"/>
    <n v="1252176"/>
    <n v="48.160615384615383"/>
    <n v="205.8822755672476"/>
    <s v="BU Discontinued - [1]"/>
    <n v="6082"/>
    <n v="1252176"/>
    <x v="2"/>
    <x v="2"/>
  </r>
  <r>
    <x v="1"/>
    <s v="761529"/>
    <s v="Item Text EY0015M_x000d__x000a_/ Tem chữ Darling mực đen ,size 30*10mm"/>
    <s v="Cosmetic"/>
    <n v="5380"/>
    <n v="825182"/>
    <n v="31.737769230769231"/>
    <n v="153.37955390334574"/>
    <s v="BU Discontinued - [1]"/>
    <n v="5380"/>
    <n v="825182"/>
    <x v="2"/>
    <x v="2"/>
  </r>
  <r>
    <x v="1"/>
    <s v="761530"/>
    <s v="Item Text EY0016M_x000d__x000a_/ Tem chữ Stunning mực đen ,size 30*10mm"/>
    <s v="Cosmetic"/>
    <n v="5787"/>
    <n v="949923"/>
    <n v="36.535499999999999"/>
    <n v="164.14774494556764"/>
    <s v="BU Discontinued - [1]"/>
    <n v="5787"/>
    <n v="949923"/>
    <x v="2"/>
    <x v="2"/>
  </r>
  <r>
    <x v="1"/>
    <s v="761536"/>
    <s v="50-PG286 lắp ráp Qualcomm"/>
    <s v="Etc"/>
    <n v="127"/>
    <n v="1323721"/>
    <n v="50.912346153846151"/>
    <n v="10423"/>
    <s v="Currenly no customer using these RM. Hence, full provision to be made"/>
    <n v="127"/>
    <n v="1323721"/>
    <x v="2"/>
    <x v="1"/>
  </r>
  <r>
    <x v="1"/>
    <s v="761537"/>
    <s v="50-PG287 lắp ráp Qualcomm"/>
    <s v="Etc"/>
    <n v="45"/>
    <n v="457245"/>
    <n v="17.586346153846154"/>
    <n v="10161"/>
    <s v="Currenly no customer using these RM. Hence, full provision to be made"/>
    <n v="45"/>
    <n v="457245"/>
    <x v="2"/>
    <x v="1"/>
  </r>
  <r>
    <x v="1"/>
    <s v="761539"/>
    <s v="50-P2320 TAPE MOTOR/ Miếng dán"/>
    <s v="Etc"/>
    <n v="3467"/>
    <n v="911821"/>
    <n v="35.070038461538459"/>
    <n v="263"/>
    <s v=""/>
    <n v="0"/>
    <n v="0"/>
    <x v="1"/>
    <x v="0"/>
  </r>
  <r>
    <x v="1"/>
    <s v="761542"/>
    <s v="50-PE571-1  GASKET REAR MIC/Miếng dán Qualcomm"/>
    <s v="Etc"/>
    <n v="500"/>
    <n v="131500"/>
    <n v="5.0576923076923075"/>
    <n v="263"/>
    <s v="Currenly no customer using these RM. Hence, full provision to be made"/>
    <n v="500"/>
    <n v="131500"/>
    <x v="2"/>
    <x v="1"/>
  </r>
  <r>
    <x v="1"/>
    <s v="761548"/>
    <s v="50-PB619 TAPE ALS MIC FRONT/ Miếng dán"/>
    <s v="Etc"/>
    <n v="1673"/>
    <n v="424942"/>
    <n v="16.343923076923076"/>
    <n v="254"/>
    <s v=""/>
    <n v="0"/>
    <n v="0"/>
    <x v="1"/>
    <x v="0"/>
  </r>
  <r>
    <x v="1"/>
    <s v="761576"/>
    <s v="Tray móng tay Muse&amp;co/Long square tray"/>
    <s v="Cosmetic"/>
    <n v="259"/>
    <n v="132090"/>
    <n v="5.0803846153846157"/>
    <n v="510"/>
    <s v="BU Discontinued - [1]"/>
    <n v="259"/>
    <n v="132090"/>
    <x v="2"/>
    <x v="2"/>
  </r>
  <r>
    <x v="1"/>
    <s v="761593"/>
    <s v="Sơn UV sần dùng cho móng tay/UVILON #ART 1007(MC1) MATT Paint"/>
    <s v="Cosmetic"/>
    <n v="30"/>
    <n v="7070276"/>
    <n v="271.9336923076923"/>
    <n v="235675.86666666667"/>
    <s v="BU Discontinued - [1]"/>
    <n v="30"/>
    <n v="7070276"/>
    <x v="2"/>
    <x v="2"/>
  </r>
  <r>
    <x v="1"/>
    <s v="761605"/>
    <s v="Eyelene box/Hộp EYELENE,  30-88133-E01, 1 pair"/>
    <s v="Cosmetic"/>
    <n v="129"/>
    <n v="269783"/>
    <n v="10.37626923076923"/>
    <n v="2091.3410852713178"/>
    <s v="BU Discontinued - [1]"/>
    <n v="129"/>
    <n v="269783"/>
    <x v="2"/>
    <x v="2"/>
  </r>
  <r>
    <x v="1"/>
    <s v="761611"/>
    <s v="Nail pet Muse&amp;Co (clear)/Tray móng tay Muse&amp;co (Clear)"/>
    <s v="Cosmetic"/>
    <n v="29938"/>
    <n v="19759080"/>
    <n v="759.9646153846154"/>
    <n v="660"/>
    <s v="BU Discontinued - [1]"/>
    <n v="29938"/>
    <n v="19759080"/>
    <x v="2"/>
    <x v="2"/>
  </r>
  <r>
    <x v="1"/>
    <s v="761629"/>
    <s v="Clear sticker Open"/>
    <s v="Cosmetic"/>
    <n v="5000"/>
    <n v="500000"/>
    <n v="19.23076923076923"/>
    <n v="100"/>
    <s v="BU Discontinued - [1]"/>
    <n v="5000"/>
    <n v="500000"/>
    <x v="2"/>
    <x v="2"/>
  </r>
  <r>
    <x v="1"/>
    <s v="761661"/>
    <s v="Tray FP2214 (3 layers)"/>
    <s v="Etc"/>
    <n v="4194"/>
    <n v="14876048.374117646"/>
    <n v="572.15570669683257"/>
    <n v="3546.9833986928102"/>
    <s v="These raw materials are in good condition and can be used for other customer, no expiry date on these raw materials. Hence, no provison"/>
    <n v="0"/>
    <n v="0"/>
    <x v="1"/>
    <x v="0"/>
  </r>
  <r>
    <x v="1"/>
    <s v="761663"/>
    <s v="Paper box 30-02209-FA2/Hộp giấy 30-02209-FA2"/>
    <s v="Cosmetic"/>
    <n v="3458"/>
    <n v="4495826"/>
    <n v="172.91638461538463"/>
    <n v="1300.1231925968768"/>
    <s v="BU Discontinued - [1]"/>
    <n v="3458"/>
    <n v="4495826"/>
    <x v="2"/>
    <x v="2"/>
  </r>
  <r>
    <x v="1"/>
    <s v="761665"/>
    <s v="Style label 20-02209-FA1: French Spirit/French Spirit mực đen kích thước 17*8mm"/>
    <s v="Cosmetic"/>
    <n v="10942"/>
    <n v="1138889"/>
    <n v="43.803423076923075"/>
    <n v="104.0841710838969"/>
    <s v="BU Discontinued - [1]"/>
    <n v="10942"/>
    <n v="1138889"/>
    <x v="2"/>
    <x v="2"/>
  </r>
  <r>
    <x v="1"/>
    <s v="761678"/>
    <s v="Carton box YLR16-1_x000d_/Thùng carton 5 lớp, 1 mặt Việt Trì=mặt nâu,1 mặt môc MC-YLR16-1. Size:  480*375*327 mm"/>
    <s v="Etc"/>
    <n v="35"/>
    <n v="589904.75206611597"/>
    <n v="22.68864431023523"/>
    <n v="16854.421487603315"/>
    <s v="Item relating to Packaging Material - Carton Box. Can be use."/>
    <n v="0"/>
    <n v="0"/>
    <x v="1"/>
    <x v="0"/>
  </r>
  <r>
    <x v="1"/>
    <s v="761695"/>
    <s v="Master lable '05011522145969  Barcode l size '55*32mm . Code ITF14 size 100*77mm"/>
    <s v="Cosmetic"/>
    <n v="75"/>
    <n v="17625"/>
    <n v="0.67788461538461542"/>
    <n v="235"/>
    <s v="BU Discontinued - [1]"/>
    <n v="75"/>
    <n v="17625"/>
    <x v="2"/>
    <x v="2"/>
  </r>
  <r>
    <x v="1"/>
    <s v="761699"/>
    <s v="Master lable  '05011522146027  Barcode l size '55*32mm . Code ITF14 size 100*77mm"/>
    <s v="Cosmetic"/>
    <n v="105"/>
    <n v="24675"/>
    <n v="0.9490384615384615"/>
    <n v="235"/>
    <s v="BU Discontinued - [1]"/>
    <n v="105"/>
    <n v="24675"/>
    <x v="2"/>
    <x v="2"/>
  </r>
  <r>
    <x v="1"/>
    <s v="761701"/>
    <s v="Master lable  '05011522146058  Barcode l size '55*32mm . Code ITF14 size 100*77mm"/>
    <s v="Cosmetic"/>
    <n v="105"/>
    <n v="24675"/>
    <n v="0.9490384615384615"/>
    <n v="235"/>
    <s v="BU Discontinued - [1]"/>
    <n v="105"/>
    <n v="24675"/>
    <x v="2"/>
    <x v="2"/>
  </r>
  <r>
    <x v="1"/>
    <s v="761712"/>
    <s v="Style label &quot;French Elegance&quot; mực đen kích thước 17*8mm"/>
    <s v="Cosmetic"/>
    <n v="11104"/>
    <n v="1154873"/>
    <n v="44.418192307692308"/>
    <n v="104.00513328530259"/>
    <s v="BU Discontinued - [1]"/>
    <n v="11104"/>
    <n v="1154873"/>
    <x v="2"/>
    <x v="2"/>
  </r>
  <r>
    <x v="1"/>
    <s v="761713"/>
    <s v="Item label 31164 mực đen kích thước 17*8mm"/>
    <s v="Cosmetic"/>
    <n v="11740"/>
    <n v="1272220"/>
    <n v="48.931538461538459"/>
    <n v="108.36626916524702"/>
    <s v="BU Discontinued - [1]"/>
    <n v="11740"/>
    <n v="1272220"/>
    <x v="2"/>
    <x v="2"/>
  </r>
  <r>
    <x v="1"/>
    <s v="761727"/>
    <s v="MG bracket black (BC1-M)/Sơn bracket (lớp 1- for Samsung)"/>
    <s v="Etc"/>
    <n v="15"/>
    <n v="1455000"/>
    <n v="55.96153846153846"/>
    <n v="97000"/>
    <s v="Currenly no customer using these RM. Hence, full provision to be made"/>
    <n v="15"/>
    <n v="1455000"/>
    <x v="2"/>
    <x v="1"/>
  </r>
  <r>
    <x v="1"/>
    <s v="761761"/>
    <s v="Item label EAN-13: 8809627070579. Size: 10*28mm"/>
    <s v="Cosmetic"/>
    <n v="80"/>
    <n v="32000"/>
    <n v="1.2307692307692308"/>
    <n v="400"/>
    <s v="BU Discontinued - [1]"/>
    <n v="80"/>
    <n v="32000"/>
    <x v="2"/>
    <x v="2"/>
  </r>
  <r>
    <x v="1"/>
    <s v="761790"/>
    <s v="white diamond SS8/ Đá trắng gắn móng SS8"/>
    <s v="Cosmetic"/>
    <n v="241"/>
    <n v="3979000"/>
    <n v="153.03846153846155"/>
    <n v="16510.373443983404"/>
    <s v="BU Discontinued - [1]"/>
    <n v="241"/>
    <n v="3979000"/>
    <x v="2"/>
    <x v="2"/>
  </r>
  <r>
    <x v="1"/>
    <s v="761793"/>
    <s v="Pink diamond stone SS12/Đá hồng gắn móng SS12"/>
    <s v="Cosmetic"/>
    <n v="11"/>
    <n v="1155000"/>
    <n v="44.42307692307692"/>
    <n v="105000"/>
    <s v="BU Discontinued - [1]"/>
    <n v="11"/>
    <n v="1155000"/>
    <x v="2"/>
    <x v="2"/>
  </r>
  <r>
    <x v="1"/>
    <s v="761794"/>
    <s v="Champagne stone SS4/Đá màu sâm banh SS4"/>
    <s v="Cosmetic"/>
    <n v="5"/>
    <n v="550000"/>
    <n v="21.153846153846153"/>
    <n v="110000"/>
    <s v="BU Discontinued - [1]"/>
    <n v="5"/>
    <n v="550000"/>
    <x v="2"/>
    <x v="2"/>
  </r>
  <r>
    <x v="1"/>
    <s v="761796"/>
    <s v="Champagne stone SS8/Đá màu sâm banh SS8"/>
    <s v="Cosmetic"/>
    <n v="19"/>
    <n v="1406000"/>
    <n v="54.07692307692308"/>
    <n v="74000"/>
    <s v="BU Discontinued - [1]"/>
    <n v="19"/>
    <n v="1406000"/>
    <x v="2"/>
    <x v="2"/>
  </r>
  <r>
    <x v="1"/>
    <s v="761797"/>
    <s v="Pink stone SS3/Đá hồng gắn móng tay giả SS3"/>
    <s v="Cosmetic"/>
    <n v="66"/>
    <n v="9900000"/>
    <n v="380.76923076923077"/>
    <n v="150000"/>
    <s v="BU Discontinued - [1]"/>
    <n v="66"/>
    <n v="9900000"/>
    <x v="2"/>
    <x v="2"/>
  </r>
  <r>
    <x v="1"/>
    <s v="761798"/>
    <s v="Pearl 2mm for Nail/Hạt ngọc trai 2mm gắn móng tay giả"/>
    <s v="Cosmetic"/>
    <n v="41"/>
    <n v="1230000"/>
    <n v="47.307692307692307"/>
    <n v="30000"/>
    <s v="BU Discontinued - [1]"/>
    <n v="41"/>
    <n v="1230000"/>
    <x v="2"/>
    <x v="2"/>
  </r>
  <r>
    <x v="1"/>
    <s v="761799"/>
    <s v="Gold glitter for fake nail/Dây vàng trang trí móng tay giả"/>
    <s v="Cosmetic"/>
    <n v="60"/>
    <n v="300000"/>
    <n v="11.538461538461538"/>
    <n v="5000"/>
    <s v="BU Discontinued - [1]"/>
    <n v="60"/>
    <n v="300000"/>
    <x v="2"/>
    <x v="2"/>
  </r>
  <r>
    <x v="1"/>
    <s v="761804"/>
    <s v="Thùng carton 5 lớp,mặt vàng, đáy mộc in logo MC-YLR37 kích thước 530 x 380 x 400 mm"/>
    <s v="Etc"/>
    <n v="84.767249999998995"/>
    <n v="1464440.0897175062"/>
    <n v="56.324618835288703"/>
    <n v="17276.01272564019"/>
    <s v=""/>
    <n v="0"/>
    <n v="0"/>
    <x v="1"/>
    <x v="0"/>
  </r>
  <r>
    <x v="1"/>
    <s v="761805"/>
    <s v="50-PK218 Window Camera front mặt nhựa camera"/>
    <s v="Etc"/>
    <n v="30"/>
    <n v="2565000"/>
    <n v="98.65384615384616"/>
    <n v="85500"/>
    <s v="These raw materials are in good condition and can be used for other customer, no expiry date on these raw materials. Hence, no provison"/>
    <n v="0"/>
    <n v="0"/>
    <x v="1"/>
    <x v="0"/>
  </r>
  <r>
    <x v="1"/>
    <s v="761809"/>
    <s v="Miếng kim loại tam giác màu vàng dùng cho AW19"/>
    <s v="Etc"/>
    <n v="50"/>
    <n v="500000"/>
    <n v="19.23076923076923"/>
    <n v="10000"/>
    <s v="Currenly no customer using these RM. Hence, full provision to be made"/>
    <n v="50"/>
    <n v="500000"/>
    <x v="2"/>
    <x v="1"/>
  </r>
  <r>
    <x v="1"/>
    <s v="761810"/>
    <s v="Miếng kim loại hình vuông màu vàng dùng cho AW19"/>
    <s v="Etc"/>
    <n v="70"/>
    <n v="700000"/>
    <n v="26.923076923076923"/>
    <n v="10000"/>
    <s v="Currenly no customer using these RM. Hence, full provision to be made"/>
    <n v="70"/>
    <n v="700000"/>
    <x v="2"/>
    <x v="1"/>
  </r>
  <r>
    <x v="1"/>
    <s v="761812"/>
    <s v="ANT 1.5(50-PD829-3)linh kiện Qualcomm"/>
    <s v="Etc"/>
    <n v="10"/>
    <n v="42000"/>
    <n v="1.6153846153846154"/>
    <n v="4200"/>
    <s v="Currenly no customer using these RM. Hence, full provision to be made"/>
    <n v="10"/>
    <n v="42000"/>
    <x v="2"/>
    <x v="1"/>
  </r>
  <r>
    <x v="1"/>
    <s v="761814"/>
    <s v="ANT 5-1(50-PJ867-1)linh kiện Qualcomm"/>
    <s v="Etc"/>
    <n v="154"/>
    <n v="589050"/>
    <n v="22.655769230769231"/>
    <n v="3825"/>
    <s v="Currenly no customer using these RM. Hence, full provision to be made"/>
    <n v="154"/>
    <n v="589050"/>
    <x v="2"/>
    <x v="1"/>
  </r>
  <r>
    <x v="1"/>
    <s v="761815"/>
    <s v="ANT 5-2(50-PJ868-1)linh kiện Qualcomm"/>
    <s v="Etc"/>
    <n v="10"/>
    <n v="31430"/>
    <n v="1.2088461538461539"/>
    <n v="3143"/>
    <s v="Currenly no customer using these RM. Hence, full provision to be made"/>
    <n v="10"/>
    <n v="31430"/>
    <x v="2"/>
    <x v="1"/>
  </r>
  <r>
    <x v="1"/>
    <s v="761816"/>
    <s v="ANT 5-3(50-PJ869-1)linh kiện Qualcomm"/>
    <s v="Etc"/>
    <n v="188"/>
    <n v="773996"/>
    <n v="29.769076923076923"/>
    <n v="4117"/>
    <s v="These raw materials are in good condition and can be used for other customer, no expiry date on these raw materials. Hence, no provison"/>
    <n v="0"/>
    <n v="0"/>
    <x v="1"/>
    <x v="0"/>
  </r>
  <r>
    <x v="1"/>
    <s v="761817"/>
    <s v="ANT 5-4(50-PJ870-1)linh kiện Qualcomm"/>
    <s v="Etc"/>
    <n v="47"/>
    <n v="148896"/>
    <n v="5.7267692307692304"/>
    <n v="3168"/>
    <s v="These raw materials are in good condition and can be used for other customer, no expiry date on these raw materials. Hence, no provison"/>
    <n v="0"/>
    <n v="0"/>
    <x v="1"/>
    <x v="0"/>
  </r>
  <r>
    <x v="1"/>
    <s v="761829"/>
    <s v="ANT 3.3(50-PD831-2)linh kiện Qualcomm"/>
    <s v="Etc"/>
    <n v="82"/>
    <n v="254200"/>
    <n v="9.7769230769230777"/>
    <n v="3100"/>
    <s v="These raw materials are in good condition and can be used for other customer, no expiry date on these raw materials. Hence, no provison"/>
    <n v="0"/>
    <n v="0"/>
    <x v="1"/>
    <x v="0"/>
  </r>
  <r>
    <x v="1"/>
    <s v="761831"/>
    <s v="50-PL170-1 Antenna Element"/>
    <s v="Etc"/>
    <n v="80"/>
    <n v="287120"/>
    <n v="11.043076923076923"/>
    <n v="3589"/>
    <m/>
    <n v="80"/>
    <n v="287120"/>
    <x v="2"/>
    <x v="1"/>
  </r>
  <r>
    <x v="1"/>
    <s v="761849"/>
    <s v="Style label &quot; Rose Light&quot;/tem mực đen 17*8"/>
    <s v="Cosmetic"/>
    <n v="7944"/>
    <n v="794400"/>
    <n v="30.553846153846155"/>
    <n v="100"/>
    <s v="BU Discontinued - [1]"/>
    <n v="7944"/>
    <n v="794400"/>
    <x v="2"/>
    <x v="2"/>
  </r>
  <r>
    <x v="1"/>
    <s v="761851"/>
    <s v="Tray FP1278/tray móng tay"/>
    <s v="Cosmetic"/>
    <n v="5533"/>
    <n v="7199722"/>
    <n v="276.91238461538461"/>
    <n v="1301.2329658413157"/>
    <s v="BU Discontinued - [1]"/>
    <n v="5533"/>
    <n v="7199722"/>
    <x v="2"/>
    <x v="2"/>
  </r>
  <r>
    <x v="1"/>
    <s v="761852"/>
    <s v="Glue Tabs Clear (Băng dính 2 mặt)"/>
    <s v="Etc"/>
    <n v="7700"/>
    <n v="18279800"/>
    <n v="703.06923076923078"/>
    <n v="2374"/>
    <s v="These raw materials are in good condition and can be used for other customer, no expiry date on these raw materials. Hence, no provison"/>
    <n v="0"/>
    <n v="0"/>
    <x v="1"/>
    <x v="0"/>
  </r>
  <r>
    <x v="1"/>
    <s v="761853"/>
    <s v="PE bag/Túi bóng nilong kích thước 85cm*85cm"/>
    <s v="Etc"/>
    <n v="70.059882000000016"/>
    <n v="2662300.94500608"/>
    <n v="102.39619019254154"/>
    <n v="38000.362961017825"/>
    <s v=""/>
    <n v="0"/>
    <n v="0"/>
    <x v="1"/>
    <x v="0"/>
  </r>
  <r>
    <x v="1"/>
    <s v="761867"/>
    <s v="50-PL285-1 HEAT SINK, WIGIG, YC536, MTP KONA/linh kiện Qualcomm"/>
    <s v="Etc"/>
    <n v="915"/>
    <n v="12163095"/>
    <n v="467.81134615384616"/>
    <n v="13293"/>
    <s v="BU Discontinued - [1]"/>
    <n v="915"/>
    <n v="12163095"/>
    <x v="2"/>
    <x v="1"/>
  </r>
  <r>
    <x v="1"/>
    <s v="761884"/>
    <s v="Paper box 30-01278-FA2"/>
    <s v="Cosmetic"/>
    <n v="5400"/>
    <n v="5363246"/>
    <n v="206.2786923076923"/>
    <n v="993.1937037037037"/>
    <m/>
    <n v="5400"/>
    <n v="5363246"/>
    <x v="2"/>
    <x v="2"/>
  </r>
  <r>
    <x v="1"/>
    <s v="761886"/>
    <s v="Paper box 30-02263-FA2"/>
    <s v="Cosmetic"/>
    <n v="12024"/>
    <n v="11663280"/>
    <n v="448.58769230769229"/>
    <n v="970"/>
    <m/>
    <n v="12024"/>
    <n v="11663280"/>
    <x v="2"/>
    <x v="2"/>
  </r>
  <r>
    <x v="1"/>
    <s v="761887"/>
    <s v="Paper box 30-02250-FA2"/>
    <s v="Cosmetic"/>
    <n v="3164"/>
    <n v="4237645"/>
    <n v="162.98634615384614"/>
    <n v="1339.3315423514539"/>
    <s v="BU Discontinued - [1]"/>
    <n v="3164"/>
    <n v="4237645"/>
    <x v="2"/>
    <x v="2"/>
  </r>
  <r>
    <x v="1"/>
    <s v="761890"/>
    <s v="Paper box 30-01176-FA2"/>
    <s v="Cosmetic"/>
    <n v="2519"/>
    <n v="3733091"/>
    <n v="143.58042307692307"/>
    <n v="1481.9734021437077"/>
    <s v="BU Discontinued - [1]"/>
    <n v="2519"/>
    <n v="3733091"/>
    <x v="2"/>
    <x v="2"/>
  </r>
  <r>
    <x v="1"/>
    <s v="761891"/>
    <s v="Insert card Muse&amp;co (silver)/Insert card Muse&amp;co (bạc)"/>
    <s v="Cosmetic"/>
    <n v="43633"/>
    <n v="34137907"/>
    <n v="1312.9964230769231"/>
    <n v="782.38734444113402"/>
    <s v="BU Discontinued - [1]"/>
    <n v="43633"/>
    <n v="34137907"/>
    <x v="2"/>
    <x v="2"/>
  </r>
  <r>
    <x v="1"/>
    <s v="761902"/>
    <s v="50-PM243-1, ADHESIVE, DISPLAY, FRONT HOUSING, TOP, MTP HURACAN/miếng dán qualcomm"/>
    <s v="Etc"/>
    <n v="61"/>
    <n v="75030"/>
    <n v="2.8857692307692306"/>
    <n v="1230"/>
    <s v="Currenly no customer using these RM. Hence, full provision to be made"/>
    <n v="61"/>
    <n v="75030"/>
    <x v="2"/>
    <x v="1"/>
  </r>
  <r>
    <x v="1"/>
    <s v="761903"/>
    <s v="50-PM244-1, ADHESIVE, DISPLAY, FRONT HOUSING, BOTTOM,MTP HURACAN/miếng dán qualcomm"/>
    <s v="Etc"/>
    <n v="63"/>
    <n v="61929"/>
    <n v="2.3818846153846156"/>
    <n v="983"/>
    <s v="Currenly no customer using these RM. Hence, full provision to be made"/>
    <n v="63"/>
    <n v="61929"/>
    <x v="2"/>
    <x v="1"/>
  </r>
  <r>
    <x v="1"/>
    <s v="761904"/>
    <s v="50-PM241-1, ADHESIVE, DISPLAY, FRONT HOUSING, LEFT, MTP KONA/HURACAN/miếng dán qualcomm"/>
    <s v="Etc"/>
    <n v="953"/>
    <n v="1042582"/>
    <n v="40.09930769230769"/>
    <n v="1094"/>
    <s v="Currenly no customer using these RM. Hence, full provision to be made"/>
    <n v="953"/>
    <n v="1042582"/>
    <x v="2"/>
    <x v="1"/>
  </r>
  <r>
    <x v="1"/>
    <s v="761909"/>
    <s v="Miếng kim loại tròn màu vàng dùng cho Muse&amp;co"/>
    <s v="Cosmetic"/>
    <n v="27"/>
    <n v="742500"/>
    <n v="28.557692307692307"/>
    <n v="27500"/>
    <s v="BU Discontinued - [1]"/>
    <n v="27"/>
    <n v="742500"/>
    <x v="2"/>
    <x v="2"/>
  </r>
  <r>
    <x v="1"/>
    <s v="761911"/>
    <s v="Resin PC-40584-C"/>
    <s v="Resin"/>
    <n v="24.892800000000001"/>
    <n v="1762241.7656438199"/>
    <n v="67.778529447839233"/>
    <n v="70793.23200458847"/>
    <s v="Currenly no customer using these RM. Hence, full provision to be made"/>
    <n v="3.5522000000000005"/>
    <n v="312593.59999999998"/>
    <x v="1"/>
    <x v="1"/>
  </r>
  <r>
    <x v="1"/>
    <s v="761931"/>
    <s v="Paper box Muse&amp;Co (Pearl) Chinese/Hộp Muse&amp;Co (Ngọc trai) tiếng Trung"/>
    <s v="Cosmetic"/>
    <n v="2950"/>
    <n v="12095000"/>
    <n v="465.19230769230768"/>
    <n v="4100"/>
    <s v="BU Discontinued - [1]"/>
    <n v="2950"/>
    <n v="12095000"/>
    <x v="2"/>
    <x v="2"/>
  </r>
  <r>
    <x v="1"/>
    <s v="761942"/>
    <s v="50-PL928-1 ADHENSIVE, CAMERA BRACKET, MTP, PROJECT SAIPAN miếng dán"/>
    <s v="Etc"/>
    <n v="63"/>
    <n v="126145.066601371"/>
    <n v="4.8517333308219612"/>
    <n v="2002.3026444662064"/>
    <s v="Currenly no customer using these RM. Hence, full provision to be made"/>
    <n v="1113"/>
    <n v="702303"/>
    <x v="1"/>
    <x v="1"/>
  </r>
  <r>
    <x v="1"/>
    <s v="761943"/>
    <s v="Insert nut M1.4*Ø2.2*2.0mm/ốc vít"/>
    <s v="Etc"/>
    <n v="3050"/>
    <n v="630429.79883855791"/>
    <n v="24.247299955329151"/>
    <n v="206.69829470116653"/>
    <s v="These raw materials are in good condition and can be used for other customer, no expiry date on these raw materials. Hence, no provison"/>
    <n v="0"/>
    <n v="0"/>
    <x v="1"/>
    <x v="0"/>
  </r>
  <r>
    <x v="1"/>
    <s v="761947"/>
    <s v="Insert M1.4*2.2*2/ốc vít"/>
    <s v="Cosmetic"/>
    <n v="3300"/>
    <n v="594000"/>
    <n v="22.846153846153847"/>
    <n v="180"/>
    <s v="BU Discontinued - [1]"/>
    <n v="3300"/>
    <n v="594000"/>
    <x v="2"/>
    <x v="2"/>
  </r>
  <r>
    <x v="1"/>
    <s v="761949"/>
    <s v="Paper box/hộp giấy 30-01200-FA2"/>
    <s v="Cosmetic"/>
    <n v="900"/>
    <n v="873000"/>
    <n v="33.57692307692308"/>
    <n v="970"/>
    <s v="BU Discontinued - [1]"/>
    <n v="900"/>
    <n v="873000"/>
    <x v="2"/>
    <x v="2"/>
  </r>
  <r>
    <x v="1"/>
    <s v="761950"/>
    <s v="Tray for nail FP1200/tray móng tay"/>
    <s v="Cosmetic"/>
    <n v="2137"/>
    <n v="3526050"/>
    <n v="135.61730769230769"/>
    <n v="1650"/>
    <s v="BU Discontinued - [1]"/>
    <n v="2137"/>
    <n v="3526050"/>
    <x v="2"/>
    <x v="2"/>
  </r>
  <r>
    <x v="1"/>
    <s v="761952"/>
    <s v="Tem nền trong chữ đen 40-02250-FB1"/>
    <s v="Cosmetic"/>
    <n v="10633"/>
    <n v="1063300"/>
    <n v="40.896153846153844"/>
    <n v="100"/>
    <s v="BU Discontinued - [1]"/>
    <n v="10633"/>
    <n v="1063300"/>
    <x v="2"/>
    <x v="2"/>
  </r>
  <r>
    <x v="1"/>
    <s v="761954"/>
    <s v="50-PJ866-2 ANTENNA 2 linh kiện qualcomm"/>
    <s v="Etc"/>
    <n v="474"/>
    <n v="2671464"/>
    <n v="102.74861538461539"/>
    <n v="5636"/>
    <s v="Currenly no customer using these RM. Hence, full provision to be made"/>
    <n v="1214"/>
    <n v="6842104"/>
    <x v="1"/>
    <x v="1"/>
  </r>
  <r>
    <x v="1"/>
    <s v="761956"/>
    <s v="50-PJ872-2 ANTENNA 0 linh kiện qualcomm"/>
    <s v="Etc"/>
    <n v="150"/>
    <n v="956100"/>
    <n v="36.773076923076921"/>
    <n v="6374"/>
    <s v="These raw materials are in good condition and can be used for other customer, no expiry date on these raw materials. Hence, no provison"/>
    <n v="0"/>
    <n v="0"/>
    <x v="1"/>
    <x v="0"/>
  </r>
  <r>
    <x v="1"/>
    <s v="761957"/>
    <s v="50-PJ873-2 ANTENNA 7 linh kiện qualcomm"/>
    <s v="Etc"/>
    <n v="136"/>
    <n v="472464"/>
    <n v="18.171692307692307"/>
    <n v="3474"/>
    <s v="These raw materials are in good condition and can be used for other customer, no expiry date on these raw materials. Hence, no provison"/>
    <n v="0"/>
    <n v="0"/>
    <x v="1"/>
    <x v="0"/>
  </r>
  <r>
    <x v="1"/>
    <s v="761958"/>
    <s v="50-PJ874-2 ANTENNA 4-1 linh kiện qualcomm"/>
    <s v="Etc"/>
    <n v="25"/>
    <n v="95625"/>
    <n v="3.6778846153846154"/>
    <n v="3825"/>
    <s v="Currenly no customer using these RM. Hence, full provision to be made"/>
    <n v="25"/>
    <n v="95625"/>
    <x v="2"/>
    <x v="1"/>
  </r>
  <r>
    <x v="1"/>
    <s v="761959"/>
    <s v="50-PJ875-2 ANTENNA 4-2 linh kiện qualcomm"/>
    <s v="Etc"/>
    <n v="2080"/>
    <n v="6537440"/>
    <n v="251.44"/>
    <n v="3143"/>
    <s v="Currenly no customer using these RM. Hence, full provision to be made"/>
    <n v="2080"/>
    <n v="6537440"/>
    <x v="2"/>
    <x v="1"/>
  </r>
  <r>
    <x v="1"/>
    <s v="761960"/>
    <s v="50-PJ876-2 ANTENNA 4-3 linh kiện qualcomm"/>
    <s v="Etc"/>
    <n v="1552"/>
    <n v="6754304"/>
    <n v="259.7809230769231"/>
    <n v="4352"/>
    <s v="Currenly no customer using these RM. Hence, full provision to be made"/>
    <n v="1552"/>
    <n v="6754304"/>
    <x v="2"/>
    <x v="1"/>
  </r>
  <r>
    <x v="1"/>
    <s v="761961"/>
    <s v="50-PJ877-2 ANTENNA 4-4 linh kiện qualcomm"/>
    <s v="Etc"/>
    <n v="1842"/>
    <n v="5835456"/>
    <n v="224.4406153846154"/>
    <n v="3168"/>
    <s v="Currenly no customer using these RM. Hence, full provision to be made"/>
    <n v="1842"/>
    <n v="5835456"/>
    <x v="2"/>
    <x v="1"/>
  </r>
  <r>
    <x v="1"/>
    <s v="761965"/>
    <s v="Pearl diamond 3mm for nail/đá ngọc trai 3mm"/>
    <s v="Cosmetic"/>
    <n v="15"/>
    <n v="750000"/>
    <n v="28.846153846153847"/>
    <n v="50000"/>
    <s v="BU Discontinued - [1]"/>
    <n v="15"/>
    <n v="750000"/>
    <x v="2"/>
    <x v="2"/>
  </r>
  <r>
    <x v="1"/>
    <s v="761966"/>
    <s v="50-PN911-1_ADHESIVE, HAPTICS BOOT/miếng dán"/>
    <s v="Etc"/>
    <n v="15560"/>
    <n v="6224000"/>
    <n v="239.38461538461539"/>
    <n v="400"/>
    <s v="These raw materials are in good condition and can be used for other customer, no expiry date on these raw materials. Hence, no provison"/>
    <n v="0"/>
    <n v="0"/>
    <x v="2"/>
    <x v="4"/>
  </r>
  <r>
    <x v="1"/>
    <s v="761971"/>
    <s v="Paper box/hộp giấy 30-02280-FA1"/>
    <s v="Cosmetic"/>
    <n v="1000"/>
    <n v="1340000"/>
    <n v="51.53846153846154"/>
    <n v="1340"/>
    <s v="BU Discontinued - [1]"/>
    <n v="1000"/>
    <n v="1340000"/>
    <x v="2"/>
    <x v="2"/>
  </r>
  <r>
    <x v="1"/>
    <s v="761972"/>
    <s v="Paper box/hộp giấy 30-02280-FB1"/>
    <s v="Cosmetic"/>
    <n v="6742"/>
    <n v="9034280"/>
    <n v="347.47230769230771"/>
    <n v="1340"/>
    <s v="BU Discontinued - [1]"/>
    <n v="6742"/>
    <n v="9034280"/>
    <x v="2"/>
    <x v="2"/>
  </r>
  <r>
    <x v="1"/>
    <s v="761976"/>
    <s v="white diamond ss16/Đá trắng ss16 gắn móng tay giả"/>
    <s v="Cosmetic"/>
    <n v="5"/>
    <n v="190000"/>
    <n v="7.3076923076923075"/>
    <n v="38000"/>
    <s v="BU Discontinued - [1]"/>
    <n v="5"/>
    <n v="190000"/>
    <x v="2"/>
    <x v="2"/>
  </r>
  <r>
    <x v="1"/>
    <s v="761978"/>
    <s v="Dây đồng vàng/Bronze wire for cosmetics"/>
    <s v="Etc"/>
    <n v="200"/>
    <n v="1400000"/>
    <n v="53.846153846153847"/>
    <n v="7000"/>
    <s v="Currenly no customer using these RM. Hence, full provision to be made"/>
    <n v="200"/>
    <n v="1400000"/>
    <x v="2"/>
    <x v="1"/>
  </r>
  <r>
    <x v="1"/>
    <s v="761980"/>
    <s v="Nail sticker W122/Miếng dán"/>
    <s v="Cosmetic"/>
    <n v="649"/>
    <n v="7354524"/>
    <n v="282.86630769230771"/>
    <n v="11332.086286594762"/>
    <s v="BU Discontinued - [1]"/>
    <n v="649"/>
    <n v="7354524"/>
    <x v="2"/>
    <x v="2"/>
  </r>
  <r>
    <x v="1"/>
    <s v="761981"/>
    <s v="Tấm tam giác rỗng 2mm/Triangle 2mm for nail"/>
    <s v="Cosmetic"/>
    <n v="2000"/>
    <n v="100000"/>
    <n v="3.8461538461538463"/>
    <n v="50"/>
    <s v="BU Discontinued - [1]"/>
    <n v="2000"/>
    <n v="100000"/>
    <x v="2"/>
    <x v="2"/>
  </r>
  <r>
    <x v="1"/>
    <s v="761984"/>
    <s v="Style label black ink/tem chữ Glamour mực đen. Size 17*8mm"/>
    <s v="Cosmetic"/>
    <n v="3481"/>
    <n v="348100"/>
    <n v="13.388461538461538"/>
    <n v="100"/>
    <s v="BU Discontinued - [1]"/>
    <n v="3481"/>
    <n v="348100"/>
    <x v="2"/>
    <x v="2"/>
  </r>
  <r>
    <x v="1"/>
    <s v="761986"/>
    <s v="Style label black ink/tem chữ Inspired mực đen. Size 17*8mm"/>
    <s v="Cosmetic"/>
    <n v="5768"/>
    <n v="576800"/>
    <n v="22.184615384615384"/>
    <n v="100"/>
    <s v="BU Discontinued - [1]"/>
    <n v="5768"/>
    <n v="576800"/>
    <x v="2"/>
    <x v="2"/>
  </r>
  <r>
    <x v="1"/>
    <s v="761987"/>
    <s v="Pearl paper box muse&amp;co for eyelash/hộp lông mi muse&amp;co"/>
    <s v="Cosmetic"/>
    <n v="1940"/>
    <n v="20857999"/>
    <n v="802.23073076923072"/>
    <n v="10751.545876288659"/>
    <s v="BU Discontinued - [1]"/>
    <n v="1940"/>
    <n v="20857999"/>
    <x v="2"/>
    <x v="2"/>
  </r>
  <r>
    <x v="1"/>
    <s v="761988"/>
    <s v="Paper box/hộp giấy 30-01260-FA1"/>
    <s v="Cosmetic"/>
    <n v="5290"/>
    <n v="5181047"/>
    <n v="199.27103846153847"/>
    <n v="979.40396975425335"/>
    <s v="BU Discontinued - [1]"/>
    <n v="5290"/>
    <n v="5181047"/>
    <x v="2"/>
    <x v="2"/>
  </r>
  <r>
    <x v="1"/>
    <s v="762002"/>
    <s v="Insert M3.0x0.5PxL5.74/ốc vít"/>
    <s v="Etc"/>
    <n v="3542"/>
    <n v="3719100"/>
    <n v="143.0423076923077"/>
    <n v="1050"/>
    <s v="These raw materials are in good condition and can be used for other customer, no expiry date on these raw materials. Hence, no provison"/>
    <n v="0"/>
    <n v="0"/>
    <x v="1"/>
    <x v="0"/>
  </r>
  <r>
    <x v="1"/>
    <s v="762008"/>
    <s v="50-PH875-2 ADHENSIVE, TOUCH PANEL, IDP TANOS"/>
    <s v="Etc"/>
    <n v="122"/>
    <n v="919758"/>
    <n v="35.375307692307693"/>
    <n v="7539"/>
    <s v="These raw materials are in good condition and can be used for other customer, no expiry date on these raw materials. Hence, no provison"/>
    <n v="0"/>
    <n v="0"/>
    <x v="1"/>
    <x v="0"/>
  </r>
  <r>
    <x v="1"/>
    <s v="762009"/>
    <s v="50-PN761-1, ADHENSIVE, REAR CAMERA"/>
    <s v="Etc"/>
    <n v="74"/>
    <n v="32412"/>
    <n v="1.2466153846153847"/>
    <n v="438"/>
    <s v="Currenly no customer using these RM. Hence, full provision to be made"/>
    <n v="74"/>
    <n v="32412"/>
    <x v="2"/>
    <x v="1"/>
  </r>
  <r>
    <x v="1"/>
    <s v="762010"/>
    <s v="50-PN762-1, ADHENSIVE, TOF REAR CAMERA"/>
    <s v="Etc"/>
    <n v="88"/>
    <n v="31328"/>
    <n v="1.204923076923077"/>
    <n v="356"/>
    <s v="Currenly no customer using these RM. Hence, full provision to be made"/>
    <n v="88"/>
    <n v="31328"/>
    <x v="2"/>
    <x v="1"/>
  </r>
  <r>
    <x v="1"/>
    <s v="762011"/>
    <s v="50-PN037_ ADHENSIVE, FRONT CAMERA"/>
    <s v="Etc"/>
    <n v="172"/>
    <n v="1063132"/>
    <n v="40.889692307692307"/>
    <n v="6181"/>
    <s v="Currenly no customer using these RM. Hence, full provision to be made"/>
    <n v="172"/>
    <n v="1063132"/>
    <x v="2"/>
    <x v="1"/>
  </r>
  <r>
    <x v="1"/>
    <s v="762012"/>
    <s v="50-PM620-1_ CAMERA LENS"/>
    <s v="Etc"/>
    <n v="168"/>
    <n v="5145504"/>
    <n v="197.904"/>
    <n v="30628"/>
    <s v="These raw materials are in good condition and can be used for other customer, no expiry date on these raw materials. Hence, no provison"/>
    <n v="0"/>
    <n v="0"/>
    <x v="1"/>
    <x v="0"/>
  </r>
  <r>
    <x v="1"/>
    <s v="762013"/>
    <s v="50-PM621-1_ CAMERA ADHENSIVE"/>
    <s v="Etc"/>
    <n v="52"/>
    <n v="190996"/>
    <n v="7.3460000000000001"/>
    <n v="3673"/>
    <s v="Currenly no customer using these RM. Hence, full provision to be made"/>
    <n v="52"/>
    <n v="190996"/>
    <x v="2"/>
    <x v="1"/>
  </r>
  <r>
    <x v="1"/>
    <s v="762014"/>
    <s v="Insert nut M1.6*Phi 3*L3.5mm/ốc vít"/>
    <s v="Etc"/>
    <n v="380"/>
    <n v="98800"/>
    <n v="3.8"/>
    <n v="260"/>
    <s v="Currenly no customer using these RM. Hence, full provision to be made"/>
    <n v="1700"/>
    <n v="442000"/>
    <x v="1"/>
    <x v="1"/>
  </r>
  <r>
    <x v="1"/>
    <s v="762015"/>
    <s v="Insert nut M2.0*Phi 4.0*L4.13mm/ốc vít"/>
    <s v="Etc"/>
    <n v="268"/>
    <n v="144987.54605962799"/>
    <n v="5.5764440792164613"/>
    <n v="540.99830619264173"/>
    <s v=""/>
    <n v="0"/>
    <n v="0"/>
    <x v="1"/>
    <x v="0"/>
  </r>
  <r>
    <x v="1"/>
    <s v="762036"/>
    <s v="ANT 5-4(50-PJ870-2) - Linh kiện qualcomm"/>
    <s v="Etc"/>
    <n v="10"/>
    <n v="31680"/>
    <n v="1.2184615384615385"/>
    <n v="3168"/>
    <s v="Currenly no customer using these RM. Hence, full provision to be made"/>
    <n v="10"/>
    <n v="31680"/>
    <x v="2"/>
    <x v="1"/>
  </r>
  <r>
    <x v="1"/>
    <s v="762037"/>
    <s v="50-PM794-2 ANTENNA 6 - Linh kiện qualcomm"/>
    <s v="Etc"/>
    <n v="1000"/>
    <n v="3611000"/>
    <n v="138.88461538461539"/>
    <n v="3611"/>
    <s v="Currenly no customer using these RM. Hence, full provision to be made"/>
    <n v="1000"/>
    <n v="3611000"/>
    <x v="2"/>
    <x v="1"/>
  </r>
  <r>
    <x v="1"/>
    <s v="762038"/>
    <s v="50-PN825-1 Gasket grounding tape"/>
    <s v="Cosmetic"/>
    <n v="589"/>
    <n v="2889130"/>
    <n v="111.12038461538461"/>
    <n v="4905.144312393888"/>
    <s v="These raw materials are in good condition and can be used for other customer, no expiry date on these raw materials. Hence, no provison"/>
    <n v="0"/>
    <n v="0"/>
    <x v="2"/>
    <x v="4"/>
  </r>
  <r>
    <x v="1"/>
    <s v="762040"/>
    <s v="50-PN781-52 BEZEL ADHENSIVE"/>
    <s v="Etc"/>
    <n v="500"/>
    <n v="524500"/>
    <n v="20.173076923076923"/>
    <n v="1049"/>
    <s v="Currenly no customer using these RM. Hence, full provision to be made"/>
    <n v="500"/>
    <n v="524500"/>
    <x v="2"/>
    <x v="1"/>
  </r>
  <r>
    <x v="1"/>
    <s v="762041"/>
    <s v="50-PN780-52 ADHENSIVE COVER ANTENNA"/>
    <s v="Etc"/>
    <n v="89"/>
    <n v="228285"/>
    <n v="8.7801923076923085"/>
    <n v="2565"/>
    <s v="Currenly no customer using these RM. Hence, full provision to be made"/>
    <n v="89"/>
    <n v="228285"/>
    <x v="2"/>
    <x v="1"/>
  </r>
  <r>
    <x v="1"/>
    <s v="762045"/>
    <s v="50-PN780-51mặt nhựa"/>
    <s v="Etc"/>
    <n v="30"/>
    <n v="356126"/>
    <n v="13.697153846153846"/>
    <n v="11870.866666666667"/>
    <s v="Currenly no customer using these RM. Hence, full provision to be made"/>
    <n v="30"/>
    <n v="356126"/>
    <x v="2"/>
    <x v="1"/>
  </r>
  <r>
    <x v="1"/>
    <s v="762061"/>
    <s v="Keo đính đá móng tay Araldite 2011"/>
    <s v="Cosmetic"/>
    <n v="26"/>
    <n v="12434118"/>
    <n v="478.23530769230769"/>
    <n v="478235.30769230769"/>
    <s v="BU Discontinued - [1]"/>
    <n v="26"/>
    <n v="12434118"/>
    <x v="2"/>
    <x v="2"/>
  </r>
  <r>
    <x v="1"/>
    <s v="762067"/>
    <s v="PET 10 slots clear/Tray clear 10 ô 500*340*17.5H"/>
    <s v="Etc"/>
    <n v="1404.7999999999997"/>
    <n v="4213679.1620522253"/>
    <n v="162.06458315585482"/>
    <n v="2999.486875037177"/>
    <s v=""/>
    <n v="0"/>
    <n v="0"/>
    <x v="1"/>
    <x v="0"/>
  </r>
  <r>
    <x v="1"/>
    <s v="762075"/>
    <s v="Túi quà tặng MUSE&amp;CO Kích thước: 170*70*220, giấy Couches 160gms, in 5 màu, láng mờ, bế, dán, xâu 2 dây trắng, oze"/>
    <s v="Cosmetic"/>
    <n v="700"/>
    <n v="3059000"/>
    <n v="117.65384615384616"/>
    <n v="4370"/>
    <s v="BU Discontinued - [1]"/>
    <n v="700"/>
    <n v="3059000"/>
    <x v="2"/>
    <x v="2"/>
  </r>
  <r>
    <x v="1"/>
    <s v="762078"/>
    <s v="Steel S45C/Tấm thép  S45C KT: 130x130x20T"/>
    <s v="Mold Jig Material"/>
    <n v="2"/>
    <n v="960000"/>
    <n v="36.92307692307692"/>
    <n v="480000"/>
    <s v="Currenly no customer using these RM. Hence, full provision to be made"/>
    <n v="2"/>
    <n v="960000"/>
    <x v="2"/>
    <x v="1"/>
  </r>
  <r>
    <x v="1"/>
    <s v="762080"/>
    <s v="Aluminum Alloy/ Tấm kim loại bằng nhôm 6061.  KT:310*140*20T"/>
    <s v="Mold Jig Material"/>
    <n v="3"/>
    <n v="599199"/>
    <n v="23.046115384615383"/>
    <n v="199733"/>
    <s v="Raw Material relating to Aluminium, which is the core material of the company. No movement is due to company has been actively using another size. Item able to recycle and re-produce to new size. "/>
    <n v="3"/>
    <n v="599199"/>
    <x v="2"/>
    <x v="1"/>
  </r>
  <r>
    <x v="1"/>
    <s v="762081"/>
    <s v="Aluminum Alloy/ Tấm kim loại bằng nhôm 6061. KT:230*95*30T"/>
    <s v="Mold Jig Material"/>
    <n v="1"/>
    <n v="157700"/>
    <n v="6.0653846153846152"/>
    <n v="157700"/>
    <s v="Raw Material relating to Aluminium, which is the core material of the company. No movement is due to company has been actively using another size. Item able to recycle and re-produce to new size. "/>
    <n v="1"/>
    <n v="157700"/>
    <x v="2"/>
    <x v="1"/>
  </r>
  <r>
    <x v="1"/>
    <s v="762083"/>
    <s v="Pearl Paper box Muse&amp;Co (English-Korean)/Hộp ngọc trai Muse&amp;Co (Anh-Hàn)"/>
    <s v="Cosmetic"/>
    <n v="29402"/>
    <n v="118754147"/>
    <n v="4567.4671923076921"/>
    <n v="4038.9819400040815"/>
    <s v="BU Discontinued - [1]"/>
    <n v="29402"/>
    <n v="118754147"/>
    <x v="2"/>
    <x v="2"/>
  </r>
  <r>
    <x v="1"/>
    <s v="762084"/>
    <s v="Aluminum A1050 Size:  115x123x2.5mm/Nhôm tấm A1050 Size:  115x123x2.5"/>
    <s v="Mold Jig Material"/>
    <n v="26"/>
    <n v="195000"/>
    <n v="7.5"/>
    <n v="7500"/>
    <s v="Raw Material relating to Aluminium, which is the core material of the company. No movement is due to company has been actively using another size. Item able to recycle and re-produce to new size. "/>
    <n v="26"/>
    <n v="195000"/>
    <x v="2"/>
    <x v="1"/>
  </r>
  <r>
    <x v="1"/>
    <s v="762089"/>
    <s v="Pearl Paper box Muse&amp;Co (English-Korean) - set 8 /Hộp ngọc trai Muse&amp;Co set 8 (Anh-Hàn)"/>
    <s v="Cosmetic"/>
    <n v="660"/>
    <n v="40590000"/>
    <n v="1561.1538461538462"/>
    <n v="61500"/>
    <s v="BU Discontinued - [1]"/>
    <n v="660"/>
    <n v="40590000"/>
    <x v="2"/>
    <x v="2"/>
  </r>
  <r>
    <x v="1"/>
    <s v="762090"/>
    <s v="Pearl Paper box Muse&amp;Co (English-Korean) - set 3 /Hộp ngọc trai Muse&amp;Co set 3 (Anh-Hàn)"/>
    <s v="Cosmetic"/>
    <n v="449"/>
    <n v="18004900"/>
    <n v="692.4961538461539"/>
    <n v="40100"/>
    <s v="BU Discontinued - [1]"/>
    <n v="449"/>
    <n v="18004900"/>
    <x v="2"/>
    <x v="2"/>
  </r>
  <r>
    <x v="1"/>
    <s v="762092"/>
    <s v="Tape muse&amp;co 412-24 - Miếng dán móng tay 412-24 (MCVS-19-039)"/>
    <s v="Cosmetic"/>
    <n v="35034"/>
    <n v="122937212"/>
    <n v="4728.3543076923079"/>
    <n v="3509.0829479933777"/>
    <s v="BU Discontinued - [1]"/>
    <n v="35034"/>
    <n v="122937212"/>
    <x v="2"/>
    <x v="2"/>
  </r>
  <r>
    <x v="1"/>
    <s v="762096"/>
    <s v="Giấy hướng dẫn sử dụng gift box muse&amp;co/Insert gift box muse&amp;co"/>
    <s v="Cosmetic"/>
    <n v="4200"/>
    <n v="2058000"/>
    <n v="79.15384615384616"/>
    <n v="490"/>
    <s v="BU Discontinued - [1]"/>
    <n v="4200"/>
    <n v="2058000"/>
    <x v="2"/>
    <x v="2"/>
  </r>
  <r>
    <x v="1"/>
    <s v="762100"/>
    <s v="Tem airfit sticker 20*20"/>
    <s v="Cosmetic"/>
    <n v="25157"/>
    <n v="6637047"/>
    <n v="255.27103846153847"/>
    <n v="263.82505863179233"/>
    <s v="BU Discontinued - [1]"/>
    <n v="25157"/>
    <n v="6637047"/>
    <x v="2"/>
    <x v="2"/>
  </r>
  <r>
    <x v="1"/>
    <s v="762101"/>
    <s v="Tem airfit sticker 30*30"/>
    <s v="Cosmetic"/>
    <n v="3000"/>
    <n v="900000"/>
    <n v="34.615384615384613"/>
    <n v="300"/>
    <s v="BU Discontinued - [1]"/>
    <n v="3000"/>
    <n v="900000"/>
    <x v="2"/>
    <x v="2"/>
  </r>
  <r>
    <x v="1"/>
    <s v="762102"/>
    <s v="Tem airfit sticker 40*40"/>
    <s v="Cosmetic"/>
    <n v="3000"/>
    <n v="1050000"/>
    <n v="40.384615384615387"/>
    <n v="350"/>
    <s v="BU Discontinued - [1]"/>
    <n v="3000"/>
    <n v="1050000"/>
    <x v="2"/>
    <x v="2"/>
  </r>
  <r>
    <x v="1"/>
    <s v="762130"/>
    <s v="Powder KAO WAX EB-FF/chất phụ gia"/>
    <s v="Cosmetic"/>
    <n v="2"/>
    <n v="2900000"/>
    <n v="111.53846153846153"/>
    <n v="1450000"/>
    <s v="BU Discontinued - [1]"/>
    <n v="2"/>
    <n v="2900000"/>
    <x v="2"/>
    <x v="2"/>
  </r>
  <r>
    <x v="1"/>
    <s v="762133"/>
    <s v="Nail sticker MC-001"/>
    <s v="Cosmetic"/>
    <n v="97"/>
    <n v="722878"/>
    <n v="27.803000000000001"/>
    <n v="7452.3505154639179"/>
    <s v="BU Discontinued - [1]"/>
    <n v="97"/>
    <n v="722878"/>
    <x v="2"/>
    <x v="2"/>
  </r>
  <r>
    <x v="1"/>
    <s v="762136"/>
    <s v="Nail sticker MC-004"/>
    <s v="Cosmetic"/>
    <n v="299"/>
    <n v="3226545"/>
    <n v="124.09788461538461"/>
    <n v="10791.120401337792"/>
    <s v="BU Discontinued - [1]"/>
    <n v="299"/>
    <n v="3226545"/>
    <x v="2"/>
    <x v="2"/>
  </r>
  <r>
    <x v="1"/>
    <s v="762139"/>
    <s v="Nail sticker MC-007"/>
    <s v="Cosmetic"/>
    <n v="164"/>
    <n v="3060059"/>
    <n v="117.69457692307692"/>
    <n v="18658.896341463416"/>
    <s v="BU Discontinued - [1]"/>
    <n v="164"/>
    <n v="3060059"/>
    <x v="2"/>
    <x v="2"/>
  </r>
  <r>
    <x v="1"/>
    <s v="762140"/>
    <s v="Nail sticker MC-008"/>
    <s v="Cosmetic"/>
    <n v="297"/>
    <n v="5541692"/>
    <n v="213.142"/>
    <n v="18658.895622895623"/>
    <s v="BU Discontinued - [1]"/>
    <n v="297"/>
    <n v="5541692"/>
    <x v="2"/>
    <x v="2"/>
  </r>
  <r>
    <x v="1"/>
    <s v="762141"/>
    <s v="Nail sticker MC-009"/>
    <s v="Cosmetic"/>
    <n v="298"/>
    <n v="3327278"/>
    <n v="127.97223076923076"/>
    <n v="11165.362416107382"/>
    <s v="BU Discontinued - [1]"/>
    <n v="298"/>
    <n v="3327278"/>
    <x v="2"/>
    <x v="2"/>
  </r>
  <r>
    <x v="1"/>
    <s v="762142"/>
    <s v="Nail sticker MC-010"/>
    <s v="Cosmetic"/>
    <n v="150"/>
    <n v="2798834"/>
    <n v="107.64746153846154"/>
    <n v="18658.893333333333"/>
    <s v="BU Discontinued - [1]"/>
    <n v="150"/>
    <n v="2798834"/>
    <x v="2"/>
    <x v="2"/>
  </r>
  <r>
    <x v="1"/>
    <s v="762143"/>
    <s v="Nail sticker MC-011"/>
    <s v="Cosmetic"/>
    <n v="167"/>
    <n v="3116036"/>
    <n v="119.84753846153846"/>
    <n v="18658.898203592813"/>
    <s v="BU Discontinued - [1]"/>
    <n v="167"/>
    <n v="3116036"/>
    <x v="2"/>
    <x v="2"/>
  </r>
  <r>
    <x v="1"/>
    <s v="762145"/>
    <s v="Nail sticker MC-013"/>
    <s v="Cosmetic"/>
    <n v="155"/>
    <n v="2892129"/>
    <n v="111.23573076923077"/>
    <n v="18658.896774193548"/>
    <s v="BU Discontinued - [1]"/>
    <n v="155"/>
    <n v="2892129"/>
    <x v="2"/>
    <x v="2"/>
  </r>
  <r>
    <x v="1"/>
    <s v="762146"/>
    <s v="Nail sticker MC-014"/>
    <s v="Cosmetic"/>
    <n v="181"/>
    <n v="3377260"/>
    <n v="129.89461538461538"/>
    <n v="18658.895027624309"/>
    <s v="BU Discontinued - [1]"/>
    <n v="181"/>
    <n v="3377260"/>
    <x v="2"/>
    <x v="2"/>
  </r>
  <r>
    <x v="1"/>
    <s v="762147"/>
    <s v="Nail sticker MC-015"/>
    <s v="Cosmetic"/>
    <n v="153"/>
    <n v="2854811"/>
    <n v="109.80042307692308"/>
    <n v="18658.895424836603"/>
    <s v="BU Discontinued - [1]"/>
    <n v="153"/>
    <n v="2854811"/>
    <x v="2"/>
    <x v="2"/>
  </r>
  <r>
    <x v="1"/>
    <s v="762148"/>
    <s v="Nail sticker MC-016"/>
    <s v="Cosmetic"/>
    <n v="299"/>
    <n v="3342934"/>
    <n v="128.57438461538462"/>
    <n v="11180.38127090301"/>
    <s v="BU Discontinued - [1]"/>
    <n v="299"/>
    <n v="3342934"/>
    <x v="2"/>
    <x v="2"/>
  </r>
  <r>
    <x v="1"/>
    <s v="762149"/>
    <s v="Nail sticker MC-017"/>
    <s v="Cosmetic"/>
    <n v="299"/>
    <n v="3342934"/>
    <n v="128.57438461538462"/>
    <n v="11180.38127090301"/>
    <s v="BU Discontinued - [1]"/>
    <n v="299"/>
    <n v="3342934"/>
    <x v="2"/>
    <x v="2"/>
  </r>
  <r>
    <x v="1"/>
    <s v="762150"/>
    <s v="Nail sticker MC-018"/>
    <s v="Cosmetic"/>
    <n v="99"/>
    <n v="1847231"/>
    <n v="71.047346153846149"/>
    <n v="18658.898989898989"/>
    <s v="BU Discontinued - [1]"/>
    <n v="99"/>
    <n v="1847231"/>
    <x v="2"/>
    <x v="2"/>
  </r>
  <r>
    <x v="1"/>
    <s v="762151"/>
    <s v="Nail sticker MC-019"/>
    <s v="Cosmetic"/>
    <n v="155"/>
    <n v="2892129"/>
    <n v="111.23573076923077"/>
    <n v="18658.896774193548"/>
    <s v="BU Discontinued - [1]"/>
    <n v="155"/>
    <n v="2892129"/>
    <x v="2"/>
    <x v="2"/>
  </r>
  <r>
    <x v="1"/>
    <s v="762152"/>
    <s v="Nail sticker MC-020"/>
    <s v="Cosmetic"/>
    <n v="108"/>
    <n v="2015161"/>
    <n v="77.506192307692302"/>
    <n v="18658.89814814815"/>
    <s v="BU Discontinued - [1]"/>
    <n v="108"/>
    <n v="2015161"/>
    <x v="2"/>
    <x v="2"/>
  </r>
  <r>
    <x v="1"/>
    <s v="762153"/>
    <s v="Nail sticker MC-021"/>
    <s v="Cosmetic"/>
    <n v="277"/>
    <n v="3001422"/>
    <n v="115.43930769230769"/>
    <n v="10835.458483754514"/>
    <s v="BU Discontinued - [1]"/>
    <n v="277"/>
    <n v="3001422"/>
    <x v="2"/>
    <x v="2"/>
  </r>
  <r>
    <x v="1"/>
    <s v="762154"/>
    <s v="Nail sticker MC-022"/>
    <s v="Cosmetic"/>
    <n v="235"/>
    <n v="4384841"/>
    <n v="168.64773076923078"/>
    <n v="18658.897872340425"/>
    <s v="BU Discontinued - [1]"/>
    <n v="235"/>
    <n v="4384841"/>
    <x v="2"/>
    <x v="2"/>
  </r>
  <r>
    <x v="1"/>
    <s v="762155"/>
    <s v="Nail sticker MC-023"/>
    <s v="Cosmetic"/>
    <n v="99"/>
    <n v="1847231"/>
    <n v="71.047346153846149"/>
    <n v="18658.898989898989"/>
    <s v="BU Discontinued - [1]"/>
    <n v="99"/>
    <n v="1847231"/>
    <x v="2"/>
    <x v="2"/>
  </r>
  <r>
    <x v="1"/>
    <s v="762158"/>
    <s v="Nail sticker MC-026"/>
    <s v="Cosmetic"/>
    <n v="117"/>
    <n v="2183091"/>
    <n v="83.965038461538455"/>
    <n v="18658.897435897437"/>
    <s v="BU Discontinued - [1]"/>
    <n v="117"/>
    <n v="2183091"/>
    <x v="2"/>
    <x v="2"/>
  </r>
  <r>
    <x v="1"/>
    <s v="762159"/>
    <s v="Nail sticker MC-027"/>
    <s v="Cosmetic"/>
    <n v="95"/>
    <n v="1772595"/>
    <n v="68.176730769230772"/>
    <n v="18658.894736842107"/>
    <s v="BU Discontinued - [1]"/>
    <n v="95"/>
    <n v="1772595"/>
    <x v="2"/>
    <x v="2"/>
  </r>
  <r>
    <x v="1"/>
    <s v="762160"/>
    <s v="Nail sticker MC-028"/>
    <s v="Cosmetic"/>
    <n v="246"/>
    <n v="2739246"/>
    <n v="105.35561538461539"/>
    <n v="11135.146341463415"/>
    <s v="BU Discontinued - [1]"/>
    <n v="246"/>
    <n v="2739246"/>
    <x v="2"/>
    <x v="2"/>
  </r>
  <r>
    <x v="1"/>
    <s v="762161"/>
    <s v="Nail sticker MC-029"/>
    <s v="Cosmetic"/>
    <n v="99"/>
    <n v="1847231"/>
    <n v="71.047346153846149"/>
    <n v="18658.898989898989"/>
    <s v="BU Discontinued - [1]"/>
    <n v="99"/>
    <n v="1847231"/>
    <x v="2"/>
    <x v="2"/>
  </r>
  <r>
    <x v="1"/>
    <s v="762162"/>
    <s v="Nail sticker MC-030"/>
    <s v="Cosmetic"/>
    <n v="99"/>
    <n v="1847231"/>
    <n v="71.047346153846149"/>
    <n v="18658.898989898989"/>
    <s v="BU Discontinued - [1]"/>
    <n v="99"/>
    <n v="1847231"/>
    <x v="2"/>
    <x v="2"/>
  </r>
  <r>
    <x v="1"/>
    <s v="762163"/>
    <s v="Nail sticker MC-031"/>
    <s v="Cosmetic"/>
    <n v="149"/>
    <n v="2780175"/>
    <n v="106.92980769230769"/>
    <n v="18658.892617449663"/>
    <s v="BU Discontinued - [1]"/>
    <n v="149"/>
    <n v="2780175"/>
    <x v="2"/>
    <x v="2"/>
  </r>
  <r>
    <x v="1"/>
    <s v="762164"/>
    <s v="Nail sticker MC-032"/>
    <s v="Cosmetic"/>
    <n v="99"/>
    <n v="1847231"/>
    <n v="71.047346153846149"/>
    <n v="18658.898989898989"/>
    <s v="BU Discontinued - [1]"/>
    <n v="99"/>
    <n v="1847231"/>
    <x v="2"/>
    <x v="2"/>
  </r>
  <r>
    <x v="1"/>
    <s v="762165"/>
    <s v="Nail sticker MC-033"/>
    <s v="Cosmetic"/>
    <n v="126"/>
    <n v="2351021"/>
    <n v="90.423884615384608"/>
    <n v="18658.896825396827"/>
    <s v="BU Discontinued - [1]"/>
    <n v="126"/>
    <n v="2351021"/>
    <x v="2"/>
    <x v="2"/>
  </r>
  <r>
    <x v="1"/>
    <s v="762166"/>
    <s v="Nail sticker MC-034"/>
    <s v="Cosmetic"/>
    <n v="144"/>
    <n v="2686881"/>
    <n v="103.34157692307693"/>
    <n v="18658.895833333332"/>
    <s v="BU Discontinued - [1]"/>
    <n v="144"/>
    <n v="2686881"/>
    <x v="2"/>
    <x v="2"/>
  </r>
  <r>
    <x v="1"/>
    <s v="762167"/>
    <s v="Nail sticker MC-035"/>
    <s v="Cosmetic"/>
    <n v="229"/>
    <n v="2560307"/>
    <n v="98.473346153846151"/>
    <n v="11180.379912663755"/>
    <s v="BU Discontinued - [1]"/>
    <n v="229"/>
    <n v="2560307"/>
    <x v="2"/>
    <x v="2"/>
  </r>
  <r>
    <x v="1"/>
    <s v="762168"/>
    <s v="Nail sticker MC-036"/>
    <s v="Cosmetic"/>
    <n v="230"/>
    <n v="2574928"/>
    <n v="99.035692307692301"/>
    <n v="11195.339130434782"/>
    <s v="BU Discontinued - [1]"/>
    <n v="230"/>
    <n v="2574928"/>
    <x v="2"/>
    <x v="2"/>
  </r>
  <r>
    <x v="1"/>
    <s v="762169"/>
    <s v="Nail sticker MC-037"/>
    <s v="Cosmetic"/>
    <n v="72"/>
    <n v="1343441"/>
    <n v="51.67080769230769"/>
    <n v="18658.902777777777"/>
    <s v="BU Discontinued - [1]"/>
    <n v="72"/>
    <n v="1343441"/>
    <x v="2"/>
    <x v="2"/>
  </r>
  <r>
    <x v="1"/>
    <s v="762170"/>
    <s v="Nail sticker MC-038"/>
    <s v="Cosmetic"/>
    <n v="298"/>
    <n v="5560351"/>
    <n v="213.85965384615383"/>
    <n v="18658.895973154362"/>
    <s v="BU Discontinued - [1]"/>
    <n v="298"/>
    <n v="5560351"/>
    <x v="2"/>
    <x v="2"/>
  </r>
  <r>
    <x v="1"/>
    <s v="762171"/>
    <s v="Nail sticker MC-039"/>
    <s v="Cosmetic"/>
    <n v="299"/>
    <n v="5579010"/>
    <n v="214.5773076923077"/>
    <n v="18658.896321070235"/>
    <s v="BU Discontinued - [1]"/>
    <n v="299"/>
    <n v="5579010"/>
    <x v="2"/>
    <x v="2"/>
  </r>
  <r>
    <x v="1"/>
    <s v="762172"/>
    <s v="Nail sticker MC-040"/>
    <s v="Cosmetic"/>
    <n v="98"/>
    <n v="1828572"/>
    <n v="70.329692307692312"/>
    <n v="18658.897959183672"/>
    <s v="BU Discontinued - [1]"/>
    <n v="98"/>
    <n v="1828572"/>
    <x v="2"/>
    <x v="2"/>
  </r>
  <r>
    <x v="1"/>
    <s v="762173"/>
    <s v="Nail sticker MC-041"/>
    <s v="Cosmetic"/>
    <n v="169"/>
    <n v="3153353"/>
    <n v="121.2828076923077"/>
    <n v="18658.893491124261"/>
    <s v="BU Discontinued - [1]"/>
    <n v="169"/>
    <n v="3153353"/>
    <x v="2"/>
    <x v="2"/>
  </r>
  <r>
    <x v="1"/>
    <s v="762174"/>
    <s v="Nail sticker MC-042"/>
    <s v="Cosmetic"/>
    <n v="15"/>
    <n v="279883"/>
    <n v="10.76473076923077"/>
    <n v="18658.866666666665"/>
    <s v="BU Discontinued - [1]"/>
    <n v="15"/>
    <n v="279883"/>
    <x v="2"/>
    <x v="2"/>
  </r>
  <r>
    <x v="1"/>
    <s v="762179"/>
    <s v="Mini buffer for nail (muse&amp;co), pink color/ Dũa màu hồng"/>
    <s v="Cosmetic"/>
    <n v="4400"/>
    <n v="1108105"/>
    <n v="42.619423076923077"/>
    <n v="251.84204545454546"/>
    <s v="BU Discontinued - [1]"/>
    <n v="4400"/>
    <n v="1108105"/>
    <x v="2"/>
    <x v="2"/>
  </r>
  <r>
    <x v="1"/>
    <s v="762180"/>
    <s v="Muse&amp;co Paper packaging (for Glitz Gel Strips)"/>
    <s v="Cosmetic"/>
    <n v="2961"/>
    <n v="1491409"/>
    <n v="57.361884615384618"/>
    <n v="503.68422830124956"/>
    <s v="BU Discontinued - [1]"/>
    <n v="2961"/>
    <n v="1491409"/>
    <x v="2"/>
    <x v="2"/>
  </r>
  <r>
    <x v="1"/>
    <s v="762181"/>
    <s v="HOUSING 630W"/>
    <s v="Etc"/>
    <n v="4592"/>
    <n v="158991076"/>
    <n v="6115.0413846153842"/>
    <n v="34623.492160278744"/>
    <s v="These raw materials are in good condition and can be used for other customer, no expiry date on these raw materials. Hence, no provison"/>
    <n v="0"/>
    <n v="0"/>
    <x v="2"/>
    <x v="4"/>
  </r>
  <r>
    <x v="1"/>
    <s v="762182"/>
    <s v="BRAKET 630W"/>
    <s v="Etc"/>
    <n v="392"/>
    <n v="11059000"/>
    <n v="425.34615384615387"/>
    <n v="28211.734693877552"/>
    <s v="These raw materials are in good condition and can be used for other customer, no expiry date on these raw materials. Hence, no provison"/>
    <n v="0"/>
    <n v="0"/>
    <x v="2"/>
    <x v="4"/>
  </r>
  <r>
    <x v="1"/>
    <s v="762191"/>
    <s v="MTP LAHAINA_50-PR913-1_Thermal Pad/Băng dính"/>
    <s v="Etc"/>
    <n v="13972"/>
    <n v="105602040.976634"/>
    <n v="4061.6169606397689"/>
    <n v="7558.1191652328944"/>
    <s v="These raw materials are in good condition and can be used for other customer, no expiry date on these raw materials. Hence, no provison"/>
    <n v="0"/>
    <n v="0"/>
    <x v="1"/>
    <x v="0"/>
  </r>
  <r>
    <x v="1"/>
    <s v="762208"/>
    <s v="Bearing 6000ZZ3CMR K NS7ST-3BBB00035A"/>
    <s v="Auto"/>
    <n v="3628"/>
    <n v="31223442.983240768"/>
    <n v="1200.901653201568"/>
    <n v="8606.2411750939282"/>
    <s v=""/>
    <n v="0"/>
    <n v="0"/>
    <x v="1"/>
    <x v="0"/>
  </r>
  <r>
    <x v="1"/>
    <s v="762209"/>
    <s v="Bearing 6200T1XZZ#CMR K NS7ST-3432GJ0005A-F (Vòng bi lắp ráp hàng LGIT 630W/BYD cover)"/>
    <s v="Auto"/>
    <n v="4627"/>
    <n v="47213423.901093237"/>
    <n v="1815.9009192728167"/>
    <n v="10203.895375209258"/>
    <s v="These raw materials are in good condition and can be used for other customer, no expiry date on these raw materials. Hence, no provison"/>
    <n v="0"/>
    <n v="0"/>
    <x v="1"/>
    <x v="0"/>
  </r>
  <r>
    <x v="1"/>
    <s v="762210"/>
    <s v="Tray PET 27 - MTP Lahaina 360*460, Khay nhựa Tray PET 27"/>
    <s v="Etc"/>
    <n v="199.66669000000013"/>
    <n v="713936.28876149515"/>
    <n v="27.459088029288274"/>
    <n v="3575.6404273616931"/>
    <s v=""/>
    <n v="0"/>
    <n v="0"/>
    <x v="1"/>
    <x v="0"/>
  </r>
  <r>
    <x v="1"/>
    <s v="762211"/>
    <s v="Mặt nhựa meka 50-PN598-1 (hàng qualcomm)"/>
    <s v="Etc"/>
    <n v="534"/>
    <n v="16563513"/>
    <n v="637.05819230769225"/>
    <n v="31017.814606741573"/>
    <s v="These raw materials are in good condition and can be used for other customer, no expiry date on these raw materials. Hence, no provison"/>
    <n v="0"/>
    <n v="0"/>
    <x v="2"/>
    <x v="4"/>
  </r>
  <r>
    <x v="1"/>
    <s v="762213"/>
    <s v="50-PP516-1 ADHENSIVE, SPEAKER BOX, MTP LAHAINA/BĂNG DÍNH"/>
    <s v="Etc"/>
    <n v="2000"/>
    <n v="2342000"/>
    <n v="90.07692307692308"/>
    <n v="1171"/>
    <s v=""/>
    <n v="0"/>
    <n v="0"/>
    <x v="1"/>
    <x v="0"/>
  </r>
  <r>
    <x v="1"/>
    <s v="762214"/>
    <s v="50-PR793-1 ADHENSIVE, DISPLAY, BOTTOM, MTP LAHAINA/BĂNG DÍNH"/>
    <s v="Etc"/>
    <n v="165"/>
    <n v="153285"/>
    <n v="5.8955769230769235"/>
    <n v="929"/>
    <s v=""/>
    <n v="0"/>
    <n v="0"/>
    <x v="1"/>
    <x v="0"/>
  </r>
  <r>
    <x v="1"/>
    <s v="762215"/>
    <s v="50-PR794-1 ADHENSIVE, DISPLAY, LEFT, MTP LAHAINA/BĂNG DÍNH"/>
    <s v="Etc"/>
    <n v="500"/>
    <n v="662500"/>
    <n v="25.48076923076923"/>
    <n v="1325"/>
    <s v="Currenly no customer using these RM. Hence, full provision to be made"/>
    <n v="500"/>
    <n v="662500"/>
    <x v="2"/>
    <x v="1"/>
  </r>
  <r>
    <x v="1"/>
    <s v="762216"/>
    <s v="50-PR795-1 ADHENSIVE, DISPLAY, RIGHT, MTP LAHAINA/BĂNG DÍNH"/>
    <s v="Etc"/>
    <n v="35"/>
    <n v="46375"/>
    <n v="1.7836538461538463"/>
    <n v="1325"/>
    <s v="Currenly no customer using these RM. Hence, full provision to be made"/>
    <n v="35"/>
    <n v="46375"/>
    <x v="2"/>
    <x v="1"/>
  </r>
  <r>
    <x v="1"/>
    <s v="762217"/>
    <s v="50-PP717-1 GASKET, MIC, REAR HOUSING/BĂNG DÍNH"/>
    <s v="Etc"/>
    <n v="422"/>
    <n v="362076"/>
    <n v="13.926"/>
    <n v="858"/>
    <s v=""/>
    <n v="0"/>
    <n v="0"/>
    <x v="1"/>
    <x v="0"/>
  </r>
  <r>
    <x v="1"/>
    <s v="762218"/>
    <s v="50-PP718-1 GASKET, MIC, BATTERY DOOR/BĂNG DÍNH"/>
    <s v="Etc"/>
    <n v="898"/>
    <n v="361894"/>
    <n v="13.919"/>
    <n v="403"/>
    <s v=""/>
    <n v="0"/>
    <n v="0"/>
    <x v="1"/>
    <x v="0"/>
  </r>
  <r>
    <x v="1"/>
    <s v="762219"/>
    <s v="50-PP815-1 ADHENSIVE REAR LENS/BĂNG DÍNH"/>
    <s v="Etc"/>
    <n v="321"/>
    <n v="936999"/>
    <n v="36.038423076923074"/>
    <n v="2919"/>
    <s v="These raw materials are in good condition and can be used for other customer, no expiry date on these raw materials. Hence, no provison"/>
    <n v="0"/>
    <n v="0"/>
    <x v="1"/>
    <x v="0"/>
  </r>
  <r>
    <x v="1"/>
    <s v="762220"/>
    <s v="50-PN599-1 ADHENSIVE FRONT LENS/BĂNG DÍNH"/>
    <s v="Etc"/>
    <n v="659"/>
    <n v="1060990"/>
    <n v="40.807307692307695"/>
    <n v="1610"/>
    <s v="Currenly no customer using these RM. Hence, full provision to be made"/>
    <n v="659"/>
    <n v="1060990"/>
    <x v="2"/>
    <x v="1"/>
  </r>
  <r>
    <x v="1"/>
    <s v="762221"/>
    <s v="Tray 97055 black (for automotive dept)"/>
    <s v="Etc"/>
    <n v="100"/>
    <n v="460000"/>
    <n v="17.692307692307693"/>
    <n v="4600"/>
    <s v="Currenly no customer using these RM. Hence, full provision to be made"/>
    <n v="100"/>
    <n v="460000"/>
    <x v="2"/>
    <x v="1"/>
  </r>
  <r>
    <x v="1"/>
    <s v="762222"/>
    <s v="Tray 97055 clear (for automotive dept )"/>
    <s v="Etc"/>
    <n v="330"/>
    <n v="1443969"/>
    <n v="55.537269230769233"/>
    <n v="4375.6636363636362"/>
    <s v="Currenly no customer using these RM. Hence, full provision to be made"/>
    <n v="330"/>
    <n v="1443969"/>
    <x v="2"/>
    <x v="1"/>
  </r>
  <r>
    <x v="1"/>
    <s v="762227"/>
    <s v="Tray IKC camera base clear"/>
    <s v="Etc"/>
    <n v="450"/>
    <n v="3408300"/>
    <n v="131.08846153846153"/>
    <n v="7574"/>
    <s v="Item not able to re-use"/>
    <n v="450"/>
    <n v="3408300"/>
    <x v="2"/>
    <x v="1"/>
  </r>
  <r>
    <x v="1"/>
    <s v="762228"/>
    <s v="Tray IKC camera base black"/>
    <s v="Etc"/>
    <n v="269"/>
    <n v="2037406"/>
    <n v="78.361769230769227"/>
    <n v="7574"/>
    <s v="Item not able to re-use"/>
    <n v="269"/>
    <n v="2037406"/>
    <x v="2"/>
    <x v="1"/>
  </r>
  <r>
    <x v="1"/>
    <s v="762230"/>
    <s v="50-PR914-1 GROUNDING PAD, BEAMER MODULE, CHITWAN CDP( Liệu của MC)"/>
    <s v="Etc"/>
    <n v="5665"/>
    <n v="1133000"/>
    <n v="43.57692307692308"/>
    <n v="200"/>
    <s v="These raw materials are in good condition and can be used for other customer, no expiry date on these raw materials. Hence, no provison"/>
    <n v="0"/>
    <n v="0"/>
    <x v="1"/>
    <x v="0"/>
  </r>
  <r>
    <x v="1"/>
    <s v="762231"/>
    <s v="50-PR977-1 Pad, conductive, FPC Connector, MTP Lahaina( liệu của MC)"/>
    <s v="Etc"/>
    <n v="6243"/>
    <n v="1248600"/>
    <n v="48.023076923076921"/>
    <n v="200"/>
    <s v="Currenly no customer using these RM. Hence, full provision to be made"/>
    <n v="6454"/>
    <n v="1290800"/>
    <x v="1"/>
    <x v="1"/>
  </r>
  <r>
    <x v="1"/>
    <s v="762235"/>
    <s v="50-PP814-10 Rear Lens, MTP Bitra Lahaina ( no coating) (hàng qualcomm)"/>
    <s v="Etc"/>
    <n v="240"/>
    <n v="6051533.1842815401"/>
    <n v="232.75127631852078"/>
    <n v="25214.721601173085"/>
    <s v=""/>
    <n v="0"/>
    <n v="0"/>
    <x v="1"/>
    <x v="0"/>
  </r>
  <r>
    <x v="1"/>
    <s v="762236"/>
    <s v="Carton tray IN/YLR42 3 plates, 2 yellow surface IN/YLR 42/Khay carton Gen 2 không nắp đục lỗ tay cầm 2 mặt vàng 525*350*140"/>
    <s v="Etc"/>
    <n v="127.14999999999998"/>
    <n v="795623.67093849299"/>
    <n v="30.600910420711269"/>
    <n v="6257.3627285764305"/>
    <s v=""/>
    <n v="0"/>
    <n v="0"/>
    <x v="1"/>
    <x v="0"/>
  </r>
  <r>
    <x v="1"/>
    <s v="762237"/>
    <s v="Devide pad BR30(3 plates) 2 yellow surface/Vách ngăn (chia 3) 487*136*3T"/>
    <s v="Etc"/>
    <n v="642.69999999999982"/>
    <n v="655872.41980057675"/>
    <n v="25.225862300022182"/>
    <n v="1020.4954407975368"/>
    <s v=""/>
    <n v="0"/>
    <n v="0"/>
    <x v="1"/>
    <x v="0"/>
  </r>
  <r>
    <x v="1"/>
    <s v="762238"/>
    <s v="Devide pad BR31(3 plates) 2 yellow surface/Vách ngăn (chia 9) 339*136*3T"/>
    <s v="Etc"/>
    <n v="301.90000000000009"/>
    <n v="309764.64737579226"/>
    <n v="11.914024899068933"/>
    <n v="1026.05050472273"/>
    <s v=""/>
    <n v="0"/>
    <n v="0"/>
    <x v="1"/>
    <x v="0"/>
  </r>
  <r>
    <x v="1"/>
    <s v="762242"/>
    <s v="Poly bag for nail sticker/túi bóng dán miệng 75*275.44"/>
    <s v="Cosmetic"/>
    <n v="7"/>
    <n v="726600"/>
    <n v="27.946153846153845"/>
    <n v="103800"/>
    <s v="BU Discontinued - [1]"/>
    <n v="7"/>
    <n v="726600"/>
    <x v="2"/>
    <x v="2"/>
  </r>
  <r>
    <x v="1"/>
    <s v="762251"/>
    <s v="Paper box/hộp giấy móng tay 30-02264-FA2"/>
    <s v="Cosmetic"/>
    <n v="4308"/>
    <n v="4178760"/>
    <n v="160.72153846153847"/>
    <n v="970"/>
    <s v="BU Discontinued - [1]"/>
    <n v="4308"/>
    <n v="4178760"/>
    <x v="2"/>
    <x v="2"/>
  </r>
  <r>
    <x v="1"/>
    <s v="762252"/>
    <s v="Paper box/hộp giấy móng tay 30-02270-FA2"/>
    <s v="Cosmetic"/>
    <n v="319"/>
    <n v="427460"/>
    <n v="16.440769230769231"/>
    <n v="1340"/>
    <s v="BU Discontinued - [1]"/>
    <n v="319"/>
    <n v="427460"/>
    <x v="2"/>
    <x v="2"/>
  </r>
  <r>
    <x v="1"/>
    <s v="762253"/>
    <s v="Resin/ Nhựa MA5400 (PBT GF40%-color: BK). Maker: Lotte advanced material"/>
    <s v="Resin"/>
    <n v="1857"/>
    <n v="281242650"/>
    <n v="10817.025"/>
    <n v="151450"/>
    <s v="These raw materials are in good condition and can be used for other customer, no expiry date on these raw materials. Hence, no provison"/>
    <n v="0"/>
    <n v="0"/>
    <x v="2"/>
    <x v="4"/>
  </r>
  <r>
    <x v="1"/>
    <s v="762257"/>
    <s v="Devide pad YL 24/Tấm đệm YL 24, 3 lớp, 2 mặt vàng kích thước 460*355 mm"/>
    <s v="Etc"/>
    <n v="438.32860099999982"/>
    <n v="71863.497749773465"/>
    <n v="2.7639806826835946"/>
    <n v="163.94891318025924"/>
    <s v=""/>
    <n v="0"/>
    <n v="0"/>
    <x v="1"/>
    <x v="0"/>
  </r>
  <r>
    <x v="1"/>
    <s v="762258"/>
    <s v="Cover IN/YLR43 3 plates, 2 yellow surface/Nắp IN/YLR43 2 mặt vàng 550*370*60mm"/>
    <s v="Etc"/>
    <n v="190"/>
    <n v="1444380"/>
    <n v="55.553076923076922"/>
    <n v="7602"/>
    <s v="These raw materials are in good condition and can be used for other customer, no expiry date on these raw materials. Hence, no provison"/>
    <n v="0"/>
    <n v="0"/>
    <x v="1"/>
    <x v="0"/>
  </r>
  <r>
    <x v="1"/>
    <s v="762259"/>
    <s v="Carton tray IN/YLR 44 3 plates 2 surface yellow/Khay carton ba lớp hai mặt vàng IN/YLR44 525*350*85"/>
    <s v="Etc"/>
    <n v="1303.9678109999895"/>
    <n v="7449568.1042429358"/>
    <n v="286.52185016318981"/>
    <n v="5712.9999999999964"/>
    <s v=""/>
    <n v="0"/>
    <n v="0"/>
    <x v="1"/>
    <x v="0"/>
  </r>
  <r>
    <x v="1"/>
    <s v="762260"/>
    <s v="Devide pad  3 plates 2 surface yellow (2R) BR34-2R/Vách carton 3 lớp 2 mặt vàng BR34-2R 338*82"/>
    <s v="Etc"/>
    <n v="2501.900239999999"/>
    <n v="3232455.1100800037"/>
    <n v="124.3251965415386"/>
    <n v="1292.000000000002"/>
    <s v=""/>
    <n v="0"/>
    <n v="0"/>
    <x v="1"/>
    <x v="0"/>
  </r>
  <r>
    <x v="1"/>
    <s v="762261"/>
    <s v="Devide pad  3 plates 2 surface yellow (3R) BR35-3R/Vách carton 3 lớp 2 mặt vàng BR35-3R 501*82"/>
    <s v="Etc"/>
    <n v="982.74246399999993"/>
    <n v="1354219.1153923729"/>
    <n v="52.085350592014343"/>
    <n v="1378.0000000003795"/>
    <s v=""/>
    <n v="0"/>
    <n v="0"/>
    <x v="1"/>
    <x v="0"/>
  </r>
  <r>
    <x v="1"/>
    <s v="762262"/>
    <s v="Carton tray IN/YLR 45 3 plates 2 surface yellow/Khay carton 3 lớp 2 mặt vàng IN/YLR45 525*350*122"/>
    <s v="Etc"/>
    <n v="20"/>
    <n v="130002.95087106992"/>
    <n v="5.000113495041151"/>
    <n v="6500.1475435534958"/>
    <s v=""/>
    <n v="0"/>
    <n v="0"/>
    <x v="1"/>
    <x v="0"/>
  </r>
  <r>
    <x v="1"/>
    <s v="762263"/>
    <s v="Devide pad  3 plates 2 surface yellow (9R) BR36-9R/Vách carton 3 lớp 2 mặt vàng BR36-9R 338*119"/>
    <s v="Etc"/>
    <n v="200"/>
    <n v="309077.08592777071"/>
    <n v="11.887580227991181"/>
    <n v="1545.3854296388536"/>
    <s v=""/>
    <n v="0"/>
    <n v="0"/>
    <x v="1"/>
    <x v="0"/>
  </r>
  <r>
    <x v="1"/>
    <s v="762264"/>
    <s v="Devide pad  3 plates 2 surface yellow (3R) BR37-3R/Vách carton 3 lớp 2 mặt vàng BR37-3R 501*119"/>
    <s v="Etc"/>
    <n v="228.00000000000023"/>
    <n v="388849.56759671029"/>
    <n v="14.955752599873472"/>
    <n v="1705.4805596346926"/>
    <s v=""/>
    <n v="0"/>
    <n v="0"/>
    <x v="1"/>
    <x v="0"/>
  </r>
  <r>
    <x v="1"/>
    <s v="762267"/>
    <s v="Devide pad  3 plates 2 surface yellow (24R) BR39-24R/Vách carton 3 lớp 2 mặt vàng BR39-24R 501*106"/>
    <s v="Etc"/>
    <n v="235"/>
    <n v="385165"/>
    <n v="14.814038461538461"/>
    <n v="1639"/>
    <s v=""/>
    <n v="0"/>
    <n v="0"/>
    <x v="1"/>
    <x v="0"/>
  </r>
  <r>
    <x v="1"/>
    <s v="762276"/>
    <s v="Pearl paper box Muse&amp;Co 1 set (Japanese) - Hộp ngọc trai Muse&amp;CO 1 set (tiếng Nhật)"/>
    <s v="Cosmetic"/>
    <n v="10308"/>
    <n v="41649867"/>
    <n v="1601.9179615384614"/>
    <n v="4040.5381257275903"/>
    <s v="BU Discontinued - [1]"/>
    <n v="10308"/>
    <n v="41649867"/>
    <x v="2"/>
    <x v="2"/>
  </r>
  <r>
    <x v="1"/>
    <s v="762277"/>
    <s v="Protective tape 1 - MCSV-19-058 QRD LAHAINA/Miếng dán"/>
    <s v="Etc"/>
    <n v="2825"/>
    <n v="3090550"/>
    <n v="118.86730769230769"/>
    <n v="1094"/>
    <s v="These raw materials are in good condition and can be used for other customer, no expiry date on these raw materials. Hence, no provison"/>
    <n v="0"/>
    <n v="0"/>
    <x v="1"/>
    <x v="0"/>
  </r>
  <r>
    <x v="1"/>
    <s v="762278"/>
    <s v="Protective tape 2 - MCSV-19-059 QRD LAHAINA/Miếng dán"/>
    <s v="Etc"/>
    <n v="2800"/>
    <n v="2086000"/>
    <n v="80.230769230769226"/>
    <n v="745"/>
    <s v="These raw materials are in good condition and can be used for other customer, no expiry date on these raw materials. Hence, no provison"/>
    <n v="0"/>
    <n v="0"/>
    <x v="1"/>
    <x v="0"/>
  </r>
  <r>
    <x v="1"/>
    <s v="762279"/>
    <s v="Tray MPC5.5 - PET Black 520*360*1.4T"/>
    <s v="Etc"/>
    <n v="321.12919999999758"/>
    <n v="2015445.6612602994"/>
    <n v="77.517140817703819"/>
    <n v="6276.1208300594108"/>
    <s v=""/>
    <n v="0"/>
    <n v="0"/>
    <x v="1"/>
    <x v="0"/>
  </r>
  <r>
    <x v="1"/>
    <s v="762281"/>
    <s v="Tray 80PCS clear 520*328*0.7T"/>
    <s v="Etc"/>
    <n v="100.47499999999999"/>
    <n v="351733.38659496902"/>
    <n v="13.528207176729579"/>
    <n v="3500.7055147546062"/>
    <s v=""/>
    <n v="0"/>
    <n v="0"/>
    <x v="1"/>
    <x v="0"/>
  </r>
  <r>
    <x v="1"/>
    <s v="762282"/>
    <s v="Artificial Nails Accessories: Rhombus (Light Blue). Size: 6x10mm"/>
    <s v="Cosmetic"/>
    <n v="8464"/>
    <n v="11457280"/>
    <n v="440.66461538461539"/>
    <n v="1353.6483931947071"/>
    <s v="BU Discontinued - [1]"/>
    <n v="8464"/>
    <n v="11457280"/>
    <x v="2"/>
    <x v="2"/>
  </r>
  <r>
    <x v="1"/>
    <s v="762283"/>
    <s v="Artificial Nails Accessories: Rhombus (Light Pink). Size: 6x10mm"/>
    <s v="Cosmetic"/>
    <n v="8456"/>
    <n v="6644350"/>
    <n v="255.55192307692309"/>
    <n v="785.75567644276259"/>
    <s v="BU Discontinued - [1]"/>
    <n v="8456"/>
    <n v="6644350"/>
    <x v="2"/>
    <x v="2"/>
  </r>
  <r>
    <x v="1"/>
    <s v="762284"/>
    <s v="Artificial Nails Accessories: Rhombus (White). Size: 5x8mm"/>
    <s v="Cosmetic"/>
    <n v="1420"/>
    <n v="659831"/>
    <n v="25.378115384615384"/>
    <n v="464.66971830985915"/>
    <s v="BU Discontinued - [1]"/>
    <n v="1420"/>
    <n v="659831"/>
    <x v="2"/>
    <x v="2"/>
  </r>
  <r>
    <x v="1"/>
    <s v="762285"/>
    <s v="Artificial Nails Accessories: Octagon (Light Pink). Size: 5.5x8mm"/>
    <s v="Cosmetic"/>
    <n v="8192"/>
    <n v="7539747"/>
    <n v="289.99026923076923"/>
    <n v="920.3792724609375"/>
    <s v="BU Discontinued - [1]"/>
    <n v="8192"/>
    <n v="7539747"/>
    <x v="2"/>
    <x v="2"/>
  </r>
  <r>
    <x v="1"/>
    <s v="762286"/>
    <s v="Artificial Nails Accessories: Round Rectangle. Size: 6x6mm"/>
    <s v="Cosmetic"/>
    <n v="1420"/>
    <n v="4167356"/>
    <n v="160.28292307692308"/>
    <n v="2934.7577464788733"/>
    <s v="BU Discontinued - [1]"/>
    <n v="1420"/>
    <n v="4167356"/>
    <x v="2"/>
    <x v="2"/>
  </r>
  <r>
    <x v="1"/>
    <s v="762288"/>
    <s v="Artificial Nails Accessories: Heart (Pink). Size: 3x3mm."/>
    <s v="Cosmetic"/>
    <n v="9967"/>
    <n v="3446486"/>
    <n v="132.55715384615385"/>
    <n v="345.78970602989864"/>
    <s v="BU Discontinued - [1]"/>
    <n v="9967"/>
    <n v="3446486"/>
    <x v="2"/>
    <x v="2"/>
  </r>
  <r>
    <x v="1"/>
    <s v="762292"/>
    <s v="Artificial Nails Accessories: Rectangle (Crystal). Size: 3x7mm."/>
    <s v="Cosmetic"/>
    <n v="6606"/>
    <n v="3041263"/>
    <n v="116.97165384615384"/>
    <n v="460.37889797154105"/>
    <s v="BU Discontinued - [1]"/>
    <n v="6606"/>
    <n v="3041263"/>
    <x v="2"/>
    <x v="2"/>
  </r>
  <r>
    <x v="1"/>
    <s v="762297"/>
    <s v="Artificial Nails Accessories: Color176. Size: SS20"/>
    <s v="Cosmetic"/>
    <n v="1420"/>
    <n v="104184"/>
    <n v="4.007076923076923"/>
    <n v="73.369014084507043"/>
    <s v="BU Discontinued - [1]"/>
    <n v="1420"/>
    <n v="104184"/>
    <x v="2"/>
    <x v="2"/>
  </r>
  <r>
    <x v="1"/>
    <s v="762303"/>
    <s v="Artificial Nails Accessories: Crystal. Size: SS16"/>
    <s v="Cosmetic"/>
    <n v="1420"/>
    <n v="745833"/>
    <n v="28.685884615384616"/>
    <n v="525.23450704225354"/>
    <s v="BU Discontinued - [1]"/>
    <n v="1420"/>
    <n v="745833"/>
    <x v="2"/>
    <x v="2"/>
  </r>
  <r>
    <x v="1"/>
    <s v="762307"/>
    <s v="Artificial Nails Accessories: . Size: Accessories"/>
    <s v="Cosmetic"/>
    <n v="1"/>
    <n v="2015143"/>
    <n v="77.505499999999998"/>
    <n v="2015143"/>
    <s v="BU Discontinued - [1]"/>
    <n v="1"/>
    <n v="2015143"/>
    <x v="2"/>
    <x v="2"/>
  </r>
  <r>
    <x v="1"/>
    <s v="762327"/>
    <s v="Carton box 5 plates 2 surface yellow 480*350*380mm/Thùng carton 5 lớp 2 mặt vàng IN/YLR49 480*350*380mm"/>
    <s v="Etc"/>
    <n v="155.03781500000008"/>
    <n v="2083193.1932545281"/>
    <n v="80.122815125174156"/>
    <n v="13436.677969529737"/>
    <s v=""/>
    <n v="0"/>
    <n v="0"/>
    <x v="1"/>
    <x v="0"/>
  </r>
  <r>
    <x v="1"/>
    <s v="762328"/>
    <s v="Style label 40-02264-FA1/Tem dán"/>
    <s v="Cosmetic"/>
    <n v="3084"/>
    <n v="308400"/>
    <n v="11.861538461538462"/>
    <n v="100"/>
    <s v="BU Discontinued - [1]"/>
    <n v="3084"/>
    <n v="308400"/>
    <x v="2"/>
    <x v="2"/>
  </r>
  <r>
    <x v="1"/>
    <s v="762329"/>
    <s v="Style label 40-02264-FB1/Tem dán"/>
    <s v="Cosmetic"/>
    <n v="4092"/>
    <n v="409200"/>
    <n v="15.738461538461538"/>
    <n v="100"/>
    <s v="BU Discontinued - [1]"/>
    <n v="4092"/>
    <n v="409200"/>
    <x v="2"/>
    <x v="2"/>
  </r>
  <r>
    <x v="1"/>
    <s v="762330"/>
    <s v="Style label 40-02264-FC1/Tem dán"/>
    <s v="Cosmetic"/>
    <n v="4092"/>
    <n v="409200"/>
    <n v="15.738461538461538"/>
    <n v="100"/>
    <s v="BU Discontinued - [1]"/>
    <n v="4092"/>
    <n v="409200"/>
    <x v="2"/>
    <x v="2"/>
  </r>
  <r>
    <x v="1"/>
    <s v="762331"/>
    <s v="Style label 40-02264-FD1/Tem dán"/>
    <s v="Cosmetic"/>
    <n v="4092"/>
    <n v="409200"/>
    <n v="15.738461538461538"/>
    <n v="100"/>
    <s v="BU Discontinued - [1]"/>
    <n v="4092"/>
    <n v="409200"/>
    <x v="2"/>
    <x v="2"/>
  </r>
  <r>
    <x v="1"/>
    <s v="762332"/>
    <s v="Style label 40-02270-FA1/Tem dán"/>
    <s v="Cosmetic"/>
    <n v="4092"/>
    <n v="409200"/>
    <n v="15.738461538461538"/>
    <n v="100"/>
    <s v="BU Discontinued - [1]"/>
    <n v="4092"/>
    <n v="409200"/>
    <x v="2"/>
    <x v="2"/>
  </r>
  <r>
    <x v="1"/>
    <s v="762333"/>
    <s v="Style label 40-02270-FB1/Tem dán"/>
    <s v="Cosmetic"/>
    <n v="4092"/>
    <n v="409200"/>
    <n v="15.738461538461538"/>
    <n v="100"/>
    <s v="BU Discontinued - [1]"/>
    <n v="4092"/>
    <n v="409200"/>
    <x v="2"/>
    <x v="2"/>
  </r>
  <r>
    <x v="1"/>
    <s v="762334"/>
    <s v="Style label 40-02270-FC1/Tem dán"/>
    <s v="Cosmetic"/>
    <n v="4092"/>
    <n v="409200"/>
    <n v="15.738461538461538"/>
    <n v="100"/>
    <s v="BU Discontinued - [1]"/>
    <n v="4092"/>
    <n v="409200"/>
    <x v="2"/>
    <x v="2"/>
  </r>
  <r>
    <x v="1"/>
    <s v="762335"/>
    <s v="Style label 40-02270-FD1/Tem dán"/>
    <s v="Cosmetic"/>
    <n v="4092"/>
    <n v="409200"/>
    <n v="15.738461538461538"/>
    <n v="100"/>
    <s v="BU Discontinued - [1]"/>
    <n v="4092"/>
    <n v="409200"/>
    <x v="2"/>
    <x v="2"/>
  </r>
  <r>
    <x v="1"/>
    <s v="762337"/>
    <s v="Pad foam cover ASSY (orange)/Miếng dán foam màu cam 12.7*6.35*2.46"/>
    <s v="Etc"/>
    <n v="330000"/>
    <n v="478869891.78749365"/>
    <n v="18418.072761057447"/>
    <n v="1451.1208842045262"/>
    <s v=""/>
    <n v="0"/>
    <n v="0"/>
    <x v="1"/>
    <x v="0"/>
  </r>
  <r>
    <x v="1"/>
    <s v="762339"/>
    <s v="Style label 02270/Tem dán"/>
    <s v="Cosmetic"/>
    <n v="2984"/>
    <n v="298400"/>
    <n v="11.476923076923077"/>
    <n v="100"/>
    <s v="BU Discontinued - [1]"/>
    <n v="2984"/>
    <n v="298400"/>
    <x v="2"/>
    <x v="2"/>
  </r>
  <r>
    <x v="1"/>
    <s v="762340"/>
    <s v="Style label 02264/Tem dán"/>
    <s v="Cosmetic"/>
    <n v="12981"/>
    <n v="739917"/>
    <n v="28.458346153846154"/>
    <n v="57"/>
    <s v="BU Discontinued - [1]"/>
    <n v="12981"/>
    <n v="739917"/>
    <x v="2"/>
    <x v="2"/>
  </r>
  <r>
    <x v="1"/>
    <s v="762348"/>
    <s v="Artificial Nails Accessories. Shape: Rhombus (beveled edge). Color: Crystal.  Size: 6x10mm."/>
    <s v="Cosmetic"/>
    <n v="27375"/>
    <n v="16971265"/>
    <n v="652.74096153846153"/>
    <n v="619.9548858447489"/>
    <s v="BU Discontinued - [1]"/>
    <n v="27375"/>
    <n v="16971265"/>
    <x v="2"/>
    <x v="2"/>
  </r>
  <r>
    <x v="1"/>
    <s v="762349"/>
    <s v="Artificial Nails Accessories. Shape: Octagon. Color: Crystal. Size: 5.5x8mm."/>
    <s v="Cosmetic"/>
    <n v="10085"/>
    <n v="6571958"/>
    <n v="252.7676153846154"/>
    <n v="651.65671789786813"/>
    <s v="BU Discontinued - [1]"/>
    <n v="10085"/>
    <n v="6571958"/>
    <x v="2"/>
    <x v="2"/>
  </r>
  <r>
    <x v="1"/>
    <s v="762350"/>
    <s v="Artificial Nails Accessories. Shape: Heart. Color: Crystal. Size: 3x3mm."/>
    <s v="Cosmetic"/>
    <n v="12947"/>
    <n v="3489903"/>
    <n v="134.22703846153846"/>
    <n v="269.55302386653278"/>
    <s v="BU Discontinued - [1]"/>
    <n v="12947"/>
    <n v="3489903"/>
    <x v="2"/>
    <x v="2"/>
  </r>
  <r>
    <x v="1"/>
    <s v="762351"/>
    <s v="Artificial Nails Accessories. Shape: Round. Color: Crystal. Size: SS4"/>
    <s v="Cosmetic"/>
    <n v="367"/>
    <n v="5077594"/>
    <n v="195.29207692307693"/>
    <n v="13835.405994550409"/>
    <s v="BU Discontinued - [1]"/>
    <n v="367"/>
    <n v="5077594"/>
    <x v="2"/>
    <x v="2"/>
  </r>
  <r>
    <x v="1"/>
    <s v="762352"/>
    <s v="Artificial Nails Accessories. Shape: Round. Color: Crystal. Size: SS6."/>
    <s v="Cosmetic"/>
    <n v="391"/>
    <n v="5536947"/>
    <n v="212.95949999999999"/>
    <n v="14160.989769820972"/>
    <s v="BU Discontinued - [1]"/>
    <n v="391"/>
    <n v="5536947"/>
    <x v="2"/>
    <x v="2"/>
  </r>
  <r>
    <x v="1"/>
    <s v="762353"/>
    <s v="Artificial Nails Accessories. Shape: Round. Color: Crystal. Size: SS8."/>
    <s v="Cosmetic"/>
    <n v="208"/>
    <n v="3917121"/>
    <n v="150.6585"/>
    <n v="18832.3125"/>
    <s v="BU Discontinued - [1]"/>
    <n v="208"/>
    <n v="3917121"/>
    <x v="2"/>
    <x v="2"/>
  </r>
  <r>
    <x v="1"/>
    <s v="762354"/>
    <s v="Artificial Nails Accessories. Shape: Round. Color: Crystal. Size: SS10"/>
    <s v="Cosmetic"/>
    <n v="100"/>
    <n v="2284626"/>
    <n v="87.870230769230773"/>
    <n v="22846.26"/>
    <s v="BU Discontinued - [1]"/>
    <n v="100"/>
    <n v="2284626"/>
    <x v="2"/>
    <x v="2"/>
  </r>
  <r>
    <x v="1"/>
    <s v="762355"/>
    <s v="Artificial Nails Accessories. Shape: Round. Color: Crystal. Size: SS12."/>
    <s v="Cosmetic"/>
    <n v="48"/>
    <n v="1751878"/>
    <n v="67.379923076923077"/>
    <n v="36497.458333333336"/>
    <s v="BU Discontinued - [1]"/>
    <n v="48"/>
    <n v="1751878"/>
    <x v="2"/>
    <x v="2"/>
  </r>
  <r>
    <x v="1"/>
    <s v="762356"/>
    <s v="Artificial Nails Accessories. Shape: Round. Color: Crystal. Size: SS16."/>
    <s v="Cosmetic"/>
    <n v="24"/>
    <n v="985778"/>
    <n v="37.914538461538463"/>
    <n v="41074.083333333336"/>
    <s v="BU Discontinued - [1]"/>
    <n v="24"/>
    <n v="985778"/>
    <x v="2"/>
    <x v="2"/>
  </r>
  <r>
    <x v="1"/>
    <s v="762357"/>
    <s v="Artificial Nails Accessories. Shape: Round. Color: Crystal. Size: SS20."/>
    <s v="Cosmetic"/>
    <n v="12"/>
    <n v="819242"/>
    <n v="31.509307692307694"/>
    <n v="68270.166666666672"/>
    <s v="BU Discontinued - [1]"/>
    <n v="12"/>
    <n v="819242"/>
    <x v="2"/>
    <x v="2"/>
  </r>
  <r>
    <x v="1"/>
    <s v="762359"/>
    <s v="Artificial Nails Accessories. Shape: Round. Color: Luminous White 175. Size: SS6."/>
    <s v="Cosmetic"/>
    <n v="66"/>
    <n v="3472353"/>
    <n v="133.55203846153847"/>
    <n v="52611.409090909088"/>
    <s v="BU Discontinued - [1]"/>
    <n v="66"/>
    <n v="3472353"/>
    <x v="2"/>
    <x v="2"/>
  </r>
  <r>
    <x v="1"/>
    <s v="762360"/>
    <s v="Artificial Nails Accessories. Shape: Round. Color: Luminous White 175. Size: SS10."/>
    <s v="Cosmetic"/>
    <n v="186"/>
    <n v="13124221"/>
    <n v="504.77773076923074"/>
    <n v="70560.327956989247"/>
    <s v="BU Discontinued - [1]"/>
    <n v="186"/>
    <n v="13124221"/>
    <x v="2"/>
    <x v="2"/>
  </r>
  <r>
    <x v="1"/>
    <s v="762361"/>
    <s v="Artificial Nails Accessories. Shape: Round. Color: Luminous Yellow 180. Size: SS16."/>
    <s v="Cosmetic"/>
    <n v="47"/>
    <n v="4978046"/>
    <n v="191.46330769230769"/>
    <n v="105915.87234042553"/>
    <s v="BU Discontinued - [1]"/>
    <n v="47"/>
    <n v="4978046"/>
    <x v="2"/>
    <x v="2"/>
  </r>
  <r>
    <x v="1"/>
    <s v="762362"/>
    <s v="Artificial Nails Accessories. Shape: Round. Color: Luminous Green 179. Size: SS16."/>
    <s v="Cosmetic"/>
    <n v="12"/>
    <n v="1259961"/>
    <n v="48.46003846153846"/>
    <n v="104996.75"/>
    <s v="BU Discontinued - [1]"/>
    <n v="12"/>
    <n v="1259961"/>
    <x v="2"/>
    <x v="2"/>
  </r>
  <r>
    <x v="1"/>
    <s v="762363"/>
    <s v="Artificial Nails Accessories. Shape: Round. Color: Luminous Blue 178. Size: SS16."/>
    <s v="Cosmetic"/>
    <n v="12"/>
    <n v="1259961"/>
    <n v="48.46003846153846"/>
    <n v="104996.75"/>
    <s v="BU Discontinued - [1]"/>
    <n v="12"/>
    <n v="1259961"/>
    <x v="2"/>
    <x v="2"/>
  </r>
  <r>
    <x v="1"/>
    <s v="762385"/>
    <s v="Tray đen 20 ô qualcomm 8t*100"/>
    <s v="Etc"/>
    <n v="250"/>
    <n v="825000"/>
    <n v="31.73076923076923"/>
    <n v="3300"/>
    <s v="Currenly no customer using these RM. Hence, full provision to be made"/>
    <n v="250"/>
    <n v="825000"/>
    <x v="2"/>
    <x v="1"/>
  </r>
  <r>
    <x v="1"/>
    <s v="762388"/>
    <s v="Artificial Nails Accessories Swarovski 2711. Shape: Triangle. Color: Crystal. Size: 3.3mm"/>
    <s v="Cosmetic"/>
    <n v="21"/>
    <n v="36493302"/>
    <n v="1403.5885384615385"/>
    <n v="1737776.2857142857"/>
    <s v="BU Discontinued - [1]"/>
    <n v="21"/>
    <n v="36493302"/>
    <x v="2"/>
    <x v="2"/>
  </r>
  <r>
    <x v="1"/>
    <s v="762389"/>
    <s v="Artificial Nails Accessories. Shape: Square Flat back. Color: Crystal. Size: 6mm  Maker: Swarovski Singapore Trading. Pte. Ltd."/>
    <s v="Cosmetic"/>
    <n v="110"/>
    <n v="39351257"/>
    <n v="1513.5098846153846"/>
    <n v="357738.7"/>
    <s v="BU Discontinued - [1]"/>
    <n v="110"/>
    <n v="39351257"/>
    <x v="2"/>
    <x v="2"/>
  </r>
  <r>
    <x v="1"/>
    <s v="762391"/>
    <s v="Artificial Nails Accessories. Shape: Square Flat back. Color: Crystal. Size: 3mm  Maker: Swarovski Singapore Trading. Pte. Ltd."/>
    <s v="Cosmetic"/>
    <n v="11"/>
    <n v="20266328"/>
    <n v="779.47415384615385"/>
    <n v="1842393.4545454546"/>
    <s v="BU Discontinued - [1]"/>
    <n v="11"/>
    <n v="20266328"/>
    <x v="2"/>
    <x v="2"/>
  </r>
  <r>
    <x v="1"/>
    <s v="762392"/>
    <s v="Artificial Nails Accessories. Shape: Round. Color: Crystal. Size: SS20  Maker: Swarovski Singapore Trading. Pte. Ltd."/>
    <s v="Cosmetic"/>
    <n v="8"/>
    <n v="10745400"/>
    <n v="413.28461538461539"/>
    <n v="1343175"/>
    <s v="BU Discontinued - [1]"/>
    <n v="8"/>
    <n v="10745400"/>
    <x v="2"/>
    <x v="2"/>
  </r>
  <r>
    <x v="1"/>
    <s v="762393"/>
    <s v="Artificial Nails Accessories. Shape: Round. Color: Crystal. Size: SS16  Maker: Swarovski Singapore Trading. Pte. Ltd."/>
    <s v="Cosmetic"/>
    <n v="21"/>
    <n v="20667984"/>
    <n v="794.92246153846156"/>
    <n v="984189.71428571432"/>
    <s v="BU Discontinued - [1]"/>
    <n v="21"/>
    <n v="20667984"/>
    <x v="2"/>
    <x v="2"/>
  </r>
  <r>
    <x v="1"/>
    <s v="762394"/>
    <s v="Artificial Nails Accessories. Shape: Round. Color: Crystal. Size: SS12  Maker: Swarovski Singapore Trading. Pte. Ltd."/>
    <s v="Cosmetic"/>
    <n v="11"/>
    <n v="8014741"/>
    <n v="308.25926923076923"/>
    <n v="728612.81818181823"/>
    <s v="BU Discontinued - [1]"/>
    <n v="11"/>
    <n v="8014741"/>
    <x v="2"/>
    <x v="2"/>
  </r>
  <r>
    <x v="1"/>
    <s v="762395"/>
    <s v="Artificial Nails Accessories. Shape: Round. Color: Crystal. Size: SS10  Maker: Swarovski Singapore Trading. Pte. Ltd."/>
    <s v="Cosmetic"/>
    <n v="22"/>
    <n v="13919959"/>
    <n v="535.38303846153849"/>
    <n v="632725.40909090906"/>
    <s v="BU Discontinued - [1]"/>
    <n v="22"/>
    <n v="13919959"/>
    <x v="2"/>
    <x v="2"/>
  </r>
  <r>
    <x v="1"/>
    <s v="762396"/>
    <s v="Artificial Nails Accessories. Shape: Round. Color: Crystal. Size: SS8  Maker: Swarovski Singapore Trading. Pte. Ltd."/>
    <s v="Cosmetic"/>
    <n v="19"/>
    <n v="11805864"/>
    <n v="454.07169230769233"/>
    <n v="621361.26315789472"/>
    <s v="BU Discontinued - [1]"/>
    <n v="19"/>
    <n v="11805864"/>
    <x v="2"/>
    <x v="2"/>
  </r>
  <r>
    <x v="1"/>
    <s v="762397"/>
    <s v="Artificial Nails Accessories. Shape: Round. Color: Crystal. Size: SS6  Maker: Swarovski Singapore Trading. Pte. Ltd."/>
    <s v="Cosmetic"/>
    <n v="78"/>
    <n v="47300454"/>
    <n v="1819.2482307692308"/>
    <n v="606416.07692307688"/>
    <s v="BU Discontinued - [1]"/>
    <n v="78"/>
    <n v="47300454"/>
    <x v="2"/>
    <x v="2"/>
  </r>
  <r>
    <x v="1"/>
    <s v="762398"/>
    <s v="Artificial Nails Accessories. Shape: Round. Color: Crystal. Size: SS4  Maker: Swarovski Singapore Trading. Pte. Ltd."/>
    <s v="Cosmetic"/>
    <n v="11"/>
    <n v="7000906"/>
    <n v="269.26561538461539"/>
    <n v="636446"/>
    <s v="BU Discontinued - [1]"/>
    <n v="11"/>
    <n v="7000906"/>
    <x v="2"/>
    <x v="2"/>
  </r>
  <r>
    <x v="1"/>
    <s v="762399"/>
    <s v="Carton box 3 plates 2 yellow surface IN/YLR51/Đáy carton có in 3 lớp 2 mặt vàng 365*282*218"/>
    <s v="Etc"/>
    <n v="1086.7188810000007"/>
    <n v="10119526.219871998"/>
    <n v="389.21254691815375"/>
    <n v="9311.9999999999927"/>
    <s v=""/>
    <n v="0"/>
    <n v="0"/>
    <x v="1"/>
    <x v="0"/>
  </r>
  <r>
    <x v="1"/>
    <s v="762402"/>
    <s v="Carton cover  3 plates 2 yellow surface IN/YLR52/Nắp carton có in 3 lớp 2 mặt vàng 379*289*71"/>
    <s v="Etc"/>
    <n v="1106.0036849999997"/>
    <n v="4377562.5852300003"/>
    <n v="168.3677917396154"/>
    <n v="3958.0000000000014"/>
    <s v=""/>
    <n v="0"/>
    <n v="0"/>
    <x v="1"/>
    <x v="0"/>
  </r>
  <r>
    <x v="1"/>
    <s v="762403"/>
    <s v="Nail pet big stone Dazzling(clear)/_x000d__x000a_Tray móng tay đá to Dazzling (Clear)"/>
    <s v="Cosmetic"/>
    <n v="600"/>
    <n v="1440000"/>
    <n v="55.384615384615387"/>
    <n v="2400"/>
    <s v="BU Discontinued - [1]"/>
    <n v="600"/>
    <n v="1440000"/>
    <x v="2"/>
    <x v="2"/>
  </r>
  <r>
    <x v="1"/>
    <s v="762406"/>
    <s v="Poly bag Dazzling 75*46"/>
    <s v="Cosmetic"/>
    <n v="10"/>
    <n v="1150000"/>
    <n v="44.230769230769234"/>
    <n v="115000"/>
    <s v="BU Discontinued - [1]"/>
    <n v="10"/>
    <n v="1150000"/>
    <x v="2"/>
    <x v="2"/>
  </r>
  <r>
    <x v="1"/>
    <s v="762408"/>
    <s v="“36 Nails Sticker” (Dazzling) 27*7"/>
    <s v="Cosmetic"/>
    <n v="5572"/>
    <n v="4139016"/>
    <n v="159.19292307692308"/>
    <n v="742.8241206030151"/>
    <s v="BU Discontinued - [1]"/>
    <n v="5572"/>
    <n v="4139016"/>
    <x v="2"/>
    <x v="2"/>
  </r>
  <r>
    <x v="1"/>
    <s v="762409"/>
    <s v="Swarovski Sticker (Dazzling) 44*6"/>
    <s v="Cosmetic"/>
    <n v="2841"/>
    <n v="1029995"/>
    <n v="39.615192307692311"/>
    <n v="362.54663850756776"/>
    <s v="BU Discontinued - [1]"/>
    <n v="2841"/>
    <n v="1029995"/>
    <x v="2"/>
    <x v="2"/>
  </r>
  <r>
    <x v="1"/>
    <s v="762411"/>
    <s v="Nissan 4.8 cover 259*334*56 (pet 1.2T)"/>
    <s v="Etc"/>
    <n v="455.85267499999372"/>
    <n v="2688996.8869177699"/>
    <n v="103.422957189145"/>
    <n v="5898.8287979615498"/>
    <s v=""/>
    <n v="0"/>
    <n v="0"/>
    <x v="1"/>
    <x v="0"/>
  </r>
  <r>
    <x v="1"/>
    <s v="762412"/>
    <s v="Nissan 4.8 body 262*340*60 (pet 1.2T)"/>
    <s v="Etc"/>
    <n v="504.85267499998827"/>
    <n v="2924020.5924446955"/>
    <n v="112.46233047864213"/>
    <n v="5791.8294529087389"/>
    <s v=""/>
    <n v="0"/>
    <n v="0"/>
    <x v="1"/>
    <x v="0"/>
  </r>
  <r>
    <x v="1"/>
    <s v="762413"/>
    <s v="Nissan 4.8 lens mount 262*337*15.3 (pet 1.2T)"/>
    <s v="Etc"/>
    <n v="411.97742799999924"/>
    <n v="1429773.958852239"/>
    <n v="54.991306109701497"/>
    <n v="3470.5152799105335"/>
    <s v=""/>
    <n v="0"/>
    <n v="0"/>
    <x v="1"/>
    <x v="0"/>
  </r>
  <r>
    <x v="1"/>
    <s v="762414"/>
    <s v="Electrical conductive sponge/Đệm băng keo dán"/>
    <s v="Etc"/>
    <n v="3602"/>
    <n v="551106"/>
    <n v="21.196384615384616"/>
    <n v="153"/>
    <s v="Currenly no customer using these RM. Hence, full provision to be made"/>
    <n v="3602"/>
    <n v="551106"/>
    <x v="2"/>
    <x v="1"/>
  </r>
  <r>
    <x v="1"/>
    <s v="762415"/>
    <s v="Main camera foam/Đệm máy ảnh"/>
    <s v="Etc"/>
    <n v="3137"/>
    <n v="235275"/>
    <n v="9.049038461538462"/>
    <n v="75"/>
    <s v="Currenly no customer using these RM. Hence, full provision to be made"/>
    <n v="3137"/>
    <n v="235275"/>
    <x v="2"/>
    <x v="1"/>
  </r>
  <r>
    <x v="1"/>
    <s v="762416"/>
    <s v="Battery fixing adhesive L/Băng keo dán"/>
    <s v="Etc"/>
    <n v="38"/>
    <n v="21774"/>
    <n v="0.83746153846153848"/>
    <n v="573"/>
    <s v="These raw materials are in good condition and can be used for other customer, no expiry date on these raw materials. Hence, no provison"/>
    <n v="0"/>
    <n v="0"/>
    <x v="1"/>
    <x v="0"/>
  </r>
  <r>
    <x v="1"/>
    <s v="762417"/>
    <s v="Battery fixing adhesive R/Băng keo dán"/>
    <s v="Etc"/>
    <n v="112"/>
    <n v="77840"/>
    <n v="2.993846153846154"/>
    <n v="695"/>
    <s v="These raw materials are in good condition and can be used for other customer, no expiry date on these raw materials. Hence, no provison"/>
    <n v="0"/>
    <n v="0"/>
    <x v="1"/>
    <x v="0"/>
  </r>
  <r>
    <x v="1"/>
    <s v="762418"/>
    <s v="Tray 10 ô Hosiden 590*370*25 Pet 0.5T"/>
    <s v="Etc"/>
    <n v="220"/>
    <n v="1386000"/>
    <n v="53.307692307692307"/>
    <n v="6300"/>
    <s v="Currenly no customer using these RM. Hence, full provision to be made"/>
    <n v="220"/>
    <n v="1386000"/>
    <x v="2"/>
    <x v="1"/>
  </r>
  <r>
    <x v="1"/>
    <s v="762421"/>
    <s v="Tape muse&amp;co 412-24/ Miếng dán móng tay 412-24_Version 2.0 (MCVS-20-006)"/>
    <s v="Cosmetic"/>
    <n v="46482"/>
    <n v="284414668"/>
    <n v="10939.025692307692"/>
    <n v="6118.8130459102449"/>
    <s v="BU Discontinued - [1]"/>
    <n v="46482"/>
    <n v="284414668"/>
    <x v="2"/>
    <x v="2"/>
  </r>
  <r>
    <x v="1"/>
    <s v="762423"/>
    <s v="Choform 5541 Gasket/Keo (650g NI/C Choform 1 part)"/>
    <s v="Etc"/>
    <n v="29.832700000000003"/>
    <n v="241849624.6975314"/>
    <n v="9301.9086422127457"/>
    <n v="8106863.4316549078"/>
    <s v=""/>
    <n v="0"/>
    <n v="0"/>
    <x v="1"/>
    <x v="0"/>
  </r>
  <r>
    <x v="1"/>
    <s v="762425"/>
    <s v="Top film of tape muse&amp;co 412-24/ Tấm film của miếng dán móng tay 412-24_Version 2.0"/>
    <s v="Cosmetic"/>
    <n v="34990"/>
    <n v="25316162"/>
    <n v="973.69853846153842"/>
    <n v="723.52563589597025"/>
    <s v="BU Discontinued - [1]"/>
    <n v="34990"/>
    <n v="25316162"/>
    <x v="2"/>
    <x v="2"/>
  </r>
  <r>
    <x v="1"/>
    <s v="762426"/>
    <s v="CHO-SEAL S6305 Gasket/Keo gasket hình chữ U (D/C Gasket, SCANIA, W/PSA)"/>
    <s v="Etc"/>
    <n v="3836"/>
    <n v="34926285.762458682"/>
    <n v="1343.3186831714877"/>
    <n v="9104.8711580966319"/>
    <s v=""/>
    <n v="0"/>
    <n v="0"/>
    <x v="1"/>
    <x v="0"/>
  </r>
  <r>
    <x v="1"/>
    <s v="762429"/>
    <s v="Insert Nut xoắn M1.4*D2.5*L2.0(TWIST)/Ốc vít"/>
    <s v="Etc"/>
    <n v="18986"/>
    <n v="8589222.1672721021"/>
    <n v="330.3546987412347"/>
    <n v="452.39767024502805"/>
    <s v=""/>
    <n v="0"/>
    <n v="0"/>
    <x v="1"/>
    <x v="0"/>
  </r>
  <r>
    <x v="1"/>
    <s v="762430"/>
    <s v="Tape 50-PV940 Front Heat Spreader/Miếng dán"/>
    <s v="Etc"/>
    <n v="1027"/>
    <n v="335674.81281172601"/>
    <n v="12.910569723527923"/>
    <n v="326.84986641842846"/>
    <s v="These raw materials are in good condition and can be used for other customer, no expiry date on these raw materials. Hence, no provison"/>
    <n v="0"/>
    <n v="0"/>
    <x v="1"/>
    <x v="0"/>
  </r>
  <r>
    <x v="1"/>
    <s v="762431"/>
    <s v="Eyelash round sticker - hot stamping"/>
    <s v="Cosmetic"/>
    <n v="2900"/>
    <n v="2900000"/>
    <n v="111.53846153846153"/>
    <n v="1000"/>
    <s v="BU Discontinued - [1]"/>
    <n v="2900"/>
    <n v="2900000"/>
    <x v="2"/>
    <x v="2"/>
  </r>
  <r>
    <x v="1"/>
    <s v="762432"/>
    <s v="Eyelash Adhesive Ingredient Sticker"/>
    <s v="Cosmetic"/>
    <n v="4800"/>
    <n v="2640000"/>
    <n v="101.53846153846153"/>
    <n v="550"/>
    <s v="BU Discontinued - [1]"/>
    <n v="4800"/>
    <n v="2640000"/>
    <x v="2"/>
    <x v="2"/>
  </r>
  <r>
    <x v="1"/>
    <s v="762433"/>
    <s v="Artificial Nails Accessories. Shape: Octagon. Color: 15. Size: 5.5x8mm"/>
    <s v="Cosmetic"/>
    <n v="4"/>
    <n v="2470266"/>
    <n v="95.010230769230773"/>
    <n v="617566.5"/>
    <s v="BU Discontinued - [1]"/>
    <n v="4"/>
    <n v="2470266"/>
    <x v="2"/>
    <x v="2"/>
  </r>
  <r>
    <x v="1"/>
    <s v="762434"/>
    <s v="Artificial Nails Accessories. Shape: Octagon. Color: 110. Size: 5.5x8mm."/>
    <s v="Cosmetic"/>
    <n v="4"/>
    <n v="2470266"/>
    <n v="95.010230769230773"/>
    <n v="617566.5"/>
    <s v="BU Discontinued - [1]"/>
    <n v="4"/>
    <n v="2470266"/>
    <x v="2"/>
    <x v="2"/>
  </r>
  <r>
    <x v="1"/>
    <s v="762435"/>
    <s v="Artificial Nails Accessories. Shape: Octagon. Color: 157. Size: 5.5x8mm."/>
    <s v="Cosmetic"/>
    <n v="4"/>
    <n v="2470266"/>
    <n v="95.010230769230773"/>
    <n v="617566.5"/>
    <s v="BU Discontinued - [1]"/>
    <n v="4"/>
    <n v="2470266"/>
    <x v="2"/>
    <x v="2"/>
  </r>
  <r>
    <x v="1"/>
    <s v="762436"/>
    <s v="Artificial Nails Accessories. Shape: Octagon. Color: 161. Size: 5.5x8mm"/>
    <s v="Cosmetic"/>
    <n v="4"/>
    <n v="2881811"/>
    <n v="110.83888461538461"/>
    <n v="720452.75"/>
    <s v="BU Discontinued - [1]"/>
    <n v="4"/>
    <n v="2881811"/>
    <x v="2"/>
    <x v="2"/>
  </r>
  <r>
    <x v="1"/>
    <s v="762437"/>
    <s v="Artificial Nails Accessories. Shape: Octagon. Color: 169. Size: 5.5x8mm."/>
    <s v="Cosmetic"/>
    <n v="4"/>
    <n v="2470266"/>
    <n v="95.010230769230773"/>
    <n v="617566.5"/>
    <s v="BU Discontinued - [1]"/>
    <n v="4"/>
    <n v="2470266"/>
    <x v="2"/>
    <x v="2"/>
  </r>
  <r>
    <x v="1"/>
    <s v="762439"/>
    <s v="Artificial Nails Accessories. Shape: Octagon. Color: 101. Size: 5.5x8mm."/>
    <s v="Cosmetic"/>
    <n v="33"/>
    <n v="18677966"/>
    <n v="718.38330769230765"/>
    <n v="565998.96969696973"/>
    <s v="BU Discontinued - [1]"/>
    <n v="33"/>
    <n v="18677966"/>
    <x v="2"/>
    <x v="2"/>
  </r>
  <r>
    <x v="1"/>
    <s v="762440"/>
    <s v="Artificial Nails Accessories. Shape: Octagon. Color: 151. Size: 5.5x8mm"/>
    <s v="Cosmetic"/>
    <n v="4"/>
    <n v="2470266"/>
    <n v="95.010230769230773"/>
    <n v="617566.5"/>
    <s v="BU Discontinued - [1]"/>
    <n v="4"/>
    <n v="2470266"/>
    <x v="2"/>
    <x v="2"/>
  </r>
  <r>
    <x v="1"/>
    <s v="762441"/>
    <s v="Artificial Nails Accessories. Shape: Octagon. Color: 162. Size: 5.5x8mm."/>
    <s v="Cosmetic"/>
    <n v="4"/>
    <n v="2470266"/>
    <n v="95.010230769230773"/>
    <n v="617566.5"/>
    <s v="BU Discontinued - [1]"/>
    <n v="4"/>
    <n v="2470266"/>
    <x v="2"/>
    <x v="2"/>
  </r>
  <r>
    <x v="1"/>
    <s v="762442"/>
    <s v="Artificial Nails Accessories. Shape: Octagon. Color: 164. Size: 5.5x8mm"/>
    <s v="Cosmetic"/>
    <n v="4"/>
    <n v="2470266"/>
    <n v="95.010230769230773"/>
    <n v="617566.5"/>
    <s v="BU Discontinued - [1]"/>
    <n v="4"/>
    <n v="2470266"/>
    <x v="2"/>
    <x v="2"/>
  </r>
  <r>
    <x v="1"/>
    <s v="762443"/>
    <s v="Artificial Nails Accessories. Shape: Octagon. Color: 170. Size: 5.5x8mm."/>
    <s v="Cosmetic"/>
    <n v="4"/>
    <n v="2470266"/>
    <n v="95.010230769230773"/>
    <n v="617566.5"/>
    <s v="BU Discontinued - [1]"/>
    <n v="4"/>
    <n v="2470266"/>
    <x v="2"/>
    <x v="2"/>
  </r>
  <r>
    <x v="1"/>
    <s v="762444"/>
    <s v="Artificial Nails Accessories. Shape: Octagon. Color: 173. Size: 5.5x8mm"/>
    <s v="Cosmetic"/>
    <n v="4"/>
    <n v="2676537"/>
    <n v="102.94373076923077"/>
    <n v="669134.25"/>
    <s v="BU Discontinued - [1]"/>
    <n v="4"/>
    <n v="2676537"/>
    <x v="2"/>
    <x v="2"/>
  </r>
  <r>
    <x v="1"/>
    <s v="762445"/>
    <s v="Artificial Nails Accessories. Shape: Octagon. Color: 184. Size: 5.5x8mm."/>
    <s v="Cosmetic"/>
    <n v="4"/>
    <n v="2676537"/>
    <n v="102.94373076923077"/>
    <n v="669134.25"/>
    <s v="BU Discontinued - [1]"/>
    <n v="4"/>
    <n v="2676537"/>
    <x v="2"/>
    <x v="2"/>
  </r>
  <r>
    <x v="1"/>
    <s v="762446"/>
    <s v="Artificial Nails Accessories. Shape: Octagon. Color: Dark Green (new) . Size: 5.5x8mm."/>
    <s v="Cosmetic"/>
    <n v="8"/>
    <n v="4940534"/>
    <n v="190.02053846153845"/>
    <n v="617566.75"/>
    <s v="BU Discontinued - [1]"/>
    <n v="8"/>
    <n v="4940534"/>
    <x v="2"/>
    <x v="2"/>
  </r>
  <r>
    <x v="1"/>
    <s v="762447"/>
    <s v="Artificial Nails Accessories. Shape: Octagon. Color: Baking Pink (new). Size: 5.5x8mm"/>
    <s v="Cosmetic"/>
    <n v="10"/>
    <n v="6175667"/>
    <n v="237.52565384615386"/>
    <n v="617566.69999999995"/>
    <s v="BU Discontinued - [1]"/>
    <n v="10"/>
    <n v="6175667"/>
    <x v="2"/>
    <x v="2"/>
  </r>
  <r>
    <x v="1"/>
    <s v="762448"/>
    <s v="Artificial Nails Accessories. Shape: Octagon. Color: Dark Blue (new). Size: 5.5x8mm."/>
    <s v="Cosmetic"/>
    <n v="10"/>
    <n v="6175667"/>
    <n v="237.52565384615386"/>
    <n v="617566.69999999995"/>
    <s v="BU Discontinued - [1]"/>
    <n v="10"/>
    <n v="6175667"/>
    <x v="2"/>
    <x v="2"/>
  </r>
  <r>
    <x v="1"/>
    <s v="762450"/>
    <s v="50-PV893-1 Adhesive Display Left IDP Carrier Frame/Miếng dán"/>
    <s v="Etc"/>
    <n v="3016"/>
    <n v="30114760"/>
    <n v="1158.26"/>
    <n v="9985"/>
    <s v="These raw materials are in good condition and can be used for other customer, no expiry date on these raw materials. Hence, no provison"/>
    <n v="0"/>
    <n v="0"/>
    <x v="1"/>
    <x v="0"/>
  </r>
  <r>
    <x v="1"/>
    <s v="762452"/>
    <s v="50-PV895-1 Adhesive Display Bottom  IDP Carrier Frame/Miếng dán"/>
    <s v="Etc"/>
    <n v="2050"/>
    <n v="14794850"/>
    <n v="569.03269230769229"/>
    <n v="7217"/>
    <s v="These raw materials are in good condition and can be used for other customer, no expiry date on these raw materials. Hence, no provison"/>
    <n v="0"/>
    <n v="0"/>
    <x v="1"/>
    <x v="0"/>
  </r>
  <r>
    <x v="1"/>
    <s v="762453"/>
    <s v="50-PU904-1 Front lens IDP Cedros/Linh kiện qualcomm"/>
    <s v="Etc"/>
    <n v="105"/>
    <n v="3255024.57369693"/>
    <n v="125.1932528344973"/>
    <n v="31000.234035208858"/>
    <s v="These raw materials are in good condition and can be used for other customer, no expiry date on these raw materials. Hence, no provison"/>
    <n v="0"/>
    <n v="0"/>
    <x v="1"/>
    <x v="0"/>
  </r>
  <r>
    <x v="1"/>
    <s v="762454"/>
    <s v="50-PU905-1 Adhesive Front Lens IDP Cedros/Miếng dán"/>
    <s v="Etc"/>
    <n v="110"/>
    <n v="567710"/>
    <n v="21.835000000000001"/>
    <n v="5161"/>
    <s v="Currenly no customer using these RM. Hence, full provision to be made"/>
    <n v="110"/>
    <n v="567710"/>
    <x v="2"/>
    <x v="1"/>
  </r>
  <r>
    <x v="1"/>
    <s v="762456"/>
    <s v="Toenail tray (clear) dazzling/Tray móng chân dazzling"/>
    <s v="Cosmetic"/>
    <n v="500"/>
    <n v="1200000"/>
    <n v="46.153846153846153"/>
    <n v="2400"/>
    <s v="BU Discontinued - [1]"/>
    <n v="500"/>
    <n v="1200000"/>
    <x v="2"/>
    <x v="2"/>
  </r>
  <r>
    <x v="1"/>
    <s v="762459"/>
    <s v="Tray IPM HOUSING antistatic 520*328*0.7 (pet 1.0)"/>
    <s v="Etc"/>
    <n v="315.76269699999875"/>
    <n v="2368224.9768204726"/>
    <n v="91.085576031556641"/>
    <n v="7500.0150407902111"/>
    <s v=""/>
    <n v="0"/>
    <n v="0"/>
    <x v="1"/>
    <x v="0"/>
  </r>
  <r>
    <x v="1"/>
    <s v="762462"/>
    <s v="36 Pedi sticker (toenail) tem móng chân"/>
    <s v="Cosmetic"/>
    <n v="2866"/>
    <n v="2436100"/>
    <n v="93.696153846153848"/>
    <n v="850"/>
    <s v="BU Discontinued - [1]"/>
    <n v="2866"/>
    <n v="2436100"/>
    <x v="2"/>
    <x v="2"/>
  </r>
  <r>
    <x v="1"/>
    <s v="762464"/>
    <s v="Tape Toe Nail 902-24/ Miếng dán móng chân 902-24_Version 2.0"/>
    <s v="Cosmetic"/>
    <n v="2500"/>
    <n v="6688358"/>
    <n v="257.24453846153847"/>
    <n v="2675.3431999999998"/>
    <s v="BU Discontinued - [1]"/>
    <n v="2500"/>
    <n v="6688358"/>
    <x v="2"/>
    <x v="2"/>
  </r>
  <r>
    <x v="1"/>
    <s v="762465"/>
    <s v="Tray móng tay summer - museco"/>
    <s v="Cosmetic"/>
    <n v="527"/>
    <n v="1054000"/>
    <n v="40.53846153846154"/>
    <n v="2000"/>
    <s v="BU Discontinued - [1]"/>
    <n v="527"/>
    <n v="1054000"/>
    <x v="2"/>
    <x v="2"/>
  </r>
  <r>
    <x v="1"/>
    <s v="762466"/>
    <s v="Paper box museco - summer (tráng kim matte)"/>
    <s v="Cosmetic"/>
    <n v="3313"/>
    <n v="13162621"/>
    <n v="506.25465384615387"/>
    <n v="3973.021732568669"/>
    <s v="BU Discontinued - [1]"/>
    <n v="3313"/>
    <n v="13162621"/>
    <x v="2"/>
    <x v="2"/>
  </r>
  <r>
    <x v="1"/>
    <s v="762469"/>
    <s v="Carton box 5 lớp chống thấm niman YLR56 530*380*400"/>
    <s v="Etc"/>
    <n v="27.422564000000008"/>
    <n v="699971.06817647419"/>
    <n v="26.921964160633621"/>
    <n v="25525.369114881963"/>
    <s v=""/>
    <n v="0"/>
    <n v="0"/>
    <x v="1"/>
    <x v="0"/>
  </r>
  <r>
    <x v="1"/>
    <s v="762471"/>
    <s v="Carton box 3 lớp chống thấm niman YLR58 360*260*170mm"/>
    <s v="Etc"/>
    <n v="24.725000000000001"/>
    <n v="197028.46623624139"/>
    <n v="7.5780179321631307"/>
    <n v="7968.7953988368608"/>
    <s v=""/>
    <n v="0"/>
    <n v="0"/>
    <x v="1"/>
    <x v="0"/>
  </r>
  <r>
    <x v="1"/>
    <s v="762473"/>
    <s v="Carton box 5 lớp chống thấm niman YLR59 450*400*250mm"/>
    <s v="Etc"/>
    <n v="116.13629800000001"/>
    <n v="2138501.8065648722"/>
    <n v="82.250069483264312"/>
    <n v="18413.724592503127"/>
    <s v=""/>
    <n v="0"/>
    <n v="0"/>
    <x v="1"/>
    <x v="0"/>
  </r>
  <r>
    <x v="1"/>
    <s v="762474"/>
    <s v="Copper base with a heat pipe cv90-pv168-xx_asm_04-16 (CA90-PV168-1 Heat Pipe, MTP Makena)"/>
    <s v="Etc"/>
    <n v="107"/>
    <n v="33224907"/>
    <n v="1277.8810384615385"/>
    <n v="310513.14953271026"/>
    <s v="Currenly no customer using these RM. Hence, full provision to be made"/>
    <n v="107"/>
    <n v="33224907"/>
    <x v="2"/>
    <x v="1"/>
  </r>
  <r>
    <x v="1"/>
    <s v="762475"/>
    <s v="Sticker Fun &amp; Wild Collection sticker dùng cho museco summer"/>
    <s v="Cosmetic"/>
    <n v="5000"/>
    <n v="4500000"/>
    <n v="173.07692307692307"/>
    <n v="900"/>
    <s v="BU Discontinued - [1]"/>
    <n v="5000"/>
    <n v="4500000"/>
    <x v="2"/>
    <x v="2"/>
  </r>
  <r>
    <x v="1"/>
    <s v="762483"/>
    <s v="Camera grounding tape - Vinsmart"/>
    <s v="Etc"/>
    <n v="87"/>
    <n v="869.62364816149795"/>
    <n v="3.3447063390826842E-2"/>
    <n v="9.9956741167988277"/>
    <s v="These raw materials are in good condition and can be used for other customer, no expiry date on these raw materials. Hence, no provison"/>
    <n v="0"/>
    <n v="0"/>
    <x v="1"/>
    <x v="0"/>
  </r>
  <r>
    <x v="1"/>
    <s v="762484"/>
    <s v="Tray for LDS antenna PET 28"/>
    <s v="Etc"/>
    <n v="175"/>
    <n v="724651.49253731302"/>
    <n v="27.871211251435117"/>
    <n v="4140.865671641789"/>
    <s v=""/>
    <n v="0"/>
    <n v="0"/>
    <x v="1"/>
    <x v="0"/>
  </r>
  <r>
    <x v="1"/>
    <s v="762486"/>
    <s v="EMS WHITE PRIMER-2 for Hanwha/Sơn EMS WHITE PRIMER-2"/>
    <s v="Etc"/>
    <n v="45"/>
    <n v="11643750"/>
    <n v="447.83653846153845"/>
    <n v="258750"/>
    <s v="Item Unable to do in-house recycle due to special painting on product, Item will be included in Scrap Sales Plan in Year 2025"/>
    <n v="45"/>
    <n v="11643750"/>
    <x v="2"/>
    <x v="1"/>
  </r>
  <r>
    <x v="1"/>
    <s v="762487"/>
    <s v="MAIN CAMERA CONNECTOR FOAM/đệm connector main camera"/>
    <s v="Etc"/>
    <n v="300"/>
    <n v="65100"/>
    <n v="2.5038461538461538"/>
    <n v="217"/>
    <s v="Currenly no customer using these RM. Hence, full provision to be made"/>
    <n v="300"/>
    <n v="65100"/>
    <x v="2"/>
    <x v="1"/>
  </r>
  <r>
    <x v="1"/>
    <s v="762489"/>
    <s v="BATTERY FIXING ADHESIVE_R/băng keo dán hai mặt"/>
    <s v="Etc"/>
    <n v="76"/>
    <n v="93480"/>
    <n v="3.5953846153846154"/>
    <n v="1230"/>
    <s v="Currenly no customer using these RM. Hence, full provision to be made"/>
    <n v="76"/>
    <n v="93480"/>
    <x v="2"/>
    <x v="1"/>
  </r>
  <r>
    <x v="1"/>
    <s v="762490"/>
    <s v="ELECTRICAL CONDUCTIVE FOAM/đệm băng kéo dán dẫn điện"/>
    <s v="Etc"/>
    <n v="343"/>
    <n v="133770"/>
    <n v="5.1449999999999996"/>
    <n v="390"/>
    <s v="Currenly no customer using these RM. Hence, full provision to be made"/>
    <n v="343"/>
    <n v="133770"/>
    <x v="2"/>
    <x v="1"/>
  </r>
  <r>
    <x v="1"/>
    <s v="762492"/>
    <s v="LCD THEMAL CONDUCTIVE FOAM/đệm tản nhiệt màn hinh"/>
    <s v="Etc"/>
    <n v="62"/>
    <n v="611010"/>
    <n v="23.500384615384615"/>
    <n v="9855"/>
    <s v="Currenly no customer using these RM. Hence, full provision to be made"/>
    <n v="62"/>
    <n v="611010"/>
    <x v="2"/>
    <x v="1"/>
  </r>
  <r>
    <x v="1"/>
    <s v="762493"/>
    <s v="LCD LECTRICAL CONDUCTIVE FOAM/ĐỆM DẪN ĐIỆN MÀN HÌNH"/>
    <s v="Etc"/>
    <n v="290"/>
    <n v="400200"/>
    <n v="15.392307692307693"/>
    <n v="1380"/>
    <s v="Currenly no customer using these RM. Hence, full provision to be made"/>
    <n v="290"/>
    <n v="400200"/>
    <x v="2"/>
    <x v="1"/>
  </r>
  <r>
    <x v="1"/>
    <s v="762497"/>
    <s v="Tem &quot;Fragile handle with care&quot; nền vàng chữ đen 136*60"/>
    <s v="Etc"/>
    <n v="8350"/>
    <n v="2478958.13142857"/>
    <n v="95.344543516483469"/>
    <n v="296.88121334473891"/>
    <s v="These raw materials are in good condition and can be used for other customer, no expiry date on these raw materials. Hence, no provison"/>
    <n v="0"/>
    <n v="0"/>
    <x v="1"/>
    <x v="0"/>
  </r>
  <r>
    <x v="1"/>
    <s v="762498"/>
    <s v="50-PW114-1 ADHENSIVE BRACKET, FRONT CAMERA, MTP MAKENA/BĂNG DÍNH"/>
    <s v="Etc"/>
    <n v="745"/>
    <n v="621330"/>
    <n v="23.897307692307692"/>
    <n v="834"/>
    <s v="Currenly no customer using these RM. Hence, full provision to be made"/>
    <n v="745"/>
    <n v="621330"/>
    <x v="2"/>
    <x v="1"/>
  </r>
  <r>
    <x v="1"/>
    <s v="762499"/>
    <s v="Bolt M2*3/Bulong đầu bằng inox 304 M2x3 (CE90-W1282-P003 Screw, mach phillip Flat Head 90 Deg)"/>
    <s v="Etc"/>
    <n v="1200"/>
    <n v="624000"/>
    <n v="24"/>
    <n v="520"/>
    <s v="Currenly no customer using these RM. Hence, full provision to be made"/>
    <n v="1200"/>
    <n v="624000"/>
    <x v="2"/>
    <x v="1"/>
  </r>
  <r>
    <x v="1"/>
    <s v="762500"/>
    <s v="Tray OMS front len holder kích thước là 304x234x26"/>
    <s v="Etc"/>
    <n v="118.35"/>
    <n v="581154.22791474103"/>
    <n v="22.352085689028502"/>
    <n v="4910.4708738043182"/>
    <s v=""/>
    <n v="0"/>
    <n v="0"/>
    <x v="1"/>
    <x v="0"/>
  </r>
  <r>
    <x v="1"/>
    <s v="762506"/>
    <s v="Battery Fixing Adhesive V351"/>
    <s v="Etc"/>
    <n v="255"/>
    <n v="258570"/>
    <n v="9.9450000000000003"/>
    <n v="1014"/>
    <s v="Currenly no customer using these RM. Hence, full provision to be made"/>
    <n v="255"/>
    <n v="258570"/>
    <x v="2"/>
    <x v="1"/>
  </r>
  <r>
    <x v="1"/>
    <s v="762507"/>
    <s v="Tray Nissan 4.8 housing 263*330*33.4 mm (PET 1.2mm)"/>
    <s v="Etc"/>
    <n v="4666.2999999999956"/>
    <n v="27064490.057969958"/>
    <n v="1040.9419253065369"/>
    <n v="5799.9892972954985"/>
    <s v=""/>
    <n v="0"/>
    <n v="0"/>
    <x v="1"/>
    <x v="0"/>
  </r>
  <r>
    <x v="1"/>
    <s v="762513"/>
    <s v="50-PP815-2_ADHESIVE, REAR LENS, MTP BITRA/LAHAINA"/>
    <s v="Etc"/>
    <n v="92"/>
    <n v="485668"/>
    <n v="18.67953846153846"/>
    <n v="5279"/>
    <s v="Currenly no customer using these RM. Hence, full provision to be made"/>
    <n v="92"/>
    <n v="485668"/>
    <x v="2"/>
    <x v="1"/>
  </r>
  <r>
    <x v="1"/>
    <s v="762536"/>
    <s v="sticker color palette ( 36 nails)"/>
    <s v="Cosmetic"/>
    <n v="7952"/>
    <n v="2794651"/>
    <n v="107.48657692307692"/>
    <n v="351.44001509054328"/>
    <s v="BU Discontinued - [1]"/>
    <n v="7952"/>
    <n v="2794651"/>
    <x v="2"/>
    <x v="2"/>
  </r>
  <r>
    <x v="1"/>
    <s v="762537"/>
    <s v="Tape GASKET REAR MIC (50-13825-1)/Miếng dán"/>
    <s v="Etc"/>
    <n v="328"/>
    <n v="76190.725258480525"/>
    <n v="2.9304125099415588"/>
    <n v="232.28879651975771"/>
    <s v=""/>
    <n v="0"/>
    <n v="0"/>
    <x v="1"/>
    <x v="0"/>
  </r>
  <r>
    <x v="1"/>
    <s v="762538"/>
    <s v="Tape FOAM Gasket Bottom SPK BOX _x000d_50-15430-1/Miếng dán"/>
    <s v="Etc"/>
    <n v="19"/>
    <n v="6472.50310492679"/>
    <n v="0.24894242711256884"/>
    <n v="340.65805815404156"/>
    <s v=""/>
    <n v="0"/>
    <n v="0"/>
    <x v="1"/>
    <x v="0"/>
  </r>
  <r>
    <x v="1"/>
    <s v="762539"/>
    <s v="ADHESIVE DISPLAY (50-16290-1)"/>
    <s v="Cosmetic"/>
    <n v="226"/>
    <n v="738467"/>
    <n v="28.402576923076921"/>
    <n v="3267.5530973451328"/>
    <s v="BU Discontinued - [1]"/>
    <n v="226"/>
    <n v="738467"/>
    <x v="2"/>
    <x v="2"/>
  </r>
  <r>
    <x v="1"/>
    <s v="762540"/>
    <s v="Lens, Adhesive Front housing, MTP Olympic/Waipio 50-10668-1/Miếng dán"/>
    <s v="Etc"/>
    <n v="727"/>
    <n v="285713"/>
    <n v="10.988961538461538"/>
    <n v="393.00275103163688"/>
    <s v="Currenly no customer using these RM. Hence, full provision to be made"/>
    <n v="727"/>
    <n v="285713"/>
    <x v="2"/>
    <x v="1"/>
  </r>
  <r>
    <x v="1"/>
    <s v="762542"/>
    <s v="Grounding Pad (50-13272-1)"/>
    <s v="Etc"/>
    <n v="1480"/>
    <n v="572760"/>
    <n v="22.029230769230768"/>
    <n v="387"/>
    <s v="Currenly no customer using these RM. Hence, full provision to be made"/>
    <n v="1480"/>
    <n v="572760"/>
    <x v="2"/>
    <x v="1"/>
  </r>
  <r>
    <x v="1"/>
    <s v="762543"/>
    <s v="PAD FPC (50-15612-1)"/>
    <s v="Etc"/>
    <n v="3253"/>
    <n v="2212040"/>
    <n v="85.078461538461539"/>
    <n v="680"/>
    <s v="Currenly no customer using these RM. Hence, full provision to be made"/>
    <n v="1253"/>
    <n v="852040"/>
    <x v="1"/>
    <x v="1"/>
  </r>
  <r>
    <x v="1"/>
    <s v="762544"/>
    <s v="50-12705-1_Pad, Conductive"/>
    <s v="Etc"/>
    <n v="1472"/>
    <n v="666364.21354552603"/>
    <n v="25.629392828674078"/>
    <n v="452.69307985429759"/>
    <s v=""/>
    <n v="0"/>
    <n v="0"/>
    <x v="1"/>
    <x v="0"/>
  </r>
  <r>
    <x v="1"/>
    <s v="762546"/>
    <s v="50-13667-1 Adhesive  Rear window MTP Olympic Waipio/Miếng dán"/>
    <s v="Etc"/>
    <n v="244"/>
    <n v="511438"/>
    <n v="19.670692307692306"/>
    <n v="2096.0573770491801"/>
    <s v="Currenly no customer using these RM. Hence, full provision to be made"/>
    <n v="244"/>
    <n v="511438"/>
    <x v="2"/>
    <x v="1"/>
  </r>
  <r>
    <x v="1"/>
    <s v="762547"/>
    <s v="Hộp PET box dazzling set 2"/>
    <s v="Cosmetic"/>
    <n v="5800"/>
    <n v="10150000"/>
    <n v="390.38461538461536"/>
    <n v="1750"/>
    <s v="BU Discontinued - [1]"/>
    <n v="5800"/>
    <n v="10150000"/>
    <x v="2"/>
    <x v="2"/>
  </r>
  <r>
    <x v="1"/>
    <s v="762548"/>
    <s v="Hộp PET box dazzling set 4"/>
    <s v="Cosmetic"/>
    <n v="300"/>
    <n v="831000"/>
    <n v="31.96153846153846"/>
    <n v="2770"/>
    <s v="BU Discontinued - [1]"/>
    <n v="300"/>
    <n v="831000"/>
    <x v="2"/>
    <x v="2"/>
  </r>
  <r>
    <x v="1"/>
    <s v="762549"/>
    <s v="Hộp PET box dazzling set 6"/>
    <s v="Cosmetic"/>
    <n v="50"/>
    <n v="231000"/>
    <n v="8.884615384615385"/>
    <n v="4620"/>
    <s v="BU Discontinued - [1]"/>
    <n v="50"/>
    <n v="231000"/>
    <x v="2"/>
    <x v="2"/>
  </r>
  <r>
    <x v="1"/>
    <s v="762554"/>
    <s v="ADHESIVE DISPLAY (50-17948-1)/Miếng dán"/>
    <s v="Etc"/>
    <n v="173"/>
    <n v="1903811.2069339082"/>
    <n v="73.223507958996464"/>
    <n v="11004.689057421434"/>
    <s v="These raw materials are in good condition and can be used for other customer, no expiry date on these raw materials. Hence, no provison"/>
    <n v="0"/>
    <n v="0"/>
    <x v="1"/>
    <x v="0"/>
  </r>
  <r>
    <x v="1"/>
    <s v="762555"/>
    <s v="Sticker &quot;French collection 36 nails&quot;"/>
    <s v="Cosmetic"/>
    <n v="4728"/>
    <n v="3120480"/>
    <n v="120.01846153846154"/>
    <n v="660"/>
    <s v="BU Discontinued - [1]"/>
    <n v="4728"/>
    <n v="3120480"/>
    <x v="2"/>
    <x v="2"/>
  </r>
  <r>
    <x v="1"/>
    <s v="762563"/>
    <s v="Tray IKC camera base clear 490*327*4.7*1.2mm"/>
    <s v="Etc"/>
    <n v="674.3"/>
    <n v="8636804.4015270267"/>
    <n v="332.18478467411643"/>
    <n v="12808.548719452807"/>
    <s v="Item not able to re-use"/>
    <n v="131"/>
    <n v="2056700"/>
    <x v="1"/>
    <x v="1"/>
  </r>
  <r>
    <x v="1"/>
    <s v="762564"/>
    <s v="Thùng carton 5 lớp YLR60 có in 50.5*33.5*24.5cm"/>
    <s v="Etc"/>
    <n v="1.2199999999999989"/>
    <n v="5.2252691067898809"/>
    <n v="2.0097188872268774E-4"/>
    <n v="4.2830074645818739"/>
    <s v="Item relating to Packaging Material - Carton Box. Can be use."/>
    <n v="0"/>
    <n v="0"/>
    <x v="1"/>
    <x v="0"/>
  </r>
  <r>
    <x v="1"/>
    <s v="762568"/>
    <s v="Front Label  100 nails Museco - Tem dán mặt trước hộp 100 nail museco"/>
    <s v="Cosmetic"/>
    <n v="3532"/>
    <n v="2649000"/>
    <n v="101.88461538461539"/>
    <n v="750"/>
    <s v="BU Discontinued - [1]"/>
    <n v="3532"/>
    <n v="2649000"/>
    <x v="2"/>
    <x v="2"/>
  </r>
  <r>
    <x v="1"/>
    <s v="762569"/>
    <s v="Back Label  100 nails Museco - Tem dán mặt sau hộp 100 nail museco"/>
    <s v="Cosmetic"/>
    <n v="3900"/>
    <n v="2886000"/>
    <n v="111"/>
    <n v="740"/>
    <s v="BU Discontinued - [1]"/>
    <n v="3900"/>
    <n v="2886000"/>
    <x v="2"/>
    <x v="2"/>
  </r>
  <r>
    <x v="1"/>
    <s v="762570"/>
    <s v="Glue label Muse&amp;Co 2g/Tem dán ngoài lọ keo Muse&amp;Co Clear Glue - 2g"/>
    <s v="Cosmetic"/>
    <n v="548"/>
    <n v="495940"/>
    <n v="19.074615384615385"/>
    <n v="905"/>
    <s v="BU Discontinued - [1]"/>
    <n v="548"/>
    <n v="495940"/>
    <x v="2"/>
    <x v="2"/>
  </r>
  <r>
    <x v="1"/>
    <s v="762579"/>
    <s v="Tray OMS ENTRY VCSEL COVER/ Black PET 330.000x230.000x11.700"/>
    <s v="Cosmetic"/>
    <n v="200"/>
    <n v="920000"/>
    <n v="35.384615384615387"/>
    <n v="4600"/>
    <s v="BU Discontinued - [1]"/>
    <n v="200"/>
    <n v="920000"/>
    <x v="2"/>
    <x v="2"/>
  </r>
  <r>
    <x v="1"/>
    <s v="762580"/>
    <s v="Tray OMS ENTRY VCSEL LENS HOLDER / Black PET 330.000x230.000x17.800"/>
    <s v="Cosmetic"/>
    <n v="200"/>
    <n v="920000"/>
    <n v="35.384615384615387"/>
    <n v="4600"/>
    <s v="BU Discontinued - [1]"/>
    <n v="200"/>
    <n v="920000"/>
    <x v="2"/>
    <x v="2"/>
  </r>
  <r>
    <x v="1"/>
    <s v="762583"/>
    <s v="Insert 2.5*3.0(M1.6)(TWIST)/Ốc vít"/>
    <s v="Etc"/>
    <n v="2200"/>
    <n v="1126130.1895993808"/>
    <n v="43.312699599976185"/>
    <n v="511.87735890880947"/>
    <s v=""/>
    <n v="0"/>
    <n v="0"/>
    <x v="1"/>
    <x v="0"/>
  </r>
  <r>
    <x v="1"/>
    <s v="762584"/>
    <s v="Carton tray 3 plates printing YLR 61/Khay carton YLR61 có in R12L Cover :525x350x94"/>
    <s v="Etc"/>
    <n v="1356.9012789999888"/>
    <n v="10121126.64059642"/>
    <n v="389.27410156140076"/>
    <n v="7459.0000003946516"/>
    <s v=""/>
    <n v="0"/>
    <n v="0"/>
    <x v="1"/>
    <x v="0"/>
  </r>
  <r>
    <x v="1"/>
    <s v="762585"/>
    <s v="Devide pad BR43-4R/Vách thùng R12L Cover (4 ngăn) 501x91.5"/>
    <s v="Etc"/>
    <n v="945.27685200000087"/>
    <n v="1769558.2669599093"/>
    <n v="68.059933344611892"/>
    <n v="1872.0000000168286"/>
    <s v=""/>
    <n v="0"/>
    <n v="0"/>
    <x v="1"/>
    <x v="0"/>
  </r>
  <r>
    <x v="1"/>
    <s v="762586"/>
    <s v="Deivde pad BR44-10/Vách thùng R12L Cover (10 ngăn) 340x91.5"/>
    <s v="Etc"/>
    <n v="399.8040390000001"/>
    <n v="699589.89663160313"/>
    <n v="26.907303716600122"/>
    <n v="1749.8319886448244"/>
    <s v=""/>
    <n v="0"/>
    <n v="0"/>
    <x v="1"/>
    <x v="0"/>
  </r>
  <r>
    <x v="1"/>
    <s v="762590"/>
    <s v="50-PP837-1 Front lens, IDP Kodiak"/>
    <s v="Etc"/>
    <n v="528"/>
    <n v="18935013.746464737"/>
    <n v="728.26975947941298"/>
    <n v="35861.768459213519"/>
    <s v="These raw materials are in good condition and can be used for other customer, no expiry date on these raw materials. Hence, no provison"/>
    <n v="0"/>
    <n v="0"/>
    <x v="1"/>
    <x v="0"/>
  </r>
  <r>
    <x v="1"/>
    <s v="762592"/>
    <s v="50-16514-1 Adhesive, Display, Left IDP Kodiak"/>
    <s v="Etc"/>
    <n v="438"/>
    <n v="789875.18400000001"/>
    <n v="30.379814769230769"/>
    <n v="1803.3679999999999"/>
    <s v="Currenly no customer using these RM. Hence, full provision to be made"/>
    <n v="500"/>
    <n v="901684"/>
    <x v="1"/>
    <x v="1"/>
  </r>
  <r>
    <x v="1"/>
    <s v="762593"/>
    <s v="50-16515-1 Adhesive, Display, Right IDP Kodiak"/>
    <s v="Etc"/>
    <n v="932"/>
    <n v="1684923.94362018"/>
    <n v="64.80476706231461"/>
    <n v="1807.8583086053434"/>
    <s v="These raw materials are in good condition and can be used for other customer, no expiry date on these raw materials. Hence, no provison"/>
    <n v="0"/>
    <n v="0"/>
    <x v="1"/>
    <x v="0"/>
  </r>
  <r>
    <x v="1"/>
    <s v="762594"/>
    <s v="Sticker Day &amp; Night collection Dazzling"/>
    <s v="Cosmetic"/>
    <n v="3420"/>
    <n v="2565000"/>
    <n v="98.65384615384616"/>
    <n v="750"/>
    <s v="BU Discontinued - [1]"/>
    <n v="3420"/>
    <n v="2565000"/>
    <x v="2"/>
    <x v="2"/>
  </r>
  <r>
    <x v="1"/>
    <s v="762595"/>
    <s v="Sticker Warm &amp; Cozy collection Dazzling"/>
    <s v="Cosmetic"/>
    <n v="3624"/>
    <n v="3080400"/>
    <n v="118.47692307692307"/>
    <n v="850"/>
    <s v="BU Discontinued - [1]"/>
    <n v="3624"/>
    <n v="3080400"/>
    <x v="2"/>
    <x v="2"/>
  </r>
  <r>
    <x v="1"/>
    <s v="762597"/>
    <s v="50-11533-1 top, adhensive, display, MTP Makena"/>
    <s v="Etc"/>
    <n v="187"/>
    <n v="586806"/>
    <n v="22.569461538461539"/>
    <n v="3138"/>
    <s v="Currenly no customer using these RM. Hence, full provision to be made"/>
    <n v="187"/>
    <n v="586806"/>
    <x v="2"/>
    <x v="1"/>
  </r>
  <r>
    <x v="1"/>
    <s v="762598"/>
    <s v="50-PV175-1, adhensive front lens, MTP Makena"/>
    <s v="Etc"/>
    <n v="80"/>
    <n v="571600"/>
    <n v="21.984615384615385"/>
    <n v="7145"/>
    <s v="Currenly no customer using these RM. Hence, full provision to be made"/>
    <n v="80"/>
    <n v="571600"/>
    <x v="2"/>
    <x v="1"/>
  </r>
  <r>
    <x v="1"/>
    <s v="762599"/>
    <s v="Carton box 3 plates YLR63/Thùng carton 3 lớp 1V5 Cover 528*352*104mm"/>
    <s v="Etc"/>
    <n v="697.31240900000103"/>
    <n v="5045752.5915398076"/>
    <n v="194.06740736691569"/>
    <n v="7236.0000000226592"/>
    <s v=""/>
    <n v="0"/>
    <n v="0"/>
    <x v="1"/>
    <x v="0"/>
  </r>
  <r>
    <x v="1"/>
    <s v="762600"/>
    <s v="Devide pad BR47-3R/Vách thùng 1V5 cover ( 3 khía) 504*101mm"/>
    <s v="Etc"/>
    <n v="2056.4012320000038"/>
    <n v="3029079.0147360042"/>
    <n v="116.50303902830785"/>
    <n v="1472.9999999999993"/>
    <s v=""/>
    <n v="0"/>
    <n v="0"/>
    <x v="1"/>
    <x v="0"/>
  </r>
  <r>
    <x v="1"/>
    <s v="762601"/>
    <s v="Devide pad BR48-9R/Vách thùng 1V5 cover ( 9 khía) 342*101mm"/>
    <s v="Etc"/>
    <n v="1347.4670799999985"/>
    <n v="1831207.7617200539"/>
    <n v="70.431067758463612"/>
    <n v="1359.0000000000414"/>
    <s v=""/>
    <n v="0"/>
    <n v="0"/>
    <x v="1"/>
    <x v="0"/>
  </r>
  <r>
    <x v="1"/>
    <s v="762605"/>
    <s v="Insert nut M3*D4.77*L4.77 (twist)"/>
    <s v="Etc"/>
    <n v="7"/>
    <n v="6435"/>
    <n v="0.2475"/>
    <n v="919.28571428571433"/>
    <s v="Currenly no customer using these RM. Hence, full provision to be made"/>
    <n v="7"/>
    <n v="6435"/>
    <x v="2"/>
    <x v="1"/>
  </r>
  <r>
    <x v="1"/>
    <s v="762606"/>
    <s v="PANNEL ADHESIVE TAPE(50-20613)"/>
    <s v="Etc"/>
    <n v="500"/>
    <n v="2468117"/>
    <n v="94.927576923076927"/>
    <n v="4936.2340000000004"/>
    <s v="These raw materials are in good condition and can be used for other customer, no expiry date on these raw materials. Hence, no provison"/>
    <n v="0"/>
    <n v="0"/>
    <x v="2"/>
    <x v="4"/>
  </r>
  <r>
    <x v="1"/>
    <s v="762612"/>
    <s v="50-20154-1 Thermal Conductivity Pad, Scanfar Module, MTP Olympic/WAIP10 LST-GNM-250-1AC (18.25*3.50mm)"/>
    <s v="Etc"/>
    <n v="277"/>
    <n v="13591875.92546979"/>
    <n v="522.76445867191501"/>
    <n v="49068.144135269999"/>
    <s v=""/>
    <n v="0"/>
    <n v="0"/>
    <x v="1"/>
    <x v="0"/>
  </r>
  <r>
    <x v="1"/>
    <s v="762613"/>
    <s v="50-16662-1, ADHESIVE, GASKET, CPE OLYMPIC/Miếng dán"/>
    <s v="Etc"/>
    <n v="155"/>
    <n v="6973915"/>
    <n v="268.22750000000002"/>
    <n v="44993"/>
    <s v="These raw materials are in good condition and can be used for other customer, no expiry date on these raw materials. Hence, no provison"/>
    <n v="0"/>
    <n v="0"/>
    <x v="2"/>
    <x v="4"/>
  </r>
  <r>
    <x v="1"/>
    <s v="762615"/>
    <s v="Carton box 3 plates printing YLR67/Thùng Tesla Cover 528*352*174mm"/>
    <s v="Etc"/>
    <n v="260.200000000003"/>
    <n v="2240429.7328624465"/>
    <n v="86.170374340863319"/>
    <n v="8610.41403867187"/>
    <s v=""/>
    <n v="0"/>
    <n v="0"/>
    <x v="1"/>
    <x v="0"/>
  </r>
  <r>
    <x v="1"/>
    <s v="762616"/>
    <s v="Devide pad BR51-3R/Vách thùng Tesla Cover ( 3 khía) 504*171mm"/>
    <s v="Etc"/>
    <n v="947.60692799999742"/>
    <n v="1710430.5050399974"/>
    <n v="65.785788655384522"/>
    <n v="1805.0000000000023"/>
    <s v=""/>
    <n v="0"/>
    <n v="0"/>
    <x v="1"/>
    <x v="0"/>
  </r>
  <r>
    <x v="1"/>
    <s v="762617"/>
    <s v="Devide pad BR52-9R/Vách thùng Tesla Cover ( 9 khía) 342*171mm"/>
    <s v="Etc"/>
    <n v="1015.5356339999989"/>
    <n v="1620794.871864818"/>
    <n v="62.338264302493002"/>
    <n v="1596.0000000008072"/>
    <s v=""/>
    <n v="0"/>
    <n v="0"/>
    <x v="1"/>
    <x v="0"/>
  </r>
  <r>
    <x v="1"/>
    <s v="762619"/>
    <s v="Paper box 71172 (Benckmar)/ Hộp giấy móng tay"/>
    <s v="Cosmetic"/>
    <n v="190"/>
    <n v="560500"/>
    <n v="21.557692307692307"/>
    <n v="2950"/>
    <s v="BU Discontinued - [1]"/>
    <n v="190"/>
    <n v="560500"/>
    <x v="2"/>
    <x v="2"/>
  </r>
  <r>
    <x v="1"/>
    <s v="762620"/>
    <s v="Paper box 71173 (Benckmar)/ Hộp giấy móng tay"/>
    <s v="Cosmetic"/>
    <n v="2910"/>
    <n v="8270893"/>
    <n v="318.11126923076921"/>
    <n v="2842.2312714776631"/>
    <s v="BU Discontinued - [1]"/>
    <n v="2910"/>
    <n v="8270893"/>
    <x v="2"/>
    <x v="2"/>
  </r>
  <r>
    <x v="1"/>
    <s v="762637"/>
    <s v="Paper box eyelash BM 88132/Hộp giấy lông mi giả"/>
    <s v="Cosmetic"/>
    <n v="4530"/>
    <n v="18351645"/>
    <n v="705.83249999999998"/>
    <n v="4051.135761589404"/>
    <s v="BU Discontinued - [1]"/>
    <n v="4530"/>
    <n v="18351645"/>
    <x v="2"/>
    <x v="2"/>
  </r>
  <r>
    <x v="1"/>
    <s v="762638"/>
    <s v="Paper box eyelash BM 88136/Hộp giấy lông mi giả"/>
    <s v="Cosmetic"/>
    <n v="1300"/>
    <n v="5144428"/>
    <n v="197.8626153846154"/>
    <n v="3957.2523076923076"/>
    <s v="BU Discontinued - [1]"/>
    <n v="1300"/>
    <n v="5144428"/>
    <x v="2"/>
    <x v="2"/>
  </r>
  <r>
    <x v="1"/>
    <s v="762654"/>
    <s v="50-PP795-1 PAD, CAMERA DIVIDER/BĂNG DÍNH"/>
    <s v="Etc"/>
    <n v="19"/>
    <n v="17043"/>
    <n v="0.65549999999999997"/>
    <n v="897"/>
    <s v="Currenly no customer using these RM. Hence, full provision to be made"/>
    <n v="19"/>
    <n v="17043"/>
    <x v="2"/>
    <x v="1"/>
  </r>
  <r>
    <x v="1"/>
    <s v="762655"/>
    <s v="1V5 Magnetic Shield"/>
    <s v="Etc"/>
    <n v="19464"/>
    <n v="85406476"/>
    <n v="3284.8644615384615"/>
    <n v="4387.9200575421291"/>
    <s v="These raw materials are in good condition and can be used for other customer, no expiry date on these raw materials. Hence, no provison"/>
    <n v="0"/>
    <n v="0"/>
    <x v="2"/>
    <x v="4"/>
  </r>
  <r>
    <x v="1"/>
    <s v="762660"/>
    <s v="Carton box 3 plates printing YLR68/Thùng nắp gập 3 lớp có in  kích thước : 520*350*135 (dùng cho KA4)"/>
    <s v="Etc"/>
    <n v="539.23541000000114"/>
    <n v="3891662.1752405912"/>
    <n v="149.67931443233044"/>
    <n v="7217.0004103413439"/>
    <s v=""/>
    <n v="0"/>
    <n v="0"/>
    <x v="1"/>
    <x v="0"/>
  </r>
  <r>
    <x v="1"/>
    <s v="762661"/>
    <s v="Devide pad BR53-4R/Vách chia 4 khía kích thước: 501*132*3 (dùng cho KA4)"/>
    <s v="Etc"/>
    <n v="1355.511246"/>
    <n v="2247437.7724493416"/>
    <n v="86.43991432497468"/>
    <n v="1658.0000933827307"/>
    <s v=""/>
    <n v="0"/>
    <n v="0"/>
    <x v="1"/>
    <x v="0"/>
  </r>
  <r>
    <x v="1"/>
    <s v="762662"/>
    <s v="Devide pad BR54-1R/Vách chia 1 khía kích thước: 340*132*3 (dùng cho KA4)"/>
    <s v="Etc"/>
    <n v="2224.0450259999998"/>
    <n v="3276018.5246381722"/>
    <n v="126.00071248608354"/>
    <n v="1473.0000905288202"/>
    <s v=""/>
    <n v="0"/>
    <n v="0"/>
    <x v="1"/>
    <x v="0"/>
  </r>
  <r>
    <x v="1"/>
    <s v="762663"/>
    <s v="Vòng bi bearing 6000ZZ3C3E K ENSLP - 3NZFLM0004A-R (hàng LGIT)"/>
    <s v="Auto"/>
    <n v="18569"/>
    <n v="149428225"/>
    <n v="5747.2394230769232"/>
    <n v="8047.1875168291235"/>
    <s v="These raw materials are in good condition and can be used for other customer, no expiry date on these raw materials. Hence, no provison"/>
    <n v="0"/>
    <n v="0"/>
    <x v="2"/>
    <x v="4"/>
  </r>
  <r>
    <x v="1"/>
    <s v="762666"/>
    <s v="50-23752-1_ADHESIVE, FRONT LENS/Miếng dán"/>
    <s v="Etc"/>
    <n v="1095"/>
    <n v="5545080"/>
    <n v="213.27230769230769"/>
    <n v="5064"/>
    <s v="These raw materials are in good condition and can be used for other customer, no expiry date on these raw materials. Hence, no provison"/>
    <n v="0"/>
    <n v="0"/>
    <x v="2"/>
    <x v="4"/>
  </r>
  <r>
    <x v="1"/>
    <s v="762667"/>
    <s v="50-23753-1_ADHESIVE, DISPLAY, LEFT, MTP BARROW/Miếng dán"/>
    <s v="Etc"/>
    <n v="36"/>
    <n v="36000"/>
    <n v="1.3846153846153846"/>
    <n v="1000"/>
    <s v=""/>
    <n v="0"/>
    <n v="0"/>
    <x v="1"/>
    <x v="0"/>
  </r>
  <r>
    <x v="1"/>
    <s v="762668"/>
    <s v="50-23754-1_ADHESIVE, DISPLAY, RIGHT, MTP BARROW/Miếng dán"/>
    <s v="Etc"/>
    <n v="177"/>
    <n v="177000.010444785"/>
    <n v="6.8076927094148081"/>
    <n v="1000.0000590100848"/>
    <s v=""/>
    <n v="0"/>
    <n v="0"/>
    <x v="1"/>
    <x v="0"/>
  </r>
  <r>
    <x v="1"/>
    <s v="762715"/>
    <s v="Devide pad BR61-3R/Vách chia 3 khía MAS65C kích thước: 501*91*122.5mm"/>
    <s v="Etc"/>
    <n v="2831.1394679999903"/>
    <n v="4493018.4855042472"/>
    <n v="172.8084032886249"/>
    <n v="1587.0000529074121"/>
    <s v=""/>
    <n v="0"/>
    <n v="0"/>
    <x v="1"/>
    <x v="0"/>
  </r>
  <r>
    <x v="1"/>
    <s v="762716"/>
    <s v="Devide pad BR62-6R/Vách chia 6 khía MAS65C kích thước: 340*91*45*45.5mm"/>
    <s v="Etc"/>
    <n v="1960.5697309999996"/>
    <n v="2831063.3719549365"/>
    <n v="108.88705276749756"/>
    <n v="1444.0003470373567"/>
    <s v=""/>
    <n v="0"/>
    <n v="0"/>
    <x v="1"/>
    <x v="0"/>
  </r>
  <r>
    <x v="1"/>
    <s v="762730"/>
    <s v="7G LASH GLUE (with printing)/Keo lông mi 7g (có in)"/>
    <s v="Cosmetic"/>
    <n v="12500"/>
    <n v="183773550"/>
    <n v="7068.2134615384612"/>
    <n v="14701.884"/>
    <s v="BU Discontinued - [1]"/>
    <n v="12500"/>
    <n v="183773550"/>
    <x v="2"/>
    <x v="2"/>
  </r>
  <r>
    <x v="1"/>
    <s v="762732"/>
    <s v="Paper box eyelash BM 88133/Hộp giấy lông mi giả"/>
    <s v="Cosmetic"/>
    <n v="500"/>
    <n v="1951589"/>
    <n v="75.061115384615391"/>
    <n v="3903.1779999999999"/>
    <s v="BU Discontinued - [1]"/>
    <n v="500"/>
    <n v="1951589"/>
    <x v="2"/>
    <x v="2"/>
  </r>
  <r>
    <x v="1"/>
    <s v="762741"/>
    <s v="Tray B2 415*345*0.5T - PET clear"/>
    <s v="Etc"/>
    <n v="2000"/>
    <n v="7220000.000002712"/>
    <n v="277.69230769241199"/>
    <n v="3610.0000000013561"/>
    <s v=""/>
    <n v="0"/>
    <n v="0"/>
    <x v="1"/>
    <x v="0"/>
  </r>
  <r>
    <x v="1"/>
    <s v="762743"/>
    <s v="Tray móng tay summer - museco (Top)"/>
    <s v="Cosmetic"/>
    <n v="300"/>
    <n v="360000"/>
    <n v="13.846153846153847"/>
    <n v="1200"/>
    <s v="BU Discontinued - [1]"/>
    <n v="300"/>
    <n v="360000"/>
    <x v="2"/>
    <x v="2"/>
  </r>
  <r>
    <x v="1"/>
    <s v="762749"/>
    <s v="Miếng dán/Tape 50-27825-1_ADHESIVE, REAR LENS, IDP FILLMORE"/>
    <s v="Etc"/>
    <n v="1699"/>
    <n v="12232789.298629124"/>
    <n v="470.49189610112012"/>
    <n v="7199.9937013708795"/>
    <s v="These raw materials are in good condition and can be used for other customer, no expiry date on these raw materials. Hence, no provison"/>
    <n v="0"/>
    <n v="0"/>
    <x v="1"/>
    <x v="0"/>
  </r>
  <r>
    <x v="1"/>
    <s v="762755"/>
    <s v="50-28624-1_Adhesive, Front Alsmic, MTP Kailua/Miếng dán"/>
    <s v="Etc"/>
    <n v="3639"/>
    <n v="695049"/>
    <n v="26.732653846153845"/>
    <n v="191"/>
    <s v="Currenly no customer using these RM. Hence, full provision to be made"/>
    <n v="3682"/>
    <n v="703262"/>
    <x v="1"/>
    <x v="1"/>
  </r>
  <r>
    <x v="1"/>
    <s v="762756"/>
    <s v="50-28886-1_Adhesive, Display, MTP Kailua/Miếng dán"/>
    <s v="Etc"/>
    <n v="1551"/>
    <n v="20108715.005344048"/>
    <n v="773.41211559015574"/>
    <n v="12965.00000344555"/>
    <s v="These raw materials are in good condition and can be used for other customer, no expiry date on these raw materials. Hence, no provison"/>
    <n v="0"/>
    <n v="0"/>
    <x v="1"/>
    <x v="0"/>
  </r>
  <r>
    <x v="1"/>
    <s v="762757"/>
    <s v="50-27658-1_Emi Conductive Gasket, MTP Kailua/Miếng dán"/>
    <s v="Etc"/>
    <n v="4163"/>
    <n v="606147.76722747146"/>
    <n v="23.313375662595057"/>
    <n v="145.60359529845579"/>
    <s v="Currenly no customer using these RM. Hence, full provision to be made"/>
    <n v="4089"/>
    <n v="526774"/>
    <x v="1"/>
    <x v="1"/>
  </r>
  <r>
    <x v="1"/>
    <s v="762760"/>
    <s v="50-30585-1_REAR WINDOW, MTP KAILUA/Mặt nhựa meka"/>
    <s v="Etc"/>
    <n v="226"/>
    <n v="5899437.40304182"/>
    <n v="226.90143857853155"/>
    <n v="26103.705323193895"/>
    <s v="These raw materials are in good condition and can be used for other customer, no expiry date on these raw materials. Hence, no provison"/>
    <n v="0"/>
    <n v="0"/>
    <x v="1"/>
    <x v="0"/>
  </r>
  <r>
    <x v="1"/>
    <s v="762761"/>
    <s v="50-29743-1_ADHESIVE, REAR WINDOW, MTP KAILUA/Miếng dán"/>
    <s v="Etc"/>
    <n v="18"/>
    <n v="21294.4988452656"/>
    <n v="0.81901918635636928"/>
    <n v="1183.0277136258667"/>
    <s v="Currenly no customer using these RM. Hence, full provision to be made"/>
    <n v="233"/>
    <n v="297251"/>
    <x v="1"/>
    <x v="1"/>
  </r>
  <r>
    <x v="1"/>
    <s v="762762"/>
    <s v="PC LGF 1308M 98309(BK) - PC +GF20% (LDS resin)"/>
    <s v="Resin"/>
    <n v="525"/>
    <n v="74382912.708555475"/>
    <n v="2860.8812580213644"/>
    <n v="141681.73849248662"/>
    <s v=""/>
    <n v="0"/>
    <n v="0"/>
    <x v="1"/>
    <x v="0"/>
  </r>
  <r>
    <x v="1"/>
    <s v="762764"/>
    <s v="Number sticker/Miếng dán giá RM50.00_Gel nail Muse&amp;co"/>
    <s v="Cosmetic"/>
    <n v="2466"/>
    <n v="394560"/>
    <n v="15.175384615384615"/>
    <n v="160"/>
    <s v="BU Discontinued - [1]"/>
    <n v="2466"/>
    <n v="394560"/>
    <x v="2"/>
    <x v="2"/>
  </r>
  <r>
    <x v="1"/>
    <s v="762767"/>
    <s v="Silver paper/Tấm thẻ bạc, size: 75*50mm_Gel nail Muse&amp;co"/>
    <s v="Cosmetic"/>
    <n v="12300"/>
    <n v="11307000"/>
    <n v="434.88461538461536"/>
    <n v="919.26829268292681"/>
    <s v="BU Discontinued - [1]"/>
    <n v="12300"/>
    <n v="11307000"/>
    <x v="2"/>
    <x v="2"/>
  </r>
  <r>
    <x v="1"/>
    <s v="762768"/>
    <s v="Poly bag/Túi bóng OPP có dải keo dán dính, size: 55*80mm (nắp gập 20mm)_Gel nail Muse&amp;co"/>
    <s v="Cosmetic"/>
    <n v="4450"/>
    <n v="1223750"/>
    <n v="47.067307692307693"/>
    <n v="275"/>
    <s v="BU Discontinued - [1]"/>
    <n v="4450"/>
    <n v="1223750"/>
    <x v="2"/>
    <x v="2"/>
  </r>
  <r>
    <x v="1"/>
    <s v="762780"/>
    <s v="Paper box gel nail (Muse&amp;Co)-SGN0009-Nude Glaze/Hộp giấy móng tay"/>
    <s v="Cosmetic"/>
    <n v="127"/>
    <n v="736600"/>
    <n v="28.330769230769231"/>
    <n v="5800"/>
    <s v="BU Discontinued - [1]"/>
    <n v="127"/>
    <n v="736600"/>
    <x v="2"/>
    <x v="2"/>
  </r>
  <r>
    <x v="1"/>
    <s v="762790"/>
    <s v="Gel nail (Muse&amp;Co)-SGN0009-Nude Glaze/Gel dán móng tay"/>
    <s v="Cosmetic"/>
    <n v="169"/>
    <n v="8454762"/>
    <n v="325.18315384615386"/>
    <n v="50028.1775147929"/>
    <s v="BU Discontinued - [1]"/>
    <n v="169"/>
    <n v="8454762"/>
    <x v="2"/>
    <x v="2"/>
  </r>
  <r>
    <x v="1"/>
    <s v="762791"/>
    <s v="Gel nail (Muse&amp;Co)-SGN0010-Glitter Khaki/Gel dán móng tay"/>
    <s v="Cosmetic"/>
    <n v="274"/>
    <n v="13679072"/>
    <n v="526.11815384615386"/>
    <n v="49923.620437956204"/>
    <s v="BU Discontinued - [1]"/>
    <n v="274"/>
    <n v="13679072"/>
    <x v="2"/>
    <x v="2"/>
  </r>
  <r>
    <x v="1"/>
    <s v="762796"/>
    <s v="Devide pad BR73-3R/Vách ngăn T6 housing (3 khía) 5 lớp, kt: 507*132mm"/>
    <s v="Etc"/>
    <n v="857.50123400000302"/>
    <n v="1792177.5790610109"/>
    <n v="68.929906886961959"/>
    <n v="2090.0000000011714"/>
    <s v=""/>
    <n v="0"/>
    <n v="0"/>
    <x v="1"/>
    <x v="0"/>
  </r>
  <r>
    <x v="1"/>
    <s v="762797"/>
    <s v="Devide pad BR74-2R/Vách ngăn T6 housing (2 khía) 5 lớp, kt: 344*132mm"/>
    <s v="Etc"/>
    <n v="552.94048799998927"/>
    <n v="993088.48904227279"/>
    <n v="38.195711117010489"/>
    <n v="1796.0133334318107"/>
    <s v=""/>
    <n v="0"/>
    <n v="0"/>
    <x v="1"/>
    <x v="0"/>
  </r>
  <r>
    <x v="1"/>
    <s v="762806"/>
    <s v="Big white bag for automotive/Túi bóng hộp trong 1125*1125*1755 dày 0.07mm"/>
    <s v="Etc"/>
    <n v="870"/>
    <n v="43500000"/>
    <n v="1673.0769230769231"/>
    <n v="50000"/>
    <s v=""/>
    <n v="0"/>
    <n v="0"/>
    <x v="1"/>
    <x v="0"/>
  </r>
  <r>
    <x v="1"/>
    <s v="762808"/>
    <s v="TEY GEN4 pin  ME520A1100 2*13.8"/>
    <s v="Etc"/>
    <n v="120018"/>
    <n v="122924635.57126266"/>
    <n v="4727.8705988947177"/>
    <n v="1024.2183303443039"/>
    <s v=""/>
    <n v="0"/>
    <n v="0"/>
    <x v="1"/>
    <x v="0"/>
  </r>
  <r>
    <x v="1"/>
    <s v="762814"/>
    <s v="GASKET, ADHESIVE IPM 2.0 ADVANCE DIECUT  CHOSEAL  S6305/Miếng đệm"/>
    <s v="Etc"/>
    <n v="1267"/>
    <n v="37904893.956624597"/>
    <n v="1457.8805367932537"/>
    <n v="29917.043375394314"/>
    <s v="These raw materials are in good condition and can be used for other customer, no expiry date on these raw materials. Hence, no provison"/>
    <n v="0"/>
    <n v="0"/>
    <x v="1"/>
    <x v="0"/>
  </r>
  <r>
    <x v="1"/>
    <s v="762815"/>
    <s v="GASKET, ADHESIVE IPM 2.0 BASE DIECUT  CHOSEAL  S6305/Miếng đệm"/>
    <s v="Etc"/>
    <n v="7044.0216670000009"/>
    <n v="246079766.19973063"/>
    <n v="9464.6063922973317"/>
    <n v="34934.555546949967"/>
    <s v=""/>
    <n v="0"/>
    <n v="0"/>
    <x v="1"/>
    <x v="0"/>
  </r>
  <r>
    <x v="1"/>
    <s v="762818"/>
    <s v="50-33926-1_FRONT WINDOW, 6.8inch DISPLAY, MTP WAIPIO/Mặt nhựa"/>
    <s v="Etc"/>
    <n v="198"/>
    <n v="5897034"/>
    <n v="226.809"/>
    <n v="29783"/>
    <s v="These raw materials are in good condition and can be used for other customer, no expiry date on these raw materials. Hence, no provison"/>
    <n v="0"/>
    <n v="0"/>
    <x v="2"/>
    <x v="4"/>
  </r>
  <r>
    <x v="1"/>
    <s v="762819"/>
    <s v="50-33927-1_ADHESIVE, FRONT WINDOW, 6.8inch DISPLAY, MTP WAIPIO/Miếng dán"/>
    <s v="Etc"/>
    <n v="29"/>
    <n v="22156"/>
    <n v="0.85215384615384615"/>
    <n v="764"/>
    <s v="Currenly no customer using these RM. Hence, full provision to be made"/>
    <n v="29"/>
    <n v="22156"/>
    <x v="2"/>
    <x v="1"/>
  </r>
  <r>
    <x v="1"/>
    <s v="762828"/>
    <s v="Printing ink/Mực in VIC (F) H009566 MCV 016"/>
    <s v="Etc"/>
    <n v="2"/>
    <n v="5760000"/>
    <n v="221.53846153846155"/>
    <n v="2880000"/>
    <s v=""/>
    <n v="0"/>
    <n v="0"/>
    <x v="1"/>
    <x v="0"/>
  </r>
  <r>
    <x v="1"/>
    <s v="762829"/>
    <s v="Chất đông cứng VIC HARENER MCV 017"/>
    <s v="Chemical"/>
    <n v="2"/>
    <n v="672000"/>
    <n v="25.846153846153847"/>
    <n v="336000"/>
    <s v=""/>
    <n v="0"/>
    <n v="0"/>
    <x v="1"/>
    <x v="0"/>
  </r>
  <r>
    <x v="1"/>
    <s v="762830"/>
    <s v="Dung môi T-926 RETARDER SOLVENT MCV 018"/>
    <s v="Etc"/>
    <n v="1"/>
    <n v="528000"/>
    <n v="20.307692307692307"/>
    <n v="528000"/>
    <s v=""/>
    <n v="0"/>
    <n v="0"/>
    <x v="1"/>
    <x v="0"/>
  </r>
  <r>
    <x v="1"/>
    <s v="762835"/>
    <s v="3CAC00129A-BYD Housing"/>
    <s v="Etc"/>
    <n v="5"/>
    <n v="155000"/>
    <n v="5.9615384615384617"/>
    <n v="31000"/>
    <s v="Currenly no customer using these RM. Hence, full provision to be made"/>
    <n v="5"/>
    <n v="155000"/>
    <x v="2"/>
    <x v="1"/>
  </r>
  <r>
    <x v="1"/>
    <s v="762876"/>
    <s v="LGIT Gen 3 AL5 ( bán thành phầm từ vendor ngoài)"/>
    <s v="Auto"/>
    <n v="54"/>
    <n v="1987200"/>
    <n v="76.430769230769229"/>
    <n v="36800"/>
    <s v="Currenly no customer using these RM. Hence, full provision to be made"/>
    <n v="54"/>
    <n v="1987200"/>
    <x v="2"/>
    <x v="1"/>
  </r>
  <r>
    <x v="1"/>
    <s v="762883"/>
    <s v="EXH-291 Hardener/Chất đông cứng"/>
    <s v="Etc"/>
    <n v="44"/>
    <n v="30180511.68"/>
    <n v="1160.7889107692308"/>
    <n v="685920.72"/>
    <s v="These raw materials are in good condition and can be used for other customer, no expiry date on these raw materials. Hence, no provison"/>
    <n v="0"/>
    <n v="0"/>
    <x v="1"/>
    <x v="0"/>
  </r>
  <r>
    <x v="1"/>
    <s v="762893"/>
    <s v="Tray clear PET/Khay nhựa IPM 2.0 Premium Housing Assy, kt: 500*415*48.6mm, độ dày 1.2mm"/>
    <s v="Etc"/>
    <n v="4193.9999499999994"/>
    <n v="59862030.5652375"/>
    <n v="2302.385790970673"/>
    <n v="14273.254954434968"/>
    <s v=""/>
    <n v="0"/>
    <n v="0"/>
    <x v="1"/>
    <x v="0"/>
  </r>
  <r>
    <x v="1"/>
    <s v="762898"/>
    <s v="50-36254-1  Lens, Battery door MTP Pinnacles"/>
    <s v="Etc"/>
    <n v="96"/>
    <n v="6328800"/>
    <n v="243.41538461538462"/>
    <n v="65925"/>
    <s v="Currenly no customer using these RM. Hence, full provision to be made"/>
    <n v="100"/>
    <n v="6592500"/>
    <x v="1"/>
    <x v="1"/>
  </r>
  <r>
    <x v="1"/>
    <s v="762911"/>
    <s v="CV90-38617_Heat Pipe, MTP Pinnacles"/>
    <s v="Etc"/>
    <n v="886.00000000000102"/>
    <n v="141492673.5686664"/>
    <n v="5442.0259064871689"/>
    <n v="159698.27716553753"/>
    <s v=""/>
    <n v="0"/>
    <n v="0"/>
    <x v="1"/>
    <x v="0"/>
  </r>
  <r>
    <x v="1"/>
    <s v="762913"/>
    <s v="Resin PC transparent/Nhựa PC trong"/>
    <s v="Resin"/>
    <n v="151.71999999999997"/>
    <n v="9466681.1886280291"/>
    <n v="364.10312263953961"/>
    <n v="62395.736808779533"/>
    <s v=""/>
    <n v="0"/>
    <n v="0"/>
    <x v="1"/>
    <x v="0"/>
  </r>
  <r>
    <x v="1"/>
    <s v="762914"/>
    <s v="Insert nut M2.5*Phi 4.55*L3.4mm/ốc vít"/>
    <s v="Etc"/>
    <n v="852"/>
    <n v="511200"/>
    <n v="19.661538461538463"/>
    <n v="600"/>
    <s v=""/>
    <n v="0"/>
    <n v="0"/>
    <x v="1"/>
    <x v="0"/>
  </r>
  <r>
    <x v="1"/>
    <s v="762945"/>
    <s v="Light pipe PLP2-375 (492-1341-ND)"/>
    <s v="Etc"/>
    <n v="3300"/>
    <n v="34702025"/>
    <n v="1334.6932692307691"/>
    <n v="10515.765151515152"/>
    <s v="These raw materials are in good condition and can be used for other customer, no expiry date on these raw materials. Hence, no provison"/>
    <n v="0"/>
    <n v="0"/>
    <x v="2"/>
    <x v="4"/>
  </r>
  <r>
    <x v="1"/>
    <s v="762946"/>
    <s v="MTP PINNACLES 50-28899 INSERT NUT M1.4 Ø2.6*3.0L"/>
    <s v="Etc"/>
    <n v="15300"/>
    <n v="9945000"/>
    <n v="382.5"/>
    <n v="650"/>
    <s v="Currenly no customer using these RM. Hence, full provision to be made"/>
    <n v="15300"/>
    <n v="9945000"/>
    <x v="2"/>
    <x v="1"/>
  </r>
  <r>
    <x v="1"/>
    <s v="762947"/>
    <s v="MTP PINNACLES 50-28899 INSERT NUT M1.6 Ø2.6*3.0L"/>
    <s v="Etc"/>
    <n v="2800"/>
    <n v="1450400"/>
    <n v="55.784615384615385"/>
    <n v="518"/>
    <s v="Currenly no customer using these RM. Hence, full provision to be made"/>
    <n v="2800"/>
    <n v="1450400"/>
    <x v="2"/>
    <x v="1"/>
  </r>
  <r>
    <x v="1"/>
    <s v="762949"/>
    <s v="IDP HAMOA 50-42268-1 MR58 0.4T. Size 60.59*17.23*0.4mm"/>
    <s v="Etc"/>
    <n v="37"/>
    <n v="443868"/>
    <n v="17.071846153846153"/>
    <n v="11996.432432432432"/>
    <s v="Currenly no customer using these RM. Hence, full provision to be made"/>
    <n v="37"/>
    <n v="443868"/>
    <x v="2"/>
    <x v="1"/>
  </r>
  <r>
    <x v="1"/>
    <s v="762959"/>
    <s v="50-44146-1_Gasket Tape_IDP Hanmoa"/>
    <s v="Etc"/>
    <n v="2000"/>
    <n v="12477107"/>
    <n v="479.88873076923079"/>
    <n v="6238.5535"/>
    <s v="These raw materials are in good condition and can be used for other customer, no expiry date on these raw materials. Hence, no provison"/>
    <n v="0"/>
    <n v="0"/>
    <x v="2"/>
    <x v="4"/>
  </r>
  <r>
    <x v="1"/>
    <s v="762960"/>
    <s v="50-54364-1_Adhesive Lens RF Cameras_IDP Hamoa"/>
    <s v="Etc"/>
    <n v="100"/>
    <n v="102000"/>
    <n v="3.9230769230769229"/>
    <n v="1020"/>
    <s v="Currenly no customer using these RM. Hence, full provision to be made"/>
    <n v="100"/>
    <n v="102000"/>
    <x v="2"/>
    <x v="1"/>
  </r>
  <r>
    <x v="1"/>
    <s v="762988"/>
    <s v="50-36254-2_Lens, Battery Door, MTP Pinnacles"/>
    <s v="Etc"/>
    <n v="48"/>
    <n v="2069658.16738693"/>
    <n v="79.602237207189617"/>
    <n v="43117.87848722771"/>
    <s v=""/>
    <n v="0"/>
    <n v="0"/>
    <x v="1"/>
    <x v="0"/>
  </r>
  <r>
    <x v="1"/>
    <s v="762989"/>
    <s v="50-36815-1_Gasket, Grounding Frame, CPE Pinnacles"/>
    <s v="Etc"/>
    <n v="162"/>
    <n v="5680504.0800000001"/>
    <n v="218.48092615384616"/>
    <n v="35064.840000000004"/>
    <s v=""/>
    <n v="0"/>
    <n v="0"/>
    <x v="1"/>
    <x v="0"/>
  </r>
  <r>
    <x v="1"/>
    <s v="762991"/>
    <s v="50-49126_Pin, Thread, Antenna Ø4.5*8"/>
    <s v="Etc"/>
    <n v="500"/>
    <n v="500000"/>
    <n v="19.23076923076923"/>
    <n v="1000"/>
    <s v="Currenly no customer using these RM. Hence, full provision to be made"/>
    <n v="500"/>
    <n v="500000"/>
    <x v="2"/>
    <x v="1"/>
  </r>
  <r>
    <x v="1"/>
    <s v="762994"/>
    <s v="Innorex MQ4 Heat Sink OPT High LH (NAS) (B115002772)"/>
    <s v="Cosmetic"/>
    <n v="116"/>
    <n v="3190000"/>
    <n v="122.69230769230769"/>
    <n v="27500"/>
    <s v="BU Discontinued - [1]"/>
    <n v="116"/>
    <n v="3190000"/>
    <x v="2"/>
    <x v="2"/>
  </r>
  <r>
    <x v="1"/>
    <s v="762997"/>
    <s v="55-28899-1_CARRIER FRAME ASSY Insert Nut M1.6 /side Ø2.3*2.0L"/>
    <s v="Etc"/>
    <n v="2000"/>
    <n v="920000"/>
    <n v="35.384615384615387"/>
    <n v="460"/>
    <s v="Currenly no customer using these RM. Hence, full provision to be made"/>
    <n v="2000"/>
    <n v="920000"/>
    <x v="2"/>
    <x v="1"/>
  </r>
  <r>
    <x v="1"/>
    <s v="762998"/>
    <s v="PLP5-2-375 light pipe PLN 5mm Lens 0.375 (492-1532-ND)"/>
    <s v="Etc"/>
    <n v="313"/>
    <n v="2601474.5492098499"/>
    <n v="100.05671343114807"/>
    <n v="8311.4202850154943"/>
    <s v=""/>
    <n v="0"/>
    <n v="0"/>
    <x v="1"/>
    <x v="0"/>
  </r>
  <r>
    <x v="1"/>
    <s v="763001"/>
    <s v="Insert Nut/ốc vít M3.0 SIZE  Ø4.50*7.8L"/>
    <s v="Etc"/>
    <n v="1254"/>
    <n v="1166220"/>
    <n v="44.854615384615386"/>
    <n v="930"/>
    <s v="Currenly no customer using these RM. Hence, full provision to be made"/>
    <n v="1254"/>
    <n v="1166220"/>
    <x v="2"/>
    <x v="1"/>
  </r>
  <r>
    <x v="1"/>
    <s v="763004"/>
    <s v="Inssert Pin  Size Ø2.5*7.75L, SUS316"/>
    <s v="Etc"/>
    <n v="626"/>
    <n v="375600"/>
    <n v="14.446153846153846"/>
    <n v="600"/>
    <s v="Currenly no customer using these RM. Hence, full provision to be made"/>
    <n v="630"/>
    <n v="378000"/>
    <x v="1"/>
    <x v="1"/>
  </r>
  <r>
    <x v="1"/>
    <s v="763028"/>
    <s v="PANUCO PA BLACK G EXE-3115-G/Sơn"/>
    <s v="Etc"/>
    <n v="111"/>
    <n v="67443600"/>
    <n v="2593.9846153846156"/>
    <n v="607600"/>
    <s v="These raw materials are in good condition and can be used for other customer, no expiry date on these raw materials. Hence, no provison"/>
    <n v="0"/>
    <n v="0"/>
    <x v="2"/>
    <x v="4"/>
  </r>
  <r>
    <x v="1"/>
    <s v="763030"/>
    <s v="ADDITIVE EXX-L22-10049"/>
    <s v="Etc"/>
    <n v="3"/>
    <n v="657900"/>
    <n v="25.303846153846155"/>
    <n v="219300"/>
    <s v="Currenly no customer using these RM. Hence, full provision to be made"/>
    <n v="3"/>
    <n v="657900"/>
    <x v="2"/>
    <x v="1"/>
  </r>
  <r>
    <x v="1"/>
    <s v="763033"/>
    <s v="HAIUREX P THINNER K636"/>
    <s v="Etc"/>
    <n v="143"/>
    <n v="16016000"/>
    <n v="616"/>
    <n v="112000"/>
    <s v="These raw materials are in good condition and can be used for other customer, no expiry date on these raw materials. Hence, no provison"/>
    <n v="0"/>
    <n v="0"/>
    <x v="2"/>
    <x v="4"/>
  </r>
  <r>
    <x v="1"/>
    <s v="763035"/>
    <s v="WJ_POLY HARD S-2- PRIMER/Chất đông cứng"/>
    <s v="Etc"/>
    <n v="3"/>
    <n v="1052700"/>
    <n v="40.488461538461536"/>
    <n v="350900"/>
    <s v="Currenly no customer using these RM. Hence, full provision to be made"/>
    <n v="3"/>
    <n v="1052700"/>
    <x v="2"/>
    <x v="1"/>
  </r>
  <r>
    <x v="1"/>
    <s v="763036"/>
    <s v="WJ_ADD A-3- PRIMER/Chất đông cứng"/>
    <s v="Etc"/>
    <n v="3"/>
    <n v="1379400"/>
    <n v="53.053846153846152"/>
    <n v="459800"/>
    <s v="Currenly no customer using these RM. Hence, full provision to be made"/>
    <n v="3"/>
    <n v="1379400"/>
    <x v="2"/>
    <x v="1"/>
  </r>
  <r>
    <x v="1"/>
    <s v="763037"/>
    <s v="1KTH UVP THINNER M2311- PRIMER/Dung môi"/>
    <s v="Etc"/>
    <n v="4"/>
    <n v="465696"/>
    <n v="17.911384615384616"/>
    <n v="116424"/>
    <s v="Currenly no customer using these RM. Hence, full provision to be made"/>
    <n v="4"/>
    <n v="465696"/>
    <x v="2"/>
    <x v="1"/>
  </r>
  <r>
    <x v="1"/>
    <s v="763040"/>
    <s v="UVCC-0CL2-WJ5006-18(E)-2(B)-CC/Sơn"/>
    <s v="Etc"/>
    <n v="20"/>
    <n v="11855340"/>
    <n v="455.97461538461539"/>
    <n v="592767"/>
    <s v="Currenly no customer using these RM. Hence, full provision to be made"/>
    <n v="20"/>
    <n v="11855340"/>
    <x v="2"/>
    <x v="1"/>
  </r>
  <r>
    <x v="1"/>
    <s v="763043"/>
    <s v="XNP-9310R FC39-007282 Insert / Size Ø12*22.95L"/>
    <s v="Etc"/>
    <n v="86"/>
    <n v="1186800"/>
    <n v="45.646153846153844"/>
    <n v="13800"/>
    <s v="Currenly no customer using these RM. Hence, full provision to be made"/>
    <n v="86"/>
    <n v="1186800"/>
    <x v="2"/>
    <x v="1"/>
  </r>
  <r>
    <x v="1"/>
    <s v="763044"/>
    <s v="XNP-9310R FC39-007282 Insert / Size Ø14.0*17.5L"/>
    <s v="Etc"/>
    <n v="69"/>
    <n v="1142640"/>
    <n v="43.947692307692307"/>
    <n v="16560"/>
    <s v="Currenly no customer using these RM. Hence, full provision to be made"/>
    <n v="69"/>
    <n v="1142640"/>
    <x v="2"/>
    <x v="1"/>
  </r>
  <r>
    <x v="1"/>
    <s v="763046"/>
    <s v="HAIUREX P THINNER K341"/>
    <s v="Etc"/>
    <n v="65"/>
    <n v="10088000"/>
    <n v="388"/>
    <n v="155200"/>
    <s v="These raw materials are in good condition and can be used for other customer, no expiry date on these raw materials. Hence, no provison"/>
    <n v="0"/>
    <n v="0"/>
    <x v="1"/>
    <x v="0"/>
  </r>
  <r>
    <x v="1"/>
    <s v="763047"/>
    <s v="HAIUREX P GRANDE BONUL VNS MATT BLACK WS62-1101LE-L26(K)"/>
    <s v="Etc"/>
    <n v="112"/>
    <n v="74099200"/>
    <n v="2849.9692307692308"/>
    <n v="661600"/>
    <s v="These raw materials are in good condition and can be used for other customer, no expiry date on these raw materials. Hence, no provison"/>
    <n v="0"/>
    <n v="0"/>
    <x v="1"/>
    <x v="0"/>
  </r>
  <r>
    <x v="1"/>
    <s v="763088"/>
    <s v="50-63589-1_ADHESIVE, LENS, BATTERY DOOR, MTP PINNACLES-LANAI"/>
    <s v="Etc"/>
    <n v="36"/>
    <n v="53388.003560621997"/>
    <n v="2.0533847523316151"/>
    <n v="1483.0000989061666"/>
    <s v=""/>
    <n v="0"/>
    <n v="0"/>
    <x v="1"/>
    <x v="0"/>
  </r>
  <r>
    <x v="1"/>
    <s v="763908"/>
    <s v="50-23751-2_FRONT LENS/Mặt nhựa meka"/>
    <s v="Etc"/>
    <n v="71"/>
    <n v="1952752.74309282"/>
    <n v="75.105874734339238"/>
    <n v="27503.559761870703"/>
    <s v=""/>
    <n v="0"/>
    <n v="0"/>
    <x v="1"/>
    <x v="0"/>
  </r>
  <r>
    <x v="1"/>
    <s v="763909"/>
    <s v="50-23752-2_ADHESIVE, FRONT LENS/Miếng dán"/>
    <s v="Etc"/>
    <n v="125"/>
    <n v="633000"/>
    <n v="24.346153846153847"/>
    <n v="5064"/>
    <s v=""/>
    <n v="0"/>
    <n v="0"/>
    <x v="1"/>
    <x v="0"/>
  </r>
  <r>
    <x v="1"/>
    <s v="774454"/>
    <s v="금형부품/Chi tiết thép SKD61(K), KT:35*35*47.60  BLOCK của khuôn  ACP HOUSING #3 (Back up mold)"/>
    <s v="Mold Jig Material"/>
    <n v="1"/>
    <n v="517000"/>
    <n v="19.884615384615383"/>
    <n v="517000"/>
    <n v="0"/>
    <n v="0"/>
    <n v="0"/>
    <x v="1"/>
    <x v="0"/>
  </r>
  <r>
    <x v="1"/>
    <s v="774693"/>
    <s v="금형부품/Chi tiết thép S45(R), KT:25*68 STOP BL của khuôn FCA4.8 HOUSING TRIMMING (Back up mold )"/>
    <s v="Mold Jig Material"/>
    <n v="4"/>
    <n v="907600"/>
    <n v="34.907692307692308"/>
    <n v="226900"/>
    <s v=""/>
    <n v="0"/>
    <n v="0"/>
    <x v="2"/>
    <x v="4"/>
  </r>
  <r>
    <x v="1"/>
    <s v="800049"/>
    <s v="M-100 Chemical/ Chế phẩm tẩy rửa làm sạch bề mặt kim loại M-100, dạng bột, mới 100%"/>
    <s v="Chemical"/>
    <n v="25"/>
    <n v="1954150"/>
    <n v="75.159615384615378"/>
    <n v="78166"/>
    <s v=""/>
    <n v="0"/>
    <n v="0"/>
    <x v="2"/>
    <x v="4"/>
  </r>
  <r>
    <x v="1"/>
    <s v="800050"/>
    <s v="M-600 Chemical/ Chế phẩm tẩy rửa làm sạch bề mặt kim loại M-600, dạng lỏng, mới 100%"/>
    <s v="Chemical"/>
    <n v="120"/>
    <n v="11116920"/>
    <n v="427.57384615384615"/>
    <n v="92641"/>
    <s v=""/>
    <n v="0"/>
    <n v="0"/>
    <x v="2"/>
    <x v="4"/>
  </r>
  <r>
    <x v="1"/>
    <s v="800051"/>
    <s v="M-860B Chemical/ Chế phẩm tẩy rửa làm sạch bề mặt kim loại M-860B, dạng bột, mới 100%"/>
    <s v="Chemical"/>
    <n v="28"/>
    <n v="57070571.987854198"/>
    <n v="2195.0219995328539"/>
    <n v="2038234.7138519357"/>
    <s v=""/>
    <n v="0"/>
    <n v="0"/>
    <x v="2"/>
    <x v="4"/>
  </r>
  <r>
    <x v="1"/>
    <s v="800052"/>
    <s v="M-860K Chemical/ Chế phẩm tẩy rửa làm sạch bề mặt kim loại M-860K, dạng lỏng, mới 100%"/>
    <s v="Chemical"/>
    <n v="140"/>
    <n v="17022880"/>
    <n v="654.72615384615381"/>
    <n v="121592"/>
    <s v=""/>
    <n v="0"/>
    <n v="0"/>
    <x v="2"/>
    <x v="4"/>
  </r>
  <r>
    <x v="1"/>
    <s v="800053"/>
    <s v="M-880F Chemical/ Chế phẩm tẩy rửa làm sạch bề mặt kim loại M-880F, dạng lỏng, mới 100%"/>
    <s v="Chemical"/>
    <n v="80"/>
    <n v="9727360"/>
    <n v="374.12923076923079"/>
    <n v="121592"/>
    <s v=""/>
    <n v="0"/>
    <n v="0"/>
    <x v="2"/>
    <x v="4"/>
  </r>
  <r>
    <x v="1"/>
    <s v="800055"/>
    <s v="M-200 Chemical/ Chế phẩm tẩy rửa, làm sạch sản phẩm M-200, dạng lỏng (organic acids C2H8O7 40%)"/>
    <s v="Chemical"/>
    <n v="280"/>
    <n v="36477560"/>
    <n v="1402.9830769230769"/>
    <n v="130277"/>
    <s v=""/>
    <n v="0"/>
    <n v="0"/>
    <x v="2"/>
    <x v="4"/>
  </r>
  <r>
    <x v="1"/>
    <s v="800056"/>
    <s v="M-101 Chemical/ Chế phẩm tẩy rửa, làm sạch sản phẩm M-101, dạng bột (sodium hydroxide NAOH 40%)"/>
    <s v="Chemical"/>
    <n v="75"/>
    <n v="4257150"/>
    <n v="163.73653846153846"/>
    <n v="56762"/>
    <s v=""/>
    <n v="0"/>
    <n v="0"/>
    <x v="1"/>
    <x v="0"/>
  </r>
  <r>
    <x v="1"/>
    <s v="800057"/>
    <s v="M-106 Chemical/ Chế phẩm tẩy rửa, làm sạch sản phẩm M-106, dạng lỏng (Sodium hydroxie NAOH 40%)"/>
    <s v="Chemical"/>
    <n v="680"/>
    <n v="52008979.642360985"/>
    <n v="2000.345370860038"/>
    <n v="76483.793591707334"/>
    <s v=""/>
    <n v="0"/>
    <n v="0"/>
    <x v="1"/>
    <x v="0"/>
  </r>
  <r>
    <x v="1"/>
    <s v="800058"/>
    <s v="M-280 Chemical/Chế phẩm tẩy rửa, làm sạch sản phẩm M-280, dạng lỏng (Nitrate NAHO3 20%, Fluoride F 30%)"/>
    <s v="Chemical"/>
    <n v="7200"/>
    <n v="633807490.4829917"/>
    <n v="24377.211172422758"/>
    <n v="88028.818122637735"/>
    <s v=""/>
    <n v="0"/>
    <n v="0"/>
    <x v="1"/>
    <x v="0"/>
  </r>
  <r>
    <x v="1"/>
    <s v="800059"/>
    <s v="M-S3000 Chemical/ Chế phẩm tẩy rửa, làm sạch sản phẩm M-S3000, dạng lỏng (Trivalent chromium salt Cr+3 50% và Fluoride"/>
    <s v="Chemical"/>
    <n v="2220"/>
    <n v="266542652.42626172"/>
    <n v="10251.640477933142"/>
    <n v="120064.25784966744"/>
    <s v=""/>
    <n v="0"/>
    <n v="0"/>
    <x v="1"/>
    <x v="0"/>
  </r>
  <r>
    <x v="1"/>
    <s v="800134"/>
    <s v="ASSY MIC RUBBER BRK BTM/ Miếng đệm cao su assy GH98-35898A"/>
    <s v="Etc"/>
    <n v="104000"/>
    <n v="40666611.313807547"/>
    <n v="1564.1004351464442"/>
    <n v="391.02510878661104"/>
    <s v="These raw materials are in good condition and can be used for other customer, no expiry date on these raw materials. Hence, no provison"/>
    <n v="0"/>
    <n v="0"/>
    <x v="1"/>
    <x v="0"/>
  </r>
  <r>
    <x v="1"/>
    <s v="800135"/>
    <s v="TAPE BATTERY L/_x0009_Miếng dán GH02-09756A"/>
    <s v="Etc"/>
    <n v="103978"/>
    <n v="31413803.759475082"/>
    <n v="1208.2232215182723"/>
    <n v="302.11971531934716"/>
    <s v="These raw materials are in good condition and can be used for other customer, no expiry date on these raw materials. Hence, no provison"/>
    <n v="0"/>
    <n v="0"/>
    <x v="1"/>
    <x v="0"/>
  </r>
  <r>
    <x v="1"/>
    <s v="800136"/>
    <s v="TAPE BATTERY R/_x0009_Miếng dán GH02-09852A"/>
    <s v="Etc"/>
    <n v="206266"/>
    <n v="42509168.186347909"/>
    <n v="1634.9680071672274"/>
    <n v="206.08907035744093"/>
    <s v="These raw materials are in good condition and can be used for other customer, no expiry date on these raw materials. Hence, no provison"/>
    <n v="0"/>
    <n v="0"/>
    <x v="1"/>
    <x v="0"/>
  </r>
  <r>
    <x v="1"/>
    <s v="800143"/>
    <s v="TAPE CONDUCTIVE LEFT/ Miếng dán GH02-09936A"/>
    <s v="Etc"/>
    <n v="81818"/>
    <n v="1640631.8738029199"/>
    <n v="63.101225915496919"/>
    <n v="20.052211906951037"/>
    <s v="These raw materials are in good condition and can be used for other customer, no expiry date on these raw materials. Hence, no provison"/>
    <n v="0"/>
    <n v="0"/>
    <x v="1"/>
    <x v="0"/>
  </r>
  <r>
    <x v="1"/>
    <s v="800157"/>
    <s v="NPR BATT PLATE BASE GH61-06121A"/>
    <s v="Etc"/>
    <n v="14547"/>
    <n v="72848319.502279311"/>
    <n v="2801.858442395358"/>
    <n v="5007.789888106091"/>
    <s v="These raw materials are in good condition and can be used for other customer, no expiry date on these raw materials. Hence, no provison"/>
    <n v="0"/>
    <n v="0"/>
    <x v="1"/>
    <x v="0"/>
  </r>
  <r>
    <x v="1"/>
    <s v="800177"/>
    <s v="PLATE-BATT_CIS GH61-07873A"/>
    <s v="Etc"/>
    <n v="64800"/>
    <n v="433805941.83259302"/>
    <n v="16684.843916638194"/>
    <n v="6694.5361393918674"/>
    <s v="These raw materials are in good condition and can be used for other customer, no expiry date on these raw materials. Hence, no provison"/>
    <n v="0"/>
    <n v="0"/>
    <x v="1"/>
    <x v="0"/>
  </r>
  <r>
    <x v="1"/>
    <s v="800224"/>
    <s v="THERMAL INSULATION-BRK_INNER_SIDE_R_NEW/Miếng dán GH02-11056A"/>
    <s v="Etc"/>
    <n v="1616"/>
    <n v="1133211"/>
    <n v="43.58503846153846"/>
    <n v="701.24443069306926"/>
    <s v="Currenly no customer using these RM. Hence, full provision to be made"/>
    <n v="1616"/>
    <n v="1133211"/>
    <x v="2"/>
    <x v="1"/>
  </r>
  <r>
    <x v="1"/>
    <s v="800230"/>
    <s v="THERMAL INSULATION-BRK_PCB_TOP/Miếng dán GH02-11174A"/>
    <s v="Etc"/>
    <n v="2000"/>
    <n v="20823.6363636364"/>
    <n v="0.80090909090909235"/>
    <n v="10.4118181818182"/>
    <s v="Currenly no customer using these RM. Hence, full provision to be made"/>
    <n v="4400"/>
    <n v="45812"/>
    <x v="1"/>
    <x v="1"/>
  </r>
  <r>
    <x v="1"/>
    <s v="800232"/>
    <s v="CONDUCTIVE GASKET-TAPE_UB_BTM R/Miếng dán GH02-11258A"/>
    <s v="Etc"/>
    <n v="1200"/>
    <n v="2634000"/>
    <n v="101.30769230769231"/>
    <n v="2195"/>
    <s v="These raw materials are in good condition and can be used for other customer, no expiry date on these raw materials. Hence, no provison"/>
    <n v="0"/>
    <n v="0"/>
    <x v="1"/>
    <x v="0"/>
  </r>
  <r>
    <x v="1"/>
    <s v="800233"/>
    <s v="PROTECTOR VINYL-BRK_VT_CAM_BACK GH63-11323A"/>
    <s v="Etc"/>
    <n v="9100"/>
    <n v="400655"/>
    <n v="15.409807692307693"/>
    <n v="44.028021978021975"/>
    <s v="Currenly no customer using these RM. Hence, full provision to be made"/>
    <n v="9100"/>
    <n v="400655"/>
    <x v="2"/>
    <x v="1"/>
  </r>
  <r>
    <x v="1"/>
    <s v="800236"/>
    <s v="ASSY RUBBER-SVC_LED/Miếng đệm cao su assy GH98-37686A"/>
    <s v="Etc"/>
    <n v="8414"/>
    <n v="4551974"/>
    <n v="175.07592307692309"/>
    <n v="541"/>
    <s v="These raw materials are in good condition and can be used for other customer, no expiry date on these raw materials. Hence, no provison"/>
    <n v="0"/>
    <n v="0"/>
    <x v="2"/>
    <x v="4"/>
  </r>
  <r>
    <x v="1"/>
    <s v="800262"/>
    <s v="CONDUCTIVE GASKET-TAPE LCD VE GH02-09792A"/>
    <s v="Etc"/>
    <n v="19166"/>
    <n v="135322498.53034681"/>
    <n v="5204.711481936416"/>
    <n v="7060.5498554913293"/>
    <s v="These raw materials are in good condition and can be used for other customer, no expiry date on these raw materials. Hence, no provison"/>
    <n v="0"/>
    <n v="0"/>
    <x v="1"/>
    <x v="0"/>
  </r>
  <r>
    <x v="1"/>
    <s v="800302"/>
    <s v="TAPE DOUBLE FACE-HR BRACKET_ANTI GH02-12130A"/>
    <s v="Etc"/>
    <n v="98400"/>
    <n v="108949618.74193549"/>
    <n v="4190.3699516129036"/>
    <n v="1107.2115725806452"/>
    <s v="These raw materials are in good condition and can be used for other customer, no expiry date on these raw materials. Hence, no provison"/>
    <n v="0"/>
    <n v="0"/>
    <x v="1"/>
    <x v="0"/>
  </r>
  <r>
    <x v="1"/>
    <s v="800324"/>
    <s v="Tóc giả Nylon"/>
    <s v="Cosmetic"/>
    <n v="58"/>
    <n v="63470000"/>
    <n v="2441.1538461538462"/>
    <n v="1094310.3448275863"/>
    <s v="BU Discontinued - [1]"/>
    <n v="58"/>
    <n v="63470000"/>
    <x v="2"/>
    <x v="2"/>
  </r>
  <r>
    <x v="1"/>
    <s v="800344"/>
    <s v="SHEET-BATT_PC_CU_DS GH02-13747A"/>
    <s v="Etc"/>
    <n v="6700"/>
    <n v="38305685"/>
    <n v="1473.2955769230769"/>
    <n v="5717.2664179104477"/>
    <s v="These raw materials are in good condition and can be used for other customer, no expiry date on these raw materials. Hence, no provison"/>
    <n v="0"/>
    <n v="0"/>
    <x v="2"/>
    <x v="4"/>
  </r>
  <r>
    <x v="1"/>
    <s v="800345"/>
    <s v="ASSY RUBBER-MIC HOLDER-V2 GH98-41174A"/>
    <s v="Etc"/>
    <n v="131"/>
    <n v="182616"/>
    <n v="7.0236923076923077"/>
    <n v="1394.0152671755725"/>
    <s v="Currenly no customer using these RM. Hence, full provision to be made"/>
    <n v="131"/>
    <n v="182616"/>
    <x v="2"/>
    <x v="1"/>
  </r>
  <r>
    <x v="1"/>
    <s v="800381"/>
    <s v="Nail Injection  color toner KC100"/>
    <s v="Cosmetic"/>
    <n v="3"/>
    <n v="1350000"/>
    <n v="51.92307692307692"/>
    <n v="450000"/>
    <s v="BU Discontinued - [1]"/>
    <n v="3"/>
    <n v="1350000"/>
    <x v="2"/>
    <x v="2"/>
  </r>
  <r>
    <x v="1"/>
    <s v="800382"/>
    <s v="Nail Injection  color toner BK117"/>
    <s v="Cosmetic"/>
    <n v="2"/>
    <n v="1550000"/>
    <n v="59.615384615384613"/>
    <n v="775000"/>
    <s v="BU Discontinued - [1]"/>
    <n v="2"/>
    <n v="1550000"/>
    <x v="2"/>
    <x v="2"/>
  </r>
  <r>
    <x v="1"/>
    <s v="800383"/>
    <s v="Nail Injection  color toner BL05"/>
    <s v="Cosmetic"/>
    <n v="8"/>
    <n v="11250000"/>
    <n v="432.69230769230768"/>
    <n v="1406250"/>
    <s v="BU Discontinued - [1]"/>
    <n v="7.5"/>
    <n v="11250000"/>
    <x v="2"/>
    <x v="2"/>
  </r>
  <r>
    <x v="1"/>
    <s v="800400"/>
    <s v="Nail Injection  color toner Ti02"/>
    <s v="Cosmetic"/>
    <n v="5"/>
    <n v="702321"/>
    <n v="27.012346153846153"/>
    <n v="140464.20000000001"/>
    <s v="BU Discontinued - [1]"/>
    <n v="5"/>
    <n v="702321"/>
    <x v="2"/>
    <x v="2"/>
  </r>
  <r>
    <x v="1"/>
    <s v="800405"/>
    <s v="Acrylic Resin/ Hạt nhựa nguyên sinh MABS TR530F NP"/>
    <s v="Cosmetic"/>
    <n v="775"/>
    <n v="54860990.071428575"/>
    <n v="2110.0380796703298"/>
    <n v="70788.374285714293"/>
    <s v="BU Discontinued - [1]"/>
    <n v="0"/>
    <n v="0"/>
    <x v="1"/>
    <x v="3"/>
  </r>
  <r>
    <x v="1"/>
    <s v="800406"/>
    <s v="ABS-HI100Y NP LG chem"/>
    <s v="Resin"/>
    <n v="350"/>
    <n v="21360550.719999999"/>
    <n v="821.55964307692307"/>
    <n v="61030.144914285709"/>
    <s v="These raw materials are in good condition and can be used for other customer, no expiry date on these raw materials. Hence, no provison"/>
    <n v="0"/>
    <n v="0"/>
    <x v="2"/>
    <x v="4"/>
  </r>
  <r>
    <x v="1"/>
    <s v="800408"/>
    <s v="ABS-100Y-47374E 2# LG chem"/>
    <s v="Resin"/>
    <n v="700"/>
    <n v="46585096"/>
    <n v="1791.7344615384616"/>
    <n v="66550.137142857144"/>
    <s v="These raw materials are in good condition and can be used for other customer, no expiry date on these raw materials. Hence, no provison"/>
    <n v="0"/>
    <n v="0"/>
    <x v="2"/>
    <x v="4"/>
  </r>
  <r>
    <x v="1"/>
    <s v="800410"/>
    <s v="ABS FR500HX9310 Black 阻燃V0 LG chem"/>
    <s v="Resin"/>
    <n v="1050"/>
    <n v="91874997"/>
    <n v="3533.6537307692306"/>
    <n v="87499.997142857144"/>
    <s v="These raw materials are in good condition and can be used for other customer, no expiry date on these raw materials. Hence, no provison"/>
    <n v="0"/>
    <n v="0"/>
    <x v="2"/>
    <x v="4"/>
  </r>
  <r>
    <x v="1"/>
    <s v="800417"/>
    <s v="M-201 Chemical/ Chế phẩm tẩy rửa, làm sạch sản phẩm M-201, dạng lỏng (H2SO4 50%)"/>
    <s v="Chemical"/>
    <n v="600"/>
    <n v="56087565"/>
    <n v="2157.2140384615386"/>
    <n v="93479.274999999994"/>
    <s v="These raw materials are in good condition and can be used for other customer, no expiry date on these raw materials. Hence, no provison"/>
    <n v="0"/>
    <n v="0"/>
    <x v="2"/>
    <x v="4"/>
  </r>
  <r>
    <x v="1"/>
    <s v="800438"/>
    <s v="Resin PP  RP344NK  for plastic box of Nail_x000d__x000a_/Liệu đúc RP344NK  hộp nhựa móng tay"/>
    <s v="Cosmetic"/>
    <n v="275"/>
    <n v="13065838"/>
    <n v="502.53223076923075"/>
    <n v="47512.138181818184"/>
    <s v="BU Discontinued - [1]"/>
    <n v="275"/>
    <n v="13065838"/>
    <x v="2"/>
    <x v="2"/>
  </r>
  <r>
    <x v="1"/>
    <s v="800441"/>
    <s v="Filter SPK lower - 50-P2827, model MTPSDX24 miếng dán qualcomm"/>
    <s v="Etc"/>
    <n v="1617"/>
    <n v="1626702"/>
    <n v="62.565461538461541"/>
    <n v="1006"/>
    <s v=""/>
    <n v="0"/>
    <n v="0"/>
    <x v="1"/>
    <x v="0"/>
  </r>
  <r>
    <x v="1"/>
    <s v="800442"/>
    <s v="Filter SPK upper- 50-P2825, model MTPSDX24, drawing no MCVS-17-020 miếng dán qualcomm"/>
    <s v="Etc"/>
    <n v="3011"/>
    <n v="2309437"/>
    <n v="88.8245"/>
    <n v="767"/>
    <s v=""/>
    <n v="0"/>
    <n v="0"/>
    <x v="1"/>
    <x v="0"/>
  </r>
  <r>
    <x v="1"/>
    <s v="800446"/>
    <s v="Tape SPK upper-50-P2828, model  MTPSDX24 miếng dán qualcomm"/>
    <s v="Etc"/>
    <n v="1728"/>
    <n v="444096"/>
    <n v="17.080615384615385"/>
    <n v="257"/>
    <s v=""/>
    <n v="0"/>
    <n v="0"/>
    <x v="1"/>
    <x v="0"/>
  </r>
  <r>
    <x v="1"/>
    <s v="800449"/>
    <s v="PC/ABS/HR5007A/DARK GREY"/>
    <s v="Resin"/>
    <n v="167"/>
    <n v="20318919.789189201"/>
    <n v="781.49691496881542"/>
    <n v="121670.17837837845"/>
    <s v="These raw materials are in good condition and can be used for other customer, no expiry date on these raw materials. Hence, no provison"/>
    <n v="0"/>
    <n v="0"/>
    <x v="1"/>
    <x v="0"/>
  </r>
  <r>
    <x v="1"/>
    <s v="800450"/>
    <s v="Resin PC/ABS/HR5007A/BLACK/Hạt nhựa"/>
    <s v="Resin"/>
    <n v="454.94184999999999"/>
    <n v="22204427.401233699"/>
    <n v="854.01643850898847"/>
    <n v="48807.177007860897"/>
    <s v=""/>
    <n v="0"/>
    <n v="0"/>
    <x v="1"/>
    <x v="0"/>
  </r>
  <r>
    <x v="1"/>
    <s v="800453"/>
    <s v="MCVS-17-027_MTPSDX24_CA90 50-P2824 FRONT_TAPE_MIDDLE"/>
    <s v="Etc"/>
    <n v="440"/>
    <n v="3806607.2357723601"/>
    <n v="146.40797060662925"/>
    <n v="8651.3800813008183"/>
    <s v="These raw materials are in good condition and can be used for other customer, no expiry date on these raw materials. Hence, no provison"/>
    <n v="0"/>
    <n v="0"/>
    <x v="1"/>
    <x v="0"/>
  </r>
  <r>
    <x v="1"/>
    <s v="800454"/>
    <s v="MCVS-17-028_MTPSDX24_CA90 50-PD242 FRONT_HEAT SPREADER"/>
    <s v="Cosmetic"/>
    <n v="43"/>
    <n v="791372"/>
    <n v="30.437384615384616"/>
    <n v="18404"/>
    <s v="BU Discontinued - [1]"/>
    <n v="43"/>
    <n v="791372"/>
    <x v="2"/>
    <x v="2"/>
  </r>
  <r>
    <x v="1"/>
    <s v="800455"/>
    <s v="Black ink_x000d__x000a_/ Mực in YD-9710 màu đen"/>
    <s v="Cosmetic"/>
    <n v="2"/>
    <n v="2300000"/>
    <n v="88.461538461538467"/>
    <n v="1150000"/>
    <s v="BU Discontinued - [1]"/>
    <n v="2"/>
    <n v="2300000"/>
    <x v="2"/>
    <x v="2"/>
  </r>
  <r>
    <x v="1"/>
    <s v="800458"/>
    <s v="Ink 877c_x000d__x000a_/ Mực in pad HA 801 màu bạc"/>
    <s v="Cosmetic"/>
    <n v="1"/>
    <n v="812222"/>
    <n v="31.239307692307694"/>
    <n v="812222"/>
    <s v="BU Discontinued - [1]"/>
    <n v="1"/>
    <n v="812222"/>
    <x v="2"/>
    <x v="2"/>
  </r>
  <r>
    <x v="1"/>
    <s v="800462"/>
    <s v="White ink_x000d_/ Mực in SHA-102 màu trắng"/>
    <s v="Etc"/>
    <n v="12.4625"/>
    <n v="6006841.0620312598"/>
    <n v="231.03234853966384"/>
    <n v="481993.2647567711"/>
    <s v="These raw materials are in good condition and can be used for other customer, no expiry date on these raw materials. Hence, no provison"/>
    <n v="11.969999999999999"/>
    <n v="5387160.3449999997"/>
    <x v="1"/>
    <x v="1"/>
  </r>
  <r>
    <x v="1"/>
    <s v="800466"/>
    <s v="Model VPH-411S-4 / Left cover"/>
    <s v="Etc"/>
    <n v="35"/>
    <n v="9489200"/>
    <n v="364.96923076923076"/>
    <n v="271120"/>
    <s v="Item not able to re-use"/>
    <n v="35"/>
    <n v="9489200"/>
    <x v="2"/>
    <x v="1"/>
  </r>
  <r>
    <x v="1"/>
    <s v="800470"/>
    <s v="Model VPH-411S-8/ Top front deco 2"/>
    <s v="Etc"/>
    <n v="10"/>
    <n v="680120"/>
    <n v="26.158461538461538"/>
    <n v="68012"/>
    <s v="Currenly no customer using these RM. Hence, full provision to be made"/>
    <n v="10"/>
    <n v="680120"/>
    <x v="2"/>
    <x v="1"/>
  </r>
  <r>
    <x v="1"/>
    <s v="800480"/>
    <s v="Ink 032C"/>
    <s v="Cosmetic"/>
    <n v="6"/>
    <n v="7788000"/>
    <n v="299.53846153846155"/>
    <n v="1298000"/>
    <s v="BU Discontinued - [1]"/>
    <n v="6"/>
    <n v="7788000"/>
    <x v="2"/>
    <x v="2"/>
  </r>
  <r>
    <x v="1"/>
    <s v="800481"/>
    <s v="Ink /Mực in màu vàng SHA 203"/>
    <s v="Cosmetic"/>
    <n v="1"/>
    <n v="623491"/>
    <n v="23.980423076923078"/>
    <n v="623491"/>
    <s v="BU Discontinued - [1]"/>
    <n v="1"/>
    <n v="623491"/>
    <x v="2"/>
    <x v="2"/>
  </r>
  <r>
    <x v="1"/>
    <s v="800482"/>
    <s v="Ink /Mực in màu đỏ SHA 302"/>
    <s v="Cosmetic"/>
    <n v="4"/>
    <n v="2555214"/>
    <n v="98.277461538461537"/>
    <n v="638803.5"/>
    <s v="BU Discontinued - [1]"/>
    <n v="4"/>
    <n v="2555214"/>
    <x v="2"/>
    <x v="2"/>
  </r>
  <r>
    <x v="1"/>
    <s v="800483"/>
    <s v="Ink /Mực in màu cam SHA 305"/>
    <s v="Cosmetic"/>
    <n v="1"/>
    <n v="677188"/>
    <n v="26.045692307692306"/>
    <n v="677188"/>
    <s v="BU Discontinued - [1]"/>
    <n v="1"/>
    <n v="677188"/>
    <x v="2"/>
    <x v="2"/>
  </r>
  <r>
    <x v="1"/>
    <s v="800485"/>
    <s v="Ink /Mực in màu xanh lam SHA 403"/>
    <s v="Cosmetic"/>
    <n v="2"/>
    <n v="1237966"/>
    <n v="47.614076923076922"/>
    <n v="618983"/>
    <s v="BU Discontinued - [1]"/>
    <n v="2"/>
    <n v="1237966"/>
    <x v="2"/>
    <x v="2"/>
  </r>
  <r>
    <x v="1"/>
    <s v="800486"/>
    <s v="Ink /Mực in màu đen SHA 501"/>
    <s v="Cosmetic"/>
    <n v="2"/>
    <n v="957220"/>
    <n v="36.816153846153846"/>
    <n v="478610"/>
    <s v="BU Discontinued - [1]"/>
    <n v="2"/>
    <n v="957220"/>
    <x v="2"/>
    <x v="2"/>
  </r>
  <r>
    <x v="1"/>
    <s v="800487"/>
    <s v="Ink /Mưc in màu xanh lục SHA 601"/>
    <s v="Cosmetic"/>
    <n v="2"/>
    <n v="1300099"/>
    <n v="50.003807692307696"/>
    <n v="650049.5"/>
    <s v="BU Discontinued - [1]"/>
    <n v="2"/>
    <n v="1300099"/>
    <x v="2"/>
    <x v="2"/>
  </r>
  <r>
    <x v="1"/>
    <s v="800488"/>
    <s v="Ink /Mực in màu đỏ YD 035"/>
    <s v="Cosmetic"/>
    <n v="3"/>
    <n v="4013280"/>
    <n v="154.35692307692307"/>
    <n v="1337760"/>
    <s v="BU Discontinued - [1]"/>
    <n v="3"/>
    <n v="4013280"/>
    <x v="2"/>
    <x v="2"/>
  </r>
  <r>
    <x v="1"/>
    <s v="800489"/>
    <s v="Ink /Mực in màu hồng SHA 308"/>
    <s v="Cosmetic"/>
    <n v="2"/>
    <n v="1353536"/>
    <n v="52.059076923076923"/>
    <n v="676768"/>
    <s v="BU Discontinued - [1]"/>
    <n v="2"/>
    <n v="1353536"/>
    <x v="2"/>
    <x v="2"/>
  </r>
  <r>
    <x v="1"/>
    <s v="800491"/>
    <s v="Insert phi 3*6.5 model Qualcomm MTP Hana/ốc vít"/>
    <s v="Etc"/>
    <n v="6000"/>
    <n v="3108000"/>
    <n v="119.53846153846153"/>
    <n v="518"/>
    <s v=""/>
    <n v="0"/>
    <n v="0"/>
    <x v="1"/>
    <x v="0"/>
  </r>
  <r>
    <x v="1"/>
    <s v="800492"/>
    <s v="Insert phi 4*4.1 model Qualcomm MTP Hana/ốc vít"/>
    <s v="Etc"/>
    <n v="2880"/>
    <n v="1353600"/>
    <n v="52.061538461538461"/>
    <n v="470"/>
    <s v="Currenly no customer using these RM. Hence, full provision to be made"/>
    <n v="2880"/>
    <n v="1353600"/>
    <x v="2"/>
    <x v="1"/>
  </r>
  <r>
    <x v="1"/>
    <s v="800493"/>
    <s v="Mixing Ink dark 14/Mực pha dark 14"/>
    <s v="Cosmetic"/>
    <n v="3"/>
    <n v="3705000"/>
    <n v="142.5"/>
    <n v="1235000"/>
    <s v="BU Discontinued - [1]"/>
    <n v="3"/>
    <n v="3705000"/>
    <x v="2"/>
    <x v="2"/>
  </r>
  <r>
    <x v="1"/>
    <s v="800494"/>
    <s v="Mixing ink rubine red/Mưực pha rubine red"/>
    <s v="Cosmetic"/>
    <n v="1"/>
    <n v="1235000"/>
    <n v="47.5"/>
    <n v="1235000"/>
    <s v="BU Discontinued - [1]"/>
    <n v="1"/>
    <n v="1235000"/>
    <x v="2"/>
    <x v="2"/>
  </r>
  <r>
    <x v="1"/>
    <s v="800496"/>
    <s v="Mixing ink/Mực pha YD-purlec 10"/>
    <s v="Cosmetic"/>
    <n v="3"/>
    <n v="4100000"/>
    <n v="157.69230769230768"/>
    <n v="1366666.6666666667"/>
    <s v="BU Discontinued - [1]"/>
    <n v="3"/>
    <n v="4100000"/>
    <x v="2"/>
    <x v="2"/>
  </r>
  <r>
    <x v="1"/>
    <s v="800501"/>
    <s v="Mixing ink/Mực pha YD-WARM RED C"/>
    <s v="Cosmetic"/>
    <n v="2"/>
    <n v="2565000"/>
    <n v="98.65384615384616"/>
    <n v="1282500"/>
    <s v="BU Discontinued - [1]"/>
    <n v="2"/>
    <n v="2565000"/>
    <x v="2"/>
    <x v="2"/>
  </r>
  <r>
    <x v="1"/>
    <s v="800502"/>
    <s v="Glossy Ink/Mực bóng YD-0012"/>
    <s v="Cosmetic"/>
    <n v="1"/>
    <n v="650000"/>
    <n v="25"/>
    <n v="650000"/>
    <s v="BU Discontinued - [1]"/>
    <n v="1"/>
    <n v="650000"/>
    <x v="2"/>
    <x v="2"/>
  </r>
  <r>
    <x v="1"/>
    <s v="800504"/>
    <s v="Mixing ink/Mực  phaYD-RHODAMINE RED C STT: 08"/>
    <s v="Cosmetic"/>
    <n v="2"/>
    <n v="2733555"/>
    <n v="105.13673076923077"/>
    <n v="1366777.5"/>
    <s v="BU Discontinued - [1]"/>
    <n v="2"/>
    <n v="2733555"/>
    <x v="2"/>
    <x v="2"/>
  </r>
  <r>
    <x v="1"/>
    <s v="800510"/>
    <s v="Mixing ink/Mực pha màu Vàng YD-012"/>
    <s v="Cosmetic"/>
    <n v="4"/>
    <n v="6391019"/>
    <n v="245.80842307692308"/>
    <n v="1597754.75"/>
    <s v="BU Discontinued - [1]"/>
    <n v="4"/>
    <n v="6391019"/>
    <x v="2"/>
    <x v="2"/>
  </r>
  <r>
    <x v="1"/>
    <s v="800511"/>
    <s v="Mixing ink/Mực pha YD-PURPLE STT: 11"/>
    <s v="Cosmetic"/>
    <n v="4"/>
    <n v="6112124"/>
    <n v="235.08169230769232"/>
    <n v="1528031"/>
    <s v="BU Discontinued - [1]"/>
    <n v="4"/>
    <n v="6112124"/>
    <x v="2"/>
    <x v="2"/>
  </r>
  <r>
    <x v="1"/>
    <s v="800512"/>
    <s v="Mixing ink/Mực pha YD-PINK C STT:09"/>
    <s v="Cosmetic"/>
    <n v="3"/>
    <n v="4712655"/>
    <n v="181.25596153846155"/>
    <n v="1570885"/>
    <s v="BU Discontinued - [1]"/>
    <n v="3"/>
    <n v="4712655"/>
    <x v="2"/>
    <x v="2"/>
  </r>
  <r>
    <x v="1"/>
    <s v="800513"/>
    <s v="Mixing ink/Mực pha  YD-072C STT: 13"/>
    <s v="Cosmetic"/>
    <n v="2"/>
    <n v="3148000"/>
    <n v="121.07692307692308"/>
    <n v="1574000"/>
    <s v="BU Discontinued - [1]"/>
    <n v="2"/>
    <n v="3148000"/>
    <x v="2"/>
    <x v="2"/>
  </r>
  <r>
    <x v="1"/>
    <s v="800514"/>
    <s v="Mixing ink/Mực pha màu vàng YD -yellow 012c"/>
    <s v="Cosmetic"/>
    <n v="1"/>
    <n v="1300000"/>
    <n v="50"/>
    <n v="1300000"/>
    <s v="BU Discontinued - [1]"/>
    <n v="1"/>
    <n v="1300000"/>
    <x v="2"/>
    <x v="2"/>
  </r>
  <r>
    <x v="1"/>
    <s v="800515"/>
    <s v="Mixing ink/Mực pha YD-Blue stt: 15"/>
    <s v="Cosmetic"/>
    <n v="4"/>
    <n v="6145000"/>
    <n v="236.34615384615384"/>
    <n v="1536250"/>
    <s v="BU Discontinued - [1]"/>
    <n v="4"/>
    <n v="6145000"/>
    <x v="2"/>
    <x v="2"/>
  </r>
  <r>
    <x v="1"/>
    <s v="800516"/>
    <s v="Mixing ink/Mực pha YD-Proce Blue STT: 16"/>
    <s v="Cosmetic"/>
    <n v="1"/>
    <n v="1500901"/>
    <n v="57.726961538461538"/>
    <n v="1500901"/>
    <s v="BU Discontinued - [1]"/>
    <n v="1"/>
    <n v="1500901"/>
    <x v="2"/>
    <x v="2"/>
  </r>
  <r>
    <x v="1"/>
    <s v="800517"/>
    <s v="Mixing ink/Mực pha YD-Green stt: 17"/>
    <s v="Cosmetic"/>
    <n v="4"/>
    <n v="6056243"/>
    <n v="232.93242307692307"/>
    <n v="1514060.75"/>
    <s v="BU Discontinued - [1]"/>
    <n v="4"/>
    <n v="6056243"/>
    <x v="2"/>
    <x v="2"/>
  </r>
  <r>
    <x v="1"/>
    <s v="800531"/>
    <s v="ink/Mực in dạ quang sha-131"/>
    <s v="Cosmetic"/>
    <n v="1"/>
    <n v="1560000"/>
    <n v="60"/>
    <n v="1560000"/>
    <s v="BU Discontinued - [1]"/>
    <n v="1"/>
    <n v="1560000"/>
    <x v="2"/>
    <x v="2"/>
  </r>
  <r>
    <x v="1"/>
    <s v="800533"/>
    <s v="ink/Mực in dạ quang sha-137"/>
    <s v="Cosmetic"/>
    <n v="1"/>
    <n v="1560000"/>
    <n v="60"/>
    <n v="1560000"/>
    <s v="BU Discontinued - [1]"/>
    <n v="1"/>
    <n v="1560000"/>
    <x v="2"/>
    <x v="2"/>
  </r>
  <r>
    <x v="1"/>
    <s v="800535"/>
    <s v="ink/Mực in dạ quang sha-135"/>
    <s v="Cosmetic"/>
    <n v="1"/>
    <n v="1560000"/>
    <n v="60"/>
    <n v="1560000"/>
    <s v="BU Discontinued - [1]"/>
    <n v="1"/>
    <n v="1560000"/>
    <x v="2"/>
    <x v="2"/>
  </r>
  <r>
    <x v="1"/>
    <s v="800536"/>
    <s v="ink/Mực in dạ quang sha-148"/>
    <s v="Cosmetic"/>
    <n v="2"/>
    <n v="2964000"/>
    <n v="114"/>
    <n v="1482000"/>
    <s v="BU Discontinued - [1]"/>
    <n v="2"/>
    <n v="2964000"/>
    <x v="2"/>
    <x v="2"/>
  </r>
  <r>
    <x v="1"/>
    <s v="800537"/>
    <s v="ink/Mực in dạ quang sha-141"/>
    <s v="Cosmetic"/>
    <n v="1"/>
    <n v="1560000"/>
    <n v="60"/>
    <n v="1560000"/>
    <s v="BU Discontinued - [1]"/>
    <n v="1"/>
    <n v="1560000"/>
    <x v="2"/>
    <x v="2"/>
  </r>
  <r>
    <x v="1"/>
    <s v="800543"/>
    <s v="Heat Spreader Tape 50-PE845 model Hana/tape qualcomm miếng dán qualcomm"/>
    <s v="Etc"/>
    <n v="130"/>
    <n v="2682550"/>
    <n v="103.175"/>
    <n v="20635"/>
    <s v="These raw materials are in good condition and can be used for other customer, no expiry date on these raw materials. Hence, no provison"/>
    <n v="0"/>
    <n v="0"/>
    <x v="1"/>
    <x v="0"/>
  </r>
  <r>
    <x v="1"/>
    <s v="800549"/>
    <s v="Mixing ink/Mực pha 871 c"/>
    <s v="Cosmetic"/>
    <n v="3"/>
    <n v="4073930"/>
    <n v="156.68961538461539"/>
    <n v="1357976.6666666667"/>
    <s v="BU Discontinued - [1]"/>
    <n v="3"/>
    <n v="4073930"/>
    <x v="2"/>
    <x v="2"/>
  </r>
  <r>
    <x v="1"/>
    <s v="800552"/>
    <s v="50-PB598 ANT HEAT SPREADER, model qualcomm Hana"/>
    <s v="Etc"/>
    <n v="15660"/>
    <n v="14939640"/>
    <n v="574.60153846153844"/>
    <n v="954"/>
    <s v="Currenly no customer using these RM. Hence, full provision to be made"/>
    <n v="15660"/>
    <n v="14939640"/>
    <x v="2"/>
    <x v="1"/>
  </r>
  <r>
    <x v="1"/>
    <s v="800553"/>
    <s v="Pad mic rear 1 MTP Hana 50-PE571 miếng dán qualcomm"/>
    <s v="Etc"/>
    <n v="331"/>
    <n v="87053"/>
    <n v="3.3481923076923077"/>
    <n v="263"/>
    <s v="Currenly no customer using these RM. Hence, full provision to be made"/>
    <n v="331"/>
    <n v="87053"/>
    <x v="2"/>
    <x v="1"/>
  </r>
  <r>
    <x v="1"/>
    <s v="800562"/>
    <s v="Resin DPC515-0J30"/>
    <s v="Resin"/>
    <n v="750"/>
    <n v="88841250"/>
    <n v="3416.9711538461538"/>
    <n v="118455"/>
    <s v="These raw materials are in good condition and can be used for other customer, no expiry date on these raw materials. Hence, no provison"/>
    <n v="0"/>
    <n v="0"/>
    <x v="1"/>
    <x v="0"/>
  </r>
  <r>
    <x v="1"/>
    <s v="800568"/>
    <s v="Nhựa PC-JIG/white"/>
    <s v="Resin"/>
    <n v="25"/>
    <n v="888698"/>
    <n v="34.180692307692304"/>
    <n v="35547.919999999998"/>
    <s v="Item not able to re-use"/>
    <n v="25"/>
    <n v="888698"/>
    <x v="2"/>
    <x v="1"/>
  </r>
  <r>
    <x v="1"/>
    <s v="800574"/>
    <s v="50-P8070.A_Filter MIC Rear( Qualcomm Hana)/miếng dán qualcomm"/>
    <s v="Etc"/>
    <n v="930"/>
    <n v="646350"/>
    <n v="24.859615384615385"/>
    <n v="695"/>
    <s v="Item unable to re-use "/>
    <n v="930"/>
    <n v="646350"/>
    <x v="2"/>
    <x v="1"/>
  </r>
  <r>
    <x v="1"/>
    <s v="800576"/>
    <s v="Semi-finished eyelash T--91295/Lông mi bán thành phẩm T-91295"/>
    <s v="Cosmetic"/>
    <n v="4000"/>
    <n v="14731904"/>
    <n v="566.61169230769235"/>
    <n v="3682.9760000000001"/>
    <s v="BU Discontinued - [1]"/>
    <n v="4000"/>
    <n v="14731904"/>
    <x v="2"/>
    <x v="2"/>
  </r>
  <r>
    <x v="1"/>
    <s v="800582"/>
    <s v="Semi-finished eyelash T-91306/Lông mi bán thành phẩm T-91306"/>
    <s v="Cosmetic"/>
    <n v="22940"/>
    <n v="81432591"/>
    <n v="3132.0227307692307"/>
    <n v="3549.8078029642547"/>
    <s v="BU Discontinued - [1]"/>
    <n v="22940"/>
    <n v="81432591"/>
    <x v="2"/>
    <x v="2"/>
  </r>
  <r>
    <x v="1"/>
    <s v="800584"/>
    <s v="Semi-finished eyelash T-88133/Lông mi bán thành phẩm T-88133"/>
    <s v="Cosmetic"/>
    <n v="23074"/>
    <n v="86342072"/>
    <n v="3320.8489230769233"/>
    <n v="3741.9637687440409"/>
    <s v="BU Discontinued - [1]"/>
    <n v="23074"/>
    <n v="86342072"/>
    <x v="2"/>
    <x v="2"/>
  </r>
  <r>
    <x v="1"/>
    <s v="800585"/>
    <s v="Semi-finished eyelash T-88140/Lông mi bán thành phẩm T-88140"/>
    <s v="Cosmetic"/>
    <n v="14249"/>
    <n v="51965624"/>
    <n v="1998.6778461538461"/>
    <n v="3646.9663836058671"/>
    <s v="BU Discontinued - [1]"/>
    <n v="14249"/>
    <n v="51965624"/>
    <x v="2"/>
    <x v="2"/>
  </r>
  <r>
    <x v="1"/>
    <s v="800586"/>
    <s v="Semi-finished eyelash T-88130/Lông mi bán thành phẩm T-88130"/>
    <s v="Cosmetic"/>
    <n v="28403"/>
    <n v="101867598"/>
    <n v="3917.9845384615382"/>
    <n v="3586.508397000317"/>
    <s v="BU Discontinued - [1]"/>
    <n v="28403"/>
    <n v="101867598"/>
    <x v="2"/>
    <x v="2"/>
  </r>
  <r>
    <x v="1"/>
    <s v="800587"/>
    <s v="Semi-finished eyelash T-88132/Lông mi bán thành phẩm T-88132"/>
    <s v="Cosmetic"/>
    <n v="5145"/>
    <n v="19037845"/>
    <n v="732.22480769230765"/>
    <n v="3700.2614188532557"/>
    <s v="BU Discontinued - [1]"/>
    <n v="5145"/>
    <n v="19037845"/>
    <x v="2"/>
    <x v="2"/>
  </r>
  <r>
    <x v="1"/>
    <s v="800588"/>
    <s v="Semi-finished eyelash T-88136/Lông mi bán thành phẩm T-88136"/>
    <s v="Cosmetic"/>
    <n v="18117"/>
    <n v="65859836"/>
    <n v="2533.0706153846154"/>
    <n v="3635.2506485621238"/>
    <s v="BU Discontinued - [1]"/>
    <n v="18117"/>
    <n v="65859836"/>
    <x v="2"/>
    <x v="2"/>
  </r>
  <r>
    <x v="1"/>
    <s v="800593"/>
    <s v="Semi-finished eyelash KN-88137/Lông mi bán thành phẩm KN-88137"/>
    <s v="Cosmetic"/>
    <n v="4000"/>
    <n v="14731443"/>
    <n v="566.59396153846149"/>
    <n v="3682.8607499999998"/>
    <s v="BU Discontinued - [1]"/>
    <n v="4000"/>
    <n v="14731443"/>
    <x v="2"/>
    <x v="2"/>
  </r>
  <r>
    <x v="1"/>
    <s v="800595"/>
    <s v="Highlight eyelash, red (0.1mm, 100% German PBT)"/>
    <s v="Cosmetic"/>
    <n v="10"/>
    <n v="8770228"/>
    <n v="337.31646153846151"/>
    <n v="877022.8"/>
    <s v="BU Discontinued - [1]"/>
    <n v="10"/>
    <n v="8770228"/>
    <x v="2"/>
    <x v="2"/>
  </r>
  <r>
    <x v="1"/>
    <s v="800597"/>
    <s v="Highlight eyelash, purple  (0.1mm, 100% German PBT)"/>
    <s v="Cosmetic"/>
    <n v="10"/>
    <n v="8769006"/>
    <n v="337.26946153846154"/>
    <n v="876900.6"/>
    <s v="BU Discontinued - [1]"/>
    <n v="10"/>
    <n v="8769006"/>
    <x v="2"/>
    <x v="2"/>
  </r>
  <r>
    <x v="1"/>
    <s v="800598"/>
    <s v="Ombre eyelash, black&amp; red  (0.1mm, 100% German PBT)"/>
    <s v="Cosmetic"/>
    <n v="10"/>
    <n v="11431986"/>
    <n v="439.69176923076924"/>
    <n v="1143198.6000000001"/>
    <s v="BU Discontinued - [1]"/>
    <n v="10"/>
    <n v="11431986"/>
    <x v="2"/>
    <x v="2"/>
  </r>
  <r>
    <x v="1"/>
    <s v="800599"/>
    <s v="Ombre eyelash, black&amp; green  (0.1mm, 100% German PBT)"/>
    <s v="Cosmetic"/>
    <n v="10"/>
    <n v="11431986"/>
    <n v="439.69176923076924"/>
    <n v="1143198.6000000001"/>
    <s v="BU Discontinued - [1]"/>
    <n v="10"/>
    <n v="11431986"/>
    <x v="2"/>
    <x v="2"/>
  </r>
  <r>
    <x v="1"/>
    <s v="800600"/>
    <s v="Ombre eyelash, black&amp; purple  (0.1mm, 100% German PBT)"/>
    <s v="Cosmetic"/>
    <n v="10"/>
    <n v="11431986"/>
    <n v="439.69176923076924"/>
    <n v="1143198.6000000001"/>
    <s v="BU Discontinued - [1]"/>
    <n v="10"/>
    <n v="11431986"/>
    <x v="2"/>
    <x v="2"/>
  </r>
  <r>
    <x v="1"/>
    <s v="800601"/>
    <s v="Highlight eyelash, blue  (0.1mm, 100% German PBT)"/>
    <s v="Cosmetic"/>
    <n v="10"/>
    <n v="8769006"/>
    <n v="337.26946153846154"/>
    <n v="876900.6"/>
    <s v="BU Discontinued - [1]"/>
    <n v="10"/>
    <n v="8769006"/>
    <x v="2"/>
    <x v="2"/>
  </r>
  <r>
    <x v="1"/>
    <s v="800613"/>
    <s v="Black matt eyelash  (0.1mm, 100% German PBT)"/>
    <s v="Cosmetic"/>
    <n v="10"/>
    <n v="8762486"/>
    <n v="337.01869230769233"/>
    <n v="876248.6"/>
    <s v="BU Discontinued - [1]"/>
    <n v="10"/>
    <n v="8762486"/>
    <x v="2"/>
    <x v="2"/>
  </r>
  <r>
    <x v="1"/>
    <s v="800614"/>
    <s v="Ombre eyelash, blue &amp; black (0.1mm, 100% German PBT)"/>
    <s v="Cosmetic"/>
    <n v="10"/>
    <n v="11423486"/>
    <n v="439.36484615384614"/>
    <n v="1142348.6000000001"/>
    <s v="BU Discontinued - [1]"/>
    <n v="10"/>
    <n v="11423486"/>
    <x v="2"/>
    <x v="2"/>
  </r>
  <r>
    <x v="1"/>
    <s v="800619"/>
    <s v="Semi-finished eyelash T-FL633/Lông mi bán thành phẩmT-FL633"/>
    <s v="Cosmetic"/>
    <n v="1791"/>
    <n v="6280607"/>
    <n v="241.5618076923077"/>
    <n v="3506.7599106644334"/>
    <s v="BU Discontinued - [1]"/>
    <n v="1791"/>
    <n v="6280607"/>
    <x v="2"/>
    <x v="2"/>
  </r>
  <r>
    <x v="1"/>
    <s v="800620"/>
    <s v="Semi-finished eyelash T-FL644/Lông mi bán thành phẩm T-FL644"/>
    <s v="Cosmetic"/>
    <n v="2964"/>
    <n v="10394037"/>
    <n v="399.77065384615383"/>
    <n v="3506.7601214574897"/>
    <s v="BU Discontinued - [1]"/>
    <n v="2964"/>
    <n v="10394037"/>
    <x v="2"/>
    <x v="2"/>
  </r>
  <r>
    <x v="1"/>
    <s v="800621"/>
    <s v="Semi-finished eyelash T-FL648/Lông mi bán thành phẩm T-FL648"/>
    <s v="Cosmetic"/>
    <n v="2520"/>
    <n v="8837035"/>
    <n v="339.88596153846152"/>
    <n v="3506.7599206349205"/>
    <s v="BU Discontinued - [1]"/>
    <n v="2520"/>
    <n v="8837035"/>
    <x v="2"/>
    <x v="2"/>
  </r>
  <r>
    <x v="1"/>
    <s v="800622"/>
    <s v="Semi-finished eyelash T-FL684/Lông mi bán thành phẩm T-FL684"/>
    <s v="Cosmetic"/>
    <n v="1972"/>
    <n v="6915331"/>
    <n v="265.97426923076921"/>
    <n v="3506.7601419878297"/>
    <s v="BU Discontinued - [1]"/>
    <n v="1972"/>
    <n v="6915331"/>
    <x v="2"/>
    <x v="2"/>
  </r>
  <r>
    <x v="1"/>
    <s v="800623"/>
    <s v="Semi-finished eyelash T-FL685/Lông mi bán thành phẩm T-FL685"/>
    <s v="Cosmetic"/>
    <n v="1579"/>
    <n v="5537174"/>
    <n v="212.96823076923076"/>
    <n v="3506.759974667511"/>
    <s v="BU Discontinued - [1]"/>
    <n v="1579"/>
    <n v="5537174"/>
    <x v="2"/>
    <x v="2"/>
  </r>
  <r>
    <x v="1"/>
    <s v="800624"/>
    <s v="Semi-finished eyelash T-FL686/Lông mi bán thành phẩm T-FL686"/>
    <s v="Cosmetic"/>
    <n v="2980"/>
    <n v="10450145"/>
    <n v="401.92865384615385"/>
    <n v="3506.760067114094"/>
    <s v="BU Discontinued - [1]"/>
    <n v="2980"/>
    <n v="10450145"/>
    <x v="2"/>
    <x v="2"/>
  </r>
  <r>
    <x v="1"/>
    <s v="800625"/>
    <s v="Semi-finished eyelash M-FL666/Lông mi bán thành phẩm M-FL666"/>
    <s v="Cosmetic"/>
    <n v="816"/>
    <n v="2931243"/>
    <n v="112.74011538461538"/>
    <n v="3592.2095588235293"/>
    <s v="BU Discontinued - [1]"/>
    <n v="816"/>
    <n v="2931243"/>
    <x v="2"/>
    <x v="2"/>
  </r>
  <r>
    <x v="1"/>
    <s v="800626"/>
    <s v="Semi-finished eyelash M-FL667/Lông mi bán thành phẩm M-FL667"/>
    <s v="Cosmetic"/>
    <n v="1054"/>
    <n v="3696125"/>
    <n v="142.15865384615384"/>
    <n v="3506.7599620493361"/>
    <s v="BU Discontinued - [1]"/>
    <n v="1054"/>
    <n v="3696125"/>
    <x v="2"/>
    <x v="2"/>
  </r>
  <r>
    <x v="1"/>
    <s v="800628"/>
    <s v="Semi-finished eyelash M-FL682/Lông mi bán thành phẩm M-FL682"/>
    <s v="Cosmetic"/>
    <n v="3608"/>
    <n v="13247843"/>
    <n v="509.53242307692307"/>
    <n v="3671.796840354767"/>
    <s v="BU Discontinued - [1]"/>
    <n v="3608"/>
    <n v="13247843"/>
    <x v="2"/>
    <x v="2"/>
  </r>
  <r>
    <x v="1"/>
    <s v="800630"/>
    <s v="Semi-finished eyelash T-FL640/Lông mi bán thành phẩmT-FL640"/>
    <s v="Cosmetic"/>
    <n v="274"/>
    <n v="960852"/>
    <n v="36.955846153846153"/>
    <n v="3506.7591240875913"/>
    <s v="BU Discontinued - [1]"/>
    <n v="274"/>
    <n v="960852"/>
    <x v="2"/>
    <x v="2"/>
  </r>
  <r>
    <x v="1"/>
    <s v="800639"/>
    <s v="TPU IP-090AS for nail/Nhựa TPU IP-090AS dùng cho móng tay"/>
    <s v="Cosmetic"/>
    <n v="25"/>
    <n v="3125000"/>
    <n v="120.19230769230769"/>
    <n v="125000"/>
    <s v="BU Discontinued - [1]"/>
    <n v="25"/>
    <n v="3125000"/>
    <x v="2"/>
    <x v="2"/>
  </r>
  <r>
    <x v="1"/>
    <s v="800640"/>
    <s v="Adhesive, font housing 50-PJ612/ Băng dính"/>
    <s v="Mold Jig Material"/>
    <n v="289"/>
    <n v="172822"/>
    <n v="6.6470000000000002"/>
    <n v="598"/>
    <s v="Currenly no customer using these RM. Hence, full provision to be made"/>
    <n v="289"/>
    <n v="172822"/>
    <x v="2"/>
    <x v="1"/>
  </r>
  <r>
    <x v="1"/>
    <s v="800641"/>
    <s v="Condutive ahesive 50-PG925-1_x000d__x000a_/Miếng dán (tape 2 mặt)"/>
    <s v="Etc"/>
    <n v="399"/>
    <n v="1184631"/>
    <n v="45.562730769230768"/>
    <n v="2969"/>
    <s v="These raw materials are in good condition and can be used for other customer, no expiry date on these raw materials. Hence, no provison"/>
    <n v="0"/>
    <n v="0"/>
    <x v="2"/>
    <x v="4"/>
  </r>
  <r>
    <x v="1"/>
    <s v="800643"/>
    <s v="Gasket Speaker Box 50-PH869-1_x000d__x000a_/Miếng dán"/>
    <s v="Etc"/>
    <n v="93"/>
    <n v="24459"/>
    <n v="0.94073076923076926"/>
    <n v="263"/>
    <s v="Currenly no customer using these RM. Hence, full provision to be made"/>
    <n v="93"/>
    <n v="24459"/>
    <x v="2"/>
    <x v="1"/>
  </r>
  <r>
    <x v="1"/>
    <s v="800644"/>
    <s v="Speaker Box 50-PC595-1_x000d__x000a_/ Miếng dán"/>
    <s v="Etc"/>
    <n v="89"/>
    <n v="75383"/>
    <n v="2.899346153846154"/>
    <n v="847"/>
    <s v="Currenly no customer using these RM. Hence, full provision to be made"/>
    <n v="89"/>
    <n v="75383"/>
    <x v="2"/>
    <x v="1"/>
  </r>
  <r>
    <x v="1"/>
    <s v="800652"/>
    <s v="Ink-Grey/Mực in 422C-2 màu ghi"/>
    <s v="Cosmetic"/>
    <n v="2"/>
    <n v="2945000"/>
    <n v="113.26923076923077"/>
    <n v="1472500"/>
    <s v="BU Discontinued - [1]"/>
    <n v="2"/>
    <n v="2945000"/>
    <x v="2"/>
    <x v="2"/>
  </r>
  <r>
    <x v="1"/>
    <s v="800661"/>
    <s v="WINDOW FLASH FRONT GH64-06910A_x000d__x000a_/ Miếng dán"/>
    <s v="Etc"/>
    <n v="95000"/>
    <n v="112781896.315896"/>
    <n v="4337.7652429190775"/>
    <n v="1187.1778559568002"/>
    <s v="These raw materials are in good condition and can be used for other customer, no expiry date on these raw materials. Hence, no provison"/>
    <n v="0"/>
    <n v="0"/>
    <x v="1"/>
    <x v="0"/>
  </r>
  <r>
    <x v="1"/>
    <s v="800663"/>
    <s v="ASSY SUS PLATE GH98-42990A_x000d__x000a_/ Miếng dán"/>
    <s v="Etc"/>
    <n v="146008"/>
    <n v="111595089"/>
    <n v="4292.1188076923081"/>
    <n v="764.3080447646704"/>
    <s v="These raw materials are in good condition and can be used for other customer, no expiry date on these raw materials. Hence, no provison"/>
    <n v="0"/>
    <n v="0"/>
    <x v="2"/>
    <x v="4"/>
  </r>
  <r>
    <x v="1"/>
    <s v="800664"/>
    <s v="TAPE HR GH02-16649A"/>
    <s v="Etc"/>
    <n v="86801"/>
    <n v="247575301.46800998"/>
    <n v="9522.1269795388453"/>
    <n v="2852.2171572678885"/>
    <s v="These raw materials are in good condition and can be used for other customer, no expiry date on these raw materials. Hence, no provison"/>
    <n v="0"/>
    <n v="0"/>
    <x v="1"/>
    <x v="0"/>
  </r>
  <r>
    <x v="1"/>
    <s v="800665"/>
    <s v="TAPE RCV SHEET GH02-12337A/miếng dán"/>
    <s v="Etc"/>
    <n v="109925"/>
    <n v="43172875.742358103"/>
    <n v="1660.495220859927"/>
    <n v="392.74847161572075"/>
    <s v="These raw materials are in good condition and can be used for other customer, no expiry date on these raw materials. Hence, no provison"/>
    <n v="0"/>
    <n v="0"/>
    <x v="1"/>
    <x v="0"/>
  </r>
  <r>
    <x v="1"/>
    <s v="800666"/>
    <s v="TAPE FRONT WINDOW FLASH GH02-16350A/miếng dán"/>
    <s v="Cosmetic"/>
    <n v="80481"/>
    <n v="5116453"/>
    <n v="196.78665384615385"/>
    <n v="63.573427268547853"/>
    <s v="BU Discontinued - [1]"/>
    <n v="80481"/>
    <n v="5116453"/>
    <x v="2"/>
    <x v="2"/>
  </r>
  <r>
    <x v="1"/>
    <s v="800667"/>
    <s v="TAPE GASKET USB GH02-16609A"/>
    <s v="Etc"/>
    <n v="176820"/>
    <n v="58604660.9118184"/>
    <n v="2254.025419685323"/>
    <n v="331.43683356983598"/>
    <s v="These raw materials are in good condition and can be used for other customer, no expiry date on these raw materials. Hence, no provison"/>
    <n v="0"/>
    <n v="0"/>
    <x v="1"/>
    <x v="0"/>
  </r>
  <r>
    <x v="1"/>
    <s v="800668"/>
    <s v="TAPE WP BTM GH02-16355A/miếng dán"/>
    <s v="Etc"/>
    <n v="110384"/>
    <n v="6080569"/>
    <n v="233.86803846153848"/>
    <n v="55.085601174083202"/>
    <s v="These raw materials are in good condition and can be used for other customer, no expiry date on these raw materials. Hence, no provison"/>
    <n v="0"/>
    <n v="0"/>
    <x v="2"/>
    <x v="4"/>
  </r>
  <r>
    <x v="1"/>
    <s v="800669"/>
    <s v="SPONGE USB GH02-16363A/miếng dán"/>
    <s v="Etc"/>
    <n v="96092"/>
    <n v="13098199"/>
    <n v="503.77688461538463"/>
    <n v="136.30894351246721"/>
    <s v="These raw materials are in good condition and can be used for other customer, no expiry date on these raw materials. Hence, no provison"/>
    <n v="0"/>
    <n v="0"/>
    <x v="2"/>
    <x v="4"/>
  </r>
  <r>
    <x v="1"/>
    <s v="800670"/>
    <s v="SPONGE-SPK-VERTICAL GH02-16361A/miếng dán"/>
    <s v="Etc"/>
    <n v="114566"/>
    <n v="37854281"/>
    <n v="1455.9338846153846"/>
    <n v="330.41461690204773"/>
    <s v="These raw materials are in good condition and can be used for other customer, no expiry date on these raw materials. Hence, no provison"/>
    <n v="0"/>
    <n v="0"/>
    <x v="2"/>
    <x v="4"/>
  </r>
  <r>
    <x v="1"/>
    <s v="800671"/>
    <s v="WATERSOAK (SIM SOCKET) GH68-43865A"/>
    <s v="Etc"/>
    <n v="108451"/>
    <n v="10402104"/>
    <n v="400.08092307692306"/>
    <n v="95.915242828558519"/>
    <s v="These raw materials are in good condition and can be used for other customer, no expiry date on these raw materials. Hence, no provison"/>
    <n v="0"/>
    <n v="0"/>
    <x v="2"/>
    <x v="4"/>
  </r>
  <r>
    <x v="1"/>
    <s v="800672"/>
    <s v="WATER LABEL GH68-45257A"/>
    <s v="Etc"/>
    <n v="154464"/>
    <n v="23127345.780242998"/>
    <n v="889.51329924011532"/>
    <n v="149.72644616378574"/>
    <s v="These raw materials are in good condition and can be used for other customer, no expiry date on these raw materials. Hence, no provison"/>
    <n v="0"/>
    <n v="0"/>
    <x v="1"/>
    <x v="0"/>
  </r>
  <r>
    <x v="1"/>
    <s v="800673"/>
    <s v="TAPE CONDUCTIVE MAIN CAM GH02-16610A"/>
    <s v="Etc"/>
    <n v="98959"/>
    <n v="45131112"/>
    <n v="1735.8119999999999"/>
    <n v="456.05869097302923"/>
    <s v="These raw materials are in good condition and can be used for other customer, no expiry date on these raw materials. Hence, no provison"/>
    <n v="0"/>
    <n v="0"/>
    <x v="2"/>
    <x v="4"/>
  </r>
  <r>
    <x v="1"/>
    <s v="800674"/>
    <s v="TAPE SCREW HOLE SEALING GH02-16503A/miếng dán"/>
    <s v="Etc"/>
    <n v="122887"/>
    <n v="3588242"/>
    <n v="138.00930769230769"/>
    <n v="29.199524766655546"/>
    <s v="These raw materials are in good condition and can be used for other customer, no expiry date on these raw materials. Hence, no provison"/>
    <n v="0"/>
    <n v="0"/>
    <x v="2"/>
    <x v="4"/>
  </r>
  <r>
    <x v="1"/>
    <s v="800675"/>
    <s v="PROTECT VINYL-FRONT_TOP GH02-16749A"/>
    <s v="Etc"/>
    <n v="95881"/>
    <n v="64588815"/>
    <n v="2484.1851923076924"/>
    <n v="673.63518319583648"/>
    <s v="These raw materials are in good condition and can be used for other customer, no expiry date on these raw materials. Hence, no provison"/>
    <n v="0"/>
    <n v="0"/>
    <x v="2"/>
    <x v="4"/>
  </r>
  <r>
    <x v="1"/>
    <s v="800676"/>
    <s v="TAPE TOUCH-IC GH02-16645A"/>
    <s v="Etc"/>
    <n v="101350"/>
    <n v="7082140"/>
    <n v="272.39"/>
    <n v="69.878046373951648"/>
    <s v="These raw materials are in good condition and can be used for other customer, no expiry date on these raw materials. Hence, no provison"/>
    <n v="0"/>
    <n v="0"/>
    <x v="2"/>
    <x v="4"/>
  </r>
  <r>
    <x v="1"/>
    <s v="800677"/>
    <s v="PROTECT VINYL FRONT TOP GH63-16096A"/>
    <s v="Etc"/>
    <n v="16630"/>
    <n v="6876100.4318931103"/>
    <n v="264.46540122665806"/>
    <n v="413.47567239285087"/>
    <s v="These raw materials are in good condition and can be used for other customer, no expiry date on these raw materials. Hence, no provison"/>
    <n v="0"/>
    <n v="0"/>
    <x v="1"/>
    <x v="0"/>
  </r>
  <r>
    <x v="1"/>
    <s v="800678"/>
    <s v="SPONGE TOUCH IC GH02-16738A"/>
    <s v="Cosmetic"/>
    <n v="40150"/>
    <n v="3252150"/>
    <n v="125.08269230769231"/>
    <n v="81"/>
    <s v="BU Discontinued - [1]"/>
    <n v="0"/>
    <n v="0"/>
    <x v="2"/>
    <x v="3"/>
  </r>
  <r>
    <x v="1"/>
    <s v="800679"/>
    <s v="TAPE FRONT HR GH02-16770A"/>
    <s v="Etc"/>
    <n v="42958"/>
    <n v="199840616"/>
    <n v="7686.1775384615385"/>
    <n v="4652"/>
    <s v="These raw materials are in good condition and can be used for other customer, no expiry date on these raw materials. Hence, no provison"/>
    <n v="0"/>
    <n v="0"/>
    <x v="1"/>
    <x v="0"/>
  </r>
  <r>
    <x v="1"/>
    <s v="800681"/>
    <s v="Resin PP J-560S NP  for plastic box of Nail/Nhựa PP J-560S NP đúc hộp móng tay"/>
    <s v="Cosmetic"/>
    <n v="2225"/>
    <n v="90968403"/>
    <n v="3498.7847307692309"/>
    <n v="40884.675505617975"/>
    <s v="BU Discontinued - [1]"/>
    <n v="2225"/>
    <n v="90968403"/>
    <x v="2"/>
    <x v="2"/>
  </r>
  <r>
    <x v="1"/>
    <s v="800685"/>
    <s v="Insert nut Ø5.0*3.43/ốc vít"/>
    <s v="Etc"/>
    <n v="14435"/>
    <n v="8715723.9596303795"/>
    <n v="335.22015229347613"/>
    <n v="603.79106059095113"/>
    <s v="These raw materials are in good condition and can be used for other customer, no expiry date on these raw materials. Hence, no provison"/>
    <n v="0"/>
    <n v="0"/>
    <x v="1"/>
    <x v="0"/>
  </r>
  <r>
    <x v="1"/>
    <s v="800686"/>
    <s v="Insert nut Ø3.0*6.9/ốc vít"/>
    <s v="Etc"/>
    <n v="6000"/>
    <n v="1932000"/>
    <n v="74.307692307692307"/>
    <n v="322"/>
    <s v=""/>
    <n v="0"/>
    <n v="0"/>
    <x v="1"/>
    <x v="0"/>
  </r>
  <r>
    <x v="1"/>
    <s v="800702"/>
    <s v="Tape GASKET GROUNDING 50-PK463_x000d_/Miếng dán qualcomm"/>
    <s v="Etc"/>
    <n v="280"/>
    <n v="118720"/>
    <n v="4.5661538461538465"/>
    <n v="424"/>
    <s v="These raw materials are in good condition and can be used for other customer, no expiry date on these raw materials. Hence, no provison"/>
    <n v="0"/>
    <n v="0"/>
    <x v="1"/>
    <x v="0"/>
  </r>
  <r>
    <x v="1"/>
    <s v="800703"/>
    <s v="MIC AND UPPER SPEAKER 50-V V019-1_x000d__x000a_/ Miếng dán"/>
    <s v="Etc"/>
    <n v="1097"/>
    <n v="572634"/>
    <n v="22.024384615384616"/>
    <n v="522"/>
    <s v="Currenly no customer using these RM. Hence, full provision to be made"/>
    <n v="1097"/>
    <n v="572634"/>
    <x v="2"/>
    <x v="1"/>
  </r>
  <r>
    <x v="1"/>
    <s v="800710"/>
    <s v="SPK box tape 50-PE805-2 (Kona)/miếng dán qualcomm"/>
    <s v="Etc"/>
    <n v="197"/>
    <n v="238961"/>
    <n v="9.1908076923076916"/>
    <n v="1213"/>
    <s v="These raw materials are in good condition and can be used for other customer, no expiry date on these raw materials. Hence, no provison"/>
    <n v="0"/>
    <n v="0"/>
    <x v="1"/>
    <x v="0"/>
  </r>
  <r>
    <x v="1"/>
    <s v="800713"/>
    <s v="Tape Window Camera Front 50-PK519-1"/>
    <s v="Etc"/>
    <n v="110"/>
    <n v="136070"/>
    <n v="5.2334615384615386"/>
    <n v="1237"/>
    <s v="These raw materials are in good condition and can be used for other customer, no expiry date on these raw materials. Hence, no provison"/>
    <n v="0"/>
    <n v="0"/>
    <x v="1"/>
    <x v="0"/>
  </r>
  <r>
    <x v="1"/>
    <s v="800714"/>
    <s v="Tape Adhesive, display, Front housing 50-PL114-1/ miếng dán"/>
    <s v="Etc"/>
    <n v="174"/>
    <n v="1289166"/>
    <n v="49.583307692307692"/>
    <n v="7409"/>
    <s v="These raw materials are in good condition and can be used for other customer, no expiry date on these raw materials. Hence, no provison"/>
    <n v="0"/>
    <n v="0"/>
    <x v="2"/>
    <x v="4"/>
  </r>
  <r>
    <x v="1"/>
    <s v="800726"/>
    <s v="Mixing ink/Mực pha YD-Bright Red C stt: 04"/>
    <s v="Cosmetic"/>
    <n v="2"/>
    <n v="2600000"/>
    <n v="100"/>
    <n v="1300000"/>
    <s v="BU Discontinued - [1]"/>
    <n v="2"/>
    <n v="2600000"/>
    <x v="2"/>
    <x v="2"/>
  </r>
  <r>
    <x v="1"/>
    <s v="800735"/>
    <s v="PC/ABS HR5007A White"/>
    <s v="Etc"/>
    <n v="215"/>
    <n v="24528148.708191976"/>
    <n v="943.39033493046065"/>
    <n v="114084.41259624175"/>
    <s v=""/>
    <n v="0"/>
    <n v="0"/>
    <x v="1"/>
    <x v="0"/>
  </r>
  <r>
    <x v="1"/>
    <s v="800744"/>
    <s v="Chemical/ Hóa chất tẩy rửa Magie  M-YM108"/>
    <s v="Chemical"/>
    <n v="1120"/>
    <n v="140297918"/>
    <n v="5396.0737692307694"/>
    <n v="125265.99821428572"/>
    <s v="These raw materials are in good condition and can be used for other customer, no expiry date on these raw materials. Hence, no provison"/>
    <n v="0"/>
    <n v="0"/>
    <x v="2"/>
    <x v="4"/>
  </r>
  <r>
    <x v="1"/>
    <s v="800745"/>
    <s v="Chemical/ Hóa chất tẩy rửa Nhôm  M-YL109"/>
    <s v="Chemical"/>
    <n v="80"/>
    <n v="10586240"/>
    <n v="407.16307692307691"/>
    <n v="132328"/>
    <s v=""/>
    <n v="0"/>
    <n v="0"/>
    <x v="1"/>
    <x v="0"/>
  </r>
  <r>
    <x v="1"/>
    <s v="800747"/>
    <s v="Semi-finished eyelash T-FL681/Lông mi bán thành phẩm T-FL681"/>
    <s v="Cosmetic"/>
    <n v="3425"/>
    <n v="12614193"/>
    <n v="485.16126923076922"/>
    <n v="3682.9760583941606"/>
    <s v="BU Discontinued - [1]"/>
    <n v="3425"/>
    <n v="12614193"/>
    <x v="2"/>
    <x v="2"/>
  </r>
  <r>
    <x v="1"/>
    <s v="800748"/>
    <s v="Aluminum plate 6063:105.7*198.5*10.3T (flatness 1.0)/Nhôm 6063:105.7*198.5*10.3T (độ phẳng 1.0)"/>
    <s v="Etc"/>
    <n v="1744"/>
    <n v="170205025.03843686"/>
    <n v="6546.3471168629558"/>
    <n v="97594.624448644987"/>
    <s v="Raw Material relating to Aluminium, which is the core material of the company. No movement is due to company has been actively using another size. Item able to recycle and re-produce to new size. "/>
    <n v="0"/>
    <n v="0"/>
    <x v="1"/>
    <x v="0"/>
  </r>
  <r>
    <x v="1"/>
    <s v="800749"/>
    <s v="Resin/ Nhựa nguyên sinh GPPS PS 147F. Maker: Styrolution đúc hộp Muse&amp;co"/>
    <s v="Cosmetic"/>
    <n v="875"/>
    <n v="25707700"/>
    <n v="988.75769230769231"/>
    <n v="29380.228571428572"/>
    <s v="BU Discontinued - [1]"/>
    <n v="875"/>
    <n v="25707700"/>
    <x v="2"/>
    <x v="2"/>
  </r>
  <r>
    <x v="1"/>
    <s v="800750"/>
    <s v="Reny 1002HUS Mitsubishi Resin"/>
    <s v="Resin"/>
    <n v="875"/>
    <n v="401974961.41732299"/>
    <n v="15460.575439127808"/>
    <n v="459399.95590551198"/>
    <s v="These raw materials are in good condition and can be used for other customer, no expiry date on these raw materials. Hence, no provison"/>
    <n v="0"/>
    <n v="0"/>
    <x v="1"/>
    <x v="0"/>
  </r>
  <r>
    <x v="1"/>
    <s v="800758"/>
    <s v="Desmutting/ Hóa chất bề mặt Surtec 497"/>
    <s v="Chemical"/>
    <n v="100"/>
    <n v="13500000"/>
    <n v="519.23076923076928"/>
    <n v="135000"/>
    <s v=""/>
    <n v="0"/>
    <n v="0"/>
    <x v="1"/>
    <x v="0"/>
  </r>
  <r>
    <x v="1"/>
    <s v="800760"/>
    <s v="Degreaser Builder/ Hóa chất tẩy dầu Surtec 131"/>
    <s v="Chemical"/>
    <n v="120"/>
    <n v="16800000"/>
    <n v="646.15384615384619"/>
    <n v="140000"/>
    <s v=""/>
    <n v="0"/>
    <n v="0"/>
    <x v="1"/>
    <x v="0"/>
  </r>
  <r>
    <x v="1"/>
    <s v="800765"/>
    <s v="Resin MST-01 + PC-GF10% ( Black Color)/ Hạt nhựa Lexan 500R-739( 10% GF)"/>
    <s v="Resin"/>
    <n v="50"/>
    <n v="7300000"/>
    <n v="280.76923076923077"/>
    <n v="146000"/>
    <s v="These raw materials are in good condition and can be used for other customer, no expiry date on these raw materials. Hence, no provison"/>
    <n v="0"/>
    <n v="0"/>
    <x v="2"/>
    <x v="4"/>
  </r>
  <r>
    <x v="1"/>
    <s v="800777"/>
    <s v="Resin  CF-3104HF:  PC-GF10% ( Black Color)/ Hạt nhựa nguyên sinh"/>
    <s v="Resin"/>
    <n v="500"/>
    <n v="57305500"/>
    <n v="2204.0576923076924"/>
    <n v="114611"/>
    <s v="These raw materials are in good condition and can be used for other customer, no expiry date on these raw materials. Hence, no provison"/>
    <n v="0"/>
    <n v="0"/>
    <x v="1"/>
    <x v="0"/>
  </r>
  <r>
    <x v="1"/>
    <s v="800780"/>
    <s v="Resin ER1006FH-KA141LA H200318A 08_x000d__x000a_/Hạt nhựa ER1006FH-KA141LA H200318A 08"/>
    <s v="Resin"/>
    <n v="419.91840000000002"/>
    <n v="52603735.400871597"/>
    <n v="2023.2205923412153"/>
    <n v="125271.32747903306"/>
    <s v="These raw materials are in good condition and can be used for other customer, no expiry date on these raw materials. Hence, no provison"/>
    <n v="0"/>
    <n v="0"/>
    <x v="1"/>
    <x v="0"/>
  </r>
  <r>
    <x v="1"/>
    <s v="800781"/>
    <s v="Resin/ Hạt nhựa LUPOY SC2202S- KA02G (PC+GF20%) Marker: LG chem"/>
    <s v="Resin"/>
    <n v="300"/>
    <n v="36483233.280000001"/>
    <n v="1403.20128"/>
    <n v="121610.7776"/>
    <s v="These raw materials are in good condition and can be used for other customer, no expiry date on these raw materials. Hence, no provison"/>
    <n v="0"/>
    <n v="0"/>
    <x v="1"/>
    <x v="0"/>
  </r>
  <r>
    <x v="1"/>
    <s v="800783"/>
    <s v="Resin ZEON ZEONEX RS420 Cyclo Olefin Polymer/Nhựa"/>
    <s v="Resin"/>
    <n v="29.220400000000001"/>
    <n v="7459256.7171236398"/>
    <n v="286.89448912014001"/>
    <n v="255275.65389671735"/>
    <s v=""/>
    <n v="0"/>
    <n v="0"/>
    <x v="1"/>
    <x v="0"/>
  </r>
  <r>
    <x v="1"/>
    <s v="800786"/>
    <s v="Resin Lucky Enpla PC- LPC1001F 9306( BK)"/>
    <s v="Resin"/>
    <n v="364.92703000000006"/>
    <n v="56452104.664330244"/>
    <n v="2171.2347947819326"/>
    <n v="154694.22658094205"/>
    <s v=""/>
    <n v="0"/>
    <n v="0"/>
    <x v="1"/>
    <x v="0"/>
  </r>
  <r>
    <x v="1"/>
    <s v="800792"/>
    <s v="Tray DCU15 COVER 490*325*15 mm (dày 1.1mm)"/>
    <s v="Etc"/>
    <n v="2989.2129839999998"/>
    <n v="23134917.941353232"/>
    <n v="889.80453620589356"/>
    <n v="7739.4679018138622"/>
    <s v=""/>
    <n v="0"/>
    <n v="0"/>
    <x v="1"/>
    <x v="0"/>
  </r>
  <r>
    <x v="1"/>
    <s v="800793"/>
    <s v="Tray DCU15 HSG 490*325*30.7 mm (dày 1.1mm)"/>
    <s v="Etc"/>
    <n v="3847.9959399999998"/>
    <n v="30175317.449955374"/>
    <n v="1160.5891326905912"/>
    <n v="7841.8267379864692"/>
    <s v=""/>
    <n v="0"/>
    <n v="0"/>
    <x v="1"/>
    <x v="0"/>
  </r>
  <r>
    <x v="1"/>
    <s v="800795"/>
    <s v="Tray 61D-00762/61D-00763 Size: 580*350*53.6 (T1mm)"/>
    <s v="Etc"/>
    <n v="100"/>
    <n v="1440000"/>
    <n v="55.384615384615387"/>
    <n v="14400"/>
    <s v="Currenly no customer using these RM. Hence, full provision to be made"/>
    <n v="100"/>
    <n v="1440000"/>
    <x v="2"/>
    <x v="1"/>
  </r>
  <r>
    <x v="1"/>
    <s v="800798"/>
    <s v="PE bag/túi bóng màu vàng (21cm*35cm*0.04 ) (Model 5294)"/>
    <s v="Etc"/>
    <n v="225.185112"/>
    <n v="10155310.079061331"/>
    <n v="390.58884919466658"/>
    <n v="45097.608757817572"/>
    <s v=""/>
    <n v="0"/>
    <n v="0"/>
    <x v="1"/>
    <x v="0"/>
  </r>
  <r>
    <x v="1"/>
    <s v="800816"/>
    <s v="Paper for stamp printing_Giấy in tem cuộn 100*60mm"/>
    <s v="Etc"/>
    <n v="1"/>
    <n v="185000"/>
    <n v="7.115384615384615"/>
    <n v="185000"/>
    <s v="Currenly no customer using these RM. Hence, full provision to be made"/>
    <n v="1"/>
    <n v="185000"/>
    <x v="2"/>
    <x v="1"/>
  </r>
  <r>
    <x v="1"/>
    <s v="800818"/>
    <s v="Devide pad BR76-2R/Vách thùng DL3A Housing (2 khía), kt: 338*88mm"/>
    <s v="Etc"/>
    <n v="7171.7230469999922"/>
    <n v="10255042.984875254"/>
    <n v="394.42473018750979"/>
    <n v="1429.9273574381889"/>
    <s v=""/>
    <n v="0"/>
    <n v="0"/>
    <x v="1"/>
    <x v="0"/>
  </r>
  <r>
    <x v="1"/>
    <s v="800819"/>
    <s v="Devide pad BR77-4R/Vách thùng DL3A Housing (4 khía), kt: 501*88mm"/>
    <s v="Etc"/>
    <n v="1500.3314149999987"/>
    <n v="2605591.8793027252"/>
    <n v="100.21507228087404"/>
    <n v="1736.6775455426475"/>
    <s v=""/>
    <n v="0"/>
    <n v="0"/>
    <x v="1"/>
    <x v="0"/>
  </r>
  <r>
    <x v="1"/>
    <s v="800822"/>
    <s v="Sticker STICK ON NAILS museco 36 nails/Nhãn dán"/>
    <s v="Cosmetic"/>
    <n v="528"/>
    <n v="396000"/>
    <n v="15.23076923076923"/>
    <n v="750"/>
    <s v="BU Discontinued - [1]"/>
    <n v="528"/>
    <n v="396000"/>
    <x v="2"/>
    <x v="2"/>
  </r>
  <r>
    <x v="1"/>
    <s v="800831"/>
    <s v="Carton box 5 plates YLR74/Thùng 5 lớp packing hosiden, kt: 525*440*320 mm"/>
    <s v="Etc"/>
    <n v="160.86868600000003"/>
    <n v="2844334.8544578403"/>
    <n v="109.39749440222462"/>
    <n v="17681.097080993375"/>
    <s v=""/>
    <n v="0"/>
    <n v="0"/>
    <x v="1"/>
    <x v="0"/>
  </r>
  <r>
    <x v="1"/>
    <s v="800833"/>
    <s v="Sticker SASA MALAYSIA musenco sz 25*15mm/Nhãn dán"/>
    <s v="Cosmetic"/>
    <n v="1240"/>
    <n v="226520"/>
    <n v="8.712307692307693"/>
    <n v="182.67741935483872"/>
    <s v="BU Discontinued - [1]"/>
    <n v="1240"/>
    <n v="226520"/>
    <x v="2"/>
    <x v="2"/>
  </r>
  <r>
    <x v="1"/>
    <s v="800839"/>
    <s v="Devide pad BR82-3R/vách dài gen 5 (3 khía) sz 504x101mm"/>
    <s v="Etc"/>
    <n v="1658.1977889999998"/>
    <n v="1930415.2984534111"/>
    <n v="74.246742248208122"/>
    <n v="1164.1646800274507"/>
    <s v=""/>
    <n v="0"/>
    <n v="0"/>
    <x v="1"/>
    <x v="0"/>
  </r>
  <r>
    <x v="1"/>
    <s v="800840"/>
    <s v="Devide pad BR83-6R/Vách ngắn gen 5 (6 khía) kt 342x101mm"/>
    <s v="Etc"/>
    <n v="2623.5988850000003"/>
    <n v="2547203.3605884514"/>
    <n v="97.969360022632742"/>
    <n v="970.88140079326615"/>
    <s v=""/>
    <n v="0"/>
    <n v="0"/>
    <x v="1"/>
    <x v="0"/>
  </r>
  <r>
    <x v="1"/>
    <s v="800841"/>
    <s v="PE bag/Túi bóng nilong W*H 100*110cm*0.05 dùng cho hàng HEG"/>
    <s v="Etc"/>
    <n v="20.299999999999997"/>
    <n v="773462.12058103271"/>
    <n v="29.748543099270488"/>
    <n v="38101.582294632157"/>
    <s v=""/>
    <n v="0"/>
    <n v="0"/>
    <x v="1"/>
    <x v="0"/>
  </r>
  <r>
    <x v="1"/>
    <s v="800843"/>
    <s v="Tray/Khay nhựa hàng Qualcom (model Air Gen 5) Pet 0.8mm size: 413*358*20 mm"/>
    <s v="Etc"/>
    <n v="224.99276200000008"/>
    <n v="1314203.4647116447"/>
    <n v="50.546287104294024"/>
    <n v="5841.0921890529271"/>
    <s v=""/>
    <n v="0"/>
    <n v="0"/>
    <x v="1"/>
    <x v="0"/>
  </r>
  <r>
    <x v="1"/>
    <s v="800852"/>
    <s v="50-36288-1_ADHESIVE, LENS, BATTERY DOOR, MTP PINNACLES-LANAI"/>
    <s v="Etc"/>
    <n v="120"/>
    <n v="177960"/>
    <n v="6.844615384615385"/>
    <n v="1483"/>
    <s v="Currenly no customer using these RM. Hence, full provision to be made"/>
    <n v="120"/>
    <n v="177960"/>
    <x v="2"/>
    <x v="1"/>
  </r>
  <r>
    <x v="1"/>
    <s v="800855"/>
    <s v="50-38032-1_Adhesive, Front Alsmic, MTP Pinnacles Lanai"/>
    <s v="Etc"/>
    <n v="65"/>
    <n v="12025"/>
    <n v="0.46250000000000002"/>
    <n v="185"/>
    <s v=""/>
    <n v="0"/>
    <n v="0"/>
    <x v="1"/>
    <x v="0"/>
  </r>
  <r>
    <x v="1"/>
    <s v="800860"/>
    <s v="50-35352-1_Adhesive, Front Window, MTP Pinnacles"/>
    <s v="Etc"/>
    <n v="8"/>
    <n v="7187.2801750907702"/>
    <n v="0.27643385288810657"/>
    <n v="898.41002188634627"/>
    <s v=""/>
    <n v="0"/>
    <n v="0"/>
    <x v="1"/>
    <x v="0"/>
  </r>
  <r>
    <x v="1"/>
    <s v="800878"/>
    <s v="Devide pad BR87-4R/Vách carton 3 lớp CN7a Housing (4 khía), kt 501*82mm"/>
    <s v="Etc"/>
    <n v="1421.3243239999993"/>
    <n v="2201631.3778760433"/>
    <n v="84.678129918309352"/>
    <n v="1549.0000000000314"/>
    <s v=""/>
    <n v="0"/>
    <n v="0"/>
    <x v="1"/>
    <x v="0"/>
  </r>
  <r>
    <x v="1"/>
    <s v="800884"/>
    <s v="Băng dính linh kiện điện tử/ Upper Housing Front Masking Tape Jig (Material : ST-8546GFL)"/>
    <s v="Etc"/>
    <n v="8650"/>
    <n v="25731306"/>
    <n v="989.66561538461542"/>
    <n v="2974.7174566473986"/>
    <s v="No provision to be made, amount can be recover - [2]"/>
    <n v="0"/>
    <n v="0"/>
    <x v="2"/>
    <x v="4"/>
  </r>
  <r>
    <x v="1"/>
    <s v="800885"/>
    <s v="Băng dính linh kiện điện tử/Upper Housing BTM Masking Tape Jig (Material : ST-8546GFL)"/>
    <s v="Etc"/>
    <n v="7607"/>
    <n v="10737979"/>
    <n v="412.99919230769228"/>
    <n v="1411.5918233206257"/>
    <s v="No provision to be made, amount can be recover - [2]"/>
    <n v="0"/>
    <n v="0"/>
    <x v="2"/>
    <x v="4"/>
  </r>
  <r>
    <x v="1"/>
    <s v="800893"/>
    <s v="M-290 Chemical/Chế phẩm tẩy rửa, làm sạch bề mặt kim loại M-290, dạng bột"/>
    <s v="Etc"/>
    <n v="60"/>
    <n v="10376756.756756783"/>
    <n v="399.10602910603012"/>
    <n v="172945.94594594638"/>
    <s v=""/>
    <n v="0"/>
    <n v="0"/>
    <x v="1"/>
    <x v="0"/>
  </r>
  <r>
    <x v="1"/>
    <s v="800895"/>
    <s v="50-61287-1_ADHESIVE, REAR LENS, MTP CAMANO"/>
    <s v="Etc"/>
    <n v="22"/>
    <n v="62854"/>
    <n v="2.4174615384615383"/>
    <n v="2857"/>
    <s v=""/>
    <n v="0"/>
    <n v="0"/>
    <x v="1"/>
    <x v="0"/>
  </r>
  <r>
    <x v="1"/>
    <s v="800897"/>
    <s v="Devide pad BR94-2R/Vách carton 5 lớp (2 khía), kt 338*82mm"/>
    <s v="Etc"/>
    <n v="822.75"/>
    <n v="1221727.372799091"/>
    <n v="46.989514338426581"/>
    <n v="1484.9314771183117"/>
    <s v=""/>
    <n v="0"/>
    <n v="0"/>
    <x v="1"/>
    <x v="0"/>
  </r>
  <r>
    <x v="1"/>
    <s v="800898"/>
    <s v="Devide pad BR95-3R/Vách carton 5 lớp (3 khía), kt 501*82mm"/>
    <s v="Etc"/>
    <n v="1373.0822259999977"/>
    <n v="2243616.4589434806"/>
    <n v="86.292940728595411"/>
    <n v="1634.0000740374337"/>
    <s v=""/>
    <n v="0"/>
    <n v="0"/>
    <x v="1"/>
    <x v="0"/>
  </r>
  <r>
    <x v="1"/>
    <s v="800920"/>
    <s v="50-60551-1 ADHESIVE, Adhesive display"/>
    <s v="Etc"/>
    <n v="234"/>
    <n v="2671643.6290186048"/>
    <n v="102.75552419302326"/>
    <n v="11417.280465891474"/>
    <s v=""/>
    <n v="0"/>
    <n v="0"/>
    <x v="1"/>
    <x v="0"/>
  </r>
  <r>
    <x v="1"/>
    <s v="800930"/>
    <s v="PE bag/túi bóng màu tím (21cm*35cm*0.04 ) (Model BYD HX Housing)"/>
    <s v="Etc"/>
    <n v="50"/>
    <n v="2300000"/>
    <n v="88.461538461538467"/>
    <n v="46000"/>
    <s v=""/>
    <n v="0"/>
    <n v="0"/>
    <x v="2"/>
    <x v="4"/>
  </r>
  <r>
    <x v="1"/>
    <s v="763927"/>
    <s v="50-75082 Thermal Conductivity Pad, Scanfar Module, MTP Olympic/WAIP10 LST-GNM-250-1AC (18.250 X 4.740 X 0.250mm)"/>
    <s v="Etc"/>
    <n v="24824.68"/>
    <n v="497604245.21441811"/>
    <n v="19138.624815939158"/>
    <n v="20044.739558150119"/>
    <s v=""/>
    <n v="0"/>
    <n v="0"/>
    <x v="1"/>
    <x v="0"/>
  </r>
  <r>
    <x v="1"/>
    <s v="763928"/>
    <s v="ADHESIVE LENS BATTERY DOOR - class (50-75421-1)"/>
    <s v="Etc"/>
    <n v="118"/>
    <n v="2276230.6428750949"/>
    <n v="87.547332418272887"/>
    <n v="19290.090193856737"/>
    <s v=""/>
    <n v="0"/>
    <n v="0"/>
    <x v="1"/>
    <x v="0"/>
  </r>
  <r>
    <x v="1"/>
    <s v="763929"/>
    <s v="ADHESIVELENS BATTERY DOOR - class (50-75423-1)"/>
    <s v="Etc"/>
    <n v="680"/>
    <n v="6340023.9071412599"/>
    <n v="243.84707335158691"/>
    <n v="9323.5645693253828"/>
    <s v=""/>
    <n v="0"/>
    <n v="0"/>
    <x v="1"/>
    <x v="0"/>
  </r>
  <r>
    <x v="1"/>
    <s v="763930"/>
    <s v="50-75421-1 ADHESIVE LENS BATTERY DOOR -tape"/>
    <s v="Etc"/>
    <n v="147"/>
    <n v="258862.99199818401"/>
    <n v="9.9562689230070767"/>
    <n v="1760.9727346815239"/>
    <s v=""/>
    <n v="0"/>
    <n v="0"/>
    <x v="1"/>
    <x v="0"/>
  </r>
  <r>
    <x v="1"/>
    <s v="763931"/>
    <s v="50-75423-1 ADHESIVE LENS BATTERY DOOR -tape"/>
    <s v="Etc"/>
    <n v="481"/>
    <n v="116468.39016390299"/>
    <n v="4.4795534678424227"/>
    <n v="242.1380252887796"/>
    <s v=""/>
    <n v="0"/>
    <n v="0"/>
    <x v="1"/>
    <x v="0"/>
  </r>
  <r>
    <x v="1"/>
    <s v="774657"/>
    <s v="CL4_MQ4 Housing -Jet cooler Manifold"/>
    <s v="Mold Jig Material"/>
    <n v="1"/>
    <n v="4200000"/>
    <n v="161.53846153846155"/>
    <n v="4200000"/>
    <s v=""/>
    <n v="0"/>
    <n v="0"/>
    <x v="1"/>
    <x v="0"/>
  </r>
  <r>
    <x v="1"/>
    <s v="774786"/>
    <s v="Hexagonal bolt/Chìm lục giác M12*50mm"/>
    <s v="Mold Jig Material"/>
    <n v="20"/>
    <n v="89075.757575757132"/>
    <n v="3.4259906759906591"/>
    <n v="4453.7878787878562"/>
    <s v=""/>
    <n v="0"/>
    <n v="0"/>
    <x v="1"/>
    <x v="0"/>
  </r>
  <r>
    <x v="1"/>
    <s v="774804"/>
    <s v="금형부품/Chi tiết thép SKD-61R, KT:41*60.2 INSERT CORE của khuôn NX4 COVER #6 (Back up mold )"/>
    <s v="Mold Jig Material"/>
    <n v="2"/>
    <n v="1960000"/>
    <n v="75.384615384615387"/>
    <n v="980000"/>
    <s v=""/>
    <n v="0"/>
    <n v="0"/>
    <x v="1"/>
    <x v="0"/>
  </r>
  <r>
    <x v="1"/>
    <s v="774812"/>
    <s v="Dimenson fix ture/Chi tiết bằng thép SKD61(K), KT:45.82*260*340 UPPER CORE của khuôn NX4 COVER #6 (Back up mold )"/>
    <s v="Mold Jig Material"/>
    <n v="1"/>
    <n v="14964600"/>
    <n v="575.56153846153848"/>
    <n v="14964600"/>
    <s v=""/>
    <n v="0"/>
    <n v="0"/>
    <x v="1"/>
    <x v="0"/>
  </r>
  <r>
    <x v="1"/>
    <s v="752666"/>
    <s v="PHC GOLD (M&amp;C) Paint/Sơn PHC GOLD (CNC machine)"/>
    <s v="Etc"/>
    <n v="30"/>
    <n v="8854533.1938298307"/>
    <n v="340.55896899345504"/>
    <n v="295151.10646099434"/>
    <s v=""/>
    <n v="0"/>
    <n v="0"/>
    <x v="1"/>
    <x v="0"/>
  </r>
  <r>
    <x v="1"/>
    <s v="752667"/>
    <s v="POLY HARD UN-50 Paint/ Sơn  POLY HARD UN-50 (For Hanwa)"/>
    <s v="Etc"/>
    <n v="70"/>
    <n v="19419390.3680453"/>
    <n v="746.89962954020382"/>
    <n v="277419.86240064714"/>
    <s v="Item Unable to do in-house recycle due to special painting on product, Item will be included in Scrap Sales Plan in Year 2025"/>
    <n v="85"/>
    <n v="23580680"/>
    <x v="1"/>
    <x v="1"/>
  </r>
  <r>
    <x v="1"/>
    <s v="760106"/>
    <s v="EMS 303 Paint Thinner/Dung môi #303 (For Hanwa)"/>
    <s v="Etc"/>
    <n v="30"/>
    <n v="2340000"/>
    <n v="90"/>
    <n v="78000"/>
    <s v=""/>
    <n v="0"/>
    <n v="0"/>
    <x v="1"/>
    <x v="0"/>
  </r>
  <r>
    <x v="1"/>
    <s v="741142"/>
    <s v="PE Bag/ Túi nilong màu trắng PE size:205*280*0.04mm"/>
    <s v="Etc"/>
    <n v="125"/>
    <n v="5571428.57142857"/>
    <n v="214.28571428571422"/>
    <n v="44571.428571428558"/>
    <s v=""/>
    <n v="0"/>
    <n v="0"/>
    <x v="1"/>
    <x v="0"/>
  </r>
  <r>
    <x v="1"/>
    <s v="741143"/>
    <s v="Wooden pallet-Pallet gỗ keo"/>
    <s v="Etc"/>
    <n v="7401"/>
    <n v="513619813.30860603"/>
    <n v="19754.608204177155"/>
    <n v="69398.704676206733"/>
    <s v=""/>
    <n v="0"/>
    <n v="0"/>
    <x v="1"/>
    <x v="0"/>
  </r>
  <r>
    <x v="1"/>
    <s v="774808"/>
    <s v="금형부품/Chi tiết thép  SKD-61(K), KT: 65*240*340 UPPER CORE 01"/>
    <s v="Mold Jig Material"/>
    <n v="1"/>
    <n v="15051302"/>
    <n v="578.89623076923078"/>
    <n v="15051302"/>
    <s v=""/>
    <n v="0"/>
    <n v="0"/>
    <x v="1"/>
    <x v="0"/>
  </r>
  <r>
    <x v="1"/>
    <s v="774836"/>
    <s v="Hexagonal bolt/Chìm lục giác M8*60mm"/>
    <s v="Mold Jig Material"/>
    <n v="2"/>
    <n v="4662"/>
    <n v="0.17930769230769231"/>
    <n v="2331"/>
    <s v=""/>
    <n v="0"/>
    <n v="0"/>
    <x v="1"/>
    <x v="0"/>
  </r>
  <r>
    <x v="1"/>
    <s v="774853"/>
    <s v="Hexagonal bolt/Chìm lục giác M12*70mm"/>
    <s v="Mold Jig Material"/>
    <n v="16"/>
    <n v="93952"/>
    <n v="3.6135384615384614"/>
    <n v="5872"/>
    <s v=""/>
    <n v="0"/>
    <n v="0"/>
    <x v="1"/>
    <x v="0"/>
  </r>
  <r>
    <x v="1"/>
    <s v="761669"/>
    <s v="Carton box YLR13-1. 5 Plate_x000a_, Thùng carton 5 lớp, 1 mặt Việt Trì mặt nâu,1 mặt môc MC-YLR13-1"/>
    <s v="Etc"/>
    <n v="15"/>
    <n v="397815"/>
    <n v="15.300576923076923"/>
    <n v="26521"/>
    <s v=""/>
    <n v="0"/>
    <n v="0"/>
    <x v="1"/>
    <x v="0"/>
  </r>
  <r>
    <x v="1"/>
    <s v="761968"/>
    <s v="Insert M1.6 Phi 3*3.5 bu lông, lông Insert M1.6"/>
    <s v="Etc"/>
    <n v="600"/>
    <n v="179400"/>
    <n v="6.9"/>
    <n v="299"/>
    <s v=""/>
    <n v="0"/>
    <n v="0"/>
    <x v="1"/>
    <x v="0"/>
  </r>
  <r>
    <x v="1"/>
    <s v="800794"/>
    <s v="Mực in 2728C (PC+ABS)"/>
    <s v="Etc"/>
    <n v="2"/>
    <n v="3200000"/>
    <n v="123.07692307692308"/>
    <n v="1600000"/>
    <s v=""/>
    <n v="0"/>
    <n v="0"/>
    <x v="1"/>
    <x v="0"/>
  </r>
  <r>
    <x v="1"/>
    <s v="774951"/>
    <s v="Hexagonal bolt/Chìm lục giác M12*65mm"/>
    <s v="Mold Jig Material"/>
    <n v="5"/>
    <n v="38366.013071895446"/>
    <n v="1.475615887380594"/>
    <n v="7673.202614379089"/>
    <s v=""/>
    <n v="0"/>
    <n v="0"/>
    <x v="1"/>
    <x v="0"/>
  </r>
  <r>
    <x v="1"/>
    <s v="774921"/>
    <s v="Hexagonal bolt/Chìm lục giác M8*25mm"/>
    <s v="Mold Jig Material"/>
    <n v="4"/>
    <n v="4837.9486868687"/>
    <n v="0.18607494949494999"/>
    <n v="1209.487171717175"/>
    <s v=""/>
    <n v="0"/>
    <n v="0"/>
    <x v="1"/>
    <x v="0"/>
  </r>
  <r>
    <x v="1"/>
    <s v="774967"/>
    <s v="Hexagonal bolt/Chìm lục giác M6*15mm"/>
    <s v="Mold Jig Material"/>
    <n v="16"/>
    <n v="8567.3694581280943"/>
    <n v="0.32951420992800362"/>
    <n v="535.46059113300589"/>
    <s v=""/>
    <n v="0"/>
    <n v="0"/>
    <x v="1"/>
    <x v="0"/>
  </r>
  <r>
    <x v="1"/>
    <s v="774980"/>
    <s v="금형부품/Chi tiết thép SKD-61(K), KT:40*180*300 UPPER CORE"/>
    <s v="Mold Jig Material"/>
    <n v="1"/>
    <n v="8697900"/>
    <n v="334.53461538461539"/>
    <n v="8697900"/>
    <s v=""/>
    <n v="0"/>
    <n v="0"/>
    <x v="1"/>
    <x v="0"/>
  </r>
  <r>
    <x v="1"/>
    <s v="774983"/>
    <s v="금형부품/Chi tiết thép S45(R), KT:138*88.77 RING"/>
    <s v="Mold Jig Material"/>
    <n v="1"/>
    <n v="1230100"/>
    <n v="47.311538461538461"/>
    <n v="1230100"/>
    <s v=""/>
    <n v="0"/>
    <n v="0"/>
    <x v="1"/>
    <x v="0"/>
  </r>
  <r>
    <x v="1"/>
    <s v="774969"/>
    <s v="금형부품/Chi tiết thép SKD-61R, KT:138*120.15 SLEEVE"/>
    <s v="Mold Jig Material"/>
    <n v="1"/>
    <n v="9116500"/>
    <n v="350.63461538461536"/>
    <n v="9116500"/>
    <s v=""/>
    <n v="0"/>
    <n v="0"/>
    <x v="1"/>
    <x v="0"/>
  </r>
  <r>
    <x v="1"/>
    <s v="774981"/>
    <s v="금형부품/Chi tiết thép SKD-61(K), KT:47.5*180*300 LOWER CORE"/>
    <s v="Mold Jig Material"/>
    <n v="1"/>
    <n v="12317866.666666668"/>
    <n v="473.76410256410259"/>
    <n v="12317866.666666668"/>
    <s v=""/>
    <n v="0"/>
    <n v="0"/>
    <x v="1"/>
    <x v="0"/>
  </r>
  <r>
    <x v="1"/>
    <s v="774982"/>
    <s v="금형부품/Chi tiết thép SKD-61R, KT:153*154 SLEEVE"/>
    <s v="Mold Jig Material"/>
    <n v="1"/>
    <n v="11172300"/>
    <n v="429.70384615384614"/>
    <n v="11172300"/>
    <s v=""/>
    <n v="0"/>
    <n v="0"/>
    <x v="1"/>
    <x v="0"/>
  </r>
  <r>
    <x v="1"/>
    <s v="774985"/>
    <s v="금형부품/Chi tiết thép SKD-61(K), KT:27.44*48*87.72 SLIDE"/>
    <s v="Mold Jig Material"/>
    <n v="4"/>
    <n v="5902600"/>
    <n v="227.02307692307693"/>
    <n v="1475650"/>
    <s v=""/>
    <n v="0"/>
    <n v="0"/>
    <x v="1"/>
    <x v="0"/>
  </r>
  <r>
    <x v="1"/>
    <s v="763951"/>
    <s v="Ride 5 Materials  AL 6063 Block 2/Phôi nhôm AL 6063 kích thước 230*145*6T"/>
    <s v="Etc"/>
    <n v="355"/>
    <n v="40392018.333333306"/>
    <n v="1553.5391666666656"/>
    <n v="113780.33333333326"/>
    <s v=""/>
    <n v="0"/>
    <n v="0"/>
    <x v="1"/>
    <x v="0"/>
  </r>
  <r>
    <x v="1"/>
    <s v="763953"/>
    <s v="Aluminum plate/Phôi nhôm PA1"/>
    <s v="AL-SEVT"/>
    <n v="669"/>
    <n v="0"/>
    <n v="0"/>
    <n v="0"/>
    <s v=""/>
    <n v="0"/>
    <n v="0"/>
    <x v="1"/>
    <x v="0"/>
  </r>
  <r>
    <x v="1"/>
    <s v="800976"/>
    <s v="PC/ABS 30% GF black LUPOY GP5300-KA02/Hạt nhựa PC/ABS 30% black"/>
    <s v="Etc"/>
    <n v="250"/>
    <n v="22865865.444383614"/>
    <n v="879.45636324552356"/>
    <n v="91463.461777534452"/>
    <s v=""/>
    <n v="0"/>
    <n v="0"/>
    <x v="1"/>
    <x v="0"/>
  </r>
  <r>
    <x v="1"/>
    <s v="763954"/>
    <s v="Aluminum plate/Phôi nhôm PA2"/>
    <s v="Etc"/>
    <n v="839"/>
    <n v="255.84462702043658"/>
    <n v="9.8401779623244843E-3"/>
    <n v="0.3049399606918195"/>
    <s v=""/>
    <n v="0"/>
    <n v="0"/>
    <x v="1"/>
    <x v="0"/>
  </r>
  <r>
    <x v="1"/>
    <s v="763939"/>
    <s v="Heat Sink 50-74874-51_Dowel pin D2.5*L12*C2 (Material: SUS303Cu)"/>
    <s v="Etc"/>
    <n v="98"/>
    <n v="48825.056664920674"/>
    <n v="1.8778867948046414"/>
    <n v="498.214863927762"/>
    <s v=""/>
    <n v="0"/>
    <n v="0"/>
    <x v="1"/>
    <x v="0"/>
  </r>
  <r>
    <x v="1"/>
    <s v="762941"/>
    <s v="Assy (Retainer) 50-64651-1: CAM MECHANISM, MIDFRAME, RIDE 5.0 SX KARUSSELL"/>
    <s v="Etc"/>
    <n v="40.819230999999903"/>
    <n v="0"/>
    <n v="0"/>
    <n v="0"/>
    <s v=""/>
    <n v="0"/>
    <n v="0"/>
    <x v="1"/>
    <x v="0"/>
  </r>
  <r>
    <x v="1"/>
    <s v="763936"/>
    <s v="Ride 5 McMaster carr φ5.9*0.6mm (Material: DIN 1.4122 Stainless Steel)"/>
    <s v="Etc"/>
    <n v="1637.9999999999998"/>
    <n v="14642750.962557286"/>
    <n v="563.18272932912635"/>
    <n v="8939.4084020496266"/>
    <s v=""/>
    <n v="0"/>
    <n v="0"/>
    <x v="1"/>
    <x v="0"/>
  </r>
  <r>
    <x v="1"/>
    <s v="763947"/>
    <s v="Devide pad/Vách carton BR102 -4R 390*74*75*3T"/>
    <s v="Etc"/>
    <n v="5.289999999999992"/>
    <n v="3589.5097567649937"/>
    <n v="0.13805806756788438"/>
    <n v="678.54626781947047"/>
    <s v=""/>
    <n v="0"/>
    <n v="0"/>
    <x v="1"/>
    <x v="0"/>
  </r>
  <r>
    <x v="1"/>
    <s v="763948"/>
    <s v="Devide pad/Vách carton BR103 -1R 470*232.5*87*3T"/>
    <s v="Etc"/>
    <n v="0.5"/>
    <n v="1223.718285233248"/>
    <n v="4.7066087893586461E-2"/>
    <n v="2447.4365704664961"/>
    <s v=""/>
    <n v="0"/>
    <n v="0"/>
    <x v="1"/>
    <x v="0"/>
  </r>
  <r>
    <x v="1"/>
    <s v="763935"/>
    <s v="Ride 5 Dowel pin D2*L12*C2 (Material: SUS303Cu)"/>
    <s v="Etc"/>
    <n v="1320"/>
    <n v="3632495.8387528136"/>
    <n v="139.71137841356975"/>
    <n v="2751.8907869339496"/>
    <s v=""/>
    <n v="0"/>
    <n v="0"/>
    <x v="1"/>
    <x v="0"/>
  </r>
  <r>
    <x v="1"/>
    <s v="763949"/>
    <s v="Devide pad/Vách carton BR-104 445*200*200*3T"/>
    <s v="Etc"/>
    <n v="173.5"/>
    <n v="442425"/>
    <n v="17.016346153846154"/>
    <n v="2550"/>
    <s v=""/>
    <n v="0"/>
    <n v="0"/>
    <x v="1"/>
    <x v="0"/>
  </r>
  <r>
    <x v="1"/>
    <s v="763944"/>
    <s v="Devide pad/Vách carton BR99-16R 340*15*87*3T"/>
    <s v="Etc"/>
    <n v="276.85195599999997"/>
    <n v="609074.30319999997"/>
    <n v="23.425934738461539"/>
    <n v="2200"/>
    <s v=""/>
    <n v="0"/>
    <n v="0"/>
    <x v="1"/>
    <x v="0"/>
  </r>
  <r>
    <x v="1"/>
    <s v="763945"/>
    <s v="Devide pad/Vách carton BR100 -16R 340*15*175*3T"/>
    <s v="Etc"/>
    <n v="243.90809200000001"/>
    <n v="516195.28466521716"/>
    <n v="19.853664794816044"/>
    <n v="2116.3516160227155"/>
    <s v=""/>
    <n v="0"/>
    <n v="0"/>
    <x v="1"/>
    <x v="0"/>
  </r>
  <r>
    <x v="1"/>
    <s v="763950"/>
    <s v="Devide pad/Vách carton BR-105 size 395*200*28*3T"/>
    <s v="Etc"/>
    <n v="147.79124899999999"/>
    <n v="336964.04771999997"/>
    <n v="12.96015568153846"/>
    <n v="2280"/>
    <s v=""/>
    <n v="0"/>
    <n v="0"/>
    <x v="1"/>
    <x v="0"/>
  </r>
  <r>
    <x v="1"/>
    <s v="763942"/>
    <s v="Devide pad/Vách carton BR97-2R 440*148*75*3T"/>
    <s v="Etc"/>
    <n v="206.59267700000004"/>
    <n v="69274.554403179063"/>
    <n v="2.6644059385838101"/>
    <n v="335.31950604027969"/>
    <s v=""/>
    <n v="0"/>
    <n v="0"/>
    <x v="1"/>
    <x v="0"/>
  </r>
  <r>
    <x v="1"/>
    <s v="763941"/>
    <s v="Devide pad/Vách carton BR96-1R 470*232.5*175*3T"/>
    <s v="Etc"/>
    <n v="309.57373600000005"/>
    <n v="877725.97781522176"/>
    <n v="33.758691454431606"/>
    <n v="2835.2727500604947"/>
    <s v=""/>
    <n v="0"/>
    <n v="0"/>
    <x v="1"/>
    <x v="0"/>
  </r>
  <r>
    <x v="1"/>
    <s v="763943"/>
    <s v="Devide pad/Vách carton BR98 -3R 340*80*175*3T"/>
    <s v="Etc"/>
    <n v="275"/>
    <n v="549218.21649247594"/>
    <n v="21.123777557402921"/>
    <n v="1997.1571508817308"/>
    <s v=""/>
    <n v="0"/>
    <n v="0"/>
    <x v="1"/>
    <x v="0"/>
  </r>
  <r>
    <x v="1"/>
    <s v="763946"/>
    <s v="Devide pad/Vách carton BR101 -9R 340*30*175*3T"/>
    <s v="Etc"/>
    <n v="148.25"/>
    <n v="326150"/>
    <n v="12.544230769230769"/>
    <n v="2200"/>
    <s v=""/>
    <n v="0"/>
    <n v="0"/>
    <x v="1"/>
    <x v="0"/>
  </r>
  <r>
    <x v="1"/>
    <s v="763934"/>
    <s v="Mid frame 50-74187-1- M3*12.39 Hex Head Phillips Screw (Material : AISI 1215/ Zn plating)"/>
    <s v="Etc"/>
    <n v="1185"/>
    <n v="2774223.2949514547"/>
    <n v="106.70089595967134"/>
    <n v="2341.1167046003839"/>
    <s v=""/>
    <n v="0"/>
    <n v="0"/>
    <x v="1"/>
    <x v="0"/>
  </r>
  <r>
    <x v="1"/>
    <s v="771435"/>
    <s v="Hexagonal bolt/Chìm lục giác M16*55mm"/>
    <s v="Mold Jig Material"/>
    <n v="25"/>
    <n v="298796.80851063831"/>
    <n v="11.492184942716857"/>
    <n v="11951.872340425532"/>
    <s v=""/>
    <n v="0"/>
    <n v="0"/>
    <x v="1"/>
    <x v="0"/>
  </r>
  <r>
    <x v="1"/>
    <s v="770336"/>
    <s v="Hexagonal bolt/Chìm lục giác M10*20mm"/>
    <s v="Mold Jig Material"/>
    <n v="8"/>
    <n v="15200"/>
    <n v="0.58461538461538465"/>
    <n v="1900"/>
    <s v=""/>
    <n v="0"/>
    <n v="0"/>
    <x v="1"/>
    <x v="0"/>
  </r>
  <r>
    <x v="1"/>
    <s v="774886"/>
    <s v="Hexagonal bolt/chìm lục giác, KT M12*105 của khuôn IPM HOUSING 1.0 #3 (backup mold)"/>
    <s v="Mold Jig Material"/>
    <n v="8"/>
    <n v="76000"/>
    <n v="2.9230769230769229"/>
    <n v="9500"/>
    <s v=""/>
    <n v="0"/>
    <n v="0"/>
    <x v="1"/>
    <x v="0"/>
  </r>
  <r>
    <x v="1"/>
    <s v="774884"/>
    <s v="Hexagonal bolt/chìm lục giác, KT M16*100 của khuôn IPM HOUSING 1.0 #3 (backup mold)"/>
    <s v="Mold Jig Material"/>
    <n v="6"/>
    <n v="63000"/>
    <n v="2.4230769230769229"/>
    <n v="10500"/>
    <s v=""/>
    <n v="0"/>
    <n v="0"/>
    <x v="1"/>
    <x v="0"/>
  </r>
  <r>
    <x v="1"/>
    <s v="775051"/>
    <s v="금형부품/Chi tiết thép  SKD-61(K), KT: 30*45*98.47 SLIDE"/>
    <s v="Mold Jig Material"/>
    <n v="5"/>
    <n v="7321427.5"/>
    <n v="281.59336538461537"/>
    <n v="1464285.5"/>
    <s v=""/>
    <n v="0"/>
    <n v="0"/>
    <x v="1"/>
    <x v="0"/>
  </r>
  <r>
    <x v="1"/>
    <s v="774213"/>
    <s v="금형부품/Chi tiết thép  SKD-61(K), KT:30*45.38*98.46 SLIDER"/>
    <s v="Mold Jig Material"/>
    <n v="4"/>
    <n v="5857100"/>
    <n v="225.27307692307693"/>
    <n v="1464275"/>
    <s v=""/>
    <n v="0"/>
    <n v="0"/>
    <x v="1"/>
    <x v="0"/>
  </r>
  <r>
    <x v="1"/>
    <s v="770899"/>
    <s v="금형부품/Chi tiết thép SKD-61(K), KT: 55*245*400 của khuôn Mando MAS65C 4.5 Heatsink"/>
    <s v="Mold Jig Material"/>
    <n v="3"/>
    <n v="52257066.666666597"/>
    <n v="2009.8871794871768"/>
    <n v="17419022.222222198"/>
    <s v=""/>
    <n v="0"/>
    <n v="0"/>
    <x v="1"/>
    <x v="0"/>
  </r>
  <r>
    <x v="1"/>
    <s v="770900"/>
    <s v="금형부품/Chi tiết thép SKD-61(K), KT: 78*245*400 của khuôn Mando MAS65C 4.5 Heatsink"/>
    <s v="Mold Jig Material"/>
    <n v="2"/>
    <n v="52894960"/>
    <n v="2034.4215384615384"/>
    <n v="26447480"/>
    <s v=""/>
    <n v="0"/>
    <n v="0"/>
    <x v="1"/>
    <x v="0"/>
  </r>
  <r>
    <x v="1"/>
    <s v="773770"/>
    <s v="금형부품/Chi tiết thép SKD61(K), KT: 62.15*230*320 upper core"/>
    <s v="Mold Jig Material"/>
    <n v="1"/>
    <n v="15206600"/>
    <n v="584.86923076923074"/>
    <n v="15206600"/>
    <s v=""/>
    <n v="0"/>
    <n v="0"/>
    <x v="1"/>
    <x v="0"/>
  </r>
  <r>
    <x v="1"/>
    <s v="774226"/>
    <s v="금형부품/Chi tiết thép SKD-61(K), KT:105.98*200*310 Lower Core"/>
    <s v="Mold Jig Material"/>
    <n v="1"/>
    <n v="24542600"/>
    <n v="943.94615384615383"/>
    <n v="24542600"/>
    <s v=""/>
    <n v="0"/>
    <n v="0"/>
    <x v="1"/>
    <x v="0"/>
  </r>
  <r>
    <x v="1"/>
    <s v="800978"/>
    <s v="Tray SM-A366B FRONT (6 Cell) PET/0.7T Khay trong SM-A366B FRONT (6 ô) 390*300*20*0.7"/>
    <s v="Etc"/>
    <n v="2118.8244490000002"/>
    <n v="8729556.7299497724"/>
    <n v="335.75218192114511"/>
    <n v="4120.0000000329292"/>
    <s v=""/>
    <n v="0"/>
    <n v="0"/>
    <x v="1"/>
    <x v="0"/>
  </r>
  <r>
    <x v="1"/>
    <s v="800979"/>
    <s v="Carton box/Thùng carton 5 lớp 1 mặt nâu YLR78 size  615* 410*320mm"/>
    <s v="Etc"/>
    <n v="18.801908999998993"/>
    <n v="6945.9203123084444"/>
    <n v="0.26715078124263247"/>
    <n v="369.42633390624411"/>
    <s v=""/>
    <n v="0"/>
    <n v="0"/>
    <x v="1"/>
    <x v="0"/>
  </r>
  <r>
    <x v="1"/>
    <s v="775096"/>
    <s v="금형부품/Chi tiết thép SKD-61(K), KT:53*72*90 SLIDE HOLDER"/>
    <s v="Mold Jig Material"/>
    <n v="4"/>
    <n v="8315550"/>
    <n v="319.82884615384614"/>
    <n v="2078887.5"/>
    <s v=""/>
    <n v="0"/>
    <n v="0"/>
    <x v="1"/>
    <x v="0"/>
  </r>
  <r>
    <x v="1"/>
    <s v="771077"/>
    <s v="Hexagonal bolt/Chìm lục giác M16*70mm"/>
    <s v="Mold Jig Material"/>
    <n v="12"/>
    <n v="137364"/>
    <n v="5.2832307692307694"/>
    <n v="11447"/>
    <s v=""/>
    <n v="0"/>
    <n v="0"/>
    <x v="1"/>
    <x v="0"/>
  </r>
  <r>
    <x v="1"/>
    <s v="800981"/>
    <s v="Carton box/Thùng carton 5 lớp 1 mặt nâu YLR79 size  670*410*350mm"/>
    <s v="Etc"/>
    <n v="1422.8604799999994"/>
    <n v="28172637.503999978"/>
    <n v="1083.5629809230761"/>
    <n v="19799.999999999993"/>
    <s v=""/>
    <n v="0"/>
    <n v="0"/>
    <x v="1"/>
    <x v="0"/>
  </r>
  <r>
    <x v="1"/>
    <s v="800982"/>
    <s v="Tray SM-A26 (6 Cell) PET 0.6T/Khay trong SM-A26 (6 ô) 320*387*23*0.6"/>
    <s v="Etc"/>
    <n v="22814.36"/>
    <n v="91827735.886027336"/>
    <n v="3531.8359956164359"/>
    <n v="4024.9972335856596"/>
    <s v=""/>
    <n v="0"/>
    <n v="0"/>
    <x v="1"/>
    <x v="0"/>
  </r>
  <r>
    <x v="1"/>
    <s v="775116"/>
    <s v="금형부품/Chi tiết thép SKD61(K), KT:110*265*370 UPPER CORE"/>
    <s v="Mold Jig Material"/>
    <n v="1"/>
    <n v="29676150"/>
    <n v="1141.3903846153846"/>
    <n v="29676150"/>
    <s v=""/>
    <n v="0"/>
    <n v="0"/>
    <x v="1"/>
    <x v="0"/>
  </r>
  <r>
    <x v="1"/>
    <s v="775117"/>
    <s v="금형부품/Chi tiết thép SKD61(K), KT:44.33*125*140 INSERT CORE"/>
    <s v="Mold Jig Material"/>
    <n v="2"/>
    <n v="7606400"/>
    <n v="292.55384615384617"/>
    <n v="3803200"/>
    <s v=""/>
    <n v="0"/>
    <n v="0"/>
    <x v="1"/>
    <x v="0"/>
  </r>
  <r>
    <x v="1"/>
    <s v="775136"/>
    <s v="금형부품/Chi tiết thép SKD-61(K) , KT: 18*53.35*170 LOCKING"/>
    <s v="Mold Jig Material"/>
    <n v="2"/>
    <n v="1763200"/>
    <n v="67.815384615384616"/>
    <n v="881600"/>
    <s v=""/>
    <n v="0"/>
    <n v="0"/>
    <x v="1"/>
    <x v="0"/>
  </r>
  <r>
    <x v="1"/>
    <s v="775137"/>
    <s v="금형부품/Chi tiết thép SKD-61(K) , KT:36*60*155 RAIL"/>
    <s v="Mold Jig Material"/>
    <n v="6"/>
    <n v="8065681.9999999981"/>
    <n v="310.2185384615384"/>
    <n v="1344280.333333333"/>
    <s v=""/>
    <n v="0"/>
    <n v="0"/>
    <x v="1"/>
    <x v="0"/>
  </r>
  <r>
    <x v="1"/>
    <s v="775138"/>
    <s v="금형부품/Chi tiết thép SKD-61(K) , KT:50*60*150    RAIL 3"/>
    <s v="Mold Jig Material"/>
    <n v="4"/>
    <n v="7032200"/>
    <n v="270.46923076923076"/>
    <n v="1758050"/>
    <s v=""/>
    <n v="0"/>
    <n v="0"/>
    <x v="1"/>
    <x v="0"/>
  </r>
  <r>
    <x v="1"/>
    <s v="775142"/>
    <s v="금형부품/Chi tiết thép SKD -61(K), KT:  85*265*370 LOWER CORE"/>
    <s v="Mold Jig Material"/>
    <n v="1"/>
    <n v="25850800"/>
    <n v="994.26153846153841"/>
    <n v="25850800"/>
    <s v=""/>
    <n v="0"/>
    <n v="0"/>
    <x v="1"/>
    <x v="0"/>
  </r>
  <r>
    <x v="1"/>
    <s v="775143"/>
    <s v="금형부품/Chi tiết thép SKD -61(K), KT:  121*215*223.99 SLIDE"/>
    <s v="Mold Jig Material"/>
    <n v="2"/>
    <n v="40711200"/>
    <n v="1565.8153846153846"/>
    <n v="20355600"/>
    <s v=""/>
    <n v="0"/>
    <n v="0"/>
    <x v="1"/>
    <x v="0"/>
  </r>
  <r>
    <x v="1"/>
    <s v="775144"/>
    <s v="금형부품/Chi tiết thép SKD-61 (K) , KT: 87*135*205 SLIDE 02"/>
    <s v="Mold Jig Material"/>
    <n v="1"/>
    <n v="9006200"/>
    <n v="346.39230769230767"/>
    <n v="9006200"/>
    <s v=""/>
    <n v="0"/>
    <n v="0"/>
    <x v="1"/>
    <x v="0"/>
  </r>
  <r>
    <x v="1"/>
    <s v="775145"/>
    <s v="금형부품/Chi tiết thép SKD-61 R , KT: 87.41*107.55 BORE CORE"/>
    <s v="Mold Jig Material"/>
    <n v="1"/>
    <n v="5234000"/>
    <n v="201.30769230769232"/>
    <n v="5234000"/>
    <s v=""/>
    <n v="0"/>
    <n v="0"/>
    <x v="1"/>
    <x v="0"/>
  </r>
  <r>
    <x v="1"/>
    <s v="775146"/>
    <s v="금형부품/Chi tiết thép SKD-61 (K) , KT: 60*72*98.78 INSERT CORE 2"/>
    <s v="Mold Jig Material"/>
    <n v="1"/>
    <n v="2188781.4814814851"/>
    <n v="84.183903133903272"/>
    <n v="2188781.4814814851"/>
    <s v=""/>
    <n v="0"/>
    <n v="0"/>
    <x v="1"/>
    <x v="0"/>
  </r>
  <r>
    <x v="1"/>
    <s v="775147"/>
    <s v="금형부품/Chi tiết thép S45C(POS) , KT: 16*90*160 WIDTH"/>
    <s v="Mold Jig Material"/>
    <n v="4"/>
    <n v="4808800"/>
    <n v="184.95384615384614"/>
    <n v="1202200"/>
    <s v=""/>
    <n v="0"/>
    <n v="0"/>
    <x v="1"/>
    <x v="0"/>
  </r>
  <r>
    <x v="1"/>
    <s v="775148"/>
    <s v="금형부품/Chi tiết thép S45C(POS) , KT: 16*73*175   LENGTH"/>
    <s v="Mold Jig Material"/>
    <n v="4"/>
    <n v="4612080"/>
    <n v="177.3876923076923"/>
    <n v="1153020"/>
    <s v=""/>
    <n v="0"/>
    <n v="0"/>
    <x v="1"/>
    <x v="0"/>
  </r>
  <r>
    <x v="1"/>
    <s v="775149"/>
    <s v="금형부품/Chi tiết thép S45C(POS) , KT:20*210*250 JIC A"/>
    <s v="Mold Jig Material"/>
    <n v="2"/>
    <n v="2084296"/>
    <n v="80.165230769230774"/>
    <n v="1042148"/>
    <s v=""/>
    <n v="0"/>
    <n v="0"/>
    <x v="1"/>
    <x v="0"/>
  </r>
  <r>
    <x v="1"/>
    <s v="775150"/>
    <s v="금형부품/Chi tiết thép S45C(POS), KT:20*90*210 JIC B"/>
    <s v="Mold Jig Material"/>
    <n v="2"/>
    <n v="926986"/>
    <n v="35.653307692307692"/>
    <n v="463493"/>
    <s v=""/>
    <n v="0"/>
    <n v="0"/>
    <x v="1"/>
    <x v="0"/>
  </r>
  <r>
    <x v="1"/>
    <s v="762591"/>
    <s v="50-PP838-1 Adhesive, Front lens, IDP Kodiak, 50-PP838-1 miếng dán"/>
    <s v="Etc"/>
    <n v="427"/>
    <n v="1368535"/>
    <n v="52.635961538461537"/>
    <n v="3205"/>
    <s v=""/>
    <n v="0"/>
    <n v="0"/>
    <x v="1"/>
    <x v="0"/>
  </r>
  <r>
    <x v="1"/>
    <s v="770659"/>
    <s v="Hexagonal bolt/Chìm lục giác M12*45mm"/>
    <s v="Mold Jig Material"/>
    <n v="10"/>
    <n v="42000"/>
    <n v="1.6153846153846154"/>
    <n v="4200"/>
    <s v=""/>
    <n v="0"/>
    <n v="0"/>
    <x v="1"/>
    <x v="0"/>
  </r>
  <r>
    <x v="1"/>
    <s v="772723"/>
    <s v="Hexagonal bolt/Chìm lục giác M12*95mm"/>
    <s v="Mold Jig Material"/>
    <n v="4"/>
    <n v="32000"/>
    <n v="1.2307692307692308"/>
    <n v="8000"/>
    <s v=""/>
    <n v="0"/>
    <n v="0"/>
    <x v="1"/>
    <x v="0"/>
  </r>
  <r>
    <x v="1"/>
    <s v="774171"/>
    <s v="Shoulder Pin/ chốt pin SKD61,KT: Ф5*L300*H5*D8"/>
    <s v="Mold Jig Material"/>
    <n v="14"/>
    <n v="420000"/>
    <n v="16.153846153846153"/>
    <n v="30000"/>
    <s v=""/>
    <n v="0"/>
    <n v="0"/>
    <x v="1"/>
    <x v="0"/>
  </r>
  <r>
    <x v="1"/>
    <s v="774172"/>
    <s v="Shoulder Pin/ chốt pin SKD61,KT: Ф3*Ø6*N180*L300*H6*D10 ."/>
    <s v="Mold Jig Material"/>
    <n v="26"/>
    <n v="1898000"/>
    <n v="73"/>
    <n v="73000"/>
    <s v=""/>
    <n v="0"/>
    <n v="0"/>
    <x v="1"/>
    <x v="0"/>
  </r>
  <r>
    <x v="1"/>
    <s v="774185"/>
    <s v="Hexagonal bolt/Chìm lục giác M12*80mm"/>
    <s v="Mold Jig Material"/>
    <n v="12"/>
    <n v="80820"/>
    <n v="3.1084615384615386"/>
    <n v="6735"/>
    <s v=""/>
    <n v="0"/>
    <n v="0"/>
    <x v="1"/>
    <x v="0"/>
  </r>
  <r>
    <x v="1"/>
    <s v="774205"/>
    <s v="Hexagonal bolt/Chìm lục giác M12*105mm"/>
    <s v="Mold Jig Material"/>
    <n v="22"/>
    <n v="198000"/>
    <n v="7.615384615384615"/>
    <n v="9000"/>
    <s v=""/>
    <n v="0"/>
    <n v="0"/>
    <x v="1"/>
    <x v="0"/>
  </r>
  <r>
    <x v="1"/>
    <s v="775158"/>
    <s v="금형부품/Chi tiết thép  SKD-61 R  KT: 95.57*107.31  BORE CORE 1,2"/>
    <s v="Mold Jig Material"/>
    <n v="1"/>
    <n v="5435500"/>
    <n v="209.05769230769232"/>
    <n v="5435500"/>
    <n v="0"/>
    <n v="0"/>
    <n v="0"/>
    <x v="1"/>
    <x v="0"/>
  </r>
  <r>
    <x v="1"/>
    <s v="775159"/>
    <s v="금형부품/Chi tiết thép  SKD-61 K  KT: 132*280*410 UPPER CORE"/>
    <s v="Mold Jig Material"/>
    <n v="1"/>
    <n v="36534600"/>
    <n v="1405.176923076923"/>
    <n v="36534600"/>
    <n v="0"/>
    <n v="0"/>
    <n v="0"/>
    <x v="1"/>
    <x v="0"/>
  </r>
  <r>
    <x v="1"/>
    <s v="774844"/>
    <s v="Hexagonal bolt/Chìm lục giác M12*55mm"/>
    <s v="Mold Jig Material"/>
    <n v="6"/>
    <n v="28500.333333333299"/>
    <n v="1.0961666666666654"/>
    <n v="4750.0555555555502"/>
    <n v="0"/>
    <n v="0"/>
    <n v="0"/>
    <x v="1"/>
    <x v="0"/>
  </r>
  <r>
    <x v="1"/>
    <s v="762470"/>
    <s v="Carton box 5 lớp chống thấm niman YLR57 - 660*340*330mm"/>
    <s v="Mold Jig Material"/>
    <n v="16"/>
    <n v="450512"/>
    <n v="17.327384615384616"/>
    <n v="28157"/>
    <n v="0"/>
    <n v="0"/>
    <n v="0"/>
    <x v="1"/>
    <x v="0"/>
  </r>
  <r>
    <x v="1"/>
    <s v="770672"/>
    <s v="Hexagonal bolt/Chìm lục giác M12*115mm"/>
    <s v="Mold Jig Material"/>
    <n v="10"/>
    <n v="96000"/>
    <n v="3.6923076923076925"/>
    <n v="9600"/>
    <n v="0"/>
    <n v="0"/>
    <n v="0"/>
    <x v="1"/>
    <x v="0"/>
  </r>
  <r>
    <x v="1"/>
    <s v="773622"/>
    <s v="Hexagonal bolt/Chìm lục giác M12*100mm"/>
    <s v="Mold Jig Material"/>
    <n v="18"/>
    <n v="144000"/>
    <n v="5.5384615384615383"/>
    <n v="8000"/>
    <n v="0"/>
    <n v="0"/>
    <n v="0"/>
    <x v="1"/>
    <x v="0"/>
  </r>
  <r>
    <x v="1"/>
    <s v="775184"/>
    <s v="금형부품(DTD)/Chi tiết thép SKD61 KT:44.6*50*120 CHILL BLOCK"/>
    <s v="Mold Jig Material"/>
    <n v="2"/>
    <n v="8000000"/>
    <n v="307.69230769230768"/>
    <n v="4000000"/>
    <n v="0"/>
    <n v="0"/>
    <n v="0"/>
    <x v="1"/>
    <x v="0"/>
  </r>
  <r>
    <x v="1"/>
    <s v="800985"/>
    <s v="Tray SM-A366B FRONT RED COLOR (6 Cell) PET/0.7T Khay màu đỏ SM-A366B FRONT (6 ô) 390*300*20*0.7"/>
    <s v="Etc"/>
    <n v="125"/>
    <n v="625000"/>
    <n v="24.03846153846154"/>
    <n v="5000"/>
    <n v="0"/>
    <n v="0"/>
    <n v="0"/>
    <x v="1"/>
    <x v="0"/>
  </r>
  <r>
    <x v="1"/>
    <s v="763956"/>
    <s v="Pad foam cover ASSY (orange), Miếng dán foam màu cam dạng cuộn 12.7*6.35*2.46 (5K/roll)"/>
    <s v="Etc"/>
    <n v="416819"/>
    <n v="895924105.96934795"/>
    <n v="34458.619460359536"/>
    <n v="2149.4320219791994"/>
    <n v="0"/>
    <n v="0"/>
    <n v="0"/>
    <x v="1"/>
    <x v="0"/>
  </r>
  <r>
    <x v="1"/>
    <s v="763958"/>
    <s v="Aluminum plate / Phôi nhôm B7"/>
    <s v="Etc"/>
    <n v="859"/>
    <n v="0"/>
    <n v="0"/>
    <n v="0"/>
    <n v="0"/>
    <n v="0"/>
    <n v="0"/>
    <x v="1"/>
    <x v="0"/>
  </r>
  <r>
    <x v="1"/>
    <s v="800986"/>
    <s v="Khay in YLR80 Size 525*350*143mm"/>
    <s v="Etc"/>
    <n v="165.41680500000001"/>
    <n v="1232355.19725"/>
    <n v="47.398276817307689"/>
    <n v="7449.9999999999991"/>
    <n v="0"/>
    <n v="0"/>
    <n v="0"/>
    <x v="1"/>
    <x v="0"/>
  </r>
  <r>
    <x v="1"/>
    <s v="800987"/>
    <s v="Devide pad/Vách carton BR-106 Size 500*138mm (3 khía)"/>
    <s v="Etc"/>
    <n v="396.25"/>
    <n v="750893.75"/>
    <n v="28.880528846153847"/>
    <n v="1895"/>
    <n v="0"/>
    <n v="0"/>
    <n v="0"/>
    <x v="1"/>
    <x v="0"/>
  </r>
  <r>
    <x v="1"/>
    <s v="800988"/>
    <s v="Devide pad/Vách carton BR-107 Size 344*138mm (2 khía)"/>
    <s v="Etc"/>
    <n v="350.83319499999999"/>
    <n v="592908.09955000004"/>
    <n v="22.804157675000003"/>
    <n v="1690.0000000000002"/>
    <n v="0"/>
    <n v="0"/>
    <n v="0"/>
    <x v="1"/>
    <x v="0"/>
  </r>
  <r>
    <x v="1"/>
    <s v="800989"/>
    <s v="Devide pad/Vách carton BR-108 Size 344*120mm (6 khía)"/>
    <s v="Etc"/>
    <n v="832.2"/>
    <n v="1348164"/>
    <n v="51.85246153846154"/>
    <n v="1620"/>
    <n v="0"/>
    <n v="0"/>
    <n v="0"/>
    <x v="1"/>
    <x v="0"/>
  </r>
  <r>
    <x v="1"/>
    <s v="775181"/>
    <s v="금형부품/Chi tiết thép  SKD-61 (K)  KT: 25*35*180  RAIL 3"/>
    <s v="Etc"/>
    <n v="1"/>
    <n v="743800"/>
    <n v="28.607692307692307"/>
    <n v="743800"/>
    <n v="0"/>
    <n v="0"/>
    <n v="0"/>
    <x v="1"/>
    <x v="0"/>
  </r>
  <r>
    <x v="1"/>
    <s v="775182"/>
    <s v="금형부품/Chi tiết thép  SKD-61 (K)  KT: 25*35*150  RAIL 4"/>
    <s v="Etc"/>
    <n v="1"/>
    <n v="648900"/>
    <n v="24.957692307692309"/>
    <n v="648900"/>
    <n v="0"/>
    <n v="0"/>
    <n v="0"/>
    <x v="1"/>
    <x v="0"/>
  </r>
  <r>
    <x v="1"/>
    <s v="775193"/>
    <s v="금형부품/Chi tiết thép  S45 C (POS)  KT: 20*30*250 BLOCK"/>
    <s v="Etc"/>
    <n v="2"/>
    <n v="911700"/>
    <n v="35.065384615384616"/>
    <n v="455850"/>
    <n v="0"/>
    <n v="0"/>
    <n v="0"/>
    <x v="1"/>
    <x v="0"/>
  </r>
  <r>
    <x v="1"/>
    <s v="775194"/>
    <s v="금형부품/Chi tiết thép  SKD 11 (K)  KT: 25*200*250 STRIPPER"/>
    <s v="Etc"/>
    <n v="1"/>
    <n v="3957400"/>
    <n v="152.2076923076923"/>
    <n v="3957400"/>
    <n v="0"/>
    <n v="0"/>
    <n v="0"/>
    <x v="1"/>
    <x v="0"/>
  </r>
  <r>
    <x v="1"/>
    <s v="775195"/>
    <s v="금형부품/Chi tiết thép  SKD 11 (K)  KT: 26.8*35*85 PAD"/>
    <s v="Etc"/>
    <n v="1"/>
    <n v="928450"/>
    <n v="35.709615384615383"/>
    <n v="928450"/>
    <n v="0"/>
    <n v="0"/>
    <n v="0"/>
    <x v="1"/>
    <x v="0"/>
  </r>
  <r>
    <x v="1"/>
    <s v="775196"/>
    <s v="금형부품/Chi tiết thép  SKD 11 (K)  KT:  38*41*82 INSERT DIE"/>
    <s v="Etc"/>
    <n v="1"/>
    <n v="1100275"/>
    <n v="42.318269230769232"/>
    <n v="1100275"/>
    <n v="0"/>
    <n v="0"/>
    <n v="0"/>
    <x v="1"/>
    <x v="0"/>
  </r>
  <r>
    <x v="1"/>
    <s v="775197"/>
    <s v="금형부품/Chi tiết thép  SKD 11 (K)  KT:20*200*250 DIE"/>
    <s v="Etc"/>
    <n v="1"/>
    <n v="3577000"/>
    <n v="137.57692307692307"/>
    <n v="3577000"/>
    <n v="0"/>
    <n v="0"/>
    <n v="0"/>
    <x v="1"/>
    <x v="0"/>
  </r>
  <r>
    <x v="1"/>
    <s v="775198"/>
    <s v="금형부품/Chi tiết thép  S45C(POS)  KT: 30*200*370 LOW"/>
    <s v="Etc"/>
    <n v="2"/>
    <n v="5187200"/>
    <n v="199.50769230769231"/>
    <n v="2593600"/>
    <n v="0"/>
    <n v="0"/>
    <n v="0"/>
    <x v="1"/>
    <x v="0"/>
  </r>
  <r>
    <x v="1"/>
    <s v="775199"/>
    <s v="금형부품/Chi tiết thép  S45C(POS)  KT: 15*40*250 BLOCK"/>
    <s v="Etc"/>
    <n v="2"/>
    <n v="895700"/>
    <n v="34.450000000000003"/>
    <n v="447850"/>
    <n v="0"/>
    <n v="0"/>
    <n v="0"/>
    <x v="1"/>
    <x v="0"/>
  </r>
  <r>
    <x v="1"/>
    <s v="775200"/>
    <s v="금형부품/Chi tiết thép  S45 (R) KT: 18*17 STOPPER"/>
    <s v="Etc"/>
    <n v="4"/>
    <n v="512000"/>
    <n v="19.692307692307693"/>
    <n v="128000"/>
    <n v="0"/>
    <n v="0"/>
    <n v="0"/>
    <x v="1"/>
    <x v="0"/>
  </r>
  <r>
    <x v="1"/>
    <s v="775207"/>
    <s v="금형부품/Chi tiết thép  S45C (POS)  KT: 6*56*100 CHAN DE 1 ,2"/>
    <s v="Etc"/>
    <n v="2"/>
    <n v="528250"/>
    <n v="20.317307692307693"/>
    <n v="264125"/>
    <n v="0"/>
    <n v="0"/>
    <n v="0"/>
    <x v="1"/>
    <x v="0"/>
  </r>
  <r>
    <x v="1"/>
    <s v="775224"/>
    <s v="금형부품/Chi tiết thép  SKD-61(K)   KT:  KT: 44.6*71.46*100.5 CHILL BLOCK 1"/>
    <s v="Etc"/>
    <n v="1"/>
    <n v="2618750"/>
    <n v="100.72115384615384"/>
    <n v="2618750"/>
    <n v="0"/>
    <n v="0"/>
    <n v="0"/>
    <x v="1"/>
    <x v="0"/>
  </r>
  <r>
    <x v="1"/>
    <s v="775225"/>
    <s v="금형부품/Chi tiết thép  SKD-61(K)   KT:  KT: 45**71.46*100.5 CHILL BLOCK 2"/>
    <s v="Etc"/>
    <n v="1"/>
    <n v="2941675"/>
    <n v="113.14134615384616"/>
    <n v="2941675"/>
    <n v="0"/>
    <n v="0"/>
    <n v="0"/>
    <x v="1"/>
    <x v="0"/>
  </r>
  <r>
    <x v="1"/>
    <s v="775292"/>
    <s v="금형부품(DTD)/Chi tiết thép SKD61 KT: 140*105.9   SLEEVE CO"/>
    <s v="Etc"/>
    <n v="2"/>
    <n v="16400000"/>
    <n v="630.76923076923072"/>
    <n v="8200000"/>
    <n v="0"/>
    <n v="0"/>
    <n v="0"/>
    <x v="1"/>
    <x v="0"/>
  </r>
  <r>
    <x v="1"/>
    <s v="775293"/>
    <s v="금형부품(DTD)/Chi tiết thép S45C KT: 110*52  RING"/>
    <s v="Etc"/>
    <n v="2"/>
    <n v="2800000"/>
    <n v="107.69230769230769"/>
    <n v="1400000"/>
    <n v="0"/>
    <n v="0"/>
    <n v="0"/>
    <x v="1"/>
    <x v="0"/>
  </r>
  <r>
    <x v="1"/>
    <s v="770674"/>
    <s v="Hexagonal bolt/Chìm lục giác M16*45mm"/>
    <s v="Etc"/>
    <n v="1"/>
    <n v="7800"/>
    <n v="0.3"/>
    <n v="7800"/>
    <n v="0"/>
    <n v="0"/>
    <n v="0"/>
    <x v="1"/>
    <x v="0"/>
  </r>
  <r>
    <x v="1"/>
    <s v="770676"/>
    <s v="Hexagonal bolt/Chìm lục giác M16*65mm"/>
    <s v="Etc"/>
    <n v="5"/>
    <n v="45635.71428571429"/>
    <n v="1.7552197802197804"/>
    <n v="9127.1428571428587"/>
    <n v="0"/>
    <n v="0"/>
    <n v="0"/>
    <x v="1"/>
    <x v="0"/>
  </r>
  <r>
    <x v="1"/>
    <s v="771091"/>
    <s v="Hexagonal bolt/Chìm lục giác M10*100mm"/>
    <s v="Etc"/>
    <n v="2"/>
    <n v="12600"/>
    <n v="0.48461538461538461"/>
    <n v="6300"/>
    <n v="0"/>
    <n v="0"/>
    <n v="0"/>
    <x v="1"/>
    <x v="0"/>
  </r>
  <r>
    <x v="1"/>
    <s v="774378"/>
    <s v="Hexagonal bolt/Chìm lục giác M16*95mm"/>
    <s v="Etc"/>
    <n v="14"/>
    <n v="210000"/>
    <n v="8.0769230769230766"/>
    <n v="15000"/>
    <n v="0"/>
    <n v="0"/>
    <n v="0"/>
    <x v="1"/>
    <x v="0"/>
  </r>
  <r>
    <x v="1"/>
    <s v="774716"/>
    <s v="Shoulder Pin/ chốt pin SKD61,KT: Ф10*L50*H8*D15"/>
    <s v="Etc"/>
    <n v="4"/>
    <n v="206400"/>
    <n v="7.9384615384615387"/>
    <n v="51600"/>
    <n v="0"/>
    <n v="0"/>
    <n v="0"/>
    <x v="1"/>
    <x v="0"/>
  </r>
  <r>
    <x v="1"/>
    <s v="774897"/>
    <s v="금형부품/Chi tiết thép S45(R), KT:110*52 RING của khuôn DCU HOUSING #4 (Back up mold)"/>
    <s v="Etc"/>
    <n v="1"/>
    <n v="940400"/>
    <n v="36.169230769230772"/>
    <n v="940400"/>
    <n v="0"/>
    <n v="0"/>
    <n v="0"/>
    <x v="1"/>
    <x v="0"/>
  </r>
  <r>
    <x v="1"/>
    <s v="774900"/>
    <s v="금형부품/Chi tiết thép SKD-61R, KT:140*105.1 SLEEVE của khuôn DCU COVER #4 (Back up mold)"/>
    <s v="Etc"/>
    <n v="1"/>
    <n v="8055299"/>
    <n v="309.81919230769233"/>
    <n v="8055299"/>
    <n v="0"/>
    <n v="0"/>
    <n v="0"/>
    <x v="1"/>
    <x v="0"/>
  </r>
  <r>
    <x v="1"/>
    <s v="775003"/>
    <s v="Shoulder Pin/ chốt pin SKD61,KT: Ф10.5*L100*H8*D16"/>
    <s v="Etc"/>
    <n v="45"/>
    <n v="2704500"/>
    <n v="104.01923076923077"/>
    <n v="60100"/>
    <n v="0"/>
    <n v="0"/>
    <n v="0"/>
    <x v="1"/>
    <x v="0"/>
  </r>
  <r>
    <x v="1"/>
    <s v="760075"/>
    <s v="Devide Pad: 3 plates, 2 surface Kraft line.Vách chia thùng 3 lớp, 2 mặt nâu MC-D, BR01"/>
    <s v="Etc"/>
    <n v="600"/>
    <n v="1278000"/>
    <n v="49.153846153846153"/>
    <n v="2130"/>
    <n v="0"/>
    <n v="0"/>
    <n v="0"/>
    <x v="1"/>
    <x v="0"/>
  </r>
  <r>
    <x v="1"/>
    <s v="744260"/>
    <s v="PE bag/Túi chống tĩnh điện màu xanh lá 125*220*004"/>
    <s v="Etc"/>
    <n v="85"/>
    <n v="3995000"/>
    <n v="153.65384615384616"/>
    <n v="47000"/>
    <n v="0"/>
    <n v="0"/>
    <n v="0"/>
    <x v="1"/>
    <x v="0"/>
  </r>
  <r>
    <x v="1"/>
    <s v="744272"/>
    <s v="PE bag, Túi chống tĩnh điện màu xanh dương  680mm*600mm*0.04mm"/>
    <s v="Etc"/>
    <n v="45"/>
    <n v="2025000"/>
    <n v="77.884615384615387"/>
    <n v="45000"/>
    <n v="0"/>
    <n v="0"/>
    <n v="0"/>
    <x v="1"/>
    <x v="0"/>
  </r>
  <r>
    <x v="1"/>
    <s v="744273"/>
    <s v="PE bag, Túi chống tĩnh điện màu tím  680mm*600mm*0.04mm"/>
    <s v="Etc"/>
    <n v="75"/>
    <n v="3375000"/>
    <n v="129.80769230769232"/>
    <n v="45000"/>
    <n v="0"/>
    <n v="0"/>
    <n v="0"/>
    <x v="1"/>
    <x v="0"/>
  </r>
  <r>
    <x v="1"/>
    <s v="775285"/>
    <s v="금형부품/Chi tiết thép  SKD -61(K) KT:  44.6*72*100  CHILL BLOCK 1"/>
    <s v="Mold Jig Material"/>
    <n v="1"/>
    <n v="2506300"/>
    <n v="96.396153846153851"/>
    <n v="2506300"/>
    <n v="0"/>
    <n v="0"/>
    <n v="0"/>
    <x v="1"/>
    <x v="0"/>
  </r>
  <r>
    <x v="1"/>
    <s v="775286"/>
    <s v="금형부품/Chi tiết thép  SKD -61(K) KT:  45*72*100   CHILL BLOCK 2"/>
    <s v="Mold Jig Material"/>
    <n v="1"/>
    <n v="2709600"/>
    <n v="104.21538461538462"/>
    <n v="2709600"/>
    <n v="0"/>
    <n v="0"/>
    <n v="0"/>
    <x v="1"/>
    <x v="0"/>
  </r>
  <r>
    <x v="1"/>
    <s v="775287"/>
    <s v="금형부품/Chi tiết thép  SKD -61(K) KT:  37.5*66*75  LOCKING"/>
    <s v="Mold Jig Material"/>
    <n v="2"/>
    <n v="2531400"/>
    <n v="97.361538461538458"/>
    <n v="1265700"/>
    <n v="0"/>
    <n v="0"/>
    <n v="0"/>
    <x v="1"/>
    <x v="0"/>
  </r>
  <r>
    <x v="1"/>
    <s v="775288"/>
    <s v="금형부품/Chi tiết thép  SKD -61(K) KT: 16*37.8*100 RAIL"/>
    <s v="Mold Jig Material"/>
    <n v="4"/>
    <n v="2346000"/>
    <n v="90.230769230769226"/>
    <n v="586500"/>
    <n v="0"/>
    <n v="0"/>
    <n v="0"/>
    <x v="1"/>
    <x v="0"/>
  </r>
  <r>
    <x v="1"/>
    <s v="775289"/>
    <s v="금형부품/Chi tiết thép  S45C(POS)KT: 26*72.4*98  STOPPER"/>
    <s v="Mold Jig Material"/>
    <n v="2"/>
    <n v="463200"/>
    <n v="17.815384615384616"/>
    <n v="231600"/>
    <n v="0"/>
    <n v="0"/>
    <n v="0"/>
    <x v="1"/>
    <x v="0"/>
  </r>
  <r>
    <x v="1"/>
    <s v="775290"/>
    <s v="금형부품/Chi tiết thép AL  KT: 5*117*414 TẤM CHẮN"/>
    <s v="Mold Jig Material"/>
    <n v="1"/>
    <n v="420300"/>
    <n v="16.165384615384614"/>
    <n v="420300"/>
    <n v="0"/>
    <n v="0"/>
    <n v="0"/>
    <x v="1"/>
    <x v="0"/>
  </r>
  <r>
    <x v="1"/>
    <s v="775291"/>
    <s v="금형부품/Chi tiết thép SUJ -2 KT: 21*83.5  ANGURLAR PIN"/>
    <s v="Mold Jig Material"/>
    <n v="2"/>
    <n v="746000"/>
    <n v="28.692307692307693"/>
    <n v="373000"/>
    <n v="0"/>
    <n v="0"/>
    <n v="0"/>
    <x v="1"/>
    <x v="0"/>
  </r>
  <r>
    <x v="1"/>
    <s v="775297"/>
    <s v="Screw/Vít trí không đầu  thép đen M16*16"/>
    <s v="Mold Jig Material"/>
    <n v="5"/>
    <n v="75000"/>
    <n v="2.8846153846153846"/>
    <n v="15000"/>
    <n v="0"/>
    <n v="0"/>
    <n v="0"/>
    <x v="1"/>
    <x v="0"/>
  </r>
  <r>
    <x v="1"/>
    <s v="775298"/>
    <s v="Spring/Lò xo màu xanh dương , KT Ø22*L65"/>
    <s v="Mold Jig Material"/>
    <n v="5"/>
    <n v="230000"/>
    <n v="8.8461538461538467"/>
    <n v="46000"/>
    <n v="0"/>
    <n v="0"/>
    <n v="0"/>
    <x v="1"/>
    <x v="0"/>
  </r>
  <r>
    <x v="1"/>
    <s v="800990"/>
    <s v="AMBOSELI_50-90272-1 Size 90*2.0*0.5T_GNP PAD/Miếng dán 50-90272-1"/>
    <s v="Etc"/>
    <n v="6117"/>
    <n v="3573222.4106637603"/>
    <n v="137.43163117937539"/>
    <n v="584.14621720839637"/>
    <n v="0"/>
    <n v="0"/>
    <n v="0"/>
    <x v="1"/>
    <x v="0"/>
  </r>
  <r>
    <x v="1"/>
    <s v="800991"/>
    <s v="AMBOSELI_50-90272-2 Size 74*2.0*0.5T_GNP PAD/Miếng dán 50-90272-2"/>
    <s v="Etc"/>
    <n v="12625"/>
    <n v="6444911.8447263278"/>
    <n v="247.88122479716645"/>
    <n v="510.48806690901608"/>
    <n v="0"/>
    <n v="0"/>
    <n v="0"/>
    <x v="1"/>
    <x v="0"/>
  </r>
  <r>
    <x v="1"/>
    <s v="800992"/>
    <s v="AMBOSELI_50-90272-3 Size 86*2.0*0.5T_GNP PAD/Miếng dán 50-90272-3"/>
    <s v="Etc"/>
    <n v="6077"/>
    <n v="3446774.3616849184"/>
    <n v="132.56824468018917"/>
    <n v="567.18353820716118"/>
    <n v="0"/>
    <n v="0"/>
    <n v="0"/>
    <x v="1"/>
    <x v="0"/>
  </r>
  <r>
    <x v="1"/>
    <s v="774235"/>
    <s v="금형부품/Chi tiết thép SKD-61(K), KT:70*200*310 Upper Core"/>
    <s v="Mold Jig Material"/>
    <n v="1"/>
    <n v="17481800"/>
    <n v="672.37692307692305"/>
    <n v="17481800"/>
    <s v=""/>
    <n v="0"/>
    <n v="0"/>
    <x v="1"/>
    <x v="0"/>
  </r>
  <r>
    <x v="1"/>
    <s v="774190"/>
    <s v="Shoulder Pin/ chốt pin SKD61,KT: Ф8*L200*H8*D13"/>
    <s v="Mold Jig Material"/>
    <n v="32"/>
    <n v="2080000"/>
    <n v="80"/>
    <n v="65000"/>
    <n v="0"/>
    <n v="0"/>
    <n v="0"/>
    <x v="1"/>
    <x v="0"/>
  </r>
  <r>
    <x v="1"/>
    <s v="774191"/>
    <s v="Shoulder Pin/ chốt pin SKD61,KT: Ф6*L200*H6*D10"/>
    <s v="Mold Jig Material"/>
    <n v="32"/>
    <n v="1056000"/>
    <n v="40.615384615384613"/>
    <n v="33000"/>
    <n v="0"/>
    <n v="0"/>
    <n v="0"/>
    <x v="1"/>
    <x v="0"/>
  </r>
  <r>
    <x v="1"/>
    <s v="774552"/>
    <s v="Shoulder Pin/ chốt pin SKD61,KT: Ф4*L200*H6*D8"/>
    <s v="Mold Jig Material"/>
    <n v="25"/>
    <n v="625000"/>
    <n v="24.03846153846154"/>
    <n v="25000"/>
    <n v="0"/>
    <n v="0"/>
    <n v="0"/>
    <x v="1"/>
    <x v="0"/>
  </r>
  <r>
    <x v="1"/>
    <s v="774834"/>
    <s v="Hexagonal bolt/chìm lục giác, KT M12*75 của khuôn DCU Housing #4 (backup mold)"/>
    <s v="Mold Jig Material"/>
    <n v="2"/>
    <n v="13240"/>
    <n v="0.50923076923076926"/>
    <n v="6620"/>
    <n v="0"/>
    <n v="0"/>
    <n v="0"/>
    <x v="1"/>
    <x v="0"/>
  </r>
  <r>
    <x v="1"/>
    <s v="774902"/>
    <s v="금형부품/Chi tiết thép SKD-61R, KT:80*69.93 SLEEVE CORE của khuôn DCU COVER #4 (Back up mold)"/>
    <s v="Mold Jig Material"/>
    <n v="2"/>
    <n v="7229300"/>
    <n v="278.05"/>
    <n v="3614650"/>
    <n v="0"/>
    <n v="0"/>
    <n v="0"/>
    <x v="1"/>
    <x v="0"/>
  </r>
  <r>
    <x v="1"/>
    <s v="774961"/>
    <s v="Hexagonal bolt/Chìm lục giác M6*40mm"/>
    <s v="Mold Jig Material"/>
    <n v="4"/>
    <n v="4160"/>
    <n v="0.16"/>
    <n v="1040"/>
    <n v="0"/>
    <n v="0"/>
    <n v="0"/>
    <x v="1"/>
    <x v="0"/>
  </r>
  <r>
    <x v="1"/>
    <s v="770346"/>
    <s v="Hexagonal bolt/Chìm lục giác M8*70mm"/>
    <s v="Mold Jig Material"/>
    <n v="8"/>
    <n v="20000"/>
    <n v="0.76923076923076927"/>
    <n v="2500"/>
    <n v="0"/>
    <n v="0"/>
    <n v="0"/>
    <x v="1"/>
    <x v="0"/>
  </r>
  <r>
    <x v="1"/>
    <s v="770347"/>
    <s v="Hexagonal bolt/Chìm lục giác M10*70mm"/>
    <s v="Mold Jig Material"/>
    <n v="2"/>
    <n v="8198"/>
    <n v="0.31530769230769229"/>
    <n v="4099"/>
    <n v="0"/>
    <n v="0"/>
    <n v="0"/>
    <x v="1"/>
    <x v="0"/>
  </r>
  <r>
    <x v="1"/>
    <s v="774189"/>
    <s v="Shoulder Pin/ chốt pin SKD61,KT: Ф10*L200*H8*D15"/>
    <s v="Mold Jig Material"/>
    <n v="5"/>
    <n v="390000"/>
    <n v="15"/>
    <n v="78000"/>
    <n v="0"/>
    <n v="0"/>
    <n v="0"/>
    <x v="1"/>
    <x v="0"/>
  </r>
  <r>
    <x v="1"/>
    <s v="774303"/>
    <s v="Shoulder Pin/ chốt pin SKD61,KT: Ф5*L200*H6*D9"/>
    <s v="Mold Jig Material"/>
    <n v="2"/>
    <n v="60000"/>
    <n v="2.3076923076923075"/>
    <n v="30000"/>
    <n v="0"/>
    <n v="0"/>
    <n v="0"/>
    <x v="1"/>
    <x v="0"/>
  </r>
  <r>
    <x v="1"/>
    <s v="775171"/>
    <s v="Connector/Đầu nối nhanh inox thẳng ống Ø8 -PT 1/8"/>
    <s v="Mold Jig Material"/>
    <n v="100"/>
    <n v="3000000"/>
    <n v="115.38461538461539"/>
    <n v="30000"/>
    <n v="0"/>
    <n v="0"/>
    <n v="0"/>
    <x v="1"/>
    <x v="0"/>
  </r>
  <r>
    <x v="1"/>
    <s v="774417"/>
    <s v="Hexagonal bolt/chìm lục giác, KT M12*55 của khuôn ACP2 COVER #5 (backup mold)"/>
    <s v="Mold Jig Material"/>
    <n v="4"/>
    <n v="19200"/>
    <n v="0.7384615384615385"/>
    <n v="4800"/>
    <n v="0"/>
    <n v="0"/>
    <n v="0"/>
    <x v="1"/>
    <x v="0"/>
  </r>
  <r>
    <x v="1"/>
    <s v="774438"/>
    <s v="Hexagonal bolt/chìm lục giác, KT M10*55 của khuôn TRW LENS MOUNT#7 (backup mold)"/>
    <s v="Mold Jig Material"/>
    <n v="2"/>
    <n v="8000"/>
    <n v="0.30769230769230771"/>
    <n v="4000"/>
    <n v="0"/>
    <n v="0"/>
    <n v="0"/>
    <x v="1"/>
    <x v="0"/>
  </r>
  <r>
    <x v="1"/>
    <s v="774501"/>
    <s v="Hexagonal bolt/Chìm lục giác M12*95"/>
    <s v="Mold Jig Material"/>
    <n v="8"/>
    <n v="67200"/>
    <n v="2.5846153846153848"/>
    <n v="8400"/>
    <s v=""/>
    <n v="0"/>
    <n v="0"/>
    <x v="1"/>
    <x v="0"/>
  </r>
  <r>
    <x v="1"/>
    <s v="774523"/>
    <s v="Hexagonal bolt/chìm lục giác, KT M12*55 của khuôn FCA4.8 COVER #6 (backup mold)"/>
    <s v="Mold Jig Material"/>
    <n v="12"/>
    <n v="100800"/>
    <n v="3.8769230769230769"/>
    <n v="8400"/>
    <n v="0"/>
    <n v="0"/>
    <n v="0"/>
    <x v="1"/>
    <x v="0"/>
  </r>
  <r>
    <x v="1"/>
    <s v="774535"/>
    <s v="Shoulder Pin/ chốt pin SKD61,KT: Ф8*L250*H8*D13 của khuôn ACP2 COVER #6 (backup mold)"/>
    <s v="Mold Jig Material"/>
    <n v="5"/>
    <n v="190000"/>
    <n v="7.3076923076923075"/>
    <n v="38000"/>
    <n v="0"/>
    <n v="0"/>
    <n v="0"/>
    <x v="1"/>
    <x v="0"/>
  </r>
  <r>
    <x v="1"/>
    <s v="774536"/>
    <s v="Shoulder Pin/ chốt pin SKD61,KT: Ф6*L250*H6*D10 của khuôn ACP2 COVER #6 (backup mold)"/>
    <s v="Mold Jig Material"/>
    <n v="30"/>
    <n v="780000"/>
    <n v="30"/>
    <n v="26000"/>
    <n v="0"/>
    <n v="0"/>
    <n v="0"/>
    <x v="1"/>
    <x v="0"/>
  </r>
  <r>
    <x v="1"/>
    <s v="774537"/>
    <s v="Shoulder Pin/ chốt pin SKD61,KT: Ф5*L250*H6*D9 của khuôn ACP2 COVER #6 (backup mold)"/>
    <s v="Mold Jig Material"/>
    <n v="60"/>
    <n v="1320000"/>
    <n v="50.769230769230766"/>
    <n v="22000"/>
    <n v="0"/>
    <n v="0"/>
    <n v="0"/>
    <x v="1"/>
    <x v="0"/>
  </r>
  <r>
    <x v="1"/>
    <s v="774539"/>
    <s v="Hexagonal bolt/chìm lục giác, KT M12*85 của khuôn ACP2 COVER #6 (backup mold)"/>
    <s v="Mold Jig Material"/>
    <n v="8"/>
    <n v="59200"/>
    <n v="2.2769230769230768"/>
    <n v="7400"/>
    <n v="0"/>
    <n v="0"/>
    <n v="0"/>
    <x v="1"/>
    <x v="0"/>
  </r>
  <r>
    <x v="1"/>
    <s v="774542"/>
    <s v="Hexagonal bolt/chìm lục giác, KT M12*95 của khuôn ACP2 COVER #6 (backup mold)"/>
    <s v="Mold Jig Material"/>
    <n v="2"/>
    <n v="16622"/>
    <n v="0.63930769230769235"/>
    <n v="8311"/>
    <n v="0"/>
    <n v="0"/>
    <n v="0"/>
    <x v="1"/>
    <x v="0"/>
  </r>
  <r>
    <x v="1"/>
    <s v="774544"/>
    <s v="Hexagonal bolt/chìm lục giác, KT M12*55 của khuôn ACP2 COVER #6 (backup mold)"/>
    <s v="Mold Jig Material"/>
    <n v="2"/>
    <n v="9876"/>
    <n v="0.37984615384615383"/>
    <n v="4938"/>
    <n v="0"/>
    <n v="0"/>
    <n v="0"/>
    <x v="1"/>
    <x v="0"/>
  </r>
  <r>
    <x v="1"/>
    <s v="774550"/>
    <s v="Shoulder Pin/ chốt pin SKD61,KT: Ф6*L200*H6*D10 của khuôn OMS-ENTRY-COVER #4 (backup mold)"/>
    <s v="Mold Jig Material"/>
    <n v="6"/>
    <n v="198000"/>
    <n v="7.615384615384615"/>
    <n v="33000"/>
    <n v="0"/>
    <n v="0"/>
    <n v="0"/>
    <x v="1"/>
    <x v="0"/>
  </r>
  <r>
    <x v="1"/>
    <s v="774556"/>
    <s v="Hexagonal bolt/chìm lục giác, KT M6*25 của khuôn OMS-ENTRY-COVER #4 (backup mold)"/>
    <s v="Mold Jig Material"/>
    <n v="4"/>
    <n v="2764"/>
    <n v="0.10630769230769231"/>
    <n v="691"/>
    <n v="0"/>
    <n v="0"/>
    <n v="0"/>
    <x v="1"/>
    <x v="0"/>
  </r>
  <r>
    <x v="1"/>
    <s v="774561"/>
    <s v="Shoulder Pin/ chốt pin SKD61,KT: Ф4*L200*H6*D8 của khuôn TRW LENS MOUNT#8 (backup mold)"/>
    <s v="Mold Jig Material"/>
    <n v="8"/>
    <n v="200000"/>
    <n v="7.6923076923076925"/>
    <n v="25000"/>
    <n v="0"/>
    <n v="0"/>
    <n v="0"/>
    <x v="1"/>
    <x v="0"/>
  </r>
  <r>
    <x v="1"/>
    <s v="774626"/>
    <s v="Shoulder Pin/ chốt pin SKD61,KT: Ф8*L200*H8*D13 của khuôn MPC5.5 Cover Lens #7 (backup mold)"/>
    <s v="Mold Jig Material"/>
    <n v="12"/>
    <n v="780000"/>
    <n v="30"/>
    <n v="65000"/>
    <n v="0"/>
    <n v="0"/>
    <n v="0"/>
    <x v="1"/>
    <x v="0"/>
  </r>
  <r>
    <x v="1"/>
    <s v="774647"/>
    <s v="Dimenson fix ture/Chi tiết bằng thép SKD61(K), KT45*50*120 CHILL BL của khuôn GM EU2L COVER #4 (Back up mold)"/>
    <s v="Mold Jig Material"/>
    <n v="1"/>
    <n v="2307850"/>
    <n v="88.763461538461542"/>
    <n v="2307850"/>
    <n v="0"/>
    <n v="0"/>
    <n v="0"/>
    <x v="1"/>
    <x v="0"/>
  </r>
  <r>
    <x v="1"/>
    <s v="774718"/>
    <s v="Shoulder Pin/ chốt pin SKD61,KT: Ф7*L200*H6*D11"/>
    <s v="Mold Jig Material"/>
    <n v="12"/>
    <n v="540000"/>
    <n v="20.76923076923077"/>
    <n v="45000"/>
    <n v="0"/>
    <n v="0"/>
    <n v="0"/>
    <x v="1"/>
    <x v="0"/>
  </r>
  <r>
    <x v="1"/>
    <s v="774914"/>
    <s v="Shoulder Pin/ chốt pin SKD61,KT: Ф5*L300*H6*D9 của khuôn GM EU2L HOUSING #6 (backup mold)"/>
    <s v="Mold Jig Material"/>
    <n v="8"/>
    <n v="208000"/>
    <n v="8"/>
    <n v="26000"/>
    <n v="0"/>
    <n v="0"/>
    <n v="0"/>
    <x v="1"/>
    <x v="0"/>
  </r>
  <r>
    <x v="1"/>
    <s v="774920"/>
    <s v="Hexagonal bolt/chìm lục giác, KT M16*110 của khuôn GM EU2L HOUSING #6 (backup mold)"/>
    <s v="Mold Jig Material"/>
    <n v="6"/>
    <n v="69600"/>
    <n v="2.6769230769230767"/>
    <n v="11600"/>
    <n v="0"/>
    <n v="0"/>
    <n v="0"/>
    <x v="1"/>
    <x v="0"/>
  </r>
  <r>
    <x v="1"/>
    <s v="774931"/>
    <s v="금형부품/Chi tiết thép SKD-61(K), KT:44.6*50*120 CHILL BLOCK"/>
    <s v="Mold Jig Material"/>
    <n v="1"/>
    <n v="2219700"/>
    <n v="85.373076923076923"/>
    <n v="2219700"/>
    <n v="0"/>
    <n v="0"/>
    <n v="0"/>
    <x v="1"/>
    <x v="0"/>
  </r>
  <r>
    <x v="1"/>
    <s v="774954"/>
    <s v="Shoulder Pin/ chốt pin SKD61,KT: Ф2*Ф4*N85*L200*H6*D8 của khuôn TRW LENS MOUNT#9 (backup mold)"/>
    <s v="Mold Jig Material"/>
    <n v="10"/>
    <n v="860000"/>
    <n v="33.07692307692308"/>
    <n v="86000"/>
    <n v="0"/>
    <n v="0"/>
    <n v="0"/>
    <x v="1"/>
    <x v="0"/>
  </r>
  <r>
    <x v="1"/>
    <s v="774955"/>
    <s v="Shoulder Pin/ chốt pin SKD61,KT: Ф4*L200*H6*D8 của khuôn TRW LENS MOUNT#9 (backup mold)"/>
    <s v="Mold Jig Material"/>
    <n v="25"/>
    <n v="625000"/>
    <n v="24.03846153846154"/>
    <n v="25000"/>
    <n v="0"/>
    <n v="0"/>
    <n v="0"/>
    <x v="1"/>
    <x v="0"/>
  </r>
  <r>
    <x v="1"/>
    <s v="774956"/>
    <s v="Shoulder Pin/ chốt pin SKD61,KT: Ф6*L200*H6*D10 của khuôn TRW LENS MOUNT#9 (backup mold)"/>
    <s v="Mold Jig Material"/>
    <n v="5"/>
    <n v="165000"/>
    <n v="6.3461538461538458"/>
    <n v="33000"/>
    <n v="0"/>
    <n v="0"/>
    <n v="0"/>
    <x v="1"/>
    <x v="0"/>
  </r>
  <r>
    <x v="1"/>
    <s v="774958"/>
    <s v="Hexagonal bolt/chìm lục giác, KT M10*55 của khuôn TRW LENS MOUNT#9 (backup mold)"/>
    <s v="Mold Jig Material"/>
    <n v="6"/>
    <n v="19944"/>
    <n v="0.7670769230769231"/>
    <n v="3324"/>
    <n v="0"/>
    <n v="0"/>
    <n v="0"/>
    <x v="1"/>
    <x v="0"/>
  </r>
  <r>
    <x v="1"/>
    <s v="774959"/>
    <s v="Hexagonal bolt/chìm lục giác, KT M10*65 của khuôn TRW LENS MOUNT#9 (backup mold)"/>
    <s v="Mold Jig Material"/>
    <n v="8"/>
    <n v="40000"/>
    <n v="1.5384615384615385"/>
    <n v="5000"/>
    <n v="0"/>
    <n v="0"/>
    <n v="0"/>
    <x v="1"/>
    <x v="0"/>
  </r>
  <r>
    <x v="1"/>
    <s v="774962"/>
    <s v="Hexagonal bolt/chìm lục giác M5*15"/>
    <s v="Mold Jig Material"/>
    <n v="40"/>
    <n v="24000"/>
    <n v="0.92307692307692313"/>
    <n v="600"/>
    <n v="0"/>
    <n v="0"/>
    <n v="0"/>
    <x v="1"/>
    <x v="0"/>
  </r>
  <r>
    <x v="1"/>
    <s v="772784"/>
    <s v="Hexagonal bolt/chìm lục giác, kt M8*60볼트 của Khuôn SV52 heat sink cover"/>
    <s v="Mold Jig Material"/>
    <n v="2"/>
    <n v="4896"/>
    <n v="0.18830769230769231"/>
    <n v="2448"/>
    <n v="0"/>
    <n v="0"/>
    <n v="0"/>
    <x v="1"/>
    <x v="0"/>
  </r>
  <r>
    <x v="1"/>
    <s v="775300"/>
    <s v="Springs/Lò xo , kích thước Ø20*2*160mm"/>
    <s v="Mold Jig Material"/>
    <n v="2"/>
    <n v="130000"/>
    <n v="5"/>
    <n v="65000"/>
    <n v="0"/>
    <n v="0"/>
    <n v="0"/>
    <x v="1"/>
    <x v="0"/>
  </r>
  <r>
    <x v="1"/>
    <s v="775315"/>
    <s v="Brass Alloy/Tấm hợp kim đồng (Cu 98.25-99.45%, crom 0.5-1.5%) C11000KT: 40*120*60mm"/>
    <s v="Mold Jig Material"/>
    <n v="6"/>
    <n v="5862000"/>
    <n v="225.46153846153845"/>
    <n v="977000"/>
    <n v="0"/>
    <n v="0"/>
    <n v="0"/>
    <x v="1"/>
    <x v="0"/>
  </r>
  <r>
    <x v="1"/>
    <s v="775316"/>
    <s v="Brass Alloy/Tấm hợp kim đồng (Cu 98.25-99.45%, crom 0.5-1.5%) C11000 KT: 30*30*80mm"/>
    <s v="Mold Jig Material"/>
    <n v="10"/>
    <n v="2450000"/>
    <n v="94.230769230769226"/>
    <n v="245000"/>
    <n v="0"/>
    <n v="0"/>
    <n v="0"/>
    <x v="1"/>
    <x v="0"/>
  </r>
  <r>
    <x v="1"/>
    <s v="775317"/>
    <s v="Brass Alloy/Tấm hợp kim đồng (Cu 98.25-99.45%, crom 0.5-1.5%) C11000KT: 30*90*60mm"/>
    <s v="Mold Jig Material"/>
    <n v="6"/>
    <n v="3279000"/>
    <n v="126.11538461538461"/>
    <n v="546500"/>
    <n v="0"/>
    <n v="0"/>
    <n v="0"/>
    <x v="1"/>
    <x v="0"/>
  </r>
  <r>
    <x v="1"/>
    <s v="775318"/>
    <s v="Brass Alloy/Tấm hợp kim đồng (Cu 98.25-99.45%, crom 0.5-1.5%) C11000KT: 40*60*60 mm"/>
    <s v="Mold Jig Material"/>
    <n v="6"/>
    <n v="2934000"/>
    <n v="112.84615384615384"/>
    <n v="489000"/>
    <n v="0"/>
    <n v="0"/>
    <n v="0"/>
    <x v="1"/>
    <x v="0"/>
  </r>
  <r>
    <x v="1"/>
    <s v="775322"/>
    <s v="Brass Alloy/Tấm hợp kim đồng (Cu 98.25-99.45%, crom 0.5-1.5%) C11000KT: 110*120*60mm"/>
    <s v="Mold Jig Material"/>
    <n v="1"/>
    <n v="2782000"/>
    <n v="107"/>
    <n v="2782000"/>
    <n v="0"/>
    <n v="0"/>
    <n v="0"/>
    <x v="1"/>
    <x v="0"/>
  </r>
  <r>
    <x v="1"/>
    <s v="775331"/>
    <s v="금형부품/Chi tiết thép  SKD-61(K)  KT: 44.6*100*120 CHILL BLOCK 1KT: 44.6*100*120 CHILL BLOCK 1"/>
    <s v="Mold Jig Material"/>
    <n v="2"/>
    <n v="7025200"/>
    <n v="270.2"/>
    <n v="3512600"/>
    <n v="0"/>
    <n v="0"/>
    <n v="0"/>
    <x v="1"/>
    <x v="0"/>
  </r>
  <r>
    <x v="1"/>
    <s v="775332"/>
    <s v="금형부품/Chi tiết thép  SKD-61(K)  KT: 45*100*120 CHILL BLOCK 1  KT: 45*100*120 CHILL BLOCK 1"/>
    <s v="Mold Jig Material"/>
    <n v="2"/>
    <n v="7303800"/>
    <n v="280.9153846153846"/>
    <n v="3651900"/>
    <n v="0"/>
    <n v="0"/>
    <n v="0"/>
    <x v="1"/>
    <x v="0"/>
  </r>
  <r>
    <x v="1"/>
    <s v="800993"/>
    <s v="Tray SM-A176 (6 Cell) PET 0.7T/Khay trong SM-A176 (6 ô) 320*390*20*0.7T"/>
    <s v="Etc"/>
    <n v="70730.668271000002"/>
    <n v="293532273.32465005"/>
    <n v="11289.702820178849"/>
    <n v="4150.0000000000009"/>
    <n v="0"/>
    <n v="0"/>
    <n v="0"/>
    <x v="1"/>
    <x v="0"/>
  </r>
  <r>
    <x v="1"/>
    <s v="800994"/>
    <s v="Devide pad BR-110/Vách carton 3 khía 500*120*3mm"/>
    <s v="Etc"/>
    <n v="0.66606799999999566"/>
    <n v="1565.2597999999998"/>
    <n v="6.0202299999999993E-2"/>
    <n v="2350.000000000015"/>
    <n v="0"/>
    <n v="0"/>
    <n v="0"/>
    <x v="1"/>
    <x v="0"/>
  </r>
  <r>
    <x v="1"/>
    <s v="756033"/>
    <s v="EJECTOR PIN, Chốt hãm bằng thép SKH51 của khuôn đúc Ø1.2*65*5H*3D"/>
    <s v="Mold Jig Material"/>
    <n v="51"/>
    <n v="2550000"/>
    <n v="98.07692307692308"/>
    <n v="50000"/>
    <s v=""/>
    <n v="0"/>
    <n v="0"/>
    <x v="1"/>
    <x v="0"/>
  </r>
  <r>
    <x v="1"/>
    <s v="762698"/>
    <s v="QC_Hawi_50-PR990-1_Foam / Xốp dán cho 68130"/>
    <s v="Etc"/>
    <n v="27"/>
    <n v="7270.9831721428782"/>
    <n v="0.27965319892857221"/>
    <n v="269.29567304232881"/>
    <n v="0"/>
    <n v="0"/>
    <n v="0"/>
    <x v="1"/>
    <x v="0"/>
  </r>
  <r>
    <x v="1"/>
    <s v="762699"/>
    <s v="QC_HAWI_50-91135-P1_Tape"/>
    <s v="Etc"/>
    <n v="174"/>
    <n v="76111.733997142641"/>
    <n v="2.927374384505486"/>
    <n v="437.42375860426807"/>
    <n v="0"/>
    <n v="0"/>
    <n v="0"/>
    <x v="1"/>
    <x v="0"/>
  </r>
  <r>
    <x v="1"/>
    <s v="762700"/>
    <s v="QC_HAWI_50-91962-P1_Tape Filter / Tape màng loa vuông cho 55-68130-1"/>
    <s v="Etc"/>
    <n v="171"/>
    <n v="190313.51765792491"/>
    <n v="7.3197506791509577"/>
    <n v="1112.9445477071631"/>
    <n v="0"/>
    <n v="0"/>
    <n v="0"/>
    <x v="1"/>
    <x v="0"/>
  </r>
  <r>
    <x v="1"/>
    <s v="762701"/>
    <s v="QC_Hawi_50-91510-1_Glass Lens / Miếng nhựa tròn"/>
    <s v="Etc"/>
    <n v="85"/>
    <n v="594888.90592898428"/>
    <n v="22.880342535730165"/>
    <n v="6998.6930109292271"/>
    <n v="0"/>
    <n v="0"/>
    <n v="0"/>
    <x v="1"/>
    <x v="0"/>
  </r>
  <r>
    <x v="1"/>
    <s v="762702"/>
    <s v="QC_Hawi_50-91511-1_Adhesive"/>
    <s v="Etc"/>
    <n v="424"/>
    <n v="235390.77542557055"/>
    <n v="9.0534913625219442"/>
    <n v="555.16692317351544"/>
    <n v="0"/>
    <n v="0"/>
    <n v="0"/>
    <x v="1"/>
    <x v="0"/>
  </r>
  <r>
    <x v="1"/>
    <s v="762703"/>
    <s v="QC_Hawi_50-91508-1_Adhesive"/>
    <s v="Etc"/>
    <n v="174"/>
    <n v="155310.89421873121"/>
    <n v="5.9734959314896621"/>
    <n v="892.59134608466206"/>
    <n v="0"/>
    <n v="0"/>
    <n v="0"/>
    <x v="1"/>
    <x v="0"/>
  </r>
  <r>
    <x v="1"/>
    <s v="762704"/>
    <s v="QC_Hawi_50-90373-1_Glass Lens / Miếng nhựa chữ nhật"/>
    <s v="Etc"/>
    <n v="125"/>
    <n v="1215890.4424385205"/>
    <n v="46.765017016866175"/>
    <n v="9727.123539508164"/>
    <n v="0"/>
    <n v="0"/>
    <n v="0"/>
    <x v="1"/>
    <x v="0"/>
  </r>
  <r>
    <x v="1"/>
    <s v="762705"/>
    <s v="QC_Hawi_50-90374-1_Adhesive"/>
    <s v="Etc"/>
    <n v="97"/>
    <n v="44710.741586035118"/>
    <n v="1.7196439071551968"/>
    <n v="460.9354802684033"/>
    <n v="0"/>
    <n v="0"/>
    <n v="0"/>
    <x v="1"/>
    <x v="0"/>
  </r>
  <r>
    <x v="1"/>
    <s v="770345"/>
    <s v="Hexagonal bolt/Chìm lục giác M8*55mm"/>
    <s v="Mold Jig Material"/>
    <n v="4"/>
    <n v="9600"/>
    <n v="0.36923076923076925"/>
    <n v="2400"/>
    <n v="0"/>
    <n v="0"/>
    <n v="0"/>
    <x v="1"/>
    <x v="0"/>
  </r>
  <r>
    <x v="1"/>
    <s v="774151"/>
    <s v="Shoulder Pin/ chốt pin SKD61,KT: Ф8*L300*H8*D13"/>
    <s v="Mold Jig Material"/>
    <n v="5"/>
    <n v="225000"/>
    <n v="8.6538461538461533"/>
    <n v="45000"/>
    <n v="0"/>
    <n v="0"/>
    <n v="0"/>
    <x v="1"/>
    <x v="0"/>
  </r>
  <r>
    <x v="1"/>
    <s v="774180"/>
    <s v="Hexagonal bolt/Chìm lục giác M12*125mm"/>
    <s v="Mold Jig Material"/>
    <n v="2"/>
    <n v="22600"/>
    <n v="0.86923076923076925"/>
    <n v="11300"/>
    <n v="0"/>
    <n v="0"/>
    <n v="0"/>
    <x v="1"/>
    <x v="0"/>
  </r>
  <r>
    <x v="1"/>
    <s v="774292"/>
    <s v="Hexagonal bolt/chìm lục giác, KT M12*70 của khuôn GM T1 XX SCAM4.8 COVER #3 (backup mold)"/>
    <s v="Mold Jig Material"/>
    <n v="18"/>
    <n v="121230"/>
    <n v="4.6626923076923079"/>
    <n v="6735"/>
    <n v="0"/>
    <n v="0"/>
    <n v="0"/>
    <x v="1"/>
    <x v="0"/>
  </r>
  <r>
    <x v="1"/>
    <s v="774293"/>
    <s v="Hexagonal bolt/chìm lục giác, KT M12*85 của khuôn GM T1 XX SCAM4.8 COVER #3 (backup mold)"/>
    <s v="Mold Jig Material"/>
    <n v="2"/>
    <n v="14800"/>
    <n v="0.56923076923076921"/>
    <n v="7400"/>
    <n v="0"/>
    <n v="0"/>
    <n v="0"/>
    <x v="1"/>
    <x v="0"/>
  </r>
  <r>
    <x v="1"/>
    <s v="774297"/>
    <s v="Hexagonal bolt/chìm lục giác, KT M6*15 của khuôn GM T1 XX SCAM4.8 COVER #3 (backup mold)"/>
    <s v="Mold Jig Material"/>
    <n v="40"/>
    <n v="22200"/>
    <n v="0.85384615384615381"/>
    <n v="555"/>
    <n v="0"/>
    <n v="0"/>
    <n v="0"/>
    <x v="1"/>
    <x v="0"/>
  </r>
  <r>
    <x v="1"/>
    <s v="774335"/>
    <s v="금형부품/Chi tiết thép SKD-61R, KT :145*125 SLEEVE của khuôn GMT1 HOUSING #3 (Back up mould)"/>
    <s v="Mold Jig Material"/>
    <n v="1"/>
    <n v="9341100"/>
    <n v="359.27307692307693"/>
    <n v="9341100"/>
    <n v="0"/>
    <n v="0"/>
    <n v="0"/>
    <x v="1"/>
    <x v="0"/>
  </r>
  <r>
    <x v="1"/>
    <s v="774337"/>
    <s v="금형부품/Chi tiết thép SKD-61R, KT :100*105 SLEEVE CORE của khuôn GMT1 HOUSING #3 (Back up mould)"/>
    <s v="Mold Jig Material"/>
    <n v="1"/>
    <n v="5486200"/>
    <n v="211.00769230769231"/>
    <n v="5486200"/>
    <n v="0"/>
    <n v="0"/>
    <n v="0"/>
    <x v="1"/>
    <x v="0"/>
  </r>
  <r>
    <x v="1"/>
    <s v="775321"/>
    <s v="Brass Alloy/Tấm hợp kim đồng (Cu 98.25-99.45%, crom 0.5-1.5%) C11000KT: 110*110*60mm"/>
    <s v="Mold Jig Material"/>
    <n v="4"/>
    <n v="10200000"/>
    <n v="392.30769230769232"/>
    <n v="2550000"/>
    <n v="0"/>
    <n v="0"/>
    <n v="0"/>
    <x v="1"/>
    <x v="0"/>
  </r>
  <r>
    <x v="1"/>
    <s v="775350"/>
    <s v="금형부품Chi tiết thép SKD-61(K)  KT : 32*35*45.35 BLOCK SLEEVE 1"/>
    <s v="Mold Jig Material"/>
    <n v="1"/>
    <n v="517000"/>
    <n v="19.884615384615383"/>
    <n v="517000"/>
    <n v="0"/>
    <n v="0"/>
    <n v="0"/>
    <x v="1"/>
    <x v="0"/>
  </r>
  <r>
    <x v="1"/>
    <s v="775354"/>
    <s v="금형부품Chi tiết thép SKD-61(K)  KT :26*44.85*165 RAIL 1"/>
    <s v="Mold Jig Material"/>
    <n v="2"/>
    <n v="1408500"/>
    <n v="54.17307692307692"/>
    <n v="704250"/>
    <n v="0"/>
    <n v="0"/>
    <n v="0"/>
    <x v="1"/>
    <x v="0"/>
  </r>
  <r>
    <x v="1"/>
    <s v="775355"/>
    <s v="금형부품Chi tiết thép SKD-61(K) KT: 84.5*120*192 SLIDE"/>
    <s v="Mold Jig Material"/>
    <n v="1"/>
    <n v="14205000"/>
    <n v="546.34615384615381"/>
    <n v="14205000"/>
    <n v="0"/>
    <n v="0"/>
    <n v="0"/>
    <x v="1"/>
    <x v="0"/>
  </r>
  <r>
    <x v="1"/>
    <s v="775356"/>
    <s v="금형부품Chi tiết thép SKD-61(K) KT:29*29.98*62 LOCKING BL"/>
    <s v="Mold Jig Material"/>
    <n v="2"/>
    <n v="1514000"/>
    <n v="58.230769230769234"/>
    <n v="757000"/>
    <n v="0"/>
    <n v="0"/>
    <n v="0"/>
    <x v="1"/>
    <x v="0"/>
  </r>
  <r>
    <x v="1"/>
    <s v="775357"/>
    <s v="금형부품Chi tiết thép SKD-61(K) KT: 35*80*110 RAIL 1 , RAIL 2"/>
    <s v="Mold Jig Material"/>
    <n v="2"/>
    <n v="3252066.666666667"/>
    <n v="125.07948717948719"/>
    <n v="1626033.3333333335"/>
    <n v="0"/>
    <n v="0"/>
    <n v="0"/>
    <x v="1"/>
    <x v="0"/>
  </r>
  <r>
    <x v="1"/>
    <s v="775358"/>
    <s v="금형부품Chi tiết thép SKD-61(K) KT:32*47.92*110 RAIL 3"/>
    <s v="Mold Jig Material"/>
    <n v="1"/>
    <n v="1120533.3333333335"/>
    <n v="43.097435897435901"/>
    <n v="1120533.3333333335"/>
    <n v="0"/>
    <n v="0"/>
    <n v="0"/>
    <x v="1"/>
    <x v="0"/>
  </r>
  <r>
    <x v="1"/>
    <s v="775359"/>
    <s v="금형부품Chi tiết thép SKD-61(K) KT:43.1*75*100 CHILL BL A , CHILL BL B"/>
    <s v="Mold Jig Material"/>
    <n v="4"/>
    <n v="10479200"/>
    <n v="403.04615384615386"/>
    <n v="2619800"/>
    <n v="0"/>
    <n v="0"/>
    <n v="0"/>
    <x v="1"/>
    <x v="0"/>
  </r>
  <r>
    <x v="1"/>
    <s v="775360"/>
    <s v="금형부품Chi tiết thép S45(R)  KT: 132*69 RING"/>
    <s v="Mold Jig Material"/>
    <n v="1"/>
    <n v="1094000"/>
    <n v="42.07692307692308"/>
    <n v="1094000"/>
    <n v="0"/>
    <n v="0"/>
    <n v="0"/>
    <x v="1"/>
    <x v="0"/>
  </r>
  <r>
    <x v="1"/>
    <s v="775364"/>
    <s v="금형부품Chi tiết thép AL KT: 5*145*366 TẤN CHẮN"/>
    <s v="Mold Jig Material"/>
    <n v="1"/>
    <n v="427900"/>
    <n v="16.457692307692309"/>
    <n v="427900"/>
    <n v="0"/>
    <n v="0"/>
    <n v="0"/>
    <x v="1"/>
    <x v="0"/>
  </r>
  <r>
    <x v="1"/>
    <s v="800013"/>
    <s v="Protection film lens 3 size 42.24*11.99"/>
    <s v="Etc"/>
    <n v="120"/>
    <n v="57414.397999229608"/>
    <n v="2.2082460768934467"/>
    <n v="478.45331666024674"/>
    <n v="0"/>
    <n v="0"/>
    <n v="0"/>
    <x v="1"/>
    <x v="0"/>
  </r>
  <r>
    <x v="1"/>
    <s v="800024"/>
    <s v="Protection film lens 4 size 15.7*20.46"/>
    <s v="Etc"/>
    <n v="300"/>
    <n v="135735.99499807367"/>
    <n v="5.2206151922336028"/>
    <n v="452.45331666024555"/>
    <n v="0"/>
    <n v="0"/>
    <n v="0"/>
    <x v="1"/>
    <x v="0"/>
  </r>
  <r>
    <x v="1"/>
    <s v="800812"/>
    <s v="QC_Hawi_50-91155-1_Adhesive"/>
    <s v="Etc"/>
    <n v="170"/>
    <n v="136246.03988436889"/>
    <n v="5.2402323032449569"/>
    <n v="801.44729343746405"/>
    <n v="0"/>
    <n v="0"/>
    <n v="0"/>
    <x v="1"/>
    <x v="0"/>
  </r>
  <r>
    <x v="1"/>
    <s v="800971"/>
    <s v="Protection film lens 1 size 16.95*9.79"/>
    <s v="Etc"/>
    <n v="6"/>
    <n v="1794.9005217539379"/>
    <n v="6.9034635452074541E-2"/>
    <n v="299.15008695898968"/>
    <n v="0"/>
    <n v="0"/>
    <n v="0"/>
    <x v="1"/>
    <x v="0"/>
  </r>
  <r>
    <x v="1"/>
    <s v="800984"/>
    <s v="Protection film lens 2 size 8.32*8.32"/>
    <s v="Etc"/>
    <n v="91"/>
    <n v="23322.90624685213"/>
    <n v="0.89703485564815888"/>
    <n v="256.29567304233109"/>
    <n v="0"/>
    <n v="0"/>
    <n v="0"/>
    <x v="1"/>
    <x v="0"/>
  </r>
  <r>
    <x v="1"/>
    <s v="800997"/>
    <s v="QC_Hawi_50-92300-1_Foam / Xốp dán cho 87554"/>
    <s v="Etc"/>
    <n v="521"/>
    <n v="529338.16541033238"/>
    <n v="20.359160208089708"/>
    <n v="1016.0041562578357"/>
    <n v="0"/>
    <n v="0"/>
    <n v="0"/>
    <x v="1"/>
    <x v="0"/>
  </r>
  <r>
    <x v="1"/>
    <s v="800998"/>
    <s v="QC_Hawi_50-92300-2_Foam / Xốp dán cho 87554"/>
    <s v="Etc"/>
    <n v="177"/>
    <n v="143558.46239194414"/>
    <n v="5.5214793227670818"/>
    <n v="811.06475927652059"/>
    <n v="0"/>
    <n v="0"/>
    <n v="0"/>
    <x v="1"/>
    <x v="0"/>
  </r>
  <r>
    <x v="1"/>
    <s v="800999"/>
    <s v="QC_Hawi_50-91154-1_Glass Lens / Miếng nhựa chữ T"/>
    <s v="Etc"/>
    <n v="300"/>
    <n v="3392425.2631578892"/>
    <n v="130.4778947368419"/>
    <n v="11308.084210526298"/>
    <n v="0"/>
    <n v="0"/>
    <n v="0"/>
    <x v="1"/>
    <x v="0"/>
  </r>
  <r>
    <x v="1"/>
    <s v="740206"/>
    <s v="Hexagonal bolt/ Chìm lục giác M8*80"/>
    <s v="Mold Jig Material"/>
    <n v="28"/>
    <n v="106400"/>
    <n v="4.092307692307692"/>
    <n v="3800"/>
    <s v=""/>
    <n v="0"/>
    <n v="0"/>
    <x v="1"/>
    <x v="0"/>
  </r>
  <r>
    <x v="1"/>
    <s v="775139"/>
    <s v="금형부품/Chi tiết thép SKD -61(K), KT: 80*360*365  UPPER CORE"/>
    <s v="Mold Jig Material"/>
    <n v="1"/>
    <n v="31477050"/>
    <n v="1210.6557692307692"/>
    <n v="31477050"/>
    <s v=""/>
    <n v="0"/>
    <n v="0"/>
    <x v="1"/>
    <x v="0"/>
  </r>
  <r>
    <x v="1"/>
    <s v="775140"/>
    <s v="금형부품/Chi tiết thép SKD -61(K), KT: 85.9*360*365 LOWER CORE"/>
    <s v="Mold Jig Material"/>
    <n v="1"/>
    <n v="38279875"/>
    <n v="1472.3028846153845"/>
    <n v="38279875"/>
    <s v=""/>
    <n v="0"/>
    <n v="0"/>
    <x v="1"/>
    <x v="0"/>
  </r>
  <r>
    <x v="1"/>
    <s v="742357"/>
    <s v="PE bag, Túi bóng chống tĩnh điện màu xanh 325*220*0.04mm(BMS181/182)"/>
    <s v="Etc"/>
    <n v="25"/>
    <n v="1125000"/>
    <n v="43.269230769230766"/>
    <n v="45000"/>
    <n v="0"/>
    <n v="0"/>
    <n v="0"/>
    <x v="1"/>
    <x v="0"/>
  </r>
  <r>
    <x v="1"/>
    <s v="762266"/>
    <s v="Devide pad 3 plates 2 surface yellow (2R) BR38-2R, Vách carton 3 lớp 2 mặt vàng BR38-2R 338*106"/>
    <s v="Etc"/>
    <n v="100"/>
    <n v="134000"/>
    <n v="5.1538461538461542"/>
    <n v="1340"/>
    <n v="0"/>
    <n v="0"/>
    <n v="0"/>
    <x v="1"/>
    <x v="0"/>
  </r>
  <r>
    <x v="1"/>
    <s v="762268"/>
    <s v="Devide pad 3 plates 2 surface yellow (9R) BR40-9R, Vách carton 3 lớp 2 mặt vàng BR40-9R 501*106"/>
    <s v="Etc"/>
    <n v="500"/>
    <n v="765000"/>
    <n v="29.423076923076923"/>
    <n v="1530"/>
    <n v="0"/>
    <n v="0"/>
    <n v="0"/>
    <x v="1"/>
    <x v="0"/>
  </r>
  <r>
    <x v="1"/>
    <s v="760014"/>
    <s v="Carton box 5 lớp 42*35*37cm"/>
    <s v="Etc"/>
    <n v="44"/>
    <n v="1100000"/>
    <n v="42.307692307692307"/>
    <n v="25000"/>
    <n v="0"/>
    <n v="0"/>
    <n v="0"/>
    <x v="1"/>
    <x v="0"/>
  </r>
  <r>
    <x v="1"/>
    <s v="760015"/>
    <s v="Tray A176 MOBASE 390*320*19.5*0.7T VER 2"/>
    <s v="Etc"/>
    <n v="720"/>
    <n v="2988000"/>
    <n v="114.92307692307692"/>
    <n v="4150"/>
    <n v="0"/>
    <n v="0"/>
    <n v="0"/>
    <x v="1"/>
    <x v="0"/>
  </r>
  <r>
    <x v="1"/>
    <s v="775365"/>
    <s v="Mold base/·Vỏ khuôn bằng thépSC 5043 105 119.9 82 Y-M Y-M của khuôn DCU15 HOUSING #8 (Back Up Mold)"/>
    <s v="Mold Jig Material"/>
    <n v="1"/>
    <n v="52000000"/>
    <n v="2000"/>
    <n v="52000000"/>
    <n v="0"/>
    <n v="0"/>
    <n v="0"/>
    <x v="1"/>
    <x v="0"/>
  </r>
  <r>
    <x v="1"/>
    <s v="775366"/>
    <s v="Block JG REPS, sz 30*25*7 mm, Material: S45C"/>
    <s v="Mold Jig Material"/>
    <n v="3"/>
    <n v="900000"/>
    <n v="34.615384615384613"/>
    <n v="300000"/>
    <n v="0"/>
    <n v="0"/>
    <n v="0"/>
    <x v="1"/>
    <x v="0"/>
  </r>
  <r>
    <x v="1"/>
    <s v="775367"/>
    <s v="Block JG RWS, Sz 41*26*7, Material: S45C"/>
    <s v="Mold Jig Material"/>
    <n v="3"/>
    <n v="900000"/>
    <n v="34.615384615384613"/>
    <n v="300000"/>
    <n v="0"/>
    <n v="0"/>
    <n v="0"/>
    <x v="1"/>
    <x v="0"/>
  </r>
  <r>
    <x v="1"/>
    <s v="775368"/>
    <s v="Block US4 RHD, Sz 41*26*7, Material S45C"/>
    <s v="Mold Jig Material"/>
    <n v="3"/>
    <n v="900000"/>
    <n v="34.615384615384613"/>
    <n v="300000"/>
    <n v="0"/>
    <n v="0"/>
    <n v="0"/>
    <x v="1"/>
    <x v="0"/>
  </r>
  <r>
    <x v="1"/>
    <s v="774439"/>
    <s v="Hexagonal bolt/Chìm lục giác M10*65mm"/>
    <s v="Mold Jig Material"/>
    <n v="8"/>
    <n v="40000"/>
    <n v="1.5384615384615385"/>
    <n v="5000"/>
    <n v="0"/>
    <n v="0"/>
    <n v="0"/>
    <x v="3"/>
    <x v="0"/>
  </r>
  <r>
    <x v="1"/>
    <s v="774545"/>
    <s v="Hexagonal bolt/chìm lục giác, KT M6*15 của khuôn ACP2 COVER #6 (backup mold)"/>
    <s v="Mold Jig Material"/>
    <n v="10"/>
    <n v="5550"/>
    <n v="0.21346153846153845"/>
    <n v="555"/>
    <n v="0"/>
    <n v="0"/>
    <n v="0"/>
    <x v="3"/>
    <x v="0"/>
  </r>
  <r>
    <x v="1"/>
    <s v="762451"/>
    <s v="50-PV894-1 Adhesive Display Top IDP Carrier Frame, 50-PV894-1 miếng dán"/>
    <s v="Etc"/>
    <n v="2017"/>
    <n v="13681311"/>
    <n v="526.20426923076923"/>
    <n v="6783"/>
    <n v="0"/>
    <n v="0"/>
    <n v="0"/>
    <x v="1"/>
    <x v="0"/>
  </r>
  <r>
    <x v="1"/>
    <s v="763053"/>
    <s v="50-PU904-2_FRONT LENS, MTP CAMANO, "/>
    <s v="Etc"/>
    <n v="3"/>
    <n v="129360"/>
    <n v="4.9753846153846153"/>
    <n v="43120"/>
    <n v="0"/>
    <n v="0"/>
    <n v="0"/>
    <x v="1"/>
    <x v="0"/>
  </r>
  <r>
    <x v="1"/>
    <s v="775378"/>
    <s v="금형부품Chi tiết thép AL  KT: 5*125*485 TẤM CHẮN"/>
    <s v="Mold Jig Material"/>
    <n v="1"/>
    <n v="452000"/>
    <n v="17.384615384615383"/>
    <n v="452000"/>
    <n v="0"/>
    <n v="0"/>
    <n v="0"/>
    <x v="1"/>
    <x v="0"/>
  </r>
  <r>
    <x v="1"/>
    <s v="800038"/>
    <s v="Tray A36 mobase 390*320*21.5 (0.68T)"/>
    <s v="Etc"/>
    <n v="4038.5277080000087"/>
    <n v="16699127.960401177"/>
    <n v="642.27415232312217"/>
    <n v="4134.9544110645829"/>
    <n v="0"/>
    <n v="0"/>
    <n v="0"/>
    <x v="1"/>
    <x v="0"/>
  </r>
  <r>
    <x v="1"/>
    <s v="800900"/>
    <s v="50-PU905-2_ADHESIVE, FRONT LENS, MTP CAMANO"/>
    <s v="Etc"/>
    <n v="1503"/>
    <n v="5257494"/>
    <n v="202.21130769230768"/>
    <n v="3498"/>
    <n v="0"/>
    <n v="0"/>
    <n v="0"/>
    <x v="1"/>
    <x v="0"/>
  </r>
  <r>
    <x v="1"/>
    <s v="763959"/>
    <s v="GASKET ADHESIVE IPM 2.0 ADVANCE LITE DIECUT CHOSEAL S6305/ Miếng đệm size 34.50 x 16.20 x 0.800mm"/>
    <s v="Etc"/>
    <n v="980"/>
    <n v="41150592"/>
    <n v="1582.7150769230768"/>
    <n v="41990.400000000001"/>
    <n v="0"/>
    <n v="0"/>
    <n v="0"/>
    <x v="1"/>
    <x v="0"/>
  </r>
  <r>
    <x v="1"/>
    <s v="774651"/>
    <s v="금형부품/Chi tiết thép SKD-61(K), KT:50*170*310 UPPER CORE của khuôn MPC5.5 COVER #7(Back up mold )"/>
    <s v="Mold Jig Material"/>
    <n v="1"/>
    <n v="14105000"/>
    <n v="542.5"/>
    <n v="14105000"/>
    <n v="0"/>
    <n v="0"/>
    <n v="0"/>
    <x v="3"/>
    <x v="0"/>
  </r>
  <r>
    <x v="1"/>
    <s v="760017"/>
    <s v="50-PP814-10 Rear Lens, MTP Bitra Lahaina (Coating)"/>
    <s v="Etc"/>
    <n v="50"/>
    <n v="1732000"/>
    <n v="66.615384615384613"/>
    <n v="34640"/>
    <n v="0"/>
    <n v="0"/>
    <n v="0"/>
    <x v="1"/>
    <x v="0"/>
  </r>
  <r>
    <x v="1"/>
    <s v="760019"/>
    <s v="PET30 for Qualcomm size 422x368x28mm (ESD)"/>
    <s v="Etc"/>
    <n v="227.99999999999955"/>
    <n v="1139999.9999999981"/>
    <n v="43.846153846153776"/>
    <n v="5000.0000000000018"/>
    <n v="0"/>
    <n v="0"/>
    <n v="0"/>
    <x v="1"/>
    <x v="0"/>
  </r>
  <r>
    <x v="1"/>
    <s v="762728"/>
    <s v="Qualcom_DIVAR IOT_Tape 50-69879-1_9.5x9.5x0.1T / Tape dán cho model 55-92179-1"/>
    <s v="Etc"/>
    <n v="50"/>
    <n v="327100"/>
    <n v="12.580769230769231"/>
    <n v="6542"/>
    <n v="0"/>
    <n v="0"/>
    <n v="0"/>
    <x v="1"/>
    <x v="0"/>
  </r>
  <r>
    <x v="1"/>
    <s v="762729"/>
    <s v="Qualcom_DIVAR IOT_Tape 50-74229-1_7.5x7.5x0.1T / Tape dán cho model 55-92179-1"/>
    <s v="Etc"/>
    <n v="50"/>
    <n v="326500"/>
    <n v="12.557692307692308"/>
    <n v="6530"/>
    <n v="0"/>
    <n v="0"/>
    <n v="0"/>
    <x v="1"/>
    <x v="0"/>
  </r>
  <r>
    <x v="1"/>
    <s v="762733"/>
    <s v="50-93116-1_Rogers Poron_Tape Qualcom_Divar IOT / Miếng dán xốp Rogers Poron 50-93116-1"/>
    <s v="Etc"/>
    <n v="50"/>
    <n v="622100"/>
    <n v="23.926923076923078"/>
    <n v="12442"/>
    <n v="0"/>
    <n v="0"/>
    <n v="0"/>
    <x v="1"/>
    <x v="0"/>
  </r>
  <r>
    <x v="1"/>
    <s v="763960"/>
    <s v="Qualcom_Resin ABS/ Polycarbonate, Cycoloy C1200HF_Black / Hạt nhựa dùng cho model 50-92179-1"/>
    <s v="Resin"/>
    <n v="22.05"/>
    <n v="3079282.5"/>
    <n v="118.43394230769231"/>
    <n v="139650"/>
    <n v="0"/>
    <n v="0"/>
    <n v="0"/>
    <x v="1"/>
    <x v="0"/>
  </r>
  <r>
    <x v="1"/>
    <s v="773532"/>
    <s v="Hexagonal bolt/chìm lục giác, kt M5*15볼트 của Khuôn MPC5_5 COVER-LENS #3(back up)"/>
    <s v="Mold Jig Material"/>
    <n v="40"/>
    <n v="18960"/>
    <n v="0.72923076923076924"/>
    <n v="474"/>
    <n v="0"/>
    <n v="0"/>
    <n v="0"/>
    <x v="1"/>
    <x v="0"/>
  </r>
  <r>
    <x v="1"/>
    <s v="774327"/>
    <s v="Hexagonal bolt/chìm lục giác, KT M6*40 của khuôn NISSAN4.8 LENS MOUNT #6 (backup mold)"/>
    <s v="Mold Jig Material"/>
    <n v="12"/>
    <n v="11916"/>
    <n v="0.4583076923076923"/>
    <n v="993"/>
    <n v="0"/>
    <n v="0"/>
    <n v="0"/>
    <x v="3"/>
    <x v="0"/>
  </r>
  <r>
    <x v="1"/>
    <s v="774940"/>
    <s v="Shoulder Pin/ chốt pin SKD61,KT: Ф8*L250*H8*D13 của khuôn TEY GEN4 #10 (backup mold)"/>
    <s v="Mold Jig Material"/>
    <n v="3"/>
    <n v="126000"/>
    <n v="4.8461538461538458"/>
    <n v="42000"/>
    <n v="0"/>
    <n v="0"/>
    <n v="0"/>
    <x v="3"/>
    <x v="0"/>
  </r>
  <r>
    <x v="1"/>
    <s v="775114"/>
    <s v="Shoulder Pin/ chốt pin SKH,KT: Ф16*L200*H8*D1"/>
    <s v="Mold Jig Material"/>
    <n v="3"/>
    <n v="2013000"/>
    <n v="77.42307692307692"/>
    <n v="671000"/>
    <s v=""/>
    <n v="0"/>
    <n v="0"/>
    <x v="1"/>
    <x v="0"/>
  </r>
  <r>
    <x v="1"/>
    <s v="775115"/>
    <s v="Shoulder Pin/ chốt pin SKD61,KT: Ф10*L300*H8*D15"/>
    <s v="Mold Jig Material"/>
    <n v="4"/>
    <n v="228000"/>
    <n v="8.7692307692307701"/>
    <n v="57000"/>
    <s v=""/>
    <n v="0"/>
    <n v="0"/>
    <x v="1"/>
    <x v="0"/>
  </r>
  <r>
    <x v="1"/>
    <s v="775408"/>
    <s v="금형부품Chi tiết thép SKD-61 (K) KT:44.6*85*95 CHILL BLOCK 1"/>
    <s v="Mold Jig Material"/>
    <n v="4"/>
    <n v="12349800"/>
    <n v="474.99230769230769"/>
    <n v="3087450"/>
    <n v="0"/>
    <n v="0"/>
    <n v="0"/>
    <x v="1"/>
    <x v="0"/>
  </r>
  <r>
    <x v="1"/>
    <s v="775409"/>
    <s v="금형부품Chi tiết thép SKD-61 (K) KT:45*85*95 CHILL BLOCK 2"/>
    <s v="Mold Jig Material"/>
    <n v="4"/>
    <n v="12496000"/>
    <n v="480.61538461538464"/>
    <n v="3124000"/>
    <n v="0"/>
    <n v="0"/>
    <n v="0"/>
    <x v="1"/>
    <x v="0"/>
  </r>
  <r>
    <x v="1"/>
    <s v="762727"/>
    <s v="Qualcom_Insert NUT M1.4x0.3 copper_55-92179-1 / Ốc M1.4x0.3 cho model 55-92179-1"/>
    <s v="Etc"/>
    <n v="126"/>
    <n v="35784"/>
    <n v="1.3763076923076922"/>
    <n v="284"/>
    <n v="0"/>
    <n v="0"/>
    <n v="0"/>
    <x v="1"/>
    <x v="0"/>
  </r>
  <r>
    <x v="1"/>
    <s v="763965"/>
    <s v="Aluminum 0102-003170/ Phôi nhôm M3"/>
    <s v="AL-SEVT"/>
    <n v="7497"/>
    <n v="0"/>
    <n v="0"/>
    <n v="0"/>
    <n v="0"/>
    <n v="0"/>
    <n v="0"/>
    <x v="1"/>
    <x v="0"/>
  </r>
  <r>
    <x v="1"/>
    <s v="762461"/>
    <s v="Tray MRA2 Camera base 84639 310x240x18x0.8, x0.8 Tray MRA2 Camera"/>
    <s v="Etc"/>
    <n v="1236"/>
    <n v="5083668"/>
    <n v="195.52569230769231"/>
    <n v="4113"/>
    <n v="0"/>
    <n v="0"/>
    <n v="0"/>
    <x v="1"/>
    <x v="0"/>
  </r>
  <r>
    <x v="1"/>
    <s v="763962"/>
    <s v="ULTEM™ Resin DU242/ Hạt nhựa Sabic"/>
    <s v="Resin"/>
    <n v="25"/>
    <n v="36229875"/>
    <n v="1393.4567307692307"/>
    <n v="1449195"/>
    <n v="0"/>
    <n v="0"/>
    <n v="0"/>
    <x v="1"/>
    <x v="0"/>
  </r>
  <r>
    <x v="1"/>
    <s v="763963"/>
    <s v="Wynca Silicone Rubber TY651-60/ Cao su silicone"/>
    <s v="Etc"/>
    <n v="20"/>
    <n v="2217684"/>
    <n v="85.295538461538456"/>
    <n v="110884.2"/>
    <n v="0"/>
    <n v="0"/>
    <n v="0"/>
    <x v="1"/>
    <x v="0"/>
  </r>
  <r>
    <x v="1"/>
    <s v="763966"/>
    <s v="PE Bag roll/Màng PE dạng cuộn 350mm*0.04mm"/>
    <s v="Etc"/>
    <n v="200"/>
    <n v="7200000"/>
    <n v="276.92307692307691"/>
    <n v="36000"/>
    <n v="0"/>
    <n v="0"/>
    <n v="0"/>
    <x v="1"/>
    <x v="0"/>
  </r>
  <r>
    <x v="1"/>
    <s v="763967"/>
    <s v="Bubble Bag/Túi xốp hơi dạng ống KT 385*320mm"/>
    <s v="Etc"/>
    <n v="962"/>
    <n v="1038960"/>
    <n v="39.96"/>
    <n v="1080"/>
    <n v="0"/>
    <n v="0"/>
    <n v="0"/>
    <x v="1"/>
    <x v="0"/>
  </r>
  <r>
    <x v="1"/>
    <s v="774363"/>
    <s v="Hexagonal bolt/chìm lục giác, KT M16*70 của khuôn GEN 5 stator block solo #2 (backup mold)"/>
    <s v="Mold Jig Material"/>
    <n v="8"/>
    <n v="88000"/>
    <n v="3.3846153846153846"/>
    <n v="11000"/>
    <n v="0"/>
    <n v="0"/>
    <n v="0"/>
    <x v="3"/>
    <x v="0"/>
  </r>
  <r>
    <x v="1"/>
    <s v="774813"/>
    <s v="금형부품/Chi tiết thép SKD-61(K) , KT : 60*260*340  LOWER CORE"/>
    <s v="Mold Jig Material"/>
    <n v="1"/>
    <n v="18984850"/>
    <n v="730.18653846153848"/>
    <n v="18984850"/>
    <s v=""/>
    <n v="0"/>
    <n v="0"/>
    <x v="1"/>
    <x v="0"/>
  </r>
  <r>
    <x v="1"/>
    <s v="775411"/>
    <s v="Mold base/ Vỏ khuôn bằng thép SC 6045 105 134.9 105 Y-M  của khuôn MAS65S #12(Back Up Mold)"/>
    <s v="Mold Jig Material"/>
    <n v="1"/>
    <n v="72000000"/>
    <n v="2769.2307692307691"/>
    <n v="72000000"/>
    <n v="0"/>
    <n v="0"/>
    <n v="0"/>
    <x v="1"/>
    <x v="0"/>
  </r>
  <r>
    <x v="1"/>
    <s v="775413"/>
    <s v="금형부품Chi tiết thép S55C(K) KT: 74*140*230 BLOCK"/>
    <s v="Mold Jig Material"/>
    <n v="1"/>
    <n v="2848700"/>
    <n v="109.56538461538462"/>
    <n v="2848700"/>
    <n v="0"/>
    <n v="0"/>
    <n v="0"/>
    <x v="1"/>
    <x v="0"/>
  </r>
  <r>
    <x v="1"/>
    <s v="775414"/>
    <s v="금형부품Chi tiết thép S50C KT: 30*29 STOPPER"/>
    <s v="Mold Jig Material"/>
    <n v="2"/>
    <n v="237000"/>
    <n v="9.115384615384615"/>
    <n v="118500"/>
    <n v="0"/>
    <n v="0"/>
    <n v="0"/>
    <x v="1"/>
    <x v="0"/>
  </r>
  <r>
    <x v="1"/>
    <s v="775415"/>
    <s v="금형부품Chi tiết thép S50C KT:  40*90 PIN"/>
    <s v="Mold Jig Material"/>
    <n v="1"/>
    <n v="854000"/>
    <n v="32.846153846153847"/>
    <n v="854000"/>
    <n v="0"/>
    <n v="0"/>
    <n v="0"/>
    <x v="1"/>
    <x v="0"/>
  </r>
  <r>
    <x v="1"/>
    <s v="800759"/>
    <s v="Passivation/ Hóa chất thụ động bảy màu Surtec 650"/>
    <s v="Chemical"/>
    <n v="75"/>
    <n v="13500000"/>
    <n v="519.23076923076928"/>
    <n v="180000"/>
    <s v=""/>
    <n v="0"/>
    <n v="0"/>
    <x v="1"/>
    <x v="0"/>
  </r>
  <r>
    <x v="1"/>
    <s v="763971"/>
    <s v="Aluminum 0102-003168/ Phôi nhôm M1"/>
    <s v="AL-SEVT"/>
    <n v="22300"/>
    <n v="0"/>
    <n v="0"/>
    <n v="0"/>
    <n v="0"/>
    <n v="0"/>
    <n v="0"/>
    <x v="1"/>
    <x v="0"/>
  </r>
  <r>
    <x v="1"/>
    <s v="763972"/>
    <s v="Aluminum  0102-003199/ Phôi nhôm M2"/>
    <s v="AL-SEVT"/>
    <n v="19800"/>
    <n v="0"/>
    <n v="0"/>
    <n v="0"/>
    <n v="0"/>
    <n v="0"/>
    <n v="0"/>
    <x v="1"/>
    <x v="0"/>
  </r>
  <r>
    <x v="2"/>
    <s v="700255"/>
    <s v="Vòng tay tĩnh điện"/>
    <m/>
    <n v="52"/>
    <n v="1664000"/>
    <n v="64"/>
    <n v="32000"/>
    <m/>
    <m/>
    <n v="0"/>
    <x v="2"/>
    <x v="0"/>
  </r>
  <r>
    <x v="2"/>
    <s v="710068"/>
    <s v="Bu lông buồng mays HN-03(shot blaster Growell)"/>
    <m/>
    <n v="4"/>
    <n v="307633.201581028"/>
    <n v="11.832046214654923"/>
    <n v="76908.300395257"/>
    <m/>
    <m/>
    <m/>
    <x v="1"/>
    <x v="0"/>
  </r>
  <r>
    <x v="2"/>
    <s v="710083"/>
    <s v="PVC valve/Van bi nhựa PVC 2 đầu rắc co DN 25"/>
    <m/>
    <n v="6"/>
    <n v="468000"/>
    <n v="18"/>
    <n v="78000"/>
    <m/>
    <m/>
    <n v="0"/>
    <x v="2"/>
    <x v="0"/>
  </r>
  <r>
    <x v="2"/>
    <s v="710123"/>
    <s v="Công tắc hành trình HY-M907"/>
    <m/>
    <n v="11"/>
    <n v="1815000"/>
    <n v="69.807692307692307"/>
    <n v="165000"/>
    <m/>
    <m/>
    <m/>
    <x v="1"/>
    <x v="0"/>
  </r>
  <r>
    <x v="2"/>
    <s v="710142"/>
    <s v="Fuse/Cầu chì kính thủy tinh 5x20mm 2A 250V"/>
    <m/>
    <n v="10"/>
    <n v="10000"/>
    <n v="0.38461538461538464"/>
    <n v="1000"/>
    <m/>
    <m/>
    <m/>
    <x v="1"/>
    <x v="0"/>
  </r>
  <r>
    <x v="2"/>
    <s v="710146"/>
    <s v="Nắp che hộp nhựa âm tường"/>
    <m/>
    <n v="6"/>
    <n v="90000"/>
    <n v="3.4615384615384617"/>
    <n v="15000"/>
    <m/>
    <m/>
    <m/>
    <x v="1"/>
    <x v="0"/>
  </r>
  <r>
    <x v="2"/>
    <s v="710183"/>
    <s v="Màng nhựa trong PVC mắt cáo(KT L:30000xW:1370xT:0,5)mm"/>
    <m/>
    <n v="1"/>
    <n v="2390000"/>
    <n v="91.92307692307692"/>
    <n v="2390000"/>
    <m/>
    <m/>
    <n v="0"/>
    <x v="2"/>
    <x v="0"/>
  </r>
  <r>
    <x v="2"/>
    <s v="710184"/>
    <s v="Wood/Ván gỗ ép phủ poly keo trắng(KT L:2400xW:1200xT:18)mm"/>
    <m/>
    <n v="3"/>
    <n v="1500000"/>
    <n v="57.692307692307693"/>
    <n v="500000"/>
    <m/>
    <m/>
    <m/>
    <x v="1"/>
    <x v="0"/>
  </r>
  <r>
    <x v="2"/>
    <s v="710193"/>
    <s v="Solenoid valves/Van điện từ  YPC KOREA SF4101-IP- (Press: 1.5~10bar)"/>
    <m/>
    <n v="5"/>
    <n v="3000000"/>
    <n v="115.38461538461539"/>
    <n v="600000"/>
    <m/>
    <m/>
    <n v="0"/>
    <x v="2"/>
    <x v="0"/>
  </r>
  <r>
    <x v="2"/>
    <s v="710260"/>
    <s v="Bearing/ Vòng bi SKF 30205"/>
    <m/>
    <n v="5"/>
    <n v="1256875"/>
    <n v="48.341346153846153"/>
    <n v="251375"/>
    <m/>
    <m/>
    <m/>
    <x v="1"/>
    <x v="0"/>
  </r>
  <r>
    <x v="2"/>
    <s v="710289"/>
    <s v="Ống nhưa tefon ptfe D4XD6"/>
    <m/>
    <n v="100"/>
    <n v="5752940.8674497977"/>
    <n v="221.26695644037684"/>
    <n v="57529.40867449798"/>
    <m/>
    <m/>
    <m/>
    <x v="1"/>
    <x v="0"/>
  </r>
  <r>
    <x v="2"/>
    <s v="710809"/>
    <s v="Chổi vệ sinh bầu ngưng chiller Ø 16"/>
    <m/>
    <n v="5"/>
    <n v="375000"/>
    <n v="14.423076923076923"/>
    <n v="75000"/>
    <m/>
    <m/>
    <n v="0"/>
    <x v="2"/>
    <x v="0"/>
  </r>
  <r>
    <x v="2"/>
    <s v="710845"/>
    <s v="Dây curoa B83"/>
    <m/>
    <n v="5"/>
    <n v="345555.55555555579"/>
    <n v="13.2905982905983"/>
    <n v="69111.111111111153"/>
    <m/>
    <m/>
    <m/>
    <x v="1"/>
    <x v="0"/>
  </r>
  <r>
    <x v="2"/>
    <s v="711017"/>
    <s v="Pát treo rèm nhựa PVC sắt sơn tĩnh điện L200mm"/>
    <m/>
    <n v="30"/>
    <n v="270000"/>
    <n v="10.384615384615385"/>
    <n v="9000"/>
    <m/>
    <m/>
    <m/>
    <x v="1"/>
    <x v="0"/>
  </r>
  <r>
    <x v="2"/>
    <s v="711049"/>
    <s v="Chuôi của súng hàn Tig 350A"/>
    <m/>
    <n v="9"/>
    <n v="207000"/>
    <n v="7.9615384615384617"/>
    <n v="23000"/>
    <m/>
    <m/>
    <n v="0"/>
    <x v="2"/>
    <x v="0"/>
  </r>
  <r>
    <x v="2"/>
    <s v="711098"/>
    <s v="Rơle nhiệt Siemens 3RU5146-4MB0"/>
    <m/>
    <n v="1"/>
    <n v="1585000"/>
    <n v="60.96153846153846"/>
    <n v="1585000"/>
    <m/>
    <m/>
    <m/>
    <x v="1"/>
    <x v="0"/>
  </r>
  <r>
    <x v="2"/>
    <s v="711107"/>
    <s v="O-RING Thai Lan AS568-112 BK /Gioăng KFM chịu nhiệt(220) ĐK ngoài 18mm, ĐK trong 12.37mm, Độ dày 2.62 mm"/>
    <m/>
    <n v="200"/>
    <n v="252600"/>
    <n v="9.7153846153846146"/>
    <n v="1263"/>
    <m/>
    <m/>
    <m/>
    <x v="1"/>
    <x v="0"/>
  </r>
  <r>
    <x v="2"/>
    <s v="711126"/>
    <s v="Bearing/Vòng bi bên phụ trục A máy fanuc RB12025CC0S"/>
    <m/>
    <n v="6"/>
    <n v="40114285.714285702"/>
    <n v="1542.8571428571424"/>
    <n v="6685714.2857142836"/>
    <m/>
    <m/>
    <m/>
    <x v="1"/>
    <x v="0"/>
  </r>
  <r>
    <x v="2"/>
    <s v="711243"/>
    <s v="Màng nhựa PVC trắng trong :KT 200 mm (w) x  1.5 mm (T) x 50 m"/>
    <m/>
    <n v="1"/>
    <n v="1000000"/>
    <n v="38.46153846153846"/>
    <n v="1000000"/>
    <m/>
    <m/>
    <m/>
    <x v="1"/>
    <x v="0"/>
  </r>
  <r>
    <x v="2"/>
    <s v="711346"/>
    <s v="Belt/ Dây đai UNITTA 870-5GT"/>
    <m/>
    <n v="5"/>
    <n v="2500000"/>
    <n v="96.15384615384616"/>
    <n v="500000"/>
    <m/>
    <m/>
    <m/>
    <x v="1"/>
    <x v="0"/>
  </r>
  <r>
    <x v="2"/>
    <s v="711352"/>
    <s v="Cửa gió louver nhôm sơn tĩnh điện.KT(600x400)mm"/>
    <m/>
    <n v="30"/>
    <n v="12929032.258064516"/>
    <n v="497.27047146401986"/>
    <n v="430967.74193548388"/>
    <m/>
    <m/>
    <m/>
    <x v="1"/>
    <x v="0"/>
  </r>
  <r>
    <x v="2"/>
    <s v="711356"/>
    <s v="Điều khiển điều hòa Trane 024-0417"/>
    <m/>
    <n v="1"/>
    <n v="5990000"/>
    <n v="230.38461538461539"/>
    <n v="5990000"/>
    <m/>
    <m/>
    <m/>
    <x v="1"/>
    <x v="0"/>
  </r>
  <r>
    <x v="2"/>
    <s v="711387"/>
    <s v="O-RING Thái Lan/ Gioăng silicon Kích thước: ĐK ngoài 14, ĐK trong 9, độ dày 2.5mm"/>
    <m/>
    <n v="1600"/>
    <n v="1128000"/>
    <n v="43.384615384615387"/>
    <n v="705"/>
    <m/>
    <m/>
    <m/>
    <x v="1"/>
    <x v="0"/>
  </r>
  <r>
    <x v="2"/>
    <s v="711388"/>
    <s v="O-RING Thái Lan/ Gioăng silicon Kích thước: ĐK ngoài 16, ĐK trong 11, độ dày 2.5mm"/>
    <m/>
    <n v="1400"/>
    <n v="1134000"/>
    <n v="43.615384615384613"/>
    <n v="810"/>
    <m/>
    <m/>
    <m/>
    <x v="1"/>
    <x v="0"/>
  </r>
  <r>
    <x v="2"/>
    <s v="711397"/>
    <s v="Nút nhấn nhả đầu nấm máy đúc 1NO 1NC"/>
    <m/>
    <n v="10"/>
    <n v="330000"/>
    <n v="12.692307692307692"/>
    <n v="33000"/>
    <m/>
    <m/>
    <n v="0"/>
    <x v="2"/>
    <x v="0"/>
  </r>
  <r>
    <x v="2"/>
    <s v="711426"/>
    <s v="Mold Pin/Chốt hãm bằng thép SKD61 của khuôn đúc. Spec: D3*L100*H4*D6"/>
    <m/>
    <n v="52"/>
    <n v="822331.06575963786"/>
    <n v="31.628117913832224"/>
    <n v="15814.058956916113"/>
    <m/>
    <m/>
    <m/>
    <x v="1"/>
    <x v="0"/>
  </r>
  <r>
    <x v="2"/>
    <s v="711456"/>
    <s v="LM guide trục X máy cnc doosan"/>
    <m/>
    <n v="2"/>
    <n v="34000000"/>
    <n v="1307.6923076923076"/>
    <n v="17000000"/>
    <m/>
    <m/>
    <m/>
    <x v="1"/>
    <x v="0"/>
  </r>
  <r>
    <x v="2"/>
    <s v="711457"/>
    <s v="LM guide trục Y máy cnc doosan"/>
    <m/>
    <n v="4"/>
    <n v="60800000"/>
    <n v="2338.4615384615386"/>
    <n v="15200000"/>
    <m/>
    <m/>
    <m/>
    <x v="1"/>
    <x v="0"/>
  </r>
  <r>
    <x v="2"/>
    <s v="711766"/>
    <s v="Vách chữ A máy blaster INSAKO (SHT-5)"/>
    <m/>
    <n v="3"/>
    <n v="8700000"/>
    <n v="334.61538461538464"/>
    <n v="2900000"/>
    <m/>
    <m/>
    <n v="0"/>
    <x v="2"/>
    <x v="0"/>
  </r>
  <r>
    <x v="2"/>
    <s v="711774"/>
    <s v="Còi 24V AD16-22SM(có đèn báo)-phi 22mm"/>
    <m/>
    <n v="5"/>
    <n v="195000"/>
    <n v="7.5"/>
    <n v="39000"/>
    <m/>
    <m/>
    <m/>
    <x v="1"/>
    <x v="0"/>
  </r>
  <r>
    <x v="2"/>
    <s v="712066"/>
    <s v="Belt for lathe(doosan 235)/Dây curoa bando 5pk1730"/>
    <m/>
    <n v="8"/>
    <n v="2826666.6666666688"/>
    <n v="108.7179487179488"/>
    <n v="353333.3333333336"/>
    <m/>
    <m/>
    <m/>
    <x v="1"/>
    <x v="0"/>
  </r>
  <r>
    <x v="2"/>
    <s v="712067"/>
    <s v="Belt for lathe(Tsugami)/Dây curoa bando 12pk2000"/>
    <m/>
    <n v="5"/>
    <n v="2550000"/>
    <n v="98.07692307692308"/>
    <n v="510000"/>
    <m/>
    <m/>
    <n v="0"/>
    <x v="2"/>
    <x v="0"/>
  </r>
  <r>
    <x v="2"/>
    <s v="712068"/>
    <s v="Belt for lathe(doosan 220G)/Dây curoa bando 10pk1560"/>
    <m/>
    <n v="5"/>
    <n v="2195000"/>
    <n v="84.42307692307692"/>
    <n v="439000"/>
    <m/>
    <m/>
    <n v="0"/>
    <x v="2"/>
    <x v="0"/>
  </r>
  <r>
    <x v="2"/>
    <s v="712069"/>
    <s v="Belt for lathe(doosan 225)/Dây curoa bando 10pk1730"/>
    <m/>
    <n v="10"/>
    <n v="7500000"/>
    <n v="288.46153846153845"/>
    <n v="750000"/>
    <m/>
    <m/>
    <m/>
    <x v="1"/>
    <x v="0"/>
  </r>
  <r>
    <x v="2"/>
    <s v="712095"/>
    <s v="Tụ bù Samwha 40kVAr 3 pha 415V SMB-4150400KT"/>
    <m/>
    <n v="2"/>
    <n v="5140000"/>
    <n v="197.69230769230768"/>
    <n v="2570000"/>
    <m/>
    <m/>
    <m/>
    <x v="1"/>
    <x v="0"/>
  </r>
  <r>
    <x v="2"/>
    <s v="712096"/>
    <s v="Tụ bù Samwha 40kVAr 3 pha 440V RMC-4450400KT"/>
    <m/>
    <n v="3"/>
    <n v="6585000"/>
    <n v="253.26923076923077"/>
    <n v="2195000"/>
    <m/>
    <m/>
    <m/>
    <x v="1"/>
    <x v="0"/>
  </r>
  <r>
    <x v="2"/>
    <s v="712101"/>
    <s v="Bánh xe nâng tay 5 tấn PU 80x70mm"/>
    <m/>
    <n v="4"/>
    <n v="888000"/>
    <n v="34.153846153846153"/>
    <n v="222000"/>
    <m/>
    <m/>
    <m/>
    <x v="1"/>
    <x v="0"/>
  </r>
  <r>
    <x v="2"/>
    <s v="712126"/>
    <s v="AC servo motor HG-SR52 J(Doosan cnc)"/>
    <m/>
    <n v="1"/>
    <n v="13200000"/>
    <n v="507.69230769230768"/>
    <n v="13200000"/>
    <m/>
    <m/>
    <m/>
    <x v="1"/>
    <x v="0"/>
  </r>
  <r>
    <x v="2"/>
    <s v="712371"/>
    <s v="Ống nhựa mềm lõi thép phi trong 25"/>
    <m/>
    <n v="100"/>
    <n v="3000000"/>
    <n v="115.38461538461539"/>
    <n v="30000"/>
    <m/>
    <m/>
    <m/>
    <x v="1"/>
    <x v="0"/>
  </r>
  <r>
    <x v="2"/>
    <s v="712721"/>
    <s v="Swich limit/Công tắc hành trình Omron D4E-1A20N"/>
    <m/>
    <n v="6"/>
    <n v="2270000.0000000056"/>
    <n v="87.30769230769252"/>
    <n v="378333.33333333425"/>
    <m/>
    <m/>
    <m/>
    <x v="1"/>
    <x v="0"/>
  </r>
  <r>
    <x v="2"/>
    <s v="712774"/>
    <s v="Hộp inox 304 (40x80x3mm)"/>
    <m/>
    <n v="1"/>
    <n v="2925000"/>
    <n v="112.5"/>
    <n v="2925000"/>
    <m/>
    <m/>
    <n v="0"/>
    <x v="2"/>
    <x v="0"/>
  </r>
  <r>
    <x v="2"/>
    <s v="712799"/>
    <s v="vòng bi chặn trục SKF 51104"/>
    <m/>
    <n v="15"/>
    <n v="1320000"/>
    <n v="50.769230769230766"/>
    <n v="88000"/>
    <m/>
    <m/>
    <m/>
    <x v="1"/>
    <x v="0"/>
  </r>
  <r>
    <x v="2"/>
    <s v="712803"/>
    <s v="room temperature controller/Bộ điều khiển nhiệt độ phòng Honeywell TF228WN/U"/>
    <m/>
    <n v="8"/>
    <n v="8800000"/>
    <n v="338.46153846153845"/>
    <n v="1100000"/>
    <m/>
    <m/>
    <n v="0"/>
    <x v="2"/>
    <x v="0"/>
  </r>
  <r>
    <x v="2"/>
    <s v="712892"/>
    <s v="Vỏ tay quay phát xung máy cnc fanuc. Type A860-0203-T002"/>
    <m/>
    <n v="8"/>
    <n v="2160000"/>
    <n v="83.07692307692308"/>
    <n v="270000"/>
    <m/>
    <m/>
    <m/>
    <x v="1"/>
    <x v="0"/>
  </r>
  <r>
    <x v="2"/>
    <s v="712931"/>
    <s v="Valve for doosan machine/Van điện từ kẹp jig máy Doosan SY7220-5DZ-C8"/>
    <m/>
    <n v="5"/>
    <n v="4250000"/>
    <n v="163.46153846153845"/>
    <n v="850000"/>
    <m/>
    <m/>
    <m/>
    <x v="1"/>
    <x v="0"/>
  </r>
  <r>
    <x v="2"/>
    <s v="713059"/>
    <s v="Paper for stamp printing/Giấy in tem cuộn  25*50mm"/>
    <m/>
    <n v="8"/>
    <n v="648000"/>
    <n v="24.923076923076923"/>
    <n v="81000"/>
    <m/>
    <m/>
    <m/>
    <x v="1"/>
    <x v="0"/>
  </r>
  <r>
    <x v="2"/>
    <s v="720078"/>
    <s v="White clear tape-Băng dính trắng loại to dày 5cm"/>
    <m/>
    <n v="28"/>
    <n v="217336.00000019232"/>
    <n v="8.35907692308432"/>
    <n v="7762.0000000068685"/>
    <m/>
    <m/>
    <m/>
    <x v="1"/>
    <x v="0"/>
  </r>
  <r>
    <x v="2"/>
    <s v="720085"/>
    <s v="Clear Silicone Rubber Water Pipes Tape/ Băng tan ngành nước"/>
    <m/>
    <n v="100"/>
    <n v="300000"/>
    <n v="11.538461538461538"/>
    <n v="3000"/>
    <m/>
    <m/>
    <m/>
    <x v="1"/>
    <x v="0"/>
  </r>
  <r>
    <x v="2"/>
    <s v="720086"/>
    <s v="USA Tape/Băng dính Mỹ"/>
    <m/>
    <n v="8"/>
    <n v="33840"/>
    <n v="1.3015384615384615"/>
    <n v="4230"/>
    <m/>
    <m/>
    <m/>
    <x v="1"/>
    <x v="0"/>
  </r>
  <r>
    <x v="2"/>
    <s v="720282"/>
    <s v="Fluorescent lamp/Bóng đèn huỳnh quang"/>
    <m/>
    <n v="28"/>
    <n v="1036000"/>
    <n v="39.846153846153847"/>
    <n v="37000"/>
    <m/>
    <m/>
    <m/>
    <x v="1"/>
    <x v="0"/>
  </r>
  <r>
    <x v="2"/>
    <s v="720297"/>
    <s v="Fluorescent lamp/Đèn huỳnh quang"/>
    <m/>
    <n v="3"/>
    <n v="84344.992249961768"/>
    <n v="3.2440381634600679"/>
    <n v="28114.997416653921"/>
    <m/>
    <m/>
    <m/>
    <x v="1"/>
    <x v="0"/>
  </r>
  <r>
    <x v="2"/>
    <s v="740005"/>
    <s v="Fire Blow-torch/Khò ga/ đèn khò"/>
    <m/>
    <n v="18"/>
    <n v="2900094.4650060004"/>
    <n v="111.54209480792309"/>
    <n v="161116.35916700002"/>
    <m/>
    <m/>
    <m/>
    <x v="1"/>
    <x v="0"/>
  </r>
  <r>
    <x v="2"/>
    <s v="740204"/>
    <s v="Hexagonal bolt/ Chìm lục giác M8*70"/>
    <m/>
    <n v="62"/>
    <n v="155000"/>
    <n v="5.9615384615384617"/>
    <n v="2500"/>
    <m/>
    <m/>
    <m/>
    <x v="1"/>
    <x v="0"/>
  </r>
  <r>
    <x v="2"/>
    <s v="740211"/>
    <s v="Hexagonal bolt/ Chìm lục giác M8*150"/>
    <m/>
    <n v="26"/>
    <n v="192400"/>
    <n v="7.4"/>
    <n v="7400"/>
    <m/>
    <m/>
    <m/>
    <x v="1"/>
    <x v="0"/>
  </r>
  <r>
    <x v="2"/>
    <s v="740213"/>
    <s v="Hexagonal bolt/ Chìm lục giác M10*50"/>
    <m/>
    <n v="108"/>
    <n v="358982.12370867317"/>
    <n v="13.807004758025892"/>
    <n v="3323.9085528580849"/>
    <m/>
    <m/>
    <m/>
    <x v="1"/>
    <x v="0"/>
  </r>
  <r>
    <x v="2"/>
    <s v="740217"/>
    <s v="Hexagonal bolt/ Chìm lục giác M10*70"/>
    <m/>
    <n v="75"/>
    <n v="307292.57314024132"/>
    <n v="11.818945120778512"/>
    <n v="4097.234308536551"/>
    <m/>
    <m/>
    <m/>
    <x v="1"/>
    <x v="0"/>
  </r>
  <r>
    <x v="2"/>
    <s v="740221"/>
    <s v="Hexagonal bolt/ Chìm lục giác M10*90"/>
    <m/>
    <n v="54"/>
    <n v="307800"/>
    <n v="11.838461538461539"/>
    <n v="5700"/>
    <m/>
    <m/>
    <m/>
    <x v="1"/>
    <x v="0"/>
  </r>
  <r>
    <x v="2"/>
    <s v="740226"/>
    <s v="Hexagonal bolt/ Chìm lục giác M6*20"/>
    <m/>
    <n v="66"/>
    <n v="39864"/>
    <n v="1.5332307692307692"/>
    <n v="604"/>
    <m/>
    <m/>
    <m/>
    <x v="1"/>
    <x v="0"/>
  </r>
  <r>
    <x v="2"/>
    <s v="740616"/>
    <s v="Paint Roller-con lăn sơn L=8.5cm,Ø12mm"/>
    <m/>
    <n v="15"/>
    <n v="117000"/>
    <n v="4.5"/>
    <n v="7800"/>
    <m/>
    <m/>
    <m/>
    <x v="1"/>
    <x v="0"/>
  </r>
  <r>
    <x v="2"/>
    <s v="740915"/>
    <s v="Transformer (power inverter)/Máy biến tần SV SV040IG5A-4"/>
    <m/>
    <n v="1"/>
    <n v="6066000"/>
    <n v="233.30769230769232"/>
    <n v="6066000"/>
    <m/>
    <m/>
    <n v="0"/>
    <x v="2"/>
    <x v="0"/>
  </r>
  <r>
    <x v="2"/>
    <s v="740929"/>
    <s v="Drainage pump/ Máy bơm nước ngưng điều hòa HRP-6M"/>
    <m/>
    <n v="2"/>
    <n v="3726000"/>
    <n v="143.30769230769232"/>
    <n v="1863000"/>
    <m/>
    <m/>
    <m/>
    <x v="1"/>
    <x v="0"/>
  </r>
  <r>
    <x v="2"/>
    <s v="740988"/>
    <s v="EJECTOR PIN/Chốt bằng thép DEPH 1.0*L100*D3*H5"/>
    <m/>
    <n v="66"/>
    <n v="2762989.0575040691"/>
    <n v="106.26880990400265"/>
    <n v="41863.470568243472"/>
    <m/>
    <m/>
    <m/>
    <x v="1"/>
    <x v="0"/>
  </r>
  <r>
    <x v="2"/>
    <s v="741180"/>
    <s v="Liquide Protection against corrosion_x000d_/ Xịt chống gỉ RP7"/>
    <m/>
    <n v="9"/>
    <n v="784800"/>
    <n v="30.184615384615384"/>
    <n v="87200"/>
    <m/>
    <m/>
    <m/>
    <x v="1"/>
    <x v="0"/>
  </r>
  <r>
    <x v="2"/>
    <s v="741236"/>
    <s v="Cam Follower_x000a_/Bộ phận dẫn hướng trục khoan A97L-0203-0445#KR163557"/>
    <m/>
    <n v="5"/>
    <n v="5077666.1570020383"/>
    <n v="195.29485219238609"/>
    <n v="1015533.2314004076"/>
    <m/>
    <m/>
    <m/>
    <x v="1"/>
    <x v="0"/>
  </r>
  <r>
    <x v="2"/>
    <s v="741242"/>
    <s v="CABIRD ENDMILL  Ø6*9*15*60*6(Flat end-mill)/Dao CNC dùng để cắt gọt sản phẩm"/>
    <m/>
    <n v="5"/>
    <n v="1350000"/>
    <n v="51.92307692307692"/>
    <n v="270000"/>
    <m/>
    <m/>
    <m/>
    <x v="1"/>
    <x v="0"/>
  </r>
  <r>
    <x v="2"/>
    <s v="741243"/>
    <s v="CABIRD ENDMILL  Ø4*4*12*50*6(Flat end-mill)/Dao CNC dùng để cắt gọt sản phẩm"/>
    <m/>
    <n v="22"/>
    <n v="5434000"/>
    <n v="209"/>
    <n v="247000"/>
    <m/>
    <m/>
    <m/>
    <x v="1"/>
    <x v="0"/>
  </r>
  <r>
    <x v="2"/>
    <s v="741244"/>
    <s v="CABIRD ENDMIL L Ø2*3*10*50*4(Flat end-mill)/Dao CNC dùng để cắt gọt sản phẩm"/>
    <m/>
    <n v="8"/>
    <n v="1648000"/>
    <n v="63.384615384615387"/>
    <n v="206000"/>
    <m/>
    <m/>
    <m/>
    <x v="1"/>
    <x v="0"/>
  </r>
  <r>
    <x v="2"/>
    <s v="741271"/>
    <s v="Cam Follower/Bộ phận dẫn hướng trục khoan A97L-0203-0445#KR123245"/>
    <m/>
    <n v="3"/>
    <n v="1800000"/>
    <n v="69.230769230769226"/>
    <n v="600000"/>
    <m/>
    <m/>
    <m/>
    <x v="1"/>
    <x v="0"/>
  </r>
  <r>
    <x v="2"/>
    <s v="741277"/>
    <s v="Giấy in tem cuộn"/>
    <m/>
    <n v="23"/>
    <n v="3967103.4482758599"/>
    <n v="152.58090185676383"/>
    <n v="172482.75862068956"/>
    <m/>
    <m/>
    <m/>
    <x v="1"/>
    <x v="0"/>
  </r>
  <r>
    <x v="2"/>
    <s v="741339"/>
    <s v="CABIRD Endmill Ø0.6*8*45*4 (볼엔드밀)/Dao CNC dùng để cắt gọt sản phẩm"/>
    <m/>
    <n v="6"/>
    <n v="1494000"/>
    <n v="57.46153846153846"/>
    <n v="249000"/>
    <m/>
    <m/>
    <m/>
    <x v="1"/>
    <x v="0"/>
  </r>
  <r>
    <x v="2"/>
    <s v="741378"/>
    <s v="Water (Oil) filter for EDM machine/Lọc nước ( dầu) cho máy cắt dây,kích thước 340*25*450Hmm. Model: JW-32"/>
    <m/>
    <n v="2"/>
    <n v="3714000"/>
    <n v="142.84615384615384"/>
    <n v="1857000"/>
    <m/>
    <m/>
    <m/>
    <x v="1"/>
    <x v="0"/>
  </r>
  <r>
    <x v="2"/>
    <s v="741519"/>
    <s v="Dao Ø1 FLAT 5mm D1*2FL*5LC*45L*SD4"/>
    <m/>
    <n v="64"/>
    <n v="5440016.5180217596"/>
    <n v="209.23140453929844"/>
    <n v="85000.258094089993"/>
    <m/>
    <m/>
    <m/>
    <x v="1"/>
    <x v="0"/>
  </r>
  <r>
    <x v="2"/>
    <s v="741591"/>
    <s v="TAP 3/8&quot;-16UNC"/>
    <m/>
    <n v="7"/>
    <n v="1277500"/>
    <n v="49.134615384615387"/>
    <n v="182500"/>
    <m/>
    <m/>
    <m/>
    <x v="1"/>
    <x v="0"/>
  </r>
  <r>
    <x v="2"/>
    <s v="741917"/>
    <s v="Spiral tap M2.0x0.4_x000d__x000a_/ Tap xoắn M2.0x0.4"/>
    <m/>
    <n v="20"/>
    <n v="5000000"/>
    <n v="192.30769230769232"/>
    <n v="250000"/>
    <m/>
    <m/>
    <m/>
    <x v="1"/>
    <x v="0"/>
  </r>
  <r>
    <x v="2"/>
    <s v="741929"/>
    <s v="Tap 1/4 -20 UNC -2B_x000d__x000a_/ Spiral tap"/>
    <m/>
    <n v="9"/>
    <n v="1521666.675"/>
    <n v="58.525641346153847"/>
    <n v="169074.07500000001"/>
    <m/>
    <m/>
    <m/>
    <x v="1"/>
    <x v="0"/>
  </r>
  <r>
    <x v="2"/>
    <s v="742112"/>
    <s v="Y-Axis Ball Crew/Vít me trục Y dùng cho máy Fanuc"/>
    <m/>
    <n v="1"/>
    <n v="12256235.791490279"/>
    <n v="471.39368428808768"/>
    <n v="12256235.791490279"/>
    <m/>
    <m/>
    <m/>
    <x v="1"/>
    <x v="0"/>
  </r>
  <r>
    <x v="2"/>
    <s v="742113"/>
    <s v="X-Axis Ball Crew/Vít me trục X dùng cho máy Fanuc"/>
    <m/>
    <n v="1"/>
    <n v="10009523.809523806"/>
    <n v="384.98168498168485"/>
    <n v="10009523.809523806"/>
    <m/>
    <m/>
    <m/>
    <x v="1"/>
    <x v="0"/>
  </r>
  <r>
    <x v="2"/>
    <s v="742134"/>
    <s v="A860-2162-V013 Sensor head/Bộ cảm biến"/>
    <m/>
    <n v="7"/>
    <n v="29680334.537826527"/>
    <n v="1141.5513283779433"/>
    <n v="4240047.7911180751"/>
    <m/>
    <m/>
    <m/>
    <x v="1"/>
    <x v="0"/>
  </r>
  <r>
    <x v="2"/>
    <s v="742366"/>
    <s v="Túi bóng trắng 1100*1400*0.03 (đóng hàng ACE)"/>
    <m/>
    <n v="50"/>
    <n v="2400000"/>
    <n v="92.307692307692307"/>
    <n v="48000"/>
    <m/>
    <m/>
    <n v="0"/>
    <x v="2"/>
    <x v="0"/>
  </r>
  <r>
    <x v="2"/>
    <s v="742395"/>
    <s v="&quot;PE bag/ Túi chống tĩnh điện màu xanh dương  350mm*410m*0.04mm_x000d__x000a_ (dùng cho model: R12l housing)&quot;"/>
    <m/>
    <n v="47"/>
    <n v="2633958.3300120002"/>
    <n v="101.30608961584616"/>
    <n v="56041.666596000003"/>
    <m/>
    <m/>
    <n v="0"/>
    <x v="2"/>
    <x v="0"/>
  </r>
  <r>
    <x v="2"/>
    <s v="742398"/>
    <s v="PE bag/ Túi chống tĩnh điện màu trắng sứ  21cm*25cm*0.04mm  (dùng cho model hàng LG 537W/BYD cover)"/>
    <m/>
    <n v="70"/>
    <n v="3196666.6815999998"/>
    <n v="122.94871852307692"/>
    <n v="45666.666879999997"/>
    <m/>
    <m/>
    <m/>
    <x v="1"/>
    <x v="0"/>
  </r>
  <r>
    <x v="2"/>
    <s v="742425"/>
    <s v="Dây curoa quạt hút sơn 5v950-SPB2391"/>
    <m/>
    <n v="6"/>
    <n v="1692000"/>
    <n v="65.07692307692308"/>
    <n v="282000"/>
    <m/>
    <m/>
    <m/>
    <x v="1"/>
    <x v="0"/>
  </r>
  <r>
    <x v="2"/>
    <s v="742427"/>
    <s v="Dao D8.0*5.60*4.0H KA4 Housin KA4 Housing"/>
    <m/>
    <n v="28"/>
    <n v="16417641.7590726"/>
    <n v="631.44775996433077"/>
    <n v="586344.34853830712"/>
    <m/>
    <m/>
    <m/>
    <x v="1"/>
    <x v="0"/>
  </r>
  <r>
    <x v="2"/>
    <s v="742458"/>
    <s v="Mũi khoan D5 X 40 X 80L DRILL"/>
    <m/>
    <n v="15"/>
    <n v="6939705.8785649994"/>
    <n v="266.9117645601923"/>
    <n v="462647.05857099994"/>
    <m/>
    <m/>
    <m/>
    <x v="1"/>
    <x v="0"/>
  </r>
  <r>
    <x v="2"/>
    <s v="742459"/>
    <s v="Mũi khoan D6 X 40 X 80L DRILL"/>
    <m/>
    <n v="3"/>
    <n v="741000"/>
    <n v="28.5"/>
    <n v="247000"/>
    <m/>
    <m/>
    <m/>
    <x v="1"/>
    <x v="0"/>
  </r>
  <r>
    <x v="2"/>
    <s v="742465"/>
    <s v="Mũi khoan drill D11.5x16xD14.1x4x75xSD12"/>
    <m/>
    <n v="16"/>
    <n v="26400000"/>
    <n v="1015.3846153846154"/>
    <n v="1650000"/>
    <m/>
    <m/>
    <m/>
    <x v="1"/>
    <x v="0"/>
  </r>
  <r>
    <x v="2"/>
    <s v="742466"/>
    <s v="Mũi khoan drill D4x25xD7.62x3x75xSD6"/>
    <m/>
    <n v="11"/>
    <n v="9823000"/>
    <n v="377.80769230769232"/>
    <n v="893000"/>
    <m/>
    <m/>
    <m/>
    <x v="1"/>
    <x v="0"/>
  </r>
  <r>
    <x v="2"/>
    <s v="742476"/>
    <s v="套铣刀（PCD)Bộ dao tiện Ø3.0"/>
    <m/>
    <n v="9"/>
    <n v="26432307.692307655"/>
    <n v="1016.6272189349098"/>
    <n v="2936923.0769230728"/>
    <m/>
    <m/>
    <m/>
    <x v="1"/>
    <x v="0"/>
  </r>
  <r>
    <x v="2"/>
    <s v="742477"/>
    <s v="精镗刀 true boring cutte Ø28.0"/>
    <m/>
    <n v="5"/>
    <n v="34500000"/>
    <n v="1326.9230769230769"/>
    <n v="6900000"/>
    <m/>
    <m/>
    <m/>
    <x v="1"/>
    <x v="0"/>
  </r>
  <r>
    <x v="2"/>
    <s v="742480"/>
    <s v="铣刀盘 Đầu dao phay Ø68.0*5.0H"/>
    <m/>
    <n v="4"/>
    <n v="56000000"/>
    <n v="2153.8461538461538"/>
    <n v="14000000"/>
    <m/>
    <m/>
    <m/>
    <x v="1"/>
    <x v="0"/>
  </r>
  <r>
    <x v="2"/>
    <s v="742481"/>
    <s v="MŨI KHOAN THÉP Ø4.10*60L"/>
    <m/>
    <n v="20"/>
    <n v="9400000"/>
    <n v="361.53846153846155"/>
    <n v="470000"/>
    <m/>
    <m/>
    <m/>
    <x v="1"/>
    <x v="0"/>
  </r>
  <r>
    <x v="2"/>
    <s v="742482"/>
    <s v="MŨI KHOAN THÉP Ø2.77*60L"/>
    <m/>
    <n v="23"/>
    <n v="10350000"/>
    <n v="398.07692307692309"/>
    <n v="450000"/>
    <m/>
    <m/>
    <m/>
    <x v="1"/>
    <x v="0"/>
  </r>
  <r>
    <x v="2"/>
    <s v="742517"/>
    <s v="成型铣刀（PCD) Dao tiện định hình cho N3 Cover D27.7*100L"/>
    <m/>
    <n v="3"/>
    <n v="9020000"/>
    <n v="346.92307692307691"/>
    <n v="3006666.6666666665"/>
    <m/>
    <m/>
    <m/>
    <x v="1"/>
    <x v="0"/>
  </r>
  <r>
    <x v="2"/>
    <s v="742526"/>
    <s v="Dao D2.6XR0.95XA1.222X7.4XA90XD6X45"/>
    <m/>
    <n v="25"/>
    <n v="10750000"/>
    <n v="413.46153846153845"/>
    <n v="430000"/>
    <m/>
    <m/>
    <m/>
    <x v="1"/>
    <x v="0"/>
  </r>
  <r>
    <x v="2"/>
    <s v="742527"/>
    <s v="Dao D2.7XR1XA1.222X9.38XD2.9X6X45"/>
    <m/>
    <n v="12"/>
    <n v="4080000"/>
    <n v="156.92307692307693"/>
    <n v="340000"/>
    <m/>
    <m/>
    <m/>
    <x v="1"/>
    <x v="0"/>
  </r>
  <r>
    <x v="2"/>
    <s v="742540"/>
    <s v="铰刀 Dao tiện PCD  Ø22.0*85L(GEN5)"/>
    <m/>
    <n v="3"/>
    <n v="14100000"/>
    <n v="542.30769230769226"/>
    <n v="4700000"/>
    <m/>
    <m/>
    <n v="0"/>
    <x v="2"/>
    <x v="0"/>
  </r>
  <r>
    <x v="2"/>
    <s v="742543"/>
    <s v="D2x0.5Tx1.1xA45xD0.8x6.5 DOVETAIL"/>
    <m/>
    <n v="28"/>
    <n v="4480000"/>
    <n v="172.30769230769232"/>
    <n v="160000"/>
    <m/>
    <m/>
    <m/>
    <x v="1"/>
    <x v="0"/>
  </r>
  <r>
    <x v="2"/>
    <s v="742545"/>
    <s v="D1.5x3FLxD1.4x6 FLAT EM"/>
    <m/>
    <n v="47"/>
    <n v="5657094.1067324961"/>
    <n v="217.58054256663448"/>
    <n v="120363.70439856374"/>
    <m/>
    <m/>
    <m/>
    <x v="1"/>
    <x v="0"/>
  </r>
  <r>
    <x v="2"/>
    <s v="742546"/>
    <s v="D1.2x3FLxD1.1x10 FLAT EM"/>
    <m/>
    <n v="38"/>
    <n v="4763185.9175307499"/>
    <n v="183.19945836656731"/>
    <n v="125346.99782975658"/>
    <m/>
    <m/>
    <m/>
    <x v="1"/>
    <x v="0"/>
  </r>
  <r>
    <x v="2"/>
    <s v="742547"/>
    <s v="D2x10 DR"/>
    <m/>
    <n v="31"/>
    <n v="3659850.0857426161"/>
    <n v="140.76346483625446"/>
    <n v="118059.68018524568"/>
    <m/>
    <m/>
    <m/>
    <x v="1"/>
    <x v="0"/>
  </r>
  <r>
    <x v="2"/>
    <s v="742825"/>
    <s v="粗镗刀 Rough boring cutter Ø41.80*81.52*27.20L PCD（IMEB2）"/>
    <m/>
    <n v="3"/>
    <n v="24375000"/>
    <n v="937.5"/>
    <n v="8125000"/>
    <m/>
    <m/>
    <n v="0"/>
    <x v="2"/>
    <x v="0"/>
  </r>
  <r>
    <x v="2"/>
    <s v="742826"/>
    <s v="Ø82.5*Ø95.70*48.20L PCD（IMEB2-镗削刃）"/>
    <m/>
    <n v="1"/>
    <n v="11800000"/>
    <n v="453.84615384615387"/>
    <n v="11800000"/>
    <m/>
    <m/>
    <m/>
    <x v="1"/>
    <x v="0"/>
  </r>
  <r>
    <x v="2"/>
    <s v="742827"/>
    <s v="精镗刀true boring cutte Ø81.73*Ø96.03*48.20L PCD（IMEB2-镗削刃）"/>
    <m/>
    <n v="5"/>
    <n v="54111111.109999999"/>
    <n v="2081.1965811538462"/>
    <n v="10822222.221999999"/>
    <m/>
    <m/>
    <n v="0"/>
    <x v="2"/>
    <x v="0"/>
  </r>
  <r>
    <x v="2"/>
    <s v="743394"/>
    <s v="Dao D2.2X10FLX11 DR"/>
    <m/>
    <n v="18"/>
    <n v="2216322.5806451612"/>
    <n v="85.24317617866005"/>
    <n v="123129.03225806452"/>
    <m/>
    <m/>
    <m/>
    <x v="1"/>
    <x v="0"/>
  </r>
  <r>
    <x v="2"/>
    <s v="743395"/>
    <s v="Dao D4x0.8TxD2X7 T CUT"/>
    <m/>
    <n v="79"/>
    <n v="9266045.1753989998"/>
    <n v="356.38635289996154"/>
    <n v="117291.711081"/>
    <m/>
    <m/>
    <m/>
    <x v="1"/>
    <x v="0"/>
  </r>
  <r>
    <x v="2"/>
    <s v="743396"/>
    <s v="Dao D1.5x0.8Tx0.75x5 T CUT"/>
    <m/>
    <n v="36"/>
    <n v="3096017.8904728731"/>
    <n v="119.07761117203358"/>
    <n v="86000.496957579802"/>
    <m/>
    <m/>
    <m/>
    <x v="1"/>
    <x v="0"/>
  </r>
  <r>
    <x v="2"/>
    <s v="743400"/>
    <s v="Dao D4.99X11C STEP DR"/>
    <m/>
    <n v="18"/>
    <n v="2339999.9952011453"/>
    <n v="89.999999815428666"/>
    <n v="129999.99973339697"/>
    <m/>
    <m/>
    <m/>
    <x v="1"/>
    <x v="0"/>
  </r>
  <r>
    <x v="2"/>
    <s v="743434"/>
    <s v="DAO PHAY ĐỨNG（PCD)Ø10.0*R1.50"/>
    <m/>
    <n v="18"/>
    <n v="54000000"/>
    <n v="2076.9230769230771"/>
    <n v="3000000"/>
    <m/>
    <m/>
    <m/>
    <x v="1"/>
    <x v="0"/>
  </r>
  <r>
    <x v="2"/>
    <s v="743436"/>
    <s v="MŨI KHOAN THÉPØ7.39（T6-Housing)"/>
    <m/>
    <n v="16"/>
    <n v="7680000"/>
    <n v="295.38461538461536"/>
    <n v="480000"/>
    <m/>
    <m/>
    <m/>
    <x v="1"/>
    <x v="0"/>
  </r>
  <r>
    <x v="2"/>
    <s v="743437"/>
    <s v="TAP(挤压)M8*1.25P"/>
    <m/>
    <n v="11"/>
    <n v="2640000"/>
    <n v="101.53846153846153"/>
    <n v="240000"/>
    <m/>
    <m/>
    <m/>
    <x v="1"/>
    <x v="0"/>
  </r>
  <r>
    <x v="2"/>
    <s v="743438"/>
    <s v="MŨI KHOAN THÉPØ4.0*Ø12.0（T6-Housing)"/>
    <m/>
    <n v="24"/>
    <n v="19612500"/>
    <n v="754.32692307692309"/>
    <n v="817187.5"/>
    <m/>
    <m/>
    <m/>
    <x v="1"/>
    <x v="0"/>
  </r>
  <r>
    <x v="2"/>
    <s v="743441"/>
    <s v="MŨI KHOAN THÉPØ4.025*45°（T6-Housing)"/>
    <m/>
    <n v="19"/>
    <n v="8550000"/>
    <n v="328.84615384615387"/>
    <n v="450000"/>
    <m/>
    <m/>
    <m/>
    <x v="1"/>
    <x v="0"/>
  </r>
  <r>
    <x v="2"/>
    <s v="743442"/>
    <s v="MŨI KHOAN THÉPØ3.67*8.65L（T6-Housing)"/>
    <m/>
    <n v="65"/>
    <n v="28494869.565217298"/>
    <n v="1095.9565217391269"/>
    <n v="438382.60869565071"/>
    <m/>
    <m/>
    <m/>
    <x v="1"/>
    <x v="0"/>
  </r>
  <r>
    <x v="2"/>
    <s v="743443"/>
    <s v="Dao 铣刀（PCD)Ø6.48*45°（PCD)"/>
    <m/>
    <n v="5"/>
    <n v="13425000"/>
    <n v="516.34615384615381"/>
    <n v="2685000"/>
    <m/>
    <m/>
    <m/>
    <x v="1"/>
    <x v="0"/>
  </r>
  <r>
    <x v="2"/>
    <s v="743444"/>
    <s v="套铣刀（PCD)_x000d_ Bộ dao tiện Ø3.15*10.2L（PCD)"/>
    <m/>
    <n v="22"/>
    <n v="60500000"/>
    <n v="2326.9230769230771"/>
    <n v="2750000"/>
    <m/>
    <m/>
    <m/>
    <x v="1"/>
    <x v="0"/>
  </r>
  <r>
    <x v="2"/>
    <s v="743445"/>
    <s v="套铣刀（PCD)_x000d_ Bộ dao tiệnØ3.15*10.4L（PCD)"/>
    <m/>
    <n v="12"/>
    <n v="33000000"/>
    <n v="1269.2307692307693"/>
    <n v="2750000"/>
    <m/>
    <m/>
    <m/>
    <x v="1"/>
    <x v="0"/>
  </r>
  <r>
    <x v="2"/>
    <s v="743446"/>
    <s v="Dao 成型刀（PCD)Ø1.50*R0.75（PCD)"/>
    <m/>
    <n v="19"/>
    <n v="28500000"/>
    <n v="1096.1538461538462"/>
    <n v="1500000"/>
    <m/>
    <m/>
    <m/>
    <x v="1"/>
    <x v="0"/>
  </r>
  <r>
    <x v="2"/>
    <s v="743448"/>
    <s v="Dao 精镗刀_x000d_ true boring cutteØ84.83*36L （T6-M6）"/>
    <m/>
    <n v="6"/>
    <n v="204000000"/>
    <n v="7846.1538461538457"/>
    <n v="34000000"/>
    <m/>
    <m/>
    <n v="0"/>
    <x v="2"/>
    <x v="0"/>
  </r>
  <r>
    <x v="2"/>
    <s v="743450"/>
    <s v="Dao 粗镗刀_x000d_ Rough boring cutter Ø85.43*72.2L（T6-M8）"/>
    <m/>
    <n v="5"/>
    <n v="77500000"/>
    <n v="2980.7692307692309"/>
    <n v="15500000"/>
    <m/>
    <m/>
    <n v="0"/>
    <x v="2"/>
    <x v="0"/>
  </r>
  <r>
    <x v="2"/>
    <s v="743454"/>
    <s v="LƯỠI DAO（非标PCD）CCGT060204"/>
    <m/>
    <n v="21"/>
    <n v="9030000"/>
    <n v="347.30769230769232"/>
    <n v="430000"/>
    <m/>
    <m/>
    <m/>
    <x v="1"/>
    <x v="0"/>
  </r>
  <r>
    <x v="2"/>
    <s v="743462"/>
    <s v="铣刀（PCD)_x000d_ Dao tiệnØ4.05*3.5L PCD（IMBE2）"/>
    <m/>
    <n v="17"/>
    <n v="40601543.478260897"/>
    <n v="1561.5978260869576"/>
    <n v="2388326.0869565234"/>
    <m/>
    <m/>
    <m/>
    <x v="1"/>
    <x v="0"/>
  </r>
  <r>
    <x v="2"/>
    <s v="743463"/>
    <s v="铣刀（PCD)_x000d_ Dao tiện （IMBE2）D6.5 PCD"/>
    <m/>
    <n v="23"/>
    <n v="12649999.269303709"/>
    <n v="486.53843343475808"/>
    <n v="549999.96823059605"/>
    <m/>
    <m/>
    <m/>
    <x v="1"/>
    <x v="0"/>
  </r>
  <r>
    <x v="2"/>
    <s v="743464"/>
    <s v="MŨI KHOAN THÉPØ2.76（IMBE2）"/>
    <m/>
    <n v="2"/>
    <n v="880093.02307600004"/>
    <n v="33.849731656769229"/>
    <n v="440046.51153800002"/>
    <m/>
    <m/>
    <n v="0"/>
    <x v="2"/>
    <x v="0"/>
  </r>
  <r>
    <x v="2"/>
    <s v="743465"/>
    <s v="MŨI KHOAN THÉPØ4.62（IMBE2）"/>
    <m/>
    <n v="31"/>
    <n v="13950000"/>
    <n v="536.53846153846155"/>
    <n v="450000"/>
    <m/>
    <m/>
    <m/>
    <x v="1"/>
    <x v="0"/>
  </r>
  <r>
    <x v="2"/>
    <s v="743466"/>
    <s v="Mũi khoan Drill 1.79x10x50xsd3"/>
    <m/>
    <n v="43"/>
    <n v="4970103.2185489796"/>
    <n v="191.15781609803767"/>
    <n v="115583.79578020883"/>
    <m/>
    <m/>
    <m/>
    <x v="1"/>
    <x v="0"/>
  </r>
  <r>
    <x v="2"/>
    <s v="743467"/>
    <s v="Mũi khoan Drill 1.52x10x50xsd3"/>
    <m/>
    <n v="22"/>
    <n v="4319586.2068965584"/>
    <n v="166.13793103448302"/>
    <n v="196344.82758620719"/>
    <m/>
    <m/>
    <m/>
    <x v="1"/>
    <x v="0"/>
  </r>
  <r>
    <x v="2"/>
    <s v="743468"/>
    <s v="Mũi khoan Drill 1.53x10x50xsd3"/>
    <m/>
    <n v="36"/>
    <n v="8496000"/>
    <n v="326.76923076923077"/>
    <n v="236000"/>
    <m/>
    <m/>
    <m/>
    <x v="1"/>
    <x v="0"/>
  </r>
  <r>
    <x v="2"/>
    <s v="743471"/>
    <s v="Mũi khoan DRILL 1.78"/>
    <m/>
    <n v="6"/>
    <n v="752681.54947647406"/>
    <n v="28.949290364479772"/>
    <n v="125446.92491274567"/>
    <m/>
    <m/>
    <m/>
    <x v="1"/>
    <x v="0"/>
  </r>
  <r>
    <x v="2"/>
    <s v="743478"/>
    <s v="Dao 精镗刀 true boring cutteØ42.0 PCD（IMEB2)"/>
    <m/>
    <n v="5"/>
    <n v="28000000"/>
    <n v="1076.9230769230769"/>
    <n v="5600000"/>
    <m/>
    <m/>
    <n v="0"/>
    <x v="2"/>
    <x v="0"/>
  </r>
  <r>
    <x v="2"/>
    <s v="743486"/>
    <s v="LƯỠI DAO（非标PCD）CCGT060204（45度改制 N3）"/>
    <m/>
    <n v="37"/>
    <n v="15910000"/>
    <n v="611.92307692307691"/>
    <n v="430000"/>
    <m/>
    <m/>
    <n v="0"/>
    <x v="2"/>
    <x v="0"/>
  </r>
  <r>
    <x v="2"/>
    <s v="743487"/>
    <s v="LƯỠI DAO（PCD）CCGT060208"/>
    <m/>
    <n v="24"/>
    <n v="11520000"/>
    <n v="443.07692307692309"/>
    <n v="480000"/>
    <m/>
    <m/>
    <m/>
    <x v="1"/>
    <x v="0"/>
  </r>
  <r>
    <x v="2"/>
    <s v="743490"/>
    <s v="Dao phay 精镗刀true boring cutteØ28.0 T6 可调0.001mm"/>
    <m/>
    <n v="10"/>
    <n v="112970000"/>
    <n v="4345"/>
    <n v="11297000"/>
    <m/>
    <m/>
    <m/>
    <x v="1"/>
    <x v="0"/>
  </r>
  <r>
    <x v="2"/>
    <s v="743491"/>
    <s v="铰刀（PCD) Dao tiện (DLA3)DL3a-C-D5.0 PCD"/>
    <m/>
    <n v="10"/>
    <n v="22700000"/>
    <n v="873.07692307692309"/>
    <n v="2270000"/>
    <m/>
    <m/>
    <n v="0"/>
    <x v="2"/>
    <x v="0"/>
  </r>
  <r>
    <x v="2"/>
    <s v="743492"/>
    <s v="铰刀（PCD) Dao tiện (DLA3)DL3a-C-D6.55 PCD"/>
    <m/>
    <n v="10"/>
    <n v="22700000"/>
    <n v="873.07692307692309"/>
    <n v="2270000"/>
    <m/>
    <m/>
    <m/>
    <x v="1"/>
    <x v="0"/>
  </r>
  <r>
    <x v="2"/>
    <s v="743499"/>
    <s v="Dao phay 粗镗刀 Rough boring cutter (DLA3)Ø29.7*85.55(DL3a）"/>
    <m/>
    <n v="7"/>
    <n v="85820000"/>
    <n v="3300.7692307692309"/>
    <n v="12260000"/>
    <m/>
    <m/>
    <m/>
    <x v="1"/>
    <x v="0"/>
  </r>
  <r>
    <x v="2"/>
    <s v="743500"/>
    <s v="Dao phay 精镗刀 true boring cutte (DL3A)Ø30.0*95L(DL3A可调）"/>
    <m/>
    <n v="8"/>
    <n v="96375555.555555597"/>
    <n v="3706.7521367521385"/>
    <n v="12046944.44444445"/>
    <m/>
    <m/>
    <m/>
    <x v="1"/>
    <x v="0"/>
  </r>
  <r>
    <x v="2"/>
    <s v="743501"/>
    <s v="DAo phay 精镗刀 true boring cutte (DLA3)Ø85.85*90L(DL3a可调）"/>
    <m/>
    <n v="4"/>
    <n v="60800000"/>
    <n v="2338.4615384615386"/>
    <n v="15200000"/>
    <m/>
    <m/>
    <m/>
    <x v="1"/>
    <x v="0"/>
  </r>
  <r>
    <x v="2"/>
    <s v="743508"/>
    <s v="Dao D1.3*3FL*D1.2*6*D6 Flat Em"/>
    <m/>
    <n v="98"/>
    <n v="10192000"/>
    <n v="392"/>
    <n v="104000"/>
    <m/>
    <m/>
    <n v="0"/>
    <x v="2"/>
    <x v="0"/>
  </r>
  <r>
    <x v="2"/>
    <s v="743511"/>
    <s v="Dao D1.5x0.5TxD0.8x6.5xD4 T CUT"/>
    <m/>
    <n v="27"/>
    <n v="2321868.7480287123"/>
    <n v="89.302644154950471"/>
    <n v="85995.138815878236"/>
    <m/>
    <m/>
    <m/>
    <x v="1"/>
    <x v="0"/>
  </r>
  <r>
    <x v="2"/>
    <s v="743513"/>
    <s v="反钩刀 Móc dao ngược Ø12.35*Ø6.0*80L - IMEB2"/>
    <m/>
    <n v="10"/>
    <n v="20683635.132701315"/>
    <n v="795.52442818081977"/>
    <n v="2068363.5132701315"/>
    <m/>
    <m/>
    <m/>
    <x v="1"/>
    <x v="0"/>
  </r>
  <r>
    <x v="2"/>
    <s v="743523"/>
    <s v="CNC tool/Dao D5.7*A89*8.99*45*SD6"/>
    <m/>
    <n v="14"/>
    <n v="3270720.3065134101"/>
    <n v="125.79693486590038"/>
    <n v="233622.87903667215"/>
    <m/>
    <m/>
    <m/>
    <x v="1"/>
    <x v="0"/>
  </r>
  <r>
    <x v="2"/>
    <s v="743524"/>
    <s v="CNC tool/Dao D2.68XR0.3XA89.4X45XSD6"/>
    <m/>
    <n v="23"/>
    <n v="7820000"/>
    <n v="300.76923076923077"/>
    <n v="340000"/>
    <m/>
    <m/>
    <m/>
    <x v="1"/>
    <x v="0"/>
  </r>
  <r>
    <x v="2"/>
    <s v="743525"/>
    <s v="CNC tool/Dao D2.68XR1XA89.4X45XSD6"/>
    <m/>
    <n v="23"/>
    <n v="7820000"/>
    <n v="300.76923076923077"/>
    <n v="340000"/>
    <m/>
    <m/>
    <n v="0"/>
    <x v="2"/>
    <x v="0"/>
  </r>
  <r>
    <x v="2"/>
    <s v="743543"/>
    <s v="CNC tool/dao D1.01x10FLxD4 FLAT EM"/>
    <m/>
    <n v="26"/>
    <n v="4485796.9348659003"/>
    <n v="172.53065134099617"/>
    <n v="172530.65134099618"/>
    <m/>
    <m/>
    <n v="0"/>
    <x v="2"/>
    <x v="0"/>
  </r>
  <r>
    <x v="2"/>
    <s v="743546"/>
    <s v="DAO PHAY ĐỨNG D4.0*1.65L*45° TEY GEN4"/>
    <m/>
    <n v="36"/>
    <n v="11484000"/>
    <n v="441.69230769230768"/>
    <n v="319000"/>
    <m/>
    <m/>
    <m/>
    <x v="1"/>
    <x v="0"/>
  </r>
  <r>
    <x v="2"/>
    <s v="743551"/>
    <s v="D3x9FLx11xD6 DR"/>
    <m/>
    <n v="36"/>
    <n v="5159602.2383545078"/>
    <n v="198.44623993671183"/>
    <n v="143322.28439873632"/>
    <m/>
    <m/>
    <m/>
    <x v="1"/>
    <x v="0"/>
  </r>
  <r>
    <x v="2"/>
    <s v="743554"/>
    <s v="D4.01x15 DR"/>
    <m/>
    <n v="14"/>
    <n v="2240000"/>
    <n v="86.15384615384616"/>
    <n v="160000"/>
    <m/>
    <m/>
    <m/>
    <x v="1"/>
    <x v="0"/>
  </r>
  <r>
    <x v="2"/>
    <s v="743555"/>
    <s v="D1.11x12xSd3.175"/>
    <m/>
    <n v="206"/>
    <n v="10300000"/>
    <n v="396.15384615384613"/>
    <n v="50000"/>
    <m/>
    <m/>
    <m/>
    <x v="1"/>
    <x v="0"/>
  </r>
  <r>
    <x v="2"/>
    <s v="743562"/>
    <s v="Dao Tap M3x0.5x100"/>
    <m/>
    <n v="4"/>
    <n v="1329894.73641108"/>
    <n v="51.149797554272311"/>
    <n v="332473.68410277"/>
    <m/>
    <m/>
    <m/>
    <x v="1"/>
    <x v="0"/>
  </r>
  <r>
    <x v="2"/>
    <s v="743569"/>
    <s v="D1.62x12xSd3x45"/>
    <m/>
    <n v="16"/>
    <n v="3424000"/>
    <n v="131.69230769230768"/>
    <n v="214000"/>
    <m/>
    <m/>
    <m/>
    <x v="1"/>
    <x v="0"/>
  </r>
  <r>
    <x v="2"/>
    <s v="743570"/>
    <s v="D1.15x12xSd3x45"/>
    <m/>
    <n v="28"/>
    <n v="3974486.4864864899"/>
    <n v="152.86486486486498"/>
    <n v="141945.94594594606"/>
    <m/>
    <m/>
    <m/>
    <x v="1"/>
    <x v="0"/>
  </r>
  <r>
    <x v="2"/>
    <s v="743571"/>
    <s v="D1.54x12xSd3x45"/>
    <m/>
    <n v="10"/>
    <n v="2140000"/>
    <n v="82.307692307692307"/>
    <n v="214000"/>
    <m/>
    <m/>
    <n v="0"/>
    <x v="2"/>
    <x v="0"/>
  </r>
  <r>
    <x v="2"/>
    <s v="743578"/>
    <s v="CNC tool/dao D11.48*15*D12*60L"/>
    <m/>
    <n v="6"/>
    <n v="5034000"/>
    <n v="193.61538461538461"/>
    <n v="839000"/>
    <m/>
    <m/>
    <m/>
    <x v="1"/>
    <x v="0"/>
  </r>
  <r>
    <x v="2"/>
    <s v="743579"/>
    <s v="CNC tool/dao D11.53x15xD12x60L"/>
    <m/>
    <n v="13"/>
    <n v="10907000"/>
    <n v="419.5"/>
    <n v="839000"/>
    <m/>
    <m/>
    <n v="0"/>
    <x v="2"/>
    <x v="0"/>
  </r>
  <r>
    <x v="2"/>
    <s v="743581"/>
    <s v="CNC tool/Dao Drill D4.62x15x6x70L"/>
    <m/>
    <n v="19"/>
    <n v="5510000"/>
    <n v="211.92307692307693"/>
    <n v="290000"/>
    <m/>
    <m/>
    <m/>
    <x v="1"/>
    <x v="0"/>
  </r>
  <r>
    <x v="2"/>
    <s v="743587"/>
    <s v="CABIRD ENDMILL: R0.75*1.5*45 (BALL ENDMILL)"/>
    <m/>
    <n v="6"/>
    <n v="1560000"/>
    <n v="60"/>
    <n v="260000"/>
    <m/>
    <m/>
    <m/>
    <x v="1"/>
    <x v="0"/>
  </r>
  <r>
    <x v="2"/>
    <s v="743596"/>
    <s v="Drill D2.35x8 xSd4x60"/>
    <m/>
    <n v="35"/>
    <n v="8100953.7422037292"/>
    <n v="311.57514393091265"/>
    <n v="231455.82120582083"/>
    <m/>
    <m/>
    <m/>
    <x v="1"/>
    <x v="0"/>
  </r>
  <r>
    <x v="2"/>
    <s v="743607"/>
    <s v="Tap thẳng M1.4*0.3 X-ETM1 014DP5"/>
    <m/>
    <n v="30"/>
    <n v="26431034.48277"/>
    <n v="1016.5782493373076"/>
    <n v="881034.48275900004"/>
    <m/>
    <m/>
    <m/>
    <x v="1"/>
    <x v="0"/>
  </r>
  <r>
    <x v="2"/>
    <s v="743622"/>
    <s v="CNC tool D3x0.8TxD1.5x6xD6 T CUT"/>
    <m/>
    <n v="26"/>
    <n v="3640000"/>
    <n v="140"/>
    <n v="140000"/>
    <m/>
    <m/>
    <m/>
    <x v="1"/>
    <x v="0"/>
  </r>
  <r>
    <x v="2"/>
    <s v="743623"/>
    <s v="CNC tool D1X1.5FLX3 FLAT EM"/>
    <m/>
    <n v="53"/>
    <n v="6837868.8524590153"/>
    <n v="262.99495586380829"/>
    <n v="129016.39344262292"/>
    <m/>
    <m/>
    <m/>
    <x v="1"/>
    <x v="0"/>
  </r>
  <r>
    <x v="2"/>
    <s v="743624"/>
    <s v="CNC tool D1.51x9FLxD6 FLAT EM(TiB2)"/>
    <m/>
    <n v="42"/>
    <n v="10920000"/>
    <n v="420"/>
    <n v="260000"/>
    <m/>
    <m/>
    <m/>
    <x v="1"/>
    <x v="0"/>
  </r>
  <r>
    <x v="2"/>
    <s v="743625"/>
    <s v="CNC tool D1.2x3FLxD1.1x5 FLAT EM"/>
    <m/>
    <n v="51"/>
    <n v="6375000"/>
    <n v="245.19230769230768"/>
    <n v="125000"/>
    <m/>
    <m/>
    <m/>
    <x v="1"/>
    <x v="0"/>
  </r>
  <r>
    <x v="2"/>
    <s v="743635"/>
    <s v="铰刀PCD Ø4.50*91°（T6-COVER)"/>
    <m/>
    <n v="1"/>
    <n v="3010000"/>
    <n v="115.76923076923077"/>
    <n v="3010000"/>
    <m/>
    <m/>
    <m/>
    <x v="1"/>
    <x v="0"/>
  </r>
  <r>
    <x v="2"/>
    <s v="743648"/>
    <s v="MŨI KHOAN THÉP SV52 Cover-1 (D3.70)"/>
    <m/>
    <n v="3"/>
    <n v="1350000"/>
    <n v="51.92307692307692"/>
    <n v="450000"/>
    <m/>
    <m/>
    <n v="0"/>
    <x v="2"/>
    <x v="0"/>
  </r>
  <r>
    <x v="2"/>
    <s v="743649"/>
    <s v="MŨI KHOAN THÉP SV52 Cover-2 (D2.77)"/>
    <m/>
    <n v="5"/>
    <n v="2250000"/>
    <n v="86.538461538461533"/>
    <n v="450000"/>
    <m/>
    <m/>
    <n v="0"/>
    <x v="2"/>
    <x v="0"/>
  </r>
  <r>
    <x v="2"/>
    <s v="743651"/>
    <s v="精镗刀_x000d__x000a_true boring cutte D28.0*60L（SV52 Cover）"/>
    <m/>
    <n v="1"/>
    <n v="4500000"/>
    <n v="173.07692307692307"/>
    <n v="4500000"/>
    <m/>
    <m/>
    <n v="0"/>
    <x v="2"/>
    <x v="0"/>
  </r>
  <r>
    <x v="2"/>
    <s v="743654"/>
    <s v="T型刀（PCD）_x000d__x000a_Dao hình T D8.0*5.0H*60L（SV52 Cover）"/>
    <m/>
    <n v="9"/>
    <n v="4050000"/>
    <n v="155.76923076923077"/>
    <n v="450000"/>
    <m/>
    <m/>
    <n v="0"/>
    <x v="2"/>
    <x v="0"/>
  </r>
  <r>
    <x v="2"/>
    <s v="743655"/>
    <s v="铣刀_x000d__x000a_Dao tiện D2.5*R0.2（SV52 Cover）"/>
    <m/>
    <n v="8"/>
    <n v="3600000"/>
    <n v="138.46153846153845"/>
    <n v="450000"/>
    <m/>
    <m/>
    <n v="0"/>
    <x v="2"/>
    <x v="0"/>
  </r>
  <r>
    <x v="2"/>
    <s v="743656"/>
    <s v="套铣刀（PCD)_x000d__x000a_Bộ dao tiện D3.0*60L（SV52 Cover）"/>
    <m/>
    <n v="2"/>
    <n v="8000000"/>
    <n v="307.69230769230768"/>
    <n v="4000000"/>
    <m/>
    <m/>
    <n v="0"/>
    <x v="2"/>
    <x v="0"/>
  </r>
  <r>
    <x v="2"/>
    <s v="743659"/>
    <s v="T-CUT Chamfer D6xA60x60"/>
    <m/>
    <n v="20"/>
    <n v="7680000"/>
    <n v="295.38461538461536"/>
    <n v="384000"/>
    <m/>
    <m/>
    <m/>
    <x v="1"/>
    <x v="0"/>
  </r>
  <r>
    <x v="2"/>
    <s v="743672"/>
    <s v="CNC tool 铰刀（PCD) CN7-C-D5.0 PCD"/>
    <m/>
    <n v="10"/>
    <n v="32500000"/>
    <n v="1250"/>
    <n v="3250000"/>
    <m/>
    <m/>
    <n v="0"/>
    <x v="2"/>
    <x v="0"/>
  </r>
  <r>
    <x v="2"/>
    <s v="743673"/>
    <s v="铰刀（PCD) CN7-C-D5.10 PCD"/>
    <m/>
    <n v="15"/>
    <n v="48238636.363636337"/>
    <n v="1855.3321678321668"/>
    <n v="3215909.090909089"/>
    <m/>
    <m/>
    <m/>
    <x v="1"/>
    <x v="0"/>
  </r>
  <r>
    <x v="2"/>
    <s v="743674"/>
    <s v="铰刀（PCD) CN7-C-D6.575 PCD"/>
    <m/>
    <n v="22"/>
    <n v="71236000"/>
    <n v="2739.8461538461538"/>
    <n v="3238000"/>
    <m/>
    <m/>
    <m/>
    <x v="1"/>
    <x v="0"/>
  </r>
  <r>
    <x v="2"/>
    <s v="743675"/>
    <s v="&quot;T型刀（PCD）_x000d__x000a_Dao hình T CN7-C-D4.5&quot;"/>
    <m/>
    <n v="1"/>
    <n v="450000"/>
    <n v="17.307692307692307"/>
    <n v="450000"/>
    <m/>
    <m/>
    <m/>
    <x v="1"/>
    <x v="0"/>
  </r>
  <r>
    <x v="2"/>
    <s v="743678"/>
    <s v="&quot;T型刀（PCD）_x000d__x000a_Dao hình T Ø8.0*4.0H（CN7-Housing）"/>
    <m/>
    <n v="32"/>
    <n v="13718290.816326579"/>
    <n v="527.62656985871456"/>
    <n v="428696.5880102056"/>
    <m/>
    <m/>
    <m/>
    <x v="1"/>
    <x v="0"/>
  </r>
  <r>
    <x v="2"/>
    <s v="743679"/>
    <s v="MŨI KHOAN THÉP D4.30(CN7-Housing)"/>
    <m/>
    <n v="19"/>
    <n v="8374437.6899696169"/>
    <n v="322.09375730652374"/>
    <n v="440759.87841945351"/>
    <m/>
    <m/>
    <m/>
    <x v="1"/>
    <x v="0"/>
  </r>
  <r>
    <x v="2"/>
    <s v="743682"/>
    <s v="成型刀（PCD) Ø8.0*20°（CN7-HousingPCD)"/>
    <m/>
    <n v="16"/>
    <n v="47952631.57894738"/>
    <n v="1844.3319838056684"/>
    <n v="2997039.4736842113"/>
    <m/>
    <m/>
    <m/>
    <x v="1"/>
    <x v="0"/>
  </r>
  <r>
    <x v="2"/>
    <s v="743683"/>
    <s v="&quot;精镗刀_x000d__x000a_true boring cutte Ø22.0*Ø16.0（CN7-Housing）&quot;"/>
    <m/>
    <n v="12"/>
    <n v="67350000"/>
    <n v="2590.3846153846152"/>
    <n v="5612500"/>
    <m/>
    <m/>
    <m/>
    <x v="1"/>
    <x v="0"/>
  </r>
  <r>
    <x v="2"/>
    <s v="743684"/>
    <s v="&quot;粗镗刀_x000d__x000a_Rough boring cutter Ø29.7*85.55(CN7-Housing）&quot;"/>
    <m/>
    <n v="6"/>
    <n v="81000000"/>
    <n v="3115.3846153846152"/>
    <n v="13500000"/>
    <m/>
    <m/>
    <m/>
    <x v="1"/>
    <x v="0"/>
  </r>
  <r>
    <x v="2"/>
    <s v="743685"/>
    <s v="&quot;精镗刀_x000d__x000a_true boring cutte Ø22.0*95L(CN7-Housing）&quot;"/>
    <m/>
    <n v="10"/>
    <n v="55583333.333333299"/>
    <n v="2137.8205128205113"/>
    <n v="5558333.3333333302"/>
    <m/>
    <m/>
    <m/>
    <x v="1"/>
    <x v="0"/>
  </r>
  <r>
    <x v="2"/>
    <s v="743694"/>
    <s v="铰刀（PCD)Ø10.20*Ø5.60*91.3°"/>
    <m/>
    <n v="23"/>
    <n v="96634679.6875"/>
    <n v="3716.7184495192309"/>
    <n v="4201507.8125"/>
    <m/>
    <m/>
    <m/>
    <x v="1"/>
    <x v="0"/>
  </r>
  <r>
    <x v="2"/>
    <s v="743696"/>
    <s v="LƯỠI DAO（PCD）DCGW11T303（45°）"/>
    <m/>
    <n v="17"/>
    <n v="7650000"/>
    <n v="294.23076923076923"/>
    <n v="450000"/>
    <m/>
    <m/>
    <m/>
    <x v="1"/>
    <x v="0"/>
  </r>
  <r>
    <x v="2"/>
    <s v="743716"/>
    <s v="DRILL D3.2*10*50*SD4"/>
    <m/>
    <n v="20"/>
    <n v="2870000"/>
    <n v="110.38461538461539"/>
    <n v="143500"/>
    <m/>
    <m/>
    <m/>
    <x v="1"/>
    <x v="0"/>
  </r>
  <r>
    <x v="2"/>
    <s v="743742"/>
    <s v="D0.8x3xD0.7xDL5x45x6 Flat"/>
    <m/>
    <n v="3"/>
    <n v="332806.88930513198"/>
    <n v="12.800264973274306"/>
    <n v="110935.62976837733"/>
    <m/>
    <m/>
    <m/>
    <x v="1"/>
    <x v="0"/>
  </r>
  <r>
    <x v="2"/>
    <s v="743751"/>
    <s v="MŨI KHOAN THÉPØ2.90 (TTI-642427003-2)"/>
    <m/>
    <n v="18"/>
    <n v="6300000"/>
    <n v="242.30769230769232"/>
    <n v="350000"/>
    <m/>
    <m/>
    <n v="0"/>
    <x v="2"/>
    <x v="0"/>
  </r>
  <r>
    <x v="2"/>
    <s v="743753"/>
    <s v="MŨI KHOAN THÉPØ4.90 (TTI-642427003-2)"/>
    <m/>
    <n v="22"/>
    <n v="7700000"/>
    <n v="296.15384615384613"/>
    <n v="350000"/>
    <m/>
    <m/>
    <n v="0"/>
    <x v="2"/>
    <x v="0"/>
  </r>
  <r>
    <x v="2"/>
    <s v="743754"/>
    <s v="铰刀 PCDØ5.025 (TTI-642427003-2)"/>
    <m/>
    <n v="2"/>
    <n v="7600000"/>
    <n v="292.30769230769232"/>
    <n v="3800000"/>
    <m/>
    <m/>
    <m/>
    <x v="1"/>
    <x v="0"/>
  </r>
  <r>
    <x v="2"/>
    <s v="743755"/>
    <s v="铣刀  Dao gia công ô tô/Ø2.5*5L (TTI-642427003-2)"/>
    <m/>
    <n v="47"/>
    <n v="11750000"/>
    <n v="451.92307692307691"/>
    <n v="250000"/>
    <m/>
    <m/>
    <m/>
    <x v="1"/>
    <x v="0"/>
  </r>
  <r>
    <x v="2"/>
    <s v="743756"/>
    <s v="铣刀  Dao gia công ô tô/Ø3.0*13L (TTI-642427003-2)"/>
    <m/>
    <n v="1"/>
    <n v="250000"/>
    <n v="9.615384615384615"/>
    <n v="250000"/>
    <m/>
    <m/>
    <m/>
    <x v="1"/>
    <x v="0"/>
  </r>
  <r>
    <x v="2"/>
    <s v="743757"/>
    <s v="铰刀 PCDØ12.465 (TTI-642427003-2)"/>
    <m/>
    <n v="12"/>
    <n v="36000000"/>
    <n v="1384.6153846153845"/>
    <n v="3000000"/>
    <m/>
    <m/>
    <n v="0"/>
    <x v="2"/>
    <x v="0"/>
  </r>
  <r>
    <x v="2"/>
    <s v="743772"/>
    <s v="D4x20FLx21 DR"/>
    <m/>
    <n v="21"/>
    <n v="3780000"/>
    <n v="145.38461538461539"/>
    <n v="180000"/>
    <m/>
    <m/>
    <m/>
    <x v="1"/>
    <x v="0"/>
  </r>
  <r>
    <x v="2"/>
    <s v="743773"/>
    <s v="D0.8x8FLx9xD3 DR"/>
    <m/>
    <n v="40"/>
    <n v="2800000"/>
    <n v="107.69230769230769"/>
    <n v="70000"/>
    <m/>
    <m/>
    <m/>
    <x v="1"/>
    <x v="0"/>
  </r>
  <r>
    <x v="2"/>
    <s v="743776"/>
    <s v="D1.01x8.5FLxD6 REAMER (TIB2)"/>
    <m/>
    <n v="44"/>
    <n v="7040000"/>
    <n v="270.76923076923077"/>
    <n v="160000"/>
    <m/>
    <m/>
    <m/>
    <x v="1"/>
    <x v="0"/>
  </r>
  <r>
    <x v="2"/>
    <s v="743777"/>
    <s v="D2x1.8TxD1x6xD6 T-CUT"/>
    <m/>
    <n v="20"/>
    <n v="3200000"/>
    <n v="123.07692307692308"/>
    <n v="160000"/>
    <m/>
    <m/>
    <m/>
    <x v="1"/>
    <x v="0"/>
  </r>
  <r>
    <x v="2"/>
    <s v="743779"/>
    <s v="D0.4xA45xD1.2x8xD6 C-CUT"/>
    <m/>
    <n v="6"/>
    <n v="912000.11121024191"/>
    <n v="35.076927354240077"/>
    <n v="152000.01853504032"/>
    <m/>
    <m/>
    <m/>
    <x v="1"/>
    <x v="0"/>
  </r>
  <r>
    <x v="2"/>
    <s v="743780"/>
    <s v="D1.5xA135xR0.3xR0.3xA31xD0.8x2xD6 FORM"/>
    <m/>
    <n v="79"/>
    <n v="11847626.203966875"/>
    <n v="455.6779309218029"/>
    <n v="149969.95194894777"/>
    <m/>
    <m/>
    <m/>
    <x v="1"/>
    <x v="0"/>
  </r>
  <r>
    <x v="2"/>
    <s v="743788"/>
    <s v="套铣刀（PCD) Bộ dao tiện Ø32.0*Ø34.47*Ø50.58 PCD (TTI 317961001-02)"/>
    <m/>
    <n v="1"/>
    <n v="10800000"/>
    <n v="415.38461538461536"/>
    <n v="10800000"/>
    <m/>
    <m/>
    <n v="0"/>
    <x v="2"/>
    <x v="0"/>
  </r>
  <r>
    <x v="2"/>
    <s v="743791"/>
    <s v="成型铣刀（PCD) Dao tiện định hình Ø14.0*1.6H PCD (TTI 317961001-02)"/>
    <m/>
    <n v="1"/>
    <n v="4600000"/>
    <n v="176.92307692307693"/>
    <n v="4600000"/>
    <m/>
    <m/>
    <n v="0"/>
    <x v="2"/>
    <x v="0"/>
  </r>
  <r>
    <x v="2"/>
    <s v="743797"/>
    <s v="精镗刀（可调）true boring cutte Ø49.45*Ø43.0 PCD (TTI 317961001-02)"/>
    <m/>
    <n v="1"/>
    <n v="13500000"/>
    <n v="519.23076923076928"/>
    <n v="13500000"/>
    <m/>
    <m/>
    <n v="0"/>
    <x v="2"/>
    <x v="0"/>
  </r>
  <r>
    <x v="2"/>
    <s v="743799"/>
    <s v="D2x4x6 Flat"/>
    <m/>
    <n v="47"/>
    <n v="5781000"/>
    <n v="222.34615384615384"/>
    <n v="123000"/>
    <m/>
    <m/>
    <m/>
    <x v="1"/>
    <x v="0"/>
  </r>
  <r>
    <x v="2"/>
    <s v="743818"/>
    <s v="Drill D2.45x8xSD4x50L"/>
    <m/>
    <n v="20"/>
    <n v="4160000"/>
    <n v="160"/>
    <n v="208000"/>
    <m/>
    <m/>
    <m/>
    <x v="1"/>
    <x v="0"/>
  </r>
  <r>
    <x v="2"/>
    <s v="743821"/>
    <s v="Flat D0.8x3x45xD6"/>
    <m/>
    <n v="32"/>
    <n v="4160000"/>
    <n v="160"/>
    <n v="130000"/>
    <m/>
    <m/>
    <m/>
    <x v="1"/>
    <x v="0"/>
  </r>
  <r>
    <x v="2"/>
    <s v="743825"/>
    <s v="Tap M2x0.4x100L. Maker OSG"/>
    <m/>
    <n v="17"/>
    <n v="11985000"/>
    <n v="460.96153846153845"/>
    <n v="705000"/>
    <m/>
    <m/>
    <n v="0"/>
    <x v="2"/>
    <x v="0"/>
  </r>
  <r>
    <x v="2"/>
    <s v="743839"/>
    <s v="CNC tool/dao D1.3x1FLx4xD6 FLAT EM"/>
    <m/>
    <n v="43"/>
    <n v="5310602.6806807537"/>
    <n v="204.25394925695207"/>
    <n v="123502.38792280822"/>
    <m/>
    <m/>
    <m/>
    <x v="1"/>
    <x v="0"/>
  </r>
  <r>
    <x v="2"/>
    <s v="743840"/>
    <s v="CNC tool/dao D1.51x7FLxD6 REAMER(TiB2)"/>
    <m/>
    <n v="51"/>
    <n v="10200000"/>
    <n v="392.30769230769232"/>
    <n v="200000"/>
    <m/>
    <m/>
    <m/>
    <x v="1"/>
    <x v="0"/>
  </r>
  <r>
    <x v="2"/>
    <s v="743841"/>
    <s v="CNC tool/dao D2xA45xD1x9 DOVETAIL"/>
    <m/>
    <n v="93"/>
    <n v="9923100"/>
    <n v="381.65769230769229"/>
    <n v="106700"/>
    <m/>
    <m/>
    <n v="0"/>
    <x v="2"/>
    <x v="0"/>
  </r>
  <r>
    <x v="2"/>
    <s v="743862"/>
    <s v="CNC tool/D1.3X0.5FLXD1.28X3XD6 FLAT EM"/>
    <m/>
    <n v="56"/>
    <n v="7280000"/>
    <n v="280"/>
    <n v="130000"/>
    <m/>
    <m/>
    <m/>
    <x v="1"/>
    <x v="0"/>
  </r>
  <r>
    <x v="2"/>
    <s v="743863"/>
    <s v="CNC tool/D0.4x2FLxD3 DR"/>
    <m/>
    <n v="38"/>
    <n v="7220000"/>
    <n v="277.69230769230768"/>
    <n v="190000"/>
    <m/>
    <m/>
    <m/>
    <x v="1"/>
    <x v="0"/>
  </r>
  <r>
    <x v="2"/>
    <s v="743877"/>
    <s v="Tap M4*0.7 , loại đầu bằng L 70mm"/>
    <m/>
    <n v="39"/>
    <n v="7800000"/>
    <n v="300"/>
    <n v="200000"/>
    <m/>
    <m/>
    <m/>
    <x v="1"/>
    <x v="0"/>
  </r>
  <r>
    <x v="2"/>
    <s v="743879"/>
    <s v="铰刀PCD  Ø3.55*3.6L (IMEB2)"/>
    <m/>
    <n v="8"/>
    <n v="19010526.315789454"/>
    <n v="731.1740890688252"/>
    <n v="2376315.7894736817"/>
    <m/>
    <m/>
    <m/>
    <x v="1"/>
    <x v="0"/>
  </r>
  <r>
    <x v="2"/>
    <s v="743911"/>
    <s v="PCD 钻铰刀/Mũi khoan doa D5.53*80L*D8"/>
    <m/>
    <n v="23"/>
    <n v="71300000"/>
    <n v="2742.3076923076924"/>
    <n v="3100000"/>
    <m/>
    <m/>
    <m/>
    <x v="1"/>
    <x v="0"/>
  </r>
  <r>
    <x v="2"/>
    <s v="743912"/>
    <s v="成型铣刀（PCD) Dao tiện định hình Ø17.0*R1.50 PCD (TTI 317961001-02)"/>
    <m/>
    <n v="1"/>
    <n v="8800000"/>
    <n v="338.46153846153845"/>
    <n v="8800000"/>
    <m/>
    <m/>
    <n v="0"/>
    <x v="2"/>
    <x v="0"/>
  </r>
  <r>
    <x v="2"/>
    <s v="743913"/>
    <s v="螺纹铣刀 Dao phay ren Ø18*1.50H*29°(TTI317961001-02)"/>
    <m/>
    <n v="1"/>
    <n v="7500000"/>
    <n v="288.46153846153845"/>
    <n v="7500000"/>
    <m/>
    <m/>
    <n v="0"/>
    <x v="2"/>
    <x v="0"/>
  </r>
  <r>
    <x v="2"/>
    <s v="743935"/>
    <s v="LƯỠI DAO PCD  CCGT060204（15度改制 N3）"/>
    <m/>
    <n v="32"/>
    <n v="14260915.032679699"/>
    <n v="548.49673202614224"/>
    <n v="445653.59477124061"/>
    <m/>
    <m/>
    <m/>
    <x v="1"/>
    <x v="0"/>
  </r>
  <r>
    <x v="2"/>
    <s v="743936"/>
    <s v="Mũi tap M3*0.50-70L"/>
    <m/>
    <n v="26"/>
    <n v="6105569.1646198668"/>
    <n v="234.82958325461027"/>
    <n v="234829.58325461025"/>
    <m/>
    <m/>
    <m/>
    <x v="1"/>
    <x v="0"/>
  </r>
  <r>
    <x v="2"/>
    <s v="743948"/>
    <s v="Dao Ø2.6Taper drill Ø2.6 x 1.206˚x Ø2.8 x90˚xØ5.5x3.182˚xØ5.77x90˚xØ7.6x20xD8X63"/>
    <m/>
    <n v="8"/>
    <n v="4407145.1355661899"/>
    <n v="169.50558213716116"/>
    <n v="550893.14194577374"/>
    <m/>
    <m/>
    <m/>
    <x v="1"/>
    <x v="0"/>
  </r>
  <r>
    <x v="2"/>
    <s v="743961"/>
    <s v="Drill/Dao D4x13FLxC STEP DR"/>
    <m/>
    <n v="53"/>
    <n v="8215000"/>
    <n v="315.96153846153845"/>
    <n v="155000"/>
    <m/>
    <m/>
    <m/>
    <x v="1"/>
    <x v="0"/>
  </r>
  <r>
    <x v="2"/>
    <s v="743962"/>
    <s v="Dao R0.4x1FLxD0.75x5xD6 BALL EM"/>
    <m/>
    <n v="19"/>
    <n v="2850000"/>
    <n v="109.61538461538461"/>
    <n v="150000"/>
    <m/>
    <m/>
    <m/>
    <x v="1"/>
    <x v="0"/>
  </r>
  <r>
    <x v="2"/>
    <s v="743963"/>
    <s v="Dao D2x1.8TxD1x7.5xD6 T CUT"/>
    <m/>
    <n v="35"/>
    <n v="5005895.1755731599"/>
    <n v="192.53442982973692"/>
    <n v="143025.57644494742"/>
    <m/>
    <m/>
    <m/>
    <x v="1"/>
    <x v="0"/>
  </r>
  <r>
    <x v="2"/>
    <s v="743964"/>
    <s v="DaoD0.433XR0.8XR0.4XA45X1.882FLXD1X3.3XD6 FORM"/>
    <m/>
    <n v="22"/>
    <n v="3614285.7142857099"/>
    <n v="139.01098901098885"/>
    <n v="164285.71428571409"/>
    <m/>
    <m/>
    <m/>
    <x v="1"/>
    <x v="0"/>
  </r>
  <r>
    <x v="2"/>
    <s v="743965"/>
    <s v="DaoD0.433XR0.8XR0.4XA45X1.616FLXD1X3XD6 FORM"/>
    <m/>
    <n v="76"/>
    <n v="12920000"/>
    <n v="496.92307692307691"/>
    <n v="170000"/>
    <m/>
    <m/>
    <m/>
    <x v="1"/>
    <x v="0"/>
  </r>
  <r>
    <x v="2"/>
    <s v="743966"/>
    <s v="DaoD0.5xR0.8xR0.4xA45x1.576FLxD1x3xD6 FORM"/>
    <m/>
    <n v="34"/>
    <n v="5510061.2066452904"/>
    <n v="211.92543102481886"/>
    <n v="162060.62372486148"/>
    <m/>
    <m/>
    <n v="0"/>
    <x v="2"/>
    <x v="0"/>
  </r>
  <r>
    <x v="2"/>
    <s v="743978"/>
    <s v="Drill/Mũi khoan thép Ø3.10*10.10L（T6-Housing)"/>
    <m/>
    <n v="14"/>
    <n v="6249090.9090909231"/>
    <n v="240.34965034965089"/>
    <n v="446363.63636363734"/>
    <m/>
    <m/>
    <m/>
    <x v="1"/>
    <x v="0"/>
  </r>
  <r>
    <x v="2"/>
    <s v="743979"/>
    <s v="Drill/Mũi khoan thép Ø3.10*12.10L（T6-Housing)"/>
    <m/>
    <n v="21"/>
    <n v="8883913.0434782878"/>
    <n v="341.68896321070338"/>
    <n v="423043.47826087085"/>
    <m/>
    <m/>
    <m/>
    <x v="1"/>
    <x v="0"/>
  </r>
  <r>
    <x v="2"/>
    <s v="743981"/>
    <s v="反勾刀 Dao móc sau  Ø21.80* Ø16.0*95L(GEN5)"/>
    <m/>
    <n v="3"/>
    <n v="4500000"/>
    <n v="173.07692307692307"/>
    <n v="1500000"/>
    <m/>
    <m/>
    <n v="0"/>
    <x v="2"/>
    <x v="0"/>
  </r>
  <r>
    <x v="2"/>
    <s v="744006"/>
    <s v="套铣刀（PCD) Bộ dao tiện Ø87.55*45°"/>
    <m/>
    <n v="4"/>
    <n v="27968000"/>
    <n v="1075.6923076923076"/>
    <n v="6992000"/>
    <m/>
    <m/>
    <m/>
    <x v="1"/>
    <x v="0"/>
  </r>
  <r>
    <x v="2"/>
    <s v="744021"/>
    <s v="Dao flat D4x9FLxD3.9x11xD6 FLAT EM"/>
    <m/>
    <n v="70"/>
    <n v="9100000"/>
    <n v="350"/>
    <n v="130000"/>
    <m/>
    <m/>
    <m/>
    <x v="1"/>
    <x v="0"/>
  </r>
  <r>
    <x v="2"/>
    <s v="744022"/>
    <s v="Drill /  Mũi khoan D0.9x8FL DR"/>
    <m/>
    <n v="75"/>
    <n v="12000000"/>
    <n v="461.53846153846155"/>
    <n v="160000"/>
    <m/>
    <m/>
    <m/>
    <x v="1"/>
    <x v="0"/>
  </r>
  <r>
    <x v="2"/>
    <s v="744023"/>
    <s v="Dao form D1.5xA45xD1.8xA35x1.043TxD0.9x5.3xD6 FORM"/>
    <m/>
    <n v="50"/>
    <n v="8500000"/>
    <n v="326.92307692307691"/>
    <n v="170000"/>
    <m/>
    <m/>
    <m/>
    <x v="1"/>
    <x v="0"/>
  </r>
  <r>
    <x v="2"/>
    <s v="744024"/>
    <s v="Drill /  Mũi khoan D3.72x9FLxC STEP DR"/>
    <m/>
    <n v="46"/>
    <n v="5980000"/>
    <n v="230"/>
    <n v="130000"/>
    <m/>
    <m/>
    <m/>
    <x v="1"/>
    <x v="0"/>
  </r>
  <r>
    <x v="2"/>
    <s v="744025"/>
    <s v="Drill / Mũi khoan D1.6x7.5FL DR"/>
    <m/>
    <n v="65"/>
    <n v="9425000"/>
    <n v="362.5"/>
    <n v="145000"/>
    <m/>
    <m/>
    <m/>
    <x v="1"/>
    <x v="0"/>
  </r>
  <r>
    <x v="2"/>
    <s v="744036"/>
    <s v="CNC tool/dao D0.8*2FL*4FLAT"/>
    <m/>
    <n v="48"/>
    <n v="6240000"/>
    <n v="240"/>
    <n v="130000"/>
    <m/>
    <m/>
    <m/>
    <x v="1"/>
    <x v="0"/>
  </r>
  <r>
    <x v="2"/>
    <s v="744037"/>
    <s v="CNC tool/dao D2*0.5T*D1*5.5TCUT"/>
    <m/>
    <n v="76"/>
    <n v="11400000"/>
    <n v="438.46153846153845"/>
    <n v="150000"/>
    <m/>
    <m/>
    <m/>
    <x v="1"/>
    <x v="0"/>
  </r>
  <r>
    <x v="2"/>
    <s v="744038"/>
    <s v="CNC tool/dao D1.51*8.5*45*06"/>
    <m/>
    <n v="38"/>
    <n v="7600000"/>
    <n v="292.30769230769232"/>
    <n v="200000"/>
    <m/>
    <m/>
    <m/>
    <x v="1"/>
    <x v="0"/>
  </r>
  <r>
    <x v="2"/>
    <s v="744046"/>
    <s v="刀柄拉丁Đuôi chột dao/Knife handle LatinBT40-15°（MAS403）"/>
    <m/>
    <n v="124"/>
    <n v="8432000"/>
    <n v="324.30769230769232"/>
    <n v="68000"/>
    <m/>
    <m/>
    <m/>
    <x v="1"/>
    <x v="0"/>
  </r>
  <r>
    <x v="2"/>
    <s v="744048"/>
    <s v="盘铣刀DAO PHAY MẶT/disc milling cutterBT40-400R-40-75L"/>
    <m/>
    <n v="4"/>
    <n v="2780000"/>
    <n v="106.92307692307692"/>
    <n v="695000"/>
    <m/>
    <m/>
    <m/>
    <x v="1"/>
    <x v="0"/>
  </r>
  <r>
    <x v="2"/>
    <s v="744054"/>
    <s v="热缩刀柄Heat shrink knife handle BT40-SCR4-90-M22"/>
    <m/>
    <n v="6"/>
    <n v="13200000"/>
    <n v="507.69230769230768"/>
    <n v="2200000"/>
    <m/>
    <m/>
    <m/>
    <x v="1"/>
    <x v="0"/>
  </r>
  <r>
    <x v="2"/>
    <s v="744055"/>
    <s v="热缩刀柄Heat shrink knife handle BT40-SCR6-90-M22"/>
    <m/>
    <n v="27"/>
    <n v="59400000"/>
    <n v="2284.6153846153848"/>
    <n v="2200000"/>
    <m/>
    <m/>
    <m/>
    <x v="1"/>
    <x v="0"/>
  </r>
  <r>
    <x v="2"/>
    <s v="744056"/>
    <s v="热缩刀柄Heat shrink knife handle BT40-SCR8-90-M22"/>
    <m/>
    <n v="8"/>
    <n v="17600000"/>
    <n v="676.92307692307691"/>
    <n v="2200000"/>
    <m/>
    <m/>
    <m/>
    <x v="1"/>
    <x v="0"/>
  </r>
  <r>
    <x v="2"/>
    <s v="744057"/>
    <s v="热缩刀柄Heat shrink knife handle BT40-SCR10-100-M22"/>
    <m/>
    <n v="10"/>
    <n v="22000000"/>
    <n v="846.15384615384619"/>
    <n v="2200000"/>
    <m/>
    <m/>
    <m/>
    <x v="1"/>
    <x v="0"/>
  </r>
  <r>
    <x v="2"/>
    <s v="744058"/>
    <s v="热缩刀柄Heat shrink knife handle BT40-SCR12-90-M22"/>
    <m/>
    <n v="10"/>
    <n v="22000000"/>
    <n v="846.15384615384619"/>
    <n v="2200000"/>
    <m/>
    <m/>
    <m/>
    <x v="1"/>
    <x v="0"/>
  </r>
  <r>
    <x v="2"/>
    <s v="744059"/>
    <s v="套铣刀Bộ dao tiện/Shell milling cutter Ø35.95*80L（T6-M6/M8-BT40）"/>
    <m/>
    <n v="6"/>
    <n v="54600000"/>
    <n v="2100"/>
    <n v="9100000"/>
    <m/>
    <m/>
    <m/>
    <x v="1"/>
    <x v="0"/>
  </r>
  <r>
    <x v="2"/>
    <s v="744060"/>
    <s v="粗镗刀Bộ Dao Phay/Rough boring cutter Ø84.70*Ø84.43*60.2L（T6-M6-BT40）"/>
    <m/>
    <n v="4"/>
    <n v="62000000"/>
    <n v="2384.6153846153848"/>
    <n v="15500000"/>
    <m/>
    <m/>
    <n v="0"/>
    <x v="2"/>
    <x v="0"/>
  </r>
  <r>
    <x v="2"/>
    <s v="744061"/>
    <s v="粗镗刀Bộ Dao Phay/Rough boring cutter Ø84.70*Ø84.43*72.2L（T6-M8-BT40）"/>
    <m/>
    <n v="7"/>
    <n v="108500000"/>
    <n v="4173.0769230769229"/>
    <n v="15500000"/>
    <m/>
    <m/>
    <m/>
    <x v="1"/>
    <x v="0"/>
  </r>
  <r>
    <x v="2"/>
    <s v="744062"/>
    <s v="精镗刀Bộ dao tiện/true boring cutte Ø84.83*Ø85.0*35L（T6-M6/-BT40）（不含夹 không bao gồm mâm cặp)"/>
    <m/>
    <n v="3"/>
    <n v="37500000"/>
    <n v="1442.3076923076924"/>
    <n v="12500000"/>
    <m/>
    <m/>
    <m/>
    <x v="1"/>
    <x v="0"/>
  </r>
  <r>
    <x v="2"/>
    <s v="744063"/>
    <s v="精镗刀Bộ dao tiện/true boring cutte Ø84.83*Ø85.0*47L（T6-M8-BT40）（不含夹 không bao gồm mâm cặp)"/>
    <m/>
    <n v="6"/>
    <n v="75000000"/>
    <n v="2884.6153846153848"/>
    <n v="12500000"/>
    <m/>
    <m/>
    <m/>
    <x v="1"/>
    <x v="0"/>
  </r>
  <r>
    <x v="2"/>
    <s v="744064"/>
    <s v="精镗刀Bộ dao tiện/true boring cutte Ø85.0（T6-M6/M8-BT40） （不含夹 không bao gồm mâm cặp)"/>
    <m/>
    <n v="7"/>
    <n v="54400000"/>
    <n v="2092.3076923076924"/>
    <n v="7771428.5714285718"/>
    <m/>
    <m/>
    <m/>
    <x v="1"/>
    <x v="0"/>
  </r>
  <r>
    <x v="2"/>
    <s v="744065"/>
    <s v="粗镗刀Bộ Dao Phay/Rough boring cutter Ø86.37*87.37*59.75L(NX4 Housing-BT40）"/>
    <m/>
    <n v="4"/>
    <n v="52000000"/>
    <n v="2000"/>
    <n v="13000000"/>
    <m/>
    <m/>
    <m/>
    <x v="1"/>
    <x v="0"/>
  </r>
  <r>
    <x v="2"/>
    <s v="744066"/>
    <s v="精镗刀Bộ dao tiện/true boring cutte Ø86.68*39L（NX4-HOUSING 可调精度0.001mm-BT40）（不含夹 không bao gồm mâm cặp)"/>
    <m/>
    <n v="2"/>
    <n v="35000000"/>
    <n v="1346.1538461538462"/>
    <n v="17500000"/>
    <m/>
    <m/>
    <m/>
    <x v="1"/>
    <x v="0"/>
  </r>
  <r>
    <x v="2"/>
    <s v="744067"/>
    <s v="粗镗刀Bộ Dao Phay/Rough boring cutter Ø86.35（NX4-HOUSING-BT40）"/>
    <m/>
    <n v="8"/>
    <n v="48000000"/>
    <n v="1846.1538461538462"/>
    <n v="6000000"/>
    <m/>
    <m/>
    <m/>
    <x v="1"/>
    <x v="0"/>
  </r>
  <r>
    <x v="2"/>
    <s v="744068"/>
    <s v="套铣刀Bộ dao tiện/Shell milling cutter Ø86.69*86.99(NX4-HOUSING-BT40)"/>
    <m/>
    <n v="5"/>
    <n v="45000000"/>
    <n v="1730.7692307692307"/>
    <n v="9000000"/>
    <m/>
    <m/>
    <m/>
    <x v="1"/>
    <x v="0"/>
  </r>
  <r>
    <x v="2"/>
    <s v="744077"/>
    <s v="CNC tool/D1.7xA45xA45x1TxD1x5xD6 FORM"/>
    <m/>
    <n v="30"/>
    <n v="4800000"/>
    <n v="184.61538461538461"/>
    <n v="160000"/>
    <m/>
    <m/>
    <m/>
    <x v="1"/>
    <x v="0"/>
  </r>
  <r>
    <x v="2"/>
    <s v="744089"/>
    <s v="Chucks/bầu kẹp dao B40T-PHC-75（20）"/>
    <m/>
    <n v="5"/>
    <n v="13500000"/>
    <n v="519.23076923076928"/>
    <n v="2700000"/>
    <m/>
    <m/>
    <m/>
    <x v="1"/>
    <x v="0"/>
  </r>
  <r>
    <x v="2"/>
    <s v="750068"/>
    <s v="Electric plug /Phích cắm điện"/>
    <m/>
    <n v="7"/>
    <n v="134166.66666666657"/>
    <n v="5.1602564102564061"/>
    <n v="19166.666666666653"/>
    <m/>
    <m/>
    <m/>
    <x v="1"/>
    <x v="0"/>
  </r>
  <r>
    <x v="2"/>
    <s v="750109"/>
    <s v="Cleaning Mold Liquide/dung dịch rửa khuôn QQ-71"/>
    <m/>
    <n v="16"/>
    <n v="1091840.2106060921"/>
    <n v="41.993854254080468"/>
    <n v="68240.013162880758"/>
    <m/>
    <m/>
    <m/>
    <x v="1"/>
    <x v="0"/>
  </r>
  <r>
    <x v="2"/>
    <s v="750110"/>
    <s v="Plastic Strip PE- Color: white /Màng chít PE N-SFLM15-W500-L300-D2"/>
    <m/>
    <n v="22"/>
    <n v="1650000"/>
    <n v="63.46153846153846"/>
    <n v="75000"/>
    <m/>
    <m/>
    <m/>
    <x v="1"/>
    <x v="0"/>
  </r>
  <r>
    <x v="2"/>
    <s v="750132"/>
    <s v="Solvent (77001-00070/30). Product of Leibinger/Dung dịch tẩy rửa mực phòng sơn"/>
    <m/>
    <n v="26"/>
    <n v="24700000"/>
    <n v="950"/>
    <n v="950000"/>
    <m/>
    <m/>
    <m/>
    <x v="1"/>
    <x v="0"/>
  </r>
  <r>
    <x v="2"/>
    <s v="750182"/>
    <s v="Injection tip Ø50 /Đầu bịt trục phun máy đúc chất liệu thép, kích thước phi50x90mm"/>
    <m/>
    <n v="84"/>
    <n v="10776804.523224864"/>
    <n v="414.49248166249475"/>
    <n v="128295.29194315315"/>
    <m/>
    <m/>
    <m/>
    <x v="1"/>
    <x v="0"/>
  </r>
  <r>
    <x v="2"/>
    <s v="750183"/>
    <s v="Injection tip Ø60/Đầu bịt trục phun máy đúc chất liệu thép, kích thước phi60x90mm"/>
    <m/>
    <n v="132"/>
    <n v="19697951.494627401"/>
    <n v="757.61351902413082"/>
    <n v="149226.9052623288"/>
    <m/>
    <m/>
    <m/>
    <x v="1"/>
    <x v="0"/>
  </r>
  <r>
    <x v="2"/>
    <s v="750245"/>
    <s v="End mill/Dao phay ngón bằng thép dùng cho máy CNC￠0.3*4(S)"/>
    <m/>
    <n v="8"/>
    <n v="2736000"/>
    <n v="105.23076923076923"/>
    <n v="342000"/>
    <m/>
    <m/>
    <m/>
    <x v="1"/>
    <x v="0"/>
  </r>
  <r>
    <x v="2"/>
    <s v="750247"/>
    <s v="Dao phay ngón bằng thép dùng cho máy CNCR4.0*10*60L(S)"/>
    <m/>
    <n v="10"/>
    <n v="4411000"/>
    <n v="169.65384615384616"/>
    <n v="441100"/>
    <m/>
    <m/>
    <m/>
    <x v="1"/>
    <x v="0"/>
  </r>
  <r>
    <x v="2"/>
    <s v="750283"/>
    <s v="Super stone/Đá mài 1 (T) * 4 (W) * 100 (L) #800_Xebec"/>
    <m/>
    <n v="14"/>
    <n v="1708354.4303797474"/>
    <n v="65.705939629990283"/>
    <n v="122025.31645569624"/>
    <m/>
    <m/>
    <m/>
    <x v="1"/>
    <x v="0"/>
  </r>
  <r>
    <x v="2"/>
    <s v="750286"/>
    <s v="Ceramic fiber stone bar (oil stone)/ Đá mài Bellstone. Grit:#400.Size:3(T)*6(W)*150(L)"/>
    <m/>
    <n v="40"/>
    <n v="1920000"/>
    <n v="73.84615384615384"/>
    <n v="48000"/>
    <m/>
    <m/>
    <m/>
    <x v="1"/>
    <x v="0"/>
  </r>
  <r>
    <x v="2"/>
    <s v="750288"/>
    <s v="Ceramic fiber stone bar (oil stone)/ Đá mài dầu màu vàng (mài khuôn) Bellstone. Grit:#800. Size: 3 (T) * 6 (W) * 100 (L)"/>
    <m/>
    <n v="40"/>
    <n v="1600000"/>
    <n v="61.53846153846154"/>
    <n v="40000"/>
    <m/>
    <m/>
    <m/>
    <x v="1"/>
    <x v="0"/>
  </r>
  <r>
    <x v="2"/>
    <s v="750290"/>
    <s v="Ceramic fiber stone bar (oil stone)/ Đá màiBellstone. Grit:#400 Size: 3 (T) * 13 (W) * 150 (L)."/>
    <m/>
    <n v="20"/>
    <n v="1320000"/>
    <n v="50.769230769230766"/>
    <n v="66000"/>
    <m/>
    <m/>
    <m/>
    <x v="1"/>
    <x v="0"/>
  </r>
  <r>
    <x v="2"/>
    <s v="750291"/>
    <s v="Ceramic fiber stone bar (oil stone)/ Đá mài dầu màu vàng (mài khuôn) Bellstone. Grit:#800. Size: 3 (T) *13 (W) * 150 (L)."/>
    <m/>
    <n v="20"/>
    <n v="1320000"/>
    <n v="50.769230769230766"/>
    <n v="66000"/>
    <m/>
    <m/>
    <m/>
    <x v="1"/>
    <x v="0"/>
  </r>
  <r>
    <x v="2"/>
    <s v="750406"/>
    <s v="Brass Alloy/ Tấm hợp kim đồng (Cu 98.25-99.45%, crom 0.5-1.5%) C11000, kt: T20*30*60mm"/>
    <m/>
    <n v="8"/>
    <n v="992800"/>
    <n v="38.184615384615384"/>
    <n v="124100"/>
    <m/>
    <m/>
    <m/>
    <x v="1"/>
    <x v="0"/>
  </r>
  <r>
    <x v="2"/>
    <s v="750410"/>
    <s v="Brass Alloy/ Tấm hợp kim đồng (Cu 98.25-99.45%, crom 0.5-1.5%) C11000, Size: T20*50*100mm"/>
    <m/>
    <n v="15"/>
    <n v="6352058.823529412"/>
    <n v="244.30995475113124"/>
    <n v="423470.58823529416"/>
    <m/>
    <m/>
    <m/>
    <x v="1"/>
    <x v="0"/>
  </r>
  <r>
    <x v="2"/>
    <s v="750411"/>
    <s v="Brass Alloy/ Tấm hợp kim đồng (Cu 98.25-99.45%, crom 0.5-1.5%) C11000 KT: 120*50*20mm"/>
    <m/>
    <n v="11"/>
    <n v="3966132.638667"/>
    <n v="152.54356302565384"/>
    <n v="360557.51260609092"/>
    <m/>
    <m/>
    <m/>
    <x v="1"/>
    <x v="0"/>
  </r>
  <r>
    <x v="2"/>
    <s v="750414"/>
    <s v="Tấm hợp kim đồng (Cu 98.25-99.45%, crom 0.5-1.5%) C11000, kt: T30*40*60mm"/>
    <m/>
    <n v="9"/>
    <n v="2759869.5652173916"/>
    <n v="106.14882943143814"/>
    <n v="306652.17391304352"/>
    <m/>
    <m/>
    <m/>
    <x v="1"/>
    <x v="0"/>
  </r>
  <r>
    <x v="2"/>
    <s v="750415"/>
    <s v="Tấm hợp kim đồng (Cu 98.25-99.45%, crom 0.5-1.5%) C11000, kt 30 x 50 x 60 mm"/>
    <m/>
    <n v="7"/>
    <n v="2254000"/>
    <n v="86.692307692307693"/>
    <n v="322000"/>
    <m/>
    <m/>
    <m/>
    <x v="1"/>
    <x v="0"/>
  </r>
  <r>
    <x v="2"/>
    <s v="750416"/>
    <s v="Tấm hợp kim đồng (Cu 98.25-99.45%, crom 0.5-1.5%) C11000, kt: (30*50*80) mm"/>
    <m/>
    <n v="8"/>
    <n v="3160000"/>
    <n v="121.53846153846153"/>
    <n v="395000"/>
    <m/>
    <m/>
    <m/>
    <x v="1"/>
    <x v="0"/>
  </r>
  <r>
    <x v="2"/>
    <s v="750420"/>
    <s v="Tấm hợp kim đồng (Cu 98.25-99.45%, crom 0.5-1.5%) C11000, size: T40 x 50 x 80 mm"/>
    <m/>
    <n v="2"/>
    <n v="924000"/>
    <n v="35.53846153846154"/>
    <n v="462000"/>
    <m/>
    <m/>
    <m/>
    <x v="1"/>
    <x v="0"/>
  </r>
  <r>
    <x v="2"/>
    <s v="750425"/>
    <s v="Straight-fluted tap M1.4x0.3/Mũi tap M1.4*0.3 ren thẳng"/>
    <m/>
    <n v="72"/>
    <n v="6480000"/>
    <n v="249.23076923076923"/>
    <n v="90000"/>
    <m/>
    <m/>
    <m/>
    <x v="1"/>
    <x v="0"/>
  </r>
  <r>
    <x v="2"/>
    <s v="750504"/>
    <s v="White rags/ Giẻ lau cotton trắng (size A4)"/>
    <m/>
    <n v="10"/>
    <n v="264600"/>
    <n v="10.176923076923076"/>
    <n v="26460"/>
    <m/>
    <m/>
    <m/>
    <x v="1"/>
    <x v="0"/>
  </r>
  <r>
    <x v="2"/>
    <s v="750611"/>
    <s v="Axit CTRIC - ACID (C6H8O7)TYPE OF HIGHT PURE/Axit Citric (C6H8O7)/Dung dịch axit C6H807"/>
    <m/>
    <n v="50"/>
    <n v="1475428.57"/>
    <n v="56.747252692307697"/>
    <n v="29508.571400000001"/>
    <m/>
    <m/>
    <n v="0"/>
    <x v="2"/>
    <x v="0"/>
  </r>
  <r>
    <x v="2"/>
    <s v="750640"/>
    <s v="Welding rod/ que hàn sắt. KT-421 size 2.5"/>
    <m/>
    <n v="5"/>
    <n v="455639.22317115252"/>
    <n v="17.524585506582788"/>
    <n v="91127.844634230511"/>
    <m/>
    <m/>
    <m/>
    <x v="1"/>
    <x v="0"/>
  </r>
  <r>
    <x v="2"/>
    <s v="750720"/>
    <s v="Lubricant Grease No.2(Cartridge grease)/Mỡ bôi trơn số 2(dầu máy loại ống vằn màu xanh)"/>
    <m/>
    <n v="4"/>
    <n v="1360000"/>
    <n v="52.307692307692307"/>
    <n v="340000"/>
    <m/>
    <m/>
    <m/>
    <x v="1"/>
    <x v="0"/>
  </r>
  <r>
    <x v="2"/>
    <s v="750813"/>
    <s v="Electric wire / Dây điện 2*2.5"/>
    <m/>
    <n v="100"/>
    <n v="1744736.5885793497"/>
    <n v="67.105253406898058"/>
    <n v="17447.365885793497"/>
    <m/>
    <m/>
    <m/>
    <x v="1"/>
    <x v="0"/>
  </r>
  <r>
    <x v="2"/>
    <s v="750886"/>
    <s v="Acid /axit H2SO4 20-30%"/>
    <m/>
    <n v="100"/>
    <n v="530000"/>
    <n v="20.384615384615383"/>
    <n v="5300"/>
    <m/>
    <m/>
    <m/>
    <x v="1"/>
    <x v="0"/>
  </r>
  <r>
    <x v="2"/>
    <s v="750900"/>
    <s v="Injection tip Ø70/ Đầu bịt trục phun máy đúc chất liệu thép, kích thước phi70x90mm"/>
    <m/>
    <n v="92"/>
    <n v="17046336.244705617"/>
    <n v="655.62831710406226"/>
    <n v="185286.2635294089"/>
    <m/>
    <m/>
    <m/>
    <x v="1"/>
    <x v="0"/>
  </r>
  <r>
    <x v="2"/>
    <s v="750986"/>
    <s v="Brass wire Ø0.25/Dây đồng máy cắt dây đường kính 0.25 mm,BMWT0.25-5-N"/>
    <m/>
    <n v="3"/>
    <n v="4352858.7257617675"/>
    <n v="167.41764329852953"/>
    <n v="1450952.9085872557"/>
    <m/>
    <m/>
    <m/>
    <x v="1"/>
    <x v="0"/>
  </r>
  <r>
    <x v="2"/>
    <s v="751029"/>
    <s v="Drill/Mũi khoan phi 4"/>
    <m/>
    <n v="4"/>
    <n v="116000"/>
    <n v="4.4615384615384617"/>
    <n v="29000"/>
    <m/>
    <m/>
    <m/>
    <x v="1"/>
    <x v="0"/>
  </r>
  <r>
    <x v="2"/>
    <s v="751093"/>
    <s v="Dao D0.6xA45xD2 Ø2 C-Cut"/>
    <m/>
    <n v="37"/>
    <n v="4483846.1314852601"/>
    <n v="172.45562044174076"/>
    <n v="121185.03058068271"/>
    <m/>
    <m/>
    <m/>
    <x v="1"/>
    <x v="0"/>
  </r>
  <r>
    <x v="2"/>
    <s v="751125"/>
    <s v="Air pipe 4mm Blue. Normal Product_x000d__x000a_/Dây Khí. Đường kính 4mm. Màu xanh, loại thường"/>
    <m/>
    <n v="300"/>
    <n v="1027320"/>
    <n v="39.512307692307694"/>
    <n v="3424.4"/>
    <m/>
    <m/>
    <m/>
    <x v="1"/>
    <x v="0"/>
  </r>
  <r>
    <x v="2"/>
    <s v="751128"/>
    <s v="Gene semi-circle. pipe/ Cây ống gen bán nguyệt D80mm (80x22)màu trắng"/>
    <m/>
    <n v="10"/>
    <n v="1470000"/>
    <n v="56.53846153846154"/>
    <n v="147000"/>
    <m/>
    <m/>
    <m/>
    <x v="1"/>
    <x v="0"/>
  </r>
  <r>
    <x v="2"/>
    <s v="751134"/>
    <s v="Ø8 C-CUT"/>
    <m/>
    <n v="5"/>
    <n v="850000"/>
    <n v="32.692307692307693"/>
    <n v="170000"/>
    <m/>
    <m/>
    <m/>
    <x v="1"/>
    <x v="0"/>
  </r>
  <r>
    <x v="2"/>
    <s v="751136"/>
    <s v="Flat/ Dao Ø10 Flat 22mm"/>
    <m/>
    <n v="11"/>
    <n v="1973827.7726001879"/>
    <n v="75.916452792314914"/>
    <n v="179438.88841819891"/>
    <m/>
    <m/>
    <m/>
    <x v="1"/>
    <x v="0"/>
  </r>
  <r>
    <x v="2"/>
    <s v="751160"/>
    <s v="I-on exchange resin (Mixed Bed Resin)/ Hạt nhựa trao đổi ion PH 0-14. Type No. MB101"/>
    <m/>
    <n v="1"/>
    <n v="772000"/>
    <n v="29.692307692307693"/>
    <n v="772000"/>
    <m/>
    <m/>
    <m/>
    <x v="1"/>
    <x v="0"/>
  </r>
  <r>
    <x v="2"/>
    <s v="751184"/>
    <s v="Endmill R1*12*50L"/>
    <m/>
    <n v="2"/>
    <n v="488000"/>
    <n v="18.76923076923077"/>
    <n v="244000"/>
    <m/>
    <m/>
    <m/>
    <x v="1"/>
    <x v="0"/>
  </r>
  <r>
    <x v="2"/>
    <s v="751219"/>
    <s v="Aluminium profile-Nhôm định hình 30*60 (Ø5-tròn), cây dài 6m"/>
    <m/>
    <n v="3"/>
    <n v="3810000"/>
    <n v="146.53846153846155"/>
    <n v="1270000"/>
    <m/>
    <m/>
    <m/>
    <x v="1"/>
    <x v="0"/>
  </r>
  <r>
    <x v="2"/>
    <s v="751229"/>
    <s v="Bearing  (cover made of stell)/Vòng bi 6902Z"/>
    <m/>
    <n v="3"/>
    <n v="162000"/>
    <n v="6.2307692307692308"/>
    <n v="54000"/>
    <m/>
    <m/>
    <m/>
    <x v="1"/>
    <x v="0"/>
  </r>
  <r>
    <x v="2"/>
    <s v="751230"/>
    <s v="Silicone glue/ Keo dán silicone A500"/>
    <m/>
    <n v="64"/>
    <n v="3840000"/>
    <n v="147.69230769230768"/>
    <n v="60000"/>
    <m/>
    <m/>
    <m/>
    <x v="1"/>
    <x v="0"/>
  </r>
  <r>
    <x v="2"/>
    <s v="751253"/>
    <s v="Hexagonal bolt  (whole gen)/Chìm lục giác gen suốt M12*50mm"/>
    <m/>
    <n v="74"/>
    <n v="319458"/>
    <n v="12.286846153846154"/>
    <n v="4317"/>
    <m/>
    <m/>
    <m/>
    <x v="1"/>
    <x v="0"/>
  </r>
  <r>
    <x v="2"/>
    <s v="751254"/>
    <s v="Stainless Steel Welding/que hàn inox KST-308"/>
    <m/>
    <n v="1"/>
    <n v="217737.73990383651"/>
    <n v="8.3745284578398653"/>
    <n v="217737.73990383651"/>
    <m/>
    <m/>
    <m/>
    <x v="1"/>
    <x v="0"/>
  </r>
  <r>
    <x v="2"/>
    <s v="751478"/>
    <s v="Bearing/ Vòng bi 6305Z"/>
    <m/>
    <n v="87"/>
    <n v="5912217.3913043495"/>
    <n v="227.39297658862884"/>
    <n v="67956.521739130461"/>
    <m/>
    <m/>
    <m/>
    <x v="1"/>
    <x v="0"/>
  </r>
  <r>
    <x v="2"/>
    <s v="751508"/>
    <s v="Drive belt/ Dây curoa A63"/>
    <m/>
    <n v="8"/>
    <n v="561777.77777777798"/>
    <n v="21.606837606837615"/>
    <n v="70222.222222222248"/>
    <m/>
    <m/>
    <m/>
    <x v="1"/>
    <x v="0"/>
  </r>
  <r>
    <x v="2"/>
    <s v="751509"/>
    <s v="TIG-Electrodes_x000d__x000a_/Kim hàn TIG ø1.6x175"/>
    <m/>
    <n v="5"/>
    <n v="1050000"/>
    <n v="40.384615384615387"/>
    <n v="210000"/>
    <m/>
    <m/>
    <n v="0"/>
    <x v="2"/>
    <x v="0"/>
  </r>
  <r>
    <x v="2"/>
    <s v="751510"/>
    <s v="Plastics prinkler valve_x000d__x000a_/Rắc co nhựa PVC Ø34"/>
    <m/>
    <n v="10"/>
    <n v="220084.17575757584"/>
    <n v="8.4647759906759941"/>
    <n v="22008.417575757583"/>
    <m/>
    <m/>
    <m/>
    <x v="1"/>
    <x v="0"/>
  </r>
  <r>
    <x v="2"/>
    <s v="751708"/>
    <s v="Máng đèn âm trần T8 loại (OSRAM - OERFL418)"/>
    <m/>
    <n v="2"/>
    <n v="1440000"/>
    <n v="55.384615384615387"/>
    <n v="720000"/>
    <m/>
    <m/>
    <m/>
    <x v="1"/>
    <x v="0"/>
  </r>
  <r>
    <x v="2"/>
    <s v="751730"/>
    <s v="Oil cartridge filter for CNC machine/ Lõi lọc dầu PP cho máy CNC"/>
    <m/>
    <n v="202"/>
    <n v="6471734.2579772128"/>
    <n v="248.91285607604664"/>
    <n v="32038.288405827785"/>
    <m/>
    <m/>
    <m/>
    <x v="1"/>
    <x v="0"/>
  </r>
  <r>
    <x v="2"/>
    <s v="751777"/>
    <s v="Fishing line-낚시줄/ Sợi cước trắng Trúc Giang 100% NYLON (PA-Polyamid) nhỏ 0.18mm"/>
    <m/>
    <n v="200"/>
    <n v="3836363.64"/>
    <n v="147.55244769230771"/>
    <n v="19181.818200000002"/>
    <m/>
    <m/>
    <n v="0"/>
    <x v="2"/>
    <x v="0"/>
  </r>
  <r>
    <x v="2"/>
    <s v="751790"/>
    <s v="KFL002 FL002 Self Aligning Pillow Block Flange Bearing 15mm Shaft/Gối đỡ vòng bi KFL002 FL002"/>
    <m/>
    <n v="4"/>
    <n v="493333.33500000002"/>
    <n v="18.974359038461539"/>
    <n v="123333.33375000001"/>
    <m/>
    <m/>
    <m/>
    <x v="1"/>
    <x v="0"/>
  </r>
  <r>
    <x v="2"/>
    <s v="751799"/>
    <s v="Dao Ø1 BALL ENDMILL- Ø1xR0.5x5xØ4x45"/>
    <m/>
    <n v="112"/>
    <n v="11828848.8029263"/>
    <n v="454.95572318947308"/>
    <n v="105614.7214546991"/>
    <m/>
    <m/>
    <m/>
    <x v="1"/>
    <x v="0"/>
  </r>
  <r>
    <x v="2"/>
    <s v="751804"/>
    <s v="Ø3.42 DRILL MILL- Ø3.42x10x10xØ6x45"/>
    <m/>
    <n v="11"/>
    <n v="1430000"/>
    <n v="55"/>
    <n v="130000"/>
    <m/>
    <m/>
    <m/>
    <x v="1"/>
    <x v="0"/>
  </r>
  <r>
    <x v="2"/>
    <s v="751805"/>
    <s v="Ø4 1TT-CUTTER - Dao phay Ø4x1Tx7xØ6x53"/>
    <m/>
    <n v="5"/>
    <n v="674774.77626931097"/>
    <n v="25.952876010358114"/>
    <n v="134954.95525386219"/>
    <m/>
    <m/>
    <m/>
    <x v="1"/>
    <x v="0"/>
  </r>
  <r>
    <x v="2"/>
    <s v="751808"/>
    <s v="Ø5.01 DRILL MILL - Ø5.01x9x90°xØ6x45"/>
    <m/>
    <n v="10"/>
    <n v="1400083.902"/>
    <n v="53.849380846153849"/>
    <n v="140008.39019999999"/>
    <m/>
    <m/>
    <m/>
    <x v="1"/>
    <x v="0"/>
  </r>
  <r>
    <x v="2"/>
    <s v="751809"/>
    <s v="Ø6 T-CUTTER- Ø6x1Tx7x6x53"/>
    <m/>
    <n v="84"/>
    <n v="12424052.034575999"/>
    <n v="477.84815517599998"/>
    <n v="147905.38136399997"/>
    <m/>
    <m/>
    <m/>
    <x v="1"/>
    <x v="0"/>
  </r>
  <r>
    <x v="2"/>
    <s v="751815"/>
    <s v="Dao Ø2 FLAT - Ø2x8xØ6x45"/>
    <m/>
    <n v="12"/>
    <n v="1476000"/>
    <n v="56.769230769230766"/>
    <n v="123000"/>
    <m/>
    <m/>
    <m/>
    <x v="1"/>
    <x v="0"/>
  </r>
  <r>
    <x v="2"/>
    <s v="751822"/>
    <s v="Dao Ø4 FLAT- Ø4x12x14xS6-45"/>
    <m/>
    <n v="15"/>
    <n v="1170000.0003201338"/>
    <n v="45.000000012312839"/>
    <n v="78000.000021342246"/>
    <m/>
    <m/>
    <m/>
    <x v="1"/>
    <x v="0"/>
  </r>
  <r>
    <x v="2"/>
    <s v="751831"/>
    <s v="Ø6 C-CUT/Dao phay ngón rãnh Ø1x90°xØ6x45"/>
    <m/>
    <n v="21"/>
    <n v="2437235.2941176472"/>
    <n v="93.73981900452489"/>
    <n v="116058.82352941178"/>
    <m/>
    <m/>
    <m/>
    <x v="1"/>
    <x v="0"/>
  </r>
  <r>
    <x v="2"/>
    <s v="751842"/>
    <s v="Chân đỡ để sản phẩm"/>
    <m/>
    <n v="15"/>
    <n v="1800000"/>
    <n v="69.230769230769226"/>
    <n v="120000"/>
    <m/>
    <m/>
    <n v="0"/>
    <x v="2"/>
    <x v="0"/>
  </r>
  <r>
    <x v="2"/>
    <s v="751883"/>
    <s v="Zinc Pipe/ Ống kẽm  Ø34*L6000*T2.6mm"/>
    <m/>
    <n v="14"/>
    <n v="5922000"/>
    <n v="227.76923076923077"/>
    <n v="423000"/>
    <m/>
    <m/>
    <m/>
    <x v="1"/>
    <x v="0"/>
  </r>
  <r>
    <x v="2"/>
    <s v="751931"/>
    <s v="PULSE CODER/ Bộ mã hóa xung điện(AIA32000)-A860-2051-T321"/>
    <m/>
    <n v="4"/>
    <n v="37276018.099547498"/>
    <n v="1433.6930038287499"/>
    <n v="9319004.5248868745"/>
    <m/>
    <m/>
    <m/>
    <x v="1"/>
    <x v="0"/>
  </r>
  <r>
    <x v="2"/>
    <s v="751958"/>
    <s v="Metal Shim Tape Rolls/Inox dạng cuộn (Căn đệm) 50*0.05mm*5m"/>
    <m/>
    <n v="1"/>
    <n v="572000"/>
    <n v="22"/>
    <n v="572000"/>
    <m/>
    <m/>
    <m/>
    <x v="1"/>
    <x v="0"/>
  </r>
  <r>
    <x v="2"/>
    <s v="751962"/>
    <s v="Metal Shim Tape Rolls/Inox dạng cuộn (Căn đệm) 50*0.07mm*5m"/>
    <m/>
    <n v="3"/>
    <n v="1587000"/>
    <n v="61.03846153846154"/>
    <n v="529000"/>
    <m/>
    <m/>
    <m/>
    <x v="1"/>
    <x v="0"/>
  </r>
  <r>
    <x v="2"/>
    <s v="751963"/>
    <s v="Metal Shim Tape Rolls/Inox dạng cuộn (Căn đệm) 50*0.2mm*5m"/>
    <m/>
    <n v="1"/>
    <n v="580000"/>
    <n v="22.307692307692307"/>
    <n v="580000"/>
    <m/>
    <m/>
    <m/>
    <x v="1"/>
    <x v="0"/>
  </r>
  <r>
    <x v="2"/>
    <s v="752011"/>
    <s v="Industrial Suction Fans/ Quạt thông gió công nghiệp Deton GFD  5.6#. Size: 670x670x320 mm"/>
    <m/>
    <n v="2"/>
    <n v="7340400"/>
    <n v="282.32307692307694"/>
    <n v="3670200"/>
    <m/>
    <m/>
    <n v="0"/>
    <x v="2"/>
    <x v="0"/>
  </r>
  <r>
    <x v="2"/>
    <s v="752052"/>
    <s v="Circuit break/ Aptomat LS 4 cực 150a. Model: ABN204c 150A"/>
    <m/>
    <n v="1"/>
    <n v="1682000"/>
    <n v="64.692307692307693"/>
    <n v="1682000"/>
    <m/>
    <m/>
    <n v="0"/>
    <x v="2"/>
    <x v="0"/>
  </r>
  <r>
    <x v="2"/>
    <s v="752062"/>
    <s v="Sodium High‑voltage light bulbs_x000a_/ Bóng đèn cao áp Sodium 400w bầu dục (elip)"/>
    <m/>
    <n v="18"/>
    <n v="8442000"/>
    <n v="324.69230769230768"/>
    <n v="469000"/>
    <m/>
    <m/>
    <m/>
    <x v="1"/>
    <x v="0"/>
  </r>
  <r>
    <x v="2"/>
    <s v="752217"/>
    <s v="CASE GLUE? keo dán lô mi giả"/>
    <m/>
    <n v="28"/>
    <n v="34537581.087995999"/>
    <n v="1328.3685033844615"/>
    <n v="1233485.0388569999"/>
    <m/>
    <m/>
    <n v="0"/>
    <x v="1"/>
    <x v="0"/>
  </r>
  <r>
    <x v="2"/>
    <s v="752370"/>
    <s v="Chóa đèn downlight âm trần AC RDV118"/>
    <m/>
    <n v="18"/>
    <n v="1620000"/>
    <n v="62.307692307692307"/>
    <n v="90000"/>
    <m/>
    <m/>
    <n v="0"/>
    <x v="1"/>
    <x v="0"/>
  </r>
  <r>
    <x v="2"/>
    <s v="752477"/>
    <s v="Đui đèn OSRAM 101749"/>
    <m/>
    <n v="683"/>
    <n v="13120789.473684167"/>
    <n v="504.64574898785258"/>
    <n v="19210.526315789411"/>
    <m/>
    <m/>
    <m/>
    <x v="1"/>
    <x v="0"/>
  </r>
  <r>
    <x v="2"/>
    <s v="752505"/>
    <s v="Twist tap M3*0.5/Dao TAP M3*0.5, mũi xoắn"/>
    <m/>
    <n v="31"/>
    <n v="3645600.0042272764"/>
    <n v="140.21538477797216"/>
    <n v="117600.00013636376"/>
    <m/>
    <m/>
    <m/>
    <x v="1"/>
    <x v="0"/>
  </r>
  <r>
    <x v="2"/>
    <s v="752562"/>
    <s v="Dao D6*13FL*45L*SD6"/>
    <m/>
    <n v="64"/>
    <n v="8959988.2877899669"/>
    <n v="344.61493414576796"/>
    <n v="139999.81699671823"/>
    <m/>
    <m/>
    <m/>
    <x v="1"/>
    <x v="0"/>
  </r>
  <r>
    <x v="2"/>
    <s v="752621"/>
    <s v="Epoxy KCC Paint_x000d_/Sơn Epoxy KCC màu xanh lục D40434"/>
    <m/>
    <n v="4"/>
    <n v="7428544.5199999996"/>
    <n v="285.71325076923074"/>
    <n v="1857136.13"/>
    <m/>
    <m/>
    <m/>
    <x v="1"/>
    <x v="0"/>
  </r>
  <r>
    <x v="2"/>
    <s v="752624"/>
    <s v="Epoxy KCC Paint_x000d_/Sơn Epoxy KCC màu xanh lam 5445"/>
    <m/>
    <n v="2"/>
    <n v="2865923.2933339998"/>
    <n v="110.2278189743846"/>
    <n v="1432961.6466669999"/>
    <m/>
    <m/>
    <n v="0"/>
    <x v="1"/>
    <x v="0"/>
  </r>
  <r>
    <x v="2"/>
    <s v="752625"/>
    <s v="Hardener/ Chất làm đông cứng sơn ET5660"/>
    <m/>
    <n v="5"/>
    <n v="3077053.6214285698"/>
    <n v="118.34821620879114"/>
    <n v="615410.72428571398"/>
    <m/>
    <m/>
    <m/>
    <x v="1"/>
    <x v="0"/>
  </r>
  <r>
    <x v="2"/>
    <s v="752644"/>
    <s v="T Cutter/ Dao phay D2.5xD0.3TxD1  T-Cut"/>
    <m/>
    <n v="21"/>
    <n v="2916156.3440847462"/>
    <n v="112.15985938787486"/>
    <n v="138864.58781355934"/>
    <m/>
    <m/>
    <m/>
    <x v="1"/>
    <x v="0"/>
  </r>
  <r>
    <x v="2"/>
    <s v="752664"/>
    <s v="Cable of Cctv System CADIVI-DVV/Sx 4*1.5-0.6/1kV-V_x000a_/ Cáp điều khiển 4*1.5-0.6/1kV-V"/>
    <m/>
    <n v="252"/>
    <n v="12726000"/>
    <n v="489.46153846153845"/>
    <n v="50500"/>
    <m/>
    <m/>
    <m/>
    <x v="1"/>
    <x v="0"/>
  </r>
  <r>
    <x v="2"/>
    <s v="752670"/>
    <s v="Hexagonal bolt M6*70/  Chìm lục giác M6*70"/>
    <m/>
    <n v="39"/>
    <n v="84283.333333333299"/>
    <n v="3.2416666666666654"/>
    <n v="2161.1111111111104"/>
    <m/>
    <m/>
    <m/>
    <x v="1"/>
    <x v="0"/>
  </r>
  <r>
    <x v="2"/>
    <s v="752746"/>
    <s v="Gas R22/Bình GAS R22 ẤN Độ (gas dupont)"/>
    <m/>
    <n v="3"/>
    <n v="9939000"/>
    <n v="382.26923076923077"/>
    <n v="3313000"/>
    <m/>
    <m/>
    <m/>
    <x v="1"/>
    <x v="0"/>
  </r>
  <r>
    <x v="2"/>
    <s v="752748"/>
    <s v="Straight-fluted tap M2*0.4/Mũi tap M2*0.4 ren thẳng"/>
    <m/>
    <n v="14"/>
    <n v="2549442.42875"/>
    <n v="98.055478028846153"/>
    <n v="182103.03062499998"/>
    <m/>
    <m/>
    <n v="0"/>
    <x v="2"/>
    <x v="0"/>
  </r>
  <r>
    <x v="2"/>
    <s v="752793"/>
    <s v="White inhibitor (Cleaning Mold Liquide)/Dầu dưỡng khuôn màu Trắng (Dung dịch rửa khuôn) QQ-39"/>
    <m/>
    <n v="23"/>
    <n v="1562654.671280276"/>
    <n v="60.102102741549075"/>
    <n v="67941.507446968521"/>
    <m/>
    <m/>
    <m/>
    <x v="1"/>
    <x v="0"/>
  </r>
  <r>
    <x v="2"/>
    <s v="752810"/>
    <s v="SPIRAL TAP M1.6*0.35/Tap xoắn M1.6*0.35"/>
    <m/>
    <n v="13"/>
    <n v="2993900"/>
    <n v="115.15"/>
    <n v="230300"/>
    <m/>
    <m/>
    <m/>
    <x v="1"/>
    <x v="0"/>
  </r>
  <r>
    <x v="2"/>
    <s v="752811"/>
    <s v="Industrial stainless steel boiler/ Nồi inox công nghiệp 60 x 60 cm (170 lít)"/>
    <m/>
    <n v="1"/>
    <n v="2800000"/>
    <n v="107.69230769230769"/>
    <n v="2800000"/>
    <m/>
    <m/>
    <n v="0"/>
    <x v="2"/>
    <x v="0"/>
  </r>
  <r>
    <x v="2"/>
    <s v="752841"/>
    <s v="Drive Belt/Fan Belt/ Dây curoa quạt thông gió A-84"/>
    <m/>
    <n v="7"/>
    <n v="490000"/>
    <n v="18.846153846153847"/>
    <n v="70000"/>
    <m/>
    <m/>
    <n v="0"/>
    <x v="2"/>
    <x v="0"/>
  </r>
  <r>
    <x v="2"/>
    <s v="752861"/>
    <s v="Aluminum bar/Thanh nhôm U50 dài 6m, dày 1,4mm."/>
    <m/>
    <n v="16"/>
    <n v="6320000"/>
    <n v="243.07692307692307"/>
    <n v="395000"/>
    <m/>
    <m/>
    <m/>
    <x v="1"/>
    <x v="0"/>
  </r>
  <r>
    <x v="2"/>
    <s v="752867"/>
    <s v="Turret Spring / Lò xo kéo dài dao máy cnc 5x30x300mm"/>
    <m/>
    <n v="1"/>
    <n v="226305.28846153803"/>
    <n v="8.7040495562130005"/>
    <n v="226305.28846153803"/>
    <m/>
    <m/>
    <m/>
    <x v="1"/>
    <x v="0"/>
  </r>
  <r>
    <x v="2"/>
    <s v="752911"/>
    <s v="Φ 3.3 Drill"/>
    <m/>
    <n v="8"/>
    <n v="720000"/>
    <n v="27.692307692307693"/>
    <n v="90000"/>
    <m/>
    <m/>
    <m/>
    <x v="1"/>
    <x v="0"/>
  </r>
  <r>
    <x v="2"/>
    <s v="752927"/>
    <s v="Super stone 220/ Đá mài trắng 220  KT: 3*6*150 (AO 1/8*1/4*6 #220)"/>
    <m/>
    <n v="2"/>
    <n v="1350000"/>
    <n v="51.92307692307692"/>
    <n v="675000"/>
    <m/>
    <m/>
    <m/>
    <x v="1"/>
    <x v="0"/>
  </r>
  <r>
    <x v="2"/>
    <s v="752931"/>
    <s v="Hexagonal bolt/ Chìm lục giác M10*180"/>
    <m/>
    <n v="29"/>
    <n v="609000"/>
    <n v="23.423076923076923"/>
    <n v="21000"/>
    <m/>
    <m/>
    <m/>
    <x v="1"/>
    <x v="0"/>
  </r>
  <r>
    <x v="2"/>
    <s v="752939"/>
    <s v="Air-conditioning propeller/Cánh quạt trane 48.000 btu ( MCV048BB0WAA)."/>
    <m/>
    <n v="2"/>
    <n v="6801205.7319999998"/>
    <n v="261.58483584615385"/>
    <n v="3400602.8659999999"/>
    <m/>
    <m/>
    <n v="0"/>
    <x v="1"/>
    <x v="0"/>
  </r>
  <r>
    <x v="2"/>
    <s v="752956"/>
    <s v="Time trễ điều hòa trane. W-2F ( 1.5 AMP)."/>
    <m/>
    <n v="7"/>
    <n v="7090000"/>
    <n v="272.69230769230768"/>
    <n v="1012857.1428571428"/>
    <m/>
    <m/>
    <m/>
    <x v="1"/>
    <x v="0"/>
  </r>
  <r>
    <x v="2"/>
    <s v="752999"/>
    <s v="Mold Pin-EJECTOR PIN/ Chốt hãm bằng thép của khuôn đúc SKD61, D4.5 -L100-D8 -H6"/>
    <m/>
    <n v="21"/>
    <n v="378000"/>
    <n v="14.538461538461538"/>
    <n v="18000"/>
    <m/>
    <m/>
    <m/>
    <x v="1"/>
    <x v="0"/>
  </r>
  <r>
    <x v="2"/>
    <s v="753003"/>
    <s v="CABIRD ENDMILL: R0.1*1*45 (BALL ENDMILL)"/>
    <m/>
    <n v="5"/>
    <n v="1900000"/>
    <n v="73.07692307692308"/>
    <n v="380000"/>
    <m/>
    <m/>
    <m/>
    <x v="1"/>
    <x v="0"/>
  </r>
  <r>
    <x v="2"/>
    <s v="753007"/>
    <s v="CABIRD ENDMILL R2.0*12*50L (Ball end mill)"/>
    <m/>
    <n v="4"/>
    <n v="1292000"/>
    <n v="49.692307692307693"/>
    <n v="323000"/>
    <m/>
    <m/>
    <m/>
    <x v="1"/>
    <x v="0"/>
  </r>
  <r>
    <x v="2"/>
    <s v="753013"/>
    <s v="CABIRD ENDMILL R1.0*25*60L (Ball end mill)"/>
    <m/>
    <n v="6"/>
    <n v="1674000"/>
    <n v="64.384615384615387"/>
    <n v="279000"/>
    <m/>
    <m/>
    <m/>
    <x v="1"/>
    <x v="0"/>
  </r>
  <r>
    <x v="2"/>
    <s v="753015"/>
    <s v="CABIRD ENDMILL R0.75*25*60L (Ball end mill)"/>
    <m/>
    <n v="5"/>
    <n v="1495021.016875"/>
    <n v="57.500808341346151"/>
    <n v="299004.20337499998"/>
    <m/>
    <m/>
    <m/>
    <x v="1"/>
    <x v="0"/>
  </r>
  <r>
    <x v="2"/>
    <s v="753018"/>
    <s v="CABIRD ENDMILL R0.2*4*45L (Ball end mill)"/>
    <m/>
    <n v="5"/>
    <n v="1825000"/>
    <n v="70.192307692307693"/>
    <n v="365000"/>
    <m/>
    <m/>
    <m/>
    <x v="1"/>
    <x v="0"/>
  </r>
  <r>
    <x v="2"/>
    <s v="753041"/>
    <s v="Flat/ Dao lưỡi bằng Ø3 Flat 8mm (R02)"/>
    <m/>
    <n v="24"/>
    <n v="1872000.0003658887"/>
    <n v="72.00000001407264"/>
    <n v="78000.000015245358"/>
    <m/>
    <m/>
    <m/>
    <x v="1"/>
    <x v="0"/>
  </r>
  <r>
    <x v="2"/>
    <s v="753064"/>
    <s v="Dao D1.5X0.3TXD0.8X6.5 T CUT"/>
    <m/>
    <n v="82"/>
    <n v="7062755.176149833"/>
    <n v="271.64442985191664"/>
    <n v="86131.160684754068"/>
    <m/>
    <m/>
    <m/>
    <x v="1"/>
    <x v="0"/>
  </r>
  <r>
    <x v="2"/>
    <s v="753097"/>
    <s v="Ø1.5 FLAT/Dao lưỡi bằng- Ø1.5x3x9xØ6x45"/>
    <m/>
    <n v="70"/>
    <n v="8945132.7406699993"/>
    <n v="344.04356694884615"/>
    <n v="127787.61058099999"/>
    <m/>
    <m/>
    <n v="0"/>
    <x v="2"/>
    <x v="0"/>
  </r>
  <r>
    <x v="2"/>
    <s v="753164"/>
    <s v="Spiral tap M1.7*0.35 /Mũi taro M1.7*0.35 xoắn"/>
    <m/>
    <n v="22"/>
    <n v="5582449.1066739997"/>
    <n v="214.70958102592306"/>
    <n v="253747.68666699997"/>
    <m/>
    <m/>
    <m/>
    <x v="1"/>
    <x v="0"/>
  </r>
  <r>
    <x v="2"/>
    <s v="753165"/>
    <s v="DRILL/Mũi khoan PL1.22"/>
    <m/>
    <n v="2"/>
    <n v="492083.84411800001"/>
    <n v="18.926301696846153"/>
    <n v="246041.922059"/>
    <m/>
    <m/>
    <m/>
    <x v="1"/>
    <x v="0"/>
  </r>
  <r>
    <x v="2"/>
    <s v="753171"/>
    <s v="Mũi khoan Ø1 DRILL - Ø1x5x9xØ3x45"/>
    <m/>
    <n v="38"/>
    <n v="5982564.102564103"/>
    <n v="230.09861932938858"/>
    <n v="157435.89743589744"/>
    <m/>
    <m/>
    <m/>
    <x v="1"/>
    <x v="0"/>
  </r>
  <r>
    <x v="2"/>
    <s v="753228"/>
    <s v="PointTap/Tap M4*0.7"/>
    <m/>
    <n v="7"/>
    <n v="875283.80625000002"/>
    <n v="33.664761778846156"/>
    <n v="125040.54375"/>
    <m/>
    <m/>
    <m/>
    <x v="1"/>
    <x v="0"/>
  </r>
  <r>
    <x v="2"/>
    <s v="753241"/>
    <s v="Solder wire_x000a_/ Cuộn dây hàn chất liệu SKD61: phi 0.3"/>
    <m/>
    <n v="7"/>
    <n v="3150000"/>
    <n v="121.15384615384616"/>
    <n v="450000"/>
    <m/>
    <m/>
    <m/>
    <x v="1"/>
    <x v="0"/>
  </r>
  <r>
    <x v="2"/>
    <s v="753244"/>
    <s v="Drill chuck holder _x000d__x000a_/ Tay kẹp dao máy CNC"/>
    <m/>
    <n v="2"/>
    <n v="3340000"/>
    <n v="128.46153846153845"/>
    <n v="1670000"/>
    <m/>
    <m/>
    <m/>
    <x v="1"/>
    <x v="0"/>
  </r>
  <r>
    <x v="2"/>
    <s v="753268"/>
    <s v="Mold Pin-EJECTOR PIN_x000d__x000a_/ Chốt hãm bằng thép của khuôn đúc DEP4N 4.0-L300-H6-D8. EPJ4-300"/>
    <m/>
    <n v="21"/>
    <n v="525000"/>
    <n v="20.192307692307693"/>
    <n v="25000"/>
    <m/>
    <m/>
    <m/>
    <x v="1"/>
    <x v="0"/>
  </r>
  <r>
    <x v="2"/>
    <s v="753284"/>
    <s v="Tap M2.6*0.45"/>
    <m/>
    <n v="23"/>
    <n v="3138222.2234999998"/>
    <n v="120.70085474999999"/>
    <n v="136444.44449999998"/>
    <m/>
    <m/>
    <m/>
    <x v="1"/>
    <x v="0"/>
  </r>
  <r>
    <x v="2"/>
    <s v="753350"/>
    <s v="Plastics connector /Chếch PVC Ø 27"/>
    <m/>
    <n v="5"/>
    <n v="16500"/>
    <n v="0.63461538461538458"/>
    <n v="3300"/>
    <m/>
    <m/>
    <m/>
    <x v="1"/>
    <x v="0"/>
  </r>
  <r>
    <x v="2"/>
    <s v="753395"/>
    <s v="Hạt dao Insert PC130/TEEN43TR"/>
    <m/>
    <n v="18"/>
    <n v="2736000"/>
    <n v="105.23076923076923"/>
    <n v="152000"/>
    <m/>
    <m/>
    <m/>
    <x v="1"/>
    <x v="0"/>
  </r>
  <r>
    <x v="2"/>
    <s v="753496"/>
    <s v="PVC solvent cement/Keo dán ống pvc hãng tiền phong ( lọ 1 kg)"/>
    <m/>
    <n v="1"/>
    <n v="150000"/>
    <n v="5.7692307692307692"/>
    <n v="150000"/>
    <m/>
    <m/>
    <m/>
    <x v="1"/>
    <x v="0"/>
  </r>
  <r>
    <x v="2"/>
    <s v="753545"/>
    <s v="Băng cuốn bảo ôn lạnh"/>
    <m/>
    <n v="4"/>
    <n v="40188.888000000006"/>
    <n v="1.5457264615384618"/>
    <n v="10047.222000000002"/>
    <m/>
    <m/>
    <m/>
    <x v="1"/>
    <x v="0"/>
  </r>
  <r>
    <x v="2"/>
    <s v="753596"/>
    <s v="Dao D1.5*9FL*10*D3 DR"/>
    <m/>
    <n v="63"/>
    <n v="6114272.7272727303"/>
    <n v="235.16433566433579"/>
    <n v="97051.9480519481"/>
    <m/>
    <m/>
    <m/>
    <x v="1"/>
    <x v="0"/>
  </r>
  <r>
    <x v="2"/>
    <s v="753598"/>
    <s v="Mũi khoan 4.32*C STEP DR"/>
    <m/>
    <n v="51"/>
    <n v="6628506.9249956897"/>
    <n v="254.94257403829576"/>
    <n v="129970.72401952333"/>
    <m/>
    <m/>
    <m/>
    <x v="1"/>
    <x v="0"/>
  </r>
  <r>
    <x v="2"/>
    <s v="753605"/>
    <s v="Roller for conveyor/Con lăn tròn to chuyền lắp ráp ( L: 168,6 x phi 87,9)mm"/>
    <m/>
    <n v="2"/>
    <n v="1700000"/>
    <n v="65.384615384615387"/>
    <n v="850000"/>
    <m/>
    <m/>
    <m/>
    <x v="1"/>
    <x v="0"/>
  </r>
  <r>
    <x v="2"/>
    <s v="753665"/>
    <s v="Nối Ren ngoài ppr phi 63"/>
    <m/>
    <n v="1"/>
    <n v="344000"/>
    <n v="13.23076923076923"/>
    <n v="344000"/>
    <m/>
    <m/>
    <n v="0"/>
    <x v="2"/>
    <x v="0"/>
  </r>
  <r>
    <x v="2"/>
    <s v="753683"/>
    <s v="연마석 드레셔/Dụng cụ sửa đá kim cương loại một điểm kích thước:  Ø9*23.45*Ø11*22, tổng chiều dài 45.45mm"/>
    <m/>
    <n v="1"/>
    <n v="80000"/>
    <n v="3.0769230769230771"/>
    <n v="80000"/>
    <m/>
    <m/>
    <m/>
    <x v="1"/>
    <x v="0"/>
  </r>
  <r>
    <x v="2"/>
    <s v="753810"/>
    <s v="Rubber coupling/Khớp nối cao su mặt bích DN 150 ( (Áp lực làm việc lớn nhất PN25. Maker: AUT-Malaysia)"/>
    <m/>
    <n v="1"/>
    <n v="1650000"/>
    <n v="63.46153846153846"/>
    <n v="1650000"/>
    <m/>
    <m/>
    <n v="0"/>
    <x v="2"/>
    <x v="0"/>
  </r>
  <r>
    <x v="2"/>
    <s v="753817"/>
    <s v="Drill M5.1*25FL*130L*S8"/>
    <m/>
    <n v="48"/>
    <n v="16433368.398721566"/>
    <n v="632.05263072006028"/>
    <n v="342361.84164003265"/>
    <m/>
    <m/>
    <m/>
    <x v="1"/>
    <x v="0"/>
  </r>
  <r>
    <x v="2"/>
    <s v="753858"/>
    <s v="Knob Silicon/Núm silicon kích thước 30*60*40"/>
    <m/>
    <n v="8"/>
    <n v="2400000"/>
    <n v="92.307692307692307"/>
    <n v="300000"/>
    <m/>
    <m/>
    <n v="0"/>
    <x v="2"/>
    <x v="0"/>
  </r>
  <r>
    <x v="2"/>
    <s v="753859"/>
    <s v="Knob Silicon/Núm silicon hình tròn R5846, kích thước Ø50*40"/>
    <m/>
    <n v="6"/>
    <n v="1800000"/>
    <n v="69.230769230769226"/>
    <n v="300000"/>
    <m/>
    <m/>
    <m/>
    <x v="1"/>
    <x v="0"/>
  </r>
  <r>
    <x v="2"/>
    <s v="753981"/>
    <s v="Bearing/Vòng bi NSK 7204ATYNDBPL5"/>
    <m/>
    <n v="16"/>
    <n v="19200320.133301735"/>
    <n v="738.4738512808359"/>
    <n v="1200020.0083313584"/>
    <m/>
    <m/>
    <m/>
    <x v="1"/>
    <x v="0"/>
  </r>
  <r>
    <x v="2"/>
    <s v="753982"/>
    <s v="Bearing/Vòng bi NSK 6004DDU"/>
    <m/>
    <n v="13"/>
    <n v="728000"/>
    <n v="28"/>
    <n v="56000"/>
    <m/>
    <m/>
    <m/>
    <x v="1"/>
    <x v="0"/>
  </r>
  <r>
    <x v="2"/>
    <s v="754019"/>
    <s v="Hexagonal bolt/ Chìm lục giác M6*120"/>
    <m/>
    <n v="41"/>
    <n v="354609"/>
    <n v="13.638807692307692"/>
    <n v="8649"/>
    <m/>
    <m/>
    <m/>
    <x v="1"/>
    <x v="0"/>
  </r>
  <r>
    <x v="2"/>
    <s v="754032"/>
    <s v="Fuse/Cầu chì Taisee. RGS11-500V,50A"/>
    <m/>
    <n v="6"/>
    <n v="604399.99800000002"/>
    <n v="23.246153769230769"/>
    <n v="100733.333"/>
    <m/>
    <m/>
    <n v="0"/>
    <x v="2"/>
    <x v="0"/>
  </r>
  <r>
    <x v="2"/>
    <s v="754090"/>
    <s v="Fuse/Cầu chì Bussman BS88:4-690V, 50A"/>
    <m/>
    <n v="5"/>
    <n v="1171929.8235299999"/>
    <n v="45.074223981923076"/>
    <n v="234385.964706"/>
    <m/>
    <m/>
    <m/>
    <x v="1"/>
    <x v="0"/>
  </r>
  <r>
    <x v="2"/>
    <s v="754157"/>
    <s v="Delrin Bearing/vòng bi A98L-0005-0368#001"/>
    <m/>
    <n v="39"/>
    <n v="8427281.4968268313"/>
    <n v="324.1262114164166"/>
    <n v="216084.14094427772"/>
    <m/>
    <m/>
    <m/>
    <x v="1"/>
    <x v="0"/>
  </r>
  <r>
    <x v="2"/>
    <s v="754159"/>
    <s v="Tig welding machines/Công tắc máy hàn Tig"/>
    <m/>
    <n v="9"/>
    <n v="180000"/>
    <n v="6.9230769230769234"/>
    <n v="20000"/>
    <m/>
    <m/>
    <n v="0"/>
    <x v="2"/>
    <x v="0"/>
  </r>
  <r>
    <x v="2"/>
    <s v="754185"/>
    <s v="Drill 3.03x8xSD6"/>
    <m/>
    <n v="11"/>
    <n v="3619000"/>
    <n v="139.19230769230768"/>
    <n v="329000"/>
    <m/>
    <m/>
    <n v="0"/>
    <x v="2"/>
    <x v="0"/>
  </r>
  <r>
    <x v="2"/>
    <s v="754197"/>
    <s v="Drill 2.2*sd4"/>
    <m/>
    <n v="21"/>
    <n v="1680000"/>
    <n v="64.615384615384613"/>
    <n v="80000"/>
    <m/>
    <m/>
    <m/>
    <x v="1"/>
    <x v="0"/>
  </r>
  <r>
    <x v="2"/>
    <s v="754198"/>
    <s v="Drill 2.1*sd4"/>
    <m/>
    <n v="5"/>
    <n v="400000"/>
    <n v="15.384615384615385"/>
    <n v="80000"/>
    <m/>
    <m/>
    <m/>
    <x v="1"/>
    <x v="0"/>
  </r>
  <r>
    <x v="2"/>
    <s v="754351"/>
    <s v="Sơn Unipoxy Lining tự phẳng ( Epoxy KCC ET5635 màu D40434-xanh lục) bao gồm cả chất đóng cứng"/>
    <m/>
    <n v="3"/>
    <n v="7950000"/>
    <n v="305.76923076923077"/>
    <n v="2650000"/>
    <m/>
    <m/>
    <m/>
    <x v="1"/>
    <x v="0"/>
  </r>
  <r>
    <x v="2"/>
    <s v="754372"/>
    <s v="plastic welding rod/Que hàn nhựa PVC ( dạng  que đôi )"/>
    <m/>
    <n v="1"/>
    <n v="118000"/>
    <n v="4.5384615384615383"/>
    <n v="118000"/>
    <m/>
    <m/>
    <n v="0"/>
    <x v="1"/>
    <x v="0"/>
  </r>
  <r>
    <x v="2"/>
    <s v="754399"/>
    <s v="Nút dừng khẩn cấp ø22  Hanyoung 2 No, 2 Nc, MRE-RR1R (6A,250V)"/>
    <m/>
    <n v="15"/>
    <n v="1050245.441489375"/>
    <n v="40.394055441899035"/>
    <n v="70016.362765958329"/>
    <m/>
    <m/>
    <m/>
    <x v="1"/>
    <x v="0"/>
  </r>
  <r>
    <x v="2"/>
    <s v="754512"/>
    <s v="C-CUTTER /Dao phay 2F D0.3x90x45"/>
    <m/>
    <n v="2"/>
    <n v="271776.12571774842"/>
    <n v="10.452927912221092"/>
    <n v="135888.06285887421"/>
    <m/>
    <m/>
    <m/>
    <x v="1"/>
    <x v="0"/>
  </r>
  <r>
    <x v="2"/>
    <s v="754518"/>
    <s v="CABIRD Endmill Ø10*R2.0*25*90L (코너 R2.0, 4날)/Dao CNC dùng để cắt gọt sản phẩm"/>
    <m/>
    <n v="5"/>
    <n v="2680774.7242412157"/>
    <n v="103.10672016312368"/>
    <n v="536154.94484824315"/>
    <m/>
    <m/>
    <m/>
    <x v="1"/>
    <x v="0"/>
  </r>
  <r>
    <x v="2"/>
    <s v="754520"/>
    <s v="CABIRD Endmill Ø3*12*50/Dao CNC dùng để cắt gọt sản phẩm (Flat Endmill)"/>
    <m/>
    <n v="12"/>
    <n v="2808000.0254579699"/>
    <n v="108.00000097915269"/>
    <n v="234000.0021214975"/>
    <m/>
    <m/>
    <m/>
    <x v="1"/>
    <x v="0"/>
  </r>
  <r>
    <x v="2"/>
    <s v="754521"/>
    <s v="Dao CABIRD ENDMILL: R3.0*15*60L (볼엔드밀)"/>
    <m/>
    <n v="15"/>
    <n v="3759275.1724137901"/>
    <n v="144.58750663129962"/>
    <n v="250618.344827586"/>
    <m/>
    <m/>
    <m/>
    <x v="1"/>
    <x v="0"/>
  </r>
  <r>
    <x v="2"/>
    <s v="754522"/>
    <s v="CABIRD ENDMILL Ø10*25*90L Flat Endmill"/>
    <m/>
    <n v="9"/>
    <n v="5328000"/>
    <n v="204.92307692307693"/>
    <n v="592000"/>
    <m/>
    <m/>
    <m/>
    <x v="1"/>
    <x v="0"/>
  </r>
  <r>
    <x v="2"/>
    <s v="754524"/>
    <s v="Endmill R0.3*8*45L  Ball endmill"/>
    <m/>
    <n v="7"/>
    <n v="2261000"/>
    <n v="86.961538461538467"/>
    <n v="323000"/>
    <m/>
    <m/>
    <m/>
    <x v="1"/>
    <x v="0"/>
  </r>
  <r>
    <x v="2"/>
    <s v="754525"/>
    <s v="CABIRD ENDMILL  Ø8*R1.0*16*70L  (Flat Endmill)/Dao CNC dùng để cắt gọt sản phẩm"/>
    <m/>
    <n v="4"/>
    <n v="1644365.1886251457"/>
    <n v="63.244814947120986"/>
    <n v="411091.29715628643"/>
    <m/>
    <m/>
    <m/>
    <x v="1"/>
    <x v="0"/>
  </r>
  <r>
    <x v="2"/>
    <s v="754581"/>
    <s v="Flat/Dao lưỡi bằng D0.8x3FLxD0.7x6 FLAT"/>
    <m/>
    <n v="7"/>
    <n v="910000"/>
    <n v="35"/>
    <n v="130000"/>
    <m/>
    <m/>
    <m/>
    <x v="1"/>
    <x v="0"/>
  </r>
  <r>
    <x v="2"/>
    <s v="754617"/>
    <s v="Endmill/dao cắtPCD Ø5.25xR0.3x11xØ6x40"/>
    <m/>
    <n v="8"/>
    <n v="3630545.4545454499"/>
    <n v="139.63636363636346"/>
    <n v="453818.18181818124"/>
    <m/>
    <m/>
    <m/>
    <x v="1"/>
    <x v="0"/>
  </r>
  <r>
    <x v="2"/>
    <s v="754653"/>
    <s v="Mold Pin-EJECTOR PIN //Chốt hãm bằng thép SKD61 của khuôn đúc d4*L100*H6*D8/ 밀핀&quot;"/>
    <m/>
    <n v="17"/>
    <n v="464076.38888888457"/>
    <n v="17.849091880341714"/>
    <n v="27298.611111110858"/>
    <m/>
    <m/>
    <m/>
    <x v="1"/>
    <x v="0"/>
  </r>
  <r>
    <x v="2"/>
    <s v="754674"/>
    <s v="Flat/Dao cắt  D1.3X3X9 SD4 2F"/>
    <m/>
    <n v="19"/>
    <n v="5054000"/>
    <n v="194.38461538461539"/>
    <n v="266000"/>
    <m/>
    <m/>
    <m/>
    <x v="1"/>
    <x v="0"/>
  </r>
  <r>
    <x v="2"/>
    <s v="754683"/>
    <s v="Drill 1.65/Dao  1.65"/>
    <m/>
    <n v="15"/>
    <n v="3719380.23948"/>
    <n v="143.05308613384616"/>
    <n v="247958.68263200001"/>
    <m/>
    <m/>
    <m/>
    <x v="1"/>
    <x v="0"/>
  </r>
  <r>
    <x v="2"/>
    <s v="754717"/>
    <s v="dirll/ Dao Ø3.35x12xSD6"/>
    <m/>
    <n v="23"/>
    <n v="7820000"/>
    <n v="300.76923076923077"/>
    <n v="340000"/>
    <m/>
    <m/>
    <n v="0"/>
    <x v="2"/>
    <x v="0"/>
  </r>
  <r>
    <x v="2"/>
    <s v="754735"/>
    <s v="Drill 2.04x10*SD4/Dao 2.04x10*SD4 (hợp kim)"/>
    <m/>
    <n v="7"/>
    <n v="2604000"/>
    <n v="100.15384615384616"/>
    <n v="372000"/>
    <m/>
    <m/>
    <n v="0"/>
    <x v="2"/>
    <x v="0"/>
  </r>
  <r>
    <x v="2"/>
    <s v="754785"/>
    <s v="Light/ Bóng đèn rạng đông sợi đôt 40W"/>
    <m/>
    <n v="7"/>
    <n v="105000"/>
    <n v="4.0384615384615383"/>
    <n v="15000"/>
    <m/>
    <m/>
    <n v="0"/>
    <x v="2"/>
    <x v="0"/>
  </r>
  <r>
    <x v="2"/>
    <s v="754797"/>
    <s v="Drill 5.1x15xD6x45"/>
    <m/>
    <n v="16"/>
    <n v="2996363.6363636302"/>
    <n v="115.24475524475501"/>
    <n v="187272.72727272689"/>
    <m/>
    <m/>
    <m/>
    <x v="1"/>
    <x v="0"/>
  </r>
  <r>
    <x v="2"/>
    <s v="754824"/>
    <s v="Dao CABIRD ENDMILL R1.5*25*70L (Ball end mill)"/>
    <m/>
    <n v="4"/>
    <n v="1372000"/>
    <n v="52.769230769230766"/>
    <n v="343000"/>
    <m/>
    <m/>
    <m/>
    <x v="1"/>
    <x v="0"/>
  </r>
  <r>
    <x v="2"/>
    <s v="754825"/>
    <s v="CABIRD ENDMILL: R3.0*15*90L (볼엔드밀)"/>
    <m/>
    <n v="7"/>
    <n v="1974000"/>
    <n v="75.92307692307692"/>
    <n v="282000"/>
    <m/>
    <m/>
    <m/>
    <x v="1"/>
    <x v="0"/>
  </r>
  <r>
    <x v="2"/>
    <s v="754874"/>
    <s v="Đầu colet BT30-DTA7  phi 2.5~3"/>
    <m/>
    <n v="11"/>
    <n v="11825000"/>
    <n v="454.80769230769232"/>
    <n v="1075000"/>
    <m/>
    <m/>
    <m/>
    <x v="1"/>
    <x v="0"/>
  </r>
  <r>
    <x v="2"/>
    <s v="754915"/>
    <s v="AlMn20% dạng thỏi nhỏ"/>
    <m/>
    <n v="40"/>
    <n v="3600000"/>
    <n v="138.46153846153845"/>
    <n v="90000"/>
    <m/>
    <m/>
    <m/>
    <x v="1"/>
    <x v="0"/>
  </r>
  <r>
    <x v="2"/>
    <s v="754947"/>
    <s v="Coupling trục X (NES800S-N18CXN32C -TK)"/>
    <m/>
    <n v="7"/>
    <n v="20865966.0419049"/>
    <n v="802.53715545788077"/>
    <n v="2980852.2917006998"/>
    <m/>
    <m/>
    <m/>
    <x v="1"/>
    <x v="0"/>
  </r>
  <r>
    <x v="2"/>
    <s v="754954"/>
    <s v="Bu lông SUS304 M.14*3.5mm, bước ren (0.30)CSPPN1-SUS-M1.4-3.5"/>
    <m/>
    <n v="6000"/>
    <n v="7500000"/>
    <n v="288.46153846153845"/>
    <n v="1250"/>
    <m/>
    <m/>
    <n v="0"/>
    <x v="2"/>
    <x v="0"/>
  </r>
  <r>
    <x v="2"/>
    <s v="755011"/>
    <s v="CABIRD Endmill D10*R0.3*20*75L (flat end mill)/Dao CNC dùng để cắt gọt sản phẩm"/>
    <m/>
    <n v="7"/>
    <n v="4046000"/>
    <n v="155.61538461538461"/>
    <n v="578000"/>
    <m/>
    <m/>
    <m/>
    <x v="1"/>
    <x v="0"/>
  </r>
  <r>
    <x v="2"/>
    <s v="755012"/>
    <s v="CABIRD Endmill D4*R0.3*4*13*55L (flat end mill)/Dao CNC dùng để cắt gọt sản phẩm D4*R0.3*4*13*55L"/>
    <m/>
    <n v="16"/>
    <n v="5168000"/>
    <n v="198.76923076923077"/>
    <n v="323000"/>
    <m/>
    <m/>
    <m/>
    <x v="1"/>
    <x v="0"/>
  </r>
  <r>
    <x v="2"/>
    <s v="755013"/>
    <s v="CABIRD Endmill Ø3*R0.2*3*16*55L (flat end mill)/Dao CNC dùng để cắt gọt sản phẩm  Ø3*R0.2*3*16*55L"/>
    <m/>
    <n v="2"/>
    <n v="598000"/>
    <n v="23"/>
    <n v="299000"/>
    <m/>
    <m/>
    <m/>
    <x v="1"/>
    <x v="0"/>
  </r>
  <r>
    <x v="2"/>
    <s v="755014"/>
    <s v="CABIRD Endmill Ø2*R0.2*2*12*50L (flat end mill)/Dao CNC dùng để cắt gọt sản phẩm  Ø2*R0.2*2*12*50L"/>
    <m/>
    <n v="7"/>
    <n v="2198000"/>
    <n v="84.538461538461533"/>
    <n v="314000"/>
    <m/>
    <m/>
    <m/>
    <x v="1"/>
    <x v="0"/>
  </r>
  <r>
    <x v="2"/>
    <s v="755016"/>
    <s v="CABIRD Endmill R5.0*18*100L (Ball end mill)/Dao CNC dùng để cắt gọt sản phẩm R5.0*18*100L"/>
    <m/>
    <n v="10"/>
    <n v="5269829.0970709268"/>
    <n v="202.68573450272797"/>
    <n v="526982.90970709268"/>
    <m/>
    <m/>
    <m/>
    <x v="1"/>
    <x v="0"/>
  </r>
  <r>
    <x v="2"/>
    <s v="755023"/>
    <s v="Hexagonal bolt  (whole gen)/Chìm lục giác gen suốt M12*70mm"/>
    <m/>
    <n v="84"/>
    <n v="489607.9462365596"/>
    <n v="18.831074855252293"/>
    <n v="5828.6660266257095"/>
    <m/>
    <m/>
    <m/>
    <x v="1"/>
    <x v="0"/>
  </r>
  <r>
    <x v="2"/>
    <s v="755037"/>
    <s v="Straight-fluted tap M5*0.8/Mũi TAP M5X0.8 ( ren thẳng), bề mặt có lớp sơn RH4"/>
    <m/>
    <n v="17"/>
    <n v="4828000"/>
    <n v="185.69230769230768"/>
    <n v="284000"/>
    <m/>
    <m/>
    <m/>
    <x v="1"/>
    <x v="0"/>
  </r>
  <r>
    <x v="2"/>
    <s v="755048"/>
    <s v="Lưỡi dao PCD Insert/ DCGW11T308"/>
    <m/>
    <n v="43"/>
    <n v="16340000"/>
    <n v="628.46153846153845"/>
    <n v="380000"/>
    <m/>
    <m/>
    <m/>
    <x v="1"/>
    <x v="0"/>
  </r>
  <r>
    <x v="2"/>
    <s v="755050"/>
    <s v="Injection tip Ø45/Đầu bịt trục phun máy đúc chất liệu thép, kích thước Ø45"/>
    <m/>
    <n v="128"/>
    <n v="10880000"/>
    <n v="418.46153846153845"/>
    <n v="85000"/>
    <m/>
    <m/>
    <m/>
    <x v="1"/>
    <x v="0"/>
  </r>
  <r>
    <x v="2"/>
    <s v="755055"/>
    <s v="Drill D1.75/ Mũi khoan D1.75x8xD4x50"/>
    <m/>
    <n v="39"/>
    <n v="4322286.2667666841"/>
    <n v="166.24177949102631"/>
    <n v="110827.85299401754"/>
    <m/>
    <m/>
    <m/>
    <x v="1"/>
    <x v="0"/>
  </r>
  <r>
    <x v="2"/>
    <s v="755085"/>
    <s v="Injection tip Ø80/Đầu đẩy máy đúc chất liệu thép, kích thước phi80*90mm (M30*10)"/>
    <m/>
    <n v="36"/>
    <n v="9875042.0168067012"/>
    <n v="379.80930833871929"/>
    <n v="274306.72268907505"/>
    <m/>
    <m/>
    <m/>
    <x v="1"/>
    <x v="0"/>
  </r>
  <r>
    <x v="2"/>
    <s v="755086"/>
    <s v="Hạt dao tiện DCMT11T304"/>
    <m/>
    <n v="14"/>
    <n v="2002000"/>
    <n v="77"/>
    <n v="143000"/>
    <m/>
    <m/>
    <m/>
    <x v="1"/>
    <x v="0"/>
  </r>
  <r>
    <x v="2"/>
    <s v="755143"/>
    <s v="Contractor/Khởi động từ LS MC-100A AC220V"/>
    <m/>
    <n v="1"/>
    <n v="2127000"/>
    <n v="81.807692307692307"/>
    <n v="2127000"/>
    <m/>
    <m/>
    <n v="0"/>
    <x v="2"/>
    <x v="0"/>
  </r>
  <r>
    <x v="2"/>
    <s v="755178"/>
    <s v="Drill 5.1x20x6x50"/>
    <m/>
    <n v="11"/>
    <n v="3960000"/>
    <n v="152.30769230769232"/>
    <n v="360000"/>
    <m/>
    <m/>
    <m/>
    <x v="1"/>
    <x v="0"/>
  </r>
  <r>
    <x v="2"/>
    <s v="755193"/>
    <s v="CABIRD ENDMILL  2R*4*30*65L  (Ball Endmill)/Dao CNC dùng để cắt gọt sản phẩm"/>
    <m/>
    <n v="8"/>
    <n v="2502000"/>
    <n v="96.230769230769226"/>
    <n v="312750"/>
    <m/>
    <m/>
    <m/>
    <x v="1"/>
    <x v="0"/>
  </r>
  <r>
    <x v="2"/>
    <s v="755194"/>
    <s v="CABIRD ENDMILL  1.5R*3*30*65L  ((Ball Endmill)/Dao CNC dùng để cắt gọt sản phẩm"/>
    <m/>
    <n v="3"/>
    <n v="1176000"/>
    <n v="45.230769230769234"/>
    <n v="392000"/>
    <m/>
    <m/>
    <m/>
    <x v="1"/>
    <x v="0"/>
  </r>
  <r>
    <x v="2"/>
    <s v="755195"/>
    <s v="Straight-fluted tap M10x0.5/Mũi tap M10x0.5 ren thẳng"/>
    <m/>
    <n v="12"/>
    <n v="7977703.6882799994"/>
    <n v="306.83475724153845"/>
    <n v="664808.64068999991"/>
    <m/>
    <m/>
    <m/>
    <x v="1"/>
    <x v="0"/>
  </r>
  <r>
    <x v="2"/>
    <s v="755196"/>
    <s v="DRILL / Mũi khoan Ø 1.35 X 10 X D3 X 40"/>
    <m/>
    <n v="12"/>
    <n v="1320000"/>
    <n v="50.769230769230766"/>
    <n v="110000"/>
    <m/>
    <m/>
    <m/>
    <x v="1"/>
    <x v="0"/>
  </r>
  <r>
    <x v="2"/>
    <s v="755197"/>
    <s v="DRILL/ Mũi khoan  Ø 9.53 X 25 X D10 X 65"/>
    <m/>
    <n v="8"/>
    <n v="6141818.1799999997"/>
    <n v="236.22377615384613"/>
    <n v="767727.27249999996"/>
    <m/>
    <m/>
    <n v="0"/>
    <x v="2"/>
    <x v="0"/>
  </r>
  <r>
    <x v="2"/>
    <s v="755254"/>
    <s v="Công tắc nguồn KCD3 15A/220V (có đèn)"/>
    <m/>
    <n v="4"/>
    <n v="60000"/>
    <n v="2.3076923076923075"/>
    <n v="15000"/>
    <m/>
    <m/>
    <m/>
    <x v="1"/>
    <x v="0"/>
  </r>
  <r>
    <x v="2"/>
    <s v="755266"/>
    <s v="T Cutter/Dao phay D2 x 1T x D1 T CUT"/>
    <m/>
    <n v="58"/>
    <n v="5614733.2996506104"/>
    <n v="215.95128075579271"/>
    <n v="96805.746545700182"/>
    <m/>
    <m/>
    <m/>
    <x v="1"/>
    <x v="0"/>
  </r>
  <r>
    <x v="2"/>
    <s v="755267"/>
    <s v="T Cutter/Dao phay D3 x 0.5T x D1.5 x 6T CUT"/>
    <m/>
    <n v="48"/>
    <n v="5956259.7820284534"/>
    <n v="229.08691469340206"/>
    <n v="124088.74545892612"/>
    <m/>
    <m/>
    <m/>
    <x v="1"/>
    <x v="0"/>
  </r>
  <r>
    <x v="2"/>
    <s v="755268"/>
    <s v="T Cutter/Dao phay D2 x1T x D0.8 x 4.5 x D4T CUT"/>
    <m/>
    <n v="8"/>
    <n v="1040040.371616"/>
    <n v="40.001552754461535"/>
    <n v="130005.046452"/>
    <m/>
    <m/>
    <m/>
    <x v="1"/>
    <x v="0"/>
  </r>
  <r>
    <x v="2"/>
    <s v="755269"/>
    <s v="Dao khắc CNC (2000mm*1000mm)"/>
    <m/>
    <n v="15"/>
    <n v="16005000"/>
    <n v="615.57692307692309"/>
    <n v="1067000"/>
    <m/>
    <m/>
    <n v="0"/>
    <x v="2"/>
    <x v="0"/>
  </r>
  <r>
    <x v="2"/>
    <s v="755325"/>
    <s v="Drill Ø7.5/Mũi khoan thép Ø7.5"/>
    <m/>
    <n v="14"/>
    <n v="6902000"/>
    <n v="265.46153846153845"/>
    <n v="493000"/>
    <m/>
    <m/>
    <m/>
    <x v="1"/>
    <x v="0"/>
  </r>
  <r>
    <x v="2"/>
    <s v="755326"/>
    <s v="Spiral tap M2.5x0.45/ Tap xoắn M2.5x0.45"/>
    <m/>
    <n v="6"/>
    <n v="1034912.0084219999"/>
    <n v="39.804308016230763"/>
    <n v="172485.33473699997"/>
    <m/>
    <m/>
    <m/>
    <x v="1"/>
    <x v="0"/>
  </r>
  <r>
    <x v="2"/>
    <s v="755331"/>
    <s v="Ø10 PCD Endmill/Dao phay（PCD）Ø10x15xØ10x60, 4F"/>
    <m/>
    <n v="50"/>
    <n v="142527626.22119471"/>
    <n v="5481.8317777382581"/>
    <n v="2850552.5244238945"/>
    <m/>
    <m/>
    <m/>
    <x v="1"/>
    <x v="0"/>
  </r>
  <r>
    <x v="2"/>
    <s v="755333"/>
    <s v="PCD Insert tip/Lưỡi dao（PCD) DCGT0702"/>
    <m/>
    <n v="4"/>
    <n v="1396000"/>
    <n v="53.692307692307693"/>
    <n v="349000"/>
    <m/>
    <m/>
    <m/>
    <x v="1"/>
    <x v="0"/>
  </r>
  <r>
    <x v="2"/>
    <s v="755336"/>
    <s v="PCD Insert tip/Lưỡi dao（PCD） APMT1604-DIADX120"/>
    <m/>
    <n v="88"/>
    <n v="33440000"/>
    <n v="1286.1538461538462"/>
    <n v="380000"/>
    <m/>
    <m/>
    <m/>
    <x v="1"/>
    <x v="0"/>
  </r>
  <r>
    <x v="2"/>
    <s v="755341"/>
    <s v="Endmill/Dao phay D4.75xA3x12FLx45LxS6x3F"/>
    <m/>
    <n v="7"/>
    <n v="1289687.5"/>
    <n v="49.603365384615387"/>
    <n v="184241.07142857142"/>
    <m/>
    <m/>
    <m/>
    <x v="1"/>
    <x v="0"/>
  </r>
  <r>
    <x v="2"/>
    <s v="755342"/>
    <s v="Hạt dao máy tiện PCD FACE 50"/>
    <m/>
    <n v="23"/>
    <n v="3685307.6923083998"/>
    <n v="141.74260355032308"/>
    <n v="160230.76923079998"/>
    <m/>
    <m/>
    <m/>
    <x v="1"/>
    <x v="0"/>
  </r>
  <r>
    <x v="2"/>
    <s v="755344"/>
    <s v="Point tap M1.6*0.35/Tap thẳng M1.6*0.35"/>
    <m/>
    <n v="62"/>
    <n v="14774146.341463415"/>
    <n v="568.23639774859294"/>
    <n v="238292.68292682926"/>
    <m/>
    <m/>
    <m/>
    <x v="1"/>
    <x v="0"/>
  </r>
  <r>
    <x v="2"/>
    <s v="755377"/>
    <s v="Inox ball sus304 for sanding size 0.4/Bi inox (1KG)"/>
    <m/>
    <n v="1300"/>
    <n v="166400000"/>
    <n v="6400"/>
    <n v="128000"/>
    <m/>
    <m/>
    <m/>
    <x v="1"/>
    <x v="0"/>
  </r>
  <r>
    <x v="2"/>
    <s v="755380"/>
    <s v="Drill Ø3.30/Mũi khoan thép Ø3.30"/>
    <m/>
    <n v="19"/>
    <n v="3279761.9047619049"/>
    <n v="126.14468864468864"/>
    <n v="172619.04761904763"/>
    <m/>
    <m/>
    <m/>
    <x v="1"/>
    <x v="0"/>
  </r>
  <r>
    <x v="2"/>
    <s v="755381"/>
    <s v="Point Tap M4x0.7/ Mũi khoan M4X 0.7 thẳng, bề mặt có lớp sơn RH4"/>
    <m/>
    <n v="20"/>
    <n v="3140000"/>
    <n v="120.76923076923077"/>
    <n v="157000"/>
    <m/>
    <m/>
    <m/>
    <x v="1"/>
    <x v="0"/>
  </r>
  <r>
    <x v="2"/>
    <s v="755382"/>
    <s v="Drill Ø8.5/Mũi khoan thép Ø8.5"/>
    <m/>
    <n v="26"/>
    <n v="13988000"/>
    <n v="538"/>
    <n v="538000"/>
    <m/>
    <m/>
    <m/>
    <x v="1"/>
    <x v="0"/>
  </r>
  <r>
    <x v="2"/>
    <s v="755384"/>
    <s v="F537 - Drill Ø8.80/Mũi khoan thép Ø8.80"/>
    <m/>
    <n v="30"/>
    <n v="17070000"/>
    <n v="656.53846153846155"/>
    <n v="569000"/>
    <m/>
    <m/>
    <m/>
    <x v="1"/>
    <x v="0"/>
  </r>
  <r>
    <x v="2"/>
    <s v="755390"/>
    <s v="Drill  Ø2.5 x 90º/Mũi khoan thép Ø2.5x6X4X50X90º"/>
    <m/>
    <n v="24"/>
    <n v="3072000"/>
    <n v="118.15384615384616"/>
    <n v="128000"/>
    <m/>
    <m/>
    <m/>
    <x v="1"/>
    <x v="0"/>
  </r>
  <r>
    <x v="2"/>
    <s v="755394"/>
    <s v="CABIRD Endmill  0.2R*0.4*1*40L (Ball end mill)/Dao CNC dùng để cắt gọt sản phẩm"/>
    <m/>
    <n v="5"/>
    <n v="1789786.8839914217"/>
    <n v="68.837957076593142"/>
    <n v="357957.37679828436"/>
    <m/>
    <m/>
    <m/>
    <x v="1"/>
    <x v="0"/>
  </r>
  <r>
    <x v="2"/>
    <s v="755407"/>
    <s v="Drill /Mũi khoan Ø1.26x10xØ3x45"/>
    <m/>
    <n v="18"/>
    <n v="2180662.9588431539"/>
    <n v="83.871652263198229"/>
    <n v="121147.94215795299"/>
    <m/>
    <m/>
    <m/>
    <x v="1"/>
    <x v="0"/>
  </r>
  <r>
    <x v="2"/>
    <s v="755430"/>
    <s v="Bearing/Vòng bi ngoài trục máy sấy li tâm SKF 6308E-Z"/>
    <m/>
    <n v="5"/>
    <n v="1707000"/>
    <n v="65.65384615384616"/>
    <n v="341400"/>
    <m/>
    <m/>
    <m/>
    <x v="1"/>
    <x v="0"/>
  </r>
  <r>
    <x v="2"/>
    <s v="755449"/>
    <s v="Cút vuông PPR Ø40"/>
    <m/>
    <n v="4"/>
    <n v="52000"/>
    <n v="2"/>
    <n v="13000"/>
    <m/>
    <m/>
    <n v="0"/>
    <x v="2"/>
    <x v="0"/>
  </r>
  <r>
    <x v="2"/>
    <s v="755475"/>
    <s v="Hạt dao tiện DCMT11T304 (PCD)"/>
    <m/>
    <n v="2"/>
    <n v="760000"/>
    <n v="29.23076923076923"/>
    <n v="380000"/>
    <m/>
    <m/>
    <m/>
    <x v="1"/>
    <x v="0"/>
  </r>
  <r>
    <x v="2"/>
    <s v="755479"/>
    <s v="GEN3-1 DAO THÉP HÌNH CHỮ T"/>
    <m/>
    <n v="28"/>
    <n v="12455011.183625959"/>
    <n v="479.03889167792147"/>
    <n v="444821.82798664138"/>
    <m/>
    <m/>
    <m/>
    <x v="1"/>
    <x v="0"/>
  </r>
  <r>
    <x v="2"/>
    <s v="755493"/>
    <s v="ESD11-3 Ø4.78/4.68 Dao phay（PCD）"/>
    <m/>
    <n v="5"/>
    <n v="10735000"/>
    <n v="412.88461538461536"/>
    <n v="2147000"/>
    <m/>
    <m/>
    <m/>
    <x v="1"/>
    <x v="0"/>
  </r>
  <r>
    <x v="2"/>
    <s v="755497"/>
    <s v="Drill  Ø2.75/Mũi khoan thép Ø2.75"/>
    <m/>
    <n v="32"/>
    <n v="5611818.1818181816"/>
    <n v="215.83916083916083"/>
    <n v="175369.31818181818"/>
    <m/>
    <m/>
    <m/>
    <x v="1"/>
    <x v="0"/>
  </r>
  <r>
    <x v="2"/>
    <s v="755503"/>
    <s v="Drill  Ø3.0 x 90º/Mũi khoan thép Ø3.0*6*4*50*90º"/>
    <m/>
    <n v="23"/>
    <n v="2944000"/>
    <n v="113.23076923076923"/>
    <n v="128000"/>
    <m/>
    <m/>
    <m/>
    <x v="1"/>
    <x v="0"/>
  </r>
  <r>
    <x v="2"/>
    <s v="755504"/>
    <s v="D4x0.6 Tcutter xD2 x6x Sd6"/>
    <m/>
    <n v="8"/>
    <n v="1737600"/>
    <n v="66.830769230769235"/>
    <n v="217200"/>
    <m/>
    <m/>
    <n v="0"/>
    <x v="2"/>
    <x v="0"/>
  </r>
  <r>
    <x v="2"/>
    <s v="755524"/>
    <s v="Flat D3x12xSd6 3F"/>
    <m/>
    <n v="2"/>
    <n v="509600.0021095"/>
    <n v="19.600000081134617"/>
    <n v="254800.00105475"/>
    <m/>
    <m/>
    <m/>
    <x v="1"/>
    <x v="0"/>
  </r>
  <r>
    <x v="2"/>
    <s v="755557"/>
    <s v="T nhiệt PPR phi 63"/>
    <m/>
    <n v="2"/>
    <n v="140000"/>
    <n v="5.384615384615385"/>
    <n v="70000"/>
    <m/>
    <m/>
    <n v="0"/>
    <x v="2"/>
    <x v="0"/>
  </r>
  <r>
    <x v="2"/>
    <s v="755585"/>
    <s v="Acid/axit Phosphoric - H3PO4 (35kg/can)"/>
    <m/>
    <n v="70"/>
    <n v="2450000"/>
    <n v="94.230769230769226"/>
    <n v="35000"/>
    <m/>
    <m/>
    <n v="0"/>
    <x v="2"/>
    <x v="0"/>
  </r>
  <r>
    <x v="2"/>
    <s v="755615"/>
    <s v="Drill_x000d__x000a_/Mũi khoan thép Ø4.57 ( dao oto)"/>
    <m/>
    <n v="20"/>
    <n v="8600000"/>
    <n v="330.76923076923077"/>
    <n v="430000"/>
    <m/>
    <m/>
    <m/>
    <x v="1"/>
    <x v="0"/>
  </r>
  <r>
    <x v="2"/>
    <s v="755616"/>
    <s v="TAP（挤压平头)/Tap M5*0.8 , loại đầu bằng ( dao oto)"/>
    <m/>
    <n v="25"/>
    <n v="4846298.8115449902"/>
    <n v="186.39610813634579"/>
    <n v="193851.95246179961"/>
    <m/>
    <m/>
    <m/>
    <x v="1"/>
    <x v="0"/>
  </r>
  <r>
    <x v="2"/>
    <s v="755642"/>
    <s v="Tap M1.4*0.3 (twisted - mũi xoắn)- YG"/>
    <m/>
    <n v="20"/>
    <n v="4300000"/>
    <n v="165.38461538461539"/>
    <n v="215000"/>
    <m/>
    <m/>
    <m/>
    <x v="1"/>
    <x v="0"/>
  </r>
  <r>
    <x v="2"/>
    <s v="755650"/>
    <s v="Mang sông 63 PPR"/>
    <m/>
    <n v="2"/>
    <n v="54000"/>
    <n v="2.0769230769230771"/>
    <n v="27000"/>
    <m/>
    <m/>
    <n v="0"/>
    <x v="2"/>
    <x v="0"/>
  </r>
  <r>
    <x v="2"/>
    <s v="755659"/>
    <s v="Dây curoa điều hòa phòng sơn B32"/>
    <m/>
    <n v="3"/>
    <n v="564000"/>
    <n v="21.692307692307693"/>
    <n v="188000"/>
    <m/>
    <m/>
    <m/>
    <x v="1"/>
    <x v="0"/>
  </r>
  <r>
    <x v="2"/>
    <s v="755709"/>
    <s v="Ø3.65 Twist dill Ø3.65 (+-0.005_x15x90xØ6x70"/>
    <m/>
    <n v="8"/>
    <n v="3576000"/>
    <n v="137.53846153846155"/>
    <n v="447000"/>
    <m/>
    <m/>
    <m/>
    <x v="1"/>
    <x v="0"/>
  </r>
  <r>
    <x v="2"/>
    <s v="755713"/>
    <s v="Drill /Mũi khoan Ø1.55x10xsd4x60"/>
    <m/>
    <n v="9"/>
    <n v="2205000"/>
    <n v="84.807692307692307"/>
    <n v="245000"/>
    <m/>
    <m/>
    <n v="0"/>
    <x v="2"/>
    <x v="0"/>
  </r>
  <r>
    <x v="2"/>
    <s v="755745"/>
    <s v="Wafer Butterfly Valve Handle/Van bướm tay gạt bằng gang hãng AUT malaysia DN125"/>
    <m/>
    <n v="5"/>
    <n v="7375000"/>
    <n v="283.65384615384613"/>
    <n v="1475000"/>
    <m/>
    <m/>
    <n v="0"/>
    <x v="2"/>
    <x v="0"/>
  </r>
  <r>
    <x v="2"/>
    <s v="755777"/>
    <s v="Flat/Dao lưỡi bằng Ø0.9 FLAT D0.9x2.1FLxD0.85x9xD6 FLAT"/>
    <m/>
    <n v="86"/>
    <n v="10664000"/>
    <n v="410.15384615384613"/>
    <n v="124000"/>
    <m/>
    <m/>
    <m/>
    <x v="1"/>
    <x v="0"/>
  </r>
  <r>
    <x v="2"/>
    <s v="755779"/>
    <s v="Flat/Dao lưỡi bằng Ø1.3x3FLxD1.2x9xD6 FLAT"/>
    <m/>
    <n v="5"/>
    <n v="649995.016665"/>
    <n v="24.999808333269232"/>
    <n v="129999.003333"/>
    <m/>
    <m/>
    <m/>
    <x v="1"/>
    <x v="0"/>
  </r>
  <r>
    <x v="2"/>
    <s v="755781"/>
    <s v="Drill Ø1.8/Mũi khoan Ø1.8 x12xSD3"/>
    <m/>
    <n v="15"/>
    <n v="2702708.3333333344"/>
    <n v="103.95032051282055"/>
    <n v="180180.55555555562"/>
    <m/>
    <m/>
    <m/>
    <x v="1"/>
    <x v="0"/>
  </r>
  <r>
    <x v="2"/>
    <s v="755812"/>
    <s v="Phao xả tự động SAD 402-04D"/>
    <m/>
    <n v="4"/>
    <n v="1480000"/>
    <n v="56.92307692307692"/>
    <n v="370000"/>
    <m/>
    <m/>
    <m/>
    <x v="1"/>
    <x v="0"/>
  </r>
  <r>
    <x v="2"/>
    <s v="755844"/>
    <s v="handspike/Cần gạt mài rung dài 409.09 rộng 220 theo bản vẽ"/>
    <m/>
    <n v="3"/>
    <n v="8400000"/>
    <n v="323.07692307692309"/>
    <n v="2800000"/>
    <m/>
    <m/>
    <n v="0"/>
    <x v="2"/>
    <x v="0"/>
  </r>
  <r>
    <x v="2"/>
    <s v="755867"/>
    <s v="Relay Weidmulle/Rơ le trung gian ABB CR-P024DC2"/>
    <m/>
    <n v="8"/>
    <n v="907641.19601328939"/>
    <n v="34.909276769741901"/>
    <n v="113455.14950166117"/>
    <m/>
    <m/>
    <m/>
    <x v="1"/>
    <x v="0"/>
  </r>
  <r>
    <x v="2"/>
    <s v="755897"/>
    <s v="plastic welding rod/Que hàn nhựa PE ( dạng  que đôi )"/>
    <m/>
    <n v="1"/>
    <n v="246000"/>
    <n v="9.4615384615384617"/>
    <n v="246000"/>
    <m/>
    <m/>
    <n v="0"/>
    <x v="2"/>
    <x v="0"/>
  </r>
  <r>
    <x v="2"/>
    <s v="755898"/>
    <s v="plastic welding rod/Que hàn nhựa PPR ( dạng  que đôi )"/>
    <m/>
    <n v="1"/>
    <n v="140000"/>
    <n v="5.384615384615385"/>
    <n v="140000"/>
    <m/>
    <m/>
    <n v="0"/>
    <x v="2"/>
    <x v="0"/>
  </r>
  <r>
    <x v="2"/>
    <s v="755899"/>
    <s v="plastic welding rod/Que hàn nhựa PP ( dạng  que đôi )"/>
    <m/>
    <n v="1"/>
    <n v="140000"/>
    <n v="5.384615384615385"/>
    <n v="140000"/>
    <m/>
    <m/>
    <n v="0"/>
    <x v="2"/>
    <x v="0"/>
  </r>
  <r>
    <x v="2"/>
    <s v="755926"/>
    <s v="Drive Belt/Dây curoa quạt thông gió Chiller A74"/>
    <m/>
    <n v="12"/>
    <n v="806400"/>
    <n v="31.015384615384615"/>
    <n v="67200"/>
    <m/>
    <m/>
    <n v="0"/>
    <x v="2"/>
    <x v="0"/>
  </r>
  <r>
    <x v="2"/>
    <s v="755940"/>
    <s v="dây xoắn ruột gà nhựa màu đen SW-25"/>
    <m/>
    <n v="60"/>
    <n v="1500000"/>
    <n v="57.692307692307693"/>
    <n v="25000"/>
    <m/>
    <m/>
    <n v="0"/>
    <x v="2"/>
    <x v="0"/>
  </r>
  <r>
    <x v="2"/>
    <s v="755950"/>
    <s v="Coupling trục Z (NES1300S-N22CXN32C)"/>
    <m/>
    <n v="6"/>
    <n v="27612821.389091998"/>
    <n v="1062.0315918881538"/>
    <n v="4602136.898182"/>
    <m/>
    <m/>
    <m/>
    <x v="1"/>
    <x v="0"/>
  </r>
  <r>
    <x v="2"/>
    <s v="755972"/>
    <s v="Drill D3.4x10*45*06"/>
    <m/>
    <n v="11"/>
    <n v="1430000"/>
    <n v="55"/>
    <n v="130000"/>
    <m/>
    <m/>
    <m/>
    <x v="1"/>
    <x v="0"/>
  </r>
  <r>
    <x v="2"/>
    <s v="755973"/>
    <s v="Dao D2x0.8xD1x5xD6 T-CUT"/>
    <m/>
    <n v="53"/>
    <n v="7287500"/>
    <n v="280.28846153846155"/>
    <n v="137500"/>
    <m/>
    <m/>
    <m/>
    <x v="1"/>
    <x v="0"/>
  </r>
  <r>
    <x v="2"/>
    <s v="755974"/>
    <s v="Dao D1x2FLx6FLAT"/>
    <m/>
    <n v="56"/>
    <n v="4954195.0152734518"/>
    <n v="190.54596212590198"/>
    <n v="88467.768129883072"/>
    <m/>
    <m/>
    <m/>
    <x v="1"/>
    <x v="0"/>
  </r>
  <r>
    <x v="2"/>
    <s v="756051"/>
    <s v="Sensor /bộ cảm biến động cơ trục chính máy Fanuc A20B-2003-0311"/>
    <m/>
    <n v="11"/>
    <n v="29748396.075100601"/>
    <n v="1144.1690798115615"/>
    <n v="2704399.6431909637"/>
    <m/>
    <m/>
    <m/>
    <x v="1"/>
    <x v="0"/>
  </r>
  <r>
    <x v="2"/>
    <s v="756062"/>
    <s v="EJECTOR PIN/밀핀Chốt hãm bằng thép của khuôn đúc SKH51 3.5-100-4T-7H"/>
    <m/>
    <n v="15"/>
    <n v="825000"/>
    <n v="31.73076923076923"/>
    <n v="55000"/>
    <m/>
    <m/>
    <m/>
    <x v="1"/>
    <x v="0"/>
  </r>
  <r>
    <x v="2"/>
    <s v="756098"/>
    <s v="Green LED Swicth/Nút nhấn (công tắc) đèn Hanyoung màu xanh CR-G30MDG đường kính 30mm"/>
    <m/>
    <n v="9"/>
    <n v="603343.81352255819"/>
    <n v="23.205531289329162"/>
    <n v="67038.201502506461"/>
    <m/>
    <m/>
    <m/>
    <x v="1"/>
    <x v="0"/>
  </r>
  <r>
    <x v="2"/>
    <s v="756113"/>
    <s v="Dây encoder máy Komatech GMT400II/Encoder cable (x-axis)"/>
    <m/>
    <n v="1"/>
    <n v="9576354.9139031321"/>
    <n v="368.32134284242818"/>
    <n v="9576354.9139031321"/>
    <m/>
    <m/>
    <m/>
    <x v="1"/>
    <x v="0"/>
  </r>
  <r>
    <x v="2"/>
    <s v="756118"/>
    <s v="Sensorhead máy Fanuc A860-2162-V002/Bộ cảm biến"/>
    <m/>
    <n v="4"/>
    <n v="16000000"/>
    <n v="615.38461538461536"/>
    <n v="4000000"/>
    <m/>
    <m/>
    <m/>
    <x v="1"/>
    <x v="0"/>
  </r>
  <r>
    <x v="2"/>
    <s v="756196"/>
    <s v="Coil springs SWF 20-75/Lò xo (Code Misumi: SWF20-75)"/>
    <m/>
    <n v="2"/>
    <n v="101218.77421"/>
    <n v="3.8930297773076923"/>
    <n v="50609.387105000002"/>
    <m/>
    <m/>
    <m/>
    <x v="1"/>
    <x v="0"/>
  </r>
  <r>
    <x v="2"/>
    <s v="756256"/>
    <s v="Tụ điện đèn cao áp Hibay Philip CP25CU28- 25 Microfara"/>
    <m/>
    <n v="29"/>
    <n v="4321000"/>
    <n v="166.19230769230768"/>
    <n v="149000"/>
    <m/>
    <m/>
    <m/>
    <x v="1"/>
    <x v="0"/>
  </r>
  <r>
    <x v="2"/>
    <s v="756257"/>
    <s v="chấn lưu đèn cao áp Hibay Philip BHL 400L 200"/>
    <m/>
    <n v="29"/>
    <n v="21373000"/>
    <n v="822.03846153846155"/>
    <n v="737000"/>
    <m/>
    <m/>
    <m/>
    <x v="1"/>
    <x v="0"/>
  </r>
  <r>
    <x v="2"/>
    <s v="756258"/>
    <s v="Bộ kích đèn cao áp Hibay Philip BHL SI 5I ( 9137 100 111)"/>
    <m/>
    <n v="29"/>
    <n v="3335000"/>
    <n v="128.26923076923077"/>
    <n v="115000"/>
    <m/>
    <m/>
    <m/>
    <x v="1"/>
    <x v="0"/>
  </r>
  <r>
    <x v="2"/>
    <s v="756261"/>
    <s v="Bearing/Vòng bi động cơ Oil Skimmer  SKF 607Z"/>
    <m/>
    <n v="10"/>
    <n v="341475.95862137928"/>
    <n v="13.133690716206896"/>
    <n v="34147.595862137925"/>
    <m/>
    <m/>
    <m/>
    <x v="1"/>
    <x v="0"/>
  </r>
  <r>
    <x v="2"/>
    <s v="756279"/>
    <s v="Dao Ø2.6Taper drill Ø2.6 x 1.206˚x Ø2.8 x 90˚x Ø5.65 x 3.182˚ x Ø5.77 x 90˚xØ8x63"/>
    <m/>
    <n v="16"/>
    <n v="9280000"/>
    <n v="356.92307692307691"/>
    <n v="580000"/>
    <m/>
    <m/>
    <m/>
    <x v="1"/>
    <x v="0"/>
  </r>
  <r>
    <x v="2"/>
    <s v="756280"/>
    <s v="Dao Ø2.7 Taper reamer/ Ø2.7x1.206˚xØ2.95xØ6x60, 2F"/>
    <m/>
    <n v="14"/>
    <n v="4760000"/>
    <n v="183.07692307692307"/>
    <n v="340000"/>
    <m/>
    <m/>
    <m/>
    <x v="1"/>
    <x v="0"/>
  </r>
  <r>
    <x v="2"/>
    <s v="756354"/>
    <s v="Pulse Generator Manual/ Tay quay trục máy KMT"/>
    <m/>
    <n v="1"/>
    <n v="1466247.7577780001"/>
    <n v="56.394144529923082"/>
    <n v="1466247.7577780001"/>
    <m/>
    <m/>
    <m/>
    <x v="1"/>
    <x v="0"/>
  </r>
  <r>
    <x v="2"/>
    <s v="756355"/>
    <s v="Power Cable/ Dây động lực trục X máy KMT GMT400II"/>
    <m/>
    <n v="4"/>
    <n v="30875839.302857138"/>
    <n v="1187.5322808791207"/>
    <n v="7718959.8257142846"/>
    <m/>
    <m/>
    <m/>
    <x v="1"/>
    <x v="0"/>
  </r>
  <r>
    <x v="2"/>
    <s v="756364"/>
    <s v="Đuôi chuột thẳng nối ống mềm ren ngoài 13 ra ống phi 10"/>
    <m/>
    <n v="9"/>
    <n v="64800"/>
    <n v="2.4923076923076923"/>
    <n v="7200"/>
    <m/>
    <m/>
    <m/>
    <x v="1"/>
    <x v="0"/>
  </r>
  <r>
    <x v="2"/>
    <s v="756366"/>
    <s v="Đuôi chuột thẳng nối ống mềm ren ngoài 17 ra ống phi 10"/>
    <m/>
    <n v="4"/>
    <n v="34000"/>
    <n v="1.3076923076923077"/>
    <n v="8500"/>
    <m/>
    <m/>
    <n v="0"/>
    <x v="1"/>
    <x v="0"/>
  </r>
  <r>
    <x v="2"/>
    <s v="756367"/>
    <s v="Đuôi chuột thẳng nối ống mềm ren ngoài 17 ra ống phi 12"/>
    <m/>
    <n v="2"/>
    <n v="18200"/>
    <n v="0.7"/>
    <n v="9100"/>
    <m/>
    <m/>
    <m/>
    <x v="1"/>
    <x v="0"/>
  </r>
  <r>
    <x v="2"/>
    <s v="756395"/>
    <s v="Ø8.0 PCD Endmill/Dao phay（PCD）Ø8.0*R0.2x10xØ8x60, 4F 四刃"/>
    <m/>
    <n v="23"/>
    <n v="69460000"/>
    <n v="2671.5384615384614"/>
    <n v="3020000"/>
    <m/>
    <m/>
    <m/>
    <x v="1"/>
    <x v="0"/>
  </r>
  <r>
    <x v="2"/>
    <s v="756420"/>
    <s v="Bearings 6208RZ/Vòng bi 6208RZ"/>
    <m/>
    <n v="11"/>
    <n v="2130000"/>
    <n v="81.92307692307692"/>
    <n v="193636.36363636365"/>
    <m/>
    <m/>
    <m/>
    <x v="1"/>
    <x v="0"/>
  </r>
  <r>
    <x v="2"/>
    <s v="756450"/>
    <s v="Drill/Mũi khoan  Ø 4  X 15 X SD6"/>
    <m/>
    <n v="4"/>
    <n v="988000"/>
    <n v="38"/>
    <n v="247000"/>
    <m/>
    <m/>
    <n v="0"/>
    <x v="2"/>
    <x v="0"/>
  </r>
  <r>
    <x v="2"/>
    <s v="756453"/>
    <s v="Tấm cao su chịu dầu 700x380x1mm"/>
    <m/>
    <n v="45"/>
    <n v="4518395.0195940612"/>
    <n v="173.78442383054082"/>
    <n v="100408.77821320135"/>
    <m/>
    <m/>
    <m/>
    <x v="1"/>
    <x v="0"/>
  </r>
  <r>
    <x v="2"/>
    <s v="756456"/>
    <s v="Pin tụ 5.5V 0.1F"/>
    <m/>
    <n v="1"/>
    <n v="52952.015678399599"/>
    <n v="2.0366159876307539"/>
    <n v="52952.015678399599"/>
    <m/>
    <m/>
    <m/>
    <x v="1"/>
    <x v="0"/>
  </r>
  <r>
    <x v="2"/>
    <s v="756457"/>
    <s v="Fan Spindle Motor/ Quạt làm mát động cơ trục chính A90L-0001-0537/R"/>
    <m/>
    <n v="5"/>
    <n v="6625570.5867076572"/>
    <n v="254.82963795029451"/>
    <n v="1325114.1173415314"/>
    <m/>
    <m/>
    <m/>
    <x v="1"/>
    <x v="0"/>
  </r>
  <r>
    <x v="2"/>
    <s v="756534"/>
    <s v="Tap PT1/8-28 , loại ren thẳng, brand: Yamawa"/>
    <m/>
    <n v="2"/>
    <n v="750000"/>
    <n v="28.846153846153847"/>
    <n v="375000"/>
    <m/>
    <m/>
    <m/>
    <x v="1"/>
    <x v="0"/>
  </r>
  <r>
    <x v="2"/>
    <s v="756542"/>
    <s v="Hydraulic wire/dây dầu thủy lực máy ép đứng đúc nhựa dài 1200mm, đầu cose tren trong 42"/>
    <m/>
    <n v="1"/>
    <n v="2500000"/>
    <n v="96.15384615384616"/>
    <n v="2500000"/>
    <m/>
    <m/>
    <n v="0"/>
    <x v="2"/>
    <x v="0"/>
  </r>
  <r>
    <x v="2"/>
    <s v="756588"/>
    <s v="PCD Insert tip/Lưỡi dao（PCD） APMT113502"/>
    <m/>
    <n v="12"/>
    <n v="4020000"/>
    <n v="154.61538461538461"/>
    <n v="335000"/>
    <m/>
    <m/>
    <n v="0"/>
    <x v="2"/>
    <x v="0"/>
  </r>
  <r>
    <x v="2"/>
    <s v="756589"/>
    <s v="Drill Ø3.23/ Mũi khoan thép Ø3.2"/>
    <m/>
    <n v="8"/>
    <n v="3280000"/>
    <n v="126.15384615384616"/>
    <n v="410000"/>
    <m/>
    <m/>
    <n v="0"/>
    <x v="2"/>
    <x v="0"/>
  </r>
  <r>
    <x v="2"/>
    <s v="756595"/>
    <s v="Cutter D26.00*R0.3"/>
    <m/>
    <n v="3"/>
    <n v="11400000"/>
    <n v="438.46153846153845"/>
    <n v="3800000"/>
    <m/>
    <m/>
    <n v="0"/>
    <x v="2"/>
    <x v="0"/>
  </r>
  <r>
    <x v="2"/>
    <s v="756596"/>
    <s v="Cutter D39.58*D36.52*18L"/>
    <m/>
    <n v="2"/>
    <n v="11000000"/>
    <n v="423.07692307692309"/>
    <n v="5500000"/>
    <m/>
    <m/>
    <n v="0"/>
    <x v="2"/>
    <x v="0"/>
  </r>
  <r>
    <x v="2"/>
    <s v="756606"/>
    <s v="Bearing /Vòng bi NSK 20TAC47CDBHPN7C"/>
    <m/>
    <n v="14"/>
    <n v="19879944.186620299"/>
    <n v="764.61323794693453"/>
    <n v="1419996.0133300214"/>
    <m/>
    <m/>
    <m/>
    <x v="1"/>
    <x v="0"/>
  </r>
  <r>
    <x v="2"/>
    <s v="756673"/>
    <s v="CABIRD ENDMILL Ø10*R1*22*100L /Dao CNC dùng để cắt gọt sản phẩm"/>
    <m/>
    <n v="5"/>
    <n v="2734213.6363636302"/>
    <n v="105.1620629370627"/>
    <n v="546842.72727272601"/>
    <m/>
    <m/>
    <m/>
    <x v="1"/>
    <x v="0"/>
  </r>
  <r>
    <x v="2"/>
    <s v="756689"/>
    <s v="Bearing/Vòng bi SKF2308-C3"/>
    <m/>
    <n v="4"/>
    <n v="9316000"/>
    <n v="358.30769230769232"/>
    <n v="2329000"/>
    <m/>
    <m/>
    <n v="0"/>
    <x v="2"/>
    <x v="0"/>
  </r>
  <r>
    <x v="2"/>
    <s v="756736"/>
    <s v="Ladle coating liquid/ Chất sơn khuôn Metalcote 1998/P. Brand:Cesana"/>
    <m/>
    <n v="3"/>
    <n v="5100000"/>
    <n v="196.15384615384616"/>
    <n v="1700000"/>
    <m/>
    <m/>
    <m/>
    <x v="1"/>
    <x v="0"/>
  </r>
  <r>
    <x v="2"/>
    <s v="756748"/>
    <s v="Center drill 2ACD/ D8xA118x2.403x45x08"/>
    <m/>
    <n v="35"/>
    <n v="8050000"/>
    <n v="309.61538461538464"/>
    <n v="230000"/>
    <m/>
    <m/>
    <m/>
    <x v="1"/>
    <x v="0"/>
  </r>
  <r>
    <x v="2"/>
    <s v="756751"/>
    <s v="Endmill/ Dao phay D0.8x3x9xD0.75x45x06"/>
    <m/>
    <n v="149"/>
    <n v="19130782.625783"/>
    <n v="735.79933176088457"/>
    <n v="128394.51426700001"/>
    <m/>
    <m/>
    <n v="0"/>
    <x v="2"/>
    <x v="0"/>
  </r>
  <r>
    <x v="2"/>
    <s v="756752"/>
    <s v="T-Cutter 4ATC - D5x1TxD2x7x45x06"/>
    <m/>
    <n v="18"/>
    <n v="2339999.2200060003"/>
    <n v="89.999970000230775"/>
    <n v="129999.95666700002"/>
    <m/>
    <m/>
    <m/>
    <x v="1"/>
    <x v="0"/>
  </r>
  <r>
    <x v="2"/>
    <s v="756755"/>
    <s v="C-Cutter 2ACC - D0.4xA45xD1x8xx45x06"/>
    <m/>
    <n v="40"/>
    <n v="4631827.3912568297"/>
    <n v="178.14720735603191"/>
    <n v="115795.68478142074"/>
    <m/>
    <m/>
    <m/>
    <x v="1"/>
    <x v="0"/>
  </r>
  <r>
    <x v="2"/>
    <s v="756757"/>
    <s v="Drill/Mũi khoan D3.72xA140x11x40x06"/>
    <m/>
    <n v="64"/>
    <n v="8089427.4809160298"/>
    <n v="311.13182618907808"/>
    <n v="126397.30438931297"/>
    <m/>
    <m/>
    <m/>
    <x v="1"/>
    <x v="0"/>
  </r>
  <r>
    <x v="2"/>
    <s v="756767"/>
    <s v="Gối Đỡ Bạc Đạn Tuyến Tính 20mm SCS20LUU ( cả bi)"/>
    <m/>
    <n v="15"/>
    <n v="3300000"/>
    <n v="126.92307692307692"/>
    <n v="220000"/>
    <m/>
    <m/>
    <n v="0"/>
    <x v="2"/>
    <x v="0"/>
  </r>
  <r>
    <x v="2"/>
    <s v="756772"/>
    <s v="Vòng bi  Asahi UC 206 ( dùng cho gối đỡ P206)"/>
    <m/>
    <n v="4"/>
    <n v="460000"/>
    <n v="17.692307692307693"/>
    <n v="115000"/>
    <m/>
    <m/>
    <m/>
    <x v="1"/>
    <x v="0"/>
  </r>
  <r>
    <x v="2"/>
    <s v="756773"/>
    <s v="Trục cơ cấu nâng inox 304 kích thước D20 * 270 mm ( theo bản vẽ)"/>
    <m/>
    <n v="7"/>
    <n v="2520000"/>
    <n v="96.92307692307692"/>
    <n v="360000"/>
    <m/>
    <m/>
    <n v="0"/>
    <x v="2"/>
    <x v="0"/>
  </r>
  <r>
    <x v="2"/>
    <s v="756830"/>
    <s v="Cuộn coil van khí TPC DV3120(DR100-5, 24V-0.85W)"/>
    <m/>
    <n v="16"/>
    <n v="7430464.7418210665"/>
    <n v="285.7871054546564"/>
    <n v="464404.04636381665"/>
    <m/>
    <m/>
    <m/>
    <x v="1"/>
    <x v="0"/>
  </r>
  <r>
    <x v="2"/>
    <s v="756870"/>
    <s v="Drill Mũi khoan thép Ø1.995"/>
    <m/>
    <n v="19"/>
    <n v="7999000"/>
    <n v="307.65384615384613"/>
    <n v="421000"/>
    <m/>
    <m/>
    <m/>
    <x v="1"/>
    <x v="0"/>
  </r>
  <r>
    <x v="2"/>
    <s v="756871"/>
    <s v="Drill Mũi khoan thép Ø3.26"/>
    <m/>
    <n v="32"/>
    <n v="13078303.030303048"/>
    <n v="503.01165501165571"/>
    <n v="408696.96969697025"/>
    <m/>
    <m/>
    <m/>
    <x v="1"/>
    <x v="0"/>
  </r>
  <r>
    <x v="2"/>
    <s v="756872"/>
    <s v="Drill Mũi khoan thép Ø8.20"/>
    <m/>
    <n v="43"/>
    <n v="33364090.909090899"/>
    <n v="1283.2342657342654"/>
    <n v="775909.09090909071"/>
    <m/>
    <m/>
    <m/>
    <x v="1"/>
    <x v="0"/>
  </r>
  <r>
    <x v="2"/>
    <s v="756874"/>
    <s v="Drill Mũi khoan thép Ø4.75"/>
    <m/>
    <n v="31"/>
    <n v="12651522.727272719"/>
    <n v="486.59702797202766"/>
    <n v="408113.63636363612"/>
    <m/>
    <m/>
    <m/>
    <x v="1"/>
    <x v="0"/>
  </r>
  <r>
    <x v="2"/>
    <s v="756876"/>
    <s v="成型铣刀（PCD)/Dao tiện định hình Ø12.0*30°2.7H"/>
    <m/>
    <n v="6"/>
    <n v="19485950.514857199"/>
    <n v="749.45963518681538"/>
    <n v="3247658.4191428665"/>
    <m/>
    <m/>
    <m/>
    <x v="1"/>
    <x v="0"/>
  </r>
  <r>
    <x v="2"/>
    <s v="756877"/>
    <s v="Dao 精镗刀/true boring cutte D28.00*R0.2"/>
    <m/>
    <n v="7"/>
    <n v="31902666.666666701"/>
    <n v="1227.0256410256425"/>
    <n v="4557523.8095238144"/>
    <m/>
    <m/>
    <m/>
    <x v="1"/>
    <x v="0"/>
  </r>
  <r>
    <x v="2"/>
    <s v="756970"/>
    <s v="MŨI KHOAN THÉPKA4 HOUSING-1 (D3.70)"/>
    <m/>
    <n v="32"/>
    <n v="13936000"/>
    <n v="536"/>
    <n v="435500"/>
    <m/>
    <m/>
    <m/>
    <x v="1"/>
    <x v="0"/>
  </r>
  <r>
    <x v="2"/>
    <s v="756971"/>
    <s v="MŨI KHOAN THÉPKA4 HOUSING-2 (D5.0)"/>
    <m/>
    <n v="32"/>
    <n v="13926634.14634143"/>
    <n v="535.63977485928581"/>
    <n v="435207.31707316969"/>
    <m/>
    <m/>
    <m/>
    <x v="1"/>
    <x v="0"/>
  </r>
  <r>
    <x v="2"/>
    <s v="756975"/>
    <s v="Dao phay 精镗刀_x000d__x000a_true boring cutteD28.0*60L（KA4-HOUSING）"/>
    <m/>
    <n v="10"/>
    <n v="30502833.333333399"/>
    <n v="1173.1858974359"/>
    <n v="3050283.33333334"/>
    <m/>
    <m/>
    <m/>
    <x v="1"/>
    <x v="0"/>
  </r>
  <r>
    <x v="2"/>
    <s v="756977"/>
    <s v="铣刀（PCD)_x000d_ Dao tiệnD6.0*70L"/>
    <m/>
    <n v="17"/>
    <n v="41494124.263038531"/>
    <n v="1595.9278562707127"/>
    <n v="2440830.8390022665"/>
    <m/>
    <m/>
    <m/>
    <x v="1"/>
    <x v="0"/>
  </r>
  <r>
    <x v="2"/>
    <s v="756987"/>
    <s v="Phớt chặn cát motor shootblasting (80-105-12)"/>
    <m/>
    <n v="5"/>
    <n v="338636.36666499998"/>
    <n v="13.024475640961537"/>
    <n v="67727.27333299999"/>
    <m/>
    <m/>
    <n v="0"/>
    <x v="1"/>
    <x v="0"/>
  </r>
  <r>
    <x v="2"/>
    <s v="757004"/>
    <s v="成型铣刀（PCD) Dao tiện định hình D25.0*30°*70L（1451）"/>
    <m/>
    <n v="3"/>
    <n v="9180000"/>
    <n v="353.07692307692309"/>
    <n v="3060000"/>
    <m/>
    <m/>
    <n v="0"/>
    <x v="2"/>
    <x v="0"/>
  </r>
  <r>
    <x v="2"/>
    <s v="757030"/>
    <s v="Dao phay 粗镗刀 Rough boring cutter D20.0*30 độ *70L"/>
    <m/>
    <n v="3"/>
    <n v="8103462.2723076902"/>
    <n v="311.67162585798809"/>
    <n v="2701154.0907692299"/>
    <m/>
    <m/>
    <n v="0"/>
    <x v="2"/>
    <x v="0"/>
  </r>
  <r>
    <x v="2"/>
    <s v="757042"/>
    <s v="Đèn tuýp led bán nguyệt 36W M16L 1m2. Maker: Rạng Đông"/>
    <m/>
    <n v="4"/>
    <n v="628000"/>
    <n v="24.153846153846153"/>
    <n v="157000"/>
    <m/>
    <m/>
    <m/>
    <x v="1"/>
    <x v="0"/>
  </r>
  <r>
    <x v="2"/>
    <s v="757045"/>
    <s v="Đèn tuýp led bán nguyệt 36W M16L 1m2 (gồm phụ kiện gá đi kèm). Maker: Rạng Đông"/>
    <m/>
    <n v="6"/>
    <n v="960000"/>
    <n v="36.92307692307692"/>
    <n v="160000"/>
    <m/>
    <m/>
    <m/>
    <x v="1"/>
    <x v="0"/>
  </r>
  <r>
    <x v="2"/>
    <s v="757135"/>
    <s v="Shaft Gear/Đĩa bánh răng trục chính máy Fanuc"/>
    <m/>
    <n v="2"/>
    <n v="11013333.333333332"/>
    <n v="423.58974358974353"/>
    <n v="5506666.666666666"/>
    <m/>
    <m/>
    <m/>
    <x v="1"/>
    <x v="0"/>
  </r>
  <r>
    <x v="2"/>
    <s v="757151"/>
    <s v="Đế nổi nhựa SINO kiểu S98"/>
    <m/>
    <n v="5"/>
    <n v="39000.215017361399"/>
    <n v="1.5000082698985153"/>
    <n v="7800.0430034722795"/>
    <m/>
    <m/>
    <m/>
    <x v="1"/>
    <x v="0"/>
  </r>
  <r>
    <x v="2"/>
    <s v="757164"/>
    <s v="Button/ Nút nhấn nhả màu xanh Ø16 AL6Q-M14GC IDEC"/>
    <m/>
    <n v="15"/>
    <n v="1360002.1428571418"/>
    <n v="52.307774725274683"/>
    <n v="90666.809523809454"/>
    <m/>
    <m/>
    <m/>
    <x v="1"/>
    <x v="0"/>
  </r>
  <r>
    <x v="2"/>
    <s v="757268"/>
    <s v="TAP M1.7 X 0.35 ĐẦU BẰNG PHỦ SƠN"/>
    <m/>
    <n v="26"/>
    <n v="4445615.9647089606"/>
    <n v="170.9852294118831"/>
    <n v="170985.22941188311"/>
    <m/>
    <m/>
    <m/>
    <x v="1"/>
    <x v="0"/>
  </r>
  <r>
    <x v="2"/>
    <s v="757302"/>
    <s v="Oil heating hose/Dây dầu thủy lực_x000d_ (dài 2m phi 22 , ép cos hai đầu phi 27.16*19.32mm)"/>
    <m/>
    <n v="7"/>
    <n v="2170000"/>
    <n v="83.461538461538467"/>
    <n v="310000"/>
    <m/>
    <m/>
    <m/>
    <x v="1"/>
    <x v="0"/>
  </r>
  <r>
    <x v="2"/>
    <s v="757315"/>
    <s v="Bình đựng dầu bôi trơn dung tích 2 lit"/>
    <m/>
    <n v="3"/>
    <n v="3825000"/>
    <n v="147.11538461538461"/>
    <n v="1275000"/>
    <m/>
    <m/>
    <m/>
    <x v="1"/>
    <x v="0"/>
  </r>
  <r>
    <x v="2"/>
    <s v="757316"/>
    <s v="Shaft Guide/Bộ dẫn hướng trục X máy fanuc A97L-0201-0745#14IBXLM (Maker THK)"/>
    <m/>
    <n v="1"/>
    <n v="11602272.727272779"/>
    <n v="446.24125874126071"/>
    <n v="11602272.727272779"/>
    <m/>
    <m/>
    <m/>
    <x v="1"/>
    <x v="0"/>
  </r>
  <r>
    <x v="2"/>
    <s v="757317"/>
    <s v="Shaft Guide/Bộ dẫn hướng trục Y máy fanuc A97L-0201-0745#14IBYLM ((Maker THK)"/>
    <m/>
    <n v="2"/>
    <n v="24596342.759023733"/>
    <n v="946.01318303937433"/>
    <n v="12298171.379511867"/>
    <m/>
    <m/>
    <m/>
    <x v="1"/>
    <x v="0"/>
  </r>
  <r>
    <x v="2"/>
    <s v="757334"/>
    <s v="Van chia dầu 2 cửa Fanuc"/>
    <m/>
    <n v="3"/>
    <n v="904999.99999999499"/>
    <n v="34.807692307692115"/>
    <n v="301666.666666665"/>
    <m/>
    <m/>
    <m/>
    <x v="1"/>
    <x v="0"/>
  </r>
  <r>
    <x v="2"/>
    <s v="757337"/>
    <s v="Vòng bi NSK 6306zz 30x72x19mm"/>
    <m/>
    <n v="6"/>
    <n v="674832.77238066809"/>
    <n v="25.955106630025696"/>
    <n v="112472.12873011135"/>
    <m/>
    <m/>
    <m/>
    <x v="1"/>
    <x v="0"/>
  </r>
  <r>
    <x v="2"/>
    <s v="757355"/>
    <s v="Bearing vít me Z Hãng FAG thông số BSB2562-SU (máy komatech)"/>
    <m/>
    <n v="17"/>
    <n v="13600000"/>
    <n v="523.07692307692309"/>
    <n v="800000"/>
    <m/>
    <m/>
    <m/>
    <x v="1"/>
    <x v="0"/>
  </r>
  <r>
    <x v="2"/>
    <s v="757382"/>
    <s v="OIL BUSHING/Bạc lót đài dao LFF-1820"/>
    <m/>
    <n v="49"/>
    <n v="27225085"/>
    <n v="1047.1186538461538"/>
    <n v="555613.97959183669"/>
    <m/>
    <m/>
    <m/>
    <x v="1"/>
    <x v="0"/>
  </r>
  <r>
    <x v="2"/>
    <s v="757390"/>
    <s v="Temp Display/Bộ hiển thị nhiệt độ Autonics TC4Y-N4N"/>
    <m/>
    <n v="3"/>
    <n v="1740000"/>
    <n v="66.92307692307692"/>
    <n v="580000"/>
    <m/>
    <m/>
    <n v="0"/>
    <x v="1"/>
    <x v="0"/>
  </r>
  <r>
    <x v="2"/>
    <s v="757414"/>
    <s v="Stopper/Phớt chặn TC 80 X 100 X 12"/>
    <m/>
    <n v="2"/>
    <n v="130000"/>
    <n v="5"/>
    <n v="65000"/>
    <m/>
    <m/>
    <n v="0"/>
    <x v="2"/>
    <x v="0"/>
  </r>
  <r>
    <x v="2"/>
    <s v="757415"/>
    <s v="Thermal relay/ Rơ le nhiệt 3P  LS MT-63 (45-65A)"/>
    <m/>
    <n v="3"/>
    <n v="1594285.7142857099"/>
    <n v="61.318681318681151"/>
    <n v="531428.57142856997"/>
    <m/>
    <m/>
    <m/>
    <x v="1"/>
    <x v="0"/>
  </r>
  <r>
    <x v="2"/>
    <s v="757425"/>
    <s v="Bearing đài dao máy fanuc 6016LLUCM"/>
    <m/>
    <n v="3"/>
    <n v="2047638.885"/>
    <n v="78.755341730769231"/>
    <n v="682546.29500000004"/>
    <m/>
    <m/>
    <m/>
    <x v="1"/>
    <x v="0"/>
  </r>
  <r>
    <x v="2"/>
    <s v="757460"/>
    <s v="Belt-Dây curoa C-114"/>
    <m/>
    <n v="1"/>
    <n v="210000"/>
    <n v="8.0769230769230766"/>
    <n v="210000"/>
    <m/>
    <m/>
    <m/>
    <x v="1"/>
    <x v="0"/>
  </r>
  <r>
    <x v="2"/>
    <s v="757467"/>
    <s v="Dây betl Conveyor chịu nước,chịu dầu (KT:Chu vi 12430mm,Rộng130mm)"/>
    <m/>
    <n v="1"/>
    <n v="1037000"/>
    <n v="39.884615384615387"/>
    <n v="1037000"/>
    <m/>
    <m/>
    <n v="0"/>
    <x v="1"/>
    <x v="0"/>
  </r>
  <r>
    <x v="2"/>
    <s v="757478"/>
    <s v="Filter/Lõi lọc RRR dày 32.5 x lõi 40.00mm chiều dài 114mm đường kính 105mm"/>
    <m/>
    <n v="27"/>
    <n v="9990000"/>
    <n v="384.23076923076923"/>
    <n v="370000"/>
    <m/>
    <m/>
    <m/>
    <x v="1"/>
    <x v="0"/>
  </r>
  <r>
    <x v="2"/>
    <s v="757503"/>
    <s v="Bộ mã hóa Encoder máy Komatech"/>
    <m/>
    <n v="1"/>
    <n v="18000000"/>
    <n v="692.30769230769226"/>
    <n v="18000000"/>
    <m/>
    <m/>
    <m/>
    <x v="1"/>
    <x v="0"/>
  </r>
  <r>
    <x v="2"/>
    <s v="757531"/>
    <s v="LM Guide dẫn hướng trục Y (Komatech)"/>
    <m/>
    <n v="5"/>
    <n v="65500000"/>
    <n v="2519.2307692307691"/>
    <n v="13100000"/>
    <m/>
    <m/>
    <m/>
    <x v="1"/>
    <x v="0"/>
  </r>
  <r>
    <x v="2"/>
    <s v="757535"/>
    <s v="Driver S - Komatech"/>
    <m/>
    <n v="1"/>
    <n v="14800000"/>
    <n v="569.23076923076928"/>
    <n v="14800000"/>
    <m/>
    <m/>
    <m/>
    <x v="1"/>
    <x v="0"/>
  </r>
  <r>
    <x v="2"/>
    <s v="757570"/>
    <s v="Lưới Inox size 1m*30m, mắt lưới 1 x 1 x 0,3 mm"/>
    <m/>
    <n v="1"/>
    <n v="6287912.2933333497"/>
    <n v="241.84278051282115"/>
    <n v="6287912.2933333497"/>
    <m/>
    <m/>
    <n v="0"/>
    <x v="1"/>
    <x v="0"/>
  </r>
  <r>
    <x v="2"/>
    <s v="757664"/>
    <s v="Đầu bịt ruột gà lõi thép phi 16."/>
    <m/>
    <n v="40"/>
    <n v="184000"/>
    <n v="7.0769230769230766"/>
    <n v="4600"/>
    <m/>
    <m/>
    <n v="0"/>
    <x v="2"/>
    <x v="0"/>
  </r>
  <r>
    <x v="2"/>
    <s v="757683"/>
    <s v="Bearing 7304B/Vòng bi 7304B"/>
    <m/>
    <n v="7"/>
    <n v="3637999.999998"/>
    <n v="139.923076923"/>
    <n v="519714.285714"/>
    <m/>
    <m/>
    <n v="0"/>
    <x v="2"/>
    <x v="0"/>
  </r>
  <r>
    <x v="2"/>
    <s v="757710"/>
    <s v="Gioăng cao su mặt bích DN100"/>
    <m/>
    <n v="2"/>
    <n v="26000"/>
    <n v="1"/>
    <n v="13000"/>
    <m/>
    <m/>
    <m/>
    <x v="1"/>
    <x v="0"/>
  </r>
  <r>
    <x v="2"/>
    <s v="757854"/>
    <s v="Tấm vách trái băng thép RB-90-17L"/>
    <m/>
    <n v="1"/>
    <n v="3885000"/>
    <n v="149.42307692307693"/>
    <n v="3885000"/>
    <m/>
    <m/>
    <n v="0"/>
    <x v="2"/>
    <x v="0"/>
  </r>
  <r>
    <x v="2"/>
    <s v="757855"/>
    <s v="Tấm chắn bi RB - 90 - 11S"/>
    <m/>
    <n v="4"/>
    <n v="8847619.0476190001"/>
    <n v="340.29304029303847"/>
    <n v="2211904.76190475"/>
    <m/>
    <m/>
    <m/>
    <x v="1"/>
    <x v="0"/>
  </r>
  <r>
    <x v="2"/>
    <s v="757859"/>
    <s v="Cánh phun bi bằng thép TB - 4 (1 bộ 8 chiếc)"/>
    <m/>
    <n v="6"/>
    <n v="16924500"/>
    <n v="650.94230769230774"/>
    <n v="2820750"/>
    <m/>
    <m/>
    <m/>
    <x v="1"/>
    <x v="0"/>
  </r>
  <r>
    <x v="2"/>
    <s v="757860"/>
    <s v="Chốt khóa cánh quạt bằng thép TB-22 (1 bộ 8 chiếc)"/>
    <m/>
    <n v="1"/>
    <n v="1200000"/>
    <n v="46.153846153846153"/>
    <n v="1200000"/>
    <m/>
    <m/>
    <m/>
    <x v="1"/>
    <x v="0"/>
  </r>
  <r>
    <x v="2"/>
    <s v="757861"/>
    <s v="Đinh ốc bằng thép mã TB -10 (1 bộ 16 chiếc)"/>
    <m/>
    <n v="6"/>
    <n v="2601843.75"/>
    <n v="100.07091346153847"/>
    <n v="433640.625"/>
    <m/>
    <m/>
    <m/>
    <x v="1"/>
    <x v="0"/>
  </r>
  <r>
    <x v="2"/>
    <s v="757864"/>
    <s v="Bộ chia bi bằng thép TB-8"/>
    <m/>
    <n v="2"/>
    <n v="3960000"/>
    <n v="152.30769230769232"/>
    <n v="1980000"/>
    <m/>
    <m/>
    <n v="0"/>
    <x v="2"/>
    <x v="0"/>
  </r>
  <r>
    <x v="2"/>
    <s v="757866"/>
    <s v="Đinh ốc bằng thép RB-90-19 (1 bộ 12 chiếc)"/>
    <m/>
    <n v="8"/>
    <n v="3345600"/>
    <n v="128.67692307692309"/>
    <n v="418200"/>
    <m/>
    <m/>
    <m/>
    <x v="1"/>
    <x v="0"/>
  </r>
  <r>
    <x v="2"/>
    <s v="757882"/>
    <s v="OPP film roll/Cuộn màng nhựa OPP size: 25mm*200mm*4000m (làm poly bag)"/>
    <m/>
    <n v="1"/>
    <n v="1320000"/>
    <n v="50.769230769230766"/>
    <n v="1320000"/>
    <m/>
    <m/>
    <n v="0"/>
    <x v="2"/>
    <x v="0"/>
  </r>
  <r>
    <x v="2"/>
    <s v="757884"/>
    <s v="Clamp/Phe cài lỗ đường kính ngoài 54mm"/>
    <m/>
    <n v="9"/>
    <n v="58500"/>
    <n v="2.25"/>
    <n v="6500"/>
    <m/>
    <m/>
    <n v="0"/>
    <x v="2"/>
    <x v="0"/>
  </r>
  <r>
    <x v="2"/>
    <s v="757916"/>
    <s v="Hexagonal bolt/ Chìm lục giác  gen suốt M12*180"/>
    <m/>
    <n v="16"/>
    <n v="392000"/>
    <n v="15.076923076923077"/>
    <n v="24500"/>
    <m/>
    <m/>
    <m/>
    <x v="1"/>
    <x v="0"/>
  </r>
  <r>
    <x v="2"/>
    <s v="757932"/>
    <s v="Keep wings/Mâm cài cánh văng máy phun bi (old)"/>
    <m/>
    <n v="1"/>
    <n v="8625000"/>
    <n v="331.73076923076923"/>
    <n v="8625000"/>
    <m/>
    <m/>
    <n v="0"/>
    <x v="2"/>
    <x v="0"/>
  </r>
  <r>
    <x v="2"/>
    <s v="758013"/>
    <s v="Plastic-Tấm phíp cách điện màu cam (Kích thước D:200mm x R:30mm x C:25mm)"/>
    <m/>
    <n v="8"/>
    <n v="240000"/>
    <n v="9.2307692307692299"/>
    <n v="30000"/>
    <m/>
    <m/>
    <n v="0"/>
    <x v="2"/>
    <x v="0"/>
  </r>
  <r>
    <x v="2"/>
    <s v="758067"/>
    <s v="Lamp holder/Đui sứ E27/E40"/>
    <m/>
    <n v="15"/>
    <n v="1075000"/>
    <n v="41.346153846153847"/>
    <n v="71666.666666666672"/>
    <m/>
    <m/>
    <n v="0"/>
    <x v="2"/>
    <x v="0"/>
  </r>
  <r>
    <x v="2"/>
    <s v="758151"/>
    <s v="Belt/DÂY CUROA BANDO - C97"/>
    <m/>
    <n v="7"/>
    <n v="2903999.9999990002"/>
    <n v="111.69230769226924"/>
    <n v="414857.14285700006"/>
    <m/>
    <m/>
    <n v="0"/>
    <x v="2"/>
    <x v="0"/>
  </r>
  <r>
    <x v="2"/>
    <s v="758247"/>
    <s v="Đầu nối trục tịnh tiến máy YIZUMI (58mm*40mm)"/>
    <m/>
    <n v="22"/>
    <n v="8360000"/>
    <n v="321.53846153846155"/>
    <n v="380000"/>
    <m/>
    <m/>
    <m/>
    <x v="1"/>
    <x v="0"/>
  </r>
  <r>
    <x v="2"/>
    <s v="758261"/>
    <s v="Vòng bi trục motor chính cho máy đúc ( 350t ) 6311zz"/>
    <m/>
    <n v="6"/>
    <n v="2500615.3846153901"/>
    <n v="96.177514792899615"/>
    <n v="416769.23076923168"/>
    <m/>
    <m/>
    <m/>
    <x v="1"/>
    <x v="0"/>
  </r>
  <r>
    <x v="2"/>
    <s v="758271"/>
    <s v="Cover/Dây tết chèn amiang tẩm chì (Kích thước 10x10mm)"/>
    <m/>
    <n v="1"/>
    <n v="1525000"/>
    <n v="58.653846153846153"/>
    <n v="1525000"/>
    <m/>
    <m/>
    <n v="0"/>
    <x v="2"/>
    <x v="0"/>
  </r>
  <r>
    <x v="2"/>
    <s v="758369"/>
    <s v="Bearing/Vòng Bi SKF 6205-2Z/VA201"/>
    <m/>
    <n v="33"/>
    <n v="12540000"/>
    <n v="482.30769230769232"/>
    <n v="380000"/>
    <m/>
    <m/>
    <m/>
    <x v="1"/>
    <x v="0"/>
  </r>
  <r>
    <x v="2"/>
    <s v="758510"/>
    <s v="Core of pressure accumulator/Ruột bình tích áp Varem 300 lít"/>
    <m/>
    <n v="1"/>
    <n v="7425000"/>
    <n v="285.57692307692309"/>
    <n v="7425000"/>
    <m/>
    <m/>
    <n v="0"/>
    <x v="2"/>
    <x v="0"/>
  </r>
  <r>
    <x v="2"/>
    <s v="758638"/>
    <s v="Thanh treo rèm nhựa PVC sắt sơn tĩnh điện L=1m"/>
    <m/>
    <n v="11"/>
    <n v="538000"/>
    <n v="20.692307692307693"/>
    <n v="48909.090909090912"/>
    <m/>
    <m/>
    <m/>
    <x v="1"/>
    <x v="0"/>
  </r>
  <r>
    <x v="2"/>
    <s v="758644"/>
    <s v="Dây belt băng tải (KT: Chu vi 24600mm rộng 170mm dày 2mm"/>
    <m/>
    <n v="1"/>
    <n v="1130000"/>
    <n v="43.46153846153846"/>
    <n v="1130000"/>
    <m/>
    <m/>
    <n v="0"/>
    <x v="2"/>
    <x v="0"/>
  </r>
  <r>
    <x v="2"/>
    <s v="758742"/>
    <s v="Bộ dây giắc cắm block điều hòa máy lạnh"/>
    <m/>
    <n v="8"/>
    <n v="352000"/>
    <n v="13.538461538461538"/>
    <n v="44000"/>
    <m/>
    <m/>
    <m/>
    <x v="1"/>
    <x v="0"/>
  </r>
  <r>
    <x v="2"/>
    <s v="758790"/>
    <s v="Cover/Tấm chắn máy phun bi(KT:270x230mm,bulong ở giữa)"/>
    <m/>
    <n v="12"/>
    <n v="11783721.426562499"/>
    <n v="453.22005486778841"/>
    <n v="981976.78554687498"/>
    <m/>
    <m/>
    <m/>
    <x v="1"/>
    <x v="0"/>
  </r>
  <r>
    <x v="2"/>
    <s v="758804"/>
    <s v="Cover/Tấm chắn máy phun bi(KT:350x350mm)"/>
    <m/>
    <n v="13"/>
    <n v="15572000"/>
    <n v="598.92307692307691"/>
    <n v="1197846.1538461538"/>
    <m/>
    <m/>
    <m/>
    <x v="1"/>
    <x v="0"/>
  </r>
  <r>
    <x v="2"/>
    <s v="758807"/>
    <s v="Cover/Tấm chắn máy phun bi phía trên."/>
    <m/>
    <n v="8"/>
    <n v="10960000"/>
    <n v="421.53846153846155"/>
    <n v="1370000"/>
    <m/>
    <m/>
    <m/>
    <x v="1"/>
    <x v="0"/>
  </r>
  <r>
    <x v="2"/>
    <s v="758980"/>
    <s v="Protective helmets/Mũ bảo hộ SSEDA 04. Màu trắng"/>
    <m/>
    <n v="15"/>
    <n v="2221621.6216216199"/>
    <n v="85.44698544698538"/>
    <n v="148108.10810810799"/>
    <m/>
    <m/>
    <m/>
    <x v="1"/>
    <x v="0"/>
  </r>
  <r>
    <x v="2"/>
    <s v="759031"/>
    <s v="Dây belt băng tải-CNC auto(Chu vi 7100,rộng 135,dày 2)mm"/>
    <m/>
    <n v="2"/>
    <n v="1172000"/>
    <n v="45.07692307692308"/>
    <n v="586000"/>
    <m/>
    <m/>
    <n v="0"/>
    <x v="2"/>
    <x v="0"/>
  </r>
  <r>
    <x v="2"/>
    <s v="759032"/>
    <s v="Dây belt băng tải-CNC 1(Chu vi 3400,rộng 135,dày 2)mm"/>
    <m/>
    <n v="1"/>
    <n v="387600"/>
    <n v="14.907692307692308"/>
    <n v="387600"/>
    <m/>
    <m/>
    <m/>
    <x v="1"/>
    <x v="0"/>
  </r>
  <r>
    <x v="2"/>
    <s v="759053"/>
    <s v="Hexagonal bolt/chìm lục giác, kt M12*60볼트"/>
    <m/>
    <n v="80"/>
    <n v="414234.53017570701"/>
    <n v="15.932097314450269"/>
    <n v="5177.931627196338"/>
    <m/>
    <m/>
    <m/>
    <x v="1"/>
    <x v="0"/>
  </r>
  <r>
    <x v="2"/>
    <s v="759093"/>
    <s v="Exhaust neck for motor mist cleaning/Cổ xả motor mist cleaning"/>
    <m/>
    <n v="4"/>
    <n v="7000000"/>
    <n v="269.23076923076923"/>
    <n v="1750000"/>
    <m/>
    <m/>
    <m/>
    <x v="1"/>
    <x v="0"/>
  </r>
  <r>
    <x v="2"/>
    <s v="759100"/>
    <s v="Quạt amp máy fanuc:SanAce92WF Model: 9WF0924H203"/>
    <m/>
    <n v="5"/>
    <n v="1880519.48"/>
    <n v="72.32767230769231"/>
    <n v="376103.89600000001"/>
    <m/>
    <m/>
    <m/>
    <x v="1"/>
    <x v="0"/>
  </r>
  <r>
    <x v="2"/>
    <s v="759156"/>
    <s v="Dao D3x2TxD1.5x6 T-CUT"/>
    <m/>
    <n v="60"/>
    <n v="9000000"/>
    <n v="346.15384615384613"/>
    <n v="150000"/>
    <m/>
    <m/>
    <n v="0"/>
    <x v="2"/>
    <x v="0"/>
  </r>
  <r>
    <x v="2"/>
    <s v="759157"/>
    <s v="Dao D1x0.5TxD0.5x4xD4 T-CUT"/>
    <m/>
    <n v="29"/>
    <n v="4350000"/>
    <n v="167.30769230769232"/>
    <n v="150000"/>
    <m/>
    <m/>
    <m/>
    <x v="1"/>
    <x v="0"/>
  </r>
  <r>
    <x v="2"/>
    <s v="759187"/>
    <s v="Máng xích dây 18x25x1000 mm"/>
    <m/>
    <n v="19"/>
    <n v="2280000"/>
    <n v="87.692307692307693"/>
    <n v="120000"/>
    <m/>
    <m/>
    <n v="0"/>
    <x v="2"/>
    <x v="0"/>
  </r>
  <r>
    <x v="2"/>
    <s v="759210"/>
    <s v="Trục tịnh tiến cho máy đúc 350T phi 55mm"/>
    <m/>
    <n v="6"/>
    <n v="36300000"/>
    <n v="1396.1538461538462"/>
    <n v="6050000"/>
    <m/>
    <m/>
    <m/>
    <x v="1"/>
    <x v="0"/>
  </r>
  <r>
    <x v="2"/>
    <s v="759338"/>
    <s v="Sensor tool máy Brother B52J117-1"/>
    <m/>
    <n v="3"/>
    <n v="10800000"/>
    <n v="415.38461538461536"/>
    <n v="3600000"/>
    <m/>
    <m/>
    <n v="0"/>
    <x v="2"/>
    <x v="0"/>
  </r>
  <r>
    <x v="2"/>
    <s v="759349"/>
    <s v="Bearing/Vòng bi SKF 6211 2zz"/>
    <m/>
    <n v="1"/>
    <n v="310000"/>
    <n v="11.923076923076923"/>
    <n v="310000"/>
    <m/>
    <m/>
    <n v="0"/>
    <x v="2"/>
    <x v="0"/>
  </r>
  <r>
    <x v="2"/>
    <s v="759385"/>
    <s v="PHỚT 30X50X8"/>
    <m/>
    <n v="1"/>
    <n v="39000"/>
    <n v="1.5"/>
    <n v="39000"/>
    <m/>
    <m/>
    <n v="0"/>
    <x v="2"/>
    <x v="0"/>
  </r>
  <r>
    <x v="2"/>
    <s v="759386"/>
    <s v="PHỚT 65X90X12"/>
    <m/>
    <n v="1"/>
    <n v="52000"/>
    <n v="2"/>
    <n v="52000"/>
    <m/>
    <m/>
    <n v="0"/>
    <x v="2"/>
    <x v="0"/>
  </r>
  <r>
    <x v="2"/>
    <s v="759814"/>
    <s v="Material shot blaster/Cánh văng buồng phun bi TN-4"/>
    <m/>
    <n v="3"/>
    <n v="8460000"/>
    <n v="325.38461538461536"/>
    <n v="2820000"/>
    <m/>
    <m/>
    <m/>
    <x v="1"/>
    <x v="0"/>
  </r>
  <r>
    <x v="2"/>
    <s v="759816"/>
    <s v="Material shot blaster/Bộ chia bi TN-6"/>
    <m/>
    <n v="1"/>
    <n v="1980000"/>
    <n v="76.15384615384616"/>
    <n v="1980000"/>
    <m/>
    <m/>
    <n v="0"/>
    <x v="2"/>
    <x v="0"/>
  </r>
  <r>
    <x v="2"/>
    <s v="759820"/>
    <s v="Material shot blaster/Vách nắp đậy TN-7"/>
    <m/>
    <n v="2"/>
    <n v="4903466.6666666698"/>
    <n v="188.59487179487192"/>
    <n v="2451733.3333333349"/>
    <m/>
    <m/>
    <m/>
    <x v="1"/>
    <x v="0"/>
  </r>
  <r>
    <x v="2"/>
    <s v="759851"/>
    <s v="Paint control/Điều áp sơn HGB-510-R4-Devilbiss"/>
    <m/>
    <n v="8"/>
    <n v="67200000"/>
    <n v="2584.6153846153848"/>
    <n v="8400000"/>
    <m/>
    <m/>
    <n v="0"/>
    <x v="2"/>
    <x v="0"/>
  </r>
  <r>
    <x v="2"/>
    <s v="759872"/>
    <s v="Propellers/Cánh quạt ly tâm( đường kính cánh 270mm, H 137mm.Trục Ø19mm)"/>
    <m/>
    <n v="1"/>
    <n v="2050000"/>
    <n v="78.84615384615384"/>
    <n v="2050000"/>
    <m/>
    <m/>
    <n v="0"/>
    <x v="2"/>
    <x v="0"/>
  </r>
  <r>
    <x v="2"/>
    <s v="759901"/>
    <s v="A-axis gear disc/Đĩa bánh răng trục A máy fanuc"/>
    <m/>
    <n v="1"/>
    <n v="8000000"/>
    <n v="307.69230769230768"/>
    <n v="8000000"/>
    <m/>
    <m/>
    <m/>
    <x v="1"/>
    <x v="0"/>
  </r>
  <r>
    <x v="2"/>
    <s v="759936"/>
    <s v="Lọc tách nhớt / Separator Atlas copco 1622365600"/>
    <m/>
    <n v="1"/>
    <n v="4550000"/>
    <n v="175"/>
    <n v="4550000"/>
    <m/>
    <m/>
    <n v="0"/>
    <x v="2"/>
    <x v="0"/>
  </r>
  <r>
    <x v="2"/>
    <s v="759944"/>
    <s v="Mold Pin-EJECTOR PIN /Chốt hãm bằng thép SKD61 của khuôn đúc d6*L300*H6*D10"/>
    <m/>
    <n v="32"/>
    <n v="1664000"/>
    <n v="64"/>
    <n v="52000"/>
    <m/>
    <m/>
    <m/>
    <x v="1"/>
    <x v="0"/>
  </r>
  <r>
    <x v="2"/>
    <s v="759994"/>
    <s v="Contactor 3P LS GMC 150A 75kW coil 220VAC 2NO 2NC."/>
    <m/>
    <n v="1"/>
    <n v="3324000"/>
    <n v="127.84615384615384"/>
    <n v="3324000"/>
    <m/>
    <m/>
    <n v="0"/>
    <x v="2"/>
    <x v="0"/>
  </r>
  <r>
    <x v="2"/>
    <s v="760077"/>
    <s v="Foam small plate, anti-static, pink, shaped_x000d__x000a_/ Tấm đệm foam 1 lớp, chống tĩnh điện, màu hồng,đã định hình  theo khay PET07.Model: FOAM-02"/>
    <m/>
    <n v="3000"/>
    <n v="531000.03899999999"/>
    <n v="20.423078423076923"/>
    <n v="177.000013"/>
    <m/>
    <m/>
    <n v="0"/>
    <x v="1"/>
    <x v="0"/>
  </r>
  <r>
    <x v="2"/>
    <s v="760533"/>
    <s v="Pre Glue pre-glue胶 (keo) SSA 1198"/>
    <m/>
    <n v="2124"/>
    <n v="311079118.960944"/>
    <n v="11964.581498497846"/>
    <n v="146459.09555599999"/>
    <m/>
    <m/>
    <m/>
    <x v="1"/>
    <x v="0"/>
  </r>
  <r>
    <x v="2"/>
    <s v="761471"/>
    <s v="Ø1.5 FLAT- Ø1.5x3x5xØ6x45"/>
    <m/>
    <n v="33"/>
    <n v="4092010.6081415666"/>
    <n v="157.38502339006027"/>
    <n v="124000.32145883536"/>
    <m/>
    <m/>
    <m/>
    <x v="1"/>
    <x v="0"/>
  </r>
  <r>
    <x v="2"/>
    <s v="761473"/>
    <s v="D3*1T*1.5 T*SD6 - CUT"/>
    <m/>
    <n v="8"/>
    <n v="1039956.822648"/>
    <n v="39.99833933261538"/>
    <n v="129994.602831"/>
    <m/>
    <m/>
    <m/>
    <x v="1"/>
    <x v="0"/>
  </r>
  <r>
    <x v="2"/>
    <s v="761474"/>
    <s v="Hạt dao tiện INSERT SEET1204AFFN-NL H101"/>
    <m/>
    <n v="20"/>
    <n v="6566000"/>
    <n v="252.53846153846155"/>
    <n v="328300"/>
    <m/>
    <m/>
    <m/>
    <x v="1"/>
    <x v="0"/>
  </r>
  <r>
    <x v="2"/>
    <s v="761476"/>
    <s v="HẠT DAO SDET 130504R-MA, PCD"/>
    <m/>
    <n v="10"/>
    <n v="4794450.0013887295"/>
    <n v="184.40192313033575"/>
    <n v="479445.00013887294"/>
    <m/>
    <m/>
    <m/>
    <x v="1"/>
    <x v="0"/>
  </r>
  <r>
    <x v="2"/>
    <s v="780534"/>
    <s v="Kuka_Gripper"/>
    <m/>
    <n v="1"/>
    <n v="14400000"/>
    <n v="553.84615384615381"/>
    <n v="14400000"/>
    <m/>
    <m/>
    <n v="0"/>
    <x v="2"/>
    <x v="0"/>
  </r>
  <r>
    <x v="2"/>
    <s v="800003"/>
    <s v="Argon gas (Arcal 1), Khí Ar thể tích 50L"/>
    <m/>
    <n v="13"/>
    <n v="5132425.1063591568"/>
    <n v="197.40096562919834"/>
    <n v="394801.93125839665"/>
    <m/>
    <m/>
    <m/>
    <x v="1"/>
    <x v="0"/>
  </r>
  <r>
    <x v="2"/>
    <s v="800006"/>
    <s v="Nitrogen/Khí Nit tơ 50L"/>
    <m/>
    <n v="19"/>
    <n v="7314058.1436641142"/>
    <n v="281.3099286024659"/>
    <n v="384950.42861390073"/>
    <m/>
    <m/>
    <m/>
    <x v="1"/>
    <x v="0"/>
  </r>
  <r>
    <x v="2"/>
    <s v="800010"/>
    <s v="Diesel Oil/Dầu DO 0.05 S"/>
    <m/>
    <n v="800"/>
    <n v="13662884.502892019"/>
    <n v="525.49555780353921"/>
    <n v="17078.605628615023"/>
    <m/>
    <m/>
    <m/>
    <x v="1"/>
    <x v="0"/>
  </r>
  <r>
    <x v="2"/>
    <s v="800071"/>
    <s v="Copper wheel/Bánh cước đồng phi 150 mm, đường kính lỗ 25.4 mm. Hàng mới 100%"/>
    <m/>
    <n v="228"/>
    <n v="32075719.040088002"/>
    <n v="1233.6815015418463"/>
    <n v="140682.97824600001"/>
    <m/>
    <m/>
    <n v="0"/>
    <x v="2"/>
    <x v="0"/>
  </r>
  <r>
    <x v="2"/>
    <s v="800094"/>
    <s v="Super way Lube 68 -slide-way oil/Dầu bôi trơn trục máy CNC."/>
    <m/>
    <n v="400"/>
    <n v="15200000.117766321"/>
    <n v="584.61538914485845"/>
    <n v="38000.000294415804"/>
    <m/>
    <m/>
    <m/>
    <x v="1"/>
    <x v="0"/>
  </r>
  <r>
    <x v="2"/>
    <s v="800095"/>
    <s v="Anti-rust oil/ Dầu chống rỉ sét GE NP-320N"/>
    <m/>
    <n v="180"/>
    <n v="9015000"/>
    <n v="346.73076923076923"/>
    <n v="50083.333333333336"/>
    <m/>
    <m/>
    <m/>
    <x v="1"/>
    <x v="0"/>
  </r>
  <r>
    <x v="2"/>
    <s v="800097"/>
    <s v="Acid  Clohydric Molarity 32%/Axit HCl nồng độ 32%(20Kg/Bot)"/>
    <m/>
    <n v="200"/>
    <n v="1200000"/>
    <n v="46.153846153846153"/>
    <n v="6000"/>
    <m/>
    <m/>
    <n v="0"/>
    <x v="2"/>
    <x v="0"/>
  </r>
  <r>
    <x v="2"/>
    <s v="800100"/>
    <s v="Hóa chất G-solution"/>
    <m/>
    <n v="20"/>
    <n v="3721058.33"/>
    <n v="143.11762807692307"/>
    <n v="186052.91649999999"/>
    <m/>
    <m/>
    <n v="0"/>
    <x v="2"/>
    <x v="0"/>
  </r>
  <r>
    <x v="2"/>
    <s v="800204"/>
    <s v="Hydrauric Oil (유압유점도 68)/Dầu Thủy lực GE AW - 68"/>
    <m/>
    <n v="1000"/>
    <n v="39000000.208890378"/>
    <n v="1500.0000080342454"/>
    <n v="39000.000208890378"/>
    <m/>
    <m/>
    <m/>
    <x v="1"/>
    <x v="0"/>
  </r>
  <r>
    <x v="2"/>
    <s v="800559"/>
    <s v="Brown fused alumina size F46/ Bột nhôm oxit màu đồng (dùng cho máy phun cát)"/>
    <m/>
    <n v="400"/>
    <n v="11648628.766769309"/>
    <n v="448.0241833372811"/>
    <n v="29121.571916923273"/>
    <m/>
    <m/>
    <m/>
    <x v="1"/>
    <x v="0"/>
  </r>
  <r>
    <x v="2"/>
    <s v="800603"/>
    <s v="VBC Therm 46 heat transfer fluid oil/ Dầu truyền nhiệt 46"/>
    <m/>
    <n v="400"/>
    <n v="17600000"/>
    <n v="676.92307692307691"/>
    <n v="44000"/>
    <m/>
    <m/>
    <m/>
    <x v="1"/>
    <x v="0"/>
  </r>
  <r>
    <x v="2"/>
    <s v="800722"/>
    <s v="Plunger Oil/Dầu típ PL-550"/>
    <m/>
    <n v="660"/>
    <n v="31350000"/>
    <n v="1205.7692307692307"/>
    <n v="47500"/>
    <m/>
    <m/>
    <m/>
    <x v="1"/>
    <x v="0"/>
  </r>
  <r>
    <x v="2"/>
    <s v="800738"/>
    <s v="EDM oil/ Dầu tia lửa điện ELCD-250"/>
    <m/>
    <n v="200"/>
    <n v="10200000"/>
    <n v="392.30769230769232"/>
    <n v="51000"/>
    <m/>
    <m/>
    <m/>
    <x v="1"/>
    <x v="0"/>
  </r>
  <r>
    <x v="2"/>
    <s v="800789"/>
    <s v="Cutting oil/Dầu cắt nhôm BW Former FL-1M"/>
    <m/>
    <n v="430"/>
    <n v="24939999.999772742"/>
    <n v="959.23076922202858"/>
    <n v="57999.999999471496"/>
    <m/>
    <m/>
    <m/>
    <x v="1"/>
    <x v="0"/>
  </r>
  <r>
    <x v="2"/>
    <s v="800969"/>
    <s v="Release agent WDR-200D/Dầu tách khuôn WDR-200D"/>
    <m/>
    <n v="660"/>
    <n v="37620002.654760376"/>
    <n v="1446.9231790292451"/>
    <n v="57000.004022364206"/>
    <m/>
    <m/>
    <m/>
    <x v="1"/>
    <x v="0"/>
  </r>
  <r>
    <x v="2"/>
    <s v="800972"/>
    <s v="Cooling oil for CNC machines/Dầu làm mát cho máy CNC"/>
    <m/>
    <n v="20"/>
    <n v="10640000"/>
    <n v="409.23076923076923"/>
    <n v="532000"/>
    <m/>
    <m/>
    <m/>
    <x v="1"/>
    <x v="0"/>
  </r>
  <r>
    <x v="2"/>
    <s v="760588"/>
    <s v="Alcohol pad/ Cồn rửa 41-0002-002"/>
    <m/>
    <n v="162000"/>
    <n v="24418561.407305401"/>
    <n v="939.17543874251544"/>
    <n v="150.73186053892223"/>
    <m/>
    <m/>
    <n v="0"/>
    <x v="1"/>
    <x v="0"/>
  </r>
  <r>
    <x v="2"/>
    <s v="761615"/>
    <s v="Alcohol pad Muse&amp;co/Cồn rửa Muse&amp;Co"/>
    <m/>
    <n v="197800"/>
    <n v="38868282.874197103"/>
    <n v="1494.9339566998885"/>
    <n v="196.50294678562742"/>
    <m/>
    <m/>
    <n v="0"/>
    <x v="1"/>
    <x v="0"/>
  </r>
  <r>
    <x v="2"/>
    <s v="753301"/>
    <s v="EJECTOR PIN / Chốt hãm bằng thép của khuôn đúc EPJ: 8.0-350L-13H-8T"/>
    <m/>
    <n v="14"/>
    <n v="1358000"/>
    <n v="52.230769230769234"/>
    <n v="97000"/>
    <m/>
    <m/>
    <m/>
    <x v="1"/>
    <x v="0"/>
  </r>
  <r>
    <x v="2"/>
    <s v="744137"/>
    <s v="CABIRD ENDMILL 0.5R*1*12*50*4 /Dao CNC dùng để cắt gọt sản phẩm"/>
    <m/>
    <n v="6"/>
    <n v="1626000"/>
    <n v="62.53846153846154"/>
    <n v="271000"/>
    <m/>
    <m/>
    <m/>
    <x v="1"/>
    <x v="0"/>
  </r>
  <r>
    <x v="2"/>
    <s v="755776"/>
    <s v="Drill Ø2.53/Mũi khoan Ø2.53 x12xSD4"/>
    <m/>
    <n v="40"/>
    <n v="12753439.735828293"/>
    <n v="490.51691291647285"/>
    <n v="318835.99339570734"/>
    <m/>
    <m/>
    <m/>
    <x v="1"/>
    <x v="0"/>
  </r>
  <r>
    <x v="2"/>
    <s v="743715"/>
    <s v="DRILL D2.5*10*50*SD4"/>
    <m/>
    <n v="24"/>
    <n v="2951961.3526570061"/>
    <n v="113.53697510219254"/>
    <n v="122998.38969404192"/>
    <m/>
    <m/>
    <m/>
    <x v="1"/>
    <x v="0"/>
  </r>
  <r>
    <x v="2"/>
    <s v="744107"/>
    <s v="CNC tool/ 铰刀 PCD Ø21.80*85L(GEN5)"/>
    <m/>
    <n v="4"/>
    <n v="18400000"/>
    <n v="707.69230769230774"/>
    <n v="4600000"/>
    <m/>
    <m/>
    <n v="0"/>
    <x v="2"/>
    <x v="0"/>
  </r>
  <r>
    <x v="2"/>
    <s v="758853"/>
    <s v="Compressor oil/Nhớt máy nén lạnh XAERUS XR 212-55(can 3,8 lit)"/>
    <m/>
    <n v="2"/>
    <n v="1460000"/>
    <n v="56.153846153846153"/>
    <n v="730000"/>
    <m/>
    <m/>
    <n v="0"/>
    <x v="2"/>
    <x v="0"/>
  </r>
  <r>
    <x v="2"/>
    <s v="754588"/>
    <s v="Drive Belt/Fan Belt/Dây curoa lò sấy phòng sơn: A32"/>
    <m/>
    <n v="10"/>
    <n v="470000"/>
    <n v="18.076923076923077"/>
    <n v="47000"/>
    <m/>
    <m/>
    <m/>
    <x v="1"/>
    <x v="0"/>
  </r>
  <r>
    <x v="2"/>
    <s v="750106"/>
    <s v="Pre-filter /Màng lọc khí   2mx20mx5mm"/>
    <m/>
    <n v="3"/>
    <n v="3339750"/>
    <n v="128.45192307692307"/>
    <n v="1113250"/>
    <m/>
    <m/>
    <m/>
    <x v="1"/>
    <x v="0"/>
  </r>
  <r>
    <x v="2"/>
    <s v="712959"/>
    <s v="Đèn báo tủ điện màu xanh IDEC YW-EQ use copper wire 14-16AWG, 1.3N*m (230/240V) LAMP 250V 2.6W Max"/>
    <m/>
    <n v="10"/>
    <n v="590000"/>
    <n v="22.692307692307693"/>
    <n v="59000"/>
    <m/>
    <m/>
    <m/>
    <x v="1"/>
    <x v="0"/>
  </r>
  <r>
    <x v="2"/>
    <s v="712960"/>
    <s v="Đèn báo tủ điện màu đỏ IDEC YW-EQ use copper wire 14-16AWG, 1.3N*m (230/240V) LAMP 250V 2.6W Max"/>
    <m/>
    <n v="10"/>
    <n v="543750"/>
    <n v="20.91346153846154"/>
    <n v="54375"/>
    <m/>
    <m/>
    <m/>
    <x v="1"/>
    <x v="0"/>
  </r>
  <r>
    <x v="2"/>
    <s v="712961"/>
    <s v="Đèn báo tủ điện màu vàng IDEC YW-EQ use copper wire 14-16AWG, 1.3N*m (230/240V) LAMP 250V 2.6W Max"/>
    <m/>
    <n v="10"/>
    <n v="510000"/>
    <n v="19.615384615384617"/>
    <n v="51000"/>
    <m/>
    <m/>
    <m/>
    <x v="1"/>
    <x v="0"/>
  </r>
  <r>
    <x v="2"/>
    <s v="712410"/>
    <s v="Sensor honey well 26PCDFA6D - 6BF6D/ cảm biến khí Honey well Sensor honey well 26PCDFA6D"/>
    <m/>
    <n v="4"/>
    <n v="3600000"/>
    <n v="138.46153846153845"/>
    <n v="900000"/>
    <m/>
    <m/>
    <m/>
    <x v="1"/>
    <x v="0"/>
  </r>
  <r>
    <x v="2"/>
    <s v="752490"/>
    <s v="Mold Pin-EJECTOR PIN /Chốt hãm bằng thép SKD61 của khuôn đúc. Spec: d5*L300*H6*D8"/>
    <m/>
    <n v="67"/>
    <n v="2613000"/>
    <n v="100.5"/>
    <n v="39000"/>
    <m/>
    <m/>
    <m/>
    <x v="1"/>
    <x v="0"/>
  </r>
  <r>
    <x v="2"/>
    <s v="744122"/>
    <s v="CABIRD Endmill R1*2*12*50L"/>
    <m/>
    <n v="9"/>
    <n v="2691000"/>
    <n v="103.5"/>
    <n v="299000"/>
    <m/>
    <m/>
    <m/>
    <x v="1"/>
    <x v="0"/>
  </r>
  <r>
    <x v="2"/>
    <s v="744123"/>
    <s v="CABIRD ENDMILL 0.5R*1*1*20*50*4 (Ball end mill)/Dao"/>
    <m/>
    <n v="13"/>
    <n v="3978000"/>
    <n v="153"/>
    <n v="306000"/>
    <m/>
    <m/>
    <m/>
    <x v="1"/>
    <x v="0"/>
  </r>
  <r>
    <x v="2"/>
    <s v="712050"/>
    <s v="Mũi đá mài mini 10mm, cán dài 25mm phi 3"/>
    <m/>
    <n v="50"/>
    <n v="600000"/>
    <n v="23.076923076923077"/>
    <n v="12000"/>
    <m/>
    <m/>
    <n v="0"/>
    <x v="2"/>
    <x v="0"/>
  </r>
  <r>
    <x v="2"/>
    <s v="712805"/>
    <s v="Sika Latex TH-5L"/>
    <m/>
    <n v="3"/>
    <n v="1128000"/>
    <n v="43.384615384615387"/>
    <n v="376000"/>
    <m/>
    <m/>
    <n v="0"/>
    <x v="2"/>
    <x v="0"/>
  </r>
  <r>
    <x v="2"/>
    <s v="712806"/>
    <s v="Sơn Chống Thấm Lộ Thiên Sikalastic 590-20Kg"/>
    <m/>
    <n v="2"/>
    <n v="6830000"/>
    <n v="262.69230769230768"/>
    <n v="3415000"/>
    <m/>
    <m/>
    <n v="0"/>
    <x v="2"/>
    <x v="0"/>
  </r>
  <r>
    <x v="2"/>
    <s v="751688"/>
    <s v="Mold Pin-EJECTOR PIN _x000a_/Chốt hãm bằng thép SKD61 của khuôn đúc DEPH. Spec: d8*L300*H8*D13"/>
    <m/>
    <n v="9"/>
    <n v="672065.21739130281"/>
    <n v="25.848662207357801"/>
    <n v="74673.913043478096"/>
    <m/>
    <m/>
    <m/>
    <x v="1"/>
    <x v="0"/>
  </r>
  <r>
    <x v="2"/>
    <s v="744098"/>
    <s v="CNC tool/D2.3x90° C-CUT"/>
    <m/>
    <n v="10"/>
    <n v="900000"/>
    <n v="34.615384615384613"/>
    <n v="90000"/>
    <m/>
    <m/>
    <m/>
    <x v="1"/>
    <x v="0"/>
  </r>
  <r>
    <x v="2"/>
    <s v="743676"/>
    <s v="MŨI KHOAN THÉP Ø2.60（CN7-Housing)"/>
    <m/>
    <n v="27"/>
    <n v="10231967.213114774"/>
    <n v="393.53720050441439"/>
    <n v="378961.74863388052"/>
    <m/>
    <m/>
    <m/>
    <x v="1"/>
    <x v="0"/>
  </r>
  <r>
    <x v="2"/>
    <s v="751580"/>
    <s v="Sensor/Cảm biến TPC W8H"/>
    <m/>
    <n v="13"/>
    <n v="2234411.9558154601"/>
    <n v="85.938921377517701"/>
    <n v="171877.84275503538"/>
    <m/>
    <m/>
    <m/>
    <x v="1"/>
    <x v="0"/>
  </r>
  <r>
    <x v="2"/>
    <s v="753899"/>
    <s v="Dây curoa A71"/>
    <m/>
    <n v="8"/>
    <n v="368000"/>
    <n v="14.153846153846153"/>
    <n v="46000"/>
    <m/>
    <m/>
    <m/>
    <x v="1"/>
    <x v="0"/>
  </r>
  <r>
    <x v="2"/>
    <s v="750662"/>
    <s v="Sleeve/Trục phun AL của máy đúc 350 tấn, chất liệu thiếc, 120mm*292mm*Ø 70 (bạc liệu Ø 70*Ø 120*292)"/>
    <m/>
    <n v="4"/>
    <n v="43971428.571428567"/>
    <n v="1691.2087912087911"/>
    <n v="10992857.142857142"/>
    <m/>
    <m/>
    <m/>
    <x v="1"/>
    <x v="0"/>
  </r>
  <r>
    <x v="2"/>
    <s v="757936"/>
    <s v="Mold Pin-EJECTOR PIN/ Chốt hãm bằng thép của khuôn đúc SKD61: D4*L250*H6*D8"/>
    <m/>
    <n v="23"/>
    <n v="498593.22033898253"/>
    <n v="19.176662320730099"/>
    <n v="21677.966101694892"/>
    <m/>
    <m/>
    <m/>
    <x v="1"/>
    <x v="0"/>
  </r>
  <r>
    <x v="2"/>
    <s v="753016"/>
    <s v="CABIRD ENDMILL R0.5*10*45L (Ball end mill)"/>
    <m/>
    <n v="6"/>
    <n v="1626000"/>
    <n v="62.53846153846154"/>
    <n v="271000"/>
    <m/>
    <m/>
    <m/>
    <x v="1"/>
    <x v="0"/>
  </r>
  <r>
    <x v="2"/>
    <s v="741245"/>
    <s v="CABIRD ENDMILL O1*2*6*45*4(Flat end-mill)-Dao CNC dùng để cắt gọt sản phẩm"/>
    <m/>
    <n v="9"/>
    <n v="1935000"/>
    <n v="74.42307692307692"/>
    <n v="215000"/>
    <m/>
    <m/>
    <m/>
    <x v="1"/>
    <x v="0"/>
  </r>
  <r>
    <x v="2"/>
    <s v="713031"/>
    <s v="Mũi khoan phi 11.0"/>
    <m/>
    <n v="3"/>
    <n v="525000"/>
    <n v="20.192307692307693"/>
    <n v="175000"/>
    <m/>
    <m/>
    <m/>
    <x v="1"/>
    <x v="0"/>
  </r>
  <r>
    <x v="2"/>
    <s v="713032"/>
    <s v="Mũi khoan phi 11.5"/>
    <m/>
    <n v="4"/>
    <n v="852000"/>
    <n v="32.769230769230766"/>
    <n v="213000"/>
    <m/>
    <m/>
    <m/>
    <x v="1"/>
    <x v="0"/>
  </r>
  <r>
    <x v="2"/>
    <s v="713033"/>
    <s v="Mũi khoan phi 12.0"/>
    <m/>
    <n v="4"/>
    <n v="876000"/>
    <n v="33.692307692307693"/>
    <n v="219000"/>
    <m/>
    <m/>
    <m/>
    <x v="1"/>
    <x v="0"/>
  </r>
  <r>
    <x v="2"/>
    <s v="713034"/>
    <s v="Mũi khoan phi 12.5"/>
    <m/>
    <n v="3"/>
    <n v="744000"/>
    <n v="28.615384615384617"/>
    <n v="248000"/>
    <m/>
    <m/>
    <m/>
    <x v="1"/>
    <x v="0"/>
  </r>
  <r>
    <x v="2"/>
    <s v="712807"/>
    <s v="Công tăc chuyển mạch CA10-WAA442-600E"/>
    <m/>
    <n v="2"/>
    <n v="7916000"/>
    <n v="304.46153846153845"/>
    <n v="3958000"/>
    <m/>
    <m/>
    <n v="0"/>
    <x v="2"/>
    <x v="0"/>
  </r>
  <r>
    <x v="2"/>
    <s v="713109"/>
    <s v="Hydraulic pipe/ống tuy ô thủy lực vỏ thép dài 1500mm bấm ren 1/4&quot; hai đầu côn lõm"/>
    <m/>
    <n v="15"/>
    <n v="2250000"/>
    <n v="86.538461538461533"/>
    <n v="150000"/>
    <m/>
    <m/>
    <m/>
    <x v="1"/>
    <x v="0"/>
  </r>
  <r>
    <x v="2"/>
    <s v="713166"/>
    <s v="Fan/Quạt A90L-0001-0581 molde 2401vl-s5w-b59"/>
    <m/>
    <n v="3"/>
    <n v="1050000"/>
    <n v="40.384615384615387"/>
    <n v="350000"/>
    <m/>
    <m/>
    <m/>
    <x v="1"/>
    <x v="0"/>
  </r>
  <r>
    <x v="2"/>
    <s v="713167"/>
    <s v="Fan/Quạt SanAce40- 9PF0424H304-A90L-0001-0580#B"/>
    <m/>
    <n v="4"/>
    <n v="2904000"/>
    <n v="111.69230769230769"/>
    <n v="726000"/>
    <m/>
    <m/>
    <m/>
    <x v="1"/>
    <x v="0"/>
  </r>
  <r>
    <x v="2"/>
    <s v="713176"/>
    <s v="ốc đồng + tán M6*40 (dùng để bắt dây điện trở của máy hút chân không)"/>
    <m/>
    <n v="5"/>
    <n v="825000"/>
    <n v="31.73076923076923"/>
    <n v="165000"/>
    <m/>
    <m/>
    <n v="0"/>
    <x v="2"/>
    <x v="0"/>
  </r>
  <r>
    <x v="2"/>
    <s v="713255"/>
    <s v="Cánh quạt mist. Trục Ø20, đường kính 300,dày 50mm"/>
    <m/>
    <n v="6"/>
    <n v="16200000"/>
    <n v="623.07692307692309"/>
    <n v="2700000"/>
    <m/>
    <m/>
    <m/>
    <x v="1"/>
    <x v="0"/>
  </r>
  <r>
    <x v="2"/>
    <s v="713444"/>
    <s v="Ribbon black/Mực in tem Resin (30mm*300m)"/>
    <m/>
    <n v="28"/>
    <n v="1820000"/>
    <n v="70"/>
    <n v="65000"/>
    <m/>
    <m/>
    <m/>
    <x v="1"/>
    <x v="0"/>
  </r>
  <r>
    <x v="2"/>
    <s v="713492"/>
    <s v="SMC Filter/ Bộ lọc khí nén SMC AF20-02-D"/>
    <m/>
    <n v="3"/>
    <n v="1191000"/>
    <n v="45.807692307692307"/>
    <n v="397000"/>
    <m/>
    <m/>
    <m/>
    <x v="1"/>
    <x v="0"/>
  </r>
  <r>
    <x v="2"/>
    <s v="713537"/>
    <s v="Rubber Oring/ Gioăng cao su phi 56*52*2mm"/>
    <m/>
    <n v="200"/>
    <n v="1500000"/>
    <n v="57.692307692307693"/>
    <n v="7500"/>
    <m/>
    <m/>
    <m/>
    <x v="1"/>
    <x v="0"/>
  </r>
  <r>
    <x v="2"/>
    <s v="713538"/>
    <s v="Rubber Oring/ Gioăng cao su phi 66*62*2mm"/>
    <m/>
    <n v="200"/>
    <n v="1500000"/>
    <n v="57.692307692307693"/>
    <n v="7500"/>
    <m/>
    <m/>
    <m/>
    <x v="1"/>
    <x v="0"/>
  </r>
  <r>
    <x v="2"/>
    <s v="713564"/>
    <s v="Paper for stamp printing/Giấy in tem 2 hàng 27*13mm"/>
    <m/>
    <n v="3"/>
    <n v="270000"/>
    <n v="10.384615384615385"/>
    <n v="90000"/>
    <m/>
    <m/>
    <m/>
    <x v="1"/>
    <x v="0"/>
  </r>
  <r>
    <x v="2"/>
    <s v="751564"/>
    <s v="Connector shape T PPR/Cút chữ T PPR Ø32"/>
    <m/>
    <n v="7"/>
    <n v="60200"/>
    <n v="2.3153846153846156"/>
    <n v="8600"/>
    <m/>
    <m/>
    <m/>
    <x v="1"/>
    <x v="0"/>
  </r>
  <r>
    <x v="2"/>
    <s v="751696"/>
    <s v="PPR connector / Măng sông nhựa hàn nhiệt PPR Ø20"/>
    <m/>
    <n v="7"/>
    <n v="11200"/>
    <n v="0.43076923076923079"/>
    <n v="1600"/>
    <m/>
    <m/>
    <m/>
    <x v="1"/>
    <x v="0"/>
  </r>
  <r>
    <x v="2"/>
    <s v="752737"/>
    <s v="DIN RAIL/ Thanh ray nhôm cài aptomat"/>
    <m/>
    <n v="4"/>
    <n v="96000"/>
    <n v="3.6923076923076925"/>
    <n v="24000"/>
    <m/>
    <m/>
    <m/>
    <x v="1"/>
    <x v="0"/>
  </r>
  <r>
    <x v="2"/>
    <s v="752802"/>
    <s v="Măng sông nhiệt ppr phi 32"/>
    <m/>
    <n v="10"/>
    <n v="40000"/>
    <n v="1.5384615384615385"/>
    <n v="4000"/>
    <m/>
    <m/>
    <n v="0"/>
    <x v="2"/>
    <x v="0"/>
  </r>
  <r>
    <x v="2"/>
    <s v="753840"/>
    <s v="Khóa PPR Ø32"/>
    <m/>
    <n v="2"/>
    <n v="200000"/>
    <n v="7.6923076923076925"/>
    <n v="100000"/>
    <m/>
    <m/>
    <n v="0"/>
    <x v="2"/>
    <x v="0"/>
  </r>
  <r>
    <x v="2"/>
    <s v="755746"/>
    <s v="Wafer Butterfly Valve Handle/Van bướm tay gạt bằng gang hãng AUT malaysia DN150"/>
    <m/>
    <n v="4"/>
    <n v="6680000"/>
    <n v="256.92307692307691"/>
    <n v="1670000"/>
    <m/>
    <m/>
    <n v="0"/>
    <x v="2"/>
    <x v="0"/>
  </r>
  <r>
    <x v="2"/>
    <s v="757856"/>
    <s v="Liner plate/Tấm chắn bi RB-90-11L Growell"/>
    <m/>
    <n v="4"/>
    <n v="11025000"/>
    <n v="424.03846153846155"/>
    <n v="2756250"/>
    <m/>
    <m/>
    <m/>
    <x v="1"/>
    <x v="0"/>
  </r>
  <r>
    <x v="2"/>
    <s v="758643"/>
    <s v="Dây belt băng tải (KT: Chu vi 13000mm rộng 130mm dày 2mm"/>
    <m/>
    <n v="1"/>
    <n v="1112000"/>
    <n v="42.769230769230766"/>
    <n v="1112000"/>
    <m/>
    <m/>
    <n v="0"/>
    <x v="2"/>
    <x v="0"/>
  </r>
  <r>
    <x v="2"/>
    <s v="743430"/>
    <s v="MŨI KHOAN THÉPØ5.04（TTI)"/>
    <m/>
    <n v="10"/>
    <n v="4300000"/>
    <n v="165.38461538461539"/>
    <n v="430000"/>
    <m/>
    <m/>
    <n v="0"/>
    <x v="2"/>
    <x v="0"/>
  </r>
  <r>
    <x v="2"/>
    <s v="743498"/>
    <s v="Dao phay 精镗刀 true boring cutte (DLA3)Ø22.0*Ø16.0（DL3a）"/>
    <m/>
    <n v="8"/>
    <n v="41411928.571428597"/>
    <n v="1592.7664835164844"/>
    <n v="5176491.0714285746"/>
    <m/>
    <m/>
    <m/>
    <x v="1"/>
    <x v="0"/>
  </r>
  <r>
    <x v="2"/>
    <s v="711455"/>
    <s v="Vitme trục Y máy cnc doosan"/>
    <m/>
    <n v="1"/>
    <n v="11000000"/>
    <n v="423.07692307692309"/>
    <n v="11000000"/>
    <m/>
    <m/>
    <m/>
    <x v="1"/>
    <x v="0"/>
  </r>
  <r>
    <x v="2"/>
    <s v="711454"/>
    <s v="Vitme trục X máy cnc doosan"/>
    <m/>
    <n v="6"/>
    <n v="69000000"/>
    <n v="2653.8461538461538"/>
    <n v="11500000"/>
    <m/>
    <m/>
    <m/>
    <x v="1"/>
    <x v="0"/>
  </r>
  <r>
    <x v="2"/>
    <s v="712722"/>
    <s v="Power/Nguồn Omron 24V 7.5A S8VS-18024"/>
    <m/>
    <n v="2"/>
    <n v="9760000"/>
    <n v="375.38461538461536"/>
    <n v="4880000"/>
    <m/>
    <m/>
    <m/>
    <x v="1"/>
    <x v="0"/>
  </r>
  <r>
    <x v="2"/>
    <s v="713549"/>
    <s v="Tool/Dụng cụ COLLET SK20-4"/>
    <m/>
    <n v="2"/>
    <n v="528000"/>
    <n v="20.307692307692307"/>
    <n v="264000"/>
    <m/>
    <m/>
    <n v="0"/>
    <x v="2"/>
    <x v="0"/>
  </r>
  <r>
    <x v="2"/>
    <s v="713548"/>
    <s v="Tool/Dụng cụ COLLET SK20-8"/>
    <m/>
    <n v="2"/>
    <n v="528000"/>
    <n v="20.307692307692307"/>
    <n v="264000"/>
    <m/>
    <m/>
    <n v="0"/>
    <x v="2"/>
    <x v="0"/>
  </r>
  <r>
    <x v="2"/>
    <s v="759766"/>
    <s v="Rubber heating pipe/Ông cao su chịu nhiệt phi 10 lỗ phi 5mm"/>
    <m/>
    <n v="100"/>
    <n v="6250000"/>
    <n v="240.38461538461539"/>
    <n v="62500"/>
    <m/>
    <m/>
    <m/>
    <x v="1"/>
    <x v="0"/>
  </r>
  <r>
    <x v="2"/>
    <s v="743453"/>
    <s v="LƯỠI DAO（PCD）CCGT060204"/>
    <m/>
    <n v="18"/>
    <n v="6840000"/>
    <n v="263.07692307692309"/>
    <n v="380000"/>
    <m/>
    <m/>
    <m/>
    <x v="1"/>
    <x v="0"/>
  </r>
  <r>
    <x v="2"/>
    <s v="743680"/>
    <s v="套铣刀（PCD)Bộ dao tiện Ø3.0*5.5L（CN7-Housing PCD)"/>
    <m/>
    <n v="13"/>
    <n v="40300000"/>
    <n v="1550"/>
    <n v="3100000"/>
    <m/>
    <m/>
    <m/>
    <x v="1"/>
    <x v="0"/>
  </r>
  <r>
    <x v="2"/>
    <s v="744149"/>
    <s v="铰刀 Dao tiện Ø2.72*14L（CL4/MQ4 Housing)"/>
    <m/>
    <n v="21"/>
    <n v="43713026.494565234"/>
    <n v="1681.2702497909704"/>
    <n v="2081572.6902173921"/>
    <m/>
    <m/>
    <m/>
    <x v="1"/>
    <x v="0"/>
  </r>
  <r>
    <x v="2"/>
    <s v="710178"/>
    <s v="Pin Panasonic BR-2/3AGCT4A, 6V"/>
    <m/>
    <n v="1"/>
    <n v="200000"/>
    <n v="7.6923076923076925"/>
    <n v="200000"/>
    <m/>
    <m/>
    <m/>
    <x v="1"/>
    <x v="0"/>
  </r>
  <r>
    <x v="2"/>
    <s v="710851"/>
    <s v="Bộ van chia đầu 5 cửa ra"/>
    <m/>
    <n v="4"/>
    <n v="3600000"/>
    <n v="138.46153846153845"/>
    <n v="900000"/>
    <m/>
    <m/>
    <m/>
    <x v="1"/>
    <x v="0"/>
  </r>
  <r>
    <x v="2"/>
    <s v="710315"/>
    <s v="Ống nước làm mát của trục tịnh tiến chất liệu cao su dài 1.8m hai đầu thẳng ren trong phi 14"/>
    <m/>
    <n v="10"/>
    <n v="1550000"/>
    <n v="59.615384615384613"/>
    <n v="155000"/>
    <m/>
    <m/>
    <m/>
    <x v="1"/>
    <x v="0"/>
  </r>
  <r>
    <x v="2"/>
    <s v="711414"/>
    <s v="Vòng bi FAG HCM7008-C-T-P4S-UL-XL#E"/>
    <m/>
    <n v="9"/>
    <n v="51300000"/>
    <n v="1973.0769230769231"/>
    <n v="5700000"/>
    <m/>
    <m/>
    <m/>
    <x v="1"/>
    <x v="0"/>
  </r>
  <r>
    <x v="2"/>
    <s v="711004"/>
    <s v="Bộ van chia dầu 3 cửa ra"/>
    <m/>
    <n v="4"/>
    <n v="1328000"/>
    <n v="51.07692307692308"/>
    <n v="332000"/>
    <m/>
    <m/>
    <n v="0"/>
    <x v="2"/>
    <x v="0"/>
  </r>
  <r>
    <x v="2"/>
    <s v="711415"/>
    <s v="Vòng bi FAG HCM7009-C-T-P4S-UL-XL#E"/>
    <m/>
    <n v="9"/>
    <n v="52200000"/>
    <n v="2007.6923076923076"/>
    <n v="5800000"/>
    <m/>
    <m/>
    <m/>
    <x v="1"/>
    <x v="0"/>
  </r>
  <r>
    <x v="2"/>
    <s v="713541"/>
    <s v="Sprocket wheel/Bánh nhông xích dùng cho gáo múc nhôm phi 36.57*22.05mm. Đường kính răng 50.50mm, lỗ khóa 5.98mm (11 răng)"/>
    <m/>
    <n v="12"/>
    <n v="2280000"/>
    <n v="87.692307692307693"/>
    <n v="190000"/>
    <m/>
    <m/>
    <m/>
    <x v="1"/>
    <x v="0"/>
  </r>
  <r>
    <x v="2"/>
    <s v="713811"/>
    <s v="Mold Pin/Chốt hãm bằng thép SKD61 của khuôn đúc. Spec:D2*D4*N85*L200*H6*D8"/>
    <m/>
    <n v="11"/>
    <n v="944095.28172240127"/>
    <n v="36.311356989323123"/>
    <n v="85826.843792945569"/>
    <m/>
    <m/>
    <m/>
    <x v="1"/>
    <x v="0"/>
  </r>
  <r>
    <x v="2"/>
    <s v="713688"/>
    <s v="Brass Alloy/Tấm hợp kim đồng (Cu 98.25-99.45%, crom 0.5-1.5%) C11000, size: T150 x 120 x 80 mm"/>
    <m/>
    <n v="2"/>
    <n v="9370000"/>
    <n v="360.38461538461536"/>
    <n v="4685000"/>
    <m/>
    <m/>
    <m/>
    <x v="1"/>
    <x v="0"/>
  </r>
  <r>
    <x v="2"/>
    <s v="713561"/>
    <s v="Sensor/ Cảm biến khí analog current SMC: ISE20A-S-C6H-JA2"/>
    <m/>
    <n v="2"/>
    <n v="2800000"/>
    <n v="107.69230769230769"/>
    <n v="1400000"/>
    <m/>
    <m/>
    <m/>
    <x v="1"/>
    <x v="0"/>
  </r>
  <r>
    <x v="2"/>
    <s v="744156"/>
    <s v="Point tap M3x0.5"/>
    <m/>
    <n v="8"/>
    <n v="1760000"/>
    <n v="67.692307692307693"/>
    <n v="220000"/>
    <m/>
    <m/>
    <m/>
    <x v="1"/>
    <x v="0"/>
  </r>
  <r>
    <x v="2"/>
    <s v="713625"/>
    <s v="Thanh trở nhiệt (điện trở đun nước) ren 48, dài 250, điện áp 220v, công suất 6kw"/>
    <m/>
    <n v="4"/>
    <n v="2052000"/>
    <n v="78.92307692307692"/>
    <n v="513000"/>
    <m/>
    <m/>
    <m/>
    <x v="1"/>
    <x v="0"/>
  </r>
  <r>
    <x v="2"/>
    <s v="752601"/>
    <s v="EJECTOR PIN /Chốt hãm bằng thép của khuôn đúc SKD61: 3.0-200-4T-6H Mã misumi: EPN3-200"/>
    <m/>
    <n v="31"/>
    <n v="1249238"/>
    <n v="48.047615384615384"/>
    <n v="40298"/>
    <m/>
    <m/>
    <m/>
    <x v="1"/>
    <x v="0"/>
  </r>
  <r>
    <x v="2"/>
    <s v="745618"/>
    <s v="Graphite rotor T40X6-1000+220X85 Φ80*H1000"/>
    <m/>
    <n v="12"/>
    <n v="111534364.59903383"/>
    <n v="4289.7832538089933"/>
    <n v="9294530.38325282"/>
    <m/>
    <m/>
    <m/>
    <x v="1"/>
    <x v="0"/>
  </r>
  <r>
    <x v="2"/>
    <s v="755003"/>
    <s v="Bảo ôn ống đồng phi 13 x19mm, ống dài 2 mét"/>
    <m/>
    <n v="14"/>
    <n v="420000"/>
    <n v="16.153846153846153"/>
    <n v="30000"/>
    <m/>
    <m/>
    <m/>
    <x v="1"/>
    <x v="0"/>
  </r>
  <r>
    <x v="2"/>
    <s v="754191"/>
    <s v="Drive belt/Dây curoa A33"/>
    <m/>
    <n v="9"/>
    <n v="288000"/>
    <n v="11.076923076923077"/>
    <n v="32000"/>
    <m/>
    <m/>
    <m/>
    <x v="1"/>
    <x v="0"/>
  </r>
  <r>
    <x v="2"/>
    <s v="758689"/>
    <s v="Copper pipe/Ống đồng điều hòa D28"/>
    <m/>
    <n v="10"/>
    <n v="6750000"/>
    <n v="259.61538461538464"/>
    <n v="675000"/>
    <m/>
    <m/>
    <n v="0"/>
    <x v="2"/>
    <x v="0"/>
  </r>
  <r>
    <x v="2"/>
    <s v="758693"/>
    <s v="Connector/Cút vuông ống đồng D28"/>
    <m/>
    <n v="20"/>
    <n v="880000"/>
    <n v="33.846153846153847"/>
    <n v="44000"/>
    <m/>
    <m/>
    <n v="0"/>
    <x v="2"/>
    <x v="0"/>
  </r>
  <r>
    <x v="2"/>
    <s v="758974"/>
    <s v="Connector/Mang sông ống đồng D28"/>
    <m/>
    <n v="3"/>
    <n v="111000"/>
    <n v="4.2692307692307692"/>
    <n v="37000"/>
    <m/>
    <m/>
    <n v="0"/>
    <x v="2"/>
    <x v="0"/>
  </r>
  <r>
    <x v="2"/>
    <s v="758691"/>
    <s v="Insulation pipe/Bảo ôn ống đồng D28 (ống 3000mm)"/>
    <m/>
    <n v="9"/>
    <n v="513000"/>
    <n v="19.73076923076923"/>
    <n v="57000"/>
    <m/>
    <m/>
    <m/>
    <x v="1"/>
    <x v="0"/>
  </r>
  <r>
    <x v="2"/>
    <s v="755002"/>
    <s v="Cuộn ống đồng 12x8.1 (cuộn dài 15 mét)"/>
    <m/>
    <n v="2"/>
    <n v="2950000"/>
    <n v="113.46153846153847"/>
    <n v="1475000"/>
    <m/>
    <m/>
    <n v="0"/>
    <x v="2"/>
    <x v="0"/>
  </r>
  <r>
    <x v="2"/>
    <s v="744162"/>
    <s v="D0.8xR0.2x1FLxD0.75x4.5xSA30xD6 BULLNOSE FLAT EM"/>
    <m/>
    <n v="106"/>
    <n v="12419637.073766969"/>
    <n v="477.6783489910373"/>
    <n v="117166.38748836763"/>
    <m/>
    <m/>
    <m/>
    <x v="1"/>
    <x v="0"/>
  </r>
  <r>
    <x v="2"/>
    <s v="744161"/>
    <s v="Ball endmill form D4/1.26xR1xA45x0.54/7xD6x70L"/>
    <m/>
    <n v="10"/>
    <n v="1590000"/>
    <n v="61.153846153846153"/>
    <n v="159000"/>
    <m/>
    <m/>
    <m/>
    <x v="1"/>
    <x v="0"/>
  </r>
  <r>
    <x v="2"/>
    <s v="744166"/>
    <s v="Drill step 1.28*6.5*A45*D3.0*45L"/>
    <m/>
    <n v="21"/>
    <n v="2289000"/>
    <n v="88.038461538461533"/>
    <n v="109000"/>
    <m/>
    <m/>
    <m/>
    <x v="1"/>
    <x v="0"/>
  </r>
  <r>
    <x v="2"/>
    <s v="744165"/>
    <s v="D1.4xR0.25xR0.25xA45x0.879FLxD1x2.5xD6 FORM SPECIAL"/>
    <m/>
    <n v="19"/>
    <n v="1985500"/>
    <n v="76.365384615384613"/>
    <n v="104500"/>
    <m/>
    <m/>
    <m/>
    <x v="1"/>
    <x v="0"/>
  </r>
  <r>
    <x v="2"/>
    <s v="744164"/>
    <s v="D0.82xR1xr0.15x1.876FLxD1x3xD6FORM SPECIAL"/>
    <m/>
    <n v="25"/>
    <n v="3250000"/>
    <n v="125"/>
    <n v="130000"/>
    <m/>
    <m/>
    <m/>
    <x v="1"/>
    <x v="0"/>
  </r>
  <r>
    <x v="2"/>
    <s v="713025"/>
    <s v="TIG-Electrodes/Kim hàn TIG ø2.4x150"/>
    <m/>
    <n v="10"/>
    <n v="530000"/>
    <n v="20.384615384615383"/>
    <n v="53000"/>
    <m/>
    <m/>
    <m/>
    <x v="1"/>
    <x v="0"/>
  </r>
  <r>
    <x v="2"/>
    <s v="713890"/>
    <s v="Xích C-CHE40-90"/>
    <m/>
    <n v="1"/>
    <n v="320000"/>
    <n v="12.307692307692308"/>
    <n v="320000"/>
    <m/>
    <m/>
    <n v="0"/>
    <x v="2"/>
    <x v="0"/>
  </r>
  <r>
    <x v="2"/>
    <s v="713891"/>
    <s v="Động cơ H18-200W-50_SB-G1-LD-H0(gồm biến tần)"/>
    <m/>
    <n v="1"/>
    <n v="7300000"/>
    <n v="280.76923076923077"/>
    <n v="7300000"/>
    <m/>
    <m/>
    <n v="0"/>
    <x v="2"/>
    <x v="0"/>
  </r>
  <r>
    <x v="2"/>
    <s v="713921"/>
    <s v="Belt/Dây curoa B115"/>
    <m/>
    <n v="12"/>
    <n v="1440000"/>
    <n v="55.384615384615387"/>
    <n v="120000"/>
    <m/>
    <m/>
    <m/>
    <x v="1"/>
    <x v="0"/>
  </r>
  <r>
    <x v="2"/>
    <s v="713929"/>
    <s v="Tapping nose/Mũi taro ren P/T 1/4"/>
    <m/>
    <n v="3"/>
    <n v="1215000"/>
    <n v="46.730769230769234"/>
    <n v="405000"/>
    <m/>
    <m/>
    <m/>
    <x v="1"/>
    <x v="0"/>
  </r>
  <r>
    <x v="2"/>
    <s v="714005"/>
    <s v="SPANER/DỤNG CỤ THÁO LẮP BẦU DAO (PHI TRONG 27mm)"/>
    <m/>
    <n v="1"/>
    <n v="552000"/>
    <n v="21.23076923076923"/>
    <n v="552000"/>
    <m/>
    <m/>
    <n v="0"/>
    <x v="2"/>
    <x v="0"/>
  </r>
  <r>
    <x v="2"/>
    <s v="714042"/>
    <s v="EJECTOR PIN/Chốt hãm bằng thép của khuôn đúc SKD61: Ø3.1*L100*H5*D7"/>
    <m/>
    <n v="12"/>
    <n v="288000"/>
    <n v="11.076923076923077"/>
    <n v="24000"/>
    <m/>
    <m/>
    <m/>
    <x v="1"/>
    <x v="0"/>
  </r>
  <r>
    <x v="2"/>
    <s v="714043"/>
    <s v="EJECTOR PIN/Chốt hãm bằng thép của khuôn đúc SKD61: Ø4.1*L100*H5*D8"/>
    <m/>
    <n v="50"/>
    <n v="1450000"/>
    <n v="55.769230769230766"/>
    <n v="29000"/>
    <m/>
    <m/>
    <m/>
    <x v="1"/>
    <x v="0"/>
  </r>
  <r>
    <x v="2"/>
    <s v="714108"/>
    <s v="Val / Van điện từ 4V11006B AIRTAC"/>
    <m/>
    <n v="1"/>
    <n v="260000"/>
    <n v="10"/>
    <n v="260000"/>
    <m/>
    <m/>
    <m/>
    <x v="1"/>
    <x v="0"/>
  </r>
  <r>
    <x v="2"/>
    <s v="714109"/>
    <s v="Manifold / Bộ cấp khí cho van 100M3F AIRTAC"/>
    <m/>
    <n v="2"/>
    <n v="240000"/>
    <n v="9.2307692307692299"/>
    <n v="120000"/>
    <m/>
    <m/>
    <m/>
    <x v="1"/>
    <x v="0"/>
  </r>
  <r>
    <x v="2"/>
    <s v="714112"/>
    <s v="Giảm âm PAL02 AIRTAC"/>
    <m/>
    <n v="4"/>
    <n v="24000"/>
    <n v="0.92307692307692313"/>
    <n v="6000"/>
    <m/>
    <m/>
    <m/>
    <x v="1"/>
    <x v="0"/>
  </r>
  <r>
    <x v="2"/>
    <s v="741267"/>
    <s v="Heating coil HRD-CL2-01/cuộn tỏa nhiệt"/>
    <m/>
    <n v="1"/>
    <n v="16085000"/>
    <n v="618.65384615384619"/>
    <n v="16085000"/>
    <m/>
    <m/>
    <m/>
    <x v="1"/>
    <x v="0"/>
  </r>
  <r>
    <x v="2"/>
    <s v="743768"/>
    <s v="刀柄 BT30-SLN25-75L"/>
    <m/>
    <n v="11"/>
    <n v="5500000"/>
    <n v="211.53846153846155"/>
    <n v="500000"/>
    <m/>
    <m/>
    <m/>
    <x v="1"/>
    <x v="0"/>
  </r>
  <r>
    <x v="2"/>
    <s v="744168"/>
    <s v="D0.7xR0.2x1FLxD0.65x4.5xSA30xD6 BULLNOSE EM"/>
    <m/>
    <n v="128"/>
    <n v="14998457.110514484"/>
    <n v="576.8637350197879"/>
    <n v="117175.44617589441"/>
    <m/>
    <m/>
    <m/>
    <x v="1"/>
    <x v="0"/>
  </r>
  <r>
    <x v="2"/>
    <s v="751957"/>
    <s v="Đầu kẹp công cụ BT30-SLRA10-75-M22"/>
    <m/>
    <n v="10"/>
    <n v="13016528.9256198"/>
    <n v="500.63572790845382"/>
    <n v="1301652.8925619801"/>
    <m/>
    <m/>
    <m/>
    <x v="1"/>
    <x v="0"/>
  </r>
  <r>
    <x v="2"/>
    <s v="757912"/>
    <s v="Tấm thả trần sợi khoáng USG(KT 610x610mm)"/>
    <m/>
    <n v="9"/>
    <n v="855000"/>
    <n v="32.884615384615387"/>
    <n v="95000"/>
    <m/>
    <m/>
    <m/>
    <x v="1"/>
    <x v="0"/>
  </r>
  <r>
    <x v="2"/>
    <s v="759081"/>
    <s v="Nối ren ngoài thủy lực chữ L 27*21mm (2 đầu côn lõm )"/>
    <m/>
    <n v="42"/>
    <n v="2100000"/>
    <n v="80.769230769230774"/>
    <n v="50000"/>
    <m/>
    <m/>
    <m/>
    <x v="1"/>
    <x v="0"/>
  </r>
  <r>
    <x v="2"/>
    <s v="711800"/>
    <s v="Polishing needle/Kim từ tính đánh bóng kim loại 1.8*10mm"/>
    <m/>
    <n v="50"/>
    <n v="45000000"/>
    <n v="1730.7692307692307"/>
    <n v="900000"/>
    <m/>
    <m/>
    <m/>
    <x v="1"/>
    <x v="0"/>
  </r>
  <r>
    <x v="2"/>
    <s v="757346"/>
    <s v="Air speed connector Đầu nối nhanh ren ngoài φ 21"/>
    <m/>
    <n v="18"/>
    <n v="450000"/>
    <n v="17.307692307692307"/>
    <n v="25000"/>
    <m/>
    <m/>
    <m/>
    <x v="1"/>
    <x v="0"/>
  </r>
  <r>
    <x v="2"/>
    <s v="713725"/>
    <s v="Diamond mounted point/Mũi mài phủ kim cương (loại dài 70 mm), mũi hình nón 3mm"/>
    <m/>
    <n v="43"/>
    <n v="774000"/>
    <n v="29.76923076923077"/>
    <n v="18000"/>
    <m/>
    <m/>
    <m/>
    <x v="1"/>
    <x v="0"/>
  </r>
  <r>
    <x v="2"/>
    <s v="713812"/>
    <s v="Dây hơi gắn Xi lanh bơm keo, đầu cắm kim loại (size 30cc)"/>
    <m/>
    <n v="17"/>
    <n v="2040000"/>
    <n v="78.461538461538467"/>
    <n v="120000"/>
    <m/>
    <m/>
    <m/>
    <x v="1"/>
    <x v="0"/>
  </r>
  <r>
    <x v="2"/>
    <s v="714004"/>
    <s v="Motor YS80-2 0.75KW 50Hz 3000RPM IP55"/>
    <m/>
    <n v="35"/>
    <n v="31990574.291666642"/>
    <n v="1230.4067035256401"/>
    <n v="914016.40833333263"/>
    <m/>
    <m/>
    <m/>
    <x v="1"/>
    <x v="0"/>
  </r>
  <r>
    <x v="2"/>
    <s v="714013"/>
    <s v="Tấm đỡ điện trở trái, theo bản vẽ BRK_DT-05, vật liệu SUS201"/>
    <m/>
    <n v="11"/>
    <n v="5610000"/>
    <n v="215.76923076923077"/>
    <n v="510000"/>
    <m/>
    <m/>
    <m/>
    <x v="1"/>
    <x v="0"/>
  </r>
  <r>
    <x v="2"/>
    <s v="714014"/>
    <s v="Tấm đỡ điện trở phải, theo bản vẽ BRK_DT-07, vật liệu SUS201"/>
    <m/>
    <n v="11"/>
    <n v="2860000"/>
    <n v="110"/>
    <n v="260000"/>
    <m/>
    <m/>
    <m/>
    <x v="1"/>
    <x v="0"/>
  </r>
  <r>
    <x v="2"/>
    <s v="714016"/>
    <s v="Tấm đỡ điện trở trên, theo bản vẽ BRK_DT-09, vật liệu SUS201"/>
    <m/>
    <n v="11"/>
    <n v="5610000"/>
    <n v="215.76923076923077"/>
    <n v="510000"/>
    <m/>
    <m/>
    <m/>
    <x v="1"/>
    <x v="0"/>
  </r>
  <r>
    <x v="2"/>
    <s v="714017"/>
    <s v="Tấm đỡ điện trở dưới, theo bản vẽ BRK_DT, vật liệu SUS201"/>
    <m/>
    <n v="11"/>
    <n v="5170000"/>
    <n v="198.84615384615384"/>
    <n v="470000"/>
    <m/>
    <m/>
    <m/>
    <x v="1"/>
    <x v="0"/>
  </r>
  <r>
    <x v="2"/>
    <s v="714022"/>
    <s v="Thanh trở nhiệt sấy khô hình chữ U 70cm, điện ap 380v, 3000w"/>
    <m/>
    <n v="53"/>
    <n v="17490000"/>
    <n v="672.69230769230774"/>
    <n v="330000"/>
    <m/>
    <m/>
    <m/>
    <x v="1"/>
    <x v="0"/>
  </r>
  <r>
    <x v="2"/>
    <s v="714023"/>
    <s v="Switch/Công tắc hành trình HY-904"/>
    <m/>
    <n v="10"/>
    <n v="1400000"/>
    <n v="53.846153846153847"/>
    <n v="140000"/>
    <m/>
    <m/>
    <m/>
    <x v="1"/>
    <x v="0"/>
  </r>
  <r>
    <x v="2"/>
    <s v="714054"/>
    <s v="Sensor/cảm biến mực nước BL13-TDT-P"/>
    <m/>
    <n v="4"/>
    <n v="5200000"/>
    <n v="200"/>
    <n v="1300000"/>
    <m/>
    <m/>
    <m/>
    <x v="1"/>
    <x v="0"/>
  </r>
  <r>
    <x v="2"/>
    <s v="714062"/>
    <s v="슬라이드 판/Đế trượt máy đúc 350ton"/>
    <m/>
    <n v="6"/>
    <n v="21300000"/>
    <n v="819.23076923076928"/>
    <n v="3550000"/>
    <m/>
    <m/>
    <m/>
    <x v="1"/>
    <x v="0"/>
  </r>
  <r>
    <x v="2"/>
    <s v="714086"/>
    <s v="Flower type rubber coupling/Khớp nối giảm chấn hoa thị 8 cánh dùng cho motor máy đúc 350t, 125t. OD164mm, ID60mm, H34mm"/>
    <m/>
    <n v="2"/>
    <n v="1200000"/>
    <n v="46.153846153846153"/>
    <n v="600000"/>
    <m/>
    <m/>
    <m/>
    <x v="1"/>
    <x v="0"/>
  </r>
  <r>
    <x v="2"/>
    <s v="741133"/>
    <s v="Label/Tem niêm phong thùng hàng"/>
    <m/>
    <n v="1500"/>
    <n v="225000"/>
    <n v="8.6538461538461533"/>
    <n v="150"/>
    <m/>
    <m/>
    <m/>
    <x v="1"/>
    <x v="0"/>
  </r>
  <r>
    <x v="2"/>
    <s v="744170"/>
    <s v="Cán dao máy tiện H16Q-SDXCR07"/>
    <m/>
    <n v="8"/>
    <n v="6800000"/>
    <n v="261.53846153846155"/>
    <n v="850000"/>
    <m/>
    <m/>
    <m/>
    <x v="1"/>
    <x v="0"/>
  </r>
  <r>
    <x v="2"/>
    <s v="744171"/>
    <s v="D2.66x7.3xD6x45L Drill Step"/>
    <m/>
    <n v="19"/>
    <n v="4760386.6666666688"/>
    <n v="183.09179487179495"/>
    <n v="250546.66666666677"/>
    <m/>
    <m/>
    <m/>
    <x v="1"/>
    <x v="0"/>
  </r>
  <r>
    <x v="2"/>
    <s v="744172"/>
    <s v="D2.69xA1.217x9.38xD6x45L Drill Tapper"/>
    <m/>
    <n v="35"/>
    <n v="5729545.4545454578"/>
    <n v="220.36713286713299"/>
    <n v="163701.2987012988"/>
    <m/>
    <m/>
    <m/>
    <x v="1"/>
    <x v="0"/>
  </r>
  <r>
    <x v="2"/>
    <s v="744173"/>
    <s v="D2.7/5.75x7.6xD8x63L Drill Step"/>
    <m/>
    <n v="17"/>
    <n v="4660990.6960227266"/>
    <n v="179.26887292395102"/>
    <n v="274175.92329545453"/>
    <m/>
    <m/>
    <m/>
    <x v="1"/>
    <x v="0"/>
  </r>
  <r>
    <x v="2"/>
    <s v="744174"/>
    <s v="D 2.7xA1.206x10xD6x60L Drill Tapper"/>
    <m/>
    <n v="52"/>
    <n v="8084784.6889952198"/>
    <n v="310.9532572690469"/>
    <n v="155476.62863452345"/>
    <m/>
    <m/>
    <m/>
    <x v="1"/>
    <x v="0"/>
  </r>
  <r>
    <x v="2"/>
    <s v="744177"/>
    <s v="D5.53x22xD6x60L DRILL"/>
    <m/>
    <n v="5"/>
    <n v="850000"/>
    <n v="32.692307692307693"/>
    <n v="170000"/>
    <m/>
    <m/>
    <m/>
    <x v="1"/>
    <x v="0"/>
  </r>
  <r>
    <x v="2"/>
    <s v="752541"/>
    <s v="Laser Welding Machine's Light/ Bóng đèn dùng cho máy hàn Laser (model máy hàn: TL-W220, 220V, 220W)"/>
    <m/>
    <n v="1"/>
    <n v="2000000"/>
    <n v="76.92307692307692"/>
    <n v="2000000"/>
    <m/>
    <m/>
    <m/>
    <x v="1"/>
    <x v="0"/>
  </r>
  <r>
    <x v="2"/>
    <s v="758262"/>
    <s v="Vòng bi trục motor chính cho máy đúc (350t )6313zz"/>
    <m/>
    <n v="1"/>
    <n v="424000"/>
    <n v="16.307692307692307"/>
    <n v="424000"/>
    <m/>
    <m/>
    <m/>
    <x v="1"/>
    <x v="0"/>
  </r>
  <r>
    <x v="2"/>
    <s v="758745"/>
    <s v="Bearing/Vòng bi HR32916J.Maker: NSK"/>
    <m/>
    <n v="2"/>
    <n v="2256000"/>
    <n v="86.769230769230774"/>
    <n v="1128000"/>
    <m/>
    <m/>
    <m/>
    <x v="1"/>
    <x v="0"/>
  </r>
  <r>
    <x v="2"/>
    <s v="780997"/>
    <s v="ME210JG000-HOUSING_COVER_MCT_JIG/Đồ gá gia công housing cover"/>
    <m/>
    <n v="1"/>
    <n v="25000000"/>
    <n v="961.53846153846155"/>
    <n v="25000000"/>
    <m/>
    <m/>
    <m/>
    <x v="1"/>
    <x v="0"/>
  </r>
  <r>
    <x v="2"/>
    <s v="780998"/>
    <s v="TURNING_ME210JGRS0-HOUSING_COVER/Jig tiên MEJGRS0 housing"/>
    <m/>
    <n v="1"/>
    <n v="2550000"/>
    <n v="98.07692307692308"/>
    <n v="2550000"/>
    <m/>
    <m/>
    <m/>
    <x v="1"/>
    <x v="0"/>
  </r>
  <r>
    <x v="2"/>
    <s v="710000"/>
    <s v="Ông mềm thủy lực bọc inox cho gá khuôn thủy lực đai ốc 18.91mm, lắp vừa kép 12.57mm. 2 đầu côn lõm (L = 600mm)"/>
    <m/>
    <n v="30"/>
    <n v="6300000"/>
    <n v="242.30769230769232"/>
    <n v="210000"/>
    <m/>
    <m/>
    <m/>
    <x v="1"/>
    <x v="0"/>
  </r>
  <r>
    <x v="2"/>
    <s v="711295"/>
    <s v="Flux chất tách xỉ Aluclean 18 A. Cesana/Italy. 25kg/bag"/>
    <m/>
    <n v="26"/>
    <n v="25675000"/>
    <n v="987.5"/>
    <n v="987500"/>
    <m/>
    <m/>
    <m/>
    <x v="1"/>
    <x v="0"/>
  </r>
  <r>
    <x v="2"/>
    <s v="744090"/>
    <s v="热缩刀柄Heat shrink knife handle BT40-VER32-100"/>
    <m/>
    <n v="2"/>
    <n v="1660000"/>
    <n v="63.846153846153847"/>
    <n v="830000"/>
    <m/>
    <m/>
    <m/>
    <x v="1"/>
    <x v="0"/>
  </r>
  <r>
    <x v="2"/>
    <s v="754987"/>
    <s v="Ejector Pin/ Chốt khuôn skd61 EPN4-200 (Code misiumi) D4*L200*H6*D8"/>
    <m/>
    <n v="2"/>
    <n v="50000"/>
    <n v="1.9230769230769231"/>
    <n v="25000"/>
    <m/>
    <m/>
    <m/>
    <x v="1"/>
    <x v="0"/>
  </r>
  <r>
    <x v="2"/>
    <s v="800008"/>
    <s v="khí Oxigen -O2"/>
    <m/>
    <n v="1"/>
    <n v="300000"/>
    <n v="11.538461538461538"/>
    <n v="300000"/>
    <m/>
    <m/>
    <m/>
    <x v="1"/>
    <x v="0"/>
  </r>
  <r>
    <x v="2"/>
    <s v="713571"/>
    <s v="Braker cable/Cáp phanh động cơ fanuc L03020075"/>
    <m/>
    <n v="3"/>
    <n v="2700000"/>
    <n v="103.84615384615384"/>
    <n v="900000"/>
    <m/>
    <m/>
    <m/>
    <x v="1"/>
    <x v="0"/>
  </r>
  <r>
    <x v="2"/>
    <s v="714827"/>
    <s v="END MILLS 0.2R*1*L50*S04"/>
    <m/>
    <n v="4"/>
    <n v="1000000"/>
    <n v="38.46153846153846"/>
    <n v="250000"/>
    <m/>
    <m/>
    <m/>
    <x v="1"/>
    <x v="0"/>
  </r>
  <r>
    <x v="2"/>
    <s v="714851"/>
    <s v="Paper for stamp printing/Giấy in tem cuộn 2 hàng, 10x27mm"/>
    <m/>
    <n v="5"/>
    <n v="500000"/>
    <n v="19.23076923076923"/>
    <n v="100000"/>
    <m/>
    <m/>
    <m/>
    <x v="1"/>
    <x v="0"/>
  </r>
  <r>
    <x v="2"/>
    <s v="742433"/>
    <s v="Mũi khoan Drill 2.4x12xsd4"/>
    <m/>
    <n v="9"/>
    <n v="1538181.818181819"/>
    <n v="59.160839160839195"/>
    <n v="170909.090909091"/>
    <m/>
    <m/>
    <m/>
    <x v="1"/>
    <x v="0"/>
  </r>
  <r>
    <x v="2"/>
    <s v="743807"/>
    <s v="Drill/Mũi khoan D2.76*7.33*D3.03*12.48*D6*60L"/>
    <m/>
    <n v="12"/>
    <n v="2880000"/>
    <n v="110.76923076923077"/>
    <n v="240000"/>
    <m/>
    <m/>
    <m/>
    <x v="1"/>
    <x v="0"/>
  </r>
  <r>
    <x v="2"/>
    <s v="744110"/>
    <s v="CNC tool/Dao D1.992*A118*8 *A60 *D4 *60L,2F (Teygen4)"/>
    <m/>
    <n v="21"/>
    <n v="2604000"/>
    <n v="100.15384615384616"/>
    <n v="124000"/>
    <m/>
    <m/>
    <m/>
    <x v="1"/>
    <x v="0"/>
  </r>
  <r>
    <x v="2"/>
    <s v="744199"/>
    <s v="Drill 120˚xØ9.5x15xØ10x70L, 2F"/>
    <m/>
    <n v="6"/>
    <n v="2508000"/>
    <n v="96.461538461538467"/>
    <n v="418000"/>
    <m/>
    <m/>
    <m/>
    <x v="1"/>
    <x v="0"/>
  </r>
  <r>
    <x v="2"/>
    <s v="745631"/>
    <s v="END MILLS R0.3*0.6*0.6*2*45L*S4*2F"/>
    <m/>
    <n v="6"/>
    <n v="1824000"/>
    <n v="70.15384615384616"/>
    <n v="304000"/>
    <m/>
    <m/>
    <m/>
    <x v="1"/>
    <x v="0"/>
  </r>
  <r>
    <x v="2"/>
    <s v="750419"/>
    <s v="Tấm hợp kim đồng (Cu 98.25-99.45%, crom 0.5-1.5%) C11000, Size: 40 x 40 x 50 mm"/>
    <m/>
    <n v="19"/>
    <n v="5039750"/>
    <n v="193.83653846153845"/>
    <n v="265250"/>
    <m/>
    <m/>
    <m/>
    <x v="1"/>
    <x v="0"/>
  </r>
  <r>
    <x v="2"/>
    <s v="750636"/>
    <s v="Red Paint - Anti-rust product/sơn đại bàng màu đỏ chống rỉ"/>
    <m/>
    <n v="2"/>
    <n v="130000"/>
    <n v="5"/>
    <n v="65000"/>
    <m/>
    <m/>
    <m/>
    <x v="1"/>
    <x v="0"/>
  </r>
  <r>
    <x v="2"/>
    <s v="751758"/>
    <s v="Hexagonal bolt/ Chìm lục giác thép đen, gen lửng M12*250mm"/>
    <m/>
    <n v="6"/>
    <n v="330000"/>
    <n v="12.692307692307692"/>
    <n v="55000"/>
    <m/>
    <m/>
    <m/>
    <x v="1"/>
    <x v="0"/>
  </r>
  <r>
    <x v="2"/>
    <s v="752611"/>
    <s v="Mold Pin-EJECTOR PIN/Chốt hãm bằng thép SKD61 của khuôn đúc DEPH. Spec:D12*L100*H8*D17"/>
    <m/>
    <n v="66"/>
    <n v="3399000"/>
    <n v="130.73076923076923"/>
    <n v="51500"/>
    <m/>
    <m/>
    <m/>
    <x v="1"/>
    <x v="0"/>
  </r>
  <r>
    <x v="2"/>
    <s v="755486"/>
    <s v="BYD-1 Ø2.35 Mũi khoan thép"/>
    <m/>
    <n v="14"/>
    <n v="1815000"/>
    <n v="69.807692307692307"/>
    <n v="129642.85714285714"/>
    <m/>
    <m/>
    <m/>
    <x v="1"/>
    <x v="0"/>
  </r>
  <r>
    <x v="2"/>
    <s v="755487"/>
    <s v="BYD-2 Ø3.05 Mũi khoan thép"/>
    <m/>
    <n v="12"/>
    <n v="2275000"/>
    <n v="87.5"/>
    <n v="189583.33333333334"/>
    <m/>
    <m/>
    <m/>
    <x v="1"/>
    <x v="0"/>
  </r>
  <r>
    <x v="2"/>
    <s v="755489"/>
    <s v="BYD-4 Ø6.50 Mũi khoan thép"/>
    <m/>
    <n v="14"/>
    <n v="3840000"/>
    <n v="147.69230769230768"/>
    <n v="274285.71428571426"/>
    <m/>
    <m/>
    <m/>
    <x v="1"/>
    <x v="0"/>
  </r>
  <r>
    <x v="2"/>
    <s v="758034"/>
    <s v="Hexagonal bolt/ Chìm lục giác M12*80"/>
    <m/>
    <n v="86"/>
    <n v="604582.13399503753"/>
    <n v="23.253158999809134"/>
    <n v="7030.024813895785"/>
    <m/>
    <m/>
    <m/>
    <x v="1"/>
    <x v="0"/>
  </r>
  <r>
    <x v="2"/>
    <s v="758797"/>
    <s v="Contactor CHINT NXC-12 Coil:AC36-48V"/>
    <m/>
    <n v="2"/>
    <n v="760000"/>
    <n v="29.23076923076923"/>
    <n v="380000"/>
    <m/>
    <m/>
    <m/>
    <x v="1"/>
    <x v="0"/>
  </r>
  <r>
    <x v="2"/>
    <s v="780991"/>
    <s v="Mold Die casting ME210JG000_COVER_A1 (JG REPS) #1"/>
    <m/>
    <n v="1"/>
    <n v="500000000"/>
    <n v="19230.76923076923"/>
    <n v="500000000"/>
    <m/>
    <m/>
    <m/>
    <x v="1"/>
    <x v="0"/>
  </r>
  <r>
    <x v="2"/>
    <s v="781001"/>
    <s v="Mold Die casting IMEB2 HSG #5/Khuôn đúc IMEB2 HSG #5"/>
    <m/>
    <n v="1"/>
    <n v="500000000"/>
    <n v="19230.76923076923"/>
    <n v="500000000"/>
    <m/>
    <m/>
    <m/>
    <x v="1"/>
    <x v="0"/>
  </r>
  <r>
    <x v="2"/>
    <s v="781006"/>
    <s v="SM-A266B BRACKET DIE CASTING MOLD 2CAV  (CORE SET)/Khuôn A266B bracket 2Cav"/>
    <m/>
    <n v="4"/>
    <n v="703200000"/>
    <n v="27046.153846153848"/>
    <n v="175800000"/>
    <m/>
    <m/>
    <m/>
    <x v="1"/>
    <x v="0"/>
  </r>
  <r>
    <x v="2"/>
    <s v="800983"/>
    <s v="Oil EX-9190/ Dầu cắt gọt EX-9190"/>
    <m/>
    <n v="2000"/>
    <n v="110000000"/>
    <n v="4230.7692307692305"/>
    <n v="55000"/>
    <m/>
    <m/>
    <m/>
    <x v="1"/>
    <x v="0"/>
  </r>
  <r>
    <x v="2"/>
    <s v="710288"/>
    <s v="Mold Pin-EJECTOR PIN /Chốt hãm bằng thép SKD61 của khuôn đúc DEPH. Spec: d6*L350*H6*D10"/>
    <m/>
    <n v="18"/>
    <n v="931578.94736842322"/>
    <n v="35.82995951417012"/>
    <n v="51754.385964912399"/>
    <m/>
    <m/>
    <m/>
    <x v="1"/>
    <x v="0"/>
  </r>
  <r>
    <x v="2"/>
    <s v="744106"/>
    <s v="CNC tool/铰刀 PCD Ø3.26*14L（T6-Housing)"/>
    <m/>
    <n v="9"/>
    <n v="21423913.04347821"/>
    <n v="823.99665551839269"/>
    <n v="2380434.7826086897"/>
    <m/>
    <m/>
    <m/>
    <x v="1"/>
    <x v="0"/>
  </r>
  <r>
    <x v="2"/>
    <s v="712118"/>
    <s v="Encoder OSA24R(đài dao doosan cnc)"/>
    <m/>
    <n v="3"/>
    <n v="23760000"/>
    <n v="913.84615384615381"/>
    <n v="7920000"/>
    <m/>
    <m/>
    <m/>
    <x v="1"/>
    <x v="0"/>
  </r>
  <r>
    <x v="2"/>
    <s v="714271"/>
    <s v="Vit me X máy cnc Doosan T4050(130510-01597)"/>
    <m/>
    <n v="2"/>
    <n v="53420000"/>
    <n v="2054.6153846153848"/>
    <n v="26710000"/>
    <m/>
    <m/>
    <m/>
    <x v="1"/>
    <x v="0"/>
  </r>
  <r>
    <x v="2"/>
    <s v="714352"/>
    <s v="Cables / Dây cáp điều khiển Sangjin 8×1.5 mm2"/>
    <m/>
    <n v="176.5"/>
    <n v="11748516.577839753"/>
    <n v="451.8660222246059"/>
    <n v="66563.833302208237"/>
    <m/>
    <m/>
    <m/>
    <x v="1"/>
    <x v="0"/>
  </r>
  <r>
    <x v="2"/>
    <s v="714354"/>
    <s v="Clock / Đồng hồ đo áp xuất bơm dầu thủy lực mặt( 63mm, ren đồng 1/4 = 13mm )"/>
    <m/>
    <n v="1"/>
    <n v="250000"/>
    <n v="9.615384615384615"/>
    <n v="250000"/>
    <m/>
    <m/>
    <m/>
    <x v="1"/>
    <x v="0"/>
  </r>
  <r>
    <x v="2"/>
    <s v="714357"/>
    <s v="Proximity sensor / Cảm biến tiện cận Autonics PRCM12-4DP  (kèm cáp kết nối )"/>
    <m/>
    <n v="5"/>
    <n v="1900000"/>
    <n v="73.07692307692308"/>
    <n v="380000"/>
    <m/>
    <m/>
    <m/>
    <x v="1"/>
    <x v="0"/>
  </r>
  <r>
    <x v="2"/>
    <s v="714874"/>
    <s v="Filter/Túi lọc PE 50U, D160*L440mm"/>
    <m/>
    <n v="40"/>
    <n v="6000000"/>
    <n v="230.76923076923077"/>
    <n v="150000"/>
    <m/>
    <m/>
    <m/>
    <x v="1"/>
    <x v="0"/>
  </r>
  <r>
    <x v="2"/>
    <s v="714896"/>
    <s v="Ladle 60kg/Gáo múc nhôm 60kg"/>
    <m/>
    <n v="3"/>
    <n v="141483825"/>
    <n v="5441.685576923077"/>
    <n v="47161275"/>
    <m/>
    <m/>
    <m/>
    <x v="1"/>
    <x v="0"/>
  </r>
  <r>
    <x v="2"/>
    <s v="714904"/>
    <s v="Brass Alloy/Tấm hợp kim đồng (Cu 98.25-99.45%, crom 0.5-1.5%) C11000, kt: T40*50*60mm"/>
    <m/>
    <n v="8"/>
    <n v="3176000"/>
    <n v="122.15384615384616"/>
    <n v="397000"/>
    <m/>
    <m/>
    <m/>
    <x v="1"/>
    <x v="0"/>
  </r>
  <r>
    <x v="2"/>
    <s v="714905"/>
    <s v="Brass Alloy/Tấm hợp kim đồng (Cu 98.25-99.45%, crom 0.5-1.5%) C11000, kt: T60*80*60mm"/>
    <m/>
    <n v="5"/>
    <n v="4983636.3636363698"/>
    <n v="191.67832167832191"/>
    <n v="996727.27272727399"/>
    <m/>
    <m/>
    <m/>
    <x v="1"/>
    <x v="0"/>
  </r>
  <r>
    <x v="2"/>
    <s v="714906"/>
    <s v="Brass Alloy/ Tấm hợp kim đồng (Cu 98.25-99.45%, crom 0.5-1.5%) C11000, kt: T40*70*60mm"/>
    <m/>
    <n v="14"/>
    <n v="7828800"/>
    <n v="301.10769230769233"/>
    <n v="559200"/>
    <m/>
    <m/>
    <m/>
    <x v="1"/>
    <x v="0"/>
  </r>
  <r>
    <x v="2"/>
    <s v="714908"/>
    <s v="Brass Alloy/ Tấm hợp kim đồng (Cu 98.25-99.45%, crom 0.5-1.5%) C11000, kt: T20*60*60mm"/>
    <m/>
    <n v="10"/>
    <n v="2450526.3157894751"/>
    <n v="94.251012145749044"/>
    <n v="245052.6315789475"/>
    <m/>
    <m/>
    <m/>
    <x v="1"/>
    <x v="0"/>
  </r>
  <r>
    <x v="2"/>
    <s v="714953"/>
    <s v="Nguồn meanwell EDR-120-24"/>
    <m/>
    <n v="1"/>
    <n v="660000"/>
    <n v="25.384615384615383"/>
    <n v="660000"/>
    <m/>
    <m/>
    <m/>
    <x v="1"/>
    <x v="0"/>
  </r>
  <r>
    <x v="2"/>
    <s v="714977"/>
    <s v="Mold Pin-EJECTOR PIN /Chốt hãm bằng thép của khuôn đúc SKD61:d6*L250*H6*D10"/>
    <m/>
    <n v="6"/>
    <n v="225007.9114994884"/>
    <n v="8.6541504422880156"/>
    <n v="37501.318583248067"/>
    <m/>
    <m/>
    <m/>
    <x v="1"/>
    <x v="0"/>
  </r>
  <r>
    <x v="2"/>
    <s v="715030"/>
    <s v="Bearing/ Vòng bi 50BNR10HTYNDBLP4 - Brand: NSK"/>
    <m/>
    <n v="3"/>
    <n v="29400000"/>
    <n v="1130.7692307692307"/>
    <n v="9800000"/>
    <m/>
    <m/>
    <m/>
    <x v="1"/>
    <x v="0"/>
  </r>
  <r>
    <x v="2"/>
    <s v="740230"/>
    <s v="Hexagonal bolt/ Chìm lục giác M6*60"/>
    <m/>
    <n v="96"/>
    <n v="132288"/>
    <n v="5.0880000000000001"/>
    <n v="1378"/>
    <m/>
    <m/>
    <m/>
    <x v="1"/>
    <x v="0"/>
  </r>
  <r>
    <x v="2"/>
    <s v="743713"/>
    <s v="Drill D2.5x25x100xSD3"/>
    <m/>
    <n v="20"/>
    <n v="2785714.2857142827"/>
    <n v="107.14285714285703"/>
    <n v="139285.71428571414"/>
    <m/>
    <m/>
    <m/>
    <x v="1"/>
    <x v="0"/>
  </r>
  <r>
    <x v="2"/>
    <s v="744212"/>
    <s v="Drill 1.12*6FL*SD3"/>
    <m/>
    <n v="75"/>
    <n v="8862096.742038656"/>
    <n v="340.84987469379445"/>
    <n v="118161.28989384875"/>
    <m/>
    <m/>
    <m/>
    <x v="1"/>
    <x v="0"/>
  </r>
  <r>
    <x v="2"/>
    <s v="752623"/>
    <s v="Epoxy KCC Paint_x000a_/Sơn Epoxy KCC màu vàng 3000M"/>
    <m/>
    <n v="1"/>
    <n v="2169302.6666666698"/>
    <n v="83.434717948718074"/>
    <n v="2169302.6666666698"/>
    <m/>
    <m/>
    <m/>
    <x v="1"/>
    <x v="0"/>
  </r>
  <r>
    <x v="2"/>
    <s v="752656"/>
    <s v="Drive belt/ Dây curoa B49 (mã cũ B1250 Li1290Lw)"/>
    <m/>
    <n v="2"/>
    <n v="180000"/>
    <n v="6.9230769230769234"/>
    <n v="90000"/>
    <m/>
    <m/>
    <m/>
    <x v="1"/>
    <x v="0"/>
  </r>
  <r>
    <x v="2"/>
    <s v="753544"/>
    <s v="Sơn Epoxy KCC màu đen : KCC ET5660-1999 (gồm cả chất đông cứng)"/>
    <m/>
    <n v="1"/>
    <n v="1507909"/>
    <n v="57.996499999999997"/>
    <n v="1507909"/>
    <m/>
    <m/>
    <m/>
    <x v="1"/>
    <x v="0"/>
  </r>
  <r>
    <x v="2"/>
    <s v="754227"/>
    <s v="Bearings/Vòng bi SKF 6307 Z"/>
    <m/>
    <n v="8"/>
    <n v="1968000"/>
    <n v="75.692307692307693"/>
    <n v="246000"/>
    <m/>
    <m/>
    <m/>
    <x v="1"/>
    <x v="0"/>
  </r>
  <r>
    <x v="2"/>
    <s v="754302"/>
    <s v="Epoxy KCC Paint (light grey)/Sơn Epoxy KCC màu ghi sáng RAL7035 (Bao gồm chất đông cứng)"/>
    <m/>
    <n v="1"/>
    <n v="1974309"/>
    <n v="75.934961538461536"/>
    <n v="1974309"/>
    <m/>
    <m/>
    <m/>
    <x v="1"/>
    <x v="0"/>
  </r>
  <r>
    <x v="2"/>
    <s v="755568"/>
    <s v="Zắc co PVC phi 27 tiền phong"/>
    <m/>
    <n v="14"/>
    <n v="266000"/>
    <n v="10.23076923076923"/>
    <n v="19000"/>
    <m/>
    <m/>
    <m/>
    <x v="1"/>
    <x v="0"/>
  </r>
  <r>
    <x v="2"/>
    <s v="757007"/>
    <s v="Bearing/Vòng bi SKF 6309 2Z-C4"/>
    <m/>
    <n v="8"/>
    <n v="5024000"/>
    <n v="193.23076923076923"/>
    <n v="628000"/>
    <m/>
    <m/>
    <m/>
    <x v="1"/>
    <x v="0"/>
  </r>
  <r>
    <x v="2"/>
    <s v="759191"/>
    <s v="Nút nhấn nhả Hanyoung phi 22 có đèn 24V màu xanh 1No,1NC, MRX--RM1D01G"/>
    <m/>
    <n v="17"/>
    <n v="1749888.6494252875"/>
    <n v="67.303409593280293"/>
    <n v="102934.62643678162"/>
    <m/>
    <m/>
    <m/>
    <x v="1"/>
    <x v="0"/>
  </r>
  <r>
    <x v="2"/>
    <s v="759858"/>
    <s v="Brass Alloy/ Tấm hợp kim đồng (Cu 98.25-99.45%, crom 0.5-1.5%) C11000 50*60*70/(동전극재료)"/>
    <m/>
    <n v="4"/>
    <n v="2732000"/>
    <n v="105.07692307692308"/>
    <n v="683000"/>
    <m/>
    <m/>
    <m/>
    <x v="1"/>
    <x v="0"/>
  </r>
  <r>
    <x v="2"/>
    <s v="781015"/>
    <s v="T6 HSG_GO - NO PIN CHECK D3.24"/>
    <m/>
    <n v="5"/>
    <n v="900000"/>
    <n v="34.615384615384613"/>
    <n v="180000"/>
    <m/>
    <m/>
    <m/>
    <x v="1"/>
    <x v="0"/>
  </r>
  <r>
    <x v="2"/>
    <s v="781016"/>
    <s v="T6 HSG_GO - NO PIN CHECK D3.29"/>
    <m/>
    <n v="5"/>
    <n v="900000"/>
    <n v="34.615384615384613"/>
    <n v="180000"/>
    <m/>
    <m/>
    <m/>
    <x v="1"/>
    <x v="0"/>
  </r>
  <r>
    <x v="2"/>
    <s v="781017"/>
    <s v="CMM Jig_JG REPS/Jig kiểm tra JG RWS"/>
    <m/>
    <n v="2"/>
    <n v="11600000"/>
    <n v="446.15384615384613"/>
    <n v="5800000"/>
    <m/>
    <m/>
    <m/>
    <x v="1"/>
    <x v="0"/>
  </r>
  <r>
    <x v="2"/>
    <s v="781023"/>
    <s v="PIN GO/NO Ø8x50 (EK_Single 48 Cover)"/>
    <m/>
    <n v="3"/>
    <n v="1350000"/>
    <n v="51.92307692307692"/>
    <n v="450000"/>
    <m/>
    <m/>
    <m/>
    <x v="1"/>
    <x v="0"/>
  </r>
  <r>
    <x v="2"/>
    <s v="781024"/>
    <s v="PIN GO/NO Ø8x51 (EK_Single 48 Cover)"/>
    <m/>
    <n v="3"/>
    <n v="1350000"/>
    <n v="51.92307692307692"/>
    <n v="450000"/>
    <m/>
    <m/>
    <m/>
    <x v="1"/>
    <x v="0"/>
  </r>
  <r>
    <x v="2"/>
    <s v="781025"/>
    <s v="PIN GO/NO Ø12x52 (EK_Single 48 Cover)"/>
    <m/>
    <n v="3"/>
    <n v="1500000"/>
    <n v="57.692307692307693"/>
    <n v="500000"/>
    <m/>
    <m/>
    <m/>
    <x v="1"/>
    <x v="0"/>
  </r>
  <r>
    <x v="2"/>
    <s v="784843"/>
    <s v="eK_LQ2 Cover -Go,No pin check dim 2.6"/>
    <m/>
    <n v="2"/>
    <n v="1200000"/>
    <n v="46.153846153846153"/>
    <n v="600000"/>
    <m/>
    <m/>
    <m/>
    <x v="1"/>
    <x v="0"/>
  </r>
  <r>
    <x v="2"/>
    <s v="784844"/>
    <s v="eK_LQ2 Cover -Go,No pin check dim 3.3"/>
    <m/>
    <n v="2"/>
    <n v="1200000"/>
    <n v="46.153846153846153"/>
    <n v="600000"/>
    <m/>
    <m/>
    <m/>
    <x v="1"/>
    <x v="0"/>
  </r>
  <r>
    <x v="2"/>
    <s v="780992"/>
    <s v="Mold Die casting ME210JGRS0_COVER_A1 (JG RWS) #1"/>
    <m/>
    <n v="1"/>
    <n v="500000000"/>
    <n v="19230.76923076923"/>
    <n v="500000000"/>
    <m/>
    <m/>
    <m/>
    <x v="1"/>
    <x v="0"/>
  </r>
  <r>
    <x v="2"/>
    <s v="784849"/>
    <s v="SM-A266B BRACKET DIE CASTING MOLD 1CAV (CORE SET)/ Nhân 1Cav khuôn đúc nhôm (Material: Dievar)"/>
    <m/>
    <n v="2"/>
    <n v="234000000"/>
    <n v="9000"/>
    <n v="117000000"/>
    <m/>
    <m/>
    <m/>
    <x v="1"/>
    <x v="0"/>
  </r>
  <r>
    <x v="2"/>
    <s v="711207"/>
    <s v="Encoder spec MAR-H50ANN02(encoder motor đài dao cnc Doosan)"/>
    <m/>
    <n v="2"/>
    <n v="21566666.666666701"/>
    <n v="829.48717948718081"/>
    <n v="10783333.333333351"/>
    <m/>
    <m/>
    <m/>
    <x v="1"/>
    <x v="0"/>
  </r>
  <r>
    <x v="2"/>
    <s v="758105"/>
    <s v="Ốc nối 2 đầu ren ngoài 21 - 17mm (đầu côn ngoài 17 )"/>
    <m/>
    <n v="18"/>
    <n v="864000"/>
    <n v="33.230769230769234"/>
    <n v="48000"/>
    <m/>
    <m/>
    <m/>
    <x v="1"/>
    <x v="0"/>
  </r>
  <r>
    <x v="2"/>
    <s v="758370"/>
    <s v="Bearing/Vòng Bi SKF 6202-2Z/VA201"/>
    <m/>
    <n v="40"/>
    <n v="14400000"/>
    <n v="553.84615384615381"/>
    <n v="360000"/>
    <m/>
    <m/>
    <m/>
    <x v="1"/>
    <x v="0"/>
  </r>
  <r>
    <x v="2"/>
    <s v="714970"/>
    <s v="슬라이드 판/Đế trượt máy đúc 125ton"/>
    <m/>
    <n v="6"/>
    <n v="17700000"/>
    <n v="680.76923076923072"/>
    <n v="2950000"/>
    <m/>
    <m/>
    <m/>
    <x v="1"/>
    <x v="0"/>
  </r>
  <r>
    <x v="2"/>
    <s v="741064"/>
    <s v="Dây dứa mềm mầu trắng, 800g/cuộn"/>
    <m/>
    <n v="30"/>
    <n v="1134000"/>
    <n v="43.615384615384613"/>
    <n v="37800"/>
    <m/>
    <m/>
    <m/>
    <x v="1"/>
    <x v="0"/>
  </r>
  <r>
    <x v="2"/>
    <s v="750847"/>
    <s v="Connector for water pipe/Đầu nối ống nước Ø13 (ren trong 9 ren ngoài 13)"/>
    <m/>
    <n v="40"/>
    <n v="1120000"/>
    <n v="43.07692307692308"/>
    <n v="28000"/>
    <m/>
    <m/>
    <m/>
    <x v="1"/>
    <x v="0"/>
  </r>
  <r>
    <x v="2"/>
    <s v="712927"/>
    <s v="Bộ hộp số giảm tốc cốt âm:NMRV075 -90B5 Transmech,Ratio :15 gàu tải máy blaster growell"/>
    <m/>
    <n v="1"/>
    <n v="5200000"/>
    <n v="200"/>
    <n v="5200000"/>
    <m/>
    <m/>
    <m/>
    <x v="1"/>
    <x v="0"/>
  </r>
  <r>
    <x v="2"/>
    <s v="712928"/>
    <s v="trục gàu tải máy blaster growell"/>
    <m/>
    <n v="1"/>
    <n v="1950000"/>
    <n v="75"/>
    <n v="1950000"/>
    <m/>
    <m/>
    <m/>
    <x v="1"/>
    <x v="0"/>
  </r>
  <r>
    <x v="2"/>
    <s v="713565"/>
    <s v="Sơn khuôn Newcote 4200 5kg"/>
    <m/>
    <n v="10"/>
    <n v="60000000"/>
    <n v="2307.6923076923076"/>
    <n v="6000000"/>
    <m/>
    <m/>
    <m/>
    <x v="1"/>
    <x v="0"/>
  </r>
  <r>
    <x v="2"/>
    <s v="752224"/>
    <s v="Fixed wheel PU 5040R/Bánh xe cố định PU 5040R. Chất liệu PU. Tải trọng 320KG. Đường kính 100mm"/>
    <m/>
    <n v="30"/>
    <n v="7235294.1176470602"/>
    <n v="278.28054298642542"/>
    <n v="241176.47058823533"/>
    <m/>
    <m/>
    <m/>
    <x v="1"/>
    <x v="0"/>
  </r>
  <r>
    <x v="2"/>
    <s v="752499"/>
    <s v="Plastic square gen bar/ Máng gen màu trắng hình vuông (2000x39x18)mm"/>
    <m/>
    <n v="4"/>
    <n v="96000"/>
    <n v="3.6923076923076925"/>
    <n v="24000"/>
    <m/>
    <m/>
    <m/>
    <x v="1"/>
    <x v="0"/>
  </r>
  <r>
    <x v="2"/>
    <s v="759959"/>
    <s v="Ống nước làm mát của trục tịnh tiến chất liệu cao su dài 1.5m hai đầu thẳng ren trong phi 17 (côn lõm )"/>
    <m/>
    <n v="9"/>
    <n v="2250000"/>
    <n v="86.538461538461533"/>
    <n v="250000"/>
    <m/>
    <m/>
    <m/>
    <x v="1"/>
    <x v="0"/>
  </r>
  <r>
    <x v="2"/>
    <s v="713550"/>
    <s v="Grain milling cutter/Dao phay hạt D80"/>
    <m/>
    <n v="10"/>
    <n v="650000"/>
    <n v="25"/>
    <n v="65000"/>
    <m/>
    <m/>
    <m/>
    <x v="1"/>
    <x v="0"/>
  </r>
  <r>
    <x v="2"/>
    <s v="714377"/>
    <s v="Bộ chuyển đổi IO AI RS485 sang Ethernet ZHC1921"/>
    <m/>
    <n v="1"/>
    <n v="3850000"/>
    <n v="148.07692307692307"/>
    <n v="3850000"/>
    <m/>
    <m/>
    <m/>
    <x v="1"/>
    <x v="0"/>
  </r>
  <r>
    <x v="2"/>
    <s v="714393"/>
    <s v="O-Ring Cao Su FKM75A Đen 34x40 mm Gmors AS-445"/>
    <m/>
    <n v="57"/>
    <n v="798000"/>
    <n v="30.692307692307693"/>
    <n v="14000"/>
    <m/>
    <m/>
    <m/>
    <x v="1"/>
    <x v="0"/>
  </r>
  <r>
    <x v="2"/>
    <s v="714394"/>
    <s v="Switch / Công tắc hành trình máy Wia D4E - 1B20N"/>
    <m/>
    <n v="4"/>
    <n v="1200000"/>
    <n v="46.153846153846153"/>
    <n v="300000"/>
    <m/>
    <m/>
    <m/>
    <x v="1"/>
    <x v="0"/>
  </r>
  <r>
    <x v="2"/>
    <s v="714398"/>
    <s v="Phớt bơm NN104-15"/>
    <m/>
    <n v="8"/>
    <n v="2000000"/>
    <n v="76.92307692307692"/>
    <n v="250000"/>
    <m/>
    <m/>
    <m/>
    <x v="1"/>
    <x v="0"/>
  </r>
  <r>
    <x v="2"/>
    <s v="714399"/>
    <s v="Phớt bơm NN104-16"/>
    <m/>
    <n v="7"/>
    <n v="1820000"/>
    <n v="70"/>
    <n v="260000"/>
    <m/>
    <m/>
    <m/>
    <x v="1"/>
    <x v="0"/>
  </r>
  <r>
    <x v="2"/>
    <s v="714414"/>
    <s v="Thanh truyền con lăn nhựa Placon GP-40"/>
    <m/>
    <n v="3"/>
    <n v="807000"/>
    <n v="31.03846153846154"/>
    <n v="269000"/>
    <m/>
    <m/>
    <m/>
    <x v="1"/>
    <x v="0"/>
  </r>
  <r>
    <x v="2"/>
    <s v="714455"/>
    <s v="Belt-Dây curoa C-3810"/>
    <m/>
    <n v="5"/>
    <n v="1700000"/>
    <n v="65.384615384615387"/>
    <n v="340000"/>
    <m/>
    <m/>
    <m/>
    <x v="1"/>
    <x v="0"/>
  </r>
  <r>
    <x v="2"/>
    <s v="714500"/>
    <s v="Motor C-60STM04 + DR57A MISUMI"/>
    <m/>
    <n v="1"/>
    <n v="1491688"/>
    <n v="57.372615384615386"/>
    <n v="1491688"/>
    <m/>
    <m/>
    <m/>
    <x v="1"/>
    <x v="0"/>
  </r>
  <r>
    <x v="2"/>
    <s v="714509"/>
    <s v="Motor E-57ESTM01+EDR57A+3 MISUMI"/>
    <m/>
    <n v="1"/>
    <n v="1475716"/>
    <n v="56.758307692307689"/>
    <n v="1475716"/>
    <m/>
    <m/>
    <m/>
    <x v="1"/>
    <x v="0"/>
  </r>
  <r>
    <x v="2"/>
    <s v="714832"/>
    <s v="Cylinder/Xilanh tiến lùi robot gắp hàng máy đúc SMC CG1RN50-250-DCM3571M (Max 1.0mpa)"/>
    <m/>
    <n v="2"/>
    <n v="6734000"/>
    <n v="259"/>
    <n v="3367000"/>
    <m/>
    <m/>
    <m/>
    <x v="1"/>
    <x v="0"/>
  </r>
  <r>
    <x v="2"/>
    <s v="714925"/>
    <s v="Knife meter/Đồng hồ đo dao VERTEX (HP-100A)"/>
    <m/>
    <n v="2"/>
    <n v="12820000"/>
    <n v="493.07692307692309"/>
    <n v="6410000"/>
    <m/>
    <m/>
    <m/>
    <x v="1"/>
    <x v="0"/>
  </r>
  <r>
    <x v="2"/>
    <s v="715031"/>
    <s v="Sensor/Cảm biến GIVI MISURE MTS H100C FSP1S"/>
    <m/>
    <n v="2"/>
    <n v="10340000"/>
    <n v="397.69230769230768"/>
    <n v="5170000"/>
    <m/>
    <m/>
    <m/>
    <x v="1"/>
    <x v="0"/>
  </r>
  <r>
    <x v="2"/>
    <s v="715032"/>
    <s v="Sensor/Cảm biến: LJ14A3-5-Z/BY"/>
    <m/>
    <n v="2"/>
    <n v="230000"/>
    <n v="8.8461538461538467"/>
    <n v="115000"/>
    <m/>
    <m/>
    <m/>
    <x v="1"/>
    <x v="0"/>
  </r>
  <r>
    <x v="2"/>
    <s v="715262"/>
    <s v="Bearing/ Vòng bi motor F634846.KL#M"/>
    <m/>
    <n v="10"/>
    <n v="18000000"/>
    <n v="692.30769230769226"/>
    <n v="1800000"/>
    <m/>
    <m/>
    <m/>
    <x v="1"/>
    <x v="0"/>
  </r>
  <r>
    <x v="2"/>
    <s v="715263"/>
    <s v="Bearing/ Vòng bi motor F634850.KL#M"/>
    <m/>
    <n v="10"/>
    <n v="18000000"/>
    <n v="692.30769230769226"/>
    <n v="1800000"/>
    <m/>
    <m/>
    <m/>
    <x v="1"/>
    <x v="0"/>
  </r>
  <r>
    <x v="2"/>
    <s v="744230"/>
    <s v="D3.6xA45x1.72FLxD1.76x2.6xD6 FORM"/>
    <m/>
    <n v="28"/>
    <n v="3038000"/>
    <n v="116.84615384615384"/>
    <n v="108500"/>
    <m/>
    <m/>
    <m/>
    <x v="1"/>
    <x v="0"/>
  </r>
  <r>
    <x v="2"/>
    <s v="750383"/>
    <s v="EJECTOR PIN/Chốt hãm bằng thép của khuôn đúc DEP4N 3.5-200-4T-7H"/>
    <m/>
    <n v="40"/>
    <n v="880000"/>
    <n v="33.846153846153847"/>
    <n v="22000"/>
    <m/>
    <m/>
    <m/>
    <x v="1"/>
    <x v="0"/>
  </r>
  <r>
    <x v="2"/>
    <s v="750540"/>
    <s v="Heat thermal (long)/Sục nhiệt dài 75cm,công suất 380 V ,9 KW"/>
    <m/>
    <n v="1"/>
    <n v="1950000"/>
    <n v="75"/>
    <n v="1950000"/>
    <m/>
    <m/>
    <m/>
    <x v="1"/>
    <x v="0"/>
  </r>
  <r>
    <x v="2"/>
    <s v="751084"/>
    <s v="DRILL D4.3*12*45*S06"/>
    <m/>
    <n v="12"/>
    <n v="2184000"/>
    <n v="84"/>
    <n v="182000"/>
    <m/>
    <m/>
    <m/>
    <x v="1"/>
    <x v="0"/>
  </r>
  <r>
    <x v="2"/>
    <s v="752912"/>
    <s v="Mold Pin-EJECTOR PIN/ Chốt hãm bằng thép của khuôn đúc DEP4N d4.5-L200-D10-H6"/>
    <m/>
    <n v="28"/>
    <n v="1484000"/>
    <n v="57.07692307692308"/>
    <n v="53000"/>
    <m/>
    <m/>
    <m/>
    <x v="1"/>
    <x v="0"/>
  </r>
  <r>
    <x v="2"/>
    <s v="753818"/>
    <s v="Hexagon Bolt SCM/볼트/Chìm lục giác, kt M8*100"/>
    <m/>
    <n v="34"/>
    <n v="171190"/>
    <n v="6.5842307692307696"/>
    <n v="5035"/>
    <m/>
    <m/>
    <m/>
    <x v="1"/>
    <x v="0"/>
  </r>
  <r>
    <x v="2"/>
    <s v="755257"/>
    <s v="Thermal relay/Rơ le nhiệt 3P LS, MT-32 (16-22A)"/>
    <m/>
    <n v="10"/>
    <n v="2966666.6666666698"/>
    <n v="114.10256410256422"/>
    <n v="296666.66666666698"/>
    <m/>
    <m/>
    <m/>
    <x v="1"/>
    <x v="0"/>
  </r>
  <r>
    <x v="2"/>
    <s v="755761"/>
    <s v="Dây tiếp địa màu vàng xanh GV-Cu/pvc1Cx10mm"/>
    <m/>
    <n v="25"/>
    <n v="925000"/>
    <n v="35.57692307692308"/>
    <n v="37000"/>
    <m/>
    <m/>
    <m/>
    <x v="1"/>
    <x v="0"/>
  </r>
  <r>
    <x v="2"/>
    <s v="756216"/>
    <s v="Hexagonal bolt/Bu lông lục giác, kt M12*90볼트"/>
    <m/>
    <n v="54"/>
    <n v="405000"/>
    <n v="15.576923076923077"/>
    <n v="7500"/>
    <m/>
    <m/>
    <m/>
    <x v="1"/>
    <x v="0"/>
  </r>
  <r>
    <x v="2"/>
    <s v="756530"/>
    <s v="Hexagonal bolt/ Chìm lục giác M12*110볼트"/>
    <m/>
    <n v="25"/>
    <n v="225000"/>
    <n v="8.6538461538461533"/>
    <n v="9000"/>
    <m/>
    <m/>
    <m/>
    <x v="1"/>
    <x v="0"/>
  </r>
  <r>
    <x v="2"/>
    <s v="756660"/>
    <s v="Hexagonal bolt/chìm lục giác, kt M12*100볼트"/>
    <m/>
    <n v="55"/>
    <n v="439560"/>
    <n v="16.906153846153845"/>
    <n v="7992"/>
    <m/>
    <m/>
    <m/>
    <x v="1"/>
    <x v="0"/>
  </r>
  <r>
    <x v="2"/>
    <s v="758386"/>
    <s v="PVC plastic/Nẹp nhựa PVC dán cạnh gỗ màu trắng 21x1mm(cuộn 100 Mét)"/>
    <m/>
    <n v="1"/>
    <n v="182000"/>
    <n v="7"/>
    <n v="182000"/>
    <m/>
    <m/>
    <m/>
    <x v="1"/>
    <x v="0"/>
  </r>
  <r>
    <x v="2"/>
    <s v="759397"/>
    <s v="Hexagonal bolt/ Chìm lục giác gen suốt M12*150"/>
    <m/>
    <n v="48"/>
    <n v="576000"/>
    <n v="22.153846153846153"/>
    <n v="12000"/>
    <m/>
    <m/>
    <m/>
    <x v="1"/>
    <x v="0"/>
  </r>
  <r>
    <x v="2"/>
    <s v="759818"/>
    <s v="Material shot blaster/Vách bên TN-8"/>
    <m/>
    <n v="4"/>
    <n v="11440000"/>
    <n v="440"/>
    <n v="2860000"/>
    <m/>
    <m/>
    <m/>
    <x v="1"/>
    <x v="0"/>
  </r>
  <r>
    <x v="2"/>
    <s v="759819"/>
    <s v="Material shot blaster/Vách chữ A TN-9"/>
    <m/>
    <n v="2"/>
    <n v="5760000"/>
    <n v="221.53846153846155"/>
    <n v="2880000"/>
    <m/>
    <m/>
    <m/>
    <x v="1"/>
    <x v="0"/>
  </r>
  <r>
    <x v="2"/>
    <s v="713712"/>
    <s v="Ghim mayso lò nung chữ U Ø4"/>
    <m/>
    <n v="180"/>
    <n v="1008000"/>
    <n v="38.769230769230766"/>
    <n v="5600"/>
    <m/>
    <m/>
    <m/>
    <x v="1"/>
    <x v="0"/>
  </r>
  <r>
    <x v="2"/>
    <s v="714328"/>
    <s v="Hydraulic pump / Bơm thủy lực VP1-20-70-A3"/>
    <m/>
    <n v="1"/>
    <n v="1750000"/>
    <n v="67.307692307692307"/>
    <n v="1750000"/>
    <m/>
    <m/>
    <m/>
    <x v="1"/>
    <x v="0"/>
  </r>
  <r>
    <x v="2"/>
    <s v="714449"/>
    <s v="Tiết lưu M5 khí 6"/>
    <m/>
    <n v="100"/>
    <n v="1070000"/>
    <n v="41.153846153846153"/>
    <n v="10700"/>
    <m/>
    <m/>
    <m/>
    <x v="1"/>
    <x v="0"/>
  </r>
  <r>
    <x v="2"/>
    <s v="714454"/>
    <s v="Van nước máy Doosan (1N1-9SL) model VNC314A-20A-5DZ"/>
    <m/>
    <n v="3"/>
    <n v="11319000"/>
    <n v="435.34615384615387"/>
    <n v="3773000"/>
    <m/>
    <m/>
    <m/>
    <x v="1"/>
    <x v="0"/>
  </r>
  <r>
    <x v="2"/>
    <s v="714458"/>
    <s v="Hộp số giảm tốc mini 70GK-20-H1/20"/>
    <m/>
    <n v="4"/>
    <n v="2540000"/>
    <n v="97.692307692307693"/>
    <n v="635000"/>
    <m/>
    <m/>
    <m/>
    <x v="1"/>
    <x v="0"/>
  </r>
  <r>
    <x v="2"/>
    <s v="714472"/>
    <s v="PLC XD2-24T-E"/>
    <m/>
    <n v="2"/>
    <n v="5028000"/>
    <n v="193.38461538461539"/>
    <n v="2514000"/>
    <m/>
    <m/>
    <m/>
    <x v="1"/>
    <x v="0"/>
  </r>
  <r>
    <x v="2"/>
    <s v="714478"/>
    <s v="Xi lanh SDJ32X50-30SB AIRTAC"/>
    <m/>
    <n v="2"/>
    <n v="1402000"/>
    <n v="53.92307692307692"/>
    <n v="701000"/>
    <m/>
    <m/>
    <m/>
    <x v="1"/>
    <x v="0"/>
  </r>
  <r>
    <x v="2"/>
    <s v="714481"/>
    <s v="Motor sevor MS6H-80CS30B3-21P0 XINJE"/>
    <m/>
    <n v="1"/>
    <n v="6400000"/>
    <n v="246.15384615384616"/>
    <n v="6400000"/>
    <m/>
    <m/>
    <m/>
    <x v="1"/>
    <x v="0"/>
  </r>
  <r>
    <x v="2"/>
    <s v="714488"/>
    <s v="Xi lanh SC80x200S AIRTAC"/>
    <m/>
    <n v="3"/>
    <n v="3495000"/>
    <n v="134.42307692307693"/>
    <n v="1165000"/>
    <m/>
    <m/>
    <m/>
    <x v="1"/>
    <x v="0"/>
  </r>
  <r>
    <x v="2"/>
    <s v="714494"/>
    <s v="Stepper motor Leikong LK57-100A-0821-1M"/>
    <m/>
    <n v="1"/>
    <n v="2750000"/>
    <n v="105.76923076923077"/>
    <n v="2750000"/>
    <m/>
    <m/>
    <m/>
    <x v="1"/>
    <x v="0"/>
  </r>
  <r>
    <x v="2"/>
    <s v="714496"/>
    <s v="Sol val 3V308NCB AIRTAC"/>
    <m/>
    <n v="2"/>
    <n v="1378000"/>
    <n v="53"/>
    <n v="689000"/>
    <m/>
    <m/>
    <m/>
    <x v="1"/>
    <x v="0"/>
  </r>
  <r>
    <x v="2"/>
    <s v="714511"/>
    <s v="Motor 57CME21X-BZ LEISAI"/>
    <m/>
    <n v="1"/>
    <n v="3300000"/>
    <n v="126.92307692307692"/>
    <n v="3300000"/>
    <m/>
    <m/>
    <m/>
    <x v="1"/>
    <x v="0"/>
  </r>
  <r>
    <x v="2"/>
    <s v="714524"/>
    <s v="Driver SV630P(400W) INOVANCE"/>
    <m/>
    <n v="2"/>
    <n v="7090000"/>
    <n v="272.69230769230768"/>
    <n v="3545000"/>
    <m/>
    <m/>
    <m/>
    <x v="1"/>
    <x v="0"/>
  </r>
  <r>
    <x v="2"/>
    <s v="714525"/>
    <s v="Driver SV630P(200W) INOVANCE"/>
    <m/>
    <n v="2"/>
    <n v="8222000"/>
    <n v="316.23076923076923"/>
    <n v="4111000"/>
    <m/>
    <m/>
    <m/>
    <x v="1"/>
    <x v="0"/>
  </r>
  <r>
    <x v="2"/>
    <s v="714528"/>
    <s v="Sol val SY7320-5DZD-02 SMC"/>
    <m/>
    <n v="4"/>
    <n v="7488800"/>
    <n v="288.03076923076924"/>
    <n v="1872200"/>
    <m/>
    <m/>
    <m/>
    <x v="1"/>
    <x v="0"/>
  </r>
  <r>
    <x v="2"/>
    <s v="714533"/>
    <s v="Timing belt STD3200-S8M OPTIBELT (bản 25mm)"/>
    <m/>
    <n v="5"/>
    <n v="3800000"/>
    <n v="146.15384615384616"/>
    <n v="760000"/>
    <m/>
    <m/>
    <m/>
    <x v="1"/>
    <x v="0"/>
  </r>
  <r>
    <x v="2"/>
    <s v="714534"/>
    <s v="Timing belt STD2780-S5M OPTIBELT (bản 25mm)"/>
    <m/>
    <n v="3"/>
    <n v="2955000"/>
    <n v="113.65384615384616"/>
    <n v="985000"/>
    <m/>
    <m/>
    <m/>
    <x v="1"/>
    <x v="0"/>
  </r>
  <r>
    <x v="2"/>
    <s v="714535"/>
    <s v="Timing belt STD335-S5M OPTIBELT (bản 25mm)"/>
    <m/>
    <n v="3"/>
    <n v="501000"/>
    <n v="19.26923076923077"/>
    <n v="167000"/>
    <m/>
    <m/>
    <m/>
    <x v="1"/>
    <x v="0"/>
  </r>
  <r>
    <x v="2"/>
    <s v="714538"/>
    <s v="PLC Q03UDVCPU MISUBISHI"/>
    <m/>
    <n v="1"/>
    <n v="9756000"/>
    <n v="375.23076923076923"/>
    <n v="9756000"/>
    <m/>
    <m/>
    <m/>
    <x v="1"/>
    <x v="0"/>
  </r>
  <r>
    <x v="2"/>
    <s v="714539"/>
    <s v="PLC QJ61BT11N MISUBISHI"/>
    <m/>
    <n v="1"/>
    <n v="3171000"/>
    <n v="121.96153846153847"/>
    <n v="3171000"/>
    <m/>
    <m/>
    <m/>
    <x v="1"/>
    <x v="0"/>
  </r>
  <r>
    <x v="2"/>
    <s v="714540"/>
    <s v="PLC QX40 MISUBISHI"/>
    <m/>
    <n v="1"/>
    <n v="1220000"/>
    <n v="46.92307692307692"/>
    <n v="1220000"/>
    <m/>
    <m/>
    <m/>
    <x v="1"/>
    <x v="0"/>
  </r>
  <r>
    <x v="2"/>
    <s v="714541"/>
    <s v="PLC QY40P MISUBISHI"/>
    <m/>
    <n v="1"/>
    <n v="1707000"/>
    <n v="65.65384615384616"/>
    <n v="1707000"/>
    <m/>
    <m/>
    <m/>
    <x v="1"/>
    <x v="0"/>
  </r>
  <r>
    <x v="2"/>
    <s v="714557"/>
    <s v="Vòng đệm Rotex GS24 ( hoa khế cupling XY máy Doosan)"/>
    <m/>
    <n v="5"/>
    <n v="2000000"/>
    <n v="76.92307692307692"/>
    <n v="400000"/>
    <m/>
    <m/>
    <m/>
    <x v="1"/>
    <x v="0"/>
  </r>
  <r>
    <x v="2"/>
    <s v="714558"/>
    <s v="Vòng đệm Rotex GS28 ( hoa khế cupling S máy Doosan)"/>
    <m/>
    <n v="2"/>
    <n v="860000"/>
    <n v="33.07692307692308"/>
    <n v="430000"/>
    <m/>
    <m/>
    <m/>
    <x v="1"/>
    <x v="0"/>
  </r>
  <r>
    <x v="2"/>
    <s v="714559"/>
    <s v="Khóa trục chính"/>
    <m/>
    <n v="8"/>
    <n v="3200000"/>
    <n v="123.07692307692308"/>
    <n v="400000"/>
    <m/>
    <m/>
    <m/>
    <x v="1"/>
    <x v="0"/>
  </r>
  <r>
    <x v="2"/>
    <s v="714560"/>
    <s v="Ổ kẹp giữ phôi bằng nhôm 150123-00122D (Draw bar T4050)"/>
    <m/>
    <n v="2"/>
    <n v="71000000"/>
    <n v="2730.7692307692309"/>
    <n v="35500000"/>
    <m/>
    <m/>
    <m/>
    <x v="1"/>
    <x v="0"/>
  </r>
  <r>
    <x v="2"/>
    <s v="714587"/>
    <s v="Wheel / Bánh xe con chạy cẩu trục máy blaster Growell"/>
    <m/>
    <n v="6"/>
    <n v="10800000"/>
    <n v="415.38461538461536"/>
    <n v="1800000"/>
    <m/>
    <m/>
    <m/>
    <x v="1"/>
    <x v="0"/>
  </r>
  <r>
    <x v="2"/>
    <s v="714588"/>
    <s v="Bulong đầu vuông M12X50 bắt tấm vách blaster"/>
    <m/>
    <n v="10"/>
    <n v="220000"/>
    <n v="8.4615384615384617"/>
    <n v="22000"/>
    <m/>
    <m/>
    <m/>
    <x v="1"/>
    <x v="0"/>
  </r>
  <r>
    <x v="2"/>
    <s v="714646"/>
    <s v="Ống khí PU Sang A phi 12 màu xanh"/>
    <m/>
    <n v="2"/>
    <n v="5800000"/>
    <n v="223.07692307692307"/>
    <n v="2900000"/>
    <m/>
    <m/>
    <m/>
    <x v="1"/>
    <x v="0"/>
  </r>
  <r>
    <x v="2"/>
    <s v="714843"/>
    <s v="Pump/Bơm JP10/3,6/F11/S2/R"/>
    <m/>
    <n v="1"/>
    <n v="1370000"/>
    <n v="52.692307692307693"/>
    <n v="1370000"/>
    <m/>
    <m/>
    <m/>
    <x v="1"/>
    <x v="0"/>
  </r>
  <r>
    <x v="2"/>
    <s v="715299"/>
    <s v="Mold Pin-EJECTOR PIN/Chốt hãm bằng thép SKD61 của khuôn đúc. Spec: d13 x 200 x H8 x D18"/>
    <m/>
    <n v="6"/>
    <n v="876000"/>
    <n v="33.692307692307693"/>
    <n v="146000"/>
    <m/>
    <m/>
    <m/>
    <x v="1"/>
    <x v="0"/>
  </r>
  <r>
    <x v="2"/>
    <s v="744235"/>
    <s v="D2.5xA45x1.7FLxD1.3x3xD6 FORM"/>
    <m/>
    <n v="37"/>
    <n v="3811000"/>
    <n v="146.57692307692307"/>
    <n v="103000"/>
    <m/>
    <m/>
    <m/>
    <x v="1"/>
    <x v="0"/>
  </r>
  <r>
    <x v="2"/>
    <s v="744236"/>
    <s v="D8xR0.3x18FL BULLNOSE EM"/>
    <m/>
    <n v="32"/>
    <n v="7650909.0909091122"/>
    <n v="294.26573426573509"/>
    <n v="239090.90909090976"/>
    <m/>
    <m/>
    <m/>
    <x v="1"/>
    <x v="0"/>
  </r>
  <r>
    <x v="2"/>
    <s v="744237"/>
    <s v="D1.1x3FLxD1x7.5xD6 FLAT EM"/>
    <m/>
    <n v="68"/>
    <n v="5576000"/>
    <n v="214.46153846153845"/>
    <n v="82000"/>
    <m/>
    <m/>
    <m/>
    <x v="1"/>
    <x v="0"/>
  </r>
  <r>
    <x v="2"/>
    <s v="744238"/>
    <s v="D1.21x7.4FLxD6 REAMER(TIB2)"/>
    <m/>
    <n v="63"/>
    <n v="10395000"/>
    <n v="399.80769230769232"/>
    <n v="165000"/>
    <m/>
    <m/>
    <m/>
    <x v="1"/>
    <x v="0"/>
  </r>
  <r>
    <x v="2"/>
    <s v="744239"/>
    <s v="D4x0.5TxD2x6.5 T CUT"/>
    <m/>
    <n v="18"/>
    <n v="1638000"/>
    <n v="63"/>
    <n v="91000"/>
    <m/>
    <m/>
    <m/>
    <x v="1"/>
    <x v="0"/>
  </r>
  <r>
    <x v="2"/>
    <s v="744240"/>
    <s v="D10xR0.2x22FL BULLNOSE MILL"/>
    <m/>
    <n v="25"/>
    <n v="6750000"/>
    <n v="259.61538461538464"/>
    <n v="270000"/>
    <m/>
    <m/>
    <m/>
    <x v="1"/>
    <x v="0"/>
  </r>
  <r>
    <x v="2"/>
    <s v="744241"/>
    <s v="D1x0.8FLxD0.9x4xD6 FLAT EM"/>
    <m/>
    <n v="23"/>
    <n v="2070000"/>
    <n v="79.615384615384613"/>
    <n v="90000"/>
    <m/>
    <m/>
    <m/>
    <x v="1"/>
    <x v="0"/>
  </r>
  <r>
    <x v="2"/>
    <s v="744242"/>
    <s v="D2.2XA135XA35X1TXD1.2X5XD6 FORM"/>
    <m/>
    <n v="23"/>
    <n v="2587500"/>
    <n v="99.519230769230774"/>
    <n v="112500"/>
    <m/>
    <m/>
    <m/>
    <x v="1"/>
    <x v="0"/>
  </r>
  <r>
    <x v="2"/>
    <s v="744243"/>
    <s v="D1.5X6FL DR"/>
    <m/>
    <n v="39"/>
    <n v="3139500"/>
    <n v="120.75"/>
    <n v="80500"/>
    <m/>
    <m/>
    <m/>
    <x v="1"/>
    <x v="0"/>
  </r>
  <r>
    <x v="2"/>
    <s v="744245"/>
    <s v="D2x1TxD1X5.3xD6 COMPRESSION T CUT"/>
    <m/>
    <n v="21"/>
    <n v="2653000.0000000019"/>
    <n v="102.0384615384616"/>
    <n v="126333.33333333342"/>
    <m/>
    <m/>
    <m/>
    <x v="1"/>
    <x v="0"/>
  </r>
  <r>
    <x v="2"/>
    <s v="744246"/>
    <s v="D4.32x13xD6x45 C STEP DR"/>
    <m/>
    <n v="28"/>
    <n v="3293767.6535202432"/>
    <n v="126.68337128924013"/>
    <n v="117634.5590542944"/>
    <m/>
    <m/>
    <m/>
    <x v="1"/>
    <x v="0"/>
  </r>
  <r>
    <x v="2"/>
    <s v="745647"/>
    <s v="END MILLS Ø6*R0.5*13*60L( 2F )"/>
    <m/>
    <n v="5"/>
    <n v="1500000"/>
    <n v="57.692307692307693"/>
    <n v="300000"/>
    <m/>
    <m/>
    <m/>
    <x v="1"/>
    <x v="0"/>
  </r>
  <r>
    <x v="2"/>
    <s v="784854"/>
    <s v="TDMATE CHUCK JPU-200/Chấu cặp_LT2 Housing"/>
    <m/>
    <n v="1"/>
    <n v="69433350"/>
    <n v="2670.5134615384613"/>
    <n v="69433350"/>
    <m/>
    <m/>
    <m/>
    <x v="1"/>
    <x v="0"/>
  </r>
  <r>
    <x v="2"/>
    <s v="784855"/>
    <s v="Mold Die casting J100 Housing 1 CAV (Full set)/ Khuôn đúc J100 Housing #4"/>
    <m/>
    <n v="1"/>
    <n v="550000000"/>
    <n v="21153.846153846152"/>
    <n v="550000000"/>
    <m/>
    <m/>
    <m/>
    <x v="1"/>
    <x v="0"/>
  </r>
  <r>
    <x v="2"/>
    <s v="784860"/>
    <s v="ME200LT200-DIECAST_HOUSING_MCT_JIG"/>
    <m/>
    <n v="1"/>
    <n v="34150000"/>
    <n v="1313.4615384615386"/>
    <n v="34150000"/>
    <m/>
    <m/>
    <m/>
    <x v="1"/>
    <x v="0"/>
  </r>
  <r>
    <x v="2"/>
    <s v="784864"/>
    <s v="ME200LT200-DIECAST_HOUSING_Turning_Jig"/>
    <m/>
    <n v="1"/>
    <n v="8000000"/>
    <n v="307.69230769230768"/>
    <n v="8000000"/>
    <m/>
    <m/>
    <m/>
    <x v="1"/>
    <x v="0"/>
  </r>
  <r>
    <x v="2"/>
    <s v="784866"/>
    <s v="ME200LT200-DIECAST_HOUSING_CMM_JIG"/>
    <m/>
    <n v="2"/>
    <n v="12000000"/>
    <n v="461.53846153846155"/>
    <n v="6000000"/>
    <m/>
    <m/>
    <m/>
    <x v="1"/>
    <x v="0"/>
  </r>
  <r>
    <x v="2"/>
    <s v="784871"/>
    <s v="LT2-PIN CHECK DIM ø2.77"/>
    <m/>
    <n v="3"/>
    <n v="1650000"/>
    <n v="63.46153846153846"/>
    <n v="550000"/>
    <m/>
    <m/>
    <m/>
    <x v="1"/>
    <x v="0"/>
  </r>
  <r>
    <x v="2"/>
    <s v="784872"/>
    <s v="LT2-PIN CHECK DIM ø6.5"/>
    <m/>
    <n v="3"/>
    <n v="1650000"/>
    <n v="63.46153846153846"/>
    <n v="550000"/>
    <m/>
    <m/>
    <m/>
    <x v="1"/>
    <x v="0"/>
  </r>
  <r>
    <x v="2"/>
    <s v="784874"/>
    <s v="JG REPS PIN CHECK DIM ø5"/>
    <m/>
    <n v="3"/>
    <n v="1650000"/>
    <n v="63.46153846153846"/>
    <n v="550000"/>
    <m/>
    <m/>
    <m/>
    <x v="1"/>
    <x v="0"/>
  </r>
  <r>
    <x v="2"/>
    <s v="784875"/>
    <s v="JG REPS PIN CHECK DIM ø10"/>
    <m/>
    <n v="3"/>
    <n v="1950000"/>
    <n v="75"/>
    <n v="650000"/>
    <m/>
    <m/>
    <m/>
    <x v="1"/>
    <x v="0"/>
  </r>
  <r>
    <x v="2"/>
    <s v="784876"/>
    <s v="JG REPS PIN CHECK DIM ø5.4"/>
    <m/>
    <n v="3"/>
    <n v="1650000"/>
    <n v="63.46153846153846"/>
    <n v="550000"/>
    <m/>
    <m/>
    <m/>
    <x v="1"/>
    <x v="0"/>
  </r>
  <r>
    <x v="2"/>
    <s v="784880"/>
    <s v="eK_LQ2 Cover- Gauge check dim no 4.0+0.5"/>
    <m/>
    <n v="2"/>
    <n v="10320000"/>
    <n v="396.92307692307691"/>
    <n v="5160000"/>
    <m/>
    <m/>
    <m/>
    <x v="1"/>
    <x v="0"/>
  </r>
  <r>
    <x v="2"/>
    <s v="750197"/>
    <s v="ROD/Ống nối trục phun máy đúc AL, hợp kim thiếc, kt Ø44x40mm(L=120mm)"/>
    <m/>
    <n v="18"/>
    <n v="6480000"/>
    <n v="249.23076923076923"/>
    <n v="360000"/>
    <m/>
    <m/>
    <m/>
    <x v="1"/>
    <x v="0"/>
  </r>
  <r>
    <x v="2"/>
    <s v="752007"/>
    <s v="Slit coupling, spacer for die casting machine 350t/Ốp trục tịnh tiến và đệm cho máy đúc 350 tấn"/>
    <m/>
    <n v="1"/>
    <n v="12600000"/>
    <n v="484.61538461538464"/>
    <n v="12600000"/>
    <m/>
    <m/>
    <m/>
    <x v="1"/>
    <x v="0"/>
  </r>
  <r>
    <x v="2"/>
    <s v="711068"/>
    <s v="LM Guide Z A97L-0203-0735#14IBZLM"/>
    <m/>
    <n v="2"/>
    <n v="46000000"/>
    <n v="1769.2307692307693"/>
    <n v="23000000"/>
    <m/>
    <m/>
    <m/>
    <x v="1"/>
    <x v="0"/>
  </r>
  <r>
    <x v="2"/>
    <s v="754655"/>
    <s v="&quot;Mold Pin-EJECTOR PIN _x000a_/Chốt hãm bằng thép SKD61 của khuôn đúc d5*L100*H6*D8/ 밀핀&quot;"/>
    <m/>
    <n v="25"/>
    <n v="487500"/>
    <n v="18.75"/>
    <n v="19500"/>
    <m/>
    <m/>
    <m/>
    <x v="1"/>
    <x v="0"/>
  </r>
  <r>
    <x v="2"/>
    <s v="713191"/>
    <s v="Grinding wheel clamp/Bích kẹp đá mài"/>
    <m/>
    <n v="6"/>
    <n v="5207142.8571428601"/>
    <n v="200.2747252747254"/>
    <n v="867857.14285714331"/>
    <m/>
    <m/>
    <m/>
    <x v="1"/>
    <x v="0"/>
  </r>
  <r>
    <x v="2"/>
    <s v="713296"/>
    <s v="금형부품/Chi tiết thép SKD-61R, KT:170*130.1 SLEEVE"/>
    <m/>
    <n v="2"/>
    <n v="21539344"/>
    <n v="828.43630769230765"/>
    <n v="10769672"/>
    <m/>
    <m/>
    <m/>
    <x v="1"/>
    <x v="0"/>
  </r>
  <r>
    <x v="2"/>
    <s v="744153"/>
    <s v="END MILL D 2.0x4FLx16xD6x50L"/>
    <m/>
    <n v="5"/>
    <n v="650000"/>
    <n v="25"/>
    <n v="130000"/>
    <m/>
    <m/>
    <m/>
    <x v="1"/>
    <x v="0"/>
  </r>
  <r>
    <x v="2"/>
    <s v="744154"/>
    <s v="DRILL D 3.6x10xD6x45L"/>
    <m/>
    <n v="10"/>
    <n v="1800000"/>
    <n v="69.230769230769226"/>
    <n v="180000"/>
    <m/>
    <m/>
    <m/>
    <x v="1"/>
    <x v="0"/>
  </r>
  <r>
    <x v="2"/>
    <s v="744157"/>
    <s v="D0.3xA41.8xD4x45L C-CUT"/>
    <m/>
    <n v="7"/>
    <n v="1064411.7647058787"/>
    <n v="40.938914027149181"/>
    <n v="152058.82352941125"/>
    <m/>
    <m/>
    <m/>
    <x v="1"/>
    <x v="0"/>
  </r>
  <r>
    <x v="2"/>
    <s v="744167"/>
    <s v="Slim chuck/Đầu kẹp công cụ CNC BT30-SLSA8-75-M22"/>
    <m/>
    <n v="15"/>
    <n v="19500000"/>
    <n v="750"/>
    <n v="1300000"/>
    <m/>
    <m/>
    <m/>
    <x v="1"/>
    <x v="0"/>
  </r>
  <r>
    <x v="2"/>
    <s v="752926"/>
    <s v="Super stone 220/ Đá mài trắng 220 KT: 3*13*150 (AO 1/8 * 1/2 * 6 #220)"/>
    <m/>
    <n v="2"/>
    <n v="1430000"/>
    <n v="55"/>
    <n v="715000"/>
    <m/>
    <m/>
    <m/>
    <x v="1"/>
    <x v="0"/>
  </r>
  <r>
    <x v="2"/>
    <s v="754073"/>
    <s v="Zinc connector/cút kẽm 34 ren trong"/>
    <m/>
    <n v="30"/>
    <n v="320625"/>
    <n v="12.33173076923077"/>
    <n v="10687.5"/>
    <m/>
    <m/>
    <m/>
    <x v="1"/>
    <x v="0"/>
  </r>
  <r>
    <x v="2"/>
    <s v="758481"/>
    <s v="Aptomat LS 3 pha MCB-BKN3P : 32A"/>
    <m/>
    <n v="1"/>
    <n v="231500"/>
    <n v="8.9038461538461533"/>
    <n v="231500"/>
    <m/>
    <m/>
    <m/>
    <x v="1"/>
    <x v="0"/>
  </r>
  <r>
    <x v="2"/>
    <s v="759083"/>
    <s v="Phớt lò xo: kt: phi 20×35×8mm"/>
    <m/>
    <n v="10"/>
    <n v="260000"/>
    <n v="10"/>
    <n v="26000"/>
    <m/>
    <m/>
    <m/>
    <x v="1"/>
    <x v="0"/>
  </r>
  <r>
    <x v="2"/>
    <s v="759821"/>
    <s v="Screw/Vít tự khoan đầu dù M3*20mm"/>
    <m/>
    <n v="5000"/>
    <n v="400000"/>
    <n v="15.384615384615385"/>
    <n v="80"/>
    <m/>
    <m/>
    <m/>
    <x v="1"/>
    <x v="0"/>
  </r>
  <r>
    <x v="2"/>
    <s v="710873"/>
    <s v="Mũi tap ren YAMAWA rãnh thẳng,kt M20*2.5"/>
    <m/>
    <n v="5"/>
    <n v="1820000"/>
    <n v="70"/>
    <n v="364000"/>
    <m/>
    <m/>
    <m/>
    <x v="1"/>
    <x v="0"/>
  </r>
  <r>
    <x v="2"/>
    <s v="710874"/>
    <s v="Mũi tap ren YAMAWA rãnh thẳng,kt M16 x 2.0"/>
    <m/>
    <n v="1"/>
    <n v="291000"/>
    <n v="11.192307692307692"/>
    <n v="291000"/>
    <m/>
    <m/>
    <m/>
    <x v="1"/>
    <x v="0"/>
  </r>
  <r>
    <x v="2"/>
    <s v="740615"/>
    <s v="Bơm dầu LUBE, model AMO-II-150S/ Oil pump LUBE, model AMO-II-150S, bình 3L"/>
    <m/>
    <n v="3"/>
    <n v="64732500"/>
    <n v="2489.7115384615386"/>
    <n v="21577500"/>
    <m/>
    <m/>
    <m/>
    <x v="1"/>
    <x v="0"/>
  </r>
  <r>
    <x v="2"/>
    <s v="742544"/>
    <s v="D4.99X15.505FLxC DR"/>
    <m/>
    <n v="10"/>
    <n v="1130000"/>
    <n v="43.46153846153846"/>
    <n v="113000"/>
    <m/>
    <m/>
    <m/>
    <x v="1"/>
    <x v="0"/>
  </r>
  <r>
    <x v="2"/>
    <s v="744074"/>
    <s v="Haft/Cán dao máy tiện S25S-SDUCL11"/>
    <m/>
    <n v="2"/>
    <n v="720000"/>
    <n v="27.692307692307693"/>
    <n v="360000"/>
    <m/>
    <m/>
    <m/>
    <x v="1"/>
    <x v="0"/>
  </r>
  <r>
    <x v="2"/>
    <s v="751783"/>
    <s v="PVC Valve_x000a_/Van PVC: Ø34"/>
    <m/>
    <n v="6"/>
    <n v="249789.473684211"/>
    <n v="9.6072874493927305"/>
    <n v="41631.5789473685"/>
    <m/>
    <m/>
    <m/>
    <x v="1"/>
    <x v="0"/>
  </r>
  <r>
    <x v="2"/>
    <s v="751784"/>
    <s v="PVC connector, shape T_x000a_/Nối chữ T PVC: Ø34"/>
    <m/>
    <n v="30"/>
    <n v="162000"/>
    <n v="6.2307692307692308"/>
    <n v="5400"/>
    <m/>
    <m/>
    <m/>
    <x v="1"/>
    <x v="0"/>
  </r>
  <r>
    <x v="2"/>
    <s v="752070"/>
    <s v="Out gen connector_x000a_/ Đầu nối gen ngoài PVC Ø34mm"/>
    <m/>
    <n v="15"/>
    <n v="46500"/>
    <n v="1.7884615384615385"/>
    <n v="3100"/>
    <m/>
    <m/>
    <m/>
    <x v="1"/>
    <x v="0"/>
  </r>
  <r>
    <x v="2"/>
    <s v="752826"/>
    <s v="Zinc connector/ Rắc co ống kẽm DN 25"/>
    <m/>
    <n v="21"/>
    <n v="504000"/>
    <n v="19.384615384615383"/>
    <n v="24000"/>
    <m/>
    <m/>
    <m/>
    <x v="1"/>
    <x v="0"/>
  </r>
  <r>
    <x v="2"/>
    <s v="753031"/>
    <s v="Zinc connector/ Rắc co kẽm phi 48"/>
    <m/>
    <n v="1"/>
    <n v="16000"/>
    <n v="0.61538461538461542"/>
    <n v="16000"/>
    <m/>
    <m/>
    <m/>
    <x v="1"/>
    <x v="0"/>
  </r>
  <r>
    <x v="2"/>
    <s v="753068"/>
    <s v="Rắc co kẽm phi 42"/>
    <m/>
    <n v="6"/>
    <n v="204000"/>
    <n v="7.8461538461538458"/>
    <n v="34000"/>
    <m/>
    <m/>
    <m/>
    <x v="1"/>
    <x v="0"/>
  </r>
  <r>
    <x v="2"/>
    <s v="754076"/>
    <s v="Van đồng phi 34"/>
    <m/>
    <n v="8"/>
    <n v="800000"/>
    <n v="30.76923076923077"/>
    <n v="100000"/>
    <m/>
    <m/>
    <m/>
    <x v="1"/>
    <x v="0"/>
  </r>
  <r>
    <x v="2"/>
    <s v="754077"/>
    <s v="Valve phi 21/Van đồng phi 21"/>
    <m/>
    <n v="5"/>
    <n v="325000"/>
    <n v="12.5"/>
    <n v="65000"/>
    <m/>
    <m/>
    <m/>
    <x v="1"/>
    <x v="0"/>
  </r>
  <r>
    <x v="2"/>
    <s v="755117"/>
    <s v="đầu nối ren trong pvc 34 ra ống 34"/>
    <m/>
    <n v="8"/>
    <n v="24800"/>
    <n v="0.9538461538461539"/>
    <n v="3100"/>
    <m/>
    <m/>
    <m/>
    <x v="1"/>
    <x v="0"/>
  </r>
  <r>
    <x v="2"/>
    <s v="755719"/>
    <s v="Aptomat/Aptomat LS 3 pha MCB 20A"/>
    <m/>
    <n v="8"/>
    <n v="1920000"/>
    <n v="73.84615384615384"/>
    <n v="240000"/>
    <m/>
    <m/>
    <m/>
    <x v="1"/>
    <x v="0"/>
  </r>
  <r>
    <x v="2"/>
    <s v="800790"/>
    <s v="Hydrauric Oil (유압유점도 32)/Dầu Thủy lực VBC AW LUBE VG 32"/>
    <m/>
    <n v="120"/>
    <n v="5520000"/>
    <n v="212.30769230769232"/>
    <n v="46000"/>
    <m/>
    <m/>
    <m/>
    <x v="1"/>
    <x v="0"/>
  </r>
  <r>
    <x v="2"/>
    <s v="711204"/>
    <s v="Cleaner/Nước rửa máy marking cleaner SCC040 1L"/>
    <m/>
    <n v="5"/>
    <n v="1000000"/>
    <n v="38.46153846153846"/>
    <n v="200000"/>
    <m/>
    <m/>
    <m/>
    <x v="1"/>
    <x v="0"/>
  </r>
  <r>
    <x v="2"/>
    <s v="750282"/>
    <s v="Super stone/Đá mài 1 (T) * 4 (W) * 100 (L) #400_Xebec"/>
    <m/>
    <n v="50"/>
    <n v="5787878.7878787871"/>
    <n v="222.61072261072258"/>
    <n v="115757.57575757575"/>
    <m/>
    <m/>
    <m/>
    <x v="1"/>
    <x v="0"/>
  </r>
  <r>
    <x v="2"/>
    <s v="750687"/>
    <s v="Plunger rod/trục tịnh tiến (125T) của Nhật Ø46*315"/>
    <m/>
    <n v="6"/>
    <n v="14400000"/>
    <n v="553.84615384615381"/>
    <n v="2400000"/>
    <m/>
    <m/>
    <m/>
    <x v="1"/>
    <x v="0"/>
  </r>
  <r>
    <x v="2"/>
    <s v="751959"/>
    <s v="Metal Shim Tape Rolls/Inox dạng cuộn (Căn đệm) 50*0.15mm*5m"/>
    <m/>
    <n v="3"/>
    <n v="1587000"/>
    <n v="61.03846153846154"/>
    <n v="529000"/>
    <m/>
    <m/>
    <m/>
    <x v="1"/>
    <x v="0"/>
  </r>
  <r>
    <x v="2"/>
    <s v="751960"/>
    <s v="Metal Shim Tape Rolls/Inox dạng cuộn (Căn đệm) 50*0.1mm*5m"/>
    <m/>
    <n v="2"/>
    <n v="1280000"/>
    <n v="49.230769230769234"/>
    <n v="640000"/>
    <m/>
    <m/>
    <m/>
    <x v="1"/>
    <x v="0"/>
  </r>
  <r>
    <x v="2"/>
    <s v="757670"/>
    <s v="Condenser for lathe machine/Tụ máy tiện E&amp;E 3TX1-11A51-2"/>
    <m/>
    <n v="17"/>
    <n v="6460000"/>
    <n v="248.46153846153845"/>
    <n v="380000"/>
    <m/>
    <m/>
    <m/>
    <x v="1"/>
    <x v="0"/>
  </r>
  <r>
    <x v="2"/>
    <s v="759934"/>
    <s v="Ổ cắm điện không dây Gongniu 3 ổ GNVN-413"/>
    <m/>
    <n v="2"/>
    <n v="142000"/>
    <n v="5.4615384615384617"/>
    <n v="71000"/>
    <m/>
    <m/>
    <m/>
    <x v="1"/>
    <x v="0"/>
  </r>
  <r>
    <x v="2"/>
    <s v="740964"/>
    <s v="Compact Cylinder-Xi lanh MDBBB63-750-HN-X2006"/>
    <m/>
    <n v="2"/>
    <n v="11304000"/>
    <n v="434.76923076923077"/>
    <n v="5652000"/>
    <m/>
    <m/>
    <m/>
    <x v="1"/>
    <x v="0"/>
  </r>
  <r>
    <x v="2"/>
    <s v="712228"/>
    <s v="Mold Pin/Chốt hãm bằng thép SKD61 của khuôn đúc. Spec: d10*L300*H8*D15"/>
    <m/>
    <n v="54"/>
    <n v="3510000"/>
    <n v="135"/>
    <n v="65000"/>
    <m/>
    <m/>
    <m/>
    <x v="1"/>
    <x v="0"/>
  </r>
  <r>
    <x v="2"/>
    <s v="752229"/>
    <s v="Draw bar spring_x000a_/Lò xo α-T24000"/>
    <m/>
    <n v="3"/>
    <n v="1440000"/>
    <n v="55.384615384615387"/>
    <n v="480000"/>
    <m/>
    <m/>
    <m/>
    <x v="1"/>
    <x v="0"/>
  </r>
  <r>
    <x v="2"/>
    <s v="752959"/>
    <s v="Zinc pipe/ Ống kẽm phi 27xL6000xT2.3"/>
    <m/>
    <n v="4"/>
    <n v="920000"/>
    <n v="35.384615384615387"/>
    <n v="230000"/>
    <m/>
    <m/>
    <m/>
    <x v="1"/>
    <x v="0"/>
  </r>
  <r>
    <x v="2"/>
    <s v="759484"/>
    <s v="Metal Shim Tape Rolls/Inox dạng cuộn (Căn đệm) 50*0.08mm*5m"/>
    <m/>
    <n v="5"/>
    <n v="3150000"/>
    <n v="121.15384615384616"/>
    <n v="630000"/>
    <m/>
    <m/>
    <m/>
    <x v="1"/>
    <x v="0"/>
  </r>
  <r>
    <x v="2"/>
    <s v="712120"/>
    <s v="AC servo motor HG154S (Doosan cnc)"/>
    <m/>
    <n v="2"/>
    <n v="36200000"/>
    <n v="1392.3076923076924"/>
    <n v="18100000"/>
    <m/>
    <m/>
    <m/>
    <x v="1"/>
    <x v="0"/>
  </r>
  <r>
    <x v="2"/>
    <s v="714493"/>
    <s v="Motor sevor MS6H-80CS30B3-21P7 XINJE"/>
    <m/>
    <n v="1"/>
    <n v="7000000"/>
    <n v="269.23076923076923"/>
    <n v="7000000"/>
    <m/>
    <m/>
    <m/>
    <x v="1"/>
    <x v="0"/>
  </r>
  <r>
    <x v="2"/>
    <s v="714522"/>
    <s v="Động cơ MS1H1-40B30CB-A331Z(bao gồm cả encoder cable, power cable) INOVANCE"/>
    <m/>
    <n v="2"/>
    <n v="11606000"/>
    <n v="446.38461538461536"/>
    <n v="5803000"/>
    <m/>
    <m/>
    <m/>
    <x v="1"/>
    <x v="0"/>
  </r>
  <r>
    <x v="2"/>
    <s v="714523"/>
    <s v="Động cơ MS1H1-75B30CB-A334Z(bao gồm cả encoder cable, power cable) INOVANCE"/>
    <m/>
    <n v="2"/>
    <n v="18316000"/>
    <n v="704.46153846153845"/>
    <n v="9158000"/>
    <m/>
    <m/>
    <m/>
    <x v="1"/>
    <x v="0"/>
  </r>
  <r>
    <x v="2"/>
    <s v="714530"/>
    <s v="Xi lanh MSQB100R SMC"/>
    <m/>
    <n v="1"/>
    <n v="11800000"/>
    <n v="453.84615384615387"/>
    <n v="11800000"/>
    <m/>
    <m/>
    <m/>
    <x v="1"/>
    <x v="0"/>
  </r>
  <r>
    <x v="2"/>
    <s v="714543"/>
    <s v="PLC AJ65SBT-RPT MISUBISHI"/>
    <m/>
    <n v="1"/>
    <n v="2378000"/>
    <n v="91.461538461538467"/>
    <n v="2378000"/>
    <m/>
    <m/>
    <m/>
    <x v="1"/>
    <x v="0"/>
  </r>
  <r>
    <x v="2"/>
    <s v="714609"/>
    <s v="Bulong của khớp nối FCL M12X64"/>
    <m/>
    <n v="4"/>
    <n v="164000"/>
    <n v="6.3076923076923075"/>
    <n v="41000"/>
    <m/>
    <m/>
    <m/>
    <x v="1"/>
    <x v="0"/>
  </r>
  <r>
    <x v="2"/>
    <s v="715319"/>
    <s v="Drill/Mũi khoan bằng thép, phi Ø22"/>
    <m/>
    <n v="2"/>
    <n v="3600000"/>
    <n v="138.46153846153845"/>
    <n v="1800000"/>
    <m/>
    <m/>
    <m/>
    <x v="1"/>
    <x v="0"/>
  </r>
  <r>
    <x v="2"/>
    <s v="715356"/>
    <s v="SCR Power regulator/Tủ SCR Power regulator AZXR HW5-4-4-060-P"/>
    <m/>
    <n v="1"/>
    <n v="5400000"/>
    <n v="207.69230769230768"/>
    <n v="5400000"/>
    <m/>
    <m/>
    <m/>
    <x v="1"/>
    <x v="0"/>
  </r>
  <r>
    <x v="2"/>
    <s v="715475"/>
    <s v="Ống thép 1 đầu lỗ bắt ren m8, 1 đầu hình chữ nhật 65.09*44.55*13.69mm lỗ m8 ( L=108cm) dùng cho vòi phun máy đúc"/>
    <m/>
    <n v="5"/>
    <n v="7500000"/>
    <n v="288.46153846153845"/>
    <n v="1500000"/>
    <m/>
    <m/>
    <m/>
    <x v="1"/>
    <x v="0"/>
  </r>
  <r>
    <x v="2"/>
    <s v="740605"/>
    <s v="Thermocouples /Can đo nhiệt độ chữ L350x500"/>
    <m/>
    <n v="11"/>
    <n v="65230000"/>
    <n v="2508.8461538461538"/>
    <n v="5930000"/>
    <m/>
    <m/>
    <m/>
    <x v="1"/>
    <x v="0"/>
  </r>
  <r>
    <x v="2"/>
    <s v="744267"/>
    <s v="D8x13FL FLAT EM"/>
    <m/>
    <n v="24"/>
    <n v="3960000"/>
    <n v="152.30769230769232"/>
    <n v="165000"/>
    <m/>
    <m/>
    <m/>
    <x v="1"/>
    <x v="0"/>
  </r>
  <r>
    <x v="2"/>
    <s v="744268"/>
    <s v="D1.1x2FLxD1x5xD6 FLAT EM"/>
    <m/>
    <n v="30"/>
    <n v="2460000"/>
    <n v="94.615384615384613"/>
    <n v="82000"/>
    <m/>
    <m/>
    <m/>
    <x v="1"/>
    <x v="0"/>
  </r>
  <r>
    <x v="2"/>
    <s v="744269"/>
    <s v="D1.21x5FLxD6 REAMER"/>
    <m/>
    <n v="30"/>
    <n v="4350000"/>
    <n v="167.30769230769232"/>
    <n v="145000"/>
    <m/>
    <m/>
    <m/>
    <x v="1"/>
    <x v="0"/>
  </r>
  <r>
    <x v="2"/>
    <s v="750333"/>
    <s v="Sand papper/Giấy nhám #1200"/>
    <m/>
    <n v="81"/>
    <n v="505980.00000000023"/>
    <n v="19.460769230769241"/>
    <n v="6246.6666666666697"/>
    <m/>
    <m/>
    <m/>
    <x v="1"/>
    <x v="0"/>
  </r>
  <r>
    <x v="2"/>
    <s v="752924"/>
    <s v="Abrasive cloth P240/ Giấy nhám Nhật P240 KT: 300*400"/>
    <m/>
    <n v="50"/>
    <n v="273000"/>
    <n v="10.5"/>
    <n v="5460"/>
    <m/>
    <m/>
    <m/>
    <x v="1"/>
    <x v="0"/>
  </r>
  <r>
    <x v="2"/>
    <s v="756314"/>
    <s v="Fan/ Quạt làm mát A5E01052493-AE - Brand: Ebmpapst"/>
    <m/>
    <n v="5"/>
    <n v="2750000"/>
    <n v="105.76923076923077"/>
    <n v="550000"/>
    <m/>
    <m/>
    <m/>
    <x v="1"/>
    <x v="0"/>
  </r>
  <r>
    <x v="2"/>
    <s v="756426"/>
    <s v="CABIRD Endmill R0.5*6*45L/Dao CNC dùng để cắt gọt sản phẩm"/>
    <m/>
    <n v="5"/>
    <n v="1300000"/>
    <n v="50"/>
    <n v="260000"/>
    <m/>
    <m/>
    <m/>
    <x v="1"/>
    <x v="0"/>
  </r>
  <r>
    <x v="2"/>
    <s v="758205"/>
    <s v="Dao endmills 1R*2*30*70*4"/>
    <m/>
    <n v="3"/>
    <n v="984000"/>
    <n v="37.846153846153847"/>
    <n v="328000"/>
    <m/>
    <m/>
    <m/>
    <x v="1"/>
    <x v="0"/>
  </r>
  <r>
    <x v="2"/>
    <s v="784868"/>
    <s v="ZF GM EU2L HSG Degating + Trimming Mold/ Khuôn dập gate + trimming"/>
    <m/>
    <n v="1"/>
    <n v="90000000"/>
    <n v="3461.5384615384614"/>
    <n v="90000000"/>
    <m/>
    <m/>
    <m/>
    <x v="1"/>
    <x v="0"/>
  </r>
  <r>
    <x v="2"/>
    <s v="711251"/>
    <s v="Printing ink/Ruy băng in mã vạch (Ribbon) 110mm*300m"/>
    <m/>
    <n v="18"/>
    <n v="2160000"/>
    <n v="83.07692307692308"/>
    <n v="120000"/>
    <m/>
    <m/>
    <m/>
    <x v="1"/>
    <x v="0"/>
  </r>
  <r>
    <x v="2"/>
    <s v="740200"/>
    <s v="Hexagonal bolt-Bu lông lục giác kt M8*50"/>
    <m/>
    <n v="71"/>
    <n v="137953"/>
    <n v="5.3058846153846151"/>
    <n v="1943"/>
    <m/>
    <m/>
    <m/>
    <x v="1"/>
    <x v="0"/>
  </r>
  <r>
    <x v="2"/>
    <s v="758020"/>
    <s v="Ejector pin-Chốt hãm bằng thép SKD61 của khuôn đúc. Spec: d5*L350*H6*D9"/>
    <m/>
    <n v="27"/>
    <n v="1242000"/>
    <n v="47.769230769230766"/>
    <n v="46000"/>
    <m/>
    <m/>
    <m/>
    <x v="1"/>
    <x v="0"/>
  </r>
  <r>
    <x v="2"/>
    <s v="758063"/>
    <s v="Tấm phản quang cho cảm biến an toàn máy dập 5*15CM"/>
    <m/>
    <n v="45"/>
    <n v="1620000"/>
    <n v="62.307692307692307"/>
    <n v="36000"/>
    <m/>
    <m/>
    <m/>
    <x v="1"/>
    <x v="0"/>
  </r>
  <r>
    <x v="2"/>
    <s v="740163"/>
    <s v="Diamond Tapered Machine Files/Dũa MTF10 (thân kim loại, đầu kim cương), dài 4.5cm (12pcs/set)"/>
    <m/>
    <n v="2"/>
    <n v="1700000"/>
    <n v="65.384615384615387"/>
    <n v="850000"/>
    <m/>
    <m/>
    <m/>
    <x v="1"/>
    <x v="0"/>
  </r>
  <r>
    <x v="2"/>
    <s v="713852"/>
    <s v="Tefon tube PTFE D2xD4/ Ống nhựa tefon PTFE D2xD4"/>
    <m/>
    <n v="100"/>
    <n v="3000000"/>
    <n v="115.38461538461539"/>
    <n v="30000"/>
    <m/>
    <m/>
    <m/>
    <x v="1"/>
    <x v="0"/>
  </r>
  <r>
    <x v="2"/>
    <s v="750656"/>
    <s v="Laddle 2.5/gáo múc nhôm SK 2.5"/>
    <m/>
    <n v="4"/>
    <n v="2152000"/>
    <n v="82.769230769230774"/>
    <n v="538000"/>
    <m/>
    <m/>
    <m/>
    <x v="1"/>
    <x v="0"/>
  </r>
  <r>
    <x v="2"/>
    <s v="751474"/>
    <s v="Hexagonal bolt/ Chìm lục giác M10*30"/>
    <m/>
    <n v="44"/>
    <n v="96580"/>
    <n v="3.7146153846153847"/>
    <n v="2195"/>
    <m/>
    <m/>
    <m/>
    <x v="1"/>
    <x v="0"/>
  </r>
  <r>
    <x v="2"/>
    <s v="756973"/>
    <s v="Dao 粗镗刀_x000a_Rough boring cutterD24.0*65L（KA4-HOUSING）"/>
    <m/>
    <n v="6"/>
    <n v="44653750"/>
    <n v="1717.4519230769231"/>
    <n v="7442291.666666667"/>
    <m/>
    <m/>
    <m/>
    <x v="1"/>
    <x v="0"/>
  </r>
  <r>
    <x v="2"/>
    <s v="714526"/>
    <s v="Sol val VXZ250HG SMC"/>
    <m/>
    <n v="4"/>
    <n v="8200000"/>
    <n v="315.38461538461536"/>
    <n v="2050000"/>
    <m/>
    <m/>
    <m/>
    <x v="1"/>
    <x v="0"/>
  </r>
  <r>
    <x v="2"/>
    <s v="714527"/>
    <s v="Sol val VXZ230BAXB SMC"/>
    <m/>
    <n v="2"/>
    <n v="2200000"/>
    <n v="84.615384615384613"/>
    <n v="1100000"/>
    <m/>
    <m/>
    <m/>
    <x v="1"/>
    <x v="0"/>
  </r>
  <r>
    <x v="2"/>
    <s v="714536"/>
    <s v="Xi lanh CDQ2B25-50DMZ SMC"/>
    <m/>
    <n v="3"/>
    <n v="2042700"/>
    <n v="78.565384615384616"/>
    <n v="680900"/>
    <m/>
    <m/>
    <m/>
    <x v="1"/>
    <x v="0"/>
  </r>
  <r>
    <x v="2"/>
    <s v="714686"/>
    <s v="Meanwell RS-15-5 (15W 5V 3A)"/>
    <m/>
    <n v="1"/>
    <n v="258000"/>
    <n v="9.9230769230769234"/>
    <n v="258000"/>
    <m/>
    <m/>
    <m/>
    <x v="1"/>
    <x v="0"/>
  </r>
  <r>
    <x v="2"/>
    <s v="715090"/>
    <s v="Heating rod/Thanh nhiệt"/>
    <m/>
    <n v="10"/>
    <n v="13184400"/>
    <n v="507.09230769230771"/>
    <n v="1318440"/>
    <m/>
    <m/>
    <m/>
    <x v="1"/>
    <x v="0"/>
  </r>
  <r>
    <x v="2"/>
    <s v="740210"/>
    <s v="Hexagonal bolt/ Chìm lục giác M8*120"/>
    <m/>
    <n v="46"/>
    <n v="276000"/>
    <n v="10.615384615384615"/>
    <n v="6000"/>
    <m/>
    <m/>
    <m/>
    <x v="1"/>
    <x v="0"/>
  </r>
  <r>
    <x v="2"/>
    <s v="744270"/>
    <s v="D3.81X10FLXD6 DR"/>
    <m/>
    <n v="40"/>
    <n v="4200000"/>
    <n v="161.53846153846155"/>
    <n v="105000"/>
    <m/>
    <m/>
    <m/>
    <x v="1"/>
    <x v="0"/>
  </r>
  <r>
    <x v="2"/>
    <s v="744271"/>
    <s v="CUTTER-T-TY PCD : D4xR0.3x2.5TxD2xD6x50L (PCD)"/>
    <m/>
    <n v="24"/>
    <n v="12000000"/>
    <n v="461.53846153846155"/>
    <n v="500000"/>
    <m/>
    <m/>
    <m/>
    <x v="1"/>
    <x v="0"/>
  </r>
  <r>
    <x v="2"/>
    <s v="751512"/>
    <s v="PVC tube/Ống nhựa PVC Ø34*4000*3mm"/>
    <m/>
    <n v="3"/>
    <n v="172500"/>
    <n v="6.634615384615385"/>
    <n v="57500"/>
    <m/>
    <m/>
    <m/>
    <x v="1"/>
    <x v="0"/>
  </r>
  <r>
    <x v="2"/>
    <s v="753032"/>
    <s v="Zinc connector/ Cút kẽm phi 48"/>
    <m/>
    <n v="20"/>
    <n v="420000"/>
    <n v="16.153846153846153"/>
    <n v="21000"/>
    <m/>
    <m/>
    <m/>
    <x v="1"/>
    <x v="0"/>
  </r>
  <r>
    <x v="2"/>
    <s v="754809"/>
    <s v="Valve/van đồng Ø 42."/>
    <m/>
    <n v="2"/>
    <n v="290000"/>
    <n v="11.153846153846153"/>
    <n v="145000"/>
    <m/>
    <m/>
    <m/>
    <x v="1"/>
    <x v="0"/>
  </r>
  <r>
    <x v="2"/>
    <s v="757530"/>
    <s v="LM Guide dẫn hướng trục X (Komatech)"/>
    <m/>
    <n v="3"/>
    <n v="36000000"/>
    <n v="1384.6153846153845"/>
    <n v="12000000"/>
    <m/>
    <m/>
    <m/>
    <x v="1"/>
    <x v="0"/>
  </r>
  <r>
    <x v="2"/>
    <s v="800084"/>
    <s v="Tem QC First Lot"/>
    <m/>
    <n v="900"/>
    <n v="153000"/>
    <n v="5.884615384615385"/>
    <n v="170"/>
    <m/>
    <m/>
    <m/>
    <x v="1"/>
    <x v="0"/>
  </r>
  <r>
    <x v="2"/>
    <s v="710007"/>
    <s v="Hexagonal bolt /Chìm lục giác M14x130mm"/>
    <m/>
    <n v="46"/>
    <n v="736000"/>
    <n v="28.307692307692307"/>
    <n v="16000"/>
    <m/>
    <m/>
    <m/>
    <x v="1"/>
    <x v="0"/>
  </r>
  <r>
    <x v="2"/>
    <s v="712121"/>
    <s v="Ballscrew Y for Magnix CNC/Vit me Y máy CNC Magnix (HIWIN)"/>
    <m/>
    <n v="2"/>
    <n v="30900000"/>
    <n v="1188.4615384615386"/>
    <n v="15450000"/>
    <m/>
    <m/>
    <m/>
    <x v="1"/>
    <x v="0"/>
  </r>
  <r>
    <x v="2"/>
    <s v="712142"/>
    <s v="Brass bar/ Thanh đồng đỏ Ø60x600mm"/>
    <m/>
    <n v="1"/>
    <n v="5500000"/>
    <n v="211.53846153846155"/>
    <n v="5500000"/>
    <m/>
    <m/>
    <m/>
    <x v="1"/>
    <x v="0"/>
  </r>
  <r>
    <x v="2"/>
    <s v="713339"/>
    <s v="Limit switch / Công tắc hành trình"/>
    <m/>
    <n v="2"/>
    <n v="2100000"/>
    <n v="80.769230769230774"/>
    <n v="1050000"/>
    <m/>
    <m/>
    <m/>
    <x v="1"/>
    <x v="0"/>
  </r>
  <r>
    <x v="2"/>
    <s v="713341"/>
    <s v="Fiber Optic Sensor Cable/Cáp cảm biến sợi quang"/>
    <m/>
    <n v="10"/>
    <n v="5700000"/>
    <n v="219.23076923076923"/>
    <n v="570000"/>
    <m/>
    <m/>
    <m/>
    <x v="1"/>
    <x v="0"/>
  </r>
  <r>
    <x v="2"/>
    <s v="713373"/>
    <s v="Optical Sensor/cảm biến quang GY7D Omron EE-SX674A"/>
    <m/>
    <n v="10"/>
    <n v="1912500"/>
    <n v="73.557692307692307"/>
    <n v="191250"/>
    <m/>
    <m/>
    <m/>
    <x v="1"/>
    <x v="0"/>
  </r>
  <r>
    <x v="2"/>
    <s v="713375"/>
    <s v="Pneumatic Solenoid Valve/Van điện từ khí nén Airtac 2V130-15A"/>
    <m/>
    <n v="9"/>
    <n v="7425000"/>
    <n v="285.57692307692309"/>
    <n v="825000"/>
    <m/>
    <m/>
    <m/>
    <x v="1"/>
    <x v="0"/>
  </r>
  <r>
    <x v="2"/>
    <s v="713376"/>
    <s v="Uninterruptible Power Supply(UPS)/Bộ lưu điện Offline Masu MS – 650VA"/>
    <m/>
    <n v="5"/>
    <n v="7750000"/>
    <n v="298.07692307692309"/>
    <n v="1550000"/>
    <m/>
    <m/>
    <m/>
    <x v="1"/>
    <x v="0"/>
  </r>
  <r>
    <x v="2"/>
    <s v="713394"/>
    <s v="Pneumatic Cylinder/Xy lanh khí nén TCL50x125S"/>
    <m/>
    <n v="2"/>
    <n v="5300000"/>
    <n v="203.84615384615384"/>
    <n v="2650000"/>
    <m/>
    <m/>
    <m/>
    <x v="1"/>
    <x v="0"/>
  </r>
  <r>
    <x v="2"/>
    <s v="713396"/>
    <s v="Y-axis Ball Screw /Vít me trục Y -S1301S6-2047 (bước xoắn 15)"/>
    <m/>
    <n v="3"/>
    <n v="27000000"/>
    <n v="1038.4615384615386"/>
    <n v="9000000"/>
    <m/>
    <m/>
    <m/>
    <x v="1"/>
    <x v="0"/>
  </r>
  <r>
    <x v="2"/>
    <s v="713397"/>
    <s v="Y-axis Ballscrew Bearing/Ổ bi vít me Y máy Dongbu T844 – 7001 UCDB/GN P4"/>
    <m/>
    <n v="2"/>
    <n v="2650000"/>
    <n v="101.92307692307692"/>
    <n v="1325000"/>
    <m/>
    <m/>
    <m/>
    <x v="1"/>
    <x v="0"/>
  </r>
  <r>
    <x v="2"/>
    <s v="713398"/>
    <s v="Support Bearing/Ổ bi gối trục Y máy Dongbu T844 – 6000 LU"/>
    <m/>
    <n v="3"/>
    <n v="156000"/>
    <n v="6"/>
    <n v="52000"/>
    <m/>
    <m/>
    <m/>
    <x v="1"/>
    <x v="0"/>
  </r>
  <r>
    <x v="2"/>
    <s v="714684"/>
    <s v="Bộ lọc nước khí nén SMC AF20-02"/>
    <m/>
    <n v="9"/>
    <n v="3420000"/>
    <n v="131.53846153846155"/>
    <n v="380000"/>
    <m/>
    <m/>
    <m/>
    <x v="1"/>
    <x v="0"/>
  </r>
  <r>
    <x v="2"/>
    <s v="714685"/>
    <s v="Bộ điều áp chính xác SMC ARP30-02BG"/>
    <m/>
    <n v="8"/>
    <n v="13440000"/>
    <n v="516.92307692307691"/>
    <n v="1680000"/>
    <m/>
    <m/>
    <m/>
    <x v="1"/>
    <x v="0"/>
  </r>
  <r>
    <x v="2"/>
    <s v="714705"/>
    <s v="Adjustable Pressure Switch/Công tắc áp suất có thể điều chỉnh QPM11-NC"/>
    <m/>
    <n v="5"/>
    <n v="1425000"/>
    <n v="54.807692307692307"/>
    <n v="285000"/>
    <m/>
    <m/>
    <m/>
    <x v="1"/>
    <x v="0"/>
  </r>
  <r>
    <x v="2"/>
    <s v="715492"/>
    <s v="Đầu nối nhanh inox PT 1/4 Ø8"/>
    <m/>
    <n v="97"/>
    <n v="2910000"/>
    <n v="111.92307692307692"/>
    <n v="30000"/>
    <m/>
    <m/>
    <m/>
    <x v="1"/>
    <x v="0"/>
  </r>
  <r>
    <x v="2"/>
    <s v="715541"/>
    <s v="Hexagonal bolt/ Chìm lục giác M10*130"/>
    <m/>
    <n v="19"/>
    <n v="161500"/>
    <n v="6.2115384615384617"/>
    <n v="8500"/>
    <m/>
    <m/>
    <m/>
    <x v="1"/>
    <x v="0"/>
  </r>
  <r>
    <x v="2"/>
    <s v="715543"/>
    <s v="Tay gắp sản phẩm máy YIZUMI 400TON"/>
    <m/>
    <n v="1"/>
    <n v="10000000"/>
    <n v="384.61538461538464"/>
    <n v="10000000"/>
    <m/>
    <m/>
    <m/>
    <x v="1"/>
    <x v="0"/>
  </r>
  <r>
    <x v="2"/>
    <s v="715562"/>
    <s v="Step drill bit for bolts/Mũi khoan hạ bậc bulong M4.2*8"/>
    <m/>
    <n v="5"/>
    <n v="680000"/>
    <n v="26.153846153846153"/>
    <n v="136000"/>
    <m/>
    <m/>
    <m/>
    <x v="1"/>
    <x v="0"/>
  </r>
  <r>
    <x v="2"/>
    <s v="715563"/>
    <s v="Step drill bit for bolts/Mũi khoan hạ bậc bulong M5.2*9.5"/>
    <m/>
    <n v="5"/>
    <n v="680000"/>
    <n v="26.153846153846153"/>
    <n v="136000"/>
    <m/>
    <m/>
    <m/>
    <x v="1"/>
    <x v="0"/>
  </r>
  <r>
    <x v="2"/>
    <s v="715565"/>
    <s v="Step drill bit for bolts/Mũi khoan hạ bậc bulong M8.2*14"/>
    <m/>
    <n v="2"/>
    <n v="286000"/>
    <n v="11"/>
    <n v="143000"/>
    <m/>
    <m/>
    <m/>
    <x v="1"/>
    <x v="0"/>
  </r>
  <r>
    <x v="2"/>
    <s v="715567"/>
    <s v="Step drill bit for bolts/Mũi khoanhạ bậc bulong M12.4*20"/>
    <m/>
    <n v="4"/>
    <n v="860000"/>
    <n v="33.07692307692308"/>
    <n v="215000"/>
    <m/>
    <m/>
    <m/>
    <x v="1"/>
    <x v="0"/>
  </r>
  <r>
    <x v="2"/>
    <s v="715627"/>
    <s v="금형부품Chi tiết thép SKD 61 (K) KT: 39.66*66*89.6 BATERY"/>
    <m/>
    <n v="6"/>
    <n v="5050100"/>
    <n v="194.23461538461538"/>
    <n v="841683.33333333337"/>
    <m/>
    <m/>
    <m/>
    <x v="1"/>
    <x v="0"/>
  </r>
  <r>
    <x v="2"/>
    <s v="740222"/>
    <s v="Hexagonal bolt/ Chìm lục giác M10*100"/>
    <m/>
    <n v="35"/>
    <n v="192500"/>
    <n v="7.4038461538461542"/>
    <n v="5500"/>
    <m/>
    <m/>
    <m/>
    <x v="1"/>
    <x v="0"/>
  </r>
  <r>
    <x v="2"/>
    <s v="743475"/>
    <s v="CABIRD ENDMILL 2R*4*35*70L (Ball Endmill)/Dao CNC dùng để cắt gọt sản phẩm"/>
    <m/>
    <n v="6"/>
    <n v="2352000"/>
    <n v="90.461538461538467"/>
    <n v="392000"/>
    <m/>
    <m/>
    <m/>
    <x v="1"/>
    <x v="0"/>
  </r>
  <r>
    <x v="2"/>
    <s v="743497"/>
    <s v="Dao thành hình 成型刀（PCD) (DLA3) Ø8.0*Ø11.0（PCD)"/>
    <m/>
    <n v="14"/>
    <n v="36400000"/>
    <n v="1400"/>
    <n v="2600000"/>
    <m/>
    <m/>
    <m/>
    <x v="1"/>
    <x v="0"/>
  </r>
  <r>
    <x v="2"/>
    <s v="744276"/>
    <s v="Tool holder/Cán dao tiện SDJCR2525 M11"/>
    <m/>
    <n v="2"/>
    <n v="760000"/>
    <n v="29.23076923076923"/>
    <n v="380000"/>
    <m/>
    <m/>
    <m/>
    <x v="1"/>
    <x v="0"/>
  </r>
  <r>
    <x v="2"/>
    <s v="744277"/>
    <s v="Tool holder/Cán dao tiện SDJCL2525 M11"/>
    <m/>
    <n v="5"/>
    <n v="1900000"/>
    <n v="73.07692307692308"/>
    <n v="380000"/>
    <m/>
    <m/>
    <m/>
    <x v="1"/>
    <x v="0"/>
  </r>
  <r>
    <x v="2"/>
    <s v="744287"/>
    <s v="DRILL STEP : D4.62/6x10.75/2xA45xD6x100L"/>
    <m/>
    <n v="5"/>
    <n v="1920000"/>
    <n v="73.84615384615384"/>
    <n v="384000"/>
    <m/>
    <m/>
    <m/>
    <x v="1"/>
    <x v="0"/>
  </r>
  <r>
    <x v="2"/>
    <s v="744293"/>
    <s v="Drill 1.14*8*38*3.175"/>
    <m/>
    <n v="165"/>
    <n v="6930000"/>
    <n v="266.53846153846155"/>
    <n v="42000"/>
    <m/>
    <m/>
    <m/>
    <x v="1"/>
    <x v="0"/>
  </r>
  <r>
    <x v="2"/>
    <s v="751151"/>
    <s v="Metal Shim Tape Rolls/Inox dạng cuộn (Căn đệm)12.7*0.06mm*5m"/>
    <m/>
    <n v="1"/>
    <n v="415000"/>
    <n v="15.961538461538462"/>
    <n v="415000"/>
    <m/>
    <m/>
    <m/>
    <x v="1"/>
    <x v="0"/>
  </r>
  <r>
    <x v="2"/>
    <s v="751211"/>
    <s v="Hexagonal bolt/Chìm lục giác M5x50"/>
    <m/>
    <n v="33"/>
    <n v="37620"/>
    <n v="1.446923076923077"/>
    <n v="1140"/>
    <m/>
    <m/>
    <m/>
    <x v="1"/>
    <x v="0"/>
  </r>
  <r>
    <x v="2"/>
    <s v="751321"/>
    <s v="EJECTOR PIN/Pin đẩy (chốt đẩy bằng thép của khuôn đúc),chất liệu SKD-61. Size: d3*L250*H4*D6"/>
    <m/>
    <n v="58"/>
    <n v="1566000"/>
    <n v="60.230769230769234"/>
    <n v="27000"/>
    <m/>
    <m/>
    <m/>
    <x v="1"/>
    <x v="0"/>
  </r>
  <r>
    <x v="2"/>
    <s v="753854"/>
    <s v="Drill Ø1.12*8*3.175"/>
    <m/>
    <n v="115"/>
    <n v="5750000"/>
    <n v="221.15384615384616"/>
    <n v="50000"/>
    <m/>
    <m/>
    <m/>
    <x v="1"/>
    <x v="0"/>
  </r>
  <r>
    <x v="2"/>
    <s v="754287"/>
    <s v="Trichloroisocyanuric acid_x000a_/Hóa chất chống rong rêu,dạng hạt TCCA"/>
    <m/>
    <n v="40"/>
    <n v="3200000"/>
    <n v="123.07692307692308"/>
    <n v="80000"/>
    <m/>
    <m/>
    <m/>
    <x v="1"/>
    <x v="0"/>
  </r>
  <r>
    <x v="2"/>
    <s v="754436"/>
    <s v="Hexagonal bolt (whole gen)/Chìm lục giác gen suốt M12*30"/>
    <m/>
    <n v="50"/>
    <n v="175000"/>
    <n v="6.7307692307692308"/>
    <n v="3500"/>
    <m/>
    <m/>
    <m/>
    <x v="1"/>
    <x v="0"/>
  </r>
  <r>
    <x v="2"/>
    <s v="756217"/>
    <s v="Hexagonal bolt/Chìm lục giác, kt M12*120볼트"/>
    <m/>
    <n v="19"/>
    <n v="182096"/>
    <n v="7.0036923076923081"/>
    <n v="9584"/>
    <m/>
    <m/>
    <m/>
    <x v="1"/>
    <x v="0"/>
  </r>
  <r>
    <x v="2"/>
    <s v="759804"/>
    <s v="Hexagonal bolt/ Chìm lục giác gen suốt M12*130"/>
    <m/>
    <n v="40"/>
    <n v="431200"/>
    <n v="16.584615384615386"/>
    <n v="10780"/>
    <m/>
    <m/>
    <m/>
    <x v="1"/>
    <x v="0"/>
  </r>
  <r>
    <x v="2"/>
    <s v="784869"/>
    <s v="Mold Die casting IMEB2 Housing  2 CAV (Full set) #6"/>
    <m/>
    <n v="1"/>
    <n v="445000000"/>
    <n v="17115.384615384617"/>
    <n v="445000000"/>
    <m/>
    <m/>
    <m/>
    <x v="1"/>
    <x v="0"/>
  </r>
  <r>
    <x v="2"/>
    <s v="784910"/>
    <s v="JK1 - RHD HSG_MCT Jig"/>
    <m/>
    <n v="1"/>
    <n v="23750000"/>
    <n v="913.46153846153845"/>
    <n v="23750000"/>
    <m/>
    <m/>
    <m/>
    <x v="1"/>
    <x v="0"/>
  </r>
  <r>
    <x v="2"/>
    <s v="784911"/>
    <s v="JK1-RHD HSG_TURNING Jig"/>
    <m/>
    <n v="1"/>
    <n v="7125000"/>
    <n v="274.03846153846155"/>
    <n v="7125000"/>
    <m/>
    <m/>
    <m/>
    <x v="1"/>
    <x v="0"/>
  </r>
  <r>
    <x v="2"/>
    <s v="784920"/>
    <s v="JK1-RHD HSG_CMM Jig"/>
    <m/>
    <n v="1"/>
    <n v="6000000"/>
    <n v="230.76923076923077"/>
    <n v="6000000"/>
    <m/>
    <m/>
    <m/>
    <x v="1"/>
    <x v="0"/>
  </r>
  <r>
    <x v="2"/>
    <s v="784921"/>
    <s v="JK1-RHD HSG_Degating Jig"/>
    <m/>
    <n v="1"/>
    <n v="2500000"/>
    <n v="96.15384615384616"/>
    <n v="2500000"/>
    <m/>
    <m/>
    <m/>
    <x v="1"/>
    <x v="0"/>
  </r>
  <r>
    <x v="2"/>
    <s v="784925"/>
    <s v="JG_REPS_ US4_RHD_COVER_MCT JIG"/>
    <m/>
    <n v="1"/>
    <n v="28500000"/>
    <n v="1096.1538461538462"/>
    <n v="28500000"/>
    <m/>
    <m/>
    <m/>
    <x v="1"/>
    <x v="0"/>
  </r>
  <r>
    <x v="2"/>
    <s v="784926"/>
    <s v="JG RWS COVER_MCT_JIG"/>
    <m/>
    <n v="1"/>
    <n v="28500000"/>
    <n v="1096.1538461538462"/>
    <n v="28500000"/>
    <m/>
    <m/>
    <m/>
    <x v="1"/>
    <x v="0"/>
  </r>
  <r>
    <x v="2"/>
    <s v="784928"/>
    <s v="AL5/AL6 Housing - CMM Jig"/>
    <m/>
    <n v="1"/>
    <n v="9420000"/>
    <n v="362.30769230769232"/>
    <n v="9420000"/>
    <m/>
    <m/>
    <m/>
    <x v="1"/>
    <x v="0"/>
  </r>
  <r>
    <x v="2"/>
    <s v="711873"/>
    <s v="Mold Pin-EJECTOR PIN /Chốt hãm bằng thép SKD61 của khuôn đúc. Spec: d5*L250*H5*D8"/>
    <m/>
    <n v="44"/>
    <n v="2112000"/>
    <n v="81.230769230769226"/>
    <n v="48000"/>
    <m/>
    <m/>
    <m/>
    <x v="1"/>
    <x v="0"/>
  </r>
  <r>
    <x v="2"/>
    <s v="750069"/>
    <s v="Fluorescent lamp Electronic Ballast (kind of 2 x 36 W). Product of Philips/Chấn lưu điện tử Phillip loại 2 bóng huỳnh quang 36W. Model: EB-C 236 TLD 220-240"/>
    <m/>
    <n v="17"/>
    <n v="2652000"/>
    <n v="102"/>
    <n v="156000"/>
    <m/>
    <m/>
    <m/>
    <x v="1"/>
    <x v="0"/>
  </r>
  <r>
    <x v="2"/>
    <s v="755462"/>
    <s v="Hexagonal bolt/Bu lông lục giác đen, kt M12*40볼트"/>
    <m/>
    <n v="13"/>
    <n v="48100"/>
    <n v="1.85"/>
    <n v="3700"/>
    <m/>
    <m/>
    <m/>
    <x v="1"/>
    <x v="0"/>
  </r>
  <r>
    <x v="2"/>
    <s v="758275"/>
    <s v="Small Core (11) of HYDRAULIC PUMP for Die Casting Machine 350 ton /Ruột bơm nhỏ VA12580A của máy bơm thủy lực của máy đúc 350T (11)"/>
    <m/>
    <n v="3"/>
    <n v="25117143.66"/>
    <n v="966.04398692307689"/>
    <n v="8372381.2199999997"/>
    <m/>
    <m/>
    <m/>
    <x v="1"/>
    <x v="0"/>
  </r>
  <r>
    <x v="2"/>
    <s v="710986"/>
    <s v="Heating Jig_M1.4 Step1_Insert Pin2, inner Φ1.7 outer Φ4 L23.5 (MTP PAKALA) / Pin định vị Ốc, inner Φ1.7 outer Φ4 L23.5 (MTP PAKALA)"/>
    <m/>
    <n v="5"/>
    <n v="275000"/>
    <n v="10.576923076923077"/>
    <n v="55000"/>
    <m/>
    <m/>
    <m/>
    <x v="1"/>
    <x v="0"/>
  </r>
  <r>
    <x v="2"/>
    <s v="710987"/>
    <s v="Heating Jig_M1.4 Step1_Copper Pin1, Φ8X 28 (MTP PAKALA) / Chốt Đồng Φ8X 28 (MTP PAKALA)"/>
    <m/>
    <n v="20"/>
    <n v="1800000"/>
    <n v="69.230769230769226"/>
    <n v="90000"/>
    <m/>
    <m/>
    <m/>
    <x v="1"/>
    <x v="0"/>
  </r>
  <r>
    <x v="2"/>
    <s v="710994"/>
    <s v="Heating Jig_M1.6 Step1_Insert Pin3, inner Φ1.7 outer Φ4 L26.43 (MTP PAKALA) / Pin định vị Ốc, inner Φ1.7 outer Φ4 L26.43 (MTP PAKALA)"/>
    <m/>
    <n v="5"/>
    <n v="275000"/>
    <n v="10.576923076923077"/>
    <n v="55000"/>
    <m/>
    <m/>
    <m/>
    <x v="1"/>
    <x v="0"/>
  </r>
  <r>
    <x v="2"/>
    <s v="710998"/>
    <s v="Heating Jig_M2.0 Step1_Copper Pin2, Φ8X 28 (MTP PAKALA) / Chốt Đồng Φ8X 28 (MTP PAKALA)"/>
    <m/>
    <n v="20"/>
    <n v="1800000"/>
    <n v="69.230769230769226"/>
    <n v="90000"/>
    <m/>
    <m/>
    <m/>
    <x v="1"/>
    <x v="0"/>
  </r>
  <r>
    <x v="2"/>
    <s v="742038"/>
    <s v="Sand blasting gun/Súng phun cát HN-3/8-BS-NI"/>
    <m/>
    <n v="1"/>
    <n v="1155000"/>
    <n v="44.42307692307692"/>
    <n v="1155000"/>
    <m/>
    <m/>
    <m/>
    <x v="1"/>
    <x v="0"/>
  </r>
  <r>
    <x v="2"/>
    <s v="754948"/>
    <s v="Coupling trục Y (NES800W-D18CXN32C-J26.3)"/>
    <m/>
    <n v="5"/>
    <n v="15897000"/>
    <n v="611.42307692307691"/>
    <n v="3179400"/>
    <m/>
    <m/>
    <m/>
    <x v="1"/>
    <x v="0"/>
  </r>
  <r>
    <x v="2"/>
    <s v="755623"/>
    <s v="Hexagonal bolt (whole gen)/Chìm lục giác gen suốt M8*20mm 볼트"/>
    <m/>
    <n v="33"/>
    <n v="35640"/>
    <n v="1.3707692307692307"/>
    <n v="1080"/>
    <m/>
    <m/>
    <m/>
    <x v="1"/>
    <x v="0"/>
  </r>
  <r>
    <x v="2"/>
    <s v="758248"/>
    <s v="Trục tịnh tiến cho máy YIZUMI (74*575mm) 400 tấn"/>
    <m/>
    <n v="1"/>
    <n v="6650000"/>
    <n v="255.76923076923077"/>
    <n v="6650000"/>
    <m/>
    <m/>
    <m/>
    <x v="1"/>
    <x v="0"/>
  </r>
  <r>
    <x v="2"/>
    <s v="714531"/>
    <s v="CC Link AJ65SBTB1-32DTE1 MISUBISHI"/>
    <m/>
    <n v="1"/>
    <n v="4356250"/>
    <n v="167.54807692307693"/>
    <n v="4356250"/>
    <m/>
    <m/>
    <m/>
    <x v="1"/>
    <x v="0"/>
  </r>
  <r>
    <x v="2"/>
    <s v="710314"/>
    <s v="Battery MR-BAT6V1 2CR17335A WK17 6V 1650mAh"/>
    <m/>
    <n v="23"/>
    <n v="4715000"/>
    <n v="181.34615384615384"/>
    <n v="205000"/>
    <m/>
    <m/>
    <m/>
    <x v="1"/>
    <x v="0"/>
  </r>
  <r>
    <x v="2"/>
    <s v="758302"/>
    <s v="Proximity sensor/Cảm biến tiệm cận Panasonic GX-H12A"/>
    <m/>
    <n v="2"/>
    <n v="840000"/>
    <n v="32.307692307692307"/>
    <n v="420000"/>
    <m/>
    <m/>
    <m/>
    <x v="1"/>
    <x v="0"/>
  </r>
  <r>
    <x v="2"/>
    <s v="744081"/>
    <s v="Blade/LƯỠI DAO（非标PCD）MGMN400-2.60-R0.3"/>
    <m/>
    <n v="25"/>
    <n v="23750000"/>
    <n v="913.46153846153845"/>
    <n v="950000"/>
    <m/>
    <m/>
    <m/>
    <x v="1"/>
    <x v="0"/>
  </r>
  <r>
    <x v="2"/>
    <s v="744082"/>
    <s v="Blade/LƯỠI DAO（非标PCD）MGMN400-3.30-R0.3"/>
    <m/>
    <n v="16"/>
    <n v="15200000"/>
    <n v="584.61538461538464"/>
    <n v="950000"/>
    <m/>
    <m/>
    <m/>
    <x v="1"/>
    <x v="0"/>
  </r>
  <r>
    <x v="2"/>
    <s v="744111"/>
    <s v="铰刀 Dao tiện Ø8.50*8L（LQ2-COVER)"/>
    <m/>
    <n v="9"/>
    <n v="20250000"/>
    <n v="778.84615384615381"/>
    <n v="2250000"/>
    <m/>
    <m/>
    <m/>
    <x v="1"/>
    <x v="0"/>
  </r>
  <r>
    <x v="2"/>
    <s v="744113"/>
    <s v="铰刀 Dao tiện Ø5.10*4L（LQ2-COVER)"/>
    <m/>
    <n v="5"/>
    <n v="13000000"/>
    <n v="500"/>
    <n v="2600000"/>
    <m/>
    <m/>
    <m/>
    <x v="1"/>
    <x v="0"/>
  </r>
  <r>
    <x v="2"/>
    <s v="744150"/>
    <s v="Drill D2.22x10xD4x45L"/>
    <m/>
    <n v="10"/>
    <n v="1900000"/>
    <n v="73.07692307692308"/>
    <n v="190000"/>
    <m/>
    <m/>
    <m/>
    <x v="1"/>
    <x v="0"/>
  </r>
  <r>
    <x v="2"/>
    <s v="744151"/>
    <s v="Drill D1.98x8xD4x45L"/>
    <m/>
    <n v="10"/>
    <n v="1900000"/>
    <n v="73.07692307692308"/>
    <n v="190000"/>
    <m/>
    <m/>
    <m/>
    <x v="1"/>
    <x v="0"/>
  </r>
  <r>
    <x v="2"/>
    <s v="752177"/>
    <s v="Led lapm/ Bóng đèn rạng đông led tube 01 120/20w"/>
    <m/>
    <n v="293"/>
    <n v="15382500"/>
    <n v="591.63461538461536"/>
    <n v="52500"/>
    <m/>
    <m/>
    <m/>
    <x v="1"/>
    <x v="0"/>
  </r>
  <r>
    <x v="2"/>
    <s v="752958"/>
    <s v="Air filter AC40C-04DG/Bộ lọc 3 khí nén SMC: AC40C-04DG (xả tự động).ren nối phi 21"/>
    <m/>
    <n v="2"/>
    <n v="6780000"/>
    <n v="260.76923076923077"/>
    <n v="3390000"/>
    <m/>
    <m/>
    <m/>
    <x v="1"/>
    <x v="0"/>
  </r>
  <r>
    <x v="2"/>
    <s v="713372"/>
    <s v="Transducer/cảm biến đo áp suất 025W43790-112 P499REARB520"/>
    <m/>
    <n v="1"/>
    <n v="6032000"/>
    <n v="232"/>
    <n v="6032000"/>
    <m/>
    <m/>
    <m/>
    <x v="1"/>
    <x v="0"/>
  </r>
  <r>
    <x v="2"/>
    <s v="713377"/>
    <s v="Mỡ Harmonic Grease SK-1A"/>
    <m/>
    <n v="2"/>
    <n v="11950000"/>
    <n v="459.61538461538464"/>
    <n v="5975000"/>
    <m/>
    <m/>
    <m/>
    <x v="1"/>
    <x v="0"/>
  </r>
  <r>
    <x v="2"/>
    <s v="713402"/>
    <s v="Spring-loaded Cam Follower/Bi tì lò xo (cam follower) máy Fanuc – CF10"/>
    <m/>
    <n v="8"/>
    <n v="2288000"/>
    <n v="88"/>
    <n v="286000"/>
    <m/>
    <m/>
    <m/>
    <x v="1"/>
    <x v="0"/>
  </r>
  <r>
    <x v="2"/>
    <s v="714736"/>
    <s v="Pillow Block Bearing/Gối đỡ vòng bi UCF 204-ASAHI"/>
    <m/>
    <n v="5"/>
    <n v="1000000"/>
    <n v="38.46153846153846"/>
    <n v="200000"/>
    <m/>
    <m/>
    <m/>
    <x v="1"/>
    <x v="0"/>
  </r>
  <r>
    <x v="2"/>
    <s v="714747"/>
    <s v="Single Pneumatic Air Filter/Lọc khí nén đơn AFR-2000 (kèm đồng hồ và cụm chỉnh áp)"/>
    <m/>
    <n v="19"/>
    <n v="5282000"/>
    <n v="203.15384615384616"/>
    <n v="278000"/>
    <m/>
    <m/>
    <m/>
    <x v="1"/>
    <x v="0"/>
  </r>
  <r>
    <x v="2"/>
    <s v="714750"/>
    <s v="Throttle Valve/Van tiết lưu PT1/8 khí 6"/>
    <m/>
    <n v="75"/>
    <n v="1200000"/>
    <n v="46.153846153846153"/>
    <n v="16000"/>
    <m/>
    <m/>
    <m/>
    <x v="1"/>
    <x v="0"/>
  </r>
  <r>
    <x v="2"/>
    <s v="714753"/>
    <s v="Fitting/khớp nối thẳng ren 1/8 khí 6"/>
    <m/>
    <n v="20"/>
    <n v="160000"/>
    <n v="6.1538461538461542"/>
    <n v="8000"/>
    <m/>
    <m/>
    <m/>
    <x v="1"/>
    <x v="0"/>
  </r>
  <r>
    <x v="2"/>
    <s v="714758"/>
    <s v="Roller chain/xích con lăn 60B-140 mắt"/>
    <m/>
    <n v="3"/>
    <n v="1698000"/>
    <n v="65.307692307692307"/>
    <n v="566000"/>
    <m/>
    <m/>
    <m/>
    <x v="1"/>
    <x v="0"/>
  </r>
  <r>
    <x v="2"/>
    <s v="714773"/>
    <s v="Bearing/Vòng bi SKF 6209-2Z/C3"/>
    <m/>
    <n v="5"/>
    <n v="1200000"/>
    <n v="46.153846153846153"/>
    <n v="240000"/>
    <m/>
    <m/>
    <m/>
    <x v="1"/>
    <x v="0"/>
  </r>
  <r>
    <x v="2"/>
    <s v="714782"/>
    <s v="Bearing/Vòng bi 51209"/>
    <m/>
    <n v="4"/>
    <n v="720000"/>
    <n v="27.692307692307693"/>
    <n v="180000"/>
    <m/>
    <m/>
    <m/>
    <x v="1"/>
    <x v="0"/>
  </r>
  <r>
    <x v="2"/>
    <s v="714810"/>
    <s v="Disc spring/Lò so đĩa bằng thép 12001400203 ( 40*20*.4*2.5)-đệm lò so máy BT40"/>
    <m/>
    <n v="60"/>
    <n v="2475000"/>
    <n v="95.192307692307693"/>
    <n v="41250"/>
    <m/>
    <m/>
    <m/>
    <x v="1"/>
    <x v="0"/>
  </r>
  <r>
    <x v="2"/>
    <s v="715270"/>
    <s v="Sic heater / Thanh gia nhiệt  (Φ30 x 12Kw)"/>
    <m/>
    <n v="20"/>
    <n v="163365324"/>
    <n v="6283.2816923076925"/>
    <n v="8168266.2000000002"/>
    <m/>
    <m/>
    <m/>
    <x v="1"/>
    <x v="0"/>
  </r>
  <r>
    <x v="2"/>
    <s v="715629"/>
    <s v="TIG welded ceramic cover/Chụp sứ hàn tig WP số 6"/>
    <m/>
    <n v="5"/>
    <n v="150000"/>
    <n v="5.7692307692307692"/>
    <n v="30000"/>
    <m/>
    <m/>
    <m/>
    <x v="1"/>
    <x v="0"/>
  </r>
  <r>
    <x v="2"/>
    <s v="715681"/>
    <s v="금형부품Chi tiết thép SKD-61 (R)  KT:153*154 SLEEVE"/>
    <m/>
    <n v="2"/>
    <n v="21189600"/>
    <n v="814.98461538461538"/>
    <n v="10594800"/>
    <m/>
    <m/>
    <m/>
    <x v="1"/>
    <x v="0"/>
  </r>
  <r>
    <x v="2"/>
    <s v="715682"/>
    <s v="금형부품Chi tiết thép S45(R)KT: 138*88.77 RING"/>
    <m/>
    <n v="2"/>
    <n v="2439200"/>
    <n v="93.815384615384616"/>
    <n v="1219600"/>
    <m/>
    <m/>
    <m/>
    <x v="1"/>
    <x v="0"/>
  </r>
  <r>
    <x v="2"/>
    <s v="715687"/>
    <s v="Suspended ceiling plasterboard/Tấm thả VTC VT6"/>
    <m/>
    <n v="250"/>
    <n v="3842750"/>
    <n v="147.79807692307693"/>
    <n v="15371"/>
    <m/>
    <m/>
    <m/>
    <x v="1"/>
    <x v="0"/>
  </r>
  <r>
    <x v="2"/>
    <s v="715697"/>
    <s v="금형부품/Chi tiết thép SKD-61(K) KT:47.5*180*300 LOWER CORE"/>
    <m/>
    <n v="1"/>
    <n v="12318400"/>
    <n v="473.78461538461539"/>
    <n v="12318400"/>
    <m/>
    <m/>
    <m/>
    <x v="1"/>
    <x v="0"/>
  </r>
  <r>
    <x v="2"/>
    <s v="743843"/>
    <s v="CNC tool/dao D1.5x3FLxD1.4x7xD6 FLAT EM"/>
    <m/>
    <n v="49"/>
    <n v="6250000"/>
    <n v="240.38461538461539"/>
    <n v="127551.02040816327"/>
    <m/>
    <m/>
    <m/>
    <x v="1"/>
    <x v="0"/>
  </r>
  <r>
    <x v="2"/>
    <s v="744084"/>
    <s v="Hilt/车床刀杆_x000a_ Cán dao máy tiệnS20R-SDJCL11"/>
    <m/>
    <n v="3"/>
    <n v="1260000"/>
    <n v="48.46153846153846"/>
    <n v="420000"/>
    <m/>
    <m/>
    <m/>
    <x v="1"/>
    <x v="0"/>
  </r>
  <r>
    <x v="2"/>
    <s v="744292"/>
    <s v="Holder/Cán dao tiện MGHH425R25-50/80"/>
    <m/>
    <n v="1"/>
    <n v="590000"/>
    <n v="22.692307692307693"/>
    <n v="590000"/>
    <m/>
    <m/>
    <m/>
    <x v="1"/>
    <x v="0"/>
  </r>
  <r>
    <x v="2"/>
    <s v="752061"/>
    <s v="Soft silver tube (fiberglass insulation)_x000a_/ Ống bạc mềm có bảo ôn sợi thủy tinh Ø300mm"/>
    <m/>
    <n v="2"/>
    <n v="1200000"/>
    <n v="46.153846153846153"/>
    <n v="600000"/>
    <m/>
    <m/>
    <m/>
    <x v="1"/>
    <x v="0"/>
  </r>
  <r>
    <x v="2"/>
    <s v="753138"/>
    <s v="Transparent glass_x000a_/ Kính thường màu trong suốt (2000x1000x5 mm )"/>
    <m/>
    <n v="1"/>
    <n v="980000"/>
    <n v="37.692307692307693"/>
    <n v="980000"/>
    <m/>
    <m/>
    <m/>
    <x v="1"/>
    <x v="0"/>
  </r>
  <r>
    <x v="2"/>
    <s v="755491"/>
    <s v="ESD11-1 Ø2.35 Mũi khoan thép"/>
    <m/>
    <n v="15"/>
    <n v="6315000"/>
    <n v="242.88461538461539"/>
    <n v="421000"/>
    <m/>
    <m/>
    <m/>
    <x v="1"/>
    <x v="0"/>
  </r>
  <r>
    <x v="2"/>
    <s v="755494"/>
    <s v="ESD11-4 Ø6.50 Dao phay（PCD）"/>
    <m/>
    <n v="6"/>
    <n v="11340000"/>
    <n v="436.15384615384613"/>
    <n v="1890000"/>
    <m/>
    <m/>
    <m/>
    <x v="1"/>
    <x v="0"/>
  </r>
  <r>
    <x v="2"/>
    <s v="756511"/>
    <s v="Vòng Bi hộp giảm tốc  SKF 6207-2Z/C3"/>
    <m/>
    <n v="9"/>
    <n v="1350000"/>
    <n v="51.92307692307692"/>
    <n v="150000"/>
    <m/>
    <m/>
    <m/>
    <x v="1"/>
    <x v="0"/>
  </r>
  <r>
    <x v="2"/>
    <s v="756783"/>
    <s v="Inverter/ Biến tần Schneider ATV12H018M3 3P 220VAC"/>
    <m/>
    <n v="3"/>
    <n v="11700000"/>
    <n v="450"/>
    <n v="3900000"/>
    <m/>
    <m/>
    <m/>
    <x v="1"/>
    <x v="0"/>
  </r>
  <r>
    <x v="2"/>
    <s v="784922"/>
    <s v="SM- A176B BRACKET DIE CASTING MOLD 2CAV (FULL SET)/ Khuôn đúc nhôm SM- A176B BRACKET/ Maker: SONGJIA"/>
    <m/>
    <n v="3"/>
    <n v="577612500"/>
    <n v="22215.865384615383"/>
    <n v="192537500"/>
    <m/>
    <m/>
    <m/>
    <x v="1"/>
    <x v="0"/>
  </r>
  <r>
    <x v="2"/>
    <s v="784924"/>
    <s v="SM- A176B BRACKET Degating mold/ Khuôn cắt gate SM- A176B BRACKET/ Maker: SONGJIA"/>
    <m/>
    <n v="3"/>
    <n v="130556250"/>
    <n v="5021.3942307692305"/>
    <n v="43518750"/>
    <m/>
    <m/>
    <m/>
    <x v="1"/>
    <x v="0"/>
  </r>
  <r>
    <x v="2"/>
    <s v="784932"/>
    <s v="SM-A176B BRACKET DIE CASTING MOLD 2CAV  (CORE SET)/Chi tiết khuôn bằng thép (lõi khuôn trên và lõi khuôn dưới)"/>
    <m/>
    <n v="14"/>
    <n v="2461780800"/>
    <n v="94683.876923076925"/>
    <n v="175841485.7142857"/>
    <m/>
    <m/>
    <m/>
    <x v="1"/>
    <x v="0"/>
  </r>
  <r>
    <x v="2"/>
    <s v="784946"/>
    <s v="JK1 Housing - LHD -JIG Check profile 0.6U 0.2 A/B/F"/>
    <m/>
    <n v="1"/>
    <n v="9025000"/>
    <n v="347.11538461538464"/>
    <n v="9025000"/>
    <m/>
    <m/>
    <m/>
    <x v="1"/>
    <x v="0"/>
  </r>
  <r>
    <x v="2"/>
    <s v="784947"/>
    <s v="JK1 Housing - LHD - JIG Profile check groove &amp; outside"/>
    <m/>
    <n v="1"/>
    <n v="8550000"/>
    <n v="328.84615384615387"/>
    <n v="8550000"/>
    <m/>
    <m/>
    <m/>
    <x v="1"/>
    <x v="0"/>
  </r>
  <r>
    <x v="2"/>
    <s v="784948"/>
    <s v="Pin fixing  for CMM JIG - US4 LHD"/>
    <m/>
    <n v="6"/>
    <n v="780000"/>
    <n v="30"/>
    <n v="130000"/>
    <m/>
    <m/>
    <m/>
    <x v="1"/>
    <x v="0"/>
  </r>
  <r>
    <x v="2"/>
    <s v="810000"/>
    <s v="Slide-way Oil/Dầu đường trượt SLUBE-220S"/>
    <m/>
    <n v="400"/>
    <n v="16000000"/>
    <n v="615.38461538461536"/>
    <n v="40000"/>
    <m/>
    <m/>
    <m/>
    <x v="1"/>
    <x v="0"/>
  </r>
  <r>
    <x v="2"/>
    <s v="742273"/>
    <s v="Paper for stamp printing/Giấy in tem cuộn 100x77mm"/>
    <m/>
    <n v="13"/>
    <n v="2210000"/>
    <n v="85"/>
    <n v="170000"/>
    <m/>
    <m/>
    <m/>
    <x v="1"/>
    <x v="0"/>
  </r>
  <r>
    <x v="2"/>
    <s v="712179"/>
    <s v="EJECTOR PIN/Chốt hãm bằng thép của khuôn đúc SKD61:d1.5*L100*H4*D3"/>
    <m/>
    <n v="50"/>
    <n v="1350000"/>
    <n v="51.92307692307692"/>
    <n v="27000"/>
    <m/>
    <m/>
    <m/>
    <x v="1"/>
    <x v="0"/>
  </r>
  <r>
    <x v="2"/>
    <s v="713054"/>
    <s v="금형부품/Chi tiết thép S45(R), KT:135*75 RING của khuôn T6 COVER (revise mold)"/>
    <m/>
    <n v="2"/>
    <n v="2277400"/>
    <n v="87.592307692307699"/>
    <n v="1138700"/>
    <m/>
    <m/>
    <m/>
    <x v="1"/>
    <x v="0"/>
  </r>
  <r>
    <x v="2"/>
    <s v="750976"/>
    <s v="Yellow paint/ Sơn Đại Bàng mầu vàng 2.5kg"/>
    <m/>
    <n v="5"/>
    <n v="1535000"/>
    <n v="59.03846153846154"/>
    <n v="307000"/>
    <m/>
    <m/>
    <m/>
    <x v="1"/>
    <x v="0"/>
  </r>
  <r>
    <x v="2"/>
    <s v="751131"/>
    <s v="Metal Shim Tape Rolls/Inox dạng cuộn (Căn đệm) 12.7*0.02mm*5m"/>
    <m/>
    <n v="1"/>
    <n v="375000"/>
    <n v="14.423076923076923"/>
    <n v="375000"/>
    <m/>
    <m/>
    <m/>
    <x v="1"/>
    <x v="0"/>
  </r>
  <r>
    <x v="2"/>
    <s v="752158"/>
    <s v="Air Filter plate/Tấm lọc khí(D350xD180x20-G4)"/>
    <m/>
    <n v="200"/>
    <n v="3460000"/>
    <n v="133.07692307692307"/>
    <n v="17300"/>
    <m/>
    <m/>
    <m/>
    <x v="1"/>
    <x v="0"/>
  </r>
  <r>
    <x v="2"/>
    <s v="757070"/>
    <s v="Hexagonal bolt/ Chìm lục giác M10*40 (1)"/>
    <m/>
    <n v="66"/>
    <n v="171006"/>
    <n v="6.5771538461538466"/>
    <n v="2591"/>
    <m/>
    <m/>
    <m/>
    <x v="1"/>
    <x v="0"/>
  </r>
  <r>
    <x v="2"/>
    <s v="757085"/>
    <s v="Bearing/ Vòng bi 6300Z.Maker SKF"/>
    <m/>
    <n v="20"/>
    <n v="1640000"/>
    <n v="63.07692307692308"/>
    <n v="82000"/>
    <m/>
    <m/>
    <m/>
    <x v="1"/>
    <x v="0"/>
  </r>
  <r>
    <x v="2"/>
    <s v="757297"/>
    <s v="Oil heating hose/Dây dầu inox 40cm (2 đầu côn lồi, lắp kép 21)"/>
    <m/>
    <n v="14"/>
    <n v="3990000"/>
    <n v="153.46153846153845"/>
    <n v="285000"/>
    <m/>
    <m/>
    <m/>
    <x v="1"/>
    <x v="0"/>
  </r>
  <r>
    <x v="2"/>
    <s v="757451"/>
    <s v="Ballscrew Y-axis/Vít me trục Y máy CNC GMT400II Komatech"/>
    <m/>
    <n v="6"/>
    <n v="72000000"/>
    <n v="2769.2307692307691"/>
    <n v="12000000"/>
    <m/>
    <m/>
    <m/>
    <x v="1"/>
    <x v="0"/>
  </r>
  <r>
    <x v="2"/>
    <s v="759400"/>
    <s v="CABIRD ENDMILL 1.5R*3*35*70L ((Ball Endmill)/Dao CNC dùng để cắt gọt sản phẩm"/>
    <m/>
    <n v="8"/>
    <n v="3440000"/>
    <n v="132.30769230769232"/>
    <n v="430000"/>
    <m/>
    <m/>
    <m/>
    <x v="1"/>
    <x v="0"/>
  </r>
  <r>
    <x v="2"/>
    <s v="759402"/>
    <s v="ACCUMLATOR BLADDER AT210-040-30 (PARTS FOR TOYO DIE CASTING MACHINE)/Bầu cao su máy đúc Toyo 350T"/>
    <m/>
    <n v="2"/>
    <n v="114513760"/>
    <n v="4404.375384615385"/>
    <n v="57256880"/>
    <m/>
    <m/>
    <m/>
    <x v="1"/>
    <x v="0"/>
  </r>
  <r>
    <x v="2"/>
    <s v="710916"/>
    <s v="Pin Panasonic CR 2032 3V"/>
    <m/>
    <n v="10"/>
    <n v="250000"/>
    <n v="9.615384615384615"/>
    <n v="25000"/>
    <m/>
    <m/>
    <m/>
    <x v="1"/>
    <x v="0"/>
  </r>
  <r>
    <x v="2"/>
    <s v="712839"/>
    <s v="voltage stabilizer /Ổn áp Standa 15kVA 3 pha ST-15KVA-3F"/>
    <m/>
    <n v="1"/>
    <n v="12000000"/>
    <n v="461.53846153846155"/>
    <n v="12000000"/>
    <m/>
    <m/>
    <m/>
    <x v="1"/>
    <x v="0"/>
  </r>
  <r>
    <x v="2"/>
    <s v="750334"/>
    <s v="Sand papper/Giấy nhám #2000"/>
    <m/>
    <n v="41"/>
    <n v="252742.22222222225"/>
    <n v="9.7208547008547015"/>
    <n v="6164.4444444444453"/>
    <m/>
    <m/>
    <m/>
    <x v="1"/>
    <x v="0"/>
  </r>
  <r>
    <x v="2"/>
    <s v="750735"/>
    <s v="ống lọc khí ELMO máy chân không , part number:731468 (EP1363719)"/>
    <m/>
    <n v="13"/>
    <n v="4810000"/>
    <n v="185"/>
    <n v="370000"/>
    <m/>
    <m/>
    <m/>
    <x v="1"/>
    <x v="0"/>
  </r>
  <r>
    <x v="2"/>
    <s v="753499"/>
    <s v="Ống PVC phi 42- C3 hãng tiền phong (ống 4 mét)"/>
    <m/>
    <n v="1"/>
    <n v="146000"/>
    <n v="5.615384615384615"/>
    <n v="146000"/>
    <m/>
    <m/>
    <m/>
    <x v="1"/>
    <x v="0"/>
  </r>
  <r>
    <x v="2"/>
    <s v="753685"/>
    <s v="Fan Belt 5V1060-SPB2670 /Dây curoa 5V1060-SPB2670"/>
    <m/>
    <n v="6"/>
    <n v="1950000"/>
    <n v="75"/>
    <n v="325000"/>
    <m/>
    <m/>
    <m/>
    <x v="1"/>
    <x v="0"/>
  </r>
  <r>
    <x v="2"/>
    <s v="756315"/>
    <s v="Fan/ Quạt làm mát SanAce40 A90L-0001-0580#A - Brand: SanAce40"/>
    <m/>
    <n v="16"/>
    <n v="8000000"/>
    <n v="307.69230769230768"/>
    <n v="500000"/>
    <m/>
    <m/>
    <m/>
    <x v="1"/>
    <x v="0"/>
  </r>
  <r>
    <x v="2"/>
    <s v="759436"/>
    <s v="Thermal relay/ rơ le nhiệt 3P LS,MT-32 (12-18 A)"/>
    <m/>
    <n v="9"/>
    <n v="2700000"/>
    <n v="103.84615384615384"/>
    <n v="300000"/>
    <m/>
    <m/>
    <m/>
    <x v="1"/>
    <x v="0"/>
  </r>
  <r>
    <x v="2"/>
    <s v="713399"/>
    <s v="Y-axis Linear Guide/Thanh dẫn hướng trục Y – 25 CA"/>
    <m/>
    <n v="1"/>
    <n v="5000000"/>
    <n v="192.30769230769232"/>
    <n v="5000000"/>
    <m/>
    <m/>
    <m/>
    <x v="1"/>
    <x v="0"/>
  </r>
  <r>
    <x v="2"/>
    <s v="714189"/>
    <s v="Bàn đá đo góc vuông 315 x 315 x 40 mm"/>
    <m/>
    <n v="1"/>
    <n v="13200000"/>
    <n v="507.69230769230768"/>
    <n v="13200000"/>
    <m/>
    <m/>
    <m/>
    <x v="1"/>
    <x v="0"/>
  </r>
  <r>
    <x v="2"/>
    <s v="714704"/>
    <s v="Turret Spring / Lò xo kéo dài dao máy cnc"/>
    <m/>
    <n v="9"/>
    <n v="2700000"/>
    <n v="103.84615384615384"/>
    <n v="300000"/>
    <m/>
    <m/>
    <m/>
    <x v="1"/>
    <x v="0"/>
  </r>
  <r>
    <x v="2"/>
    <s v="714760"/>
    <s v="Guided Cylinder/Xi lanh dẫn hướng TCL12-10S"/>
    <m/>
    <n v="5"/>
    <n v="4850000"/>
    <n v="186.53846153846155"/>
    <n v="970000"/>
    <m/>
    <m/>
    <m/>
    <x v="1"/>
    <x v="0"/>
  </r>
  <r>
    <x v="2"/>
    <s v="714772"/>
    <s v="Internal Thread T-Connector/Nối chữ T ren trong M10x1.0 Ishan PKD06"/>
    <m/>
    <n v="13"/>
    <n v="767000"/>
    <n v="29.5"/>
    <n v="59000"/>
    <m/>
    <m/>
    <m/>
    <x v="1"/>
    <x v="0"/>
  </r>
  <r>
    <x v="2"/>
    <s v="714783"/>
    <s v="Bearing housing/Gối đỡ vòng bi UCP204"/>
    <m/>
    <n v="5"/>
    <n v="825000"/>
    <n v="31.73076923076923"/>
    <n v="165000"/>
    <m/>
    <m/>
    <m/>
    <x v="1"/>
    <x v="0"/>
  </r>
  <r>
    <x v="2"/>
    <s v="714784"/>
    <s v="Electrical conduit tray/Máng điện và nắp sơn tĩnh điện 100x100x L: 2500x T: 1,2 mm"/>
    <m/>
    <n v="11"/>
    <n v="7046875"/>
    <n v="271.03365384615387"/>
    <n v="640625"/>
    <m/>
    <m/>
    <m/>
    <x v="1"/>
    <x v="0"/>
  </r>
  <r>
    <x v="2"/>
    <s v="714796"/>
    <s v="JST Crimp Terminal /Chân tiếp xúc chân pin JST SYM-001T-P0.6N"/>
    <m/>
    <n v="4000"/>
    <n v="2304000"/>
    <n v="88.615384615384613"/>
    <n v="576"/>
    <m/>
    <m/>
    <m/>
    <x v="1"/>
    <x v="0"/>
  </r>
  <r>
    <x v="2"/>
    <s v="714797"/>
    <s v="Female Connector Housing/Đầu cái connector JST SM 3 chân, bước 2.5mm"/>
    <m/>
    <n v="800"/>
    <n v="960000"/>
    <n v="36.92307692307692"/>
    <n v="1200"/>
    <m/>
    <m/>
    <m/>
    <x v="1"/>
    <x v="0"/>
  </r>
  <r>
    <x v="2"/>
    <s v="714798"/>
    <s v="Male Connector Housing/Đầu đực connector JST SM 3 chân, bước 2.5mm"/>
    <m/>
    <n v="800"/>
    <n v="960000"/>
    <n v="36.92307692307692"/>
    <n v="1200"/>
    <m/>
    <m/>
    <m/>
    <x v="1"/>
    <x v="0"/>
  </r>
  <r>
    <x v="2"/>
    <s v="714799"/>
    <s v="JST Crimp Terminal /Chân tiếp xúc SHF-001T-0.8BS"/>
    <m/>
    <n v="4000"/>
    <n v="1680000"/>
    <n v="64.615384615384613"/>
    <n v="420"/>
    <m/>
    <m/>
    <m/>
    <x v="1"/>
    <x v="0"/>
  </r>
  <r>
    <x v="2"/>
    <s v="714803"/>
    <s v="Quick Wire Connector /Cầu nối dây nhanh 12 cổng KV223"/>
    <m/>
    <n v="11"/>
    <n v="1045000"/>
    <n v="40.192307692307693"/>
    <n v="95000"/>
    <m/>
    <m/>
    <m/>
    <x v="1"/>
    <x v="0"/>
  </r>
  <r>
    <x v="2"/>
    <s v="714814"/>
    <s v="Inductive sensor/cảm biến dạng cảm ứng  NBB2‑8GM30‑E0"/>
    <m/>
    <n v="4"/>
    <n v="1812000"/>
    <n v="69.692307692307693"/>
    <n v="453000"/>
    <m/>
    <m/>
    <m/>
    <x v="1"/>
    <x v="0"/>
  </r>
  <r>
    <x v="2"/>
    <s v="714823"/>
    <s v="Gray Silicone Sealan/Keo silicone A500 Apolo màu xám"/>
    <m/>
    <n v="22"/>
    <n v="1100000"/>
    <n v="42.307692307692307"/>
    <n v="50000"/>
    <m/>
    <m/>
    <m/>
    <x v="1"/>
    <x v="0"/>
  </r>
  <r>
    <x v="2"/>
    <s v="715104"/>
    <s v="Depth Gauge/Thước đo độ sâu Mitutoyo 571-203-20"/>
    <m/>
    <n v="1"/>
    <n v="6585000"/>
    <n v="253.26923076923077"/>
    <n v="6585000"/>
    <m/>
    <m/>
    <m/>
    <x v="1"/>
    <x v="0"/>
  </r>
  <r>
    <x v="2"/>
    <s v="715114"/>
    <s v="Chemical Anchor Bolt/Bu lông hóa chất M20x170mm"/>
    <m/>
    <n v="52"/>
    <n v="3671999.9999999958"/>
    <n v="141.23076923076906"/>
    <n v="70615.384615384537"/>
    <m/>
    <m/>
    <m/>
    <x v="1"/>
    <x v="0"/>
  </r>
  <r>
    <x v="2"/>
    <s v="715120"/>
    <s v="Concrete drill/ Mũi khoan bê tông M20x200mm"/>
    <m/>
    <n v="2"/>
    <n v="182000"/>
    <n v="7"/>
    <n v="91000"/>
    <m/>
    <m/>
    <m/>
    <x v="1"/>
    <x v="0"/>
  </r>
  <r>
    <x v="2"/>
    <s v="715590"/>
    <s v="Directional control valve/Van điều hướng DG4V-3-2BL-M-P7-T-7-54-JA30 (Tokyo Keiki)"/>
    <m/>
    <n v="3"/>
    <n v="7395000"/>
    <n v="284.42307692307691"/>
    <n v="2465000"/>
    <m/>
    <m/>
    <m/>
    <x v="1"/>
    <x v="0"/>
  </r>
  <r>
    <x v="2"/>
    <s v="715757"/>
    <s v="Vòng 90mm sứ (dùng cho máy in logo)"/>
    <m/>
    <n v="4"/>
    <n v="4800000"/>
    <n v="184.61538461538461"/>
    <n v="1200000"/>
    <m/>
    <m/>
    <m/>
    <x v="1"/>
    <x v="0"/>
  </r>
  <r>
    <x v="2"/>
    <s v="715759"/>
    <s v="Đầu coss 95x12"/>
    <m/>
    <n v="66"/>
    <n v="990000"/>
    <n v="38.07692307692308"/>
    <n v="15000"/>
    <m/>
    <m/>
    <m/>
    <x v="1"/>
    <x v="0"/>
  </r>
  <r>
    <x v="2"/>
    <s v="715768"/>
    <s v="금형부품Chi tiết thép CU  KT:7.9*127.52 BLOCK"/>
    <m/>
    <n v="8"/>
    <n v="1935200"/>
    <n v="74.430769230769229"/>
    <n v="241900"/>
    <m/>
    <m/>
    <m/>
    <x v="1"/>
    <x v="0"/>
  </r>
  <r>
    <x v="2"/>
    <s v="715769"/>
    <s v="금형부품Chi tiết thép SKD-61 (K) KT: 67.39*170.45*200 SLIDE"/>
    <m/>
    <n v="1"/>
    <n v="8786725"/>
    <n v="337.95096153846151"/>
    <n v="8786725"/>
    <m/>
    <m/>
    <m/>
    <x v="1"/>
    <x v="0"/>
  </r>
  <r>
    <x v="2"/>
    <s v="715774"/>
    <s v="금형부품Chi tiết thép SKD-61 R KT: 86.56*90.16 BORE CORE"/>
    <m/>
    <n v="2"/>
    <n v="9530170"/>
    <n v="366.54500000000002"/>
    <n v="4765085"/>
    <m/>
    <m/>
    <m/>
    <x v="1"/>
    <x v="0"/>
  </r>
  <r>
    <x v="2"/>
    <s v="715778"/>
    <s v="Inox plate for casting machine sliding base/ Tấm inox 304 dùng cho đế trượt máy đúc 2484*75*2mm 350ton"/>
    <m/>
    <n v="6"/>
    <n v="7200000"/>
    <n v="276.92307692307691"/>
    <n v="1200000"/>
    <m/>
    <m/>
    <m/>
    <x v="1"/>
    <x v="0"/>
  </r>
  <r>
    <x v="2"/>
    <s v="715779"/>
    <s v="Inox plate for casting machine sliding base/ Tấm inox 304 dùng cho đế trượt máy đúc 1730*75*2mm 125ton"/>
    <m/>
    <n v="6"/>
    <n v="6000000"/>
    <n v="230.76923076923077"/>
    <n v="1000000"/>
    <m/>
    <m/>
    <m/>
    <x v="1"/>
    <x v="0"/>
  </r>
  <r>
    <x v="2"/>
    <s v="715783"/>
    <s v="금형부품Chi tiết thép SKD-61 (K) KT: 84.34*130*200 SLIDE1"/>
    <m/>
    <n v="1"/>
    <n v="8728200"/>
    <n v="335.7"/>
    <n v="8728200"/>
    <m/>
    <m/>
    <m/>
    <x v="1"/>
    <x v="0"/>
  </r>
  <r>
    <x v="2"/>
    <s v="715784"/>
    <s v="금형부품Chi tiết thép SKD-61 (K) KT: 94.90*155*220 SLIDE HOULDER"/>
    <m/>
    <n v="1"/>
    <n v="10828150"/>
    <n v="416.46730769230771"/>
    <n v="10828150"/>
    <m/>
    <m/>
    <m/>
    <x v="1"/>
    <x v="0"/>
  </r>
  <r>
    <x v="2"/>
    <s v="715785"/>
    <s v="금형부품Chi tiết thép SKD-61 (R)  KT:100*105 SLEVEE LOW"/>
    <m/>
    <n v="1"/>
    <n v="5486200"/>
    <n v="211.00769230769231"/>
    <n v="5486200"/>
    <m/>
    <m/>
    <m/>
    <x v="1"/>
    <x v="0"/>
  </r>
  <r>
    <x v="2"/>
    <s v="715793"/>
    <s v="금형부품Chi tiết thép SKD-61 (K) KT: 84.34*165.43*200 SLIDE1"/>
    <m/>
    <n v="1"/>
    <n v="10101450"/>
    <n v="388.51730769230767"/>
    <n v="10101450"/>
    <m/>
    <m/>
    <m/>
    <x v="1"/>
    <x v="0"/>
  </r>
  <r>
    <x v="2"/>
    <s v="715794"/>
    <s v="금형부품Chi tiết thép SKD-61 (K) KT: 25*80*130 CHILL BLOCK"/>
    <m/>
    <n v="2"/>
    <n v="5354100"/>
    <n v="205.92692307692309"/>
    <n v="2677050"/>
    <m/>
    <m/>
    <m/>
    <x v="1"/>
    <x v="0"/>
  </r>
  <r>
    <x v="2"/>
    <s v="715795"/>
    <s v="금형부품Chi tiết thép SKD-61 (K) KT: 27.99*80*130 CHILL BLOCK"/>
    <m/>
    <n v="2"/>
    <n v="5458000"/>
    <n v="209.92307692307693"/>
    <n v="2729000"/>
    <m/>
    <m/>
    <m/>
    <x v="1"/>
    <x v="0"/>
  </r>
  <r>
    <x v="2"/>
    <s v="715826"/>
    <s v="금형부품Chi tiết thép SKD-61 R KT: 86.55*129.06 BORE CORE"/>
    <m/>
    <n v="1"/>
    <n v="5175600"/>
    <n v="199.06153846153848"/>
    <n v="5175600"/>
    <m/>
    <m/>
    <m/>
    <x v="1"/>
    <x v="0"/>
  </r>
  <r>
    <x v="2"/>
    <s v="715834"/>
    <s v="금형부품Chi tiết thép SKD-61 (K) KT: 62*105.61*111 INSERT CORE"/>
    <m/>
    <n v="2"/>
    <n v="8118200"/>
    <n v="312.23846153846154"/>
    <n v="4059100"/>
    <m/>
    <m/>
    <m/>
    <x v="1"/>
    <x v="0"/>
  </r>
  <r>
    <x v="2"/>
    <s v="715835"/>
    <s v="금형부품Chi tiết thép SKD-61 (K) KT: 62*65.93*100 INSERT"/>
    <m/>
    <n v="1"/>
    <n v="2719403"/>
    <n v="104.59242307692308"/>
    <n v="2719403"/>
    <m/>
    <m/>
    <m/>
    <x v="1"/>
    <x v="0"/>
  </r>
  <r>
    <x v="2"/>
    <s v="715837"/>
    <s v="금형부품Chi tiết thép SKD-61 (K) KT: 132*280*410 UPPER CORE"/>
    <m/>
    <n v="2"/>
    <n v="72079200"/>
    <n v="2772.2769230769231"/>
    <n v="36039600"/>
    <m/>
    <m/>
    <m/>
    <x v="1"/>
    <x v="0"/>
  </r>
  <r>
    <x v="2"/>
    <s v="715841"/>
    <s v="금형부품Chi tiết thép SKD-61 (K) KT: 67.39*165*200 SLIDE"/>
    <m/>
    <n v="1"/>
    <n v="8548550"/>
    <n v="328.7903846153846"/>
    <n v="8548550"/>
    <m/>
    <m/>
    <m/>
    <x v="1"/>
    <x v="0"/>
  </r>
  <r>
    <x v="2"/>
    <s v="744333"/>
    <s v="D1.3x10xSD3x50L"/>
    <m/>
    <n v="41"/>
    <n v="4128093.3465739805"/>
    <n v="158.77282102207619"/>
    <n v="100685.20357497514"/>
    <m/>
    <m/>
    <m/>
    <x v="1"/>
    <x v="0"/>
  </r>
  <r>
    <x v="2"/>
    <s v="744335"/>
    <s v="热缩刀柄Heat shrink knife handle BT40-SCR3-90-M22"/>
    <m/>
    <n v="5"/>
    <n v="13750000"/>
    <n v="528.84615384615381"/>
    <n v="2750000"/>
    <m/>
    <m/>
    <m/>
    <x v="1"/>
    <x v="0"/>
  </r>
  <r>
    <x v="2"/>
    <s v="740219"/>
    <s v="Hexagonal bolt/ Chìm lục giác M10*80"/>
    <m/>
    <n v="100"/>
    <n v="430000"/>
    <n v="16.53846153846154"/>
    <n v="4300"/>
    <m/>
    <m/>
    <m/>
    <x v="1"/>
    <x v="0"/>
  </r>
  <r>
    <x v="2"/>
    <s v="750605"/>
    <s v="Removable bolt/screw tool/Đầu khẩu súng tháo bulong M8 (đầu to) 402508 CR-V"/>
    <m/>
    <n v="3"/>
    <n v="489000"/>
    <n v="18.807692307692307"/>
    <n v="163000"/>
    <m/>
    <m/>
    <m/>
    <x v="1"/>
    <x v="0"/>
  </r>
  <r>
    <x v="2"/>
    <s v="750606"/>
    <s v="Removable bolt/screw tool/Đầu khẩu súng tháo bulong M10 (đầu to)"/>
    <m/>
    <n v="4"/>
    <n v="712000"/>
    <n v="27.384615384615383"/>
    <n v="178000"/>
    <m/>
    <m/>
    <m/>
    <x v="1"/>
    <x v="0"/>
  </r>
  <r>
    <x v="2"/>
    <s v="751174"/>
    <s v="Removable bolt/Hexagonal sockets/ Đầu khẩu súng tháo bulong M6(đầu to)"/>
    <m/>
    <n v="2"/>
    <n v="326000"/>
    <n v="12.538461538461538"/>
    <n v="163000"/>
    <m/>
    <m/>
    <m/>
    <x v="1"/>
    <x v="0"/>
  </r>
  <r>
    <x v="2"/>
    <s v="713351"/>
    <s v="Bulong bắt gàu múc bi blaster"/>
    <m/>
    <n v="17"/>
    <n v="374000"/>
    <n v="14.384615384615385"/>
    <n v="22000"/>
    <m/>
    <m/>
    <m/>
    <x v="1"/>
    <x v="0"/>
  </r>
  <r>
    <x v="2"/>
    <s v="754992"/>
    <s v="Ejector Pin/ Chốt khuôn EPH2.5-100 (Code misiumi)"/>
    <m/>
    <n v="50"/>
    <n v="2250000"/>
    <n v="86.538461538461533"/>
    <n v="45000"/>
    <m/>
    <m/>
    <m/>
    <x v="1"/>
    <x v="0"/>
  </r>
  <r>
    <x v="2"/>
    <s v="710066"/>
    <s v="Conveyor shot blaster/Băng tải gàu inox máy shot blaster(Dài 8,500mm-38 gàu)"/>
    <m/>
    <n v="1"/>
    <n v="10932000"/>
    <n v="420.46153846153845"/>
    <n v="10932000"/>
    <m/>
    <m/>
    <m/>
    <x v="1"/>
    <x v="0"/>
  </r>
  <r>
    <x v="2"/>
    <s v="711942"/>
    <s v="HMI PLC 7 inch / Màn hình HMI tích hợp 7 Inch, MM-30MR-6MT-700FX-B 4AD 2DA 2NTC"/>
    <m/>
    <n v="1"/>
    <n v="5463000"/>
    <n v="210.11538461538461"/>
    <n v="5463000"/>
    <m/>
    <m/>
    <m/>
    <x v="1"/>
    <x v="0"/>
  </r>
  <r>
    <x v="2"/>
    <s v="714355"/>
    <s v="Cooling fan / Quạt tản nhiệt 17251B1H-110V-50/60Hz-0.5A"/>
    <m/>
    <n v="8"/>
    <n v="2000000"/>
    <n v="76.92307692307692"/>
    <n v="250000"/>
    <m/>
    <m/>
    <m/>
    <x v="1"/>
    <x v="0"/>
  </r>
  <r>
    <x v="2"/>
    <s v="714881"/>
    <s v="금형부품/Chi tiết thép SKD -61(K), KT: 94.90*155*220 SLIDE"/>
    <m/>
    <n v="1"/>
    <n v="10828144"/>
    <n v="416.46707692307695"/>
    <n v="10828144"/>
    <m/>
    <m/>
    <m/>
    <x v="1"/>
    <x v="0"/>
  </r>
  <r>
    <x v="2"/>
    <s v="715241"/>
    <s v="금형부품(DTD)/Chi tiết thép SKD61 KT:160*100.1 SLEEVE"/>
    <m/>
    <n v="1"/>
    <n v="8200000"/>
    <n v="315.38461538461536"/>
    <n v="8200000"/>
    <m/>
    <m/>
    <m/>
    <x v="1"/>
    <x v="0"/>
  </r>
  <r>
    <x v="2"/>
    <s v="715277"/>
    <s v="금형부품/Chi tiết thép  SKD-61 (K)  KT: 62.50*85.63*113  INSERT"/>
    <m/>
    <n v="1"/>
    <n v="3463100"/>
    <n v="133.19615384615383"/>
    <n v="3463100"/>
    <m/>
    <m/>
    <m/>
    <x v="1"/>
    <x v="0"/>
  </r>
  <r>
    <x v="2"/>
    <s v="715282"/>
    <s v="금형부품/Chi tiết thép  SKD-61 (K)  KT: 34.90*40.04*198 SLIDE"/>
    <m/>
    <n v="1"/>
    <n v="1622000"/>
    <n v="62.384615384615387"/>
    <n v="1622000"/>
    <m/>
    <m/>
    <m/>
    <x v="1"/>
    <x v="0"/>
  </r>
  <r>
    <x v="2"/>
    <s v="741148"/>
    <s v="Hydraulic filter (for die-casting machine)/ Bầu lọc thủy lực máy đúc. Model 3 PYT SFT-16"/>
    <m/>
    <n v="18"/>
    <n v="21600000"/>
    <n v="830.76923076923072"/>
    <n v="1200000"/>
    <m/>
    <m/>
    <m/>
    <x v="1"/>
    <x v="0"/>
  </r>
  <r>
    <x v="2"/>
    <s v="741240"/>
    <s v="CABIRD ENDMILL Ø10*R0.5*25*70L (Corner R end-mill)/Dao CNC dùng để cắt gọt sản phẩm"/>
    <m/>
    <n v="7"/>
    <n v="3843000"/>
    <n v="147.80769230769232"/>
    <n v="549000"/>
    <m/>
    <m/>
    <m/>
    <x v="1"/>
    <x v="0"/>
  </r>
  <r>
    <x v="2"/>
    <s v="751757"/>
    <s v="Hexagonal bolt/ Chìm lục giác thép đen, gen lửng M12*200mm"/>
    <m/>
    <n v="30"/>
    <n v="714000"/>
    <n v="27.46153846153846"/>
    <n v="23800"/>
    <m/>
    <m/>
    <m/>
    <x v="1"/>
    <x v="0"/>
  </r>
  <r>
    <x v="2"/>
    <s v="751930"/>
    <s v="CABLE/ Cáp điện A660-2005-T651#ICS-XPC"/>
    <m/>
    <n v="1"/>
    <n v="1200000"/>
    <n v="46.153846153846153"/>
    <n v="1200000"/>
    <m/>
    <m/>
    <m/>
    <x v="1"/>
    <x v="0"/>
  </r>
  <r>
    <x v="2"/>
    <s v="752457"/>
    <s v="Pre-filter /Màng lọc khí D2600*350*180*20"/>
    <m/>
    <n v="100"/>
    <n v="10120000"/>
    <n v="389.23076923076923"/>
    <n v="101200"/>
    <m/>
    <m/>
    <m/>
    <x v="1"/>
    <x v="0"/>
  </r>
  <r>
    <x v="2"/>
    <s v="752749"/>
    <s v="Removable bolt/Hexagonal sockets _x000a_/Đầu khẩu súng tháo bulong (đầu to) M14"/>
    <m/>
    <n v="3"/>
    <n v="630000"/>
    <n v="24.23076923076923"/>
    <n v="210000"/>
    <m/>
    <m/>
    <m/>
    <x v="1"/>
    <x v="0"/>
  </r>
  <r>
    <x v="2"/>
    <s v="752925"/>
    <s v="Abrasive cloth P400/ Giấy nhám Nhật P400 KT: 300*400"/>
    <m/>
    <n v="18"/>
    <n v="98280"/>
    <n v="3.78"/>
    <n v="5460"/>
    <m/>
    <m/>
    <m/>
    <x v="1"/>
    <x v="0"/>
  </r>
  <r>
    <x v="2"/>
    <s v="753254"/>
    <s v="Mold release/Dầu chống dính khuôn Nabakem R-2"/>
    <m/>
    <n v="12"/>
    <n v="900000"/>
    <n v="34.615384615384613"/>
    <n v="75000"/>
    <m/>
    <m/>
    <m/>
    <x v="1"/>
    <x v="0"/>
  </r>
  <r>
    <x v="2"/>
    <s v="753609"/>
    <s v="motor speed controller/Bộ điều khiển tốc độ mô tơ US-52 (công suất 180w)"/>
    <m/>
    <n v="3"/>
    <n v="1095000"/>
    <n v="42.115384615384613"/>
    <n v="365000"/>
    <m/>
    <m/>
    <m/>
    <x v="1"/>
    <x v="0"/>
  </r>
  <r>
    <x v="2"/>
    <s v="754394"/>
    <s v="Nút nhấn nhả không đèn phi 22 màu xanh Hanyoung 1 No, 1 Nc"/>
    <m/>
    <n v="8"/>
    <n v="448000"/>
    <n v="17.23076923076923"/>
    <n v="56000"/>
    <m/>
    <m/>
    <m/>
    <x v="1"/>
    <x v="0"/>
  </r>
  <r>
    <x v="2"/>
    <s v="754395"/>
    <s v="Nút nhấn nhả không đèn phi 22 màu đỏ Hanyoung 1 No, 1 Nc"/>
    <m/>
    <n v="6"/>
    <n v="336000"/>
    <n v="12.923076923076923"/>
    <n v="56000"/>
    <m/>
    <m/>
    <m/>
    <x v="1"/>
    <x v="0"/>
  </r>
  <r>
    <x v="2"/>
    <s v="755398"/>
    <s v="HS solenoid vavle/Van điện từ AS45101 (AC100V, 50-60Hz"/>
    <m/>
    <n v="6"/>
    <n v="3000000"/>
    <n v="115.38461538461539"/>
    <n v="500000"/>
    <m/>
    <m/>
    <m/>
    <x v="1"/>
    <x v="0"/>
  </r>
  <r>
    <x v="2"/>
    <s v="756640"/>
    <s v="Chip/Chíp của dung dịch tẩy mực langde S201 cho máy marking SOP690 net"/>
    <m/>
    <n v="13"/>
    <n v="5551000"/>
    <n v="213.5"/>
    <n v="427000"/>
    <m/>
    <m/>
    <m/>
    <x v="1"/>
    <x v="0"/>
  </r>
  <r>
    <x v="2"/>
    <s v="757332"/>
    <s v="Solvent/Dung môi V706-D for marking machine videojet"/>
    <m/>
    <n v="7"/>
    <n v="3500000"/>
    <n v="134.61538461538461"/>
    <n v="500000"/>
    <m/>
    <m/>
    <m/>
    <x v="1"/>
    <x v="0"/>
  </r>
  <r>
    <x v="2"/>
    <s v="757544"/>
    <s v="Solder wire/Cuộn dây hàn chất liệu SKD61: phi 0.2"/>
    <m/>
    <n v="4"/>
    <n v="2400000"/>
    <n v="92.307692307692307"/>
    <n v="600000"/>
    <m/>
    <m/>
    <m/>
    <x v="1"/>
    <x v="0"/>
  </r>
  <r>
    <x v="2"/>
    <s v="710884"/>
    <s v="Ống đồng phi 4"/>
    <m/>
    <n v="15"/>
    <n v="892500"/>
    <n v="34.32692307692308"/>
    <n v="59500"/>
    <m/>
    <m/>
    <m/>
    <x v="1"/>
    <x v="0"/>
  </r>
  <r>
    <x v="2"/>
    <s v="711506"/>
    <s v="Roller/Con lăn dẫn hướng C-CFA4-12"/>
    <m/>
    <n v="16"/>
    <n v="1721776"/>
    <n v="66.222153846153844"/>
    <n v="107611"/>
    <m/>
    <m/>
    <m/>
    <x v="1"/>
    <x v="0"/>
  </r>
  <r>
    <x v="2"/>
    <s v="715102"/>
    <s v="Trane control board/Board mạch điều hòa Trane"/>
    <m/>
    <n v="3"/>
    <n v="14100000"/>
    <n v="542.30769230769226"/>
    <n v="4700000"/>
    <m/>
    <m/>
    <m/>
    <x v="1"/>
    <x v="0"/>
  </r>
  <r>
    <x v="2"/>
    <s v="715123"/>
    <s v="Paint Brush/Chổi quét sơn rộng 10cm"/>
    <m/>
    <n v="11"/>
    <n v="71500"/>
    <n v="2.75"/>
    <n v="6500"/>
    <m/>
    <m/>
    <m/>
    <x v="1"/>
    <x v="0"/>
  </r>
  <r>
    <x v="2"/>
    <s v="715167"/>
    <s v="Shielded Signal Cable/Cáp tín hiệu chống nhiễu 4×0.22mm² (4x24AWG), 400m/cuộn"/>
    <m/>
    <n v="6"/>
    <n v="12240000"/>
    <n v="470.76923076923077"/>
    <n v="2040000"/>
    <m/>
    <m/>
    <m/>
    <x v="1"/>
    <x v="0"/>
  </r>
  <r>
    <x v="2"/>
    <s v="715170"/>
    <s v="Ethernet TCP/IP Converter Module/Bộ chuyển đổi RS485 sang Ethernet TCP/IP PUSR USR-TCP232-304"/>
    <m/>
    <n v="4"/>
    <n v="3580000"/>
    <n v="137.69230769230768"/>
    <n v="895000"/>
    <m/>
    <m/>
    <m/>
    <x v="1"/>
    <x v="0"/>
  </r>
  <r>
    <x v="2"/>
    <s v="715173"/>
    <s v="Fixed Terminal Block/Cầu đấu dạng khối cố định HANYOUNG HYT-204"/>
    <m/>
    <n v="27"/>
    <n v="448200"/>
    <n v="17.238461538461539"/>
    <n v="16600"/>
    <m/>
    <m/>
    <m/>
    <x v="1"/>
    <x v="0"/>
  </r>
  <r>
    <x v="2"/>
    <s v="715174"/>
    <s v="Plastic Electrical Enclosure/Tủ điện nhựa KYE KQX 300×400×210mm"/>
    <m/>
    <n v="1"/>
    <n v="585000"/>
    <n v="22.5"/>
    <n v="585000"/>
    <m/>
    <m/>
    <m/>
    <x v="1"/>
    <x v="0"/>
  </r>
  <r>
    <x v="2"/>
    <s v="715175"/>
    <s v="Screen/Màn hình HMI 7 inch Weintek MT8071iE"/>
    <m/>
    <n v="1"/>
    <n v="4900000"/>
    <n v="188.46153846153845"/>
    <n v="4900000"/>
    <m/>
    <m/>
    <m/>
    <x v="1"/>
    <x v="0"/>
  </r>
  <r>
    <x v="2"/>
    <s v="715184"/>
    <s v="Bộ điều khiển Servo Mitsubishi MR-J3-40A 0.4kW 220V"/>
    <m/>
    <n v="1"/>
    <n v="8050000"/>
    <n v="309.61538461538464"/>
    <n v="8050000"/>
    <m/>
    <m/>
    <m/>
    <x v="1"/>
    <x v="0"/>
  </r>
  <r>
    <x v="2"/>
    <s v="715187"/>
    <s v="Cover Panel for Growell Blasting Machine/Vách nắp đậy máy blaster Growell RB90-12"/>
    <m/>
    <n v="3"/>
    <n v="8970000"/>
    <n v="345"/>
    <n v="2990000"/>
    <m/>
    <m/>
    <m/>
    <x v="1"/>
    <x v="0"/>
  </r>
  <r>
    <x v="2"/>
    <s v="715271"/>
    <s v="Sic Tube / Ống silicon (Φ260 x 1000L)"/>
    <m/>
    <n v="9"/>
    <n v="232404973.92391318"/>
    <n v="8938.6528432274299"/>
    <n v="25822774.880434796"/>
    <m/>
    <m/>
    <m/>
    <x v="1"/>
    <x v="0"/>
  </r>
  <r>
    <x v="2"/>
    <s v="715274"/>
    <s v="Lower Bobbin (Fixing Heater)/ gá thanh nhiệt phía dưới"/>
    <m/>
    <n v="18"/>
    <n v="20389910.399999999"/>
    <n v="784.22732307692297"/>
    <n v="1132772.7999999998"/>
    <m/>
    <m/>
    <m/>
    <x v="1"/>
    <x v="0"/>
  </r>
  <r>
    <x v="2"/>
    <s v="715758"/>
    <s v="Motor bơm dầu MDW-15"/>
    <m/>
    <n v="2"/>
    <n v="90000000"/>
    <n v="3461.5384615384614"/>
    <n v="45000000"/>
    <m/>
    <m/>
    <m/>
    <x v="1"/>
    <x v="0"/>
  </r>
  <r>
    <x v="2"/>
    <s v="715762"/>
    <s v="Pick-and-place robot sensor yizumi/ Cảm biến robot gắp hàng máy yizumi C-Lin LJE18M-5N1 ( I: 300mA, U: DC6-36V, Sn: 5mm)"/>
    <m/>
    <n v="4"/>
    <n v="484000"/>
    <n v="18.615384615384617"/>
    <n v="121000"/>
    <m/>
    <m/>
    <m/>
    <x v="1"/>
    <x v="0"/>
  </r>
  <r>
    <x v="2"/>
    <s v="715777"/>
    <s v="Automatic drain valve/ Van xả nước tự động SA6D"/>
    <m/>
    <n v="13"/>
    <n v="16705000"/>
    <n v="642.5"/>
    <n v="1285000"/>
    <m/>
    <m/>
    <m/>
    <x v="1"/>
    <x v="0"/>
  </r>
  <r>
    <x v="2"/>
    <s v="715786"/>
    <s v="Gloves for sandblasting machine Găng tay XK Vàng dùng cho máy bắn cát"/>
    <m/>
    <n v="3"/>
    <n v="765000"/>
    <n v="29.423076923076923"/>
    <n v="255000"/>
    <m/>
    <m/>
    <m/>
    <x v="1"/>
    <x v="0"/>
  </r>
  <r>
    <x v="2"/>
    <s v="715805"/>
    <s v="Mold Pin-EJECTOR PIN/Chốt hãm bằng thép SKD61 của khuôn đúc :Ø7.5*L100*H6*D11"/>
    <m/>
    <n v="5"/>
    <n v="375000"/>
    <n v="14.423076923076923"/>
    <n v="75000"/>
    <m/>
    <m/>
    <m/>
    <x v="1"/>
    <x v="0"/>
  </r>
  <r>
    <x v="2"/>
    <s v="715806"/>
    <s v="Mold Pin-EJECTOR PIN/Chốt hãm bằng thép SKD61 của khuôn đúc :Ø7*L200*H6*D11"/>
    <m/>
    <n v="99"/>
    <n v="4455000"/>
    <n v="171.34615384615384"/>
    <n v="45000"/>
    <m/>
    <m/>
    <m/>
    <x v="1"/>
    <x v="0"/>
  </r>
  <r>
    <x v="2"/>
    <s v="715833"/>
    <s v="EJECTOR PIN/밀핀Chốt hãm bằng thép của khuôn đúc SKD61,KT: Ф10.5*L100*H8*D16"/>
    <m/>
    <n v="30"/>
    <n v="1800000"/>
    <n v="69.230769230769226"/>
    <n v="60000"/>
    <m/>
    <m/>
    <m/>
    <x v="1"/>
    <x v="0"/>
  </r>
  <r>
    <x v="2"/>
    <s v="715842"/>
    <s v="Mold pin/Chốt hãm bằng thép của khuôn đúc SKD61 : Ф8*L400*H8*D13"/>
    <m/>
    <n v="58"/>
    <n v="5626000"/>
    <n v="216.38461538461539"/>
    <n v="97000"/>
    <m/>
    <m/>
    <m/>
    <x v="1"/>
    <x v="0"/>
  </r>
  <r>
    <x v="2"/>
    <s v="715912"/>
    <s v="금형부품Chi tiết thép SKD-61 R KT:86.55*99.19 BORE CORE"/>
    <m/>
    <n v="2"/>
    <n v="9756700"/>
    <n v="375.25769230769231"/>
    <n v="4878350"/>
    <m/>
    <m/>
    <m/>
    <x v="1"/>
    <x v="0"/>
  </r>
  <r>
    <x v="2"/>
    <s v="715916"/>
    <s v="금형부품Chi tiết thép SKD-61 (K) KT:64.53*355*380 UPPER CORE"/>
    <m/>
    <n v="2"/>
    <n v="54982600"/>
    <n v="2114.7153846153847"/>
    <n v="27491300"/>
    <m/>
    <m/>
    <m/>
    <x v="1"/>
    <x v="0"/>
  </r>
  <r>
    <x v="2"/>
    <s v="715917"/>
    <s v="금형부품Chi tiết thép SKD-61 (K) KT:68*355*380 LOW CORE"/>
    <m/>
    <n v="2"/>
    <n v="68014200"/>
    <n v="2615.9307692307693"/>
    <n v="34007100"/>
    <m/>
    <m/>
    <m/>
    <x v="1"/>
    <x v="0"/>
  </r>
  <r>
    <x v="2"/>
    <s v="715918"/>
    <s v="금형부품Chi tiết thép SKD-61 R KT: 33*55.47 INSERT CORE"/>
    <m/>
    <n v="4"/>
    <n v="3420000"/>
    <n v="131.53846153846155"/>
    <n v="855000"/>
    <m/>
    <m/>
    <m/>
    <x v="1"/>
    <x v="0"/>
  </r>
  <r>
    <x v="2"/>
    <s v="715921"/>
    <s v="금형부품Chi tiết thép SKD-61 (K) KT: 44.6*71.46*100.5 CHILL BLOCK 1"/>
    <m/>
    <n v="1"/>
    <n v="2660749"/>
    <n v="102.3365"/>
    <n v="2660749"/>
    <m/>
    <m/>
    <m/>
    <x v="1"/>
    <x v="0"/>
  </r>
  <r>
    <x v="2"/>
    <s v="715922"/>
    <s v="금형부품Chi tiết thép SKD-61 (K) KT: 45*71.46*100.5 CHILL BLOCK 2"/>
    <m/>
    <n v="1"/>
    <n v="3018050"/>
    <n v="116.07884615384616"/>
    <n v="3018050"/>
    <m/>
    <m/>
    <m/>
    <x v="1"/>
    <x v="0"/>
  </r>
  <r>
    <x v="2"/>
    <s v="740275"/>
    <s v="Contactor/ Khởi động từ 3P 32A -Coil 220V, CU-32R."/>
    <m/>
    <n v="14"/>
    <n v="6384000"/>
    <n v="245.53846153846155"/>
    <n v="456000"/>
    <m/>
    <m/>
    <m/>
    <x v="1"/>
    <x v="0"/>
  </r>
  <r>
    <x v="2"/>
    <s v="744339"/>
    <s v="热缩刀柄Heat shrink knife handle BT40-SLSA3-120CV"/>
    <m/>
    <n v="8"/>
    <n v="20000000"/>
    <n v="769.23076923076928"/>
    <n v="2500000"/>
    <m/>
    <m/>
    <m/>
    <x v="1"/>
    <x v="0"/>
  </r>
  <r>
    <x v="2"/>
    <s v="744340"/>
    <s v="热缩刀柄Heat shrink knife handle BT40-SLSA4-120CV"/>
    <m/>
    <n v="2"/>
    <n v="5000000"/>
    <n v="192.30769230769232"/>
    <n v="2500000"/>
    <m/>
    <m/>
    <m/>
    <x v="1"/>
    <x v="0"/>
  </r>
  <r>
    <x v="2"/>
    <s v="744341"/>
    <s v="热缩刀柄Heat shrink knife handle BT40-SLSA6-120CV"/>
    <m/>
    <n v="1"/>
    <n v="2500000"/>
    <n v="96.15384615384616"/>
    <n v="2500000"/>
    <m/>
    <m/>
    <m/>
    <x v="1"/>
    <x v="0"/>
  </r>
  <r>
    <x v="2"/>
    <s v="744342"/>
    <s v="热缩刀柄Heat shrink knife handle BT40-SLSA10-120CV"/>
    <m/>
    <n v="2"/>
    <n v="5000000"/>
    <n v="192.30769230769232"/>
    <n v="2500000"/>
    <m/>
    <m/>
    <m/>
    <x v="1"/>
    <x v="0"/>
  </r>
  <r>
    <x v="2"/>
    <s v="744343"/>
    <s v="热缩刀柄Heat shrink knife handle BT40-SLSA12-120CV"/>
    <m/>
    <n v="9"/>
    <n v="22500000"/>
    <n v="865.38461538461536"/>
    <n v="2500000"/>
    <m/>
    <m/>
    <m/>
    <x v="1"/>
    <x v="0"/>
  </r>
  <r>
    <x v="2"/>
    <s v="744344"/>
    <s v="热缩刀柄Heat shrink knife handle BT40-SLSA16-120CV"/>
    <m/>
    <n v="10"/>
    <n v="25000000"/>
    <n v="961.53846153846155"/>
    <n v="2500000"/>
    <m/>
    <m/>
    <m/>
    <x v="1"/>
    <x v="0"/>
  </r>
  <r>
    <x v="2"/>
    <s v="744345"/>
    <s v="热缩刀柄Heat shrink knife handle BT40-SLSA8-120CV"/>
    <m/>
    <n v="10"/>
    <n v="25000000"/>
    <n v="961.53846153846155"/>
    <n v="2500000"/>
    <m/>
    <m/>
    <m/>
    <x v="1"/>
    <x v="0"/>
  </r>
  <r>
    <x v="2"/>
    <s v="744355"/>
    <s v="Drill D2.78x15xD4x60L"/>
    <m/>
    <n v="24"/>
    <n v="3600000"/>
    <n v="138.46153846153845"/>
    <n v="150000"/>
    <m/>
    <m/>
    <m/>
    <x v="1"/>
    <x v="0"/>
  </r>
  <r>
    <x v="2"/>
    <s v="744356"/>
    <s v="COLLET LT10-10"/>
    <m/>
    <n v="2"/>
    <n v="2400000"/>
    <n v="92.307692307692307"/>
    <n v="1200000"/>
    <m/>
    <m/>
    <m/>
    <x v="1"/>
    <x v="0"/>
  </r>
  <r>
    <x v="2"/>
    <s v="744357"/>
    <s v="COLLET LT10-8"/>
    <m/>
    <n v="1"/>
    <n v="1200000"/>
    <n v="46.153846153846153"/>
    <n v="1200000"/>
    <m/>
    <m/>
    <m/>
    <x v="1"/>
    <x v="0"/>
  </r>
  <r>
    <x v="2"/>
    <s v="744358"/>
    <s v="COLLET LT10-6"/>
    <m/>
    <n v="6"/>
    <n v="7200000"/>
    <n v="276.92307692307691"/>
    <n v="1200000"/>
    <m/>
    <m/>
    <m/>
    <x v="1"/>
    <x v="0"/>
  </r>
  <r>
    <x v="2"/>
    <s v="744359"/>
    <s v="COLLET LT10-4"/>
    <m/>
    <n v="11"/>
    <n v="13200000"/>
    <n v="507.69230769230768"/>
    <n v="1200000"/>
    <m/>
    <m/>
    <m/>
    <x v="1"/>
    <x v="0"/>
  </r>
  <r>
    <x v="2"/>
    <s v="750555"/>
    <s v="Hand hydraulic-Exposed door closer (with standard arm)/Tay co thủy lực Hafele (Thiết bị đóng tự động) DCL 11, EN 3.Cat No: 931.84.649"/>
    <m/>
    <n v="3"/>
    <n v="2400000"/>
    <n v="92.307692307692307"/>
    <n v="800000"/>
    <m/>
    <m/>
    <m/>
    <x v="1"/>
    <x v="0"/>
  </r>
  <r>
    <x v="2"/>
    <s v="752312"/>
    <s v="Drive Belt-Fan Belt/ Dây curoa SPA 1107LW"/>
    <m/>
    <n v="9"/>
    <n v="1323000"/>
    <n v="50.884615384615387"/>
    <n v="147000"/>
    <m/>
    <m/>
    <m/>
    <x v="1"/>
    <x v="0"/>
  </r>
  <r>
    <x v="2"/>
    <s v="752957"/>
    <s v="Bộ báo mất pha điều hòa trane. 024-2048"/>
    <m/>
    <n v="5"/>
    <n v="29880000"/>
    <n v="1149.2307692307693"/>
    <n v="5976000"/>
    <m/>
    <m/>
    <m/>
    <x v="1"/>
    <x v="0"/>
  </r>
  <r>
    <x v="2"/>
    <s v="754673"/>
    <s v="Mold Pin-EJECTOR PIN/Chốt hãm bằng thép SKD61 của khuôn đúc 2.5-200-4H-6H/ 밀핀"/>
    <m/>
    <n v="46"/>
    <n v="1472000"/>
    <n v="56.615384615384613"/>
    <n v="32000"/>
    <m/>
    <m/>
    <m/>
    <x v="1"/>
    <x v="0"/>
  </r>
  <r>
    <x v="2"/>
    <s v="757571"/>
    <s v="Mold Pin-EJECTOR PIN /Chốt hãm bằng thép SKD61 5*L150*H6*D8 / 밀핀"/>
    <m/>
    <n v="44"/>
    <n v="1320000"/>
    <n v="50.769230769230766"/>
    <n v="30000"/>
    <m/>
    <m/>
    <m/>
    <x v="1"/>
    <x v="0"/>
  </r>
  <r>
    <x v="2"/>
    <s v="762659"/>
    <s v="Ejector Pin/ Chốt khuôn EPN1.8-100 (misiumi) của khuôn OMS Front lens holder"/>
    <m/>
    <n v="71"/>
    <n v="2711647.0588235301"/>
    <n v="104.29411764705885"/>
    <n v="38192.212096106057"/>
    <m/>
    <m/>
    <m/>
    <x v="1"/>
    <x v="0"/>
  </r>
  <r>
    <x v="2"/>
    <s v="780030"/>
    <s v="50-28035 LDS jig"/>
    <m/>
    <n v="1"/>
    <n v="9000000"/>
    <n v="346.15384615384613"/>
    <n v="9000000"/>
    <m/>
    <m/>
    <m/>
    <x v="1"/>
    <x v="0"/>
  </r>
  <r>
    <x v="2"/>
    <s v="784884"/>
    <s v="Mold De-gating + Trimming NX4 Cover"/>
    <m/>
    <n v="1"/>
    <n v="70000000"/>
    <n v="2692.3076923076924"/>
    <n v="70000000"/>
    <m/>
    <m/>
    <m/>
    <x v="1"/>
    <x v="0"/>
  </r>
  <r>
    <x v="2"/>
    <s v="784957"/>
    <s v="SM-A176B BRACKET DIE CASTING MOLD 2 CAV (LOWER CORE)/ Chi tiết khuôn bằng thép ( 1 tấm lõi khuôn dưới)"/>
    <m/>
    <n v="1"/>
    <n v="63180000"/>
    <n v="2430"/>
    <n v="63180000"/>
    <m/>
    <m/>
    <m/>
    <x v="1"/>
    <x v="0"/>
  </r>
  <r>
    <x v="2"/>
    <s v="713967"/>
    <s v="Square threaded connector/Cút nối ren vuông PT PT 1/8 Ø8"/>
    <m/>
    <n v="49"/>
    <n v="735000"/>
    <n v="28.26923076923077"/>
    <n v="15000"/>
    <m/>
    <m/>
    <m/>
    <x v="1"/>
    <x v="0"/>
  </r>
  <r>
    <x v="2"/>
    <s v="754887"/>
    <s v="Mũi tap ren YAMAWA rãnh thẳng,kt M8*1.25"/>
    <m/>
    <n v="4"/>
    <n v="808000"/>
    <n v="31.076923076923077"/>
    <n v="202000"/>
    <m/>
    <m/>
    <m/>
    <x v="1"/>
    <x v="0"/>
  </r>
  <r>
    <x v="2"/>
    <s v="755217"/>
    <s v="Máng điện và nắp sơn tĩnh điện 50x50x L: 2500x T: 1,2mm"/>
    <m/>
    <n v="8"/>
    <n v="2000000"/>
    <n v="76.92307692307692"/>
    <n v="250000"/>
    <m/>
    <m/>
    <m/>
    <x v="1"/>
    <x v="0"/>
  </r>
  <r>
    <x v="2"/>
    <s v="710969"/>
    <s v="Băng Dính Điện Gongniu Chống Cháy Cuộn 9m GN-ET6 (Đen)"/>
    <m/>
    <n v="182"/>
    <n v="2002000"/>
    <n v="77"/>
    <n v="11000"/>
    <m/>
    <m/>
    <m/>
    <x v="1"/>
    <x v="0"/>
  </r>
  <r>
    <x v="2"/>
    <s v="740228"/>
    <s v="Hexagonal bolt/ Chìm lục giác M6*40"/>
    <m/>
    <n v="50"/>
    <n v="45414.285714285696"/>
    <n v="1.746703296703296"/>
    <n v="908.28571428571388"/>
    <m/>
    <m/>
    <m/>
    <x v="1"/>
    <x v="0"/>
  </r>
  <r>
    <x v="2"/>
    <s v="751046"/>
    <s v="DrillØ6.1/ Mũi khoan phi 6.1"/>
    <m/>
    <n v="3"/>
    <n v="246000"/>
    <n v="9.4615384615384617"/>
    <n v="82000"/>
    <m/>
    <m/>
    <m/>
    <x v="1"/>
    <x v="0"/>
  </r>
  <r>
    <x v="2"/>
    <s v="751610"/>
    <s v="TIG Welding Rod/Que hàn tig MRA - SKD61.Type:Ø2.0"/>
    <m/>
    <n v="2"/>
    <n v="10760000"/>
    <n v="413.84615384615387"/>
    <n v="5380000"/>
    <m/>
    <m/>
    <m/>
    <x v="1"/>
    <x v="0"/>
  </r>
  <r>
    <x v="2"/>
    <s v="754885"/>
    <s v="Mũi tap ren YAMAWA rãnh thẳng, kt M5 x 0.8"/>
    <m/>
    <n v="3"/>
    <n v="390000"/>
    <n v="15"/>
    <n v="130000"/>
    <m/>
    <m/>
    <m/>
    <x v="1"/>
    <x v="0"/>
  </r>
  <r>
    <x v="2"/>
    <s v="710105"/>
    <s v="Cảm biến nhiệt cho dầu thủy lực máy đúc phi 4. ren vặn 9.57_x000a_ (L= 64.83mm)"/>
    <m/>
    <n v="4"/>
    <n v="3800000"/>
    <n v="146.15384615384616"/>
    <n v="950000"/>
    <m/>
    <m/>
    <m/>
    <x v="1"/>
    <x v="0"/>
  </r>
  <r>
    <x v="2"/>
    <s v="711061"/>
    <s v="금형부품/Chi tiết thép S45(R), KT: 130*50 Sleeve ring của khuôn khuôn MAS65C #2 (spare mold)"/>
    <m/>
    <n v="3"/>
    <n v="3007600"/>
    <n v="115.67692307692307"/>
    <n v="1002533.3333333334"/>
    <m/>
    <m/>
    <m/>
    <x v="1"/>
    <x v="0"/>
  </r>
  <r>
    <x v="2"/>
    <s v="711495"/>
    <s v="Throttle Valve/Van tiết lưu PT1/4 khí 8"/>
    <m/>
    <n v="50"/>
    <n v="1452000"/>
    <n v="55.846153846153847"/>
    <n v="29040"/>
    <m/>
    <m/>
    <m/>
    <x v="1"/>
    <x v="0"/>
  </r>
  <r>
    <x v="2"/>
    <s v="711496"/>
    <s v="Bàn gá so dao BRK-1"/>
    <m/>
    <n v="40"/>
    <n v="6000000"/>
    <n v="230.76923076923077"/>
    <n v="150000"/>
    <m/>
    <m/>
    <m/>
    <x v="1"/>
    <x v="0"/>
  </r>
  <r>
    <x v="2"/>
    <s v="711497"/>
    <s v="Bàn gá so dao BRK-2"/>
    <m/>
    <n v="40"/>
    <n v="10400000"/>
    <n v="400"/>
    <n v="260000"/>
    <m/>
    <m/>
    <m/>
    <x v="1"/>
    <x v="0"/>
  </r>
  <r>
    <x v="2"/>
    <s v="711498"/>
    <s v="Bàn gá so dao BRK-3"/>
    <m/>
    <n v="50"/>
    <n v="6750000"/>
    <n v="259.61538461538464"/>
    <n v="135000"/>
    <m/>
    <m/>
    <m/>
    <x v="1"/>
    <x v="0"/>
  </r>
  <r>
    <x v="2"/>
    <s v="711505"/>
    <s v="Switching Power Supply/Bộ nguồn tổ ong MEAN WELL LRS-150-48(150W 48V,3.3A)"/>
    <m/>
    <n v="2"/>
    <n v="900000"/>
    <n v="34.615384615384613"/>
    <n v="450000"/>
    <m/>
    <m/>
    <m/>
    <x v="1"/>
    <x v="0"/>
  </r>
  <r>
    <x v="2"/>
    <s v="711532"/>
    <s v="Linear Bushing/Bạc trượt tuyến tính E-LBK20UU"/>
    <m/>
    <n v="16"/>
    <n v="980288"/>
    <n v="37.703384615384614"/>
    <n v="61268"/>
    <m/>
    <m/>
    <m/>
    <x v="1"/>
    <x v="0"/>
  </r>
  <r>
    <x v="2"/>
    <s v="711533"/>
    <s v="Long Linear Bushing/Bạc trượt tuyến tính dài E-LBK20LUU"/>
    <m/>
    <n v="16"/>
    <n v="1702320"/>
    <n v="65.473846153846154"/>
    <n v="106395"/>
    <m/>
    <m/>
    <m/>
    <x v="1"/>
    <x v="0"/>
  </r>
  <r>
    <x v="2"/>
    <s v="712304"/>
    <s v="금형부품/Chi tiết thép SKD-61R, KT :160*100 SLEEVE của khuôn A356 (revise mold)"/>
    <m/>
    <n v="1"/>
    <n v="9191800"/>
    <n v="353.53076923076924"/>
    <n v="9191800"/>
    <m/>
    <m/>
    <m/>
    <x v="1"/>
    <x v="0"/>
  </r>
  <r>
    <x v="2"/>
    <s v="712305"/>
    <s v="금형부품/Chi tiết thép S45(R), KT :130*47 RING của khuôn A356 (revise mold)"/>
    <m/>
    <n v="2"/>
    <n v="1979400"/>
    <n v="76.130769230769232"/>
    <n v="989700"/>
    <m/>
    <m/>
    <m/>
    <x v="1"/>
    <x v="0"/>
  </r>
  <r>
    <x v="2"/>
    <s v="712840"/>
    <s v="NBR O-RING (G-100) / Gioăng Cao Su O-Ring NBR (G-100)"/>
    <m/>
    <n v="5"/>
    <n v="145205.5"/>
    <n v="5.584826923076923"/>
    <n v="29041.1"/>
    <m/>
    <m/>
    <m/>
    <x v="1"/>
    <x v="0"/>
  </r>
  <r>
    <x v="2"/>
    <s v="712841"/>
    <s v="NBR O-RING (P-70) / Gioăng Cao Su O-Ring NBR (P-70)"/>
    <m/>
    <n v="10"/>
    <n v="290411"/>
    <n v="11.169653846153846"/>
    <n v="29041.1"/>
    <m/>
    <m/>
    <m/>
    <x v="1"/>
    <x v="0"/>
  </r>
  <r>
    <x v="2"/>
    <s v="712842"/>
    <s v="DUST SEAL (DSI-55) / Phớt chắn bụi (DSI-55)"/>
    <m/>
    <n v="5"/>
    <n v="660025"/>
    <n v="25.385576923076922"/>
    <n v="132005"/>
    <m/>
    <m/>
    <m/>
    <x v="1"/>
    <x v="0"/>
  </r>
  <r>
    <x v="2"/>
    <s v="712843"/>
    <s v="BACKUP R (RNY-63) / Gioăng BACKUP R (RNY-63)"/>
    <m/>
    <n v="10"/>
    <n v="924035"/>
    <n v="35.53980769230769"/>
    <n v="92403.5"/>
    <m/>
    <m/>
    <m/>
    <x v="1"/>
    <x v="0"/>
  </r>
  <r>
    <x v="2"/>
    <s v="712844"/>
    <s v="PACKING (RNY-63) / Gioăng PACKING (RNY-63)"/>
    <m/>
    <n v="10"/>
    <n v="3432130"/>
    <n v="132.005"/>
    <n v="343213"/>
    <m/>
    <m/>
    <m/>
    <x v="1"/>
    <x v="0"/>
  </r>
  <r>
    <x v="2"/>
    <s v="712845"/>
    <s v="BACKUP R (G-95) / Gioăng BACKUP R (G-95)"/>
    <m/>
    <n v="5"/>
    <n v="184807"/>
    <n v="7.1079615384615389"/>
    <n v="36961.4"/>
    <m/>
    <m/>
    <m/>
    <x v="1"/>
    <x v="0"/>
  </r>
  <r>
    <x v="2"/>
    <s v="712846"/>
    <s v="NBR O-RING (G-95) / Gioăng Cao Su O-Ring NBR (G-95)"/>
    <m/>
    <n v="5"/>
    <n v="145205.5"/>
    <n v="5.584826923076923"/>
    <n v="29041.1"/>
    <m/>
    <m/>
    <m/>
    <x v="1"/>
    <x v="0"/>
  </r>
  <r>
    <x v="2"/>
    <s v="712847"/>
    <s v="BACKUP R (G-85) / Gioăng BACKUP R (G-85)"/>
    <m/>
    <n v="5"/>
    <n v="145205.5"/>
    <n v="5.584826923076923"/>
    <n v="29041.1"/>
    <m/>
    <m/>
    <m/>
    <x v="1"/>
    <x v="0"/>
  </r>
  <r>
    <x v="2"/>
    <s v="712848"/>
    <s v="NBR O-RING (G-85) / Gioăng Cao Su O-Ring NBR (G-85)"/>
    <m/>
    <n v="5"/>
    <n v="132005"/>
    <n v="5.0771153846153849"/>
    <n v="26401"/>
    <m/>
    <m/>
    <m/>
    <x v="1"/>
    <x v="0"/>
  </r>
  <r>
    <x v="2"/>
    <s v="712849"/>
    <s v="NBR O-RING (P-80) / Gioăng Cao Su O-Ring NBR (P-80)"/>
    <m/>
    <n v="10"/>
    <n v="316812"/>
    <n v="12.185076923076924"/>
    <n v="31681.200000000001"/>
    <m/>
    <m/>
    <m/>
    <x v="1"/>
    <x v="0"/>
  </r>
  <r>
    <x v="2"/>
    <s v="712850"/>
    <s v="EXCLUDER (WE3100550) / Phớt EXCLUDER (WE3100550)"/>
    <m/>
    <n v="5"/>
    <n v="3960150"/>
    <n v="152.31346153846152"/>
    <n v="792030"/>
    <m/>
    <m/>
    <m/>
    <x v="1"/>
    <x v="0"/>
  </r>
  <r>
    <x v="2"/>
    <s v="712851"/>
    <s v="W/R (GR6900550-C380) / Phớt W/R (GR6900550-C380)"/>
    <m/>
    <n v="15"/>
    <n v="3326526"/>
    <n v="127.9433076923077"/>
    <n v="221768.4"/>
    <m/>
    <m/>
    <m/>
    <x v="1"/>
    <x v="0"/>
  </r>
  <r>
    <x v="2"/>
    <s v="712852"/>
    <s v="S/T (RSK200550-T46) / Phớt S/T (RSK200550-T46)"/>
    <m/>
    <n v="5"/>
    <n v="3141719"/>
    <n v="120.83534615384616"/>
    <n v="628343.80000000005"/>
    <m/>
    <m/>
    <m/>
    <x v="1"/>
    <x v="0"/>
  </r>
  <r>
    <x v="2"/>
    <s v="712853"/>
    <s v="S/T (RSWJ001757-T46) / Phớt S/T (RSWJ001757-T46)"/>
    <m/>
    <n v="5"/>
    <n v="3141719"/>
    <n v="120.83534615384616"/>
    <n v="628343.80000000005"/>
    <m/>
    <m/>
    <m/>
    <x v="1"/>
    <x v="0"/>
  </r>
  <r>
    <x v="2"/>
    <s v="712854"/>
    <s v="DUST SEAL (DSI-80) / Phớt chắn bụi (DSI-80)"/>
    <m/>
    <n v="5"/>
    <n v="1386052.5"/>
    <n v="53.309711538461535"/>
    <n v="277210.5"/>
    <m/>
    <m/>
    <m/>
    <x v="1"/>
    <x v="0"/>
  </r>
  <r>
    <x v="2"/>
    <s v="712855"/>
    <s v="W/R (GR69001200-T47) / Phớt W/R (GR69001200-T47)"/>
    <m/>
    <n v="5"/>
    <n v="2125280.5"/>
    <n v="81.741557692307694"/>
    <n v="425056.1"/>
    <m/>
    <m/>
    <m/>
    <x v="1"/>
    <x v="0"/>
  </r>
  <r>
    <x v="2"/>
    <s v="712856"/>
    <s v="BACKUP R (RNY-85) / Gioăng BACKUP R (RNY-85)"/>
    <m/>
    <n v="5"/>
    <n v="660025"/>
    <n v="25.385576923076922"/>
    <n v="132005"/>
    <m/>
    <m/>
    <m/>
    <x v="1"/>
    <x v="0"/>
  </r>
  <r>
    <x v="2"/>
    <s v="712857"/>
    <s v="PACKING (RNY-85) / Gioăng PACKING (RNY-85)"/>
    <m/>
    <n v="5"/>
    <n v="2032877"/>
    <n v="78.187576923076918"/>
    <n v="406575.4"/>
    <m/>
    <m/>
    <m/>
    <x v="1"/>
    <x v="0"/>
  </r>
  <r>
    <x v="2"/>
    <s v="712858"/>
    <s v="BACKUP R (G-140) / Gioăng BACKUP R (G-140)"/>
    <m/>
    <n v="5"/>
    <n v="171606.5"/>
    <n v="6.60025"/>
    <n v="34321.300000000003"/>
    <m/>
    <m/>
    <m/>
    <x v="1"/>
    <x v="0"/>
  </r>
  <r>
    <x v="2"/>
    <s v="712859"/>
    <s v="NBR O-RING (G-140) / Gioăng Cao Su O-Ring NBR (G-140)"/>
    <m/>
    <n v="5"/>
    <n v="171606.5"/>
    <n v="6.60025"/>
    <n v="34321.300000000003"/>
    <m/>
    <m/>
    <m/>
    <x v="1"/>
    <x v="0"/>
  </r>
  <r>
    <x v="2"/>
    <s v="712860"/>
    <s v="NBR O-RING (P-105) / Gioăng Cao Su O-Ring NBR (P-105)"/>
    <m/>
    <n v="5"/>
    <n v="224408.5"/>
    <n v="8.631096153846153"/>
    <n v="44881.7"/>
    <m/>
    <m/>
    <m/>
    <x v="1"/>
    <x v="0"/>
  </r>
  <r>
    <x v="2"/>
    <s v="712861"/>
    <s v="BACKUP R (P-120) / Gioăng BACKUP R (P-120)"/>
    <m/>
    <n v="5"/>
    <n v="409215.5"/>
    <n v="15.739057692307693"/>
    <n v="81843.100000000006"/>
    <m/>
    <m/>
    <m/>
    <x v="1"/>
    <x v="0"/>
  </r>
  <r>
    <x v="2"/>
    <s v="712862"/>
    <s v="NBR O-RING (P-120) / Gioăng Cao Su O-Ring NBR (P-120)"/>
    <m/>
    <n v="5"/>
    <n v="277210.5"/>
    <n v="10.661942307692307"/>
    <n v="55442.1"/>
    <m/>
    <m/>
    <m/>
    <x v="1"/>
    <x v="0"/>
  </r>
  <r>
    <x v="2"/>
    <s v="712863"/>
    <s v="EXCLUDER (WE3200800-T40N) / Phớt EXCLUDER (WE3200800-T40N)"/>
    <m/>
    <n v="5"/>
    <n v="4752180"/>
    <n v="182.77615384615385"/>
    <n v="950436"/>
    <m/>
    <m/>
    <m/>
    <x v="1"/>
    <x v="0"/>
  </r>
  <r>
    <x v="2"/>
    <s v="712864"/>
    <s v="W/R (GR7300800-C380) / Phớt W/R (GR7300800-C380)"/>
    <m/>
    <n v="5"/>
    <n v="1108842"/>
    <n v="42.647769230769228"/>
    <n v="221768.4"/>
    <m/>
    <m/>
    <m/>
    <x v="1"/>
    <x v="0"/>
  </r>
  <r>
    <x v="2"/>
    <s v="712865"/>
    <s v="S/T (RSW300800-T29N) / Phớt S/T (RSW300800-T29N)"/>
    <m/>
    <n v="5"/>
    <n v="5531009.5"/>
    <n v="212.7311346153846"/>
    <n v="1106201.8999999999"/>
    <m/>
    <m/>
    <m/>
    <x v="1"/>
    <x v="0"/>
  </r>
  <r>
    <x v="2"/>
    <s v="713087"/>
    <s v="Cooling fan/Quạt làm mát tủ điện 220v 200*200mm"/>
    <m/>
    <n v="9"/>
    <n v="3600000"/>
    <n v="138.46153846153845"/>
    <n v="400000"/>
    <m/>
    <m/>
    <m/>
    <x v="1"/>
    <x v="0"/>
  </r>
  <r>
    <x v="2"/>
    <s v="713188"/>
    <s v="Mold Pin-EJECTOR PIN /Chốt hãm bằng thép SKD61 của khuôn đúc. Spec: d5*L250*H6*D9"/>
    <m/>
    <n v="50"/>
    <n v="1150000"/>
    <n v="44.230769230769234"/>
    <n v="23000"/>
    <m/>
    <m/>
    <m/>
    <x v="1"/>
    <x v="0"/>
  </r>
  <r>
    <x v="2"/>
    <s v="713295"/>
    <s v="금형부품/Chi tiết thép SKD-11(K), KT:43.1*70*195 DIE của khuôn TRIMMING FCA4.8 COVER (revise mold)"/>
    <m/>
    <n v="2"/>
    <n v="6761200"/>
    <n v="260.04615384615386"/>
    <n v="3380600"/>
    <m/>
    <m/>
    <m/>
    <x v="1"/>
    <x v="0"/>
  </r>
  <r>
    <x v="2"/>
    <s v="713560"/>
    <s v="Power/ Nguồn 24V RS-25-24"/>
    <m/>
    <n v="1"/>
    <n v="275000"/>
    <n v="10.576923076923077"/>
    <n v="275000"/>
    <m/>
    <m/>
    <m/>
    <x v="1"/>
    <x v="0"/>
  </r>
  <r>
    <x v="2"/>
    <s v="713581"/>
    <s v="Brass Alloy/Tấm hợp kim đồng (Cu 98.25-99.45%, crom 0.5-1.5%) C11000, size: T60 x 60 x 100 mm"/>
    <m/>
    <n v="7"/>
    <n v="9520000"/>
    <n v="366.15384615384613"/>
    <n v="1360000"/>
    <m/>
    <m/>
    <m/>
    <x v="1"/>
    <x v="0"/>
  </r>
  <r>
    <x v="2"/>
    <s v="713616"/>
    <s v="Fitting/Đầu nối thẳng PT1/8-4"/>
    <m/>
    <n v="50"/>
    <n v="350000"/>
    <n v="13.461538461538462"/>
    <n v="7000"/>
    <m/>
    <m/>
    <m/>
    <x v="1"/>
    <x v="0"/>
  </r>
  <r>
    <x v="2"/>
    <s v="713707"/>
    <s v="금형부품/Chi tiết thép SKD-61(K)KT:60*72*98.78 INSERT CORE"/>
    <m/>
    <n v="1"/>
    <n v="2195281"/>
    <n v="84.433884615384613"/>
    <n v="2195281"/>
    <m/>
    <m/>
    <m/>
    <x v="1"/>
    <x v="0"/>
  </r>
  <r>
    <x v="2"/>
    <s v="714167"/>
    <s v="금형부품/Chi tiết thép SKD-61(K), KT:44.33*125*140 INSERT CORE 3"/>
    <m/>
    <n v="4"/>
    <n v="15213900"/>
    <n v="585.15"/>
    <n v="3803475"/>
    <m/>
    <m/>
    <m/>
    <x v="1"/>
    <x v="0"/>
  </r>
  <r>
    <x v="2"/>
    <s v="714190"/>
    <s v="Fan / Quạt làm mát motor spindle máy KMT W2S135-EA79-01"/>
    <m/>
    <n v="4"/>
    <n v="8800000"/>
    <n v="338.46153846153845"/>
    <n v="2200000"/>
    <m/>
    <m/>
    <m/>
    <x v="1"/>
    <x v="0"/>
  </r>
  <r>
    <x v="2"/>
    <s v="714265"/>
    <s v="Vít me X cho máy tiện Tsugami M08 J -II"/>
    <m/>
    <n v="3"/>
    <n v="48750000"/>
    <n v="1875"/>
    <n v="16250000"/>
    <m/>
    <m/>
    <m/>
    <x v="1"/>
    <x v="0"/>
  </r>
  <r>
    <x v="2"/>
    <s v="714266"/>
    <s v="Vít me Z cho máy tiện Tsugami M08 J -II"/>
    <m/>
    <n v="2"/>
    <n v="36500000"/>
    <n v="1403.8461538461538"/>
    <n v="18250000"/>
    <m/>
    <m/>
    <m/>
    <x v="1"/>
    <x v="0"/>
  </r>
  <r>
    <x v="2"/>
    <s v="714267"/>
    <s v="Vít me X cho máy tiện Tsugami M06J -II"/>
    <m/>
    <n v="3"/>
    <n v="48750000"/>
    <n v="1875"/>
    <n v="16250000"/>
    <m/>
    <m/>
    <m/>
    <x v="1"/>
    <x v="0"/>
  </r>
  <r>
    <x v="2"/>
    <s v="714268"/>
    <s v="Vít me Z cho máy tiện Tsugami M06 J -II"/>
    <m/>
    <n v="2"/>
    <n v="36500000"/>
    <n v="1403.8461538461538"/>
    <n v="18250000"/>
    <m/>
    <m/>
    <m/>
    <x v="1"/>
    <x v="0"/>
  </r>
  <r>
    <x v="2"/>
    <s v="714372"/>
    <s v="Cover giảm giật bản vẽ số 1056-BRKA-D0001"/>
    <m/>
    <n v="6"/>
    <n v="660000"/>
    <n v="25.384615384615383"/>
    <n v="110000"/>
    <m/>
    <m/>
    <m/>
    <x v="1"/>
    <x v="0"/>
  </r>
  <r>
    <x v="2"/>
    <s v="714373"/>
    <s v="Cover giảm giật bản vẽ số 1056-BRKA-D0002"/>
    <m/>
    <n v="8"/>
    <n v="880000"/>
    <n v="33.846153846153847"/>
    <n v="110000"/>
    <m/>
    <m/>
    <m/>
    <x v="1"/>
    <x v="0"/>
  </r>
  <r>
    <x v="2"/>
    <s v="714374"/>
    <s v="Cover giảm giật bản vẽ số 1056-BRKA-D0003"/>
    <m/>
    <n v="34"/>
    <n v="9350000"/>
    <n v="359.61538461538464"/>
    <n v="275000"/>
    <m/>
    <m/>
    <m/>
    <x v="1"/>
    <x v="0"/>
  </r>
  <r>
    <x v="2"/>
    <s v="714751"/>
    <s v="Throttle Valve/Van tiết lưu M5 khí 4"/>
    <m/>
    <n v="50"/>
    <n v="710000"/>
    <n v="27.307692307692307"/>
    <n v="14200"/>
    <m/>
    <m/>
    <m/>
    <x v="1"/>
    <x v="0"/>
  </r>
  <r>
    <x v="2"/>
    <s v="714788"/>
    <s v="Pneumatic Silencer/Giảm âm khí nén ren PT 1/4"/>
    <m/>
    <n v="7"/>
    <n v="42000"/>
    <n v="1.6153846153846154"/>
    <n v="6000"/>
    <m/>
    <m/>
    <m/>
    <x v="1"/>
    <x v="0"/>
  </r>
  <r>
    <x v="2"/>
    <s v="714805"/>
    <s v="Pneumatic Solenoid Valve/Van điện từ khí nén VF5120K-5D01-03"/>
    <m/>
    <n v="10"/>
    <n v="16200000"/>
    <n v="623.07692307692309"/>
    <n v="1620000"/>
    <m/>
    <m/>
    <m/>
    <x v="1"/>
    <x v="0"/>
  </r>
  <r>
    <x v="2"/>
    <s v="714806"/>
    <s v="Pneumatic Solenoid Valve/Van điện từ khí nén SMC VP342-5GS1-01B-F"/>
    <m/>
    <n v="4"/>
    <n v="5000000"/>
    <n v="192.30769230769232"/>
    <n v="1250000"/>
    <m/>
    <m/>
    <m/>
    <x v="1"/>
    <x v="0"/>
  </r>
  <r>
    <x v="2"/>
    <s v="714816"/>
    <s v="Cable Drag Chain/máng xích nhựa"/>
    <m/>
    <n v="1"/>
    <n v="2070000"/>
    <n v="79.615384615384613"/>
    <n v="2070000"/>
    <m/>
    <m/>
    <m/>
    <x v="1"/>
    <x v="0"/>
  </r>
  <r>
    <x v="2"/>
    <s v="714907"/>
    <s v="Brass Alloy/ Tấm hợp kim đồng (Cu 98.25-99.45%, crom 0.5-1.5%) C11000, kt: T70*100*60mm"/>
    <m/>
    <n v="6"/>
    <n v="9600000"/>
    <n v="369.23076923076923"/>
    <n v="1600000"/>
    <m/>
    <m/>
    <m/>
    <x v="1"/>
    <x v="0"/>
  </r>
  <r>
    <x v="2"/>
    <s v="715134"/>
    <s v="Cooling Tower Nozzle – Alum. Alloy/Đầu phun tháp giải nhiệt hợp kim nhôm: LCND-12-01-LSH-125.model VSC-150 (150RT)"/>
    <m/>
    <n v="1"/>
    <n v="3925000"/>
    <n v="150.96153846153845"/>
    <n v="3925000"/>
    <m/>
    <m/>
    <m/>
    <x v="1"/>
    <x v="0"/>
  </r>
  <r>
    <x v="2"/>
    <s v="715168"/>
    <s v="Plastic Electrical Enclosure/Tủ điện nhựa 200×300×160mm"/>
    <m/>
    <n v="5"/>
    <n v="900000"/>
    <n v="34.615384615384613"/>
    <n v="180000"/>
    <m/>
    <m/>
    <m/>
    <x v="1"/>
    <x v="0"/>
  </r>
  <r>
    <x v="2"/>
    <s v="715169"/>
    <s v="5-Port Network Switch/Bộ chia mạng 5 cổng TP-Link TL-SF1005D"/>
    <m/>
    <n v="5"/>
    <n v="1250000"/>
    <n v="48.07692307692308"/>
    <n v="250000"/>
    <m/>
    <m/>
    <m/>
    <x v="1"/>
    <x v="0"/>
  </r>
  <r>
    <x v="2"/>
    <s v="715171"/>
    <s v="Internet Cable Box/Thùng cáp mạng Internet CAT5 AMTAKO 305m"/>
    <m/>
    <n v="2"/>
    <n v="1900000"/>
    <n v="73.07692307692308"/>
    <n v="950000"/>
    <m/>
    <m/>
    <m/>
    <x v="1"/>
    <x v="0"/>
  </r>
  <r>
    <x v="2"/>
    <s v="715172"/>
    <s v="Meanwell/Bộ nguồn 2 đầu ra 5V/24V Meanwell D-60B"/>
    <m/>
    <n v="4"/>
    <n v="1320000"/>
    <n v="50.769230769230766"/>
    <n v="330000"/>
    <m/>
    <m/>
    <m/>
    <x v="1"/>
    <x v="0"/>
  </r>
  <r>
    <x v="2"/>
    <s v="715201"/>
    <s v="Compressed Air Filter Element/Lõi lọc khí nén H007T, kích thước Ø70 x 455mm, độ lọc 1 micron"/>
    <m/>
    <n v="14"/>
    <n v="7000000"/>
    <n v="269.23076923076923"/>
    <n v="500000"/>
    <m/>
    <m/>
    <m/>
    <x v="1"/>
    <x v="0"/>
  </r>
  <r>
    <x v="2"/>
    <s v="715225"/>
    <s v="Switching Power Supply/Bộ nguồn tổ ong LRS-200-24 (200W 24V 8.8A)"/>
    <m/>
    <n v="2"/>
    <n v="1100000"/>
    <n v="42.307692307692307"/>
    <n v="550000"/>
    <m/>
    <m/>
    <m/>
    <x v="1"/>
    <x v="0"/>
  </r>
  <r>
    <x v="2"/>
    <s v="715226"/>
    <s v="Switching Power Supply/Bộ nguồn tổ ong LRS-100-48 (100W 48V 2.3A)"/>
    <m/>
    <n v="1"/>
    <n v="375000"/>
    <n v="14.423076923076923"/>
    <n v="375000"/>
    <m/>
    <m/>
    <m/>
    <x v="1"/>
    <x v="0"/>
  </r>
  <r>
    <x v="2"/>
    <s v="715553"/>
    <s v="Fitting/Đầu nối thẳng PT1/4-4"/>
    <m/>
    <n v="98"/>
    <n v="2940000"/>
    <n v="113.07692307692308"/>
    <n v="30000"/>
    <m/>
    <m/>
    <m/>
    <x v="1"/>
    <x v="0"/>
  </r>
  <r>
    <x v="2"/>
    <s v="715554"/>
    <s v="Fitting/Đầu nối thẳng PT1/4-6"/>
    <m/>
    <n v="100"/>
    <n v="3000000"/>
    <n v="115.38461538461539"/>
    <n v="30000"/>
    <m/>
    <m/>
    <m/>
    <x v="1"/>
    <x v="0"/>
  </r>
  <r>
    <x v="2"/>
    <s v="715560"/>
    <s v="Electronic Circuit Cleaner Spray/Chai xịt Vệ sinh mạch điện tử WD-40 contact cleaner"/>
    <m/>
    <n v="10"/>
    <n v="2450000"/>
    <n v="94.230769230769226"/>
    <n v="245000"/>
    <m/>
    <m/>
    <m/>
    <x v="1"/>
    <x v="0"/>
  </r>
  <r>
    <x v="2"/>
    <s v="715866"/>
    <s v="Van định hướng V111-5LZ"/>
    <m/>
    <n v="10"/>
    <n v="4400000"/>
    <n v="169.23076923076923"/>
    <n v="440000"/>
    <m/>
    <m/>
    <m/>
    <x v="1"/>
    <x v="0"/>
  </r>
  <r>
    <x v="2"/>
    <s v="715867"/>
    <s v="금형부품Chi tiết thép SKD-61 (K) KT:62*105.61*111  INSERT LOWER CORE"/>
    <m/>
    <n v="4"/>
    <n v="16236400"/>
    <n v="624.47692307692307"/>
    <n v="4059100"/>
    <m/>
    <m/>
    <m/>
    <x v="1"/>
    <x v="0"/>
  </r>
  <r>
    <x v="2"/>
    <s v="715892"/>
    <s v="Display screen of the automatic material feeding dryer/ Màn hình của lò xấy thả liệu tự động MC-35MR-4MT-700-F3-A (72W, 24V3A)"/>
    <m/>
    <n v="2"/>
    <n v="9200000"/>
    <n v="353.84615384615387"/>
    <n v="4600000"/>
    <m/>
    <m/>
    <m/>
    <x v="1"/>
    <x v="0"/>
  </r>
  <r>
    <x v="2"/>
    <s v="715932"/>
    <s v="EJECTOR PIN/밀핀Chốt hãm bằng thép của khuôn đúc SKD61 :D1.6*L50*H4*D4"/>
    <m/>
    <n v="35"/>
    <n v="1190000"/>
    <n v="45.769230769230766"/>
    <n v="34000"/>
    <m/>
    <m/>
    <m/>
    <x v="1"/>
    <x v="0"/>
  </r>
  <r>
    <x v="2"/>
    <s v="715960"/>
    <s v="Casting ladle bushing/ Bạc gáo múc liệu máy đúc 1 đầu phi 30mm, 1 đầu phi 25mm, lỗ trong phi 20mm L= 18mm, ( nhiệt luyện )"/>
    <m/>
    <n v="18"/>
    <n v="6300000"/>
    <n v="242.30769230769232"/>
    <n v="350000"/>
    <m/>
    <m/>
    <m/>
    <x v="1"/>
    <x v="0"/>
  </r>
  <r>
    <x v="2"/>
    <s v="715961"/>
    <s v="Nozzle retaining pin/ Chốt giữ vòi phun phi 13,6mm* 22mm L=54 ( bao gồm cả long đen, và chốt chẻ )"/>
    <m/>
    <n v="16"/>
    <n v="3840000"/>
    <n v="147.69230769230768"/>
    <n v="240000"/>
    <m/>
    <m/>
    <m/>
    <x v="1"/>
    <x v="0"/>
  </r>
  <r>
    <x v="2"/>
    <s v="715966"/>
    <s v="Stainless steel slide rail for YIZUMI machine/ Thanh trượt bằng inox dùng cho máy YIZUMI (L=1690mm*100*3mm)"/>
    <m/>
    <n v="2"/>
    <n v="4200000"/>
    <n v="161.53846153846155"/>
    <n v="2100000"/>
    <m/>
    <m/>
    <m/>
    <x v="1"/>
    <x v="0"/>
  </r>
  <r>
    <x v="2"/>
    <s v="715967"/>
    <s v="Slide base for Yizumi 400-ton injection molding machine/ Đế trượt máy đúc Yizumi 400ton ( L= 420*90*14mm) chất liệu đồng"/>
    <m/>
    <n v="4"/>
    <n v="23600000"/>
    <n v="907.69230769230774"/>
    <n v="5900000"/>
    <m/>
    <m/>
    <m/>
    <x v="1"/>
    <x v="0"/>
  </r>
  <r>
    <x v="2"/>
    <s v="715978"/>
    <s v="금형부품Chi tiết thép SKD-61 (K) KT: 40.1*180*300 UPPER CORE"/>
    <m/>
    <n v="1"/>
    <n v="8705500"/>
    <n v="334.82692307692309"/>
    <n v="8705500"/>
    <m/>
    <m/>
    <m/>
    <x v="1"/>
    <x v="0"/>
  </r>
  <r>
    <x v="2"/>
    <s v="715980"/>
    <s v="금형부품Chi tiết thép SKD-61 (K) KT: 47.5*180*300 LOWER CORE"/>
    <m/>
    <n v="1"/>
    <n v="12317800"/>
    <n v="473.76153846153846"/>
    <n v="12317800"/>
    <m/>
    <m/>
    <m/>
    <x v="1"/>
    <x v="0"/>
  </r>
  <r>
    <x v="2"/>
    <s v="715981"/>
    <s v="금형부품Chi tiết thép SKD-61 (K) KT: 75.3*170*310   LOWER CORE"/>
    <m/>
    <n v="1"/>
    <n v="20775050"/>
    <n v="799.0403846153846"/>
    <n v="20775050"/>
    <m/>
    <m/>
    <m/>
    <x v="1"/>
    <x v="0"/>
  </r>
  <r>
    <x v="2"/>
    <s v="715993"/>
    <s v="금형부품Chi tiết thép SKD-61 R KT: 160*100.1 SLEEVE"/>
    <m/>
    <n v="1"/>
    <n v="8796900"/>
    <n v="338.34230769230771"/>
    <n v="8796900"/>
    <m/>
    <m/>
    <m/>
    <x v="1"/>
    <x v="0"/>
  </r>
  <r>
    <x v="2"/>
    <s v="740223"/>
    <s v="Steel anchor bolt/ Nở sắt M10*120mm"/>
    <m/>
    <n v="100"/>
    <n v="812400"/>
    <n v="31.246153846153845"/>
    <n v="8124"/>
    <m/>
    <m/>
    <m/>
    <x v="1"/>
    <x v="0"/>
  </r>
  <r>
    <x v="2"/>
    <s v="740227"/>
    <s v="Hexagonal bolt/chìm lục giác kt M6*30"/>
    <m/>
    <n v="74"/>
    <n v="57350"/>
    <n v="2.2057692307692309"/>
    <n v="775"/>
    <m/>
    <m/>
    <m/>
    <x v="1"/>
    <x v="0"/>
  </r>
  <r>
    <x v="2"/>
    <s v="740229"/>
    <s v="Hexagonal bolt/ Chìm lục giác M6*50"/>
    <m/>
    <n v="48"/>
    <n v="50928"/>
    <n v="1.9587692307692308"/>
    <n v="1061"/>
    <m/>
    <m/>
    <m/>
    <x v="1"/>
    <x v="0"/>
  </r>
  <r>
    <x v="2"/>
    <s v="740422"/>
    <s v="Paint Roller-con lăn sơn L=23cm,Ø15mm"/>
    <m/>
    <n v="13"/>
    <n v="338000"/>
    <n v="13"/>
    <n v="26000"/>
    <m/>
    <m/>
    <m/>
    <x v="1"/>
    <x v="0"/>
  </r>
  <r>
    <x v="2"/>
    <s v="740841"/>
    <s v="Diamond mounted point (polishing)/Bộ đầu mài hợp kim BMAS-30(thân kim loại, đầu kim cương),phi 3,dài 4.5cm"/>
    <m/>
    <n v="2"/>
    <n v="594000"/>
    <n v="22.846153846153847"/>
    <n v="297000"/>
    <m/>
    <m/>
    <m/>
    <x v="1"/>
    <x v="0"/>
  </r>
  <r>
    <x v="2"/>
    <s v="743975"/>
    <s v="Mũi taro M5*0.8*100L"/>
    <m/>
    <n v="10"/>
    <n v="2960000"/>
    <n v="113.84615384615384"/>
    <n v="296000"/>
    <m/>
    <m/>
    <m/>
    <x v="1"/>
    <x v="0"/>
  </r>
  <r>
    <x v="2"/>
    <s v="744112"/>
    <s v="铰刀 Dao tiện Ø5.0*4L（LQ2-COVER)"/>
    <m/>
    <n v="2"/>
    <n v="4400000"/>
    <n v="169.23076923076923"/>
    <n v="2200000"/>
    <m/>
    <m/>
    <m/>
    <x v="1"/>
    <x v="0"/>
  </r>
  <r>
    <x v="2"/>
    <s v="744191"/>
    <s v="D2.72x9.8xD6x60L DRILL STEP"/>
    <m/>
    <n v="27"/>
    <n v="5400000"/>
    <n v="207.69230769230768"/>
    <n v="200000"/>
    <m/>
    <m/>
    <m/>
    <x v="1"/>
    <x v="0"/>
  </r>
  <r>
    <x v="2"/>
    <s v="744365"/>
    <s v="D1.5x1TxD0.75x8XD6 T CUT"/>
    <m/>
    <n v="133"/>
    <n v="17837647.058823571"/>
    <n v="686.06334841629121"/>
    <n v="134117.64705882384"/>
    <m/>
    <m/>
    <m/>
    <x v="1"/>
    <x v="0"/>
  </r>
  <r>
    <x v="2"/>
    <s v="744366"/>
    <s v="D1.01x9.3FLxD6 REAMER(TiB2)"/>
    <m/>
    <n v="78"/>
    <n v="20736264.737793844"/>
    <n v="797.54864376130172"/>
    <n v="265849.54792043392"/>
    <m/>
    <m/>
    <m/>
    <x v="1"/>
    <x v="0"/>
  </r>
  <r>
    <x v="2"/>
    <s v="744367"/>
    <s v="D3.5x1TxD1x5.5xD4 T CUT"/>
    <m/>
    <n v="31"/>
    <n v="3610404.0404040404"/>
    <n v="138.86169386169385"/>
    <n v="116464.64646464646"/>
    <m/>
    <m/>
    <m/>
    <x v="1"/>
    <x v="0"/>
  </r>
  <r>
    <x v="2"/>
    <s v="744368"/>
    <s v="D2x0.5TxD1x8xD6 T CUT"/>
    <m/>
    <n v="75"/>
    <n v="9674385.2459016405"/>
    <n v="372.09174022698619"/>
    <n v="128991.80327868855"/>
    <m/>
    <m/>
    <m/>
    <x v="1"/>
    <x v="0"/>
  </r>
  <r>
    <x v="2"/>
    <s v="744369"/>
    <s v="D2xR0.2xR0.2xA45x1.15FLxD1.1x2.65xD6 FORM"/>
    <m/>
    <n v="51"/>
    <n v="7555463.4146341505"/>
    <n v="290.59474671669807"/>
    <n v="148146.34146341472"/>
    <m/>
    <m/>
    <m/>
    <x v="1"/>
    <x v="0"/>
  </r>
  <r>
    <x v="2"/>
    <s v="744370"/>
    <s v="D1xR0.5xR0.2xA55x1.05FLxD1x3xD4 FORM"/>
    <m/>
    <n v="112"/>
    <n v="16090381.6793893"/>
    <n v="618.86083382266543"/>
    <n v="143664.12213740445"/>
    <m/>
    <m/>
    <m/>
    <x v="1"/>
    <x v="0"/>
  </r>
  <r>
    <x v="2"/>
    <s v="744371"/>
    <s v="D1xR0.5xR0.2xA55x1.3FLxD1x3.25xD4 FORM"/>
    <m/>
    <n v="82"/>
    <n v="14760000"/>
    <n v="567.69230769230774"/>
    <n v="180000"/>
    <m/>
    <m/>
    <m/>
    <x v="1"/>
    <x v="0"/>
  </r>
  <r>
    <x v="2"/>
    <s v="745674"/>
    <s v="Tap Roll M3x0.5x70L (OSG)"/>
    <m/>
    <n v="27"/>
    <n v="11205000"/>
    <n v="430.96153846153845"/>
    <n v="415000"/>
    <m/>
    <m/>
    <m/>
    <x v="1"/>
    <x v="0"/>
  </r>
  <r>
    <x v="2"/>
    <s v="750408"/>
    <s v="Tấm hợp kim đồng (Cu 98.25-99.45%, crom 0.5-1.5%) C11000, kt: 20*50*60mm"/>
    <m/>
    <n v="18"/>
    <n v="4340000"/>
    <n v="166.92307692307693"/>
    <n v="241111.11111111112"/>
    <m/>
    <m/>
    <m/>
    <x v="1"/>
    <x v="0"/>
  </r>
  <r>
    <x v="2"/>
    <s v="750533"/>
    <s v="Cầu chì 10A, 250 V, thủy tinh, L: 30mm"/>
    <m/>
    <n v="10"/>
    <n v="20000"/>
    <n v="0.76923076923076927"/>
    <n v="2000"/>
    <m/>
    <m/>
    <m/>
    <x v="1"/>
    <x v="0"/>
  </r>
  <r>
    <x v="2"/>
    <s v="751186"/>
    <s v="Endmill R0.3*6*50L"/>
    <m/>
    <n v="7"/>
    <n v="2072000"/>
    <n v="79.692307692307693"/>
    <n v="296000"/>
    <m/>
    <m/>
    <m/>
    <x v="1"/>
    <x v="0"/>
  </r>
  <r>
    <x v="2"/>
    <s v="751195"/>
    <s v="Fuse/Cầu chì 8A-250V"/>
    <m/>
    <n v="10"/>
    <n v="50000"/>
    <n v="1.9230769230769231"/>
    <n v="5000"/>
    <m/>
    <m/>
    <m/>
    <x v="1"/>
    <x v="0"/>
  </r>
  <r>
    <x v="2"/>
    <s v="751313"/>
    <s v="Solenoid valve_x000a_/Van điện từ TPC 3120 -5H-01"/>
    <m/>
    <n v="10"/>
    <n v="6450000"/>
    <n v="248.07692307692307"/>
    <n v="645000"/>
    <m/>
    <m/>
    <m/>
    <x v="1"/>
    <x v="0"/>
  </r>
  <r>
    <x v="2"/>
    <s v="751961"/>
    <s v="Metal Shim Tape Rolls/Inox dạng cuộn (Căn đệm) 50*0.03mm*5m"/>
    <m/>
    <n v="2"/>
    <n v="1120000"/>
    <n v="43.07692307692308"/>
    <n v="560000"/>
    <m/>
    <m/>
    <m/>
    <x v="1"/>
    <x v="0"/>
  </r>
  <r>
    <x v="2"/>
    <s v="752199"/>
    <s v="Cutting stone-đá cắt AGP. Size:105*1*16mm"/>
    <m/>
    <n v="5"/>
    <n v="100000"/>
    <n v="3.8461538461538463"/>
    <n v="20000"/>
    <m/>
    <m/>
    <m/>
    <x v="1"/>
    <x v="0"/>
  </r>
  <r>
    <x v="2"/>
    <s v="752671"/>
    <s v="Hexagonal bolt_x000a_/ Chìm lục giác M6*80mm"/>
    <m/>
    <n v="50"/>
    <n v="250000"/>
    <n v="9.615384615384615"/>
    <n v="5000"/>
    <m/>
    <m/>
    <m/>
    <x v="1"/>
    <x v="0"/>
  </r>
  <r>
    <x v="2"/>
    <s v="752974"/>
    <s v="Transformer/ Biến áp nguồn điều khiển máy trimming Hyundae, Input: 110V-220V, Output: 12V"/>
    <m/>
    <n v="11"/>
    <n v="2365000"/>
    <n v="90.961538461538467"/>
    <n v="215000"/>
    <m/>
    <m/>
    <m/>
    <x v="1"/>
    <x v="0"/>
  </r>
  <r>
    <x v="2"/>
    <s v="753438"/>
    <s v="VBC Cutpine A-150V_x000a_/Dầu cắt gọt VBC A-150V"/>
    <m/>
    <n v="200"/>
    <n v="10500000"/>
    <n v="403.84615384615387"/>
    <n v="52500"/>
    <m/>
    <m/>
    <m/>
    <x v="1"/>
    <x v="0"/>
  </r>
  <r>
    <x v="2"/>
    <s v="753458"/>
    <s v="Biến tần  FR- A840-1,5k-1"/>
    <m/>
    <n v="1"/>
    <n v="11400000"/>
    <n v="438.46153846153845"/>
    <n v="11400000"/>
    <m/>
    <m/>
    <m/>
    <x v="1"/>
    <x v="0"/>
  </r>
  <r>
    <x v="2"/>
    <s v="753780"/>
    <s v="Industrial fan/Quạt treo tường KOMASU KM750"/>
    <m/>
    <n v="5"/>
    <n v="15750000"/>
    <n v="605.76923076923072"/>
    <n v="3150000"/>
    <m/>
    <m/>
    <m/>
    <x v="1"/>
    <x v="0"/>
  </r>
  <r>
    <x v="2"/>
    <s v="754540"/>
    <s v="Lock/Khóa tủ điện MS 480-2 màu đen"/>
    <m/>
    <n v="7"/>
    <n v="700000"/>
    <n v="26.923076923076923"/>
    <n v="100000"/>
    <m/>
    <m/>
    <m/>
    <x v="1"/>
    <x v="0"/>
  </r>
  <r>
    <x v="2"/>
    <s v="754691"/>
    <s v="Grinding coarse/Bộ mài thô 3*6"/>
    <m/>
    <n v="1"/>
    <n v="705000"/>
    <n v="27.115384615384617"/>
    <n v="705000"/>
    <m/>
    <m/>
    <m/>
    <x v="1"/>
    <x v="0"/>
  </r>
  <r>
    <x v="2"/>
    <s v="756109"/>
    <s v="Bulong lục giác chìm đen M6*15"/>
    <m/>
    <n v="352"/>
    <n v="186560"/>
    <n v="7.1753846153846155"/>
    <n v="530"/>
    <m/>
    <m/>
    <m/>
    <x v="1"/>
    <x v="0"/>
  </r>
  <r>
    <x v="2"/>
    <s v="756513"/>
    <s v="Solenoid valve CKD 4GB119-E2/Van điện từ CKD 4GB119-E2"/>
    <m/>
    <n v="14"/>
    <n v="12600000"/>
    <n v="484.61538461538464"/>
    <n v="900000"/>
    <m/>
    <m/>
    <m/>
    <x v="1"/>
    <x v="0"/>
  </r>
  <r>
    <x v="2"/>
    <s v="756976"/>
    <s v="套铣刀（PCD) Bộ dao tiệnD86.70*87.0（KA4-HOUSING"/>
    <m/>
    <n v="3"/>
    <n v="16878000"/>
    <n v="649.15384615384619"/>
    <n v="5626000"/>
    <m/>
    <m/>
    <m/>
    <x v="1"/>
    <x v="0"/>
  </r>
  <r>
    <x v="2"/>
    <s v="757432"/>
    <s v="Motor Oubang 3RK20GN-C(1 phase,20W)"/>
    <m/>
    <n v="3"/>
    <n v="4200000"/>
    <n v="161.53846153846155"/>
    <n v="1400000"/>
    <m/>
    <m/>
    <m/>
    <x v="1"/>
    <x v="0"/>
  </r>
  <r>
    <x v="2"/>
    <s v="759788"/>
    <s v="Quạt hút nối ống Phi 250 Model: HT-250P(công suất 225W,lưu lượng:1405m³/h,Áp suất:488Pa, điện áp:220V)"/>
    <m/>
    <n v="2"/>
    <n v="3850000"/>
    <n v="148.07692307692307"/>
    <n v="1925000"/>
    <m/>
    <m/>
    <m/>
    <x v="1"/>
    <x v="0"/>
  </r>
  <r>
    <x v="2"/>
    <s v="784976"/>
    <s v="eK-LQ2 Cover-Position checking Jig 0.1 BC"/>
    <m/>
    <n v="3"/>
    <n v="7290000"/>
    <n v="280.38461538461536"/>
    <n v="2430000"/>
    <m/>
    <m/>
    <m/>
    <x v="1"/>
    <x v="0"/>
  </r>
  <r>
    <x v="2"/>
    <s v="810006"/>
    <s v="Release agent WDR-251B/Dầu tách khuôn WDR-251B"/>
    <m/>
    <n v="1060"/>
    <n v="68370000"/>
    <n v="2629.6153846153848"/>
    <n v="64500"/>
    <m/>
    <m/>
    <m/>
    <x v="1"/>
    <x v="0"/>
  </r>
  <r>
    <x v="2"/>
    <s v="744360"/>
    <s v="Drill Step D2.25x5.5xA90xD4x45L (MPC)"/>
    <m/>
    <n v="9"/>
    <n v="1170000"/>
    <n v="45"/>
    <n v="130000"/>
    <m/>
    <m/>
    <m/>
    <x v="1"/>
    <x v="0"/>
  </r>
  <r>
    <x v="2"/>
    <s v="711330"/>
    <s v="Mold Polishing Liquide/Dung dịch đánh bóng khuôn Grade W10"/>
    <m/>
    <n v="2"/>
    <n v="248000"/>
    <n v="9.5384615384615383"/>
    <n v="124000"/>
    <m/>
    <m/>
    <m/>
    <x v="1"/>
    <x v="0"/>
  </r>
  <r>
    <x v="2"/>
    <s v="711500"/>
    <s v="Drill bit/Mũi khoan thép Ø5.1"/>
    <m/>
    <n v="15"/>
    <n v="832500"/>
    <n v="32.019230769230766"/>
    <n v="55500"/>
    <m/>
    <m/>
    <m/>
    <x v="1"/>
    <x v="0"/>
  </r>
  <r>
    <x v="2"/>
    <s v="711514"/>
    <s v="Philips LED Round Ceiling Light/Đèn ốp trần tròn Philips Led 20w CL254"/>
    <m/>
    <n v="2"/>
    <n v="1576000"/>
    <n v="60.615384615384613"/>
    <n v="788000"/>
    <m/>
    <m/>
    <m/>
    <x v="1"/>
    <x v="0"/>
  </r>
  <r>
    <x v="2"/>
    <s v="711515"/>
    <s v="Plastic Dust Extraction Hose/Ống hút bụi nhựa D100"/>
    <m/>
    <n v="28"/>
    <n v="2072000"/>
    <n v="79.692307692307693"/>
    <n v="74000"/>
    <m/>
    <m/>
    <m/>
    <x v="1"/>
    <x v="0"/>
  </r>
  <r>
    <x v="2"/>
    <s v="711517"/>
    <s v="Cable tray with powder-coated cover/Máng điện và nắp sơn tĩnh điện 150x100x L: 2500x T: 1,2 mm"/>
    <m/>
    <n v="6"/>
    <n v="2880000"/>
    <n v="110.76923076923077"/>
    <n v="480000"/>
    <m/>
    <m/>
    <m/>
    <x v="1"/>
    <x v="0"/>
  </r>
  <r>
    <x v="2"/>
    <s v="711518"/>
    <s v="Aptomat/Aptomat LS 3 pha MCB 3A"/>
    <m/>
    <n v="15"/>
    <n v="3525000"/>
    <n v="135.57692307692307"/>
    <n v="235000"/>
    <m/>
    <m/>
    <m/>
    <x v="1"/>
    <x v="0"/>
  </r>
  <r>
    <x v="2"/>
    <s v="711519"/>
    <s v="Aptomat/Aptomat LS 3 pha MCB 6A"/>
    <m/>
    <n v="10"/>
    <n v="2350000"/>
    <n v="90.384615384615387"/>
    <n v="235000"/>
    <m/>
    <m/>
    <m/>
    <x v="1"/>
    <x v="0"/>
  </r>
  <r>
    <x v="2"/>
    <s v="711520"/>
    <s v="Drive Belt-Fan Belt /Dây curoa B61"/>
    <m/>
    <n v="10"/>
    <n v="520000"/>
    <n v="20"/>
    <n v="52000"/>
    <m/>
    <m/>
    <m/>
    <x v="1"/>
    <x v="0"/>
  </r>
  <r>
    <x v="2"/>
    <s v="711522"/>
    <s v="lack Plastic Cover Strip for Aluminum Profile Slot/Nẹp nhựa che rãnh nhôm định hình 8, màu đen"/>
    <m/>
    <n v="100"/>
    <n v="400000"/>
    <n v="15.384615384615385"/>
    <n v="4000"/>
    <m/>
    <m/>
    <m/>
    <x v="1"/>
    <x v="0"/>
  </r>
  <r>
    <x v="2"/>
    <s v="711531"/>
    <s v="Bearing/Vòng bi HCS7010-C-T-P4S-UL-50BNR10H"/>
    <m/>
    <n v="2"/>
    <n v="19200000"/>
    <n v="738.46153846153845"/>
    <n v="9600000"/>
    <m/>
    <m/>
    <m/>
    <x v="1"/>
    <x v="0"/>
  </r>
  <r>
    <x v="2"/>
    <s v="711540"/>
    <s v="Blaster Jig Cover/ Đồ gá nắp Blaster – SUS304"/>
    <m/>
    <n v="8"/>
    <n v="144000000"/>
    <n v="5538.4615384615381"/>
    <n v="18000000"/>
    <m/>
    <m/>
    <m/>
    <x v="1"/>
    <x v="0"/>
  </r>
  <r>
    <x v="2"/>
    <s v="711541"/>
    <s v="Blaster Jig Housing/Đồ gá vỏ Blaster – SUS304"/>
    <m/>
    <n v="8"/>
    <n v="129600000"/>
    <n v="4984.6153846153848"/>
    <n v="16200000"/>
    <m/>
    <m/>
    <m/>
    <x v="1"/>
    <x v="0"/>
  </r>
  <r>
    <x v="2"/>
    <s v="711542"/>
    <s v="Blaster Cart – Steel Frame/Xe đẩy Blaster – Khung thép hộp 50×50×2, base SS400, sơn tĩnh điện, bánh tải ≥200 kg/bánh"/>
    <m/>
    <n v="16"/>
    <n v="156480000"/>
    <n v="6018.4615384615381"/>
    <n v="9780000"/>
    <m/>
    <m/>
    <m/>
    <x v="1"/>
    <x v="0"/>
  </r>
  <r>
    <x v="2"/>
    <s v="711543"/>
    <s v="Hollow Shaft Worm Gearbox/Hộp số giảm tốc cốt âm NMRV050-30-FA-71B5"/>
    <m/>
    <n v="1"/>
    <n v="2250000"/>
    <n v="86.538461538461533"/>
    <n v="2250000"/>
    <m/>
    <m/>
    <m/>
    <x v="1"/>
    <x v="0"/>
  </r>
  <r>
    <x v="2"/>
    <s v="711576"/>
    <s v="Heat Shrink Tubing/Gen co nhiệt sọc xanh vàng phi 8mm"/>
    <m/>
    <n v="50"/>
    <n v="500000"/>
    <n v="19.23076923076923"/>
    <n v="10000"/>
    <m/>
    <m/>
    <m/>
    <x v="1"/>
    <x v="0"/>
  </r>
  <r>
    <x v="2"/>
    <s v="711577"/>
    <s v="Solenoid Valve/Van điện từ 7V22008B050"/>
    <m/>
    <n v="4"/>
    <n v="2692000"/>
    <n v="103.53846153846153"/>
    <n v="673000"/>
    <m/>
    <m/>
    <m/>
    <x v="1"/>
    <x v="0"/>
  </r>
  <r>
    <x v="2"/>
    <s v="711650"/>
    <s v="Motor fan/Quạt làm mát động cơ máy Doosan T4050, RT5318-0220W-B30R-S053~AC 200V 50/60Hz 32/34W, serial no 007264"/>
    <m/>
    <n v="5"/>
    <n v="15000000"/>
    <n v="576.92307692307691"/>
    <n v="3000000"/>
    <m/>
    <m/>
    <m/>
    <x v="1"/>
    <x v="0"/>
  </r>
  <r>
    <x v="2"/>
    <s v="711651"/>
    <s v="Sơn Lót Epoxy Chống Rỉ Cho Sắt Thép EP170(QD) bao gồm chất đông rắn"/>
    <m/>
    <n v="2"/>
    <n v="4680000"/>
    <n v="180"/>
    <n v="2340000"/>
    <m/>
    <m/>
    <m/>
    <x v="1"/>
    <x v="0"/>
  </r>
  <r>
    <x v="2"/>
    <s v="711652"/>
    <s v="Sơn Phủ Polyurethane Ngoài Trời UT6581 - Trắng 1000 bao gồm chất đông cứng"/>
    <m/>
    <n v="2"/>
    <n v="5416800"/>
    <n v="208.33846153846153"/>
    <n v="2708400"/>
    <m/>
    <m/>
    <m/>
    <x v="1"/>
    <x v="0"/>
  </r>
  <r>
    <x v="2"/>
    <s v="712181"/>
    <s v="Nguồn tổ ong Input 220VAC output 24VDC 2A kích thước (L*W*H:110mm*78mm*35mm)"/>
    <m/>
    <n v="6"/>
    <n v="1470000"/>
    <n v="56.53846153846154"/>
    <n v="245000"/>
    <m/>
    <m/>
    <m/>
    <x v="1"/>
    <x v="0"/>
  </r>
  <r>
    <x v="2"/>
    <s v="712182"/>
    <s v="Rolay/role trung gian OMRON MY2N-J 24VDC 10A 8 chân nhỏ, có đế cài"/>
    <m/>
    <n v="30"/>
    <n v="2100000"/>
    <n v="80.769230769230774"/>
    <n v="70000"/>
    <m/>
    <m/>
    <m/>
    <x v="1"/>
    <x v="0"/>
  </r>
  <r>
    <x v="2"/>
    <s v="712256"/>
    <s v="mineral vacuum pump oil/Dầu máy hút chân không Elmo Rietschile (MULTI-LUBE 100)"/>
    <m/>
    <n v="5"/>
    <n v="4490000"/>
    <n v="172.69230769230768"/>
    <n v="898000"/>
    <m/>
    <m/>
    <m/>
    <x v="1"/>
    <x v="0"/>
  </r>
  <r>
    <x v="2"/>
    <s v="713110"/>
    <s v="Hydraulic pipe/Ống tuy ô thủy lực vỏ thép dài 700mm bấm ren 1/4&quot; hai đầu côn lõm"/>
    <m/>
    <n v="15"/>
    <n v="2250000"/>
    <n v="86.538461538461533"/>
    <n v="150000"/>
    <m/>
    <m/>
    <m/>
    <x v="1"/>
    <x v="0"/>
  </r>
  <r>
    <x v="2"/>
    <s v="713374"/>
    <s v="Wire Mesh Cable Tray with Cover/máng ghen luồn dây điện có nắp"/>
    <m/>
    <n v="7"/>
    <n v="497000"/>
    <n v="19.115384615384617"/>
    <n v="71000"/>
    <m/>
    <m/>
    <m/>
    <x v="1"/>
    <x v="0"/>
  </r>
  <r>
    <x v="2"/>
    <s v="713379"/>
    <s v="Power cable/Dây cáp điện 3*6mm"/>
    <m/>
    <n v="100"/>
    <n v="6875000"/>
    <n v="264.42307692307691"/>
    <n v="68750"/>
    <m/>
    <m/>
    <m/>
    <x v="1"/>
    <x v="0"/>
  </r>
  <r>
    <x v="2"/>
    <s v="713430"/>
    <s v="Thép U mạ kẽm 100*50*5*6000mm (34kg/bar)"/>
    <m/>
    <n v="1"/>
    <n v="880000"/>
    <n v="33.846153846153847"/>
    <n v="880000"/>
    <m/>
    <m/>
    <m/>
    <x v="1"/>
    <x v="0"/>
  </r>
  <r>
    <x v="2"/>
    <s v="713471"/>
    <s v="Bearing/vòng bi SKF 6301"/>
    <m/>
    <n v="20"/>
    <n v="1040000"/>
    <n v="40"/>
    <n v="52000"/>
    <m/>
    <m/>
    <m/>
    <x v="1"/>
    <x v="0"/>
  </r>
  <r>
    <x v="2"/>
    <s v="713648"/>
    <s v="금형부품/Chi tiết thép SKD-61(K), KT:45.53*128*140 INSERT"/>
    <m/>
    <n v="1"/>
    <n v="4877150"/>
    <n v="187.5826923076923"/>
    <n v="4877150"/>
    <m/>
    <m/>
    <m/>
    <x v="1"/>
    <x v="0"/>
  </r>
  <r>
    <x v="2"/>
    <s v="713939"/>
    <s v="금형부품/Chi tiết thép SKD-61(K), KT:121*215*223.9 SLIDE 2"/>
    <m/>
    <n v="1"/>
    <n v="18375600"/>
    <n v="706.7538461538461"/>
    <n v="18375600"/>
    <m/>
    <m/>
    <m/>
    <x v="1"/>
    <x v="0"/>
  </r>
  <r>
    <x v="2"/>
    <s v="714006"/>
    <s v="Light bulb/Bóng đèn chiếu sáng dùng cho máy hàn Laser"/>
    <m/>
    <n v="2"/>
    <n v="130000"/>
    <n v="5"/>
    <n v="65000"/>
    <m/>
    <m/>
    <m/>
    <x v="1"/>
    <x v="0"/>
  </r>
  <r>
    <x v="2"/>
    <s v="714269"/>
    <s v="Vít me X cho máy tiện Doosan LYNX 235  -II"/>
    <m/>
    <n v="1"/>
    <n v="19570000"/>
    <n v="752.69230769230774"/>
    <n v="19570000"/>
    <m/>
    <m/>
    <m/>
    <x v="1"/>
    <x v="0"/>
  </r>
  <r>
    <x v="2"/>
    <s v="714270"/>
    <s v="Vít me Z cho máy tiện Doosan LYNX 235  -II"/>
    <m/>
    <n v="1"/>
    <n v="16400000"/>
    <n v="630.76923076923072"/>
    <n v="16400000"/>
    <m/>
    <m/>
    <m/>
    <x v="1"/>
    <x v="0"/>
  </r>
  <r>
    <x v="2"/>
    <s v="714285"/>
    <s v="Drill bit clamp/Bầu kẹp mũi khoan 3-16mm  INT-16-JC-20"/>
    <m/>
    <n v="1"/>
    <n v="1175000"/>
    <n v="45.192307692307693"/>
    <n v="1175000"/>
    <m/>
    <m/>
    <m/>
    <x v="1"/>
    <x v="0"/>
  </r>
  <r>
    <x v="2"/>
    <s v="714400"/>
    <s v="Square Steel Tube/Sắt hộp mạ kẽm (50x100x6000x1.4)mm"/>
    <m/>
    <n v="1"/>
    <n v="444590"/>
    <n v="17.099615384615383"/>
    <n v="444590"/>
    <m/>
    <m/>
    <m/>
    <x v="1"/>
    <x v="0"/>
  </r>
  <r>
    <x v="2"/>
    <s v="714450"/>
    <s v="Fitting/khớp nối thẳng ren M5 khí 4"/>
    <m/>
    <n v="50"/>
    <n v="300000"/>
    <n v="11.538461538461538"/>
    <n v="6000"/>
    <m/>
    <m/>
    <m/>
    <x v="1"/>
    <x v="0"/>
  </r>
  <r>
    <x v="2"/>
    <s v="714489"/>
    <s v="Xi lanh HFKL20 AIRTAC"/>
    <m/>
    <n v="4"/>
    <n v="8948000"/>
    <n v="344.15384615384613"/>
    <n v="2237000"/>
    <m/>
    <m/>
    <m/>
    <x v="1"/>
    <x v="0"/>
  </r>
  <r>
    <x v="2"/>
    <s v="714548"/>
    <s v="Dây dầu DN13 (1/2&quot;)X 1.2m ( ống nước làm mát máy fanuc)"/>
    <m/>
    <n v="15"/>
    <n v="3840000"/>
    <n v="147.69230769230768"/>
    <n v="256000"/>
    <m/>
    <m/>
    <m/>
    <x v="1"/>
    <x v="0"/>
  </r>
  <r>
    <x v="2"/>
    <s v="714756"/>
    <s v="Fitting/khớp nối thẳng ren M5 khi 6"/>
    <m/>
    <n v="50"/>
    <n v="350000"/>
    <n v="13.461538461538462"/>
    <n v="7000"/>
    <m/>
    <m/>
    <m/>
    <x v="1"/>
    <x v="0"/>
  </r>
  <r>
    <x v="2"/>
    <s v="714765"/>
    <s v="Oil Seal /Phớt SDR-50F(50x58x6.5mm)"/>
    <m/>
    <n v="50"/>
    <n v="1650000"/>
    <n v="63.46153846153846"/>
    <n v="33000"/>
    <m/>
    <m/>
    <m/>
    <x v="1"/>
    <x v="0"/>
  </r>
  <r>
    <x v="2"/>
    <s v="714815"/>
    <s v="Twin‑rod pneumatic cylinder/xi lanh khí nén dẫn hướng đôi TN10‑20S"/>
    <m/>
    <n v="2"/>
    <n v="480000"/>
    <n v="18.46153846153846"/>
    <n v="240000"/>
    <m/>
    <m/>
    <m/>
    <x v="1"/>
    <x v="0"/>
  </r>
  <r>
    <x v="2"/>
    <s v="714882"/>
    <s v="Solenoid Valves /van điện từ DSG-01-3C4-D24-N1-51T"/>
    <m/>
    <n v="3"/>
    <n v="4710000"/>
    <n v="181.15384615384616"/>
    <n v="1570000"/>
    <m/>
    <m/>
    <m/>
    <x v="1"/>
    <x v="0"/>
  </r>
  <r>
    <x v="2"/>
    <s v="714915"/>
    <s v="금형부품(DTD)/Chi tiết thép SKD61 KT:160*100.7  SLEEVE CO của khuôn A266"/>
    <m/>
    <n v="1"/>
    <n v="8961900"/>
    <n v="344.68846153846152"/>
    <n v="8961900"/>
    <m/>
    <m/>
    <m/>
    <x v="1"/>
    <x v="0"/>
  </r>
  <r>
    <x v="2"/>
    <s v="715043"/>
    <s v="Servo encoder line/Bộ mã hóa servo B2-3M"/>
    <m/>
    <n v="1"/>
    <n v="719000"/>
    <n v="27.653846153846153"/>
    <n v="719000"/>
    <m/>
    <m/>
    <m/>
    <x v="1"/>
    <x v="0"/>
  </r>
  <r>
    <x v="2"/>
    <s v="715044"/>
    <s v="Servo power line/Dây nguồn servo có phanh B2-3M with the brakes"/>
    <m/>
    <n v="1"/>
    <n v="837000"/>
    <n v="32.192307692307693"/>
    <n v="837000"/>
    <m/>
    <m/>
    <m/>
    <x v="1"/>
    <x v="0"/>
  </r>
  <r>
    <x v="2"/>
    <s v="715045"/>
    <s v="Servo power line/Dây nguồn servo không có phanh B2-3M with no brakes"/>
    <m/>
    <n v="1"/>
    <n v="719000"/>
    <n v="27.653846153846153"/>
    <n v="719000"/>
    <m/>
    <m/>
    <m/>
    <x v="1"/>
    <x v="0"/>
  </r>
  <r>
    <x v="2"/>
    <s v="715046"/>
    <s v="Encoder/Bộ mã hóaE6B2-CWZ6C-360P"/>
    <m/>
    <n v="1"/>
    <n v="4681000"/>
    <n v="180.03846153846155"/>
    <n v="4681000"/>
    <m/>
    <m/>
    <m/>
    <x v="1"/>
    <x v="0"/>
  </r>
  <r>
    <x v="2"/>
    <s v="715056"/>
    <s v="Wireless communication module/Bộ điều chỉnh tín hiệu 485 / 232 + fan heat module"/>
    <m/>
    <n v="2"/>
    <n v="4020000"/>
    <n v="154.61538461538461"/>
    <n v="2010000"/>
    <m/>
    <m/>
    <m/>
    <x v="1"/>
    <x v="0"/>
  </r>
  <r>
    <x v="2"/>
    <s v="715119"/>
    <s v="Bearings/Vòng bi SKF UC 208"/>
    <m/>
    <n v="8"/>
    <n v="800000"/>
    <n v="30.76923076923077"/>
    <n v="100000"/>
    <m/>
    <m/>
    <m/>
    <x v="1"/>
    <x v="0"/>
  </r>
  <r>
    <x v="2"/>
    <s v="715129"/>
    <s v="Folding bracket/Bản lề gập 30cm"/>
    <m/>
    <n v="7"/>
    <n v="945000"/>
    <n v="36.346153846153847"/>
    <n v="135000"/>
    <m/>
    <m/>
    <m/>
    <x v="1"/>
    <x v="0"/>
  </r>
  <r>
    <x v="2"/>
    <s v="715164"/>
    <s v="Temperature Sensor/Cảm biến nhiệt QBT102 -50~100ºC R B Y G12 6 P80mm Xingyuteng RS485 LCD G 1/2 80 mm"/>
    <m/>
    <n v="14"/>
    <n v="49238000"/>
    <n v="1893.7692307692307"/>
    <n v="3517000"/>
    <m/>
    <m/>
    <m/>
    <x v="1"/>
    <x v="0"/>
  </r>
  <r>
    <x v="2"/>
    <s v="715165"/>
    <s v="Water Sewage Pressure Sensor, Diffused Silicon Core/Cảm biến áp suất nước QDW90A W18 G V B3 P3 G2 J5 QIDIAN RS485 LCD 0-1,6 Mpa G1/2"/>
    <m/>
    <n v="4"/>
    <n v="11720000"/>
    <n v="450.76923076923077"/>
    <n v="2930000"/>
    <m/>
    <m/>
    <m/>
    <x v="1"/>
    <x v="0"/>
  </r>
  <r>
    <x v="2"/>
    <s v="715294"/>
    <s v="Sleeve/Trục gáo múc liệu M4B00803-01 S45C (D25/d20xL130)"/>
    <m/>
    <n v="12"/>
    <n v="4440000"/>
    <n v="170.76923076923077"/>
    <n v="370000"/>
    <m/>
    <m/>
    <m/>
    <x v="1"/>
    <x v="0"/>
  </r>
  <r>
    <x v="2"/>
    <s v="715347"/>
    <s v="금형부품/Chi tiết thép  SKD-11 (K) KT:30.25*200*250 STRIPPER"/>
    <m/>
    <n v="1"/>
    <n v="8936200"/>
    <n v="343.7"/>
    <n v="8936200"/>
    <m/>
    <m/>
    <m/>
    <x v="1"/>
    <x v="0"/>
  </r>
  <r>
    <x v="2"/>
    <s v="715357"/>
    <s v="Đầu cos SC 150-12, dùng cho dây 150mm lỗ phi 12"/>
    <m/>
    <n v="20"/>
    <n v="800000"/>
    <n v="30.76923076923077"/>
    <n v="40000"/>
    <m/>
    <m/>
    <m/>
    <x v="1"/>
    <x v="0"/>
  </r>
  <r>
    <x v="2"/>
    <s v="715431"/>
    <s v="금형부품/Chi tiết thép  SKD-11 (K) KT: 25*200*320 STRIPPER"/>
    <m/>
    <n v="1"/>
    <n v="4654800"/>
    <n v="179.03076923076924"/>
    <n v="4654800"/>
    <m/>
    <m/>
    <m/>
    <x v="1"/>
    <x v="0"/>
  </r>
  <r>
    <x v="2"/>
    <s v="715532"/>
    <s v="Screw/Vít trí P/T 1/4"/>
    <m/>
    <n v="160"/>
    <n v="1920000"/>
    <n v="73.84615384615384"/>
    <n v="12000"/>
    <m/>
    <m/>
    <m/>
    <x v="1"/>
    <x v="0"/>
  </r>
  <r>
    <x v="2"/>
    <s v="715623"/>
    <s v="금형부품Chi tiết thép SKD-61(K) KT: 53*72*90 SLIDER"/>
    <m/>
    <n v="2"/>
    <n v="3947700"/>
    <n v="151.83461538461538"/>
    <n v="1973850"/>
    <m/>
    <m/>
    <m/>
    <x v="1"/>
    <x v="0"/>
  </r>
  <r>
    <x v="2"/>
    <s v="715808"/>
    <s v="Flower type rubber coupling/Khớp nối giảm chấn hoa thị 7 cánh dùng cho motor máy đúc 125t. OD147mm, ID69mm, H34mm"/>
    <m/>
    <n v="5"/>
    <n v="525000"/>
    <n v="20.192307692307693"/>
    <n v="105000"/>
    <m/>
    <m/>
    <m/>
    <x v="1"/>
    <x v="0"/>
  </r>
  <r>
    <x v="2"/>
    <s v="715836"/>
    <s v="금형부품Chi tiết thép CU KT: 7.9*127 ĐIỆN CỰC XUNG"/>
    <m/>
    <n v="10"/>
    <n v="2498800"/>
    <n v="96.107692307692304"/>
    <n v="249880"/>
    <m/>
    <m/>
    <m/>
    <x v="1"/>
    <x v="0"/>
  </r>
  <r>
    <x v="2"/>
    <s v="716019"/>
    <s v="TUNGSTEN ELECTRODE ROD   WTC-90   D3*100"/>
    <m/>
    <n v="7"/>
    <n v="2205000"/>
    <n v="84.807692307692307"/>
    <n v="315000"/>
    <m/>
    <m/>
    <m/>
    <x v="1"/>
    <x v="0"/>
  </r>
  <r>
    <x v="2"/>
    <s v="716028"/>
    <s v="Brass Alloy/ Tấm hợp kim đồng (Cu 98.25-99.45%, crom 0.5-1.5%) C11000, kt: T90*40*100mm"/>
    <m/>
    <n v="5"/>
    <n v="7970000"/>
    <n v="306.53846153846155"/>
    <n v="1594000"/>
    <m/>
    <m/>
    <m/>
    <x v="1"/>
    <x v="0"/>
  </r>
  <r>
    <x v="2"/>
    <s v="716032"/>
    <s v="금형부품Chi tiết thép S45C(POS) KT: 10*25*105 BLOCK"/>
    <m/>
    <n v="4"/>
    <n v="802000"/>
    <n v="30.846153846153847"/>
    <n v="200500"/>
    <m/>
    <m/>
    <m/>
    <x v="1"/>
    <x v="0"/>
  </r>
  <r>
    <x v="2"/>
    <s v="716047"/>
    <s v="Sensor cable/ Dây Cảm biến sợi quang Omron E3X-NA11"/>
    <m/>
    <n v="2"/>
    <n v="800000"/>
    <n v="30.76923076923077"/>
    <n v="400000"/>
    <m/>
    <m/>
    <m/>
    <x v="1"/>
    <x v="0"/>
  </r>
  <r>
    <x v="2"/>
    <s v="716081"/>
    <s v="COLLET NIKKEN- K32-20"/>
    <m/>
    <n v="1"/>
    <n v="916000"/>
    <n v="35.230769230769234"/>
    <n v="916000"/>
    <m/>
    <m/>
    <m/>
    <x v="1"/>
    <x v="0"/>
  </r>
  <r>
    <x v="2"/>
    <s v="716084"/>
    <s v="금형부품Chi tiết thép SKD-61 R KT:95.57*107.31 BORE CORE"/>
    <m/>
    <n v="2"/>
    <n v="10871000"/>
    <n v="418.11538461538464"/>
    <n v="5435500"/>
    <m/>
    <m/>
    <m/>
    <x v="1"/>
    <x v="0"/>
  </r>
  <r>
    <x v="2"/>
    <s v="716091"/>
    <s v="금형부품Chi tiết thép SKD-61R KT: 13*15 PIN MAKING"/>
    <m/>
    <n v="3"/>
    <n v="592240"/>
    <n v="22.778461538461539"/>
    <n v="197413.33333333334"/>
    <m/>
    <m/>
    <m/>
    <x v="1"/>
    <x v="0"/>
  </r>
  <r>
    <x v="2"/>
    <s v="716092"/>
    <s v="금형부품/ Chi tiết thép SKD-61R KT: 13*15 PIN MAKING"/>
    <m/>
    <n v="1"/>
    <n v="233240"/>
    <n v="8.9707692307692302"/>
    <n v="233240"/>
    <m/>
    <m/>
    <m/>
    <x v="1"/>
    <x v="0"/>
  </r>
  <r>
    <x v="2"/>
    <s v="716093"/>
    <s v="금형부품Chi tiết thép SKD-61 (K) KT: 45.16*93*123 INSERT"/>
    <m/>
    <n v="2"/>
    <n v="5340800"/>
    <n v="205.41538461538462"/>
    <n v="2670400"/>
    <m/>
    <m/>
    <m/>
    <x v="1"/>
    <x v="0"/>
  </r>
  <r>
    <x v="2"/>
    <s v="716094"/>
    <s v="금형부품Chi tiết thép SKD-61 (K) KT: 90*240*300 LOWER CORE"/>
    <m/>
    <n v="2"/>
    <n v="39488700"/>
    <n v="1518.7961538461539"/>
    <n v="19744350"/>
    <m/>
    <m/>
    <m/>
    <x v="1"/>
    <x v="0"/>
  </r>
  <r>
    <x v="2"/>
    <s v="716095"/>
    <s v="금형부품Chi tiết thép SKD-61R KT: 75*64.53 INSERT"/>
    <m/>
    <n v="4"/>
    <n v="8513400"/>
    <n v="327.43846153846152"/>
    <n v="2128350"/>
    <m/>
    <m/>
    <m/>
    <x v="1"/>
    <x v="0"/>
  </r>
  <r>
    <x v="2"/>
    <s v="716099"/>
    <s v="Solenoid valve/ Van điện từ"/>
    <m/>
    <n v="2"/>
    <n v="14700000"/>
    <n v="565.38461538461536"/>
    <n v="7350000"/>
    <m/>
    <m/>
    <m/>
    <x v="1"/>
    <x v="0"/>
  </r>
  <r>
    <x v="2"/>
    <s v="716100"/>
    <s v="Main filter/ Lọc chính"/>
    <m/>
    <n v="1"/>
    <n v="5420000"/>
    <n v="208.46153846153845"/>
    <n v="5420000"/>
    <m/>
    <m/>
    <m/>
    <x v="1"/>
    <x v="0"/>
  </r>
  <r>
    <x v="2"/>
    <s v="716101"/>
    <s v="Milddle filter/ Lọc trung"/>
    <m/>
    <n v="1"/>
    <n v="3330000"/>
    <n v="128.07692307692307"/>
    <n v="3330000"/>
    <m/>
    <m/>
    <m/>
    <x v="1"/>
    <x v="0"/>
  </r>
  <r>
    <x v="2"/>
    <s v="716102"/>
    <s v="Recovery filter/ Lọc thu hồi"/>
    <m/>
    <n v="1"/>
    <n v="3330000"/>
    <n v="128.07692307692307"/>
    <n v="3330000"/>
    <m/>
    <m/>
    <m/>
    <x v="1"/>
    <x v="0"/>
  </r>
  <r>
    <x v="2"/>
    <s v="716104"/>
    <s v="금형부품Chi tiết thép SKD-61 (K) KT: 110*170*212 SLIDER"/>
    <m/>
    <n v="1"/>
    <n v="12842150"/>
    <n v="493.92884615384617"/>
    <n v="12842150"/>
    <m/>
    <m/>
    <m/>
    <x v="1"/>
    <x v="0"/>
  </r>
  <r>
    <x v="2"/>
    <s v="716105"/>
    <s v="금형부품Chi tiết thép SKD-61 R KT: 150*220.1 SLEEVE"/>
    <m/>
    <n v="1"/>
    <n v="13385200"/>
    <n v="514.81538461538457"/>
    <n v="13385200"/>
    <m/>
    <m/>
    <m/>
    <x v="1"/>
    <x v="0"/>
  </r>
  <r>
    <x v="2"/>
    <s v="716106"/>
    <s v="금형부품Chi tiết thép S45( R )KT: 140*135 RING"/>
    <m/>
    <n v="1"/>
    <n v="1465200"/>
    <n v="56.353846153846156"/>
    <n v="1465200"/>
    <m/>
    <m/>
    <m/>
    <x v="1"/>
    <x v="0"/>
  </r>
  <r>
    <x v="2"/>
    <s v="716107"/>
    <s v="금형부품Chi tiết thép SKD-11 (K) KT: 15*90.32*104.18 PAD"/>
    <m/>
    <n v="2"/>
    <n v="2927700"/>
    <n v="112.60384615384615"/>
    <n v="1463850"/>
    <m/>
    <m/>
    <m/>
    <x v="1"/>
    <x v="0"/>
  </r>
  <r>
    <x v="2"/>
    <s v="740208"/>
    <s v="Hexagonal bolt/ Chìm lục giác M8*90"/>
    <m/>
    <n v="40"/>
    <n v="156000"/>
    <n v="6"/>
    <n v="3900"/>
    <m/>
    <m/>
    <m/>
    <x v="1"/>
    <x v="0"/>
  </r>
  <r>
    <x v="2"/>
    <s v="741079"/>
    <s v="1/2 Twin hammer Air Presure-Súng vặn xiết ốc bulong bằng hơi 1/2 inch TOPMAX TP-1600P"/>
    <m/>
    <n v="4"/>
    <n v="7200000"/>
    <n v="276.92307692307691"/>
    <n v="1800000"/>
    <m/>
    <m/>
    <m/>
    <x v="1"/>
    <x v="0"/>
  </r>
  <r>
    <x v="2"/>
    <s v="744385"/>
    <s v="Mâm cặp CDJ95-L16-CC06R (NX4 housing)"/>
    <m/>
    <n v="3"/>
    <n v="10500000"/>
    <n v="403.84615384615387"/>
    <n v="3500000"/>
    <m/>
    <m/>
    <m/>
    <x v="1"/>
    <x v="0"/>
  </r>
  <r>
    <x v="2"/>
    <s v="744387"/>
    <s v="Holder/Cán dao tiện S16M-SDQCL-07"/>
    <m/>
    <n v="5"/>
    <n v="1825000"/>
    <n v="70.192307692307693"/>
    <n v="365000"/>
    <m/>
    <m/>
    <m/>
    <x v="1"/>
    <x v="0"/>
  </r>
  <r>
    <x v="2"/>
    <s v="744390"/>
    <s v="Special Form D0.4xR0.8xD2xR0.4xA45x1.655FLxD0.89x3.5xD4 FORM"/>
    <m/>
    <n v="21"/>
    <n v="3412500"/>
    <n v="131.25"/>
    <n v="162500"/>
    <m/>
    <m/>
    <m/>
    <x v="1"/>
    <x v="0"/>
  </r>
  <r>
    <x v="2"/>
    <s v="744391"/>
    <s v="Special Form D1.9XR0.1XR0.1XA45X0.9FLXD1.1X3XD4 FORM"/>
    <m/>
    <n v="75"/>
    <n v="13389705.882352941"/>
    <n v="514.98868778280541"/>
    <n v="178529.41176470587"/>
    <m/>
    <m/>
    <m/>
    <x v="1"/>
    <x v="0"/>
  </r>
  <r>
    <x v="2"/>
    <s v="744392"/>
    <s v="Endmill D1.2x2FLxD1.1x6xD6 FLAT EM"/>
    <m/>
    <n v="74"/>
    <n v="10123200"/>
    <n v="389.35384615384618"/>
    <n v="136800"/>
    <m/>
    <m/>
    <m/>
    <x v="1"/>
    <x v="0"/>
  </r>
  <r>
    <x v="2"/>
    <s v="744393"/>
    <s v="Endmill D0.9x3.5FLxD0.85X4xD4 FLAT EM"/>
    <m/>
    <n v="60"/>
    <n v="8100000"/>
    <n v="311.53846153846155"/>
    <n v="135000"/>
    <m/>
    <m/>
    <m/>
    <x v="1"/>
    <x v="0"/>
  </r>
  <r>
    <x v="2"/>
    <s v="744394"/>
    <s v="Reamer D0.9x8.5FLxD6 REAMER(TiB2_NONCHAMFER)"/>
    <m/>
    <n v="85"/>
    <n v="22950000"/>
    <n v="882.69230769230774"/>
    <n v="270000"/>
    <m/>
    <m/>
    <m/>
    <x v="1"/>
    <x v="0"/>
  </r>
  <r>
    <x v="2"/>
    <s v="744412"/>
    <s v="Endmill D0.9x1FLxD0.85x6xD6 FLAT EM"/>
    <m/>
    <n v="27"/>
    <n v="3780000"/>
    <n v="145.38461538461539"/>
    <n v="140000"/>
    <m/>
    <m/>
    <m/>
    <x v="1"/>
    <x v="0"/>
  </r>
  <r>
    <x v="2"/>
    <s v="744413"/>
    <s v="Special D1.3xR0.25xD1.8xR0.25xA45x0.929FLxD0.9x3xD6 FORM"/>
    <m/>
    <n v="5"/>
    <n v="950000"/>
    <n v="36.53846153846154"/>
    <n v="190000"/>
    <m/>
    <m/>
    <m/>
    <x v="1"/>
    <x v="0"/>
  </r>
  <r>
    <x v="2"/>
    <s v="744414"/>
    <s v="Special D0.8xR1xD2.8xR0.15xA35x2.035FLxD1.7x3.5xD6 FORM"/>
    <m/>
    <n v="34"/>
    <n v="6460000"/>
    <n v="248.46153846153845"/>
    <n v="190000"/>
    <m/>
    <m/>
    <m/>
    <x v="1"/>
    <x v="0"/>
  </r>
  <r>
    <x v="2"/>
    <s v="744415"/>
    <s v="Special D1.33xR0.25xD1.83xR0.25xA45x0.995FLxD1x2.5xD6 FORM"/>
    <m/>
    <n v="8"/>
    <n v="1520000"/>
    <n v="58.46153846153846"/>
    <n v="190000"/>
    <m/>
    <m/>
    <m/>
    <x v="1"/>
    <x v="0"/>
  </r>
  <r>
    <x v="2"/>
    <s v="745632"/>
    <s v="Crucible base for SiC Crucible 800kg ø360 x H18cm/ Chân đế lò tái chế"/>
    <m/>
    <n v="1"/>
    <n v="9293152"/>
    <n v="357.42892307692307"/>
    <n v="9293152"/>
    <m/>
    <m/>
    <m/>
    <x v="1"/>
    <x v="0"/>
  </r>
  <r>
    <x v="2"/>
    <s v="745656"/>
    <s v="END MILLS 8*R1*9*40*100L*S8*4F"/>
    <m/>
    <n v="1"/>
    <n v="648000"/>
    <n v="24.923076923076923"/>
    <n v="648000"/>
    <m/>
    <m/>
    <m/>
    <x v="1"/>
    <x v="0"/>
  </r>
  <r>
    <x v="2"/>
    <s v="745676"/>
    <s v="A37 RESISTANCE MACHINE/ Máy đo điện trở"/>
    <m/>
    <n v="1"/>
    <n v="35000000"/>
    <n v="1346.1538461538462"/>
    <n v="35000000"/>
    <m/>
    <m/>
    <m/>
    <x v="1"/>
    <x v="0"/>
  </r>
  <r>
    <x v="2"/>
    <s v="750351"/>
    <s v="Steel Drill/ Mũi khoan bằng thép, phi Ø4.3"/>
    <m/>
    <n v="5"/>
    <n v="170000"/>
    <n v="6.5384615384615383"/>
    <n v="34000"/>
    <m/>
    <m/>
    <m/>
    <x v="1"/>
    <x v="0"/>
  </r>
  <r>
    <x v="2"/>
    <s v="750353"/>
    <s v="Mũi khoan bằng thép, phi Ø5.2"/>
    <m/>
    <n v="4"/>
    <n v="312000"/>
    <n v="12"/>
    <n v="78000"/>
    <m/>
    <m/>
    <m/>
    <x v="1"/>
    <x v="0"/>
  </r>
  <r>
    <x v="2"/>
    <s v="750356"/>
    <s v="Mũi khoan bằng thép, phi Ø7"/>
    <m/>
    <n v="5"/>
    <n v="575000"/>
    <n v="22.115384615384617"/>
    <n v="115000"/>
    <m/>
    <m/>
    <m/>
    <x v="1"/>
    <x v="0"/>
  </r>
  <r>
    <x v="2"/>
    <s v="750409"/>
    <s v="Brass Alloy/ Tấm hợp kim đồng (Cu 98.25-99.45%, crom 0.5-1.5%) C11000 KT: 80*50*T20mm"/>
    <m/>
    <n v="15"/>
    <n v="5235000"/>
    <n v="201.34615384615384"/>
    <n v="349000"/>
    <m/>
    <m/>
    <m/>
    <x v="1"/>
    <x v="0"/>
  </r>
  <r>
    <x v="2"/>
    <s v="750413"/>
    <s v="Tấm hợp kim đồng (Cu 98.25-99.45%, crom 0.5-1.5%) C11000, kt: T30 x 30 x 60"/>
    <m/>
    <n v="12"/>
    <n v="2556000"/>
    <n v="98.307692307692307"/>
    <n v="213000"/>
    <m/>
    <m/>
    <m/>
    <x v="1"/>
    <x v="0"/>
  </r>
  <r>
    <x v="2"/>
    <s v="750417"/>
    <s v="Tấm hợp kim đồng (Cu 98.25-99.45%, crom 0.5-1.5%) C11000, kt :T30*50*100mm"/>
    <m/>
    <n v="11"/>
    <n v="7205000"/>
    <n v="277.11538461538464"/>
    <n v="655000"/>
    <m/>
    <m/>
    <m/>
    <x v="1"/>
    <x v="0"/>
  </r>
  <r>
    <x v="2"/>
    <s v="750492"/>
    <s v="Bearings/Vòng bi NSK 6203ZZ (cover made of stell)"/>
    <m/>
    <n v="10"/>
    <n v="400000"/>
    <n v="15.384615384615385"/>
    <n v="40000"/>
    <m/>
    <m/>
    <m/>
    <x v="1"/>
    <x v="0"/>
  </r>
  <r>
    <x v="2"/>
    <s v="750878"/>
    <s v="Tap screw/Vít bắn tôn 2 cm"/>
    <m/>
    <n v="1800"/>
    <n v="1350000"/>
    <n v="51.92307692307692"/>
    <n v="750"/>
    <m/>
    <m/>
    <m/>
    <x v="1"/>
    <x v="0"/>
  </r>
  <r>
    <x v="2"/>
    <s v="751025"/>
    <s v="Mũi khoan phi 3.3"/>
    <m/>
    <n v="3"/>
    <n v="78000"/>
    <n v="3"/>
    <n v="26000"/>
    <m/>
    <m/>
    <m/>
    <x v="1"/>
    <x v="0"/>
  </r>
  <r>
    <x v="2"/>
    <s v="751389"/>
    <s v="Ejector pin/Thép không rỉ dạng ống đặc (pin đẩy) Ø25*350"/>
    <m/>
    <n v="23"/>
    <n v="4945000"/>
    <n v="190.19230769230768"/>
    <n v="215000"/>
    <m/>
    <m/>
    <m/>
    <x v="1"/>
    <x v="0"/>
  </r>
  <r>
    <x v="2"/>
    <s v="751607"/>
    <s v="Cosse top brass./ đầu cosse đồng. SC 6 - 6"/>
    <m/>
    <n v="400"/>
    <n v="800000"/>
    <n v="30.76923076923077"/>
    <n v="2000"/>
    <m/>
    <m/>
    <m/>
    <x v="1"/>
    <x v="0"/>
  </r>
  <r>
    <x v="2"/>
    <s v="752006"/>
    <s v="Coupling, spacer for die casting machine 125t/Ốp trục tịnh tiến và đệm cho máy đúc 125 tấn"/>
    <m/>
    <n v="2"/>
    <n v="19000000"/>
    <n v="730.76923076923072"/>
    <n v="9500000"/>
    <m/>
    <m/>
    <m/>
    <x v="1"/>
    <x v="0"/>
  </r>
  <r>
    <x v="2"/>
    <s v="752354"/>
    <s v="Mold Pin-EJECTOR PIN_x000a_/Chốt hãm bằng thép của khuôn đúc SKD 61 d6*L100*D8*H4"/>
    <m/>
    <n v="50"/>
    <n v="900000"/>
    <n v="34.615384615384613"/>
    <n v="18000"/>
    <m/>
    <m/>
    <m/>
    <x v="1"/>
    <x v="0"/>
  </r>
  <r>
    <x v="2"/>
    <s v="752814"/>
    <s v="Bulong lục giác nón cầu M6x10"/>
    <m/>
    <n v="352"/>
    <n v="158400"/>
    <n v="6.092307692307692"/>
    <n v="450"/>
    <m/>
    <m/>
    <m/>
    <x v="1"/>
    <x v="0"/>
  </r>
  <r>
    <x v="2"/>
    <s v="753116"/>
    <s v="Aptomat LS 1 pha MCB-BKN2P : 20A"/>
    <m/>
    <n v="7"/>
    <n v="1029000"/>
    <n v="39.57692307692308"/>
    <n v="147000"/>
    <m/>
    <m/>
    <m/>
    <x v="1"/>
    <x v="0"/>
  </r>
  <r>
    <x v="2"/>
    <s v="753117"/>
    <s v="Aptomat LS 1 pha MCB-BKN2P : 32A"/>
    <m/>
    <n v="10"/>
    <n v="1400000"/>
    <n v="53.846153846153847"/>
    <n v="140000"/>
    <m/>
    <m/>
    <m/>
    <x v="1"/>
    <x v="0"/>
  </r>
  <r>
    <x v="2"/>
    <s v="753195"/>
    <s v="Air clamp valve jig_x000a_/ Van khí kẹp jig SY7220-5LOZ-02"/>
    <m/>
    <n v="8"/>
    <n v="11720000"/>
    <n v="450.76923076923077"/>
    <n v="1465000"/>
    <m/>
    <m/>
    <m/>
    <x v="1"/>
    <x v="0"/>
  </r>
  <r>
    <x v="2"/>
    <s v="753234"/>
    <s v="Mold Polishing Liquide/Dung dịch đánh bóng khuôn Grade W7"/>
    <m/>
    <n v="2"/>
    <n v="248000"/>
    <n v="9.5384615384615383"/>
    <n v="124000"/>
    <m/>
    <m/>
    <m/>
    <x v="1"/>
    <x v="0"/>
  </r>
  <r>
    <x v="2"/>
    <s v="753235"/>
    <s v="Mold Polishing Liquide/Dung dịch đánh bóng khuôn Grade W14"/>
    <m/>
    <n v="2"/>
    <n v="248000"/>
    <n v="9.5384615384615383"/>
    <n v="124000"/>
    <m/>
    <m/>
    <m/>
    <x v="1"/>
    <x v="0"/>
  </r>
  <r>
    <x v="2"/>
    <s v="753383"/>
    <s v="Heat resistant cables/Dây điện chịu nhiệt phi 1x 6 mm chịu nhiệt 500 độ"/>
    <m/>
    <n v="100"/>
    <n v="3630000"/>
    <n v="139.61538461538461"/>
    <n v="36300"/>
    <m/>
    <m/>
    <m/>
    <x v="1"/>
    <x v="0"/>
  </r>
  <r>
    <x v="2"/>
    <s v="753815"/>
    <s v="Core (21) of HYDRAULIC PUMP for Die Casting Machine 350 ton/Ruột bơm A12559A của máy bơm thủy lực của máy đúc 350T"/>
    <m/>
    <n v="3"/>
    <n v="31685719.170000002"/>
    <n v="1218.6815065384617"/>
    <n v="10561906.390000001"/>
    <m/>
    <m/>
    <m/>
    <x v="1"/>
    <x v="0"/>
  </r>
  <r>
    <x v="2"/>
    <s v="753816"/>
    <s v="Core (14) of HYDRAULIC PUMP for Die Casting Machine 125ton/ Cục bơm lớn của máy bơm thủy lực của máy đúc 125T"/>
    <m/>
    <n v="1"/>
    <n v="10553200"/>
    <n v="405.89230769230767"/>
    <n v="10553200"/>
    <m/>
    <m/>
    <m/>
    <x v="1"/>
    <x v="0"/>
  </r>
  <r>
    <x v="2"/>
    <s v="754094"/>
    <s v="Gas blower/Khò gas công nghiệp dài 600mm, loa 50mm"/>
    <m/>
    <n v="2"/>
    <n v="1990000"/>
    <n v="76.538461538461533"/>
    <n v="995000"/>
    <m/>
    <m/>
    <m/>
    <x v="1"/>
    <x v="0"/>
  </r>
  <r>
    <x v="2"/>
    <s v="754391"/>
    <s v="Cosse top brass./ đầu cosse đồng SC 70-12"/>
    <m/>
    <n v="20"/>
    <n v="360000"/>
    <n v="13.846153846153847"/>
    <n v="18000"/>
    <m/>
    <m/>
    <m/>
    <x v="1"/>
    <x v="0"/>
  </r>
  <r>
    <x v="2"/>
    <s v="754837"/>
    <s v="Bộ cắt gió đá (Tay cắt mỏ khí oxy) YAMATO (cắt oxy-gas) dây 10 mét"/>
    <m/>
    <n v="2"/>
    <n v="860000"/>
    <n v="33.07692307692308"/>
    <n v="430000"/>
    <m/>
    <m/>
    <m/>
    <x v="1"/>
    <x v="0"/>
  </r>
  <r>
    <x v="2"/>
    <s v="755906"/>
    <s v="Close after measurement/Van thủy lực SAB1W-20A-0"/>
    <m/>
    <n v="9"/>
    <n v="16200000"/>
    <n v="623.07692307692309"/>
    <n v="1800000"/>
    <m/>
    <m/>
    <m/>
    <x v="1"/>
    <x v="0"/>
  </r>
  <r>
    <x v="2"/>
    <s v="756068"/>
    <s v="Lục giác chìm M3*10"/>
    <m/>
    <n v="98"/>
    <n v="58800"/>
    <n v="2.2615384615384615"/>
    <n v="600"/>
    <m/>
    <m/>
    <m/>
    <x v="1"/>
    <x v="0"/>
  </r>
  <r>
    <x v="2"/>
    <s v="756641"/>
    <s v="Ink/Mực langde S101 cho máy marking SOP690 net.(loại không chip) 410"/>
    <m/>
    <n v="1"/>
    <n v="1500000"/>
    <n v="57.692307692307693"/>
    <n v="1500000"/>
    <m/>
    <m/>
    <m/>
    <x v="1"/>
    <x v="0"/>
  </r>
  <r>
    <x v="2"/>
    <s v="756855"/>
    <s v="Brass Alloy/ Tấm hợp kim đồng (Cu 98.25-99.45%, crom 0.5-1.5%) C11000, kt: 20*20*100mm/(동전극재료)"/>
    <m/>
    <n v="9"/>
    <n v="1575000"/>
    <n v="60.57692307692308"/>
    <n v="175000"/>
    <m/>
    <m/>
    <m/>
    <x v="1"/>
    <x v="0"/>
  </r>
  <r>
    <x v="2"/>
    <s v="756857"/>
    <s v="Brass Alloy/ Tấm hợp kim đồng (Cu 98.25-99.45%, crom 0.5-1.5%) C11000, kt: 60*100*100mm/(동전극재료)"/>
    <m/>
    <n v="4"/>
    <n v="10628000"/>
    <n v="408.76923076923077"/>
    <n v="2657000"/>
    <m/>
    <m/>
    <m/>
    <x v="1"/>
    <x v="0"/>
  </r>
  <r>
    <x v="2"/>
    <s v="756981"/>
    <s v="Limit Switch/Công tắc hành trình CNTD CZ 3112"/>
    <m/>
    <n v="14"/>
    <n v="5600000"/>
    <n v="215.38461538461539"/>
    <n v="400000"/>
    <m/>
    <m/>
    <m/>
    <x v="1"/>
    <x v="0"/>
  </r>
  <r>
    <x v="2"/>
    <s v="757028"/>
    <s v="Đèn led dây dán Philips 24V 10.4W/M"/>
    <m/>
    <n v="5"/>
    <n v="2970000"/>
    <n v="114.23076923076923"/>
    <n v="594000"/>
    <m/>
    <m/>
    <m/>
    <x v="1"/>
    <x v="0"/>
  </r>
  <r>
    <x v="2"/>
    <s v="757123"/>
    <s v="Dây xoắn phi 8 (10m/1 Túi) màu trắng"/>
    <m/>
    <n v="8"/>
    <n v="200000"/>
    <n v="7.6923076923076925"/>
    <n v="25000"/>
    <m/>
    <m/>
    <m/>
    <x v="1"/>
    <x v="0"/>
  </r>
  <r>
    <x v="2"/>
    <s v="757657"/>
    <s v="Khớp nối mềm Fanuc A290-6079-x315#b machine coupling"/>
    <m/>
    <n v="3"/>
    <n v="14400000"/>
    <n v="553.84615384615381"/>
    <n v="4800000"/>
    <m/>
    <m/>
    <m/>
    <x v="1"/>
    <x v="0"/>
  </r>
  <r>
    <x v="2"/>
    <s v="757844"/>
    <s v="Power plug (black-red)/Phích cắm điện slide tròn 250V, 20A (chân tròn, màu đỏ đen)"/>
    <m/>
    <n v="6"/>
    <n v="9000000"/>
    <n v="346.15384615384613"/>
    <n v="1500000"/>
    <m/>
    <m/>
    <m/>
    <x v="1"/>
    <x v="0"/>
  </r>
  <r>
    <x v="2"/>
    <s v="758186"/>
    <s v="Tủ điện nhựa kích thước(L:170xW130xH:100)mm"/>
    <m/>
    <n v="25"/>
    <n v="3000000"/>
    <n v="115.38461538461539"/>
    <n v="120000"/>
    <m/>
    <m/>
    <m/>
    <x v="1"/>
    <x v="0"/>
  </r>
  <r>
    <x v="2"/>
    <s v="758761"/>
    <s v="Bearing/vòng bi 6202ZZ NSK"/>
    <m/>
    <n v="10"/>
    <n v="420000"/>
    <n v="16.153846153846153"/>
    <n v="42000"/>
    <m/>
    <m/>
    <m/>
    <x v="1"/>
    <x v="0"/>
  </r>
  <r>
    <x v="2"/>
    <s v="759046"/>
    <s v="Small Core (8) of HYDRAULIC PUMP for Die Casting Machine 125 ton/ Cục bơm nhỏ của máy bơm thủy lực của máy đúc 125T"/>
    <m/>
    <n v="1"/>
    <n v="8363411"/>
    <n v="321.66965384615384"/>
    <n v="8363411"/>
    <m/>
    <m/>
    <m/>
    <x v="1"/>
    <x v="0"/>
  </r>
  <r>
    <x v="2"/>
    <s v="784956"/>
    <s v="Mold Die Casting IMEB2 Housing #7"/>
    <m/>
    <n v="1"/>
    <n v="460000000"/>
    <n v="17692.307692307691"/>
    <n v="460000000"/>
    <m/>
    <m/>
    <m/>
    <x v="1"/>
    <x v="0"/>
  </r>
  <r>
    <x v="2"/>
    <s v="784985"/>
    <s v="SM- A376B SIMTRAY, USB CHECK JIG"/>
    <m/>
    <n v="1"/>
    <n v="5400000"/>
    <n v="207.69230769230768"/>
    <n v="5400000"/>
    <m/>
    <m/>
    <m/>
    <x v="1"/>
    <x v="0"/>
  </r>
  <r>
    <x v="2"/>
    <s v="784987"/>
    <s v="BLOCK_DV_RWS _MCT"/>
    <m/>
    <n v="2"/>
    <n v="1320000"/>
    <n v="50.769230769230766"/>
    <n v="660000"/>
    <m/>
    <m/>
    <m/>
    <x v="1"/>
    <x v="0"/>
  </r>
  <r>
    <x v="2"/>
    <s v="784988"/>
    <s v="BLOCK_DV_US4 RHD _MCT"/>
    <m/>
    <n v="2"/>
    <n v="1320000"/>
    <n v="50.769230769230766"/>
    <n v="660000"/>
    <m/>
    <m/>
    <m/>
    <x v="1"/>
    <x v="0"/>
  </r>
  <r>
    <x v="2"/>
    <s v="784989"/>
    <s v="BLOCK_DV_REPS _MCT"/>
    <m/>
    <n v="2"/>
    <n v="1320000"/>
    <n v="50.769230769230766"/>
    <n v="660000"/>
    <m/>
    <m/>
    <m/>
    <x v="1"/>
    <x v="0"/>
  </r>
  <r>
    <x v="2"/>
    <s v="784993"/>
    <s v="PIN JIG -JG REPS COVER &amp; JG RWS_CMM_JIG"/>
    <m/>
    <n v="4"/>
    <n v="560000"/>
    <n v="21.53846153846154"/>
    <n v="140000"/>
    <m/>
    <m/>
    <m/>
    <x v="1"/>
    <x v="0"/>
  </r>
  <r>
    <x v="2"/>
    <s v="784994"/>
    <s v="Insert PIN - JG REPS COVER"/>
    <m/>
    <n v="16"/>
    <n v="6500000"/>
    <n v="250"/>
    <n v="406250"/>
    <m/>
    <m/>
    <m/>
    <x v="1"/>
    <x v="0"/>
  </r>
  <r>
    <x v="2"/>
    <s v="784995"/>
    <s v="Insert PIN - US4 COVER"/>
    <m/>
    <n v="20"/>
    <n v="8000000"/>
    <n v="307.69230769230768"/>
    <n v="400000"/>
    <m/>
    <m/>
    <m/>
    <x v="1"/>
    <x v="0"/>
  </r>
  <r>
    <x v="2"/>
    <s v="785010"/>
    <s v="JG RWS - UCP New Make"/>
    <m/>
    <n v="1"/>
    <n v="6000000"/>
    <n v="230.76923076923077"/>
    <n v="6000000"/>
    <m/>
    <m/>
    <m/>
    <x v="1"/>
    <x v="0"/>
  </r>
  <r>
    <x v="3"/>
    <s v="900196"/>
    <s v="Battery door #1 (50-PE623-1), Linh kiện Qualcom      50-PE623-1"/>
    <s v="Qualcom"/>
    <n v="1"/>
    <n v="340274996.36000001"/>
    <n v="13087.49986"/>
    <n v="340274996.36000001"/>
    <m/>
    <m/>
    <m/>
    <x v="2"/>
    <x v="4"/>
  </r>
  <r>
    <x v="3"/>
    <s v="900198"/>
    <s v="DOOR #1 (50-PE401-1), Linh kiện Qualcom 50-PE401-1"/>
    <s v="Qualcom"/>
    <n v="1"/>
    <n v="340274996.36000001"/>
    <n v="13087.49986"/>
    <n v="340274996.36000001"/>
    <m/>
    <m/>
    <m/>
    <x v="2"/>
    <x v="4"/>
  </r>
  <r>
    <x v="3"/>
    <s v="900205"/>
    <s v="Rear - Housing, Linh kiện Qualcom Rear Housing"/>
    <s v="Qualcom"/>
    <n v="1"/>
    <n v="399000000"/>
    <n v="15346.153846153846"/>
    <n v="399000000"/>
    <m/>
    <m/>
    <m/>
    <x v="2"/>
    <x v="4"/>
  </r>
  <r>
    <x v="3"/>
    <s v="901022"/>
    <s v="50-40356-1_Display, Cover, Plastic, MTP Pinnacles, Linh kiện qualcomm 50-40356-1"/>
    <s v="Qualcom"/>
    <n v="5"/>
    <n v="197600"/>
    <n v="7.6"/>
    <n v="39520"/>
    <m/>
    <m/>
    <m/>
    <x v="1"/>
    <x v="0"/>
  </r>
  <r>
    <x v="3"/>
    <s v="901182"/>
    <s v="Tool 粗镗刀 Rough boring cutter/Dao phay  Ø86.37*87.37*59.75L(NX4 Housing）"/>
    <s v="Auto"/>
    <n v="3"/>
    <n v="28800000"/>
    <n v="1107.6923076923076"/>
    <n v="9600000"/>
    <m/>
    <m/>
    <m/>
    <x v="2"/>
    <x v="4"/>
  </r>
  <r>
    <x v="3"/>
    <s v="901362"/>
    <s v="LOWER CORE OF JG REPS HOUSING MOLD -  ECN CHANGE(LC - NEW MAKE) / Nhân bên dưới của khuôn JG Reps Housing"/>
    <s v="Auto"/>
    <n v="1"/>
    <n v="135000000"/>
    <n v="5192.3076923076924"/>
    <n v="135000000"/>
    <m/>
    <m/>
    <m/>
    <x v="1"/>
    <x v="0"/>
  </r>
  <r>
    <x v="3"/>
    <s v="901364"/>
    <s v="Mold Die casting LT2 Housing, 1 CAV (Full set)/Khuôn đúc LT2 Housing #1"/>
    <s v="Auto"/>
    <n v="1"/>
    <n v="452000000"/>
    <n v="17384.615384615383"/>
    <n v="452000000"/>
    <m/>
    <m/>
    <m/>
    <x v="1"/>
    <x v="0"/>
  </r>
  <r>
    <x v="3"/>
    <s v="901365"/>
    <s v="Mold Die casting US cover 2 CAV (Full set)/Khuôn đúc US Cover #1"/>
    <s v="Auto"/>
    <n v="1"/>
    <n v="480000000"/>
    <n v="18461.538461538461"/>
    <n v="480000000"/>
    <m/>
    <m/>
    <m/>
    <x v="1"/>
    <x v="0"/>
  </r>
  <r>
    <x v="3"/>
    <s v="901369"/>
    <s v="RWS COVER -  ECN CHANGE (LC - NEW MAKE)"/>
    <s v="Auto"/>
    <n v="1"/>
    <n v="74000000"/>
    <n v="2846.1538461538462"/>
    <n v="74000000"/>
    <m/>
    <m/>
    <m/>
    <x v="1"/>
    <x v="0"/>
  </r>
  <r>
    <x v="3"/>
    <s v="900531"/>
    <s v="50-PP795-1 PAD, CAMERA DIVIDER, BĂNG DÍNH 50-PP795-1"/>
    <s v="Auto"/>
    <n v="850"/>
    <n v="762450"/>
    <n v="29.324999999999999"/>
    <n v="897"/>
    <m/>
    <m/>
    <m/>
    <x v="1"/>
    <x v="0"/>
  </r>
  <r>
    <x v="3"/>
    <s v="901030"/>
    <s v="50-40356-2_DISPLAY COVER, PLASTIC, MTP KUNO, Linh kiện qualcomm 50-40356-2"/>
    <s v="Auto"/>
    <n v="200"/>
    <n v="7904000"/>
    <n v="304"/>
    <n v="39520"/>
    <m/>
    <m/>
    <m/>
    <x v="1"/>
    <x v="0"/>
  </r>
  <r>
    <x v="3"/>
    <s v="901405"/>
    <s v="LT2 HSG - MCT Jig (new vesion)"/>
    <s v="Auto"/>
    <n v="1"/>
    <n v="28000000"/>
    <n v="1076.9230769230769"/>
    <n v="28000000"/>
    <m/>
    <m/>
    <m/>
    <x v="1"/>
    <x v="0"/>
  </r>
  <r>
    <x v="3"/>
    <s v="901408"/>
    <s v="NX4 HSG - AIR GAGE HEAD/MASTER"/>
    <s v="Auto"/>
    <n v="1"/>
    <n v="65721741.659999996"/>
    <n v="2527.7592946153845"/>
    <n v="65721741.659999996"/>
    <m/>
    <m/>
    <m/>
    <x v="1"/>
    <x v="0"/>
  </r>
  <r>
    <x v="3"/>
    <s v="901409"/>
    <s v="JK1-LHD HSG_New Bore core"/>
    <s v="Auto"/>
    <n v="1"/>
    <n v="27000000"/>
    <n v="1038.4615384615386"/>
    <n v="27000000"/>
    <m/>
    <m/>
    <m/>
    <x v="1"/>
    <x v="0"/>
  </r>
  <r>
    <x v="3"/>
    <s v="900668"/>
    <s v="Left bracket 50-36919-1/Khung đỡ màn hình bên trái dùng cho oto bằng nhôm 50-36919-1"/>
    <s v="Auto"/>
    <n v="5"/>
    <n v="3023606.6999999899"/>
    <n v="116.292565384615"/>
    <n v="604721.33999999799"/>
    <m/>
    <m/>
    <m/>
    <x v="1"/>
    <x v="0"/>
  </r>
  <r>
    <x v="3"/>
    <s v="901370"/>
    <s v="Mold Die casting CL4  Housing  1 CAV (Full set) #16"/>
    <s v="Auto"/>
    <n v="1"/>
    <n v="450000000"/>
    <n v="17307.692307692309"/>
    <n v="450000000"/>
    <m/>
    <m/>
    <m/>
    <x v="1"/>
    <x v="0"/>
  </r>
  <r>
    <x v="3"/>
    <s v="901371"/>
    <s v="Mold Die casting CL4  Housing  1 CAV (Full set) #17"/>
    <s v="Auto"/>
    <n v="1"/>
    <n v="450000000"/>
    <n v="17307.692307692309"/>
    <n v="450000000"/>
    <m/>
    <m/>
    <m/>
    <x v="1"/>
    <x v="0"/>
  </r>
  <r>
    <x v="3"/>
    <s v="901372"/>
    <s v="Mold Die casting MQ4aPE  Housing  1 CAV (Full set) #11"/>
    <s v="Auto"/>
    <n v="1"/>
    <n v="450000000"/>
    <n v="17307.692307692309"/>
    <n v="450000000"/>
    <m/>
    <m/>
    <m/>
    <x v="1"/>
    <x v="0"/>
  </r>
  <r>
    <x v="3"/>
    <s v="901373"/>
    <s v="Mold Die casting MQ4aPE  Housing  1 CAV (Full set) #12"/>
    <s v="Auto"/>
    <n v="1"/>
    <n v="450000000"/>
    <n v="17307.692307692309"/>
    <n v="450000000"/>
    <m/>
    <m/>
    <m/>
    <x v="1"/>
    <x v="0"/>
  </r>
  <r>
    <x v="3"/>
    <s v="901406"/>
    <s v="Mold Die Casting GEN3 AL5 HOUSING #12"/>
    <s v="Auto"/>
    <n v="1"/>
    <n v="525000000"/>
    <n v="20192.307692307691"/>
    <n v="525000000"/>
    <m/>
    <m/>
    <m/>
    <x v="1"/>
    <x v="0"/>
  </r>
  <r>
    <x v="3"/>
    <s v="901422"/>
    <s v="US4 RHD Cover - MCT Jig - Ver 02"/>
    <s v="Auto"/>
    <n v="1"/>
    <n v="24000000"/>
    <n v="923.07692307692309"/>
    <n v="24000000"/>
    <m/>
    <m/>
    <m/>
    <x v="1"/>
    <x v="0"/>
  </r>
  <r>
    <x v="3"/>
    <s v="901423"/>
    <s v="ME1a, MV1a HSG - CMM Jig"/>
    <s v="Auto"/>
    <n v="1"/>
    <n v="7400000"/>
    <n v="284.61538461538464"/>
    <n v="7400000"/>
    <m/>
    <m/>
    <m/>
    <x v="1"/>
    <x v="0"/>
  </r>
  <r>
    <x v="3"/>
    <s v="901424"/>
    <s v="ME1a HOUSING_MCT Jig"/>
    <s v="Auto"/>
    <n v="1"/>
    <n v="25450000"/>
    <n v="978.84615384615381"/>
    <n v="25450000"/>
    <m/>
    <m/>
    <m/>
    <x v="1"/>
    <x v="0"/>
  </r>
  <r>
    <x v="3"/>
    <s v="901425"/>
    <s v="JG REPS LHD Cover - MCT Jig - Ver 02"/>
    <s v="Auto"/>
    <n v="1"/>
    <n v="22800000"/>
    <n v="876.92307692307691"/>
    <n v="22800000"/>
    <m/>
    <m/>
    <m/>
    <x v="1"/>
    <x v="0"/>
  </r>
  <r>
    <x v="3"/>
    <s v="901426"/>
    <s v="JG RWS Cover - MCT Jig -Ver 02"/>
    <s v="Auto"/>
    <n v="1"/>
    <n v="22800000"/>
    <n v="876.92307692307691"/>
    <n v="22800000"/>
    <m/>
    <m/>
    <m/>
    <x v="1"/>
    <x v="0"/>
  </r>
  <r>
    <x v="3"/>
    <s v="901427"/>
    <s v="JG REPS LHD_MARKING JIG"/>
    <s v="Auto"/>
    <n v="1"/>
    <n v="570000"/>
    <n v="21.923076923076923"/>
    <n v="570000"/>
    <m/>
    <m/>
    <m/>
    <x v="1"/>
    <x v="0"/>
  </r>
  <r>
    <x v="4"/>
    <s v="260000"/>
    <s v="INJ 20-70269-FA1"/>
    <s v="Cosmetic"/>
    <n v="19276"/>
    <n v="20591304.124699999"/>
    <n v="791.97323556538458"/>
    <n v="1068.2353249999999"/>
    <s v="BU Discontinued - [1]"/>
    <n v="19276"/>
    <n v="20591304.124700002"/>
    <x v="2"/>
    <x v="2"/>
  </r>
  <r>
    <x v="4"/>
    <s v="260001"/>
    <s v="INJ PP Case"/>
    <s v="Cosmetic"/>
    <n v="6966"/>
    <n v="24711847.80156"/>
    <n v="950.45568467538465"/>
    <n v="3547.4946599999998"/>
    <s v="BU Discontinued - [1]"/>
    <n v="6966"/>
    <n v="24711847.80156"/>
    <x v="2"/>
    <x v="2"/>
  </r>
  <r>
    <x v="4"/>
    <s v="260002"/>
    <s v="INJ 13-71986-001"/>
    <s v="Cosmetic"/>
    <n v="5655"/>
    <n v="11673120.409469999"/>
    <n v="448.966169595"/>
    <n v="2064.212274"/>
    <s v="BU Discontinued - [1]"/>
    <n v="5655"/>
    <n v="11673120.409469999"/>
    <x v="2"/>
    <x v="2"/>
  </r>
  <r>
    <x v="4"/>
    <s v="260003"/>
    <s v="INJ 20-01292-FA1"/>
    <s v="Cosmetic"/>
    <n v="3590"/>
    <n v="3877680.35995"/>
    <n v="149.14155230576924"/>
    <n v="1080.1338049999999"/>
    <s v="BU Discontinued - [1]"/>
    <n v="3590"/>
    <n v="3877680.3599499995"/>
    <x v="2"/>
    <x v="2"/>
  </r>
  <r>
    <x v="4"/>
    <s v="260007"/>
    <s v="INJ 01-91031-E01"/>
    <s v="Cosmetic"/>
    <n v="246"/>
    <n v="849287.44996799994"/>
    <n v="32.664901921846152"/>
    <n v="3452.3880079999999"/>
    <s v="BU Discontinued - [1]"/>
    <n v="246"/>
    <n v="849287.44996799994"/>
    <x v="2"/>
    <x v="2"/>
  </r>
  <r>
    <x v="4"/>
    <s v="260009"/>
    <s v="INJ 01-91032-E01"/>
    <s v="Cosmetic"/>
    <n v="120"/>
    <n v="468185.01"/>
    <n v="18.007115769230769"/>
    <n v="3901.5417499999999"/>
    <s v="BU Discontinued - [1]"/>
    <n v="120"/>
    <n v="468185.01"/>
    <x v="2"/>
    <x v="2"/>
  </r>
  <r>
    <x v="4"/>
    <s v="260014"/>
    <s v="INJ 72162"/>
    <s v="Cosmetic"/>
    <n v="1670"/>
    <n v="5537909.3195500001"/>
    <n v="212.99651229038463"/>
    <n v="3316.1133650000002"/>
    <s v="BU Discontinued - [1]"/>
    <n v="1670"/>
    <n v="5537909.3195500001"/>
    <x v="2"/>
    <x v="2"/>
  </r>
  <r>
    <x v="4"/>
    <s v="260015"/>
    <s v="INJ 72159"/>
    <s v="Cosmetic"/>
    <n v="3203"/>
    <n v="7804363.9815530004"/>
    <n v="300.16784544434614"/>
    <n v="2436.5794510000001"/>
    <s v="BU Discontinued - [1]"/>
    <n v="3203"/>
    <n v="7804363.9815530004"/>
    <x v="2"/>
    <x v="2"/>
  </r>
  <r>
    <x v="4"/>
    <s v="260017"/>
    <s v="INJ BOTTOM 99-00042-001"/>
    <s v="Cosmetic"/>
    <n v="2349"/>
    <n v="11227000.709268"/>
    <n v="431.80771958723079"/>
    <n v="4779.4809320000004"/>
    <s v="BU Discontinued - [1]"/>
    <n v="2349"/>
    <n v="11227000.709268002"/>
    <x v="2"/>
    <x v="2"/>
  </r>
  <r>
    <x v="4"/>
    <s v="260018"/>
    <s v="INJ 4013535"/>
    <s v="Cosmetic"/>
    <n v="523"/>
    <n v="729680.38003300002"/>
    <n v="28.064630001269233"/>
    <n v="1395.1823710000001"/>
    <s v="BU Discontinued - [1]"/>
    <n v="523"/>
    <n v="729680.38003300002"/>
    <x v="2"/>
    <x v="2"/>
  </r>
  <r>
    <x v="4"/>
    <s v="260022"/>
    <s v="INJ 72167"/>
    <s v="Cosmetic"/>
    <n v="464"/>
    <n v="1352276.610144"/>
    <n v="52.010638851692306"/>
    <n v="2914.3892460000002"/>
    <s v="BU Discontinued - [1]"/>
    <n v="464"/>
    <n v="1352276.610144"/>
    <x v="2"/>
    <x v="2"/>
  </r>
  <r>
    <x v="4"/>
    <s v="260032"/>
    <s v="INJ 71372"/>
    <s v="Cosmetic"/>
    <n v="5830"/>
    <n v="7564397.4182700003"/>
    <n v="290.93836224115387"/>
    <n v="1297.495269"/>
    <s v="BU Discontinued - [1]"/>
    <n v="5830"/>
    <n v="7564397.4182700003"/>
    <x v="2"/>
    <x v="2"/>
  </r>
  <r>
    <x v="4"/>
    <s v="260037"/>
    <s v="INJ 20-00100-003"/>
    <s v="Cosmetic"/>
    <n v="1228.5"/>
    <n v="1667748.290481"/>
    <n v="64.144165018500004"/>
    <n v="1357.548466"/>
    <s v="BU Discontinued - [1]"/>
    <n v="1228.5"/>
    <n v="1667748.290481"/>
    <x v="2"/>
    <x v="2"/>
  </r>
  <r>
    <x v="4"/>
    <s v="260038"/>
    <s v="INJ 20-00101-003"/>
    <s v="Cosmetic"/>
    <n v="1425"/>
    <n v="1951074.4405499999"/>
    <n v="75.041324636538462"/>
    <n v="1369.1750460000001"/>
    <s v="BU Discontinued - [1]"/>
    <n v="1425"/>
    <n v="1951074.4405499999"/>
    <x v="2"/>
    <x v="2"/>
  </r>
  <r>
    <x v="4"/>
    <s v="260040"/>
    <s v="INJ 4013537"/>
    <s v="Cosmetic"/>
    <n v="552"/>
    <n v="1174401.5898239999"/>
    <n v="45.169291916307692"/>
    <n v="2127.5391119999999"/>
    <s v="BU Discontinued - [1]"/>
    <n v="552"/>
    <n v="1174401.5898239999"/>
    <x v="2"/>
    <x v="2"/>
  </r>
  <r>
    <x v="4"/>
    <s v="260041"/>
    <s v="INJ 4020669"/>
    <s v="Cosmetic"/>
    <n v="1505"/>
    <n v="2020553.839955"/>
    <n v="77.713609229038454"/>
    <n v="1342.5606909999999"/>
    <s v="BU Discontinued - [1]"/>
    <n v="1505"/>
    <n v="2020553.839955"/>
    <x v="2"/>
    <x v="2"/>
  </r>
  <r>
    <x v="4"/>
    <s v="260049"/>
    <s v="INJ 01-71298-U01"/>
    <s v="Cosmetic"/>
    <n v="402"/>
    <n v="576739.14980400004"/>
    <n v="22.18227499246154"/>
    <n v="1434.6745020000001"/>
    <s v="BU Discontinued - [1]"/>
    <n v="402"/>
    <n v="576739.14980400004"/>
    <x v="2"/>
    <x v="2"/>
  </r>
  <r>
    <x v="4"/>
    <s v="260051"/>
    <s v="INJ01-71312-U01"/>
    <s v="Cosmetic"/>
    <n v="1397"/>
    <n v="1772379.0004469999"/>
    <n v="68.168423094115383"/>
    <n v="1268.703651"/>
    <s v="BU Discontinued - [1]"/>
    <n v="1397"/>
    <n v="1772379.0004469999"/>
    <x v="2"/>
    <x v="2"/>
  </r>
  <r>
    <x v="4"/>
    <s v="260052"/>
    <s v="INJ 01-72329-002"/>
    <s v="Cosmetic"/>
    <n v="187"/>
    <n v="132699.210028"/>
    <n v="5.1038157703076923"/>
    <n v="709.621444"/>
    <s v="BU Discontinued - [1]"/>
    <n v="187"/>
    <n v="132699.210028"/>
    <x v="2"/>
    <x v="2"/>
  </r>
  <r>
    <x v="4"/>
    <s v="260065"/>
    <s v="INJ 20-02294-FA1"/>
    <s v="Cosmetic"/>
    <n v="1470"/>
    <n v="1585760.15976"/>
    <n v="60.990775375384615"/>
    <n v="1078.7484079999999"/>
    <s v="BU Discontinued - [1]"/>
    <n v="1470"/>
    <n v="1585760.15976"/>
    <x v="2"/>
    <x v="2"/>
  </r>
  <r>
    <x v="4"/>
    <s v="260067"/>
    <s v="INJ 20-70268-FA1"/>
    <s v="Cosmetic"/>
    <n v="30799"/>
    <n v="33284348.866234999"/>
    <n v="1280.1672640859615"/>
    <n v="1080.6957649999999"/>
    <s v="BU Discontinued - [1]"/>
    <n v="30799"/>
    <n v="33284348.866234999"/>
    <x v="2"/>
    <x v="2"/>
  </r>
  <r>
    <x v="4"/>
    <s v="260069"/>
    <s v="INJ 01-72323-002"/>
    <s v="Cosmetic"/>
    <n v="2"/>
    <n v="2953.64"/>
    <n v="0.11360153846153846"/>
    <n v="1476.82"/>
    <s v="BU Discontinued - [1]"/>
    <n v="2"/>
    <n v="2953.64"/>
    <x v="2"/>
    <x v="2"/>
  </r>
  <r>
    <x v="4"/>
    <s v="260079"/>
    <s v="INJ 01-31342-FE1"/>
    <s v="Cosmetic"/>
    <n v="8"/>
    <n v="8975.56"/>
    <n v="0.34521384615384615"/>
    <n v="1121.9449999999999"/>
    <s v="BU Discontinued - [1]"/>
    <n v="8"/>
    <n v="8975.56"/>
    <x v="2"/>
    <x v="2"/>
  </r>
  <r>
    <x v="4"/>
    <s v="260080"/>
    <s v="INJ 01-31161-FE1"/>
    <s v="Cosmetic"/>
    <n v="858"/>
    <n v="1024933.289952"/>
    <n v="39.420511152000003"/>
    <n v="1194.5609440000001"/>
    <s v="BU Discontinued - [1]"/>
    <n v="858"/>
    <n v="1024933.289952"/>
    <x v="2"/>
    <x v="2"/>
  </r>
  <r>
    <x v="4"/>
    <s v="260088"/>
    <s v="INJ 20-71064-00G"/>
    <s v="Cosmetic"/>
    <n v="977"/>
    <n v="1399990.069967"/>
    <n v="53.845771921807696"/>
    <n v="1432.9478710000001"/>
    <s v="BU Discontinued - [1]"/>
    <n v="977"/>
    <n v="1399990.069967"/>
    <x v="2"/>
    <x v="2"/>
  </r>
  <r>
    <x v="4"/>
    <s v="260090"/>
    <s v="INJ 20-02290-FA1"/>
    <s v="Cosmetic"/>
    <n v="7676"/>
    <n v="10254483.363452001"/>
    <n v="394.40320628661539"/>
    <n v="1335.9149770000001"/>
    <s v="BU Discontinued - [1]"/>
    <n v="7676"/>
    <n v="10254483.363451999"/>
    <x v="2"/>
    <x v="2"/>
  </r>
  <r>
    <x v="4"/>
    <s v="260092"/>
    <s v="INJ FNK0002"/>
    <s v="Cosmetic"/>
    <n v="212"/>
    <n v="259067.76003199999"/>
    <n v="9.9641446166153838"/>
    <n v="1222.017736"/>
    <s v="BU Discontinued - [1]"/>
    <n v="212"/>
    <n v="259067.76003199999"/>
    <x v="2"/>
    <x v="2"/>
  </r>
  <r>
    <x v="4"/>
    <s v="260095"/>
    <s v="INJ FNK0005"/>
    <s v="Cosmetic"/>
    <n v="1005"/>
    <n v="1168057.860135"/>
    <n v="44.925302312884611"/>
    <n v="1162.246627"/>
    <s v="BU Discontinued - [1]"/>
    <n v="1005"/>
    <n v="1168057.860135"/>
    <x v="2"/>
    <x v="2"/>
  </r>
  <r>
    <x v="4"/>
    <s v="260097"/>
    <s v="INJ DNK0001"/>
    <s v="Cosmetic"/>
    <n v="196"/>
    <n v="239539.93"/>
    <n v="9.2130742307692302"/>
    <n v="1222.1424999999999"/>
    <s v="BU Discontinued - [1]"/>
    <n v="196"/>
    <n v="239539.93"/>
    <x v="2"/>
    <x v="2"/>
  </r>
  <r>
    <x v="4"/>
    <s v="260102"/>
    <s v="INJ DNK0006"/>
    <s v="Cosmetic"/>
    <n v="130"/>
    <n v="158853.13002000001"/>
    <n v="6.1097357700000003"/>
    <n v="1221.9471540000002"/>
    <s v="BU Discontinued - [1]"/>
    <n v="130"/>
    <n v="158853.13001999998"/>
    <x v="2"/>
    <x v="2"/>
  </r>
  <r>
    <x v="4"/>
    <s v="260104"/>
    <s v="INJ DNK0008"/>
    <s v="Cosmetic"/>
    <n v="483"/>
    <n v="549559.04992799996"/>
    <n v="21.136886535692305"/>
    <n v="1137.803416"/>
    <s v="BU Discontinued - [1]"/>
    <n v="483"/>
    <n v="549559.04992799996"/>
    <x v="2"/>
    <x v="2"/>
  </r>
  <r>
    <x v="4"/>
    <s v="260106"/>
    <s v="INJ GNK0002"/>
    <s v="Cosmetic"/>
    <n v="560"/>
    <n v="684556.99983999995"/>
    <n v="26.329115378461537"/>
    <n v="1222.4232139999999"/>
    <s v="BU Discontinued - [1]"/>
    <n v="560"/>
    <n v="684556.99983999995"/>
    <x v="2"/>
    <x v="2"/>
  </r>
  <r>
    <x v="4"/>
    <s v="260108"/>
    <s v="INJ LNK0001"/>
    <s v="Cosmetic"/>
    <n v="651"/>
    <n v="1095642.2897699999"/>
    <n v="42.140088068076921"/>
    <n v="1683.0142699999999"/>
    <s v="BU Discontinued - [1]"/>
    <n v="651"/>
    <n v="1095642.2897699999"/>
    <x v="2"/>
    <x v="2"/>
  </r>
  <r>
    <x v="4"/>
    <s v="260109"/>
    <s v="INJ PNK0001"/>
    <s v="Cosmetic"/>
    <n v="645"/>
    <n v="651318.47031"/>
    <n v="25.050710396538463"/>
    <n v="1009.796078"/>
    <s v="BU Discontinued - [1]"/>
    <n v="645"/>
    <n v="651318.47031"/>
    <x v="2"/>
    <x v="2"/>
  </r>
  <r>
    <x v="4"/>
    <s v="260110"/>
    <s v="INJ PNK0002"/>
    <s v="Cosmetic"/>
    <n v="70"/>
    <n v="69844.340020000003"/>
    <n v="2.68632077"/>
    <n v="997.77628600000003"/>
    <s v="BU Discontinued - [1]"/>
    <n v="70"/>
    <n v="69844.340020000003"/>
    <x v="2"/>
    <x v="2"/>
  </r>
  <r>
    <x v="4"/>
    <s v="260112"/>
    <s v="INJ BOTTOM CASE-white Muse&amp;co (NAIL)"/>
    <s v="Cosmetic"/>
    <n v="3257"/>
    <n v="9186844.3314149994"/>
    <n v="353.3401665928846"/>
    <n v="2820.6460949999996"/>
    <s v="BU Discontinued - [1]"/>
    <n v="3257"/>
    <n v="9186844.3314150013"/>
    <x v="2"/>
    <x v="2"/>
  </r>
  <r>
    <x v="4"/>
    <s v="260114"/>
    <s v="INJ BOTTOM CASE- black (NAIL)"/>
    <s v="Cosmetic"/>
    <n v="3665"/>
    <n v="14778325.210355001"/>
    <n v="568.3971234751923"/>
    <n v="4032.285187"/>
    <s v="BU Discontinued - [1]"/>
    <n v="3665"/>
    <n v="14778325.210354999"/>
    <x v="2"/>
    <x v="2"/>
  </r>
  <r>
    <x v="4"/>
    <s v="260117"/>
    <s v="INJ 4013794 - Shore Thing"/>
    <s v="Cosmetic"/>
    <n v="72"/>
    <n v="276859.000008"/>
    <n v="10.648423077230769"/>
    <n v="3845.2638889999998"/>
    <s v="BU Discontinued - [1]"/>
    <n v="72"/>
    <n v="276859.000008"/>
    <x v="2"/>
    <x v="2"/>
  </r>
  <r>
    <x v="4"/>
    <s v="260119"/>
    <s v="INJ 4013796 - Skinny Dipping"/>
    <s v="Cosmetic"/>
    <n v="280"/>
    <n v="781986.8"/>
    <n v="30.076415384615387"/>
    <n v="2792.81"/>
    <s v="BU Discontinued - [1]"/>
    <n v="280"/>
    <n v="781986.79999999993"/>
    <x v="2"/>
    <x v="2"/>
  </r>
  <r>
    <x v="4"/>
    <s v="260120"/>
    <s v="INJ 4013797 - High Tides"/>
    <s v="Cosmetic"/>
    <n v="686"/>
    <n v="1231328.470246"/>
    <n v="47.358787317153848"/>
    <n v="1794.9394609999999"/>
    <s v="BU Discontinued - [1]"/>
    <n v="686"/>
    <n v="1231328.470246"/>
    <x v="2"/>
    <x v="2"/>
  </r>
  <r>
    <x v="4"/>
    <s v="260122"/>
    <s v="INJ 20-02209-FA1"/>
    <s v="Cosmetic"/>
    <n v="5152"/>
    <n v="6024794.6682559997"/>
    <n v="231.72287185599998"/>
    <n v="1169.408903"/>
    <s v="BU Discontinued - [1]"/>
    <n v="5152"/>
    <n v="6024794.6682559997"/>
    <x v="2"/>
    <x v="2"/>
  </r>
  <r>
    <x v="4"/>
    <s v="260123"/>
    <s v="INJ 01-31164-FE1"/>
    <s v="Cosmetic"/>
    <n v="1446"/>
    <n v="1528823.680002"/>
    <n v="58.800910769307691"/>
    <n v="1057.277787"/>
    <s v="BU Discontinued - [1]"/>
    <n v="1446"/>
    <n v="1528823.680002"/>
    <x v="2"/>
    <x v="2"/>
  </r>
  <r>
    <x v="4"/>
    <s v="260124"/>
    <s v="INJ 20-02209-FB1"/>
    <s v="Cosmetic"/>
    <n v="3871"/>
    <n v="4570061.6409489997"/>
    <n v="175.77160157496152"/>
    <n v="1180.5894189999999"/>
    <s v="BU Discontinued - [1]"/>
    <n v="3871"/>
    <n v="4570061.6409489997"/>
    <x v="2"/>
    <x v="2"/>
  </r>
  <r>
    <x v="4"/>
    <s v="260125"/>
    <s v="INJ NL0002_ Red"/>
    <s v="Cosmetic"/>
    <n v="120"/>
    <n v="564512.1"/>
    <n v="21.712003846153845"/>
    <n v="4704.2674999999999"/>
    <s v="BU Discontinued - [1]"/>
    <n v="120"/>
    <n v="564512.1"/>
    <x v="2"/>
    <x v="2"/>
  </r>
  <r>
    <x v="4"/>
    <s v="260126"/>
    <s v="INJ Muse&amp;Co (Clear)"/>
    <s v="Cosmetic"/>
    <n v="3954"/>
    <n v="52192963.438589998"/>
    <n v="2007.4216707149999"/>
    <n v="13200.041335"/>
    <s v="BU Discontinued - [1]"/>
    <n v="3954"/>
    <n v="52192963.438589998"/>
    <x v="2"/>
    <x v="2"/>
  </r>
  <r>
    <x v="4"/>
    <s v="260127"/>
    <s v="INJ NL0003( Blue)"/>
    <s v="Cosmetic"/>
    <n v="199"/>
    <n v="657064.76998500002"/>
    <n v="25.271721922499999"/>
    <n v="3301.8330150000002"/>
    <s v="BU Discontinued - [1]"/>
    <n v="199"/>
    <n v="657064.76998500002"/>
    <x v="2"/>
    <x v="2"/>
  </r>
  <r>
    <x v="4"/>
    <s v="260128"/>
    <s v="INJ Muse&amp;Co (White)"/>
    <s v="Cosmetic"/>
    <n v="3993"/>
    <n v="24616614.128733002"/>
    <n v="946.79285110511546"/>
    <n v="6164.9421810000003"/>
    <s v="BU Discontinued - [1]"/>
    <n v="3993"/>
    <n v="24616614.128733002"/>
    <x v="2"/>
    <x v="2"/>
  </r>
  <r>
    <x v="4"/>
    <s v="260129"/>
    <s v="INJ Muse&amp;Co ( 46707)"/>
    <s v="Cosmetic"/>
    <n v="9154"/>
    <n v="61792462.380864002"/>
    <n v="2376.6331684947695"/>
    <n v="6750.3236160000006"/>
    <s v="BU Discontinued - [1]"/>
    <n v="9154"/>
    <n v="61792462.380863994"/>
    <x v="2"/>
    <x v="2"/>
  </r>
  <r>
    <x v="4"/>
    <s v="260130"/>
    <s v="INJ Muse&amp;Co ( Blue)"/>
    <s v="Cosmetic"/>
    <n v="1214"/>
    <n v="15533291.85048"/>
    <n v="597.43430194153848"/>
    <n v="12795.133319999999"/>
    <s v="BU Discontinued - [1]"/>
    <n v="1214"/>
    <n v="15533291.850480001"/>
    <x v="2"/>
    <x v="2"/>
  </r>
  <r>
    <x v="4"/>
    <s v="260131"/>
    <s v="INJ NL0007( Pink)"/>
    <s v="Cosmetic"/>
    <n v="1298"/>
    <n v="6029740.5600960003"/>
    <n v="231.91309846523077"/>
    <n v="4645.4087520000003"/>
    <s v="BU Discontinued - [1]"/>
    <n v="1298"/>
    <n v="6029740.5600960003"/>
    <x v="2"/>
    <x v="2"/>
  </r>
  <r>
    <x v="4"/>
    <s v="260132"/>
    <s v="INJ NL0007( Violet)"/>
    <s v="Cosmetic"/>
    <n v="1166"/>
    <n v="5429720.4004779998"/>
    <n v="208.8354000183846"/>
    <n v="4656.7070329999997"/>
    <s v="BU Discontinued - [1]"/>
    <n v="1166"/>
    <n v="5429720.4004779998"/>
    <x v="2"/>
    <x v="2"/>
  </r>
  <r>
    <x v="4"/>
    <s v="260135"/>
    <s v="INJ NL0008(Red)"/>
    <s v="Cosmetic"/>
    <n v="149"/>
    <n v="3478747.2799689998"/>
    <n v="133.79797230649999"/>
    <n v="23347.297180999998"/>
    <s v="BU Discontinued - [1]"/>
    <n v="149"/>
    <n v="3478747.2799690003"/>
    <x v="2"/>
    <x v="2"/>
  </r>
  <r>
    <x v="4"/>
    <s v="260136"/>
    <s v="INJ NC0001(Gray)"/>
    <s v="Cosmetic"/>
    <n v="115"/>
    <n v="277878.35997500003"/>
    <n v="10.687629229807694"/>
    <n v="2416.3335650000004"/>
    <s v="BU Discontinued - [1]"/>
    <n v="115"/>
    <n v="277878.35997499997"/>
    <x v="2"/>
    <x v="2"/>
  </r>
  <r>
    <x v="4"/>
    <s v="260137"/>
    <s v="INJ NC0002(Pink)"/>
    <s v="Cosmetic"/>
    <n v="27"/>
    <n v="155419.53999300001"/>
    <n v="5.9776746151153848"/>
    <n v="5756.2792590000008"/>
    <s v="BU Discontinued - [1]"/>
    <n v="27"/>
    <n v="155419.53999299998"/>
    <x v="2"/>
    <x v="2"/>
  </r>
  <r>
    <x v="4"/>
    <s v="260139"/>
    <s v="INJ ND0019(Red)"/>
    <s v="Cosmetic"/>
    <n v="296"/>
    <n v="5040632.1201280002"/>
    <n v="193.87046615876923"/>
    <n v="17029.162568"/>
    <s v="BU Discontinued - [1]"/>
    <n v="296"/>
    <n v="5040632.1201280002"/>
    <x v="2"/>
    <x v="2"/>
  </r>
  <r>
    <x v="4"/>
    <s v="260141"/>
    <s v="INJ NG0009( Pink)"/>
    <s v="Cosmetic"/>
    <n v="1802"/>
    <n v="5296723.669214"/>
    <n v="203.72014112361538"/>
    <n v="2939.358307"/>
    <s v="BU Discontinued - [1]"/>
    <n v="1802"/>
    <n v="5296723.669214"/>
    <x v="2"/>
    <x v="2"/>
  </r>
  <r>
    <x v="4"/>
    <s v="260142"/>
    <s v="INJ NF0011(Pink)"/>
    <s v="Cosmetic"/>
    <n v="2049"/>
    <n v="71638653.149442002"/>
    <n v="2755.3328134400772"/>
    <n v="34962.739458000004"/>
    <s v="BU Discontinued - [1]"/>
    <n v="2049"/>
    <n v="71638653.149441987"/>
    <x v="2"/>
    <x v="2"/>
  </r>
  <r>
    <x v="4"/>
    <s v="260152"/>
    <s v="INJ 02214"/>
    <s v="Cosmetic"/>
    <n v="655"/>
    <n v="910399.33967999998"/>
    <n v="35.015359218461541"/>
    <n v="1389.922656"/>
    <s v="BU Discontinued - [1]"/>
    <n v="655"/>
    <n v="910399.33967999998"/>
    <x v="2"/>
    <x v="2"/>
  </r>
  <r>
    <x v="4"/>
    <s v="260153"/>
    <s v="INJ 02250-FC1"/>
    <s v="Cosmetic"/>
    <n v="2245"/>
    <n v="3817896.5696"/>
    <n v="146.84217575384616"/>
    <n v="1700.6220800000001"/>
    <s v="BU Discontinued - [1]"/>
    <n v="2245"/>
    <n v="3817896.5696"/>
    <x v="2"/>
    <x v="2"/>
  </r>
  <r>
    <x v="4"/>
    <s v="260155"/>
    <s v="INJ pantone 705c or 698c(ND25,36,30)"/>
    <s v="Cosmetic"/>
    <n v="1258"/>
    <n v="4052958.4304800001"/>
    <n v="155.88301655692308"/>
    <n v="3221.7475600000002"/>
    <s v="BU Discontinued - [1]"/>
    <n v="1258"/>
    <n v="4052958.4304799996"/>
    <x v="2"/>
    <x v="2"/>
  </r>
  <r>
    <x v="4"/>
    <s v="260156"/>
    <s v="INJ Muse&amp;Co ND0026"/>
    <s v="Cosmetic"/>
    <n v="150"/>
    <n v="132853.56"/>
    <n v="5.1097523076923075"/>
    <n v="885.69039999999995"/>
    <s v="BU Discontinued - [1]"/>
    <n v="150"/>
    <n v="132853.56"/>
    <x v="2"/>
    <x v="2"/>
  </r>
  <r>
    <x v="4"/>
    <s v="260157"/>
    <s v="INJ 46707 ND(27),NF(12,13)"/>
    <s v="Cosmetic"/>
    <n v="3145"/>
    <n v="13946292.140385"/>
    <n v="536.39585155326927"/>
    <n v="4434.433113"/>
    <s v="BU Discontinued - [1]"/>
    <n v="3145"/>
    <n v="13946292.140385"/>
    <x v="2"/>
    <x v="2"/>
  </r>
  <r>
    <x v="4"/>
    <s v="260158"/>
    <s v="INJ White ND(28,29,33,34,37)NL(09)"/>
    <s v="Cosmetic"/>
    <n v="2180"/>
    <n v="3967919.18034"/>
    <n v="152.61227616692307"/>
    <n v="1820.1464129999999"/>
    <s v="BU Discontinued - [1]"/>
    <n v="2180"/>
    <n v="3967919.1803399995"/>
    <x v="2"/>
    <x v="2"/>
  </r>
  <r>
    <x v="4"/>
    <s v="260159"/>
    <s v="INJ Muse&amp;Co ND0031"/>
    <s v="Cosmetic"/>
    <n v="85"/>
    <n v="130873.219985"/>
    <n v="5.0335853840384619"/>
    <n v="1539.684941"/>
    <s v="BU Discontinued - [1]"/>
    <n v="85"/>
    <n v="130873.219985"/>
    <x v="2"/>
    <x v="2"/>
  </r>
  <r>
    <x v="4"/>
    <s v="260160"/>
    <s v="INJ Muse&amp;Co ND0032"/>
    <s v="Cosmetic"/>
    <n v="1554"/>
    <n v="10562474.250258001"/>
    <n v="406.24900962530774"/>
    <n v="6796.9589770000002"/>
    <s v="BU Discontinued - [1]"/>
    <n v="1554"/>
    <n v="10562474.250258001"/>
    <x v="2"/>
    <x v="2"/>
  </r>
  <r>
    <x v="4"/>
    <s v="260162"/>
    <s v="INJ 02250-FA1"/>
    <s v="Cosmetic"/>
    <n v="3349"/>
    <n v="4610211.169338"/>
    <n v="177.3158142053077"/>
    <n v="1376.5933620000001"/>
    <s v="BU Discontinued - [1]"/>
    <n v="3349"/>
    <n v="4610211.169338"/>
    <x v="2"/>
    <x v="2"/>
  </r>
  <r>
    <x v="4"/>
    <s v="260163"/>
    <s v="INJ 02250-FB1"/>
    <s v="Cosmetic"/>
    <n v="180"/>
    <n v="210511.42992"/>
    <n v="8.0965934584615376"/>
    <n v="1169.507944"/>
    <s v="BU Discontinued - [1]"/>
    <n v="180"/>
    <n v="210511.42992"/>
    <x v="2"/>
    <x v="2"/>
  </r>
  <r>
    <x v="4"/>
    <s v="260165"/>
    <s v="INJ ND(38,39,40,41,42,43,44)NF(16)"/>
    <s v="Cosmetic"/>
    <n v="3599"/>
    <n v="15650170.518901"/>
    <n v="601.92963534234616"/>
    <n v="4348.4774989999996"/>
    <s v="BU Discontinued - [1]"/>
    <n v="3599"/>
    <n v="15650170.518900998"/>
    <x v="2"/>
    <x v="2"/>
  </r>
  <r>
    <x v="4"/>
    <s v="260166"/>
    <s v="INJ NG(14),NL(11),NF(14,15,17),ND(45)"/>
    <s v="Cosmetic"/>
    <n v="5458"/>
    <n v="21034226.299479999"/>
    <n v="809.00870382615381"/>
    <n v="3853.8340599999997"/>
    <s v="BU Discontinued - [1]"/>
    <n v="5458"/>
    <n v="21034226.299480002"/>
    <x v="2"/>
    <x v="2"/>
  </r>
  <r>
    <x v="4"/>
    <s v="260168"/>
    <s v="INJ NG0011"/>
    <s v="Cosmetic"/>
    <n v="496"/>
    <n v="1248655.3602080001"/>
    <n v="48.025206161846157"/>
    <n v="2517.450323"/>
    <s v="BU Discontinued - [1]"/>
    <n v="496"/>
    <n v="1248655.3602080001"/>
    <x v="2"/>
    <x v="2"/>
  </r>
  <r>
    <x v="4"/>
    <s v="260169"/>
    <s v="INJ NG0012"/>
    <s v="Cosmetic"/>
    <n v="125"/>
    <n v="210379.48"/>
    <n v="8.0915184615384614"/>
    <n v="1683.03584"/>
    <s v="BU Discontinued - [1]"/>
    <n v="125"/>
    <n v="210379.48"/>
    <x v="2"/>
    <x v="2"/>
  </r>
  <r>
    <x v="4"/>
    <s v="260170"/>
    <s v="INJ NG0013(1)"/>
    <s v="Cosmetic"/>
    <n v="295"/>
    <n v="801091.26996499998"/>
    <n v="30.811202690961537"/>
    <n v="2715.563627"/>
    <s v="BU Discontinued - [1]"/>
    <n v="295"/>
    <n v="801091.26996499998"/>
    <x v="2"/>
    <x v="2"/>
  </r>
  <r>
    <x v="4"/>
    <s v="260172"/>
    <s v="INJ NG0015(1)"/>
    <s v="Cosmetic"/>
    <n v="301"/>
    <n v="588525.26002199994"/>
    <n v="22.635586923923075"/>
    <n v="1955.2334219999998"/>
    <s v="BU Discontinued - [1]"/>
    <n v="301"/>
    <n v="588525.26002199994"/>
    <x v="2"/>
    <x v="2"/>
  </r>
  <r>
    <x v="4"/>
    <s v="260173"/>
    <s v="INJ NG0015(2)"/>
    <s v="Cosmetic"/>
    <n v="189"/>
    <n v="342959.70996000001"/>
    <n v="13.190758075384617"/>
    <n v="1814.6016400000001"/>
    <s v="BU Discontinued - [1]"/>
    <n v="189"/>
    <n v="342959.70996000001"/>
    <x v="2"/>
    <x v="2"/>
  </r>
  <r>
    <x v="4"/>
    <s v="260175"/>
    <s v="INJ PL0001(2)"/>
    <s v="Cosmetic"/>
    <n v="173"/>
    <n v="170403.02001499999"/>
    <n v="6.55396230826923"/>
    <n v="984.98855499999991"/>
    <s v="BU Discontinued - [1]"/>
    <n v="173"/>
    <n v="170403.02001500002"/>
    <x v="2"/>
    <x v="2"/>
  </r>
  <r>
    <x v="4"/>
    <s v="260179"/>
    <s v="INJ PD0001"/>
    <s v="Cosmetic"/>
    <n v="30"/>
    <n v="37397.58999"/>
    <n v="1.4383688457692307"/>
    <n v="1246.586333"/>
    <s v="BU Discontinued - [1]"/>
    <n v="30"/>
    <n v="37397.58999"/>
    <x v="2"/>
    <x v="2"/>
  </r>
  <r>
    <x v="4"/>
    <s v="260180"/>
    <s v="INJ NG0010"/>
    <s v="Cosmetic"/>
    <n v="1196"/>
    <n v="3292254.940312"/>
    <n v="126.625190012"/>
    <n v="2752.7215219999998"/>
    <s v="BU Discontinued - [1]"/>
    <n v="1196"/>
    <n v="3292254.940312"/>
    <x v="2"/>
    <x v="2"/>
  </r>
  <r>
    <x v="4"/>
    <s v="260181"/>
    <s v="INJ 20-02280-FA1"/>
    <s v="Cosmetic"/>
    <n v="240"/>
    <n v="891550.98"/>
    <n v="34.29042230769231"/>
    <n v="3714.7957499999998"/>
    <s v="BU Discontinued - [1]"/>
    <n v="240"/>
    <n v="891550.9800000001"/>
    <x v="2"/>
    <x v="2"/>
  </r>
  <r>
    <x v="4"/>
    <s v="260182"/>
    <s v="INJ 20-02280-FB1"/>
    <s v="Cosmetic"/>
    <n v="512"/>
    <n v="1033475.93984"/>
    <n v="39.749074609230767"/>
    <n v="2018.507695"/>
    <s v="BU Discontinued - [1]"/>
    <n v="512"/>
    <n v="1033475.93984"/>
    <x v="2"/>
    <x v="2"/>
  </r>
  <r>
    <x v="4"/>
    <s v="260183"/>
    <s v="INJ 20-02263-FB1"/>
    <s v="Cosmetic"/>
    <n v="3100"/>
    <n v="3535146.6713999999"/>
    <n v="135.96717966923077"/>
    <n v="1140.3698939999999"/>
    <s v="BU Discontinued - [1]"/>
    <n v="3100"/>
    <n v="3535146.6713999994"/>
    <x v="2"/>
    <x v="2"/>
  </r>
  <r>
    <x v="4"/>
    <s v="260185"/>
    <s v="INJ 20-02263-FD1"/>
    <s v="Cosmetic"/>
    <n v="4716"/>
    <n v="5543965.2898439998"/>
    <n v="213.22943422476922"/>
    <n v="1175.565159"/>
    <s v="BU Discontinued - [1]"/>
    <n v="4716"/>
    <n v="5543965.2898439998"/>
    <x v="2"/>
    <x v="2"/>
  </r>
  <r>
    <x v="4"/>
    <s v="260187"/>
    <s v="INJ 01-31728-FE1"/>
    <s v="Cosmetic"/>
    <n v="2170"/>
    <n v="2549545.14983"/>
    <n v="98.059428839615379"/>
    <n v="1174.9055989999999"/>
    <s v="BU Discontinued - [1]"/>
    <n v="2170"/>
    <n v="2549545.14983"/>
    <x v="2"/>
    <x v="2"/>
  </r>
  <r>
    <x v="4"/>
    <s v="260188"/>
    <s v="INJ 01-31730-FE1"/>
    <s v="Cosmetic"/>
    <n v="1500"/>
    <n v="1573932.63"/>
    <n v="60.535870384615379"/>
    <n v="1049.2884199999999"/>
    <s v="BU Discontinued - [1]"/>
    <n v="1500"/>
    <n v="1573932.6300000001"/>
    <x v="2"/>
    <x v="2"/>
  </r>
  <r>
    <x v="4"/>
    <s v="260189"/>
    <s v="INJ 20-02239-FA1"/>
    <s v="Cosmetic"/>
    <n v="531"/>
    <n v="910586.08012499998"/>
    <n v="35.022541543269227"/>
    <n v="1714.851375"/>
    <s v="BU Discontinued - [1]"/>
    <n v="531"/>
    <n v="910586.08012499998"/>
    <x v="2"/>
    <x v="2"/>
  </r>
  <r>
    <x v="4"/>
    <s v="260190"/>
    <s v="INJ 20-01260-FA1"/>
    <s v="Cosmetic"/>
    <n v="1656"/>
    <n v="1914757.059528"/>
    <n v="73.644502289538465"/>
    <n v="1156.254263"/>
    <s v="BU Discontinued - [1]"/>
    <n v="1656"/>
    <n v="1914757.059528"/>
    <x v="2"/>
    <x v="2"/>
  </r>
  <r>
    <x v="4"/>
    <s v="260191"/>
    <s v="INJ ND0046(1)"/>
    <s v="Cosmetic"/>
    <n v="270"/>
    <n v="579654.96993000002"/>
    <n v="22.294421920384615"/>
    <n v="2146.8702590000003"/>
    <s v="BU Discontinued - [1]"/>
    <n v="270"/>
    <n v="579654.9699299999"/>
    <x v="2"/>
    <x v="2"/>
  </r>
  <r>
    <x v="4"/>
    <s v="260192"/>
    <s v="INJ ND0046(2)"/>
    <s v="Cosmetic"/>
    <n v="100"/>
    <n v="149665.89000000001"/>
    <n v="5.7563803846153849"/>
    <n v="1496.6589000000001"/>
    <s v="BU Discontinued - [1]"/>
    <n v="100"/>
    <n v="149665.88999999998"/>
    <x v="2"/>
    <x v="2"/>
  </r>
  <r>
    <x v="4"/>
    <s v="260193"/>
    <s v="INJ ND0047"/>
    <s v="Cosmetic"/>
    <n v="1148"/>
    <n v="5992869.6201919997"/>
    <n v="230.49498539199999"/>
    <n v="5220.2697039999994"/>
    <s v="BU Discontinued - [1]"/>
    <n v="1148"/>
    <n v="5992869.6201920006"/>
    <x v="2"/>
    <x v="2"/>
  </r>
  <r>
    <x v="4"/>
    <s v="260195"/>
    <s v="INJ ND0049"/>
    <s v="Cosmetic"/>
    <n v="197"/>
    <n v="422933.440038"/>
    <n v="16.266670770692308"/>
    <n v="2146.8702539999999"/>
    <s v="BU Discontinued - [1]"/>
    <n v="197"/>
    <n v="422933.440038"/>
    <x v="2"/>
    <x v="2"/>
  </r>
  <r>
    <x v="4"/>
    <s v="260196"/>
    <s v="INJ ND0050"/>
    <s v="Cosmetic"/>
    <n v="200"/>
    <n v="578479.24"/>
    <n v="22.249201538461538"/>
    <n v="2892.3962000000001"/>
    <s v="BU Discontinued - [1]"/>
    <n v="200"/>
    <n v="578479.24"/>
    <x v="2"/>
    <x v="2"/>
  </r>
  <r>
    <x v="4"/>
    <s v="260198"/>
    <s v="INJ NG0016"/>
    <s v="Cosmetic"/>
    <n v="170"/>
    <n v="448587.40003999998"/>
    <n v="17.25336154"/>
    <n v="2638.7494119999997"/>
    <s v="BU Discontinued - [1]"/>
    <n v="170"/>
    <n v="448587.40004000004"/>
    <x v="2"/>
    <x v="2"/>
  </r>
  <r>
    <x v="4"/>
    <s v="260200"/>
    <s v="INJ NF0018"/>
    <s v="Cosmetic"/>
    <n v="770"/>
    <n v="5306146.8198199999"/>
    <n v="204.08256999307693"/>
    <n v="6891.0997659999994"/>
    <s v="BU Discontinued - [1]"/>
    <n v="770"/>
    <n v="5306146.8198199999"/>
    <x v="2"/>
    <x v="2"/>
  </r>
  <r>
    <x v="4"/>
    <s v="260202"/>
    <s v="INJ ND0020(3)"/>
    <s v="Cosmetic"/>
    <n v="200"/>
    <n v="225541.59"/>
    <n v="8.6746765384615383"/>
    <n v="1127.70795"/>
    <s v="BU Discontinued - [1]"/>
    <n v="200"/>
    <n v="225541.59"/>
    <x v="2"/>
    <x v="2"/>
  </r>
  <r>
    <x v="4"/>
    <s v="260204"/>
    <s v="INJ 01-72485-E01"/>
    <s v="Cosmetic"/>
    <n v="150"/>
    <n v="133980.64004999999"/>
    <n v="5.1531015403846148"/>
    <n v="893.20426699999996"/>
    <s v="BU Discontinued - [1]"/>
    <n v="150"/>
    <n v="133980.64004999999"/>
    <x v="2"/>
    <x v="2"/>
  </r>
  <r>
    <x v="4"/>
    <s v="260207"/>
    <s v="INJ 01-72488-E01"/>
    <s v="Cosmetic"/>
    <n v="50"/>
    <n v="45272.93"/>
    <n v="1.7412665384615384"/>
    <n v="905.45860000000005"/>
    <s v="BU Discontinued - [1]"/>
    <n v="50"/>
    <n v="45272.93"/>
    <x v="2"/>
    <x v="2"/>
  </r>
  <r>
    <x v="4"/>
    <s v="260208"/>
    <s v="INJ 01-72489-E01"/>
    <s v="Cosmetic"/>
    <n v="105"/>
    <n v="95073.139980000007"/>
    <n v="3.6566592300000003"/>
    <n v="905.45847600000002"/>
    <s v="BU Discontinued - [1]"/>
    <n v="105"/>
    <n v="95073.139980000007"/>
    <x v="2"/>
    <x v="2"/>
  </r>
  <r>
    <x v="4"/>
    <s v="260212"/>
    <s v="INJ 20-02264-FA1"/>
    <s v="Cosmetic"/>
    <n v="1030"/>
    <n v="1473845.3298800001"/>
    <n v="56.686358841538464"/>
    <n v="1430.9177960000002"/>
    <s v="BU Discontinued - [1]"/>
    <n v="1030"/>
    <n v="1473845.3298799999"/>
    <x v="2"/>
    <x v="2"/>
  </r>
  <r>
    <x v="4"/>
    <s v="260213"/>
    <s v="INJ 20-02264-FB1"/>
    <s v="Cosmetic"/>
    <n v="25"/>
    <n v="27391.72"/>
    <n v="1.0535276923076924"/>
    <n v="1095.6688000000001"/>
    <s v="BU Discontinued - [1]"/>
    <n v="25"/>
    <n v="27391.719999999998"/>
    <x v="2"/>
    <x v="2"/>
  </r>
  <r>
    <x v="4"/>
    <s v="260216"/>
    <s v="INJ 20-02270-FD1"/>
    <s v="Cosmetic"/>
    <n v="60"/>
    <n v="134503.33997999999"/>
    <n v="5.1732053838461534"/>
    <n v="2241.7223329999997"/>
    <s v="BU Discontinued - [1]"/>
    <n v="60"/>
    <n v="134503.33998000002"/>
    <x v="2"/>
    <x v="2"/>
  </r>
  <r>
    <x v="4"/>
    <s v="260217"/>
    <s v="INJ 20-02270-FB1"/>
    <s v="Cosmetic"/>
    <n v="60"/>
    <n v="134503.33997999999"/>
    <n v="5.1732053838461534"/>
    <n v="2241.7223329999997"/>
    <s v="BU Discontinued - [1]"/>
    <n v="60"/>
    <n v="134503.33998000002"/>
    <x v="2"/>
    <x v="2"/>
  </r>
  <r>
    <x v="4"/>
    <s v="260218"/>
    <s v="INJ 20-02270-FC1"/>
    <s v="Cosmetic"/>
    <n v="50"/>
    <n v="112086.11"/>
    <n v="4.3110042307692309"/>
    <n v="2241.7222000000002"/>
    <s v="BU Discontinued - [1]"/>
    <n v="50"/>
    <n v="112086.11000000002"/>
    <x v="2"/>
    <x v="2"/>
  </r>
  <r>
    <x v="4"/>
    <s v="260220"/>
    <s v="INJ NL0014"/>
    <s v="Cosmetic"/>
    <n v="401"/>
    <n v="1329809.299868"/>
    <n v="51.146511533384611"/>
    <n v="3316.2326680000001"/>
    <s v="BU Discontinued - [1]"/>
    <n v="401"/>
    <n v="1329809.299868"/>
    <x v="2"/>
    <x v="2"/>
  </r>
  <r>
    <x v="4"/>
    <s v="260221"/>
    <s v="INJ NL0013"/>
    <s v="Cosmetic"/>
    <n v="684"/>
    <n v="2426465.9601360001"/>
    <n v="93.325613851384617"/>
    <n v="3547.4648540000003"/>
    <s v="BU Discontinued - [1]"/>
    <n v="684"/>
    <n v="2426465.9601360001"/>
    <x v="2"/>
    <x v="2"/>
  </r>
  <r>
    <x v="4"/>
    <s v="260223"/>
    <s v="INJ NG0018"/>
    <s v="Cosmetic"/>
    <n v="321"/>
    <n v="1534993.100049"/>
    <n v="59.038196155730766"/>
    <n v="4781.9099690000003"/>
    <s v="BU Discontinued - [1]"/>
    <n v="321"/>
    <n v="1534993.100049"/>
    <x v="2"/>
    <x v="2"/>
  </r>
  <r>
    <x v="4"/>
    <s v="260225"/>
    <s v="INJ NF0022"/>
    <s v="Cosmetic"/>
    <n v="992"/>
    <n v="7298648.7395200003"/>
    <n v="280.71725921230768"/>
    <n v="7357.5088100000003"/>
    <s v="BU Discontinued - [1]"/>
    <n v="992"/>
    <n v="7298648.7395200003"/>
    <x v="2"/>
    <x v="2"/>
  </r>
  <r>
    <x v="4"/>
    <s v="260228"/>
    <s v="INJ NF0019"/>
    <s v="Cosmetic"/>
    <n v="552"/>
    <n v="3788756.8899360001"/>
    <n v="145.72141884369231"/>
    <n v="6863.6900180000002"/>
    <s v="BU Discontinued - [1]"/>
    <n v="552"/>
    <n v="3788756.8899360001"/>
    <x v="2"/>
    <x v="2"/>
  </r>
  <r>
    <x v="4"/>
    <s v="260231"/>
    <s v="INJ 01-77115-001"/>
    <s v="Cosmetic"/>
    <n v="30"/>
    <n v="34820.04"/>
    <n v="1.3392323076923078"/>
    <n v="1160.6680000000001"/>
    <s v="BU Discontinued - [1]"/>
    <n v="30"/>
    <n v="34820.039999999994"/>
    <x v="2"/>
    <x v="2"/>
  </r>
  <r>
    <x v="4"/>
    <s v="260237"/>
    <s v="INJ NP0002"/>
    <s v="Cosmetic"/>
    <n v="380"/>
    <n v="2548434.85"/>
    <n v="98.016725000000008"/>
    <n v="6706.4075000000003"/>
    <s v="BU Discontinued - [1]"/>
    <n v="380"/>
    <n v="2548434.85"/>
    <x v="2"/>
    <x v="2"/>
  </r>
  <r>
    <x v="4"/>
    <s v="260238"/>
    <s v="INJ NP0003"/>
    <s v="Cosmetic"/>
    <n v="3"/>
    <n v="3652.0100010000001"/>
    <n v="0.14046192311538461"/>
    <n v="1217.336667"/>
    <s v="BU Discontinued - [1]"/>
    <n v="3"/>
    <n v="3652.0100010000001"/>
    <x v="2"/>
    <x v="2"/>
  </r>
  <r>
    <x v="4"/>
    <s v="260239"/>
    <s v="INJ NP0004"/>
    <s v="Cosmetic"/>
    <n v="289"/>
    <n v="1267020.74009"/>
    <n v="48.731566926538463"/>
    <n v="4384.15481"/>
    <s v="BU Discontinued - [1]"/>
    <n v="289"/>
    <n v="1267020.74009"/>
    <x v="2"/>
    <x v="2"/>
  </r>
  <r>
    <x v="4"/>
    <s v="260240"/>
    <s v="INJ NP0005"/>
    <s v="Cosmetic"/>
    <n v="150"/>
    <n v="552126.70004999998"/>
    <n v="21.235642309615383"/>
    <n v="3680.8446669999998"/>
    <s v="BU Discontinued - [1]"/>
    <n v="150"/>
    <n v="552126.70004999998"/>
    <x v="2"/>
    <x v="2"/>
  </r>
  <r>
    <x v="4"/>
    <s v="260245"/>
    <s v="INJ NP0010"/>
    <s v="Cosmetic"/>
    <n v="390"/>
    <n v="3955435.6799099999"/>
    <n v="152.13214153499999"/>
    <n v="10142.142769"/>
    <s v="BU Discontinued - [1]"/>
    <n v="390"/>
    <n v="3955435.6799099999"/>
    <x v="2"/>
    <x v="2"/>
  </r>
  <r>
    <x v="4"/>
    <s v="260253"/>
    <s v="INJ PL0006"/>
    <s v="Cosmetic"/>
    <n v="90"/>
    <n v="866361.83004000003"/>
    <n v="33.32160884769231"/>
    <n v="9626.2425560000011"/>
    <s v="BU Discontinued - [1]"/>
    <n v="90"/>
    <n v="866361.83003999991"/>
    <x v="2"/>
    <x v="2"/>
  </r>
  <r>
    <x v="4"/>
    <s v="260254"/>
    <s v="INJ NL0015"/>
    <s v="Cosmetic"/>
    <n v="120"/>
    <n v="1584673.4900400001"/>
    <n v="60.948980386153849"/>
    <n v="13205.612417"/>
    <s v="BU Discontinued - [1]"/>
    <n v="120"/>
    <n v="1584673.4900400001"/>
    <x v="2"/>
    <x v="2"/>
  </r>
  <r>
    <x v="4"/>
    <s v="260257"/>
    <s v="INJ NC0004"/>
    <s v="Cosmetic"/>
    <n v="120"/>
    <n v="401179.29"/>
    <n v="15.429972692307691"/>
    <n v="3343.16075"/>
    <s v="BU Discontinued - [1]"/>
    <n v="120"/>
    <n v="401179.29000000004"/>
    <x v="2"/>
    <x v="2"/>
  </r>
  <r>
    <x v="4"/>
    <s v="260258"/>
    <s v="INJ ND0054"/>
    <s v="Cosmetic"/>
    <n v="130"/>
    <n v="452402.88001999998"/>
    <n v="17.400110769999998"/>
    <n v="3480.0221539999998"/>
    <s v="BU Discontinued - [1]"/>
    <n v="130"/>
    <n v="452402.88001999998"/>
    <x v="2"/>
    <x v="2"/>
  </r>
  <r>
    <x v="4"/>
    <s v="260259"/>
    <s v="INJ ND0055"/>
    <s v="Cosmetic"/>
    <n v="210"/>
    <n v="928061.38991999999"/>
    <n v="35.694668843076926"/>
    <n v="4419.3399520000003"/>
    <s v="BU Discontinued - [1]"/>
    <n v="210"/>
    <n v="928061.3899200001"/>
    <x v="2"/>
    <x v="2"/>
  </r>
  <r>
    <x v="4"/>
    <s v="260262"/>
    <s v="INJ CP0003AF;CP0087AF"/>
    <s v="Cosmetic"/>
    <n v="504"/>
    <n v="591155.49023999996"/>
    <n v="22.736749624615381"/>
    <n v="1172.9275599999999"/>
    <s v="BU Discontinued - [1]"/>
    <n v="504"/>
    <n v="591155.49023999996"/>
    <x v="2"/>
    <x v="2"/>
  </r>
  <r>
    <x v="4"/>
    <s v="260265"/>
    <s v="INJ CP0006AF;CP0090AF"/>
    <s v="Cosmetic"/>
    <n v="155"/>
    <n v="2003257.0400400001"/>
    <n v="77.048347693846154"/>
    <n v="12924.238968000001"/>
    <s v="BU Discontinued - [1]"/>
    <n v="155"/>
    <n v="2003257.0400399999"/>
    <x v="2"/>
    <x v="2"/>
  </r>
  <r>
    <x v="4"/>
    <s v="260268"/>
    <s v="INJ CP0009AF;CP0093AF"/>
    <s v="Cosmetic"/>
    <n v="270"/>
    <n v="316690.48008000001"/>
    <n v="12.18040308"/>
    <n v="1172.9277039999999"/>
    <s v="BU Discontinued - [1]"/>
    <n v="270"/>
    <n v="316690.48008000001"/>
    <x v="2"/>
    <x v="2"/>
  </r>
  <r>
    <x v="4"/>
    <s v="260269"/>
    <s v="INJ CP0010AF;CP0094AF"/>
    <s v="Cosmetic"/>
    <n v="241"/>
    <n v="396215.549925"/>
    <n v="15.2390596125"/>
    <n v="1644.0479250000001"/>
    <s v="BU Discontinued - [1]"/>
    <n v="241"/>
    <n v="396215.54992500006"/>
    <x v="2"/>
    <x v="2"/>
  </r>
  <r>
    <x v="4"/>
    <s v="260272"/>
    <s v="INJ CP0013AF;CP0097AF"/>
    <s v="Cosmetic"/>
    <n v="503"/>
    <n v="3672507.6602159999"/>
    <n v="141.2502946236923"/>
    <n v="7301.2080719999994"/>
    <s v="BU Discontinued - [1]"/>
    <n v="503"/>
    <n v="3672507.6602159999"/>
    <x v="2"/>
    <x v="2"/>
  </r>
  <r>
    <x v="4"/>
    <s v="260273"/>
    <s v="INJ CP0014AF;CP0098AF"/>
    <s v="Cosmetic"/>
    <n v="55"/>
    <n v="133062.45001500001"/>
    <n v="5.1177865390384616"/>
    <n v="2419.3172730000001"/>
    <s v="BU Discontinued - [1]"/>
    <n v="55"/>
    <n v="133062.45001500001"/>
    <x v="2"/>
    <x v="2"/>
  </r>
  <r>
    <x v="4"/>
    <s v="260275"/>
    <s v="INJ CP0016AF;CP0100AF"/>
    <s v="Cosmetic"/>
    <n v="419"/>
    <n v="8222583.2000200003"/>
    <n v="316.25320000076925"/>
    <n v="19624.30358"/>
    <s v="BU Discontinued - [1]"/>
    <n v="419"/>
    <n v="8222583.2000200003"/>
    <x v="2"/>
    <x v="2"/>
  </r>
  <r>
    <x v="4"/>
    <s v="260279"/>
    <s v="INJ CP0021AF;CP0105AF"/>
    <s v="Cosmetic"/>
    <n v="863"/>
    <n v="2247444.6897769999"/>
    <n v="86.440180376038455"/>
    <n v="2604.2232789999998"/>
    <s v="BU Discontinued - [1]"/>
    <n v="863"/>
    <n v="2247444.6897769999"/>
    <x v="2"/>
    <x v="2"/>
  </r>
  <r>
    <x v="4"/>
    <s v="260282"/>
    <s v="INJ CP0024AF;CP0108AF"/>
    <s v="Cosmetic"/>
    <n v="375"/>
    <n v="439847.899875"/>
    <n v="16.917226918269233"/>
    <n v="1172.927733"/>
    <s v="BU Discontinued - [1]"/>
    <n v="375"/>
    <n v="439847.899875"/>
    <x v="2"/>
    <x v="2"/>
  </r>
  <r>
    <x v="4"/>
    <s v="260285"/>
    <s v="INJ CP0027AF;CP0111AF"/>
    <s v="Cosmetic"/>
    <n v="145"/>
    <n v="229128.490035"/>
    <n v="8.8126342321153839"/>
    <n v="1580.1964829999999"/>
    <s v="BU Discontinued - [1]"/>
    <n v="145"/>
    <n v="229128.490035"/>
    <x v="2"/>
    <x v="2"/>
  </r>
  <r>
    <x v="4"/>
    <s v="260289"/>
    <s v="INJ CP0031AF;CP0115AF"/>
    <s v="Cosmetic"/>
    <n v="130"/>
    <n v="203086.84005999999"/>
    <n v="7.8110323099999999"/>
    <n v="1562.2064619999999"/>
    <s v="BU Discontinued - [1]"/>
    <n v="130"/>
    <n v="203086.84006000002"/>
    <x v="2"/>
    <x v="2"/>
  </r>
  <r>
    <x v="4"/>
    <s v="260293"/>
    <s v="INJ CP0035AF;CP0119AF"/>
    <s v="Cosmetic"/>
    <n v="61"/>
    <n v="144744.94000900001"/>
    <n v="5.567113077269231"/>
    <n v="2372.8678690000002"/>
    <s v="BU Discontinued - [1]"/>
    <n v="61"/>
    <n v="144744.94000900001"/>
    <x v="2"/>
    <x v="2"/>
  </r>
  <r>
    <x v="4"/>
    <s v="260294"/>
    <s v="INJ CP0036AF;CP0120AF"/>
    <s v="Cosmetic"/>
    <n v="224"/>
    <n v="858262.45993600006"/>
    <n v="33.010094612923076"/>
    <n v="3831.5288390000001"/>
    <s v="BU Discontinued - [1]"/>
    <n v="224"/>
    <n v="858262.45993599994"/>
    <x v="2"/>
    <x v="2"/>
  </r>
  <r>
    <x v="4"/>
    <s v="260301"/>
    <s v="INJ CP0018AF;CP0102AF"/>
    <s v="Cosmetic"/>
    <n v="590"/>
    <n v="692027.36011000001"/>
    <n v="26.616436927307692"/>
    <n v="1172.927729"/>
    <s v="BU Discontinued - [1]"/>
    <n v="590"/>
    <n v="692027.36011000001"/>
    <x v="2"/>
    <x v="2"/>
  </r>
  <r>
    <x v="4"/>
    <s v="260302"/>
    <s v="INJ CP0043AF"/>
    <s v="Cosmetic"/>
    <n v="345"/>
    <n v="404660.06995500001"/>
    <n v="15.563848844423077"/>
    <n v="1172.927739"/>
    <s v="BU Discontinued - [1]"/>
    <n v="345"/>
    <n v="404660.06995499996"/>
    <x v="2"/>
    <x v="2"/>
  </r>
  <r>
    <x v="4"/>
    <s v="260306"/>
    <s v="INJ CP0047AF"/>
    <s v="Cosmetic"/>
    <n v="358"/>
    <n v="419908.129846"/>
    <n v="16.150312686384616"/>
    <n v="1172.927737"/>
    <s v="BU Discontinued - [1]"/>
    <n v="358"/>
    <n v="419908.129846"/>
    <x v="2"/>
    <x v="2"/>
  </r>
  <r>
    <x v="4"/>
    <s v="260320"/>
    <s v="INJ CP0061AF"/>
    <s v="Cosmetic"/>
    <n v="81"/>
    <n v="95007.150018"/>
    <n v="3.6541211545384615"/>
    <n v="1172.927778"/>
    <s v="BU Discontinued - [1]"/>
    <n v="81"/>
    <n v="95007.150018"/>
    <x v="2"/>
    <x v="2"/>
  </r>
  <r>
    <x v="4"/>
    <s v="260331"/>
    <s v="INJ CP0072AF"/>
    <s v="Cosmetic"/>
    <n v="190"/>
    <n v="222856.27003000001"/>
    <n v="8.5713950011538476"/>
    <n v="1172.927737"/>
    <s v="BU Discontinued - [1]"/>
    <n v="190"/>
    <n v="222856.27002999999"/>
    <x v="2"/>
    <x v="2"/>
  </r>
  <r>
    <x v="4"/>
    <s v="270025"/>
    <s v="EX ACE Tech 61C- 00261"/>
    <s v="Cosmetic"/>
    <n v="587"/>
    <n v="11972164.679935999"/>
    <n v="460.46787230523074"/>
    <n v="20395.510527999999"/>
    <s v="BU Discontinued - [1]"/>
    <n v="587"/>
    <n v="11972164.679935999"/>
    <x v="2"/>
    <x v="2"/>
  </r>
  <r>
    <x v="4"/>
    <s v="460021"/>
    <s v="PAD 63032BP"/>
    <s v="Cosmetic"/>
    <n v="322"/>
    <n v="1466207.329986"/>
    <n v="56.392589614846152"/>
    <n v="4553.438913"/>
    <s v="BU Discontinued - [1]"/>
    <n v="322"/>
    <n v="1466207.329986"/>
    <x v="2"/>
    <x v="2"/>
  </r>
  <r>
    <x v="4"/>
    <s v="460050"/>
    <s v="PAD 20-70268-FA1"/>
    <s v="Cosmetic"/>
    <n v="769"/>
    <n v="1232478.800019"/>
    <n v="47.403030769961539"/>
    <n v="1602.7032509999999"/>
    <s v="BU Discontinued - [1]"/>
    <n v="769"/>
    <n v="1232478.800019"/>
    <x v="2"/>
    <x v="2"/>
  </r>
  <r>
    <x v="4"/>
    <s v="460057"/>
    <s v="PAD 4013540"/>
    <s v="Cosmetic"/>
    <n v="1000"/>
    <n v="11946012.09"/>
    <n v="459.46200346153847"/>
    <n v="11946.01209"/>
    <s v="BU Discontinued - [1]"/>
    <n v="1000"/>
    <n v="11946012.09"/>
    <x v="2"/>
    <x v="2"/>
  </r>
  <r>
    <x v="4"/>
    <s v="460063"/>
    <s v="PAD 01-31154-FE2"/>
    <s v="Cosmetic"/>
    <n v="2530"/>
    <n v="23939998.659389999"/>
    <n v="920.76917920730762"/>
    <n v="9462.4500630000002"/>
    <s v="BU Discontinued - [1]"/>
    <n v="2530"/>
    <n v="23939998.659389999"/>
    <x v="2"/>
    <x v="2"/>
  </r>
  <r>
    <x v="4"/>
    <s v="460067"/>
    <s v="PAD FNK0003"/>
    <s v="Cosmetic"/>
    <n v="554"/>
    <n v="10844216.520253999"/>
    <n v="417.08525077899998"/>
    <n v="19574.398051"/>
    <s v="BU Discontinued - [1]"/>
    <n v="554"/>
    <n v="10844216.520253999"/>
    <x v="2"/>
    <x v="2"/>
  </r>
  <r>
    <x v="4"/>
    <s v="460070"/>
    <s v="PAD FNK0006"/>
    <s v="Cosmetic"/>
    <n v="116"/>
    <n v="3127398.28"/>
    <n v="120.28454923076923"/>
    <n v="26960.329999999998"/>
    <s v="BU Discontinued - [1]"/>
    <n v="116"/>
    <n v="3127398.2800000003"/>
    <x v="2"/>
    <x v="2"/>
  </r>
  <r>
    <x v="4"/>
    <s v="460071"/>
    <s v="PAD DNK0001"/>
    <s v="Cosmetic"/>
    <n v="410"/>
    <n v="11053735.300000001"/>
    <n v="425.14366538461542"/>
    <n v="26960.33"/>
    <s v="BU Discontinued - [1]"/>
    <n v="410"/>
    <n v="11053735.300000001"/>
    <x v="2"/>
    <x v="2"/>
  </r>
  <r>
    <x v="4"/>
    <s v="460075"/>
    <s v="PAD DNK0005"/>
    <s v="Cosmetic"/>
    <n v="492"/>
    <n v="4828336.2401400004"/>
    <n v="185.70524000538464"/>
    <n v="9813.6915450000015"/>
    <s v="BU Discontinued - [1]"/>
    <n v="492"/>
    <n v="4828336.2401399994"/>
    <x v="2"/>
    <x v="2"/>
  </r>
  <r>
    <x v="4"/>
    <s v="460079"/>
    <s v="PAD GNK0001"/>
    <s v="Cosmetic"/>
    <n v="527"/>
    <n v="5586292.5401459998"/>
    <n v="214.85740539023075"/>
    <n v="10600.175598"/>
    <s v="BU Discontinued - [1]"/>
    <n v="527"/>
    <n v="5586292.5401459998"/>
    <x v="2"/>
    <x v="2"/>
  </r>
  <r>
    <x v="4"/>
    <s v="460081"/>
    <s v="PAD GNK0003"/>
    <s v="Cosmetic"/>
    <n v="397"/>
    <n v="4156331.6998899998"/>
    <n v="159.85891153423077"/>
    <n v="10469.34937"/>
    <s v="BU Discontinued - [1]"/>
    <n v="397"/>
    <n v="4156331.6998899998"/>
    <x v="2"/>
    <x v="2"/>
  </r>
  <r>
    <x v="4"/>
    <s v="460082"/>
    <s v="PAD LNK0001"/>
    <s v="Cosmetic"/>
    <n v="150"/>
    <n v="1233826.60005"/>
    <n v="47.45486923269231"/>
    <n v="8225.5106670000005"/>
    <s v="BU Discontinued - [1]"/>
    <n v="150"/>
    <n v="1233826.60005"/>
    <x v="2"/>
    <x v="2"/>
  </r>
  <r>
    <x v="4"/>
    <s v="460084"/>
    <s v="PAD PNK0002"/>
    <s v="Cosmetic"/>
    <n v="422"/>
    <n v="6365303.7599780001"/>
    <n v="244.81937538376923"/>
    <n v="15083.658199"/>
    <s v="BU Discontinued - [1]"/>
    <n v="422"/>
    <n v="6365303.7599780001"/>
    <x v="2"/>
    <x v="2"/>
  </r>
  <r>
    <x v="4"/>
    <s v="460090"/>
    <s v="PAD 20-02209-FA1"/>
    <s v="Cosmetic"/>
    <n v="3338"/>
    <n v="21228617.701528002"/>
    <n v="816.48529621261548"/>
    <n v="6359.6817560000009"/>
    <s v="BU Discontinued - [1]"/>
    <n v="3338"/>
    <n v="21228617.701527998"/>
    <x v="2"/>
    <x v="2"/>
  </r>
  <r>
    <x v="4"/>
    <s v="460091"/>
    <s v="PAD 20-02209-FB1"/>
    <s v="Cosmetic"/>
    <n v="106"/>
    <n v="1657586.21003"/>
    <n v="63.753315770384617"/>
    <n v="15637.605755"/>
    <s v="BU Discontinued - [1]"/>
    <n v="106"/>
    <n v="1657586.21003"/>
    <x v="2"/>
    <x v="2"/>
  </r>
  <r>
    <x v="4"/>
    <s v="460092"/>
    <s v="PAD NL0002"/>
    <s v="Cosmetic"/>
    <n v="68"/>
    <n v="984132.74998800003"/>
    <n v="37.85125961492308"/>
    <n v="14472.540441000001"/>
    <s v="BU Discontinued - [1]"/>
    <n v="68"/>
    <n v="984132.74998799991"/>
    <x v="2"/>
    <x v="2"/>
  </r>
  <r>
    <x v="4"/>
    <s v="460093"/>
    <s v="PAD NL0003"/>
    <s v="Cosmetic"/>
    <n v="3"/>
    <n v="42452.589999000003"/>
    <n v="1.6327919230384618"/>
    <n v="14150.863333000001"/>
    <s v="BU Discontinued - [1]"/>
    <n v="3"/>
    <n v="42452.589998999996"/>
    <x v="2"/>
    <x v="2"/>
  </r>
  <r>
    <x v="4"/>
    <s v="460101"/>
    <s v="PAD ND0012(46707)"/>
    <s v="Cosmetic"/>
    <n v="190"/>
    <n v="2508775.0599699998"/>
    <n v="96.491348460384614"/>
    <n v="13204.079263"/>
    <s v="BU Discontinued - [1]"/>
    <n v="190"/>
    <n v="2508775.0599699998"/>
    <x v="2"/>
    <x v="2"/>
  </r>
  <r>
    <x v="4"/>
    <s v="460109"/>
    <s v="PAD NG0005(1)"/>
    <s v="Cosmetic"/>
    <n v="5"/>
    <n v="84095.82"/>
    <n v="3.2344546153846156"/>
    <n v="16819.164000000001"/>
    <s v="BU Discontinued - [1]"/>
    <n v="5"/>
    <n v="84095.82"/>
    <x v="2"/>
    <x v="2"/>
  </r>
  <r>
    <x v="4"/>
    <s v="460119"/>
    <s v="PAD ND0019"/>
    <s v="Cosmetic"/>
    <n v="20"/>
    <n v="330020.89"/>
    <n v="12.693111153846154"/>
    <n v="16501.0445"/>
    <s v="BU Discontinued - [1]"/>
    <n v="20"/>
    <n v="330020.89"/>
    <x v="2"/>
    <x v="2"/>
  </r>
  <r>
    <x v="4"/>
    <s v="460120"/>
    <s v="PAD ND0020(1)"/>
    <s v="Cosmetic"/>
    <n v="60"/>
    <n v="823615.27002000005"/>
    <n v="31.677510385384618"/>
    <n v="13726.921167"/>
    <s v="BU Discontinued - [1]"/>
    <n v="60"/>
    <n v="823615.27002000005"/>
    <x v="2"/>
    <x v="2"/>
  </r>
  <r>
    <x v="4"/>
    <s v="460121"/>
    <s v="PAD ND0020(2)"/>
    <s v="Cosmetic"/>
    <n v="60"/>
    <n v="817426.75997999997"/>
    <n v="31.439490768461539"/>
    <n v="13623.779333"/>
    <s v="BU Discontinued - [1]"/>
    <n v="60"/>
    <n v="817426.75997999997"/>
    <x v="2"/>
    <x v="2"/>
  </r>
  <r>
    <x v="4"/>
    <s v="460123"/>
    <s v="PAD NG0007(1)"/>
    <s v="Cosmetic"/>
    <n v="78"/>
    <n v="1335540.5500320001"/>
    <n v="51.366944232000002"/>
    <n v="17122.314743999999"/>
    <s v="BU Discontinued - [1]"/>
    <n v="78"/>
    <n v="1335540.5500320001"/>
    <x v="2"/>
    <x v="2"/>
  </r>
  <r>
    <x v="4"/>
    <s v="460127"/>
    <s v="PAD ND0017(yellow)"/>
    <s v="Cosmetic"/>
    <n v="66"/>
    <n v="1450739.820024"/>
    <n v="55.797685385538465"/>
    <n v="21980.906363999999"/>
    <s v="BU Discontinued - [1]"/>
    <n v="66"/>
    <n v="1450739.820024"/>
    <x v="2"/>
    <x v="2"/>
  </r>
  <r>
    <x v="4"/>
    <s v="460133"/>
    <s v="PAD 02214-FD1"/>
    <s v="Cosmetic"/>
    <n v="1810"/>
    <n v="12555769.68911"/>
    <n v="482.91421881192309"/>
    <n v="6936.8893309999994"/>
    <s v="BU Discontinued - [1]"/>
    <n v="1810"/>
    <n v="12555769.68911"/>
    <x v="2"/>
    <x v="2"/>
  </r>
  <r>
    <x v="4"/>
    <s v="460135"/>
    <s v="PAD 02263-FA1"/>
    <s v="Cosmetic"/>
    <n v="398"/>
    <n v="3715925.919828"/>
    <n v="142.92022768569231"/>
    <n v="9336.4972859999998"/>
    <s v="BU Discontinued - [1]"/>
    <n v="398"/>
    <n v="3715925.9198279991"/>
    <x v="2"/>
    <x v="2"/>
  </r>
  <r>
    <x v="4"/>
    <s v="460140"/>
    <s v="PAD 02250-FA1"/>
    <s v="Cosmetic"/>
    <n v="375"/>
    <n v="2514240.87"/>
    <n v="96.701571923076926"/>
    <n v="6704.6423199999999"/>
    <s v="BU Discontinued - [1]"/>
    <n v="375"/>
    <n v="2514240.87"/>
    <x v="2"/>
    <x v="2"/>
  </r>
  <r>
    <x v="4"/>
    <s v="460145"/>
    <s v="PAD ND0042"/>
    <s v="Cosmetic"/>
    <n v="110"/>
    <n v="1072591.2799800001"/>
    <n v="41.253510768461545"/>
    <n v="9750.8298180000002"/>
    <s v="BU Discontinued - [1]"/>
    <n v="110"/>
    <n v="1072591.2799800001"/>
    <x v="2"/>
    <x v="2"/>
  </r>
  <r>
    <x v="4"/>
    <s v="460165"/>
    <s v="PAD NL0009(2)"/>
    <s v="Cosmetic"/>
    <n v="380"/>
    <n v="15661533.590019999"/>
    <n v="602.36667653923075"/>
    <n v="41214.562078999996"/>
    <s v="BU Discontinued - [1]"/>
    <n v="380"/>
    <n v="15661533.590020001"/>
    <x v="2"/>
    <x v="2"/>
  </r>
  <r>
    <x v="4"/>
    <s v="460169"/>
    <s v="PAD NG0013(3)"/>
    <s v="Cosmetic"/>
    <n v="66"/>
    <n v="2819382.6600060002"/>
    <n v="108.43779461561539"/>
    <n v="42717.919091000003"/>
    <s v="BU Discontinued - [1]"/>
    <n v="66"/>
    <n v="2819382.6600060002"/>
    <x v="2"/>
    <x v="2"/>
  </r>
  <r>
    <x v="4"/>
    <s v="460185"/>
    <s v="PAD NF0023"/>
    <s v="Cosmetic"/>
    <n v="30"/>
    <n v="1214189.4699899999"/>
    <n v="46.699594999615378"/>
    <n v="40472.982333"/>
    <s v="BU Discontinued - [1]"/>
    <n v="30"/>
    <n v="1214189.4699899999"/>
    <x v="2"/>
    <x v="2"/>
  </r>
  <r>
    <x v="4"/>
    <s v="460189"/>
    <s v="PAD NF0019"/>
    <s v="Cosmetic"/>
    <n v="20"/>
    <n v="1042596.63"/>
    <n v="40.099870384615386"/>
    <n v="52129.8315"/>
    <s v="BU Discontinued - [1]"/>
    <n v="20"/>
    <n v="1042596.63"/>
    <x v="2"/>
    <x v="2"/>
  </r>
  <r>
    <x v="4"/>
    <s v="460207"/>
    <s v="PAD PL0004"/>
    <s v="Cosmetic"/>
    <n v="120"/>
    <n v="6680189.10996"/>
    <n v="256.93035038307693"/>
    <n v="55668.242582999999"/>
    <s v="BU Discontinued - [1]"/>
    <n v="120"/>
    <n v="6680189.10996"/>
    <x v="2"/>
    <x v="2"/>
  </r>
  <r>
    <x v="4"/>
    <s v="460212"/>
    <s v="PAD ND0052"/>
    <s v="Cosmetic"/>
    <n v="40"/>
    <n v="1301426.1599999999"/>
    <n v="50.054852307692308"/>
    <n v="32535.653999999999"/>
    <s v="BU Discontinued - [1]"/>
    <n v="40"/>
    <n v="1301426.1599999999"/>
    <x v="2"/>
    <x v="2"/>
  </r>
  <r>
    <x v="4"/>
    <s v="561001"/>
    <s v="META 01-91027-E01 ( Minghui)"/>
    <s v="Cosmetic"/>
    <n v="426"/>
    <n v="15608021.359818"/>
    <n v="600.30851383915387"/>
    <n v="36638.547792999998"/>
    <s v="Item unable to recycle due to painted on product"/>
    <n v="426"/>
    <n v="15608021.359817998"/>
    <x v="2"/>
    <x v="2"/>
  </r>
  <r>
    <x v="4"/>
    <s v="561004"/>
    <s v="META 01-91044-E01 ( Minghui)"/>
    <s v="Cosmetic"/>
    <n v="134"/>
    <n v="3101323.9699539999"/>
    <n v="119.28169115207692"/>
    <n v="23144.208730999999"/>
    <s v="BU Discontinued - [1]"/>
    <n v="134"/>
    <n v="3101323.9699539999"/>
    <x v="2"/>
    <x v="2"/>
  </r>
  <r>
    <x v="4"/>
    <s v="561007"/>
    <s v="META BOTTOM 99-00042-001 ( Minghui)"/>
    <s v="Cosmetic"/>
    <n v="456"/>
    <n v="5552335.6399440002"/>
    <n v="213.55137076707692"/>
    <n v="12176.174649"/>
    <s v="Item unable to recycle due to painted on product"/>
    <n v="456"/>
    <n v="5552335.6399440002"/>
    <x v="2"/>
    <x v="2"/>
  </r>
  <r>
    <x v="4"/>
    <s v="561008"/>
    <s v="META 4020668"/>
    <s v="Cosmetic"/>
    <n v="171"/>
    <n v="2230527.2799510001"/>
    <n v="85.789510767346158"/>
    <n v="13044.019181000001"/>
    <s v="BU Discontinued - [1]"/>
    <n v="171"/>
    <n v="2230527.2799510001"/>
    <x v="2"/>
    <x v="2"/>
  </r>
  <r>
    <x v="4"/>
    <s v="561011"/>
    <s v="META 72167 ( SI tech)"/>
    <s v="Cosmetic"/>
    <n v="4356"/>
    <n v="84644557.818875998"/>
    <n v="3255.5599161106152"/>
    <n v="19431.716670999998"/>
    <s v="Item unable to recycle due to painted on product"/>
    <n v="4356"/>
    <n v="84644557.818875983"/>
    <x v="2"/>
    <x v="2"/>
  </r>
  <r>
    <x v="4"/>
    <s v="561015"/>
    <s v="META 01-71312-U01"/>
    <s v="Cosmetic"/>
    <n v="897"/>
    <n v="13871249.600168999"/>
    <n v="533.50960000650002"/>
    <n v="15464.046376999999"/>
    <s v="Item unable to recycle due to painted on product"/>
    <n v="897"/>
    <n v="13871249.600169001"/>
    <x v="2"/>
    <x v="2"/>
  </r>
  <r>
    <x v="4"/>
    <s v="561016"/>
    <s v="META 01-91030-E01"/>
    <s v="Cosmetic"/>
    <n v="388"/>
    <n v="14983517.430032"/>
    <n v="576.28913192430764"/>
    <n v="38617.312963999997"/>
    <s v="Item unable to recycle due to painted on product"/>
    <n v="388"/>
    <n v="14983517.430031998"/>
    <x v="2"/>
    <x v="2"/>
  </r>
  <r>
    <x v="4"/>
    <s v="561017"/>
    <s v="META 4013538"/>
    <s v="Cosmetic"/>
    <n v="111"/>
    <n v="1007260.460049"/>
    <n v="38.74078692496154"/>
    <n v="9074.4185589999997"/>
    <s v="Item unable to recycle due to painted on product"/>
    <n v="111"/>
    <n v="1007260.460049"/>
    <x v="2"/>
    <x v="2"/>
  </r>
  <r>
    <x v="4"/>
    <s v="561018"/>
    <s v="META 4013540"/>
    <s v="Cosmetic"/>
    <n v="541"/>
    <n v="4901225.4997629998"/>
    <n v="188.50867306780768"/>
    <n v="9059.566542999999"/>
    <s v="BU Discontinued - [1]"/>
    <n v="541"/>
    <n v="4901225.4997629998"/>
    <x v="2"/>
    <x v="2"/>
  </r>
  <r>
    <x v="4"/>
    <s v="640003"/>
    <s v="AB NL0005"/>
    <s v="Cosmetic"/>
    <n v="65"/>
    <n v="3384631.0999799999"/>
    <n v="130.17811922999999"/>
    <n v="52071.247691999997"/>
    <s v="BU Discontinued - [1]"/>
    <n v="65"/>
    <n v="3384631.0999799999"/>
    <x v="2"/>
    <x v="2"/>
  </r>
  <r>
    <x v="4"/>
    <s v="640032"/>
    <s v="AB ND0043"/>
    <s v="Cosmetic"/>
    <n v="200"/>
    <n v="2784432.21"/>
    <n v="107.09354653846154"/>
    <n v="13922.161050000001"/>
    <s v="BU Discontinued - [1]"/>
    <n v="200"/>
    <n v="2784432.21"/>
    <x v="2"/>
    <x v="2"/>
  </r>
  <r>
    <x v="4"/>
    <s v="640034"/>
    <s v="AB NF0014"/>
    <s v="Cosmetic"/>
    <n v="37"/>
    <n v="674070.94001799996"/>
    <n v="25.92580538530769"/>
    <n v="18218.133513999997"/>
    <s v="BU Discontinued - [1]"/>
    <n v="37"/>
    <n v="674070.94001800008"/>
    <x v="2"/>
    <x v="2"/>
  </r>
  <r>
    <x v="4"/>
    <s v="660000"/>
    <s v="UV 20-70269-FA1"/>
    <s v="Cosmetic"/>
    <n v="5129.6499999999996"/>
    <n v="23313434.361242801"/>
    <n v="896.6705523554923"/>
    <n v="4544.8391920000004"/>
    <s v="BU Discontinued - [1]"/>
    <n v="5129.6499999999996"/>
    <n v="23313434.361242801"/>
    <x v="2"/>
    <x v="2"/>
  </r>
  <r>
    <x v="4"/>
    <s v="660001"/>
    <s v="UV 13-71986-001"/>
    <s v="Cosmetic"/>
    <n v="935"/>
    <n v="11313232.61992"/>
    <n v="435.12433153538461"/>
    <n v="12099.714032"/>
    <s v="BU Discontinued - [1]"/>
    <n v="935"/>
    <n v="11313232.61992"/>
    <x v="2"/>
    <x v="2"/>
  </r>
  <r>
    <x v="4"/>
    <s v="660004"/>
    <s v="UV 01-91031-E01"/>
    <s v="Cosmetic"/>
    <n v="115"/>
    <n v="2535616.7999849999"/>
    <n v="97.523723076346158"/>
    <n v="22048.841739"/>
    <s v="BU Discontinued - [1]"/>
    <n v="115"/>
    <n v="2535616.7999849999"/>
    <x v="2"/>
    <x v="2"/>
  </r>
  <r>
    <x v="4"/>
    <s v="660010"/>
    <s v="UV 72166"/>
    <s v="Cosmetic"/>
    <n v="961"/>
    <n v="14353410.699718"/>
    <n v="552.05425768146154"/>
    <n v="14935.911238000001"/>
    <s v="BU Discontinued - [1]"/>
    <n v="961"/>
    <n v="14353410.699718"/>
    <x v="2"/>
    <x v="2"/>
  </r>
  <r>
    <x v="4"/>
    <s v="660012"/>
    <s v="UV 72159"/>
    <s v="Cosmetic"/>
    <n v="1851"/>
    <n v="12251013.790149"/>
    <n v="471.19283808265385"/>
    <n v="6618.5919989999993"/>
    <s v="BU Discontinued - [1]"/>
    <n v="1851"/>
    <n v="12251013.790149"/>
    <x v="2"/>
    <x v="2"/>
  </r>
  <r>
    <x v="4"/>
    <s v="660013"/>
    <s v="UV 4013535"/>
    <s v="Cosmetic"/>
    <n v="554"/>
    <n v="8131656.050202"/>
    <n v="312.75600193084614"/>
    <n v="14678.079513000001"/>
    <s v="BU Discontinued - [1]"/>
    <n v="554"/>
    <n v="8131656.050202"/>
    <x v="2"/>
    <x v="2"/>
  </r>
  <r>
    <x v="4"/>
    <s v="660017"/>
    <s v="UV 63025BP"/>
    <s v="Cosmetic"/>
    <n v="1813"/>
    <n v="16766886.25045"/>
    <n v="644.88024040192306"/>
    <n v="9248.1446500000002"/>
    <s v="BU Discontinued - [1]"/>
    <n v="1813"/>
    <n v="16766886.25045"/>
    <x v="2"/>
    <x v="2"/>
  </r>
  <r>
    <x v="4"/>
    <s v="660019"/>
    <s v="UV 63027BP"/>
    <s v="Cosmetic"/>
    <n v="1412"/>
    <n v="13269412.640240001"/>
    <n v="510.3620246246154"/>
    <n v="9397.6010200000001"/>
    <s v="BU Discontinued - [1]"/>
    <n v="1412"/>
    <n v="13269412.640239999"/>
    <x v="2"/>
    <x v="2"/>
  </r>
  <r>
    <x v="4"/>
    <s v="660031"/>
    <s v="UV 4020669"/>
    <s v="Cosmetic"/>
    <n v="305"/>
    <n v="1609664.0700749999"/>
    <n v="61.910156541346154"/>
    <n v="5277.5871149999994"/>
    <s v="BU Discontinued - [1]"/>
    <n v="305"/>
    <n v="1609664.0700750002"/>
    <x v="2"/>
    <x v="2"/>
  </r>
  <r>
    <x v="4"/>
    <s v="660033"/>
    <s v="UV 20-71293-00B"/>
    <s v="Cosmetic"/>
    <n v="164"/>
    <n v="2070255.400068"/>
    <n v="79.625207694923077"/>
    <n v="12623.508537"/>
    <s v="BU Discontinued - [1]"/>
    <n v="164"/>
    <n v="2070255.400068"/>
    <x v="2"/>
    <x v="2"/>
  </r>
  <r>
    <x v="4"/>
    <s v="660035"/>
    <s v="UV 20-71558-002"/>
    <s v="Cosmetic"/>
    <n v="899"/>
    <n v="2577447.759782"/>
    <n v="99.132606145461537"/>
    <n v="2867.0164180000002"/>
    <s v="BU Discontinued - [1]"/>
    <n v="899"/>
    <n v="2577447.759782"/>
    <x v="2"/>
    <x v="2"/>
  </r>
  <r>
    <x v="4"/>
    <s v="660037"/>
    <s v="UV  01-71294-U01"/>
    <s v="Cosmetic"/>
    <n v="2790"/>
    <n v="15237554.89869"/>
    <n v="586.0598037957692"/>
    <n v="5461.4892110000001"/>
    <s v="BU Discontinued - [1]"/>
    <n v="2790"/>
    <n v="15237554.89869"/>
    <x v="2"/>
    <x v="2"/>
  </r>
  <r>
    <x v="4"/>
    <s v="660038"/>
    <s v="UV  01-71298-U01"/>
    <s v="Cosmetic"/>
    <n v="972"/>
    <n v="37576245.320171997"/>
    <n v="1445.240204622"/>
    <n v="38658.688600999994"/>
    <s v="BU Discontinued - [1]"/>
    <n v="972"/>
    <n v="37576245.320171997"/>
    <x v="2"/>
    <x v="2"/>
  </r>
  <r>
    <x v="4"/>
    <s v="660040"/>
    <s v="UV  01-72330-002"/>
    <s v="Cosmetic"/>
    <n v="220"/>
    <n v="2286759.9299599999"/>
    <n v="87.952304998461528"/>
    <n v="10394.363318"/>
    <s v="BU Discontinued - [1]"/>
    <n v="220"/>
    <n v="2286759.9299599999"/>
    <x v="2"/>
    <x v="2"/>
  </r>
  <r>
    <x v="4"/>
    <s v="660051"/>
    <s v="UV 20-02294-FA1"/>
    <s v="Cosmetic"/>
    <n v="2100"/>
    <n v="6965565.5390999997"/>
    <n v="267.90636688846155"/>
    <n v="3316.9359709999999"/>
    <s v="BU Discontinued - [1]"/>
    <n v="2100"/>
    <n v="6965565.5391000006"/>
    <x v="2"/>
    <x v="2"/>
  </r>
  <r>
    <x v="4"/>
    <s v="660062"/>
    <s v="UV  01-31334-FE1"/>
    <s v="Cosmetic"/>
    <n v="48"/>
    <n v="366176.78001599998"/>
    <n v="14.083722308307692"/>
    <n v="7628.6829169999992"/>
    <s v="BU Discontinued - [1]"/>
    <n v="48"/>
    <n v="366176.78001600003"/>
    <x v="2"/>
    <x v="2"/>
  </r>
  <r>
    <x v="4"/>
    <s v="660065"/>
    <s v="UV  01-31161-FE1"/>
    <s v="Cosmetic"/>
    <n v="498"/>
    <n v="1199843.2001100001"/>
    <n v="46.147815388846155"/>
    <n v="2409.323695"/>
    <s v="BU Discontinued - [1]"/>
    <n v="498"/>
    <n v="1199843.2001100001"/>
    <x v="2"/>
    <x v="2"/>
  </r>
  <r>
    <x v="4"/>
    <s v="660070"/>
    <s v="UV 01-91018-002"/>
    <s v="Cosmetic"/>
    <n v="277"/>
    <n v="5814578.8299780004"/>
    <n v="223.63764730684616"/>
    <n v="20991.259314000003"/>
    <s v="BU Discontinued - [1]"/>
    <n v="277"/>
    <n v="5814578.8299779994"/>
    <x v="2"/>
    <x v="2"/>
  </r>
  <r>
    <x v="4"/>
    <s v="660071"/>
    <s v="UV 01-91039-002"/>
    <s v="Cosmetic"/>
    <n v="82"/>
    <n v="1295695.360014"/>
    <n v="49.834436923615385"/>
    <n v="15801.162926999999"/>
    <s v="BU Discontinued - [1]"/>
    <n v="82"/>
    <n v="1295695.360014"/>
    <x v="2"/>
    <x v="2"/>
  </r>
  <r>
    <x v="4"/>
    <s v="660072"/>
    <s v="UV 01-91030"/>
    <s v="Cosmetic"/>
    <n v="58"/>
    <n v="2793947.7299879999"/>
    <n v="107.45952807646154"/>
    <n v="48171.512585999997"/>
    <s v="BU Discontinued - [1]"/>
    <n v="58"/>
    <n v="2793947.7299879999"/>
    <x v="2"/>
    <x v="2"/>
  </r>
  <r>
    <x v="4"/>
    <s v="660075"/>
    <s v="UV 20-71064-00G"/>
    <s v="Cosmetic"/>
    <n v="1199"/>
    <n v="8410552.0303089991"/>
    <n v="323.48277039649997"/>
    <n v="7014.6388909999996"/>
    <s v="BU Discontinued - [1]"/>
    <n v="1199"/>
    <n v="8410552.0303089991"/>
    <x v="2"/>
    <x v="2"/>
  </r>
  <r>
    <x v="4"/>
    <s v="660078"/>
    <s v="UV FNK0001"/>
    <s v="Cosmetic"/>
    <n v="7"/>
    <n v="116206.339998"/>
    <n v="4.4694746153076919"/>
    <n v="16600.905714"/>
    <s v="BU Discontinued - [1]"/>
    <n v="7"/>
    <n v="116206.33999800001"/>
    <x v="2"/>
    <x v="2"/>
  </r>
  <r>
    <x v="4"/>
    <s v="660079"/>
    <s v="UV FNK0002"/>
    <s v="Cosmetic"/>
    <n v="1"/>
    <n v="6037.58"/>
    <n v="0.23221461538461538"/>
    <n v="6037.58"/>
    <s v="BU Discontinued - [1]"/>
    <n v="1"/>
    <n v="6037.58"/>
    <x v="2"/>
    <x v="2"/>
  </r>
  <r>
    <x v="4"/>
    <s v="660080"/>
    <s v="UV FNK0003"/>
    <s v="Cosmetic"/>
    <n v="8"/>
    <n v="180602.77"/>
    <n v="6.9462603846153845"/>
    <n v="22575.346249999999"/>
    <s v="BU Discontinued - [1]"/>
    <n v="8"/>
    <n v="180602.77"/>
    <x v="2"/>
    <x v="2"/>
  </r>
  <r>
    <x v="4"/>
    <s v="660082"/>
    <s v="UV FNK0005"/>
    <s v="Cosmetic"/>
    <n v="95"/>
    <n v="1224945.239995"/>
    <n v="47.113278461346155"/>
    <n v="12894.160420999999"/>
    <s v="BU Discontinued - [1]"/>
    <n v="95"/>
    <n v="1224945.239995"/>
    <x v="2"/>
    <x v="2"/>
  </r>
  <r>
    <x v="4"/>
    <s v="660083"/>
    <s v="UV FNK0006"/>
    <s v="Cosmetic"/>
    <n v="55"/>
    <n v="917950.46997500001"/>
    <n v="35.305787306730771"/>
    <n v="16690.008545000001"/>
    <s v="BU Discontinued - [1]"/>
    <n v="55"/>
    <n v="917950.46997500001"/>
    <x v="2"/>
    <x v="2"/>
  </r>
  <r>
    <x v="4"/>
    <s v="660091"/>
    <s v="UV DNK0008"/>
    <s v="Cosmetic"/>
    <n v="19"/>
    <n v="224096.95999800001"/>
    <n v="8.6191138460769228"/>
    <n v="11794.576842"/>
    <s v="BU Discontinued - [1]"/>
    <n v="19"/>
    <n v="224096.95999800001"/>
    <x v="2"/>
    <x v="2"/>
  </r>
  <r>
    <x v="4"/>
    <s v="660092"/>
    <s v="UV GNK0001"/>
    <s v="Cosmetic"/>
    <n v="122"/>
    <n v="2380345.3900139998"/>
    <n v="91.551745769769227"/>
    <n v="19511.027786999999"/>
    <s v="BU Discontinued - [1]"/>
    <n v="122"/>
    <n v="2380345.3900139998"/>
    <x v="2"/>
    <x v="2"/>
  </r>
  <r>
    <x v="4"/>
    <s v="660093"/>
    <s v="UV GNK0002"/>
    <s v="Cosmetic"/>
    <n v="76"/>
    <n v="1234847.1099640001"/>
    <n v="47.494119613999999"/>
    <n v="16247.988289000001"/>
    <s v="BU Discontinued - [1]"/>
    <n v="76"/>
    <n v="1234847.1099640001"/>
    <x v="2"/>
    <x v="2"/>
  </r>
  <r>
    <x v="4"/>
    <s v="660094"/>
    <s v="UV GNK0003"/>
    <s v="Cosmetic"/>
    <n v="11"/>
    <n v="182602.01999599999"/>
    <n v="7.0231546152307684"/>
    <n v="16600.183635999998"/>
    <s v="BU Discontinued - [1]"/>
    <n v="11"/>
    <n v="182602.01999600002"/>
    <x v="2"/>
    <x v="2"/>
  </r>
  <r>
    <x v="4"/>
    <s v="660095"/>
    <s v="UV LNK0001"/>
    <s v="Cosmetic"/>
    <n v="246"/>
    <n v="5178737.2199820001"/>
    <n v="199.18220076853845"/>
    <n v="21051.777317"/>
    <s v="BU Discontinued - [1]"/>
    <n v="246"/>
    <n v="5178737.2199820001"/>
    <x v="2"/>
    <x v="2"/>
  </r>
  <r>
    <x v="4"/>
    <s v="660097"/>
    <s v="UV PNK0002"/>
    <s v="Cosmetic"/>
    <n v="31"/>
    <n v="540291.370001"/>
    <n v="20.780437307730768"/>
    <n v="17428.753871000001"/>
    <s v="BU Discontinued - [1]"/>
    <n v="31"/>
    <n v="540291.370001"/>
    <x v="2"/>
    <x v="2"/>
  </r>
  <r>
    <x v="4"/>
    <s v="660099"/>
    <s v="UV 4013794 - Shore Thing"/>
    <s v="Cosmetic"/>
    <n v="245"/>
    <n v="2708405.8399299998"/>
    <n v="104.16945538192307"/>
    <n v="11054.717713999999"/>
    <s v="BU Discontinued - [1]"/>
    <n v="245"/>
    <n v="2708405.8399300002"/>
    <x v="2"/>
    <x v="2"/>
  </r>
  <r>
    <x v="4"/>
    <s v="660101"/>
    <s v="UV 4013796 - Skinny Dipping"/>
    <s v="Cosmetic"/>
    <n v="47"/>
    <n v="240289.980002"/>
    <n v="9.2419223077692312"/>
    <n v="5112.5527659999998"/>
    <s v="BU Discontinued - [1]"/>
    <n v="47"/>
    <n v="240289.980002"/>
    <x v="2"/>
    <x v="2"/>
  </r>
  <r>
    <x v="4"/>
    <s v="660102"/>
    <s v="UV 4013797 - High Tides"/>
    <s v="Cosmetic"/>
    <n v="833"/>
    <n v="13120663.580255"/>
    <n v="504.6409069328846"/>
    <n v="15751.096734999999"/>
    <s v="BU Discontinued - [1]"/>
    <n v="833"/>
    <n v="13120663.580255"/>
    <x v="2"/>
    <x v="2"/>
  </r>
  <r>
    <x v="4"/>
    <s v="660104"/>
    <s v="UV 20-02209-FA1"/>
    <s v="Cosmetic"/>
    <n v="4807"/>
    <n v="56963751.980651997"/>
    <n v="2190.9135377173843"/>
    <n v="11850.166835999999"/>
    <s v="BU Discontinued - [1]"/>
    <n v="4807"/>
    <n v="56963751.980652004"/>
    <x v="2"/>
    <x v="2"/>
  </r>
  <r>
    <x v="4"/>
    <s v="660105"/>
    <s v="UV 01-31164-FE1"/>
    <s v="Cosmetic"/>
    <n v="4"/>
    <n v="13897.94"/>
    <n v="0.53453615384615383"/>
    <n v="3474.4850000000001"/>
    <s v="BU Discontinued - [1]"/>
    <n v="4"/>
    <n v="13897.94"/>
    <x v="2"/>
    <x v="2"/>
  </r>
  <r>
    <x v="4"/>
    <s v="660106"/>
    <s v="UV 20-02209-FB1"/>
    <s v="Cosmetic"/>
    <n v="479"/>
    <n v="5678276.6800070005"/>
    <n v="218.39525692334618"/>
    <n v="11854.439833"/>
    <s v="BU Discontinued - [1]"/>
    <n v="479"/>
    <n v="5678276.6800069995"/>
    <x v="2"/>
    <x v="2"/>
  </r>
  <r>
    <x v="4"/>
    <s v="660110"/>
    <s v="UV NL0003( blue)"/>
    <s v="Cosmetic"/>
    <n v="44"/>
    <n v="273826.55999600003"/>
    <n v="10.531790769076924"/>
    <n v="6223.3309090000002"/>
    <s v="BU Discontinued - [1]"/>
    <n v="44"/>
    <n v="273826.55999600003"/>
    <x v="2"/>
    <x v="2"/>
  </r>
  <r>
    <x v="4"/>
    <s v="660111"/>
    <s v="UV NL0003(pad)"/>
    <s v="Cosmetic"/>
    <n v="6"/>
    <n v="164609.51999999999"/>
    <n v="6.3311353846153846"/>
    <n v="27434.92"/>
    <s v="BU Discontinued - [1]"/>
    <n v="6"/>
    <n v="164609.51999999999"/>
    <x v="2"/>
    <x v="2"/>
  </r>
  <r>
    <x v="4"/>
    <s v="660113"/>
    <s v="UV NL0004(Pad)"/>
    <s v="Cosmetic"/>
    <n v="73"/>
    <n v="2693389.479973"/>
    <n v="103.59190307588462"/>
    <n v="36895.746300999999"/>
    <s v="BU Discontinued - [1]"/>
    <n v="73"/>
    <n v="2693389.479973"/>
    <x v="2"/>
    <x v="2"/>
  </r>
  <r>
    <x v="4"/>
    <s v="660114"/>
    <s v="UV NL0004( AB)"/>
    <s v="Cosmetic"/>
    <n v="73"/>
    <n v="2340007.890019"/>
    <n v="90.00030346226923"/>
    <n v="32054.902603000002"/>
    <s v="BU Discontinued - [1]"/>
    <n v="73"/>
    <n v="2340007.890019"/>
    <x v="2"/>
    <x v="2"/>
  </r>
  <r>
    <x v="4"/>
    <s v="660115"/>
    <s v="UV NF0007(AB)"/>
    <s v="Cosmetic"/>
    <n v="587"/>
    <n v="30098889.879933"/>
    <n v="1157.6496107666537"/>
    <n v="51275.791959000002"/>
    <s v="BU Discontinued - [1]"/>
    <n v="587"/>
    <n v="30098889.879933"/>
    <x v="2"/>
    <x v="2"/>
  </r>
  <r>
    <x v="4"/>
    <s v="660116"/>
    <s v="UV ND0009(AB)"/>
    <s v="Cosmetic"/>
    <n v="527"/>
    <n v="34434112.310011998"/>
    <n v="1324.3889350004615"/>
    <n v="65339.871555999998"/>
    <s v="BU Discontinued - [1]"/>
    <n v="527"/>
    <n v="34434112.310011998"/>
    <x v="2"/>
    <x v="2"/>
  </r>
  <r>
    <x v="4"/>
    <s v="660117"/>
    <s v="UV NL0005"/>
    <s v="Cosmetic"/>
    <n v="474"/>
    <n v="15996009.299861999"/>
    <n v="615.23112691776919"/>
    <n v="33746.855062999995"/>
    <s v="BU Discontinued - [1]"/>
    <n v="474"/>
    <n v="15996009.299862001"/>
    <x v="2"/>
    <x v="2"/>
  </r>
  <r>
    <x v="4"/>
    <s v="660118"/>
    <s v="UV NL0006(Blue)"/>
    <s v="Cosmetic"/>
    <n v="293"/>
    <n v="6955570.4501419999"/>
    <n v="267.52194039007691"/>
    <n v="23739.148293999999"/>
    <s v="BU Discontinued - [1]"/>
    <n v="293"/>
    <n v="6955570.4501419999"/>
    <x v="2"/>
    <x v="2"/>
  </r>
  <r>
    <x v="4"/>
    <s v="660119"/>
    <s v="UV NL0006(clear)"/>
    <s v="Cosmetic"/>
    <n v="510"/>
    <n v="12387165.58011"/>
    <n v="476.42944538884615"/>
    <n v="24288.559961000003"/>
    <s v="BU Discontinued - [1]"/>
    <n v="510"/>
    <n v="12387165.58011"/>
    <x v="2"/>
    <x v="2"/>
  </r>
  <r>
    <x v="4"/>
    <s v="660120"/>
    <s v="UV NL0007(pink)"/>
    <s v="Cosmetic"/>
    <n v="140"/>
    <n v="1463585.66004"/>
    <n v="56.291756155384618"/>
    <n v="10454.183285999999"/>
    <s v="BU Discontinued - [1]"/>
    <n v="140"/>
    <n v="1463585.66004"/>
    <x v="2"/>
    <x v="2"/>
  </r>
  <r>
    <x v="4"/>
    <s v="660121"/>
    <s v="UV NL0007(violet)"/>
    <s v="Cosmetic"/>
    <n v="129"/>
    <n v="1357778.4800460001"/>
    <n v="52.222249232538466"/>
    <n v="10525.414574"/>
    <s v="BU Discontinued - [1]"/>
    <n v="129"/>
    <n v="1357778.4800459999"/>
    <x v="2"/>
    <x v="2"/>
  </r>
  <r>
    <x v="4"/>
    <s v="660122"/>
    <s v="UV ND0010"/>
    <s v="Cosmetic"/>
    <n v="2"/>
    <n v="73483.7"/>
    <n v="2.8262961538461537"/>
    <n v="36741.85"/>
    <s v="BU Discontinued - [1]"/>
    <n v="2"/>
    <n v="73483.7"/>
    <x v="2"/>
    <x v="2"/>
  </r>
  <r>
    <x v="4"/>
    <s v="660123"/>
    <s v="UV ND0011"/>
    <s v="Cosmetic"/>
    <n v="15"/>
    <n v="129398.410005"/>
    <n v="4.9768619232692304"/>
    <n v="8626.5606669999997"/>
    <s v="BU Discontinued - [1]"/>
    <n v="15"/>
    <n v="129398.410005"/>
    <x v="2"/>
    <x v="2"/>
  </r>
  <r>
    <x v="4"/>
    <s v="660124"/>
    <s v="UV ND0012( PAD)"/>
    <s v="Cosmetic"/>
    <n v="24"/>
    <n v="447987.310008"/>
    <n v="17.230281154153847"/>
    <n v="18666.137917"/>
    <s v="BU Discontinued - [1]"/>
    <n v="24"/>
    <n v="447987.310008"/>
    <x v="2"/>
    <x v="2"/>
  </r>
  <r>
    <x v="4"/>
    <s v="660126"/>
    <s v="UV ND0013"/>
    <s v="Cosmetic"/>
    <n v="1"/>
    <n v="29974.35"/>
    <n v="1.1528596153846153"/>
    <n v="29974.35"/>
    <s v="BU Discontinued - [1]"/>
    <n v="1"/>
    <n v="29974.35"/>
    <x v="2"/>
    <x v="2"/>
  </r>
  <r>
    <x v="4"/>
    <s v="660130"/>
    <s v="UV ND0015(Pad)"/>
    <s v="Cosmetic"/>
    <n v="61"/>
    <n v="1153619.1699920001"/>
    <n v="44.369968076615386"/>
    <n v="18911.789672000003"/>
    <s v="BU Discontinued - [1]"/>
    <n v="61"/>
    <n v="1153619.1699919999"/>
    <x v="2"/>
    <x v="2"/>
  </r>
  <r>
    <x v="4"/>
    <s v="660131"/>
    <s v="UV ND0015(inj)"/>
    <s v="Cosmetic"/>
    <n v="40"/>
    <n v="236437.45"/>
    <n v="9.0937480769230774"/>
    <n v="5910.9362500000007"/>
    <s v="BU Discontinued - [1]"/>
    <n v="40"/>
    <n v="236437.44999999998"/>
    <x v="2"/>
    <x v="2"/>
  </r>
  <r>
    <x v="4"/>
    <s v="660132"/>
    <s v="UV ND0016"/>
    <s v="Cosmetic"/>
    <n v="23"/>
    <n v="2249063.6100039999"/>
    <n v="86.502446538615388"/>
    <n v="97785.374347999998"/>
    <s v="BU Discontinued - [1]"/>
    <n v="23"/>
    <n v="2249063.6100039999"/>
    <x v="2"/>
    <x v="2"/>
  </r>
  <r>
    <x v="4"/>
    <s v="660135"/>
    <s v="UV NG0005(Pad)"/>
    <s v="Cosmetic"/>
    <n v="375"/>
    <n v="7672326.3498750003"/>
    <n v="295.08947499519235"/>
    <n v="20459.536932999999"/>
    <s v="BU Discontinued - [1]"/>
    <n v="375"/>
    <n v="7672326.3498749994"/>
    <x v="2"/>
    <x v="2"/>
  </r>
  <r>
    <x v="4"/>
    <s v="660136"/>
    <s v="UV NG0005(AB)"/>
    <s v="Cosmetic"/>
    <n v="752"/>
    <n v="16880882.179744001"/>
    <n v="649.26469922092315"/>
    <n v="22447.981622000003"/>
    <s v="BU Discontinued - [1]"/>
    <n v="752"/>
    <n v="16880882.179743998"/>
    <x v="2"/>
    <x v="2"/>
  </r>
  <r>
    <x v="4"/>
    <s v="660137"/>
    <s v="UV NL0008(1- pad)"/>
    <s v="Cosmetic"/>
    <n v="55"/>
    <n v="967729.24000500003"/>
    <n v="37.220355384807696"/>
    <n v="17595.077090999999"/>
    <s v="BU Discontinued - [1]"/>
    <n v="55"/>
    <n v="967729.24000499991"/>
    <x v="2"/>
    <x v="2"/>
  </r>
  <r>
    <x v="4"/>
    <s v="660138"/>
    <s v="UV NL0008(2- pad)"/>
    <s v="Cosmetic"/>
    <n v="55"/>
    <n v="1087185.9600249999"/>
    <n v="41.81484461634615"/>
    <n v="19767.017454999997"/>
    <s v="BU Discontinued - [1]"/>
    <n v="55"/>
    <n v="1087185.9600249999"/>
    <x v="2"/>
    <x v="2"/>
  </r>
  <r>
    <x v="4"/>
    <s v="660139"/>
    <s v="UV NG0006"/>
    <s v="Cosmetic"/>
    <n v="45"/>
    <n v="624276.93001500005"/>
    <n v="24.01065115442308"/>
    <n v="13872.820667000002"/>
    <s v="BU Discontinued - [1]"/>
    <n v="45"/>
    <n v="624276.93001500005"/>
    <x v="2"/>
    <x v="2"/>
  </r>
  <r>
    <x v="4"/>
    <s v="660141"/>
    <s v="UV NC0002"/>
    <s v="Cosmetic"/>
    <n v="143"/>
    <n v="1002189.459986"/>
    <n v="38.545748461000002"/>
    <n v="7008.3179019999998"/>
    <s v="BU Discontinued - [1]"/>
    <n v="143"/>
    <n v="1002189.459986"/>
    <x v="2"/>
    <x v="2"/>
  </r>
  <r>
    <x v="4"/>
    <s v="660142"/>
    <s v="UV NC0003"/>
    <s v="Cosmetic"/>
    <n v="210"/>
    <n v="1465504.80006"/>
    <n v="56.365569233076926"/>
    <n v="6978.5942860000005"/>
    <s v="BU Discontinued - [1]"/>
    <n v="210"/>
    <n v="1465504.8000599998"/>
    <x v="2"/>
    <x v="2"/>
  </r>
  <r>
    <x v="4"/>
    <s v="660144"/>
    <s v="UV ND0017(1)"/>
    <s v="Cosmetic"/>
    <n v="34"/>
    <n v="763464.57999200001"/>
    <n v="29.364022307384616"/>
    <n v="22454.840587999999"/>
    <s v="BU Discontinued - [1]"/>
    <n v="34"/>
    <n v="763464.57999200001"/>
    <x v="2"/>
    <x v="2"/>
  </r>
  <r>
    <x v="4"/>
    <s v="660145"/>
    <s v="UV ND0017(2)"/>
    <s v="Cosmetic"/>
    <n v="14"/>
    <n v="318824.28999399999"/>
    <n v="12.262472692076923"/>
    <n v="22773.163571000001"/>
    <s v="BU Discontinued - [1]"/>
    <n v="14"/>
    <n v="318824.28999399999"/>
    <x v="2"/>
    <x v="2"/>
  </r>
  <r>
    <x v="4"/>
    <s v="660149"/>
    <s v="UV ND0019(Pad)"/>
    <s v="Cosmetic"/>
    <n v="38"/>
    <n v="792688.03000799997"/>
    <n v="30.488001154153846"/>
    <n v="20860.211316000001"/>
    <s v="BU Discontinued - [1]"/>
    <n v="38"/>
    <n v="792688.03000800009"/>
    <x v="2"/>
    <x v="2"/>
  </r>
  <r>
    <x v="4"/>
    <s v="660150"/>
    <s v="UV ND0019(inj)"/>
    <s v="Cosmetic"/>
    <n v="37"/>
    <n v="100134.790012"/>
    <n v="3.8513380773846153"/>
    <n v="2706.3456759999999"/>
    <s v="BU Discontinued - [1]"/>
    <n v="37"/>
    <n v="100134.790012"/>
    <x v="2"/>
    <x v="2"/>
  </r>
  <r>
    <x v="4"/>
    <s v="660152"/>
    <s v="UV ND0020(1-Pad)"/>
    <s v="Cosmetic"/>
    <n v="30"/>
    <n v="480250.50998999999"/>
    <n v="18.471173461153846"/>
    <n v="16008.350333"/>
    <s v="BU Discontinued - [1]"/>
    <n v="30"/>
    <n v="480250.50998999999"/>
    <x v="2"/>
    <x v="2"/>
  </r>
  <r>
    <x v="4"/>
    <s v="660153"/>
    <s v="UV ND0020(2-Pad)"/>
    <s v="Cosmetic"/>
    <n v="42"/>
    <n v="675420.82998599997"/>
    <n v="25.977724230230766"/>
    <n v="16081.448332999998"/>
    <s v="BU Discontinued - [1]"/>
    <n v="42"/>
    <n v="675420.82998599997"/>
    <x v="2"/>
    <x v="2"/>
  </r>
  <r>
    <x v="4"/>
    <s v="660154"/>
    <s v="UV NF0010"/>
    <s v="Cosmetic"/>
    <n v="80"/>
    <n v="1470525.89"/>
    <n v="56.558688076923076"/>
    <n v="18381.573624999997"/>
    <s v="BU Discontinued - [1]"/>
    <n v="80"/>
    <n v="1470525.8900000001"/>
    <x v="2"/>
    <x v="2"/>
  </r>
  <r>
    <x v="4"/>
    <s v="660157"/>
    <s v="UV NG0008(Pad)"/>
    <s v="Cosmetic"/>
    <n v="1950"/>
    <n v="38213110.380900003"/>
    <n v="1469.73501465"/>
    <n v="19596.466862000001"/>
    <s v="BU Discontinued - [1]"/>
    <n v="1950"/>
    <n v="38213110.380900003"/>
    <x v="2"/>
    <x v="2"/>
  </r>
  <r>
    <x v="4"/>
    <s v="660158"/>
    <s v="UV NG0008"/>
    <s v="Cosmetic"/>
    <n v="1369"/>
    <n v="9402190.1997909993"/>
    <n v="361.6226999919615"/>
    <n v="6867.9256389999991"/>
    <s v="BU Discontinued - [1]"/>
    <n v="1369"/>
    <n v="9402190.1997910012"/>
    <x v="2"/>
    <x v="2"/>
  </r>
  <r>
    <x v="4"/>
    <s v="660159"/>
    <s v="UV NG0009(pad)"/>
    <s v="Cosmetic"/>
    <n v="70"/>
    <n v="1106878.31002"/>
    <n v="42.572242693076923"/>
    <n v="15812.547285999999"/>
    <s v="BU Discontinued - [1]"/>
    <n v="70"/>
    <n v="1106878.31002"/>
    <x v="2"/>
    <x v="2"/>
  </r>
  <r>
    <x v="4"/>
    <s v="660160"/>
    <s v="UV NG0009(inj)"/>
    <s v="Cosmetic"/>
    <n v="67"/>
    <n v="253905.57997399999"/>
    <n v="9.7655992297692311"/>
    <n v="3789.635522"/>
    <s v="BU Discontinued - [1]"/>
    <n v="67"/>
    <n v="253905.57997399999"/>
    <x v="2"/>
    <x v="2"/>
  </r>
  <r>
    <x v="4"/>
    <s v="660161"/>
    <s v="UV NF0011(AB)"/>
    <s v="Cosmetic"/>
    <n v="155"/>
    <n v="7880268.7200250002"/>
    <n v="303.08725846250002"/>
    <n v="50840.443355000003"/>
    <s v="BU Discontinued - [1]"/>
    <n v="155"/>
    <n v="7880268.7200250002"/>
    <x v="2"/>
    <x v="2"/>
  </r>
  <r>
    <x v="4"/>
    <s v="660168"/>
    <s v="UV 02202-FA1"/>
    <s v="Cosmetic"/>
    <n v="822"/>
    <n v="26330373.320082001"/>
    <n v="1012.7066661570001"/>
    <n v="32032.084331000002"/>
    <s v="BU Discontinued - [1]"/>
    <n v="822"/>
    <n v="26330373.320081998"/>
    <x v="2"/>
    <x v="2"/>
  </r>
  <r>
    <x v="4"/>
    <s v="660169"/>
    <s v="UV 02202-FB1"/>
    <s v="Cosmetic"/>
    <n v="192"/>
    <n v="12746306.789952001"/>
    <n v="490.2425688443077"/>
    <n v="66387.014531000008"/>
    <s v="BU Discontinued - [1]"/>
    <n v="192"/>
    <n v="12746306.789951999"/>
    <x v="2"/>
    <x v="2"/>
  </r>
  <r>
    <x v="4"/>
    <s v="660170"/>
    <s v="UV 02214-FA1"/>
    <s v="Cosmetic"/>
    <n v="202"/>
    <n v="1749959.2300100001"/>
    <n v="67.306124231153845"/>
    <n v="8663.1645050000006"/>
    <s v="BU Discontinued - [1]"/>
    <n v="202"/>
    <n v="1749959.2300100003"/>
    <x v="2"/>
    <x v="2"/>
  </r>
  <r>
    <x v="4"/>
    <s v="660171"/>
    <s v="UV 02214-FB1"/>
    <s v="Cosmetic"/>
    <n v="605"/>
    <n v="5441419.9899399998"/>
    <n v="209.28538422846154"/>
    <n v="8994.0826280000001"/>
    <s v="BU Discontinued - [1]"/>
    <n v="605"/>
    <n v="5441419.9899399998"/>
    <x v="2"/>
    <x v="2"/>
  </r>
  <r>
    <x v="4"/>
    <s v="660172"/>
    <s v="UV 02214-FC1"/>
    <s v="Cosmetic"/>
    <n v="779"/>
    <n v="2629340.0398340002"/>
    <n v="101.12846307053847"/>
    <n v="3375.2760460000004"/>
    <s v="BU Discontinued - [1]"/>
    <n v="779"/>
    <n v="2629340.0398340002"/>
    <x v="2"/>
    <x v="2"/>
  </r>
  <r>
    <x v="4"/>
    <s v="660173"/>
    <s v="UV 02214-FD1"/>
    <s v="Cosmetic"/>
    <n v="3131"/>
    <n v="25883313.578671999"/>
    <n v="995.51206071815386"/>
    <n v="8266.7881120000002"/>
    <s v="BU Discontinued - [1]"/>
    <n v="3131"/>
    <n v="25883313.578671999"/>
    <x v="2"/>
    <x v="2"/>
  </r>
  <r>
    <x v="4"/>
    <s v="660175"/>
    <s v="UV 02263-FA1"/>
    <s v="Cosmetic"/>
    <n v="630"/>
    <n v="7713974.8198800003"/>
    <n v="296.69133922615384"/>
    <n v="12244.404476"/>
    <s v="BU Discontinued - [1]"/>
    <n v="630"/>
    <n v="7713974.8198799994"/>
    <x v="2"/>
    <x v="2"/>
  </r>
  <r>
    <x v="4"/>
    <s v="660176"/>
    <s v="UV ND0025"/>
    <s v="Cosmetic"/>
    <n v="17"/>
    <n v="297071.44999200001"/>
    <n v="11.425824999692308"/>
    <n v="17474.791175999999"/>
    <s v="BU Discontinued - [1]"/>
    <n v="17"/>
    <n v="297071.44999200001"/>
    <x v="2"/>
    <x v="2"/>
  </r>
  <r>
    <x v="4"/>
    <s v="660178"/>
    <s v="UV ND0027"/>
    <s v="Cosmetic"/>
    <n v="555"/>
    <n v="4607302.1198549997"/>
    <n v="177.20392768673076"/>
    <n v="8301.4452609999989"/>
    <s v="BU Discontinued - [1]"/>
    <n v="555"/>
    <n v="4607302.1198549997"/>
    <x v="2"/>
    <x v="2"/>
  </r>
  <r>
    <x v="4"/>
    <s v="660182"/>
    <s v="UV NF0012"/>
    <s v="Cosmetic"/>
    <n v="118"/>
    <n v="3244209.5700380001"/>
    <n v="124.77729115530769"/>
    <n v="27493.301441"/>
    <s v="BU Discontinued - [1]"/>
    <n v="118"/>
    <n v="3244209.5700380001"/>
    <x v="2"/>
    <x v="2"/>
  </r>
  <r>
    <x v="4"/>
    <s v="660183"/>
    <s v="UV NF0013"/>
    <s v="Cosmetic"/>
    <n v="220"/>
    <n v="1542482.96994"/>
    <n v="59.326268074615385"/>
    <n v="7011.2862269999996"/>
    <s v="BU Discontinued - [1]"/>
    <n v="220"/>
    <n v="1542482.96994"/>
    <x v="2"/>
    <x v="2"/>
  </r>
  <r>
    <x v="4"/>
    <s v="660184"/>
    <s v="UV ND0028"/>
    <s v="Cosmetic"/>
    <n v="4"/>
    <n v="65025.75"/>
    <n v="2.5009903846153847"/>
    <n v="16256.4375"/>
    <s v="BU Discontinued - [1]"/>
    <n v="4"/>
    <n v="65025.75"/>
    <x v="2"/>
    <x v="2"/>
  </r>
  <r>
    <x v="4"/>
    <s v="660185"/>
    <s v="UV ND0029"/>
    <s v="Cosmetic"/>
    <n v="1"/>
    <n v="17045.77"/>
    <n v="0.65560653846153849"/>
    <n v="17045.77"/>
    <s v="BU Discontinued - [1]"/>
    <n v="1"/>
    <n v="17045.77"/>
    <x v="2"/>
    <x v="2"/>
  </r>
  <r>
    <x v="4"/>
    <s v="660186"/>
    <s v="UV ND0030"/>
    <s v="Cosmetic"/>
    <n v="145"/>
    <n v="1627909.1499749999"/>
    <n v="62.611890383653844"/>
    <n v="11226.959654999999"/>
    <s v="BU Discontinued - [1]"/>
    <n v="145"/>
    <n v="1627909.1499750002"/>
    <x v="2"/>
    <x v="2"/>
  </r>
  <r>
    <x v="4"/>
    <s v="660188"/>
    <s v="UV ND0032"/>
    <s v="Cosmetic"/>
    <n v="392.5"/>
    <n v="15594643.2200775"/>
    <n v="599.79397000298081"/>
    <n v="39731.575082999996"/>
    <s v="BU Discontinued - [1]"/>
    <n v="392.5"/>
    <n v="15594643.2200775"/>
    <x v="2"/>
    <x v="2"/>
  </r>
  <r>
    <x v="4"/>
    <s v="660189"/>
    <s v="UV ND0033"/>
    <s v="Cosmetic"/>
    <n v="102"/>
    <n v="1703337.379956"/>
    <n v="65.51297615215384"/>
    <n v="16699.386078"/>
    <s v="BU Discontinued - [1]"/>
    <n v="102"/>
    <n v="1703337.379956"/>
    <x v="2"/>
    <x v="2"/>
  </r>
  <r>
    <x v="4"/>
    <s v="660190"/>
    <s v="UV ND0034"/>
    <s v="Cosmetic"/>
    <n v="7"/>
    <n v="128346.769999"/>
    <n v="4.9364142307307688"/>
    <n v="18335.252856999999"/>
    <s v="BU Discontinued - [1]"/>
    <n v="7"/>
    <n v="128346.769999"/>
    <x v="2"/>
    <x v="2"/>
  </r>
  <r>
    <x v="4"/>
    <s v="660192"/>
    <s v="UV ND0036"/>
    <s v="Cosmetic"/>
    <n v="4"/>
    <n v="52928.38"/>
    <n v="2.0357069230769231"/>
    <n v="13232.094999999999"/>
    <s v="BU Discontinued - [1]"/>
    <n v="4"/>
    <n v="52928.38"/>
    <x v="2"/>
    <x v="2"/>
  </r>
  <r>
    <x v="4"/>
    <s v="660194"/>
    <s v="UV 02250-FA1"/>
    <s v="Cosmetic"/>
    <n v="472"/>
    <n v="3808132.7400079998"/>
    <n v="146.46664384646152"/>
    <n v="8068.0778389999996"/>
    <s v="BU Discontinued - [1]"/>
    <n v="472"/>
    <n v="3808132.7400079994"/>
    <x v="2"/>
    <x v="2"/>
  </r>
  <r>
    <x v="4"/>
    <s v="660195"/>
    <s v="UV 02250-FB1"/>
    <s v="Cosmetic"/>
    <n v="352"/>
    <n v="3980414.9499840001"/>
    <n v="153.09288269169232"/>
    <n v="11307.997017"/>
    <s v="BU Discontinued - [1]"/>
    <n v="352"/>
    <n v="3980414.9499840001"/>
    <x v="2"/>
    <x v="2"/>
  </r>
  <r>
    <x v="4"/>
    <s v="660197"/>
    <s v="UV ND0039"/>
    <s v="Cosmetic"/>
    <n v="129"/>
    <n v="4258601.6099490002"/>
    <n v="163.79236961342309"/>
    <n v="33012.415581000001"/>
    <s v="BU Discontinued - [1]"/>
    <n v="129"/>
    <n v="4258601.6099490002"/>
    <x v="2"/>
    <x v="2"/>
  </r>
  <r>
    <x v="4"/>
    <s v="660198"/>
    <s v="UV ND0040"/>
    <s v="Cosmetic"/>
    <n v="102"/>
    <n v="2275246.5499499999"/>
    <n v="87.509482690384615"/>
    <n v="22306.338724999998"/>
    <s v="BU Discontinued - [1]"/>
    <n v="102"/>
    <n v="2275246.5499500004"/>
    <x v="2"/>
    <x v="2"/>
  </r>
  <r>
    <x v="4"/>
    <s v="660199"/>
    <s v="UV ND0041"/>
    <s v="Cosmetic"/>
    <n v="2"/>
    <n v="35071.82"/>
    <n v="1.3489161538461538"/>
    <n v="17535.91"/>
    <s v="BU Discontinued - [1]"/>
    <n v="2"/>
    <n v="35071.82"/>
    <x v="2"/>
    <x v="2"/>
  </r>
  <r>
    <x v="4"/>
    <s v="660200"/>
    <s v="UV ND0042"/>
    <s v="Cosmetic"/>
    <n v="199"/>
    <n v="3155218.5900010001"/>
    <n v="121.35456115388462"/>
    <n v="15855.369799"/>
    <s v="BU Discontinued - [1]"/>
    <n v="199"/>
    <n v="3155218.5900010001"/>
    <x v="2"/>
    <x v="2"/>
  </r>
  <r>
    <x v="4"/>
    <s v="660203"/>
    <s v="UV ND0045"/>
    <s v="Cosmetic"/>
    <n v="10"/>
    <n v="352730.21"/>
    <n v="13.566546538461539"/>
    <n v="35273.021000000001"/>
    <s v="BU Discontinued - [1]"/>
    <n v="10"/>
    <n v="352730.21"/>
    <x v="2"/>
    <x v="2"/>
  </r>
  <r>
    <x v="4"/>
    <s v="660204"/>
    <s v="UV NF0014"/>
    <s v="Cosmetic"/>
    <n v="30"/>
    <n v="711389.51000999997"/>
    <n v="27.361135000384614"/>
    <n v="23712.983667"/>
    <s v="BU Discontinued - [1]"/>
    <n v="30"/>
    <n v="711389.51000999997"/>
    <x v="2"/>
    <x v="2"/>
  </r>
  <r>
    <x v="4"/>
    <s v="660205"/>
    <s v="UV NF0015"/>
    <s v="Cosmetic"/>
    <n v="140"/>
    <n v="1408009.4099399999"/>
    <n v="54.154208074615383"/>
    <n v="10057.210071"/>
    <s v="BU Discontinued - [1]"/>
    <n v="140"/>
    <n v="1408009.4099399999"/>
    <x v="2"/>
    <x v="2"/>
  </r>
  <r>
    <x v="4"/>
    <s v="660206"/>
    <s v="UV NF0016"/>
    <s v="Cosmetic"/>
    <n v="377"/>
    <n v="8647410.6998239998"/>
    <n v="332.59271922400001"/>
    <n v="22937.428911999999"/>
    <s v="BU Discontinued - [1]"/>
    <n v="377"/>
    <n v="8647410.6998239998"/>
    <x v="2"/>
    <x v="2"/>
  </r>
  <r>
    <x v="4"/>
    <s v="660208"/>
    <s v="UV NG0010"/>
    <s v="Cosmetic"/>
    <n v="199"/>
    <n v="5747224.5000740001"/>
    <n v="221.04709615669231"/>
    <n v="28880.525126"/>
    <s v="BU Discontinued - [1]"/>
    <n v="199"/>
    <n v="5747224.5000740001"/>
    <x v="2"/>
    <x v="2"/>
  </r>
  <r>
    <x v="4"/>
    <s v="660209"/>
    <s v="UV NG0011"/>
    <s v="Cosmetic"/>
    <n v="31"/>
    <n v="312445.930008"/>
    <n v="12.017151154153845"/>
    <n v="10078.900968"/>
    <s v="BU Discontinued - [1]"/>
    <n v="31"/>
    <n v="312445.930008"/>
    <x v="2"/>
    <x v="2"/>
  </r>
  <r>
    <x v="4"/>
    <s v="660211"/>
    <s v="UV NG0013"/>
    <s v="Cosmetic"/>
    <n v="169"/>
    <n v="12019853.859949"/>
    <n v="462.30207153650002"/>
    <n v="71123.395621000003"/>
    <s v="BU Discontinued - [1]"/>
    <n v="169"/>
    <n v="12019853.859949"/>
    <x v="2"/>
    <x v="2"/>
  </r>
  <r>
    <x v="4"/>
    <s v="660214"/>
    <s v="UV NL0010"/>
    <s v="Cosmetic"/>
    <n v="72"/>
    <n v="8873272.9599840008"/>
    <n v="341.27972923015386"/>
    <n v="123239.902222"/>
    <s v="BU Discontinued - [1]"/>
    <n v="72"/>
    <n v="8873272.9599840008"/>
    <x v="2"/>
    <x v="2"/>
  </r>
  <r>
    <x v="4"/>
    <s v="660215"/>
    <s v="UV NL0011"/>
    <s v="Cosmetic"/>
    <n v="278"/>
    <n v="4068493.739904"/>
    <n v="156.48052845784616"/>
    <n v="14634.869568"/>
    <s v="BU Discontinued - [1]"/>
    <n v="278"/>
    <n v="4068493.7399040004"/>
    <x v="2"/>
    <x v="2"/>
  </r>
  <r>
    <x v="4"/>
    <s v="660216"/>
    <s v="UV PD0001"/>
    <s v="Cosmetic"/>
    <n v="5"/>
    <n v="96040.17"/>
    <n v="3.6938526923076922"/>
    <n v="19208.034"/>
    <s v="BU Discontinued - [1]"/>
    <n v="5"/>
    <n v="96040.17"/>
    <x v="2"/>
    <x v="2"/>
  </r>
  <r>
    <x v="4"/>
    <s v="660222"/>
    <s v="UV 20-02280-FA1"/>
    <s v="Cosmetic"/>
    <n v="844"/>
    <n v="9205183.8001879994"/>
    <n v="354.04553077646153"/>
    <n v="10906.615876999998"/>
    <s v="BU Discontinued - [1]"/>
    <n v="844"/>
    <n v="9205183.8001880012"/>
    <x v="2"/>
    <x v="2"/>
  </r>
  <r>
    <x v="4"/>
    <s v="660223"/>
    <s v="UV 20-02280-FB1"/>
    <s v="Cosmetic"/>
    <n v="512"/>
    <n v="6142290.8200960001"/>
    <n v="236.24195461907692"/>
    <n v="11996.661758"/>
    <s v="BU Discontinued - [1]"/>
    <n v="512"/>
    <n v="6142290.8200960001"/>
    <x v="2"/>
    <x v="2"/>
  </r>
  <r>
    <x v="4"/>
    <s v="660226"/>
    <s v="UV 20-02263-FD1"/>
    <s v="Cosmetic"/>
    <n v="209"/>
    <n v="7705621.5099600004"/>
    <n v="296.37005807538463"/>
    <n v="36869.002440000004"/>
    <s v="BU Discontinued - [1]"/>
    <n v="209"/>
    <n v="7705621.5099599995"/>
    <x v="2"/>
    <x v="2"/>
  </r>
  <r>
    <x v="4"/>
    <s v="660228"/>
    <s v="UV 01-31728-FE1"/>
    <s v="Cosmetic"/>
    <n v="15284"/>
    <n v="20556826.502788"/>
    <n v="790.64717318415387"/>
    <n v="1344.989957"/>
    <s v="BU Discontinued - [1]"/>
    <n v="15284"/>
    <n v="20556826.502788"/>
    <x v="2"/>
    <x v="2"/>
  </r>
  <r>
    <x v="4"/>
    <s v="660229"/>
    <s v="UV 01-31730-FE1"/>
    <s v="Cosmetic"/>
    <n v="552"/>
    <n v="860488.90999199997"/>
    <n v="33.095727307384614"/>
    <n v="1558.8567209999999"/>
    <s v="BU Discontinued - [1]"/>
    <n v="552"/>
    <n v="860488.90999200009"/>
    <x v="2"/>
    <x v="2"/>
  </r>
  <r>
    <x v="4"/>
    <s v="660230"/>
    <s v="UV 20-02239-FA1"/>
    <s v="Cosmetic"/>
    <n v="853"/>
    <n v="54450195.050258003"/>
    <n v="2094.2382711637692"/>
    <n v="63833.757386000005"/>
    <s v="BU Discontinued - [1]"/>
    <n v="853"/>
    <n v="54450195.050257996"/>
    <x v="2"/>
    <x v="2"/>
  </r>
  <r>
    <x v="4"/>
    <s v="660232"/>
    <s v="UV ND0047"/>
    <s v="Cosmetic"/>
    <n v="104"/>
    <n v="5427906.2699680002"/>
    <n v="208.76562576800001"/>
    <n v="52191.406442"/>
    <s v="BU Discontinued - [1]"/>
    <n v="104"/>
    <n v="5427906.2699680002"/>
    <x v="2"/>
    <x v="2"/>
  </r>
  <r>
    <x v="4"/>
    <s v="660237"/>
    <s v="UV NG0016"/>
    <s v="Cosmetic"/>
    <n v="398"/>
    <n v="3014396.7301380001"/>
    <n v="115.93833577453846"/>
    <n v="7573.8611310000006"/>
    <s v="BU Discontinued - [1]"/>
    <n v="398"/>
    <n v="3014396.7301379996"/>
    <x v="2"/>
    <x v="2"/>
  </r>
  <r>
    <x v="4"/>
    <s v="660238"/>
    <s v="UV NF0011(PAD)"/>
    <s v="Cosmetic"/>
    <n v="226"/>
    <n v="33874792.61992"/>
    <n v="1302.8766392276923"/>
    <n v="149888.46291999999"/>
    <s v="BU Discontinued - [1]"/>
    <n v="226"/>
    <n v="33874792.61992"/>
    <x v="2"/>
    <x v="2"/>
  </r>
  <r>
    <x v="4"/>
    <s v="660239"/>
    <s v="UV NL0010(PAD)"/>
    <s v="Cosmetic"/>
    <n v="507"/>
    <n v="15126218.499950999"/>
    <n v="581.77763461350003"/>
    <n v="29834.750493"/>
    <s v="BU Discontinued - [1]"/>
    <n v="507"/>
    <n v="15126218.499950998"/>
    <x v="2"/>
    <x v="2"/>
  </r>
  <r>
    <x v="4"/>
    <s v="660240"/>
    <s v="UV NF0018"/>
    <s v="Cosmetic"/>
    <n v="213"/>
    <n v="13045530.829995001"/>
    <n v="501.7511857690385"/>
    <n v="61246.623615000004"/>
    <s v="BU Discontinued - [1]"/>
    <n v="213"/>
    <n v="13045530.829994999"/>
    <x v="2"/>
    <x v="2"/>
  </r>
  <r>
    <x v="4"/>
    <s v="660241"/>
    <s v="UV NG0017"/>
    <s v="Cosmetic"/>
    <n v="203"/>
    <n v="14461800.589985"/>
    <n v="556.22309961480767"/>
    <n v="71240.396995000003"/>
    <s v="BU Discontinued - [1]"/>
    <n v="203"/>
    <n v="14461800.589985002"/>
    <x v="2"/>
    <x v="2"/>
  </r>
  <r>
    <x v="4"/>
    <s v="660242"/>
    <s v="UV NL0009(2)"/>
    <s v="Cosmetic"/>
    <n v="423"/>
    <n v="24400785.579939"/>
    <n v="938.49175307457699"/>
    <n v="57685.072292999997"/>
    <s v="BU Discontinued - [1]"/>
    <n v="423"/>
    <n v="24400785.579939"/>
    <x v="2"/>
    <x v="2"/>
  </r>
  <r>
    <x v="4"/>
    <s v="660243"/>
    <s v="UV NL0005(2)"/>
    <s v="Cosmetic"/>
    <n v="171"/>
    <n v="15839485.349958001"/>
    <n v="609.21097499838459"/>
    <n v="92628.569298000002"/>
    <s v="BU Discontinued - [1]"/>
    <n v="171"/>
    <n v="15839485.349958001"/>
    <x v="2"/>
    <x v="2"/>
  </r>
  <r>
    <x v="4"/>
    <s v="660244"/>
    <s v="UV NG0010(2)"/>
    <s v="Cosmetic"/>
    <n v="504"/>
    <n v="15906489.110064"/>
    <n v="611.78804269476927"/>
    <n v="31560.494266000002"/>
    <s v="BU Discontinued - [1]"/>
    <n v="504"/>
    <n v="15906489.110064"/>
    <x v="2"/>
    <x v="2"/>
  </r>
  <r>
    <x v="4"/>
    <s v="660246"/>
    <s v="UV ND0047(2)"/>
    <s v="Cosmetic"/>
    <n v="610"/>
    <n v="43550632.390079997"/>
    <n v="1675.0243226953846"/>
    <n v="71394.479328000001"/>
    <s v="BU Discontinued - [1]"/>
    <n v="610"/>
    <n v="43550632.390079997"/>
    <x v="2"/>
    <x v="2"/>
  </r>
  <r>
    <x v="4"/>
    <s v="660248"/>
    <s v="UV 01-72484-E01"/>
    <s v="Cosmetic"/>
    <n v="96"/>
    <n v="203110.38998400001"/>
    <n v="7.8119380763076922"/>
    <n v="2115.7332289999999"/>
    <s v="BU Discontinued - [1]"/>
    <n v="96"/>
    <n v="203110.38998400001"/>
    <x v="2"/>
    <x v="2"/>
  </r>
  <r>
    <x v="4"/>
    <s v="660249"/>
    <s v="UV 01-72485-E01"/>
    <s v="Cosmetic"/>
    <n v="66"/>
    <n v="131125.01001599999"/>
    <n v="5.043269615999999"/>
    <n v="1986.7425759999999"/>
    <s v="BU Discontinued - [1]"/>
    <n v="66"/>
    <n v="131125.01001600001"/>
    <x v="2"/>
    <x v="2"/>
  </r>
  <r>
    <x v="4"/>
    <s v="660250"/>
    <s v="UV 01-72486-E01"/>
    <s v="Cosmetic"/>
    <n v="216"/>
    <n v="415891.930032"/>
    <n v="15.995843462769232"/>
    <n v="1925.425602"/>
    <s v="BU Discontinued - [1]"/>
    <n v="216"/>
    <n v="415891.930032"/>
    <x v="2"/>
    <x v="2"/>
  </r>
  <r>
    <x v="4"/>
    <s v="660253"/>
    <s v="UV 01-72489-E01"/>
    <s v="Cosmetic"/>
    <n v="216"/>
    <n v="431773.46006399998"/>
    <n v="16.606671540923077"/>
    <n v="1998.951204"/>
    <s v="BU Discontinued - [1]"/>
    <n v="216"/>
    <n v="431773.46006399998"/>
    <x v="2"/>
    <x v="2"/>
  </r>
  <r>
    <x v="4"/>
    <s v="660257"/>
    <s v="UV 20-02264-FB1"/>
    <s v="Cosmetic"/>
    <n v="44"/>
    <n v="1152935.3700039999"/>
    <n v="44.34366807707692"/>
    <n v="26203.076590999997"/>
    <s v="BU Discontinued - [1]"/>
    <n v="44"/>
    <n v="1152935.3700040001"/>
    <x v="2"/>
    <x v="2"/>
  </r>
  <r>
    <x v="4"/>
    <s v="660259"/>
    <s v="UV 20-02264-FD1"/>
    <s v="Cosmetic"/>
    <n v="288"/>
    <n v="9898877.9900160003"/>
    <n v="380.72607653907693"/>
    <n v="34371.104132"/>
    <s v="BU Discontinued - [1]"/>
    <n v="288"/>
    <n v="9898877.9900160003"/>
    <x v="2"/>
    <x v="2"/>
  </r>
  <r>
    <x v="4"/>
    <s v="660260"/>
    <s v="UV 20-02270-FA1"/>
    <s v="Cosmetic"/>
    <n v="72"/>
    <n v="2384313.7900319998"/>
    <n v="91.704376539692305"/>
    <n v="33115.469305999999"/>
    <s v="BU Discontinued - [1]"/>
    <n v="72"/>
    <n v="2384313.7900319998"/>
    <x v="2"/>
    <x v="2"/>
  </r>
  <r>
    <x v="4"/>
    <s v="660261"/>
    <s v="UV 20-02270-FB1"/>
    <s v="Cosmetic"/>
    <n v="192"/>
    <n v="5936180.2800000003"/>
    <n v="228.31462615384618"/>
    <n v="30917.605625"/>
    <s v="BU Discontinued - [1]"/>
    <n v="192"/>
    <n v="5936180.2800000003"/>
    <x v="2"/>
    <x v="2"/>
  </r>
  <r>
    <x v="4"/>
    <s v="660262"/>
    <s v="UV 20-02270-FC1"/>
    <s v="Cosmetic"/>
    <n v="346"/>
    <n v="10327811.289988"/>
    <n v="397.22351115338461"/>
    <n v="29849.165578"/>
    <s v="BU Discontinued - [1]"/>
    <n v="346"/>
    <n v="10327811.289988"/>
    <x v="2"/>
    <x v="2"/>
  </r>
  <r>
    <x v="4"/>
    <s v="660263"/>
    <s v="UV 20-02270-FD1"/>
    <s v="Cosmetic"/>
    <n v="192"/>
    <n v="7451970.5400959998"/>
    <n v="286.61425154215385"/>
    <n v="38812.346562999999"/>
    <s v="BU Discontinued - [1]"/>
    <n v="192"/>
    <n v="7451970.5400959998"/>
    <x v="2"/>
    <x v="2"/>
  </r>
  <r>
    <x v="4"/>
    <s v="660264"/>
    <s v="UV NL0014"/>
    <s v="Cosmetic"/>
    <n v="671.5"/>
    <n v="36435739.199913502"/>
    <n v="1401.3745846120578"/>
    <n v="54260.222189"/>
    <s v="BU Discontinued - [1]"/>
    <n v="671.5"/>
    <n v="36435739.199913502"/>
    <x v="2"/>
    <x v="2"/>
  </r>
  <r>
    <x v="4"/>
    <s v="660265"/>
    <s v="UV NL0013"/>
    <s v="Cosmetic"/>
    <n v="184"/>
    <n v="7644752.5800799998"/>
    <n v="294.02894538769232"/>
    <n v="41547.568370000001"/>
    <s v="BU Discontinued - [1]"/>
    <n v="184"/>
    <n v="7644752.5800800007"/>
    <x v="2"/>
    <x v="2"/>
  </r>
  <r>
    <x v="4"/>
    <s v="660267"/>
    <s v="UV NG0018"/>
    <s v="Cosmetic"/>
    <n v="192"/>
    <n v="7514718"/>
    <n v="289.02761538461539"/>
    <n v="39139.15625"/>
    <s v="BU Discontinued - [1]"/>
    <n v="192"/>
    <n v="7514718"/>
    <x v="2"/>
    <x v="2"/>
  </r>
  <r>
    <x v="4"/>
    <s v="660268"/>
    <s v="UV NF0023"/>
    <s v="Cosmetic"/>
    <n v="191"/>
    <n v="13030311.780004"/>
    <n v="501.16583769246154"/>
    <n v="68221.527644000002"/>
    <s v="BU Discontinued - [1]"/>
    <n v="191"/>
    <n v="13030311.780004002"/>
    <x v="2"/>
    <x v="2"/>
  </r>
  <r>
    <x v="4"/>
    <s v="660269"/>
    <s v="UV NF0022"/>
    <s v="Cosmetic"/>
    <n v="115.5"/>
    <n v="7977255.4900500001"/>
    <n v="306.81751884807693"/>
    <n v="69067.147100000002"/>
    <s v="BU Discontinued - [1]"/>
    <n v="115.5"/>
    <n v="7977255.4900500001"/>
    <x v="2"/>
    <x v="2"/>
  </r>
  <r>
    <x v="4"/>
    <s v="660270"/>
    <s v="UV NF0021"/>
    <s v="Cosmetic"/>
    <n v="74.5"/>
    <n v="4845913.5499935001"/>
    <n v="186.3812903843654"/>
    <n v="65045.819463"/>
    <s v="BU Discontinued - [1]"/>
    <n v="74.5"/>
    <n v="4845913.5499935001"/>
    <x v="2"/>
    <x v="2"/>
  </r>
  <r>
    <x v="4"/>
    <s v="660271"/>
    <s v="UV NF0020"/>
    <s v="Cosmetic"/>
    <n v="328"/>
    <n v="22834724.669904001"/>
    <n v="878.25864115015384"/>
    <n v="69618.063018000001"/>
    <s v="BU Discontinued - [1]"/>
    <n v="328"/>
    <n v="22834724.669904001"/>
    <x v="2"/>
    <x v="2"/>
  </r>
  <r>
    <x v="4"/>
    <s v="660272"/>
    <s v="UV NF0019"/>
    <s v="Cosmetic"/>
    <n v="53"/>
    <n v="4883197.739995"/>
    <n v="187.81529769211539"/>
    <n v="92135.806414999999"/>
    <s v="BU Discontinued - [1]"/>
    <n v="53"/>
    <n v="4883197.739995"/>
    <x v="2"/>
    <x v="2"/>
  </r>
  <r>
    <x v="4"/>
    <s v="660273"/>
    <s v="UV ND0053"/>
    <s v="Cosmetic"/>
    <n v="323.5"/>
    <n v="23039089.080051001"/>
    <n v="886.11881077119233"/>
    <n v="71218.204266000001"/>
    <s v="BU Discontinued - [1]"/>
    <n v="323.5"/>
    <n v="23039089.080050994"/>
    <x v="2"/>
    <x v="2"/>
  </r>
  <r>
    <x v="4"/>
    <s v="660275"/>
    <s v="UV 01-77115-001"/>
    <s v="Cosmetic"/>
    <n v="570"/>
    <n v="2625520.08972"/>
    <n v="100.98154191230769"/>
    <n v="4606.175596"/>
    <s v="BU Discontinued - [1]"/>
    <n v="570"/>
    <n v="2625520.08972"/>
    <x v="2"/>
    <x v="2"/>
  </r>
  <r>
    <x v="4"/>
    <s v="660277"/>
    <s v="UV 01-77117-001"/>
    <s v="Cosmetic"/>
    <n v="3390"/>
    <n v="10279581.451680001"/>
    <n v="395.36851737230774"/>
    <n v="3032.324912"/>
    <s v="BU Discontinued - [1]"/>
    <n v="3390"/>
    <n v="10279581.451679999"/>
    <x v="2"/>
    <x v="2"/>
  </r>
  <r>
    <x v="4"/>
    <s v="660278"/>
    <s v="UV 01-77118-001"/>
    <s v="Cosmetic"/>
    <n v="3090"/>
    <n v="6567964.0508099999"/>
    <n v="252.61400195423076"/>
    <n v="2125.554709"/>
    <s v="BU Discontinued - [1]"/>
    <n v="3090"/>
    <n v="6567964.0508099999"/>
    <x v="2"/>
    <x v="2"/>
  </r>
  <r>
    <x v="4"/>
    <s v="660279"/>
    <s v="UV 01-77119-001"/>
    <s v="Cosmetic"/>
    <n v="3210"/>
    <n v="6823581.8499299996"/>
    <n v="262.44545576653843"/>
    <n v="2125.7264329999998"/>
    <s v="BU Discontinued - [1]"/>
    <n v="3210"/>
    <n v="6823581.8499299996"/>
    <x v="2"/>
    <x v="2"/>
  </r>
  <r>
    <x v="4"/>
    <s v="660280"/>
    <s v="UV NP0001"/>
    <s v="Cosmetic"/>
    <n v="209.5"/>
    <n v="4902445.9699630002"/>
    <n v="188.55561422934616"/>
    <n v="23400.696754000001"/>
    <s v="BU Discontinued - [1]"/>
    <n v="209.5"/>
    <n v="4902445.9699630002"/>
    <x v="2"/>
    <x v="2"/>
  </r>
  <r>
    <x v="4"/>
    <s v="660281"/>
    <s v="UV NP0002"/>
    <s v="Cosmetic"/>
    <n v="113.5"/>
    <n v="5225132.5599699998"/>
    <n v="200.96663692192308"/>
    <n v="46036.410219999998"/>
    <s v="BU Discontinued - [1]"/>
    <n v="113.5"/>
    <n v="5225132.5599699998"/>
    <x v="2"/>
    <x v="2"/>
  </r>
  <r>
    <x v="4"/>
    <s v="660282"/>
    <s v="UV NP0003"/>
    <s v="Cosmetic"/>
    <n v="521.5"/>
    <n v="11255963.409761"/>
    <n v="432.92166960619232"/>
    <n v="21583.822454000001"/>
    <s v="BU Discontinued - [1]"/>
    <n v="521.5"/>
    <n v="11255963.409761"/>
    <x v="2"/>
    <x v="2"/>
  </r>
  <r>
    <x v="4"/>
    <s v="660283"/>
    <s v="UV NP0004"/>
    <s v="Cosmetic"/>
    <n v="186.5"/>
    <n v="9660034.3699370008"/>
    <n v="371.53978345911543"/>
    <n v="51796.430938000005"/>
    <s v="BU Discontinued - [1]"/>
    <n v="186.5"/>
    <n v="9660034.3699369989"/>
    <x v="2"/>
    <x v="2"/>
  </r>
  <r>
    <x v="4"/>
    <s v="660284"/>
    <s v="UV NP0005"/>
    <s v="Cosmetic"/>
    <n v="228.5"/>
    <n v="13260458.750011999"/>
    <n v="510.01764423123075"/>
    <n v="58032.642231999998"/>
    <s v="BU Discontinued - [1]"/>
    <n v="228.5"/>
    <n v="13260458.750011999"/>
    <x v="2"/>
    <x v="2"/>
  </r>
  <r>
    <x v="4"/>
    <s v="660285"/>
    <s v="UV NP0006"/>
    <s v="Cosmetic"/>
    <n v="344.5"/>
    <n v="22074958.839921001"/>
    <n v="849.03687845850004"/>
    <n v="64078.254978000004"/>
    <s v="BU Discontinued - [1]"/>
    <n v="344.5"/>
    <n v="22074958.839920998"/>
    <x v="2"/>
    <x v="2"/>
  </r>
  <r>
    <x v="4"/>
    <s v="660287"/>
    <s v="UV NP0008"/>
    <s v="Cosmetic"/>
    <n v="194.5"/>
    <n v="10585909.76007"/>
    <n v="407.15037538730769"/>
    <n v="54426.271260000001"/>
    <s v="BU Discontinued - [1]"/>
    <n v="194.5"/>
    <n v="10585909.76007"/>
    <x v="2"/>
    <x v="2"/>
  </r>
  <r>
    <x v="4"/>
    <s v="660288"/>
    <s v="UV NP0009"/>
    <s v="Cosmetic"/>
    <n v="283.5"/>
    <n v="12455512.3801395"/>
    <n v="479.05816846690385"/>
    <n v="43934.787937000001"/>
    <s v="BU Discontinued - [1]"/>
    <n v="283.5"/>
    <n v="12455512.3801395"/>
    <x v="2"/>
    <x v="2"/>
  </r>
  <r>
    <x v="4"/>
    <s v="660289"/>
    <s v="UV NP0010"/>
    <s v="Cosmetic"/>
    <n v="358"/>
    <n v="23468406.02008"/>
    <n v="902.63100077230774"/>
    <n v="65554.206760000001"/>
    <s v="BU Discontinued - [1]"/>
    <n v="358"/>
    <n v="23468406.02008"/>
    <x v="2"/>
    <x v="2"/>
  </r>
  <r>
    <x v="4"/>
    <s v="660291"/>
    <s v="UV NP0012"/>
    <s v="Cosmetic"/>
    <n v="23.5"/>
    <n v="907671.78000399994"/>
    <n v="34.910453077076923"/>
    <n v="38624.331063999998"/>
    <s v="BU Discontinued - [1]"/>
    <n v="23.5"/>
    <n v="907671.78000399994"/>
    <x v="2"/>
    <x v="2"/>
  </r>
  <r>
    <x v="4"/>
    <s v="660293"/>
    <s v="UV NP0013(b)"/>
    <s v="Cosmetic"/>
    <n v="48"/>
    <n v="1214780.22"/>
    <n v="46.722316153846151"/>
    <n v="25307.921249999999"/>
    <s v="BU Discontinued - [1]"/>
    <n v="48"/>
    <n v="1214780.22"/>
    <x v="2"/>
    <x v="2"/>
  </r>
  <r>
    <x v="4"/>
    <s v="660294"/>
    <s v="UV PL0002"/>
    <s v="Cosmetic"/>
    <n v="93.5"/>
    <n v="9642779.7300285008"/>
    <n v="370.87614346263467"/>
    <n v="103131.33401100001"/>
    <s v="BU Discontinued - [1]"/>
    <n v="93.5"/>
    <n v="9642779.7300284989"/>
    <x v="2"/>
    <x v="2"/>
  </r>
  <r>
    <x v="4"/>
    <s v="660296"/>
    <s v="UV PL0004"/>
    <s v="Cosmetic"/>
    <n v="210"/>
    <n v="22616130.290040001"/>
    <n v="869.85116500153856"/>
    <n v="107695.85852400001"/>
    <s v="BU Discontinued - [1]"/>
    <n v="210"/>
    <n v="22616130.290040001"/>
    <x v="2"/>
    <x v="2"/>
  </r>
  <r>
    <x v="4"/>
    <s v="660297"/>
    <s v="UV PL0005"/>
    <s v="Cosmetic"/>
    <n v="110"/>
    <n v="8640396.4200400002"/>
    <n v="332.3229392323077"/>
    <n v="78549.058363999997"/>
    <s v="BU Discontinued - [1]"/>
    <n v="110"/>
    <n v="8640396.4200400002"/>
    <x v="2"/>
    <x v="2"/>
  </r>
  <r>
    <x v="4"/>
    <s v="660298"/>
    <s v="UV PL0006"/>
    <s v="Cosmetic"/>
    <n v="248.5"/>
    <n v="18998508.679909501"/>
    <n v="730.71187230421162"/>
    <n v="76452.751227000001"/>
    <s v="BU Discontinued - [1]"/>
    <n v="248.5"/>
    <n v="18998508.679909497"/>
    <x v="2"/>
    <x v="2"/>
  </r>
  <r>
    <x v="4"/>
    <s v="660300"/>
    <s v="UV NL0016"/>
    <s v="Cosmetic"/>
    <n v="85.5"/>
    <n v="2847012.3000269998"/>
    <n v="109.50047307796153"/>
    <n v="33298.389473999996"/>
    <s v="BU Discontinued - [1]"/>
    <n v="85.5"/>
    <n v="2847012.3000270007"/>
    <x v="2"/>
    <x v="2"/>
  </r>
  <r>
    <x v="4"/>
    <s v="660301"/>
    <s v="UV ND0052"/>
    <s v="Cosmetic"/>
    <n v="200.5"/>
    <n v="11455332.7299385"/>
    <n v="440.58972038224999"/>
    <n v="57133.829076999995"/>
    <s v="BU Discontinued - [1]"/>
    <n v="200.5"/>
    <n v="11455332.7299385"/>
    <x v="2"/>
    <x v="2"/>
  </r>
  <r>
    <x v="4"/>
    <s v="660302"/>
    <s v="UV NC0004"/>
    <s v="Cosmetic"/>
    <n v="142.5"/>
    <n v="10054607.440035"/>
    <n v="386.71567077057693"/>
    <n v="70558.648702000006"/>
    <s v="BU Discontinued - [1]"/>
    <n v="142.5"/>
    <n v="10054607.440035"/>
    <x v="2"/>
    <x v="2"/>
  </r>
  <r>
    <x v="4"/>
    <s v="660303"/>
    <s v="UV ND0054"/>
    <s v="Cosmetic"/>
    <n v="209"/>
    <n v="20812560.480018999"/>
    <n v="800.48309538534613"/>
    <n v="99581.629090999995"/>
    <s v="BU Discontinued - [1]"/>
    <n v="209"/>
    <n v="20812560.480018999"/>
    <x v="2"/>
    <x v="2"/>
  </r>
  <r>
    <x v="4"/>
    <s v="660304"/>
    <s v="UV ND0055"/>
    <s v="Cosmetic"/>
    <n v="147"/>
    <n v="8136234.3399750004"/>
    <n v="312.93208999903845"/>
    <n v="55348.532925"/>
    <s v="BU Discontinued - [1]"/>
    <n v="147"/>
    <n v="8136234.3399750004"/>
    <x v="2"/>
    <x v="2"/>
  </r>
  <r>
    <x v="4"/>
    <s v="660305"/>
    <s v="UV ND0027(pad)"/>
    <s v="Cosmetic"/>
    <n v="170"/>
    <n v="9947323.4899599999"/>
    <n v="382.58936499846152"/>
    <n v="58513.667587999997"/>
    <s v="BU Discontinued - [1]"/>
    <n v="170"/>
    <n v="9947323.4899599999"/>
    <x v="2"/>
    <x v="2"/>
  </r>
  <r>
    <x v="4"/>
    <s v="660311"/>
    <s v="UV CP0006AF;CP0090AF"/>
    <s v="Cosmetic"/>
    <n v="405"/>
    <n v="6787681.0701299999"/>
    <n v="261.06465654346152"/>
    <n v="16759.706345999999"/>
    <s v="BU Discontinued - [1]"/>
    <n v="405"/>
    <n v="6787681.0701299999"/>
    <x v="2"/>
    <x v="2"/>
  </r>
  <r>
    <x v="4"/>
    <s v="660312"/>
    <s v="UV CP0007AF;CP0091AF"/>
    <s v="Cosmetic"/>
    <n v="235.5"/>
    <n v="3249794.0499630002"/>
    <n v="124.99207884473078"/>
    <n v="13799.550106000001"/>
    <s v="BU Discontinued - [1]"/>
    <n v="235.5"/>
    <n v="3249794.0499630002"/>
    <x v="2"/>
    <x v="2"/>
  </r>
  <r>
    <x v="4"/>
    <s v="660314"/>
    <s v="UV CP0009AF;CP0093AF"/>
    <s v="Cosmetic"/>
    <n v="435"/>
    <n v="2270075.3600099999"/>
    <n v="87.310590769615388"/>
    <n v="5218.5640459999995"/>
    <s v="BU Discontinued - [1]"/>
    <n v="435"/>
    <n v="2270075.3600099999"/>
    <x v="2"/>
    <x v="2"/>
  </r>
  <r>
    <x v="4"/>
    <s v="660316"/>
    <s v="UV CP0011AF;CP0095AF"/>
    <s v="Cosmetic"/>
    <n v="442"/>
    <n v="6039656.290174"/>
    <n v="232.29447269900001"/>
    <n v="13664.380746999999"/>
    <s v="BU Discontinued - [1]"/>
    <n v="442"/>
    <n v="6039656.290174"/>
    <x v="2"/>
    <x v="2"/>
  </r>
  <r>
    <x v="4"/>
    <s v="660318"/>
    <s v="UV CP0013AF;CP0097AF"/>
    <s v="Cosmetic"/>
    <n v="230"/>
    <n v="2680887.5499800001"/>
    <n v="103.11105961461539"/>
    <n v="11656.032826000001"/>
    <s v="BU Discontinued - [1]"/>
    <n v="230"/>
    <n v="2680887.5499800001"/>
    <x v="2"/>
    <x v="2"/>
  </r>
  <r>
    <x v="4"/>
    <s v="660319"/>
    <s v="UV CP0014AF;CP0098AF"/>
    <s v="Cosmetic"/>
    <n v="215"/>
    <n v="1652271.13"/>
    <n v="63.54888961538461"/>
    <n v="7684.9819999999991"/>
    <s v="BU Discontinued - [1]"/>
    <n v="215"/>
    <n v="1652271.13"/>
    <x v="2"/>
    <x v="2"/>
  </r>
  <r>
    <x v="4"/>
    <s v="660320"/>
    <s v="UV CP0015AF;CP0099AF"/>
    <s v="Cosmetic"/>
    <n v="142"/>
    <n v="1301312.8200379999"/>
    <n v="50.050493078384612"/>
    <n v="9164.1747889999988"/>
    <s v="BU Discontinued - [1]"/>
    <n v="142"/>
    <n v="1301312.8200379999"/>
    <x v="2"/>
    <x v="2"/>
  </r>
  <r>
    <x v="4"/>
    <s v="660322"/>
    <s v="UV CP0017AF;CP0101AF"/>
    <s v="Cosmetic"/>
    <n v="359.5"/>
    <n v="1876067.2298395"/>
    <n v="72.156431916903841"/>
    <n v="5218.5458410000001"/>
    <s v="BU Discontinued - [1]"/>
    <n v="359.5"/>
    <n v="1876067.2298395"/>
    <x v="2"/>
    <x v="2"/>
  </r>
  <r>
    <x v="4"/>
    <s v="660325"/>
    <s v="UV CP0021AF;CP0105AF"/>
    <s v="Cosmetic"/>
    <n v="206.5"/>
    <n v="1049370.1698970001"/>
    <n v="40.36039114988462"/>
    <n v="5081.6957380000003"/>
    <s v="BU Discontinued - [1]"/>
    <n v="206.5"/>
    <n v="1049370.1698970001"/>
    <x v="2"/>
    <x v="2"/>
  </r>
  <r>
    <x v="4"/>
    <s v="660328"/>
    <s v="UV CP0024AF;CP0108AF"/>
    <s v="Cosmetic"/>
    <n v="234"/>
    <n v="3325341.9001139998"/>
    <n v="127.897765389"/>
    <n v="14210.862820999999"/>
    <s v="BU Discontinued - [1]"/>
    <n v="234"/>
    <n v="3325341.9001140003"/>
    <x v="2"/>
    <x v="2"/>
  </r>
  <r>
    <x v="4"/>
    <s v="660335"/>
    <s v="UV CP0031AF;CP0115AF"/>
    <s v="Cosmetic"/>
    <n v="130"/>
    <n v="602446.32993999997"/>
    <n v="23.171012689999998"/>
    <n v="4634.2025379999995"/>
    <s v="BU Discontinued - [1]"/>
    <n v="130"/>
    <n v="602446.32993999997"/>
    <x v="2"/>
    <x v="2"/>
  </r>
  <r>
    <x v="4"/>
    <s v="660336"/>
    <s v="UV CP0032AF;CP0116AF"/>
    <s v="Cosmetic"/>
    <n v="150"/>
    <n v="529878.22994999995"/>
    <n v="20.379931921153844"/>
    <n v="3532.5215329999996"/>
    <s v="BU Discontinued - [1]"/>
    <n v="150"/>
    <n v="529878.22995000007"/>
    <x v="2"/>
    <x v="2"/>
  </r>
  <r>
    <x v="4"/>
    <s v="660340"/>
    <s v="UV CP0036AF;CP0120AF"/>
    <s v="Cosmetic"/>
    <n v="268"/>
    <n v="2093274.339932"/>
    <n v="80.510551535846162"/>
    <n v="7810.7251489999999"/>
    <s v="BU Discontinued - [1]"/>
    <n v="268"/>
    <n v="2093274.3399319998"/>
    <x v="2"/>
    <x v="2"/>
  </r>
  <r>
    <x v="4"/>
    <s v="660342"/>
    <s v="UV CP0038AF;CP0122AF"/>
    <s v="Cosmetic"/>
    <n v="135"/>
    <n v="1063598.440005"/>
    <n v="40.907632307884612"/>
    <n v="7878.5069629999998"/>
    <s v="BU Discontinued - [1]"/>
    <n v="135"/>
    <n v="1063598.440005"/>
    <x v="2"/>
    <x v="2"/>
  </r>
  <r>
    <x v="4"/>
    <s v="660344"/>
    <s v="UV CP0040AF;CP0124AF"/>
    <s v="Cosmetic"/>
    <n v="115.5"/>
    <n v="525681.180024"/>
    <n v="20.218506924"/>
    <n v="4551.3522080000002"/>
    <s v="BU Discontinued - [1]"/>
    <n v="115.5"/>
    <n v="525681.180024"/>
    <x v="2"/>
    <x v="2"/>
  </r>
  <r>
    <x v="4"/>
    <s v="660345"/>
    <s v="UV CP0041AFCP0125AF"/>
    <s v="Cosmetic"/>
    <n v="171"/>
    <n v="838395.31004999997"/>
    <n v="32.245973463461539"/>
    <n v="4902.8965499999995"/>
    <s v="BU Discontinued - [1]"/>
    <n v="171"/>
    <n v="838395.31005000009"/>
    <x v="2"/>
    <x v="2"/>
  </r>
  <r>
    <x v="4"/>
    <s v="660346"/>
    <s v="UV CP0042AF;CP0126AF"/>
    <s v="Cosmetic"/>
    <n v="146"/>
    <n v="634114.62001199997"/>
    <n v="24.389023846615384"/>
    <n v="4343.250822"/>
    <s v="BU Discontinued - [1]"/>
    <n v="146"/>
    <n v="634114.62001199997"/>
    <x v="2"/>
    <x v="2"/>
  </r>
  <r>
    <x v="4"/>
    <s v="660347"/>
    <s v="UV CP0018AF;CP0102AF"/>
    <s v="Cosmetic"/>
    <n v="290"/>
    <n v="1513392.3499"/>
    <n v="58.207398073076924"/>
    <n v="5218.5943100000004"/>
    <s v="BU Discontinued - [1]"/>
    <n v="290"/>
    <n v="1513392.3499"/>
    <x v="2"/>
    <x v="2"/>
  </r>
  <r>
    <x v="4"/>
    <s v="660348"/>
    <s v="UV CP0043AF"/>
    <s v="Cosmetic"/>
    <n v="305"/>
    <n v="2068960.6899600001"/>
    <n v="79.575411152307694"/>
    <n v="6783.477672"/>
    <s v="BU Discontinued - [1]"/>
    <n v="305"/>
    <n v="2068960.6899600001"/>
    <x v="2"/>
    <x v="2"/>
  </r>
  <r>
    <x v="4"/>
    <s v="660349"/>
    <s v="UV CP0044AF"/>
    <s v="Cosmetic"/>
    <n v="50"/>
    <n v="339175.77"/>
    <n v="13.045221923076923"/>
    <n v="6783.5154000000002"/>
    <s v="BU Discontinued - [1]"/>
    <n v="50"/>
    <n v="339175.77"/>
    <x v="2"/>
    <x v="2"/>
  </r>
  <r>
    <x v="4"/>
    <s v="660352"/>
    <s v="UV CP0047AF"/>
    <s v="Cosmetic"/>
    <n v="122"/>
    <n v="827595.06005199999"/>
    <n v="31.830579232769232"/>
    <n v="6783.5660660000003"/>
    <s v="BU Discontinued - [1]"/>
    <n v="122"/>
    <n v="827595.06005199999"/>
    <x v="2"/>
    <x v="2"/>
  </r>
  <r>
    <x v="4"/>
    <s v="660355"/>
    <s v="UV CP0050AF"/>
    <s v="Cosmetic"/>
    <n v="46"/>
    <n v="312035.25"/>
    <n v="12.00135576923077"/>
    <n v="6783.375"/>
    <s v="BU Discontinued - [1]"/>
    <n v="46"/>
    <n v="312035.25"/>
    <x v="2"/>
    <x v="2"/>
  </r>
  <r>
    <x v="4"/>
    <s v="660356"/>
    <s v="UV CP0051AF"/>
    <s v="Cosmetic"/>
    <n v="50"/>
    <n v="339175.77"/>
    <n v="13.045221923076923"/>
    <n v="6783.5154000000002"/>
    <s v="BU Discontinued - [1]"/>
    <n v="50"/>
    <n v="339175.77"/>
    <x v="2"/>
    <x v="2"/>
  </r>
  <r>
    <x v="4"/>
    <s v="660362"/>
    <s v="UV CP0057AF"/>
    <s v="Cosmetic"/>
    <n v="16"/>
    <n v="108534.93"/>
    <n v="4.1744203846153844"/>
    <n v="6783.4331249999996"/>
    <s v="BU Discontinued - [1]"/>
    <n v="16"/>
    <n v="108534.93"/>
    <x v="2"/>
    <x v="2"/>
  </r>
  <r>
    <x v="4"/>
    <s v="660367"/>
    <s v="UV CP0062AF"/>
    <s v="Cosmetic"/>
    <n v="535"/>
    <n v="3288061.5798249999"/>
    <n v="126.46390691634615"/>
    <n v="6145.9094949999999"/>
    <s v="BU Discontinued - [1]"/>
    <n v="535"/>
    <n v="3288061.5798249999"/>
    <x v="2"/>
    <x v="2"/>
  </r>
  <r>
    <x v="4"/>
    <s v="660371"/>
    <s v="UVCP0066AF"/>
    <s v="Cosmetic"/>
    <n v="97.5"/>
    <n v="661406.1900225"/>
    <n v="25.438699616249998"/>
    <n v="6783.6532310000002"/>
    <s v="BU Discontinued - [1]"/>
    <n v="97.5"/>
    <n v="661406.1900225"/>
    <x v="2"/>
    <x v="2"/>
  </r>
  <r>
    <x v="4"/>
    <s v="660377"/>
    <s v="UV CP0072AF"/>
    <s v="Cosmetic"/>
    <n v="60"/>
    <n v="407020.75997999997"/>
    <n v="15.654644614615384"/>
    <n v="6783.6793329999991"/>
    <s v="BU Discontinued - [1]"/>
    <n v="60"/>
    <n v="407020.75997999997"/>
    <x v="2"/>
    <x v="2"/>
  </r>
  <r>
    <x v="4"/>
    <s v="660383"/>
    <s v="UV CP0078AF"/>
    <s v="Cosmetic"/>
    <n v="50"/>
    <n v="339175.77"/>
    <n v="13.045221923076923"/>
    <n v="6783.5154000000002"/>
    <s v="BU Discontinued - [1]"/>
    <n v="50"/>
    <n v="339175.77"/>
    <x v="2"/>
    <x v="2"/>
  </r>
  <r>
    <x v="4"/>
    <s v="660389"/>
    <s v="UV CP0084AF"/>
    <s v="Cosmetic"/>
    <n v="40"/>
    <n v="271340.62"/>
    <n v="10.436177692307693"/>
    <n v="6783.5154999999995"/>
    <s v="BU Discontinued - [1]"/>
    <n v="40"/>
    <n v="271340.62"/>
    <x v="2"/>
    <x v="2"/>
  </r>
  <r>
    <x v="4"/>
    <s v="660392"/>
    <s v="UV CG0001AF"/>
    <s v="Cosmetic"/>
    <n v="171"/>
    <n v="11972236.659993"/>
    <n v="460.47064076896157"/>
    <n v="70013.079882999999"/>
    <s v="BU Discontinued - [1]"/>
    <n v="171"/>
    <n v="11972236.659992998"/>
    <x v="2"/>
    <x v="2"/>
  </r>
  <r>
    <x v="4"/>
    <s v="660393"/>
    <s v="UV CP0136AF"/>
    <s v="Cosmetic"/>
    <n v="45"/>
    <n v="4050366.0499800001"/>
    <n v="155.78330961461538"/>
    <n v="90008.134443999996"/>
    <s v="BU Discontinued - [1]"/>
    <n v="45"/>
    <n v="4050366.0499799997"/>
    <x v="2"/>
    <x v="2"/>
  </r>
  <r>
    <x v="4"/>
    <s v="660395"/>
    <s v="UV CP0138AF"/>
    <s v="Cosmetic"/>
    <n v="62.5"/>
    <n v="5244268.6399999997"/>
    <n v="201.70263999999997"/>
    <n v="83908.298239999989"/>
    <s v="BU Discontinued - [1]"/>
    <n v="62.5"/>
    <n v="5244268.6400000006"/>
    <x v="2"/>
    <x v="2"/>
  </r>
  <r>
    <x v="4"/>
    <s v="301064"/>
    <s v="CNC ACE_LB++ Dipole(61D-00361)(2)"/>
    <s v="Mobile"/>
    <n v="5349"/>
    <n v="172773061.43193001"/>
    <n v="6645.1177473819234"/>
    <n v="32300.067569999999"/>
    <s v="Item unable to recycle due to painted on product"/>
    <n v="5349"/>
    <n v="172773061.43193001"/>
    <x v="2"/>
    <x v="1"/>
  </r>
  <r>
    <x v="4"/>
    <s v="510201"/>
    <s v="PA Hanwha FC29-003780A- Case Top"/>
    <s v="Mobile"/>
    <n v="889"/>
    <n v="31964413.569648001"/>
    <n v="1229.4005219095386"/>
    <n v="35955.470831999999"/>
    <s v="Item Unable to do in-house recycle due to special painting on product, Item will be included in Scrap Sales Plan in Year 2025"/>
    <n v="889"/>
    <n v="31964413.569647998"/>
    <x v="2"/>
    <x v="1"/>
  </r>
  <r>
    <x v="4"/>
    <s v="510202"/>
    <s v="PA Hanwha FC29-003781B- Case Bottom"/>
    <s v="Mobile"/>
    <n v="662"/>
    <n v="25146518.800252002"/>
    <n v="967.1738000096924"/>
    <n v="37985.677946000003"/>
    <s v="Item Unable to do in-house recycle due to special painting on product, Item will be included in Scrap Sales Plan in Year 2025"/>
    <n v="662"/>
    <n v="25146518.800252002"/>
    <x v="2"/>
    <x v="1"/>
  </r>
  <r>
    <x v="4"/>
    <s v="510209"/>
    <s v="PA Hanwha FC15-005449A- Cover Cabel Hole"/>
    <s v="Mobile"/>
    <n v="2053"/>
    <n v="86473256.169401005"/>
    <n v="3325.8944680538848"/>
    <n v="42120.436517000002"/>
    <s v="Item Unable to do in-house recycle due to special painting on product, Item will be included in Scrap Sales Plan in Year 2025"/>
    <n v="2053"/>
    <n v="86473256.169401005"/>
    <x v="2"/>
    <x v="1"/>
  </r>
  <r>
    <x v="4"/>
    <s v="510210"/>
    <s v="PA Hanwha FC29-003420A- Cap Bolt"/>
    <s v="Mobile"/>
    <n v="749"/>
    <n v="52585281.639638998"/>
    <n v="2022.5108322938077"/>
    <n v="70207.318610999995"/>
    <s v="Item Unable to do in-house recycle due to special painting on product, Item will be included in Scrap Sales Plan in Year 2025"/>
    <n v="749"/>
    <n v="52585281.639638998"/>
    <x v="2"/>
    <x v="1"/>
  </r>
  <r>
    <x v="4"/>
    <s v="510211"/>
    <s v="PA Hanwha FC29-008329A- Case Bottom"/>
    <s v="Mobile"/>
    <n v="311"/>
    <n v="11268705.160150001"/>
    <n v="433.41173692884621"/>
    <n v="36233.77865"/>
    <s v="Item Unable to do in-house recycle due to special painting on product, Item will be included in Scrap Sales Plan in Year 2025"/>
    <n v="311"/>
    <n v="11268705.160150001"/>
    <x v="2"/>
    <x v="1"/>
  </r>
  <r>
    <x v="4"/>
    <s v="510212"/>
    <s v="PA Hanwha FC29-008726A- Case Bottom"/>
    <s v="Mobile"/>
    <n v="255"/>
    <n v="11554179.979875"/>
    <n v="444.39153768750003"/>
    <n v="45310.509725000004"/>
    <s v="Item Unable to do in-house recycle due to special painting on product, Item will be included in Scrap Sales Plan in Year 2025"/>
    <n v="255"/>
    <n v="11554179.979875"/>
    <x v="2"/>
    <x v="1"/>
  </r>
  <r>
    <x v="4"/>
    <s v="500123"/>
    <s v="P DCT050"/>
    <s v="Mobile"/>
    <n v="1143"/>
    <n v="72401040.280053005"/>
    <n v="2784.6553953866542"/>
    <n v="63342.992371000008"/>
    <s v="Item unable to recycle due to painted on product"/>
    <n v="1143"/>
    <n v="72401040.280053005"/>
    <x v="2"/>
    <x v="1"/>
  </r>
  <r>
    <x v="4"/>
    <s v="590021"/>
    <s v="BUR G532 #46"/>
    <s v="Mobile"/>
    <n v="449"/>
    <n v="12926187.31012"/>
    <n v="497.16105038923075"/>
    <n v="28788.835879999999"/>
    <s v="Item unable to recycle due to painted on product"/>
    <n v="449"/>
    <n v="12926187.31012"/>
    <x v="2"/>
    <x v="1"/>
  </r>
  <r>
    <x v="4"/>
    <s v="260005"/>
    <s v="INJ 84139"/>
    <s v="Cosmetic"/>
    <n v="1991"/>
    <n v="7389408.7307810001"/>
    <n v="284.20802810696154"/>
    <n v="3711.4056909999999"/>
    <s v="BU Discontinued - [1]"/>
    <n v="1991"/>
    <n v="7389408.7307810001"/>
    <x v="2"/>
    <x v="2"/>
  </r>
  <r>
    <x v="4"/>
    <s v="260034"/>
    <s v="INJ 71375"/>
    <s v="Cosmetic"/>
    <n v="3709"/>
    <n v="5220033.2809809996"/>
    <n v="200.77051080696151"/>
    <n v="1407.3964089999999"/>
    <s v="BU Discontinued - [1]"/>
    <n v="3709"/>
    <n v="5220033.2809809996"/>
    <x v="2"/>
    <x v="2"/>
  </r>
  <r>
    <x v="4"/>
    <s v="260045"/>
    <s v="INJ 20-70259-FA1"/>
    <s v="Cosmetic"/>
    <n v="37626"/>
    <n v="51414708.563064002"/>
    <n v="1977.4887908870769"/>
    <n v="1366.467564"/>
    <s v="BU Discontinued - [1]"/>
    <n v="37626"/>
    <n v="51414708.563064002"/>
    <x v="2"/>
    <x v="2"/>
  </r>
  <r>
    <x v="4"/>
    <s v="260048"/>
    <s v="INJ  01-71294-U01"/>
    <s v="Cosmetic"/>
    <n v="4340"/>
    <n v="4821401.5711399997"/>
    <n v="185.43852196692308"/>
    <n v="1110.9220209999999"/>
    <s v="BU Discontinued - [1]"/>
    <n v="4340"/>
    <n v="4821401.5711400006"/>
    <x v="2"/>
    <x v="2"/>
  </r>
  <r>
    <x v="4"/>
    <s v="260077"/>
    <s v="INJ 01-31334-FE1"/>
    <s v="Cosmetic"/>
    <n v="360"/>
    <n v="651144.67992000002"/>
    <n v="25.044026150769231"/>
    <n v="1808.735222"/>
    <s v="BU Discontinued - [1]"/>
    <n v="360"/>
    <n v="651144.67992000002"/>
    <x v="2"/>
    <x v="2"/>
  </r>
  <r>
    <x v="4"/>
    <s v="260078"/>
    <s v="INJ 01-31341-FE1"/>
    <s v="Cosmetic"/>
    <n v="141"/>
    <n v="188390.19996900001"/>
    <n v="7.245776921884616"/>
    <n v="1336.1007090000001"/>
    <s v="BU Discontinued - [1]"/>
    <n v="141"/>
    <n v="188390.19996900001"/>
    <x v="2"/>
    <x v="2"/>
  </r>
  <r>
    <x v="4"/>
    <s v="260082"/>
    <s v="INJ 20-01258-FA1"/>
    <s v="Cosmetic"/>
    <n v="540"/>
    <n v="626207.08985999995"/>
    <n v="24.084888071538458"/>
    <n v="1159.6427589999998"/>
    <s v="BU Discontinued - [1]"/>
    <n v="540"/>
    <n v="626207.08986000007"/>
    <x v="2"/>
    <x v="2"/>
  </r>
  <r>
    <x v="4"/>
    <s v="260149"/>
    <s v="INJ 01278-FA1"/>
    <s v="Cosmetic"/>
    <n v="4343"/>
    <n v="5055746.8414200004"/>
    <n v="194.45180159307694"/>
    <n v="1164.1139400000002"/>
    <s v="BU Discontinued - [1]"/>
    <n v="4343"/>
    <n v="5055746.8414199995"/>
    <x v="2"/>
    <x v="2"/>
  </r>
  <r>
    <x v="4"/>
    <s v="260150"/>
    <s v="INJ 01296-FA1"/>
    <s v="Cosmetic"/>
    <n v="5300"/>
    <n v="5683792.1277000001"/>
    <n v="218.60738952692307"/>
    <n v="1072.413609"/>
    <s v="BU Discontinued - [1]"/>
    <n v="5300"/>
    <n v="5683792.1277000001"/>
    <x v="2"/>
    <x v="2"/>
  </r>
  <r>
    <x v="4"/>
    <s v="260154"/>
    <s v="INJ 02263-FA1"/>
    <s v="Cosmetic"/>
    <n v="2850"/>
    <n v="3397868.7696000002"/>
    <n v="130.68726036923078"/>
    <n v="1192.2346560000001"/>
    <s v="BU Discontinued - [1]"/>
    <n v="2850"/>
    <n v="3397868.7696000002"/>
    <x v="2"/>
    <x v="2"/>
  </r>
  <r>
    <x v="4"/>
    <s v="260164"/>
    <s v="INJ 01200-FA1"/>
    <s v="Cosmetic"/>
    <n v="8111"/>
    <n v="9233343.4435549993"/>
    <n v="355.12859398288458"/>
    <n v="1138.3730049999999"/>
    <s v="BU Discontinued - [1]"/>
    <n v="8111"/>
    <n v="9233343.4435549993"/>
    <x v="2"/>
    <x v="2"/>
  </r>
  <r>
    <x v="4"/>
    <s v="260184"/>
    <s v="INJ 20-02263-FC1"/>
    <s v="Cosmetic"/>
    <n v="2200"/>
    <n v="2760439.8007999999"/>
    <n v="106.17076156923076"/>
    <n v="1254.7453639999999"/>
    <s v="BU Discontinued - [1]"/>
    <n v="2200"/>
    <n v="2760439.8008000003"/>
    <x v="2"/>
    <x v="2"/>
  </r>
  <r>
    <x v="4"/>
    <s v="260203"/>
    <s v="INJ 01-72484-E01"/>
    <s v="Cosmetic"/>
    <n v="120"/>
    <n v="99831.96"/>
    <n v="3.8396907692307694"/>
    <n v="831.93300000000011"/>
    <s v="BU Discontinued - [1]"/>
    <n v="120"/>
    <n v="99831.959999999992"/>
    <x v="2"/>
    <x v="2"/>
  </r>
  <r>
    <x v="4"/>
    <s v="260206"/>
    <s v="INJ 01-72487-E01"/>
    <s v="Cosmetic"/>
    <n v="200"/>
    <n v="754591.05"/>
    <n v="29.022732692307695"/>
    <n v="3772.9552500000004"/>
    <s v="BU Discontinued - [1]"/>
    <n v="200"/>
    <n v="754591.05"/>
    <x v="2"/>
    <x v="2"/>
  </r>
  <r>
    <x v="4"/>
    <s v="260211"/>
    <s v="INJ 20-01176-FA1"/>
    <s v="Cosmetic"/>
    <n v="142"/>
    <n v="429735.850026"/>
    <n v="16.528301924076924"/>
    <n v="3026.3088029999999"/>
    <s v="BU Discontinued - [1]"/>
    <n v="142"/>
    <n v="429735.850026"/>
    <x v="2"/>
    <x v="2"/>
  </r>
  <r>
    <x v="4"/>
    <s v="260232"/>
    <s v="INJ 01-77116-001"/>
    <s v="Cosmetic"/>
    <n v="979"/>
    <n v="1275621.8303950001"/>
    <n v="49.062378092115388"/>
    <n v="1302.9845050000001"/>
    <s v="BU Discontinued - [1]"/>
    <n v="979"/>
    <n v="1275621.8303949998"/>
    <x v="2"/>
    <x v="2"/>
  </r>
  <r>
    <x v="4"/>
    <s v="260234"/>
    <s v="INJ 01-77118-001"/>
    <s v="Cosmetic"/>
    <n v="150"/>
    <n v="145258.26"/>
    <n v="5.5868561538461545"/>
    <n v="968.38840000000005"/>
    <s v="BU Discontinued - [1]"/>
    <n v="150"/>
    <n v="145258.26"/>
    <x v="2"/>
    <x v="2"/>
  </r>
  <r>
    <x v="4"/>
    <s v="260261"/>
    <s v="INJ CP0002AF; CP0086AF"/>
    <s v="Cosmetic"/>
    <n v="350"/>
    <n v="2967680.4699499998"/>
    <n v="114.14155653653846"/>
    <n v="8479.0870569999988"/>
    <s v="BU Discontinued - [1]"/>
    <n v="350"/>
    <n v="2967680.4699500003"/>
    <x v="2"/>
    <x v="2"/>
  </r>
  <r>
    <x v="4"/>
    <s v="260264"/>
    <s v="INJ CP0005AF;CP0089AF"/>
    <s v="Cosmetic"/>
    <n v="100"/>
    <n v="236484.92"/>
    <n v="9.0955738461538473"/>
    <n v="2364.8492000000001"/>
    <s v="BU Discontinued - [1]"/>
    <n v="100"/>
    <n v="236484.92"/>
    <x v="2"/>
    <x v="2"/>
  </r>
  <r>
    <x v="4"/>
    <s v="260266"/>
    <s v="INJ CP0007AF;CP0091AF"/>
    <s v="Cosmetic"/>
    <n v="150"/>
    <n v="1594400.35005"/>
    <n v="61.32309038653846"/>
    <n v="10629.335666999999"/>
    <s v="BU Discontinued - [1]"/>
    <n v="150"/>
    <n v="1594400.35005"/>
    <x v="2"/>
    <x v="2"/>
  </r>
  <r>
    <x v="4"/>
    <s v="260270"/>
    <s v="INJ CP0011AF;CP0095AF"/>
    <s v="Cosmetic"/>
    <n v="680"/>
    <n v="6879140.0598799996"/>
    <n v="264.58230999538461"/>
    <n v="10116.382441"/>
    <s v="BU Discontinued - [1]"/>
    <n v="680"/>
    <n v="6879140.0598799996"/>
    <x v="2"/>
    <x v="2"/>
  </r>
  <r>
    <x v="4"/>
    <s v="260271"/>
    <s v="INJ CP0012AF;CP0096AF"/>
    <s v="Cosmetic"/>
    <n v="90"/>
    <n v="144068.90004000001"/>
    <n v="5.5411115400000002"/>
    <n v="1600.7655560000001"/>
    <s v="BU Discontinued - [1]"/>
    <n v="90"/>
    <n v="144068.90004000001"/>
    <x v="2"/>
    <x v="2"/>
  </r>
  <r>
    <x v="4"/>
    <s v="260274"/>
    <s v="INJ CP0015AF;CP0099AF"/>
    <s v="Cosmetic"/>
    <n v="323"/>
    <n v="555590.60005100002"/>
    <n v="21.36886923273077"/>
    <n v="1720.0947370000001"/>
    <s v="BU Discontinued - [1]"/>
    <n v="323"/>
    <n v="555590.60005100002"/>
    <x v="2"/>
    <x v="2"/>
  </r>
  <r>
    <x v="4"/>
    <s v="260277"/>
    <s v="INJ CP0019AF; CP0103AF"/>
    <s v="Cosmetic"/>
    <n v="90"/>
    <n v="152539.44003"/>
    <n v="5.8669015396153847"/>
    <n v="1694.8826670000001"/>
    <s v="BU Discontinued - [1]"/>
    <n v="90"/>
    <n v="152539.44003"/>
    <x v="2"/>
    <x v="2"/>
  </r>
  <r>
    <x v="4"/>
    <s v="260283"/>
    <s v="INJ CP0025AF;CP0109AF"/>
    <s v="Cosmetic"/>
    <n v="220"/>
    <n v="610543.42007999995"/>
    <n v="23.482439233846151"/>
    <n v="2775.1973639999997"/>
    <s v="BU Discontinued - [1]"/>
    <n v="220"/>
    <n v="610543.42008000007"/>
    <x v="2"/>
    <x v="2"/>
  </r>
  <r>
    <x v="4"/>
    <s v="260287"/>
    <s v="INJ CP0029AF;CP0113AF"/>
    <s v="Cosmetic"/>
    <n v="425"/>
    <n v="4485975.4598000003"/>
    <n v="172.53751768461541"/>
    <n v="10555.236376000001"/>
    <s v="BU Discontinued - [1]"/>
    <n v="425"/>
    <n v="4485975.4598000003"/>
    <x v="2"/>
    <x v="2"/>
  </r>
  <r>
    <x v="4"/>
    <s v="260290"/>
    <s v="INJ CP0032AF;CP0116AF"/>
    <s v="Cosmetic"/>
    <n v="110"/>
    <n v="199485.96997999999"/>
    <n v="7.6725373069230765"/>
    <n v="1813.508818"/>
    <s v="BU Discontinued - [1]"/>
    <n v="110"/>
    <n v="199485.96997999999"/>
    <x v="2"/>
    <x v="2"/>
  </r>
  <r>
    <x v="4"/>
    <s v="260291"/>
    <s v="INJ CP0033AF;CP0117AF"/>
    <s v="Cosmetic"/>
    <n v="130"/>
    <n v="289747.20996000001"/>
    <n v="11.144123459999999"/>
    <n v="2228.8246920000001"/>
    <s v="BU Discontinued - [1]"/>
    <n v="130"/>
    <n v="289747.20996000001"/>
    <x v="2"/>
    <x v="2"/>
  </r>
  <r>
    <x v="4"/>
    <s v="260296"/>
    <s v="INJ CP0038AF;CP0122AF"/>
    <s v="Cosmetic"/>
    <n v="50"/>
    <n v="155241.57"/>
    <n v="5.9708296153846154"/>
    <n v="3104.8314"/>
    <s v="BU Discontinued - [1]"/>
    <n v="50"/>
    <n v="155241.57"/>
    <x v="2"/>
    <x v="2"/>
  </r>
  <r>
    <x v="4"/>
    <s v="260297"/>
    <s v="INJ CP0039AF;CP0123AF"/>
    <s v="Cosmetic"/>
    <n v="70"/>
    <n v="947428.83998000005"/>
    <n v="36.439570768461543"/>
    <n v="13534.697714"/>
    <s v="BU Discontinued - [1]"/>
    <n v="70"/>
    <n v="947428.83998000005"/>
    <x v="2"/>
    <x v="2"/>
  </r>
  <r>
    <x v="4"/>
    <s v="260298"/>
    <s v="INJ CP0040AF;CP0124AF"/>
    <s v="Cosmetic"/>
    <n v="120"/>
    <n v="140751.32999999999"/>
    <n v="5.4135126923076919"/>
    <n v="1172.9277499999998"/>
    <s v="BU Discontinued - [1]"/>
    <n v="120"/>
    <n v="140751.33000000002"/>
    <x v="2"/>
    <x v="2"/>
  </r>
  <r>
    <x v="4"/>
    <s v="260300"/>
    <s v="INJ CP0042AF;CP0126AF"/>
    <s v="Cosmetic"/>
    <n v="150"/>
    <n v="230087.38005000001"/>
    <n v="8.8495146173076922"/>
    <n v="1533.9158669999999"/>
    <s v="BU Discontinued - [1]"/>
    <n v="150"/>
    <n v="230087.38004999998"/>
    <x v="2"/>
    <x v="2"/>
  </r>
  <r>
    <x v="4"/>
    <s v="280025"/>
    <s v="KN-88133"/>
    <s v="Cosmetic"/>
    <n v="374"/>
    <n v="2124518.5898859999"/>
    <n v="81.712253457153849"/>
    <n v="5680.5309889999999"/>
    <s v="BU Discontinued - [1]"/>
    <n v="374"/>
    <n v="2124518.5898859999"/>
    <x v="2"/>
    <x v="2"/>
  </r>
  <r>
    <x v="4"/>
    <s v="280026"/>
    <s v="KN-88132"/>
    <s v="Cosmetic"/>
    <n v="62"/>
    <n v="225776.61001199999"/>
    <n v="8.6837157696923075"/>
    <n v="3641.5582259999996"/>
    <s v="BU Discontinued - [1]"/>
    <n v="62"/>
    <n v="225776.61001200002"/>
    <x v="2"/>
    <x v="2"/>
  </r>
  <r>
    <x v="4"/>
    <s v="280031"/>
    <s v="KN-91294"/>
    <s v="Cosmetic"/>
    <n v="1214"/>
    <n v="4420851.7397800004"/>
    <n v="170.0327592223077"/>
    <n v="3641.5582700000004"/>
    <s v="BU Discontinued - [1]"/>
    <n v="1214"/>
    <n v="4420851.7397800004"/>
    <x v="2"/>
    <x v="2"/>
  </r>
  <r>
    <x v="4"/>
    <s v="280034"/>
    <s v="KN-91297"/>
    <s v="Cosmetic"/>
    <n v="8600"/>
    <n v="48852566.342"/>
    <n v="1878.9448593076922"/>
    <n v="5680.5309699999998"/>
    <s v="BU Discontinued - [1]"/>
    <n v="8600"/>
    <n v="48852566.342"/>
    <x v="2"/>
    <x v="2"/>
  </r>
  <r>
    <x v="4"/>
    <s v="280038"/>
    <s v="KN-91298"/>
    <s v="Cosmetic"/>
    <n v="6010"/>
    <n v="23917290.530510001"/>
    <n v="919.89578963500003"/>
    <n v="3979.5824510000002"/>
    <s v="BU Discontinued - [1]"/>
    <n v="6010"/>
    <n v="23917290.530510001"/>
    <x v="2"/>
    <x v="2"/>
  </r>
  <r>
    <x v="4"/>
    <s v="280041"/>
    <s v="KN-88138"/>
    <s v="Cosmetic"/>
    <n v="549"/>
    <n v="8156199.209787"/>
    <n v="313.69996960719232"/>
    <n v="14856.464862999999"/>
    <s v="BU Discontinued - [1]"/>
    <n v="549"/>
    <n v="8156199.209787"/>
    <x v="2"/>
    <x v="2"/>
  </r>
  <r>
    <x v="4"/>
    <s v="280057"/>
    <s v="KN- 681"/>
    <s v="Cosmetic"/>
    <n v="8"/>
    <n v="158984.34"/>
    <n v="6.1147823076923071"/>
    <n v="19873.0425"/>
    <s v="BU Discontinued - [1]"/>
    <n v="8"/>
    <n v="158984.34"/>
    <x v="2"/>
    <x v="2"/>
  </r>
  <r>
    <x v="4"/>
    <s v="282028"/>
    <s v="KN-88140(3)"/>
    <s v="Cosmetic"/>
    <n v="2083"/>
    <n v="13492891.069039"/>
    <n v="518.95734880919235"/>
    <n v="6477.6241330000003"/>
    <s v="BU Discontinued - [1]"/>
    <n v="2083"/>
    <n v="13492891.069039"/>
    <x v="2"/>
    <x v="2"/>
  </r>
  <r>
    <x v="4"/>
    <s v="282032"/>
    <s v="KN-91296(3,4)"/>
    <s v="Cosmetic"/>
    <n v="68163"/>
    <n v="166092474.344055"/>
    <n v="6388.1720901559611"/>
    <n v="2436.6954849999997"/>
    <s v="BU Discontinued - [1]"/>
    <n v="68163"/>
    <n v="166092474.34405503"/>
    <x v="2"/>
    <x v="2"/>
  </r>
  <r>
    <x v="4"/>
    <s v="282033"/>
    <s v="KN-91301(3,4)"/>
    <s v="Cosmetic"/>
    <n v="63180"/>
    <n v="284700123.42174"/>
    <n v="10950.00474699"/>
    <n v="4506.1747930000001"/>
    <s v="BU Discontinued - [1]"/>
    <n v="63180"/>
    <n v="284700123.42174"/>
    <x v="2"/>
    <x v="2"/>
  </r>
  <r>
    <x v="4"/>
    <s v="282034"/>
    <s v="KN-91297(3,4)"/>
    <s v="Cosmetic"/>
    <n v="125951"/>
    <n v="565460251.94450402"/>
    <n v="21748.471228634771"/>
    <n v="4489.5257040000006"/>
    <s v="BU Discontinued - [1]"/>
    <n v="125951"/>
    <n v="565460251.9445039"/>
    <x v="2"/>
    <x v="2"/>
  </r>
  <r>
    <x v="4"/>
    <s v="282038"/>
    <s v="KN-91298(3,4)"/>
    <s v="Cosmetic"/>
    <n v="7959"/>
    <n v="40578409.312538996"/>
    <n v="1560.7080504822691"/>
    <n v="5098.4306209999995"/>
    <s v="BU Discontinued - [1]"/>
    <n v="7959"/>
    <n v="40578409.312539004"/>
    <x v="2"/>
    <x v="2"/>
  </r>
  <r>
    <x v="4"/>
    <s v="282039"/>
    <s v="KN- 91304"/>
    <s v="Cosmetic"/>
    <n v="3608"/>
    <n v="34872019.908703998"/>
    <n v="1341.2315349501537"/>
    <n v="9665.1939879999991"/>
    <s v="BU Discontinued - [1]"/>
    <n v="3608"/>
    <n v="34872019.908704005"/>
    <x v="2"/>
    <x v="2"/>
  </r>
  <r>
    <x v="4"/>
    <s v="282040"/>
    <s v="KN- 91308"/>
    <s v="Cosmetic"/>
    <n v="5409"/>
    <n v="38182431.918897003"/>
    <n v="1468.5550738037309"/>
    <n v="7059.0556330000009"/>
    <s v="BU Discontinued - [1]"/>
    <n v="5409"/>
    <n v="38182431.918897003"/>
    <x v="2"/>
    <x v="2"/>
  </r>
  <r>
    <x v="4"/>
    <s v="282041"/>
    <s v="KN-88130(3,4)"/>
    <s v="Cosmetic"/>
    <n v="8657"/>
    <n v="29712501.042697001"/>
    <n v="1142.7885016421924"/>
    <n v="3432.1937210000001"/>
    <s v="BU Discontinued - [1]"/>
    <n v="8657"/>
    <n v="29712501.042697001"/>
    <x v="2"/>
    <x v="2"/>
  </r>
  <r>
    <x v="4"/>
    <s v="282061"/>
    <s v="KN- FL664(3)"/>
    <s v="Cosmetic"/>
    <n v="7234"/>
    <n v="17382368.618682001"/>
    <n v="668.55263918007699"/>
    <n v="2402.870973"/>
    <s v="BU Discontinued - [1]"/>
    <n v="7234"/>
    <n v="17382368.618682001"/>
    <x v="2"/>
    <x v="2"/>
  </r>
  <r>
    <x v="4"/>
    <s v="380021"/>
    <s v="CB-645"/>
    <s v="Cosmetic"/>
    <n v="217"/>
    <n v="112137.32991299999"/>
    <n v="4.3129742274230765"/>
    <n v="516.761889"/>
    <s v="Item unable to recycle due to painted on product"/>
    <n v="217"/>
    <n v="112137.32991299999"/>
    <x v="2"/>
    <x v="2"/>
  </r>
  <r>
    <x v="4"/>
    <s v="380022"/>
    <s v="CB-654"/>
    <s v="Cosmetic"/>
    <n v="331"/>
    <n v="3010498.5898930002"/>
    <n v="115.78840730357693"/>
    <n v="9095.1619030000002"/>
    <s v="BU Discontinued - [1]"/>
    <n v="331"/>
    <n v="3010498.5898930002"/>
    <x v="2"/>
    <x v="2"/>
  </r>
  <r>
    <x v="4"/>
    <s v="381003"/>
    <s v="CB-88140(3)"/>
    <s v="Cosmetic"/>
    <n v="4081"/>
    <n v="30968768.211073"/>
    <n v="1191.1064696566539"/>
    <n v="7588.5244329999996"/>
    <s v="BU Discontinued - [1]"/>
    <n v="4081"/>
    <n v="30968768.211073"/>
    <x v="2"/>
    <x v="2"/>
  </r>
  <r>
    <x v="4"/>
    <s v="381009"/>
    <s v="CB-91297(3)"/>
    <s v="Cosmetic"/>
    <n v="3926"/>
    <n v="12824400.39192"/>
    <n v="493.24616892"/>
    <n v="3266.5309200000002"/>
    <s v="BU Discontinued - [1]"/>
    <n v="3926"/>
    <n v="12824400.39192"/>
    <x v="2"/>
    <x v="2"/>
  </r>
  <r>
    <x v="4"/>
    <s v="381014"/>
    <s v="CB- 91304(3)"/>
    <s v="Cosmetic"/>
    <n v="150"/>
    <n v="1547128.5"/>
    <n v="59.504942307692311"/>
    <n v="10314.19"/>
    <s v="BU Discontinued - [1]"/>
    <n v="150"/>
    <n v="1547128.5"/>
    <x v="2"/>
    <x v="2"/>
  </r>
  <r>
    <x v="4"/>
    <s v="381015"/>
    <s v="CB- 91308(3)"/>
    <s v="Cosmetic"/>
    <n v="150"/>
    <n v="1156207.7500499999"/>
    <n v="44.469528848076919"/>
    <n v="7708.0516669999997"/>
    <s v="BU Discontinued - [1]"/>
    <n v="150"/>
    <n v="1156207.7500499999"/>
    <x v="2"/>
    <x v="2"/>
  </r>
  <r>
    <x v="4"/>
    <s v="381016"/>
    <s v="CB-88130(3)"/>
    <s v="Cosmetic"/>
    <n v="3931"/>
    <n v="16288432.650723999"/>
    <n v="626.47817887399992"/>
    <n v="4143.5850039999996"/>
    <s v="BU Discontinued - [1]"/>
    <n v="3931"/>
    <n v="16288432.650723998"/>
    <x v="2"/>
    <x v="2"/>
  </r>
  <r>
    <x v="4"/>
    <s v="460002"/>
    <s v="PAD 84138"/>
    <s v="Cosmetic"/>
    <n v="1250"/>
    <n v="6846661.7199999997"/>
    <n v="263.33314307692308"/>
    <n v="5477.3293759999997"/>
    <s v="BU Discontinued - [1]"/>
    <n v="1250"/>
    <n v="6846661.7199999997"/>
    <x v="2"/>
    <x v="2"/>
  </r>
  <r>
    <x v="4"/>
    <s v="460003"/>
    <s v="PAD 84139"/>
    <s v="Cosmetic"/>
    <n v="1920"/>
    <n v="12667994.01984"/>
    <n v="487.23053922461537"/>
    <n v="6597.913552"/>
    <s v="BU Discontinued - [1]"/>
    <n v="1920"/>
    <n v="12667994.01984"/>
    <x v="2"/>
    <x v="2"/>
  </r>
  <r>
    <x v="4"/>
    <s v="460005"/>
    <s v="PAD  01-91027-E01"/>
    <s v="Cosmetic"/>
    <n v="31"/>
    <n v="1335634.740003"/>
    <n v="51.370566923192307"/>
    <n v="43084.991612999998"/>
    <s v="BU Discontinued - [1]"/>
    <n v="31"/>
    <n v="1335634.740003"/>
    <x v="2"/>
    <x v="2"/>
  </r>
  <r>
    <x v="4"/>
    <s v="460009"/>
    <s v="PAD  01-91044-E01"/>
    <s v="Cosmetic"/>
    <n v="196"/>
    <n v="6215694.6699679997"/>
    <n v="239.06517961415383"/>
    <n v="31712.727907999997"/>
    <s v="BU Discontinued - [1]"/>
    <n v="196"/>
    <n v="6215694.6699679997"/>
    <x v="2"/>
    <x v="2"/>
  </r>
  <r>
    <x v="4"/>
    <s v="460010"/>
    <s v="PAD  72166"/>
    <s v="Cosmetic"/>
    <n v="351"/>
    <n v="1689035.7700710001"/>
    <n v="64.962914233500001"/>
    <n v="4812.0677210000003"/>
    <s v="BU Discontinued - [1]"/>
    <n v="351"/>
    <n v="1689035.7700710001"/>
    <x v="2"/>
    <x v="2"/>
  </r>
  <r>
    <x v="4"/>
    <s v="460036"/>
    <s v="PAD  01-72329-002"/>
    <s v="Cosmetic"/>
    <n v="1728"/>
    <n v="6214391.1503999997"/>
    <n v="239.01504424615382"/>
    <n v="3596.2911749999998"/>
    <s v="BU Discontinued - [1]"/>
    <n v="1728"/>
    <n v="6214391.1503999997"/>
    <x v="2"/>
    <x v="2"/>
  </r>
  <r>
    <x v="4"/>
    <s v="460052"/>
    <s v="PAD 01-72323-002"/>
    <s v="Cosmetic"/>
    <n v="1062"/>
    <n v="4633236.4399739997"/>
    <n v="178.20140153746152"/>
    <n v="4362.746177"/>
    <s v="BU Discontinued - [1]"/>
    <n v="1062"/>
    <n v="4633236.4399739997"/>
    <x v="2"/>
    <x v="2"/>
  </r>
  <r>
    <x v="4"/>
    <s v="460131"/>
    <s v="PAD 02214-FB1"/>
    <s v="Cosmetic"/>
    <n v="110"/>
    <n v="871381.40000999998"/>
    <n v="33.514669231153846"/>
    <n v="7921.6490910000002"/>
    <s v="BU Discontinued - [1]"/>
    <n v="110"/>
    <n v="871381.40000999998"/>
    <x v="2"/>
    <x v="2"/>
  </r>
  <r>
    <x v="4"/>
    <s v="460151"/>
    <s v="PAD 20-02280-FB1"/>
    <s v="Cosmetic"/>
    <n v="660"/>
    <n v="4680026.2198799998"/>
    <n v="180.00100845692307"/>
    <n v="7090.9488179999998"/>
    <s v="BU Discontinued - [1]"/>
    <n v="660"/>
    <n v="4680026.2198799998"/>
    <x v="2"/>
    <x v="2"/>
  </r>
  <r>
    <x v="4"/>
    <s v="480028"/>
    <s v="CU-88140"/>
    <s v="Cosmetic"/>
    <n v="1903"/>
    <n v="36292369.929738998"/>
    <n v="1395.8603819130385"/>
    <n v="19071.135012999999"/>
    <s v="BU Discontinued - [1]"/>
    <n v="1903"/>
    <n v="36292369.929738998"/>
    <x v="2"/>
    <x v="2"/>
  </r>
  <r>
    <x v="4"/>
    <s v="480031"/>
    <s v="CU-91294"/>
    <s v="Cosmetic"/>
    <n v="56"/>
    <n v="2566792.3200079999"/>
    <n v="98.722781538769226"/>
    <n v="45835.577142999995"/>
    <s v="BU Discontinued - [1]"/>
    <n v="56"/>
    <n v="2566792.3200080004"/>
    <x v="2"/>
    <x v="2"/>
  </r>
  <r>
    <x v="4"/>
    <s v="480038"/>
    <s v="CU-91298"/>
    <s v="Cosmetic"/>
    <n v="9348"/>
    <n v="69782323.705331996"/>
    <n v="2683.9355271281538"/>
    <n v="7464.9469089999993"/>
    <s v="BU Discontinued - [1]"/>
    <n v="9348"/>
    <n v="69782323.705331996"/>
    <x v="2"/>
    <x v="2"/>
  </r>
  <r>
    <x v="4"/>
    <s v="480040"/>
    <s v="CU-88130"/>
    <s v="Cosmetic"/>
    <n v="32"/>
    <n v="447851.41001599998"/>
    <n v="17.225054231384615"/>
    <n v="13995.356562999999"/>
    <s v="BU Discontinued - [1]"/>
    <n v="32"/>
    <n v="447851.41001599998"/>
    <x v="2"/>
    <x v="2"/>
  </r>
  <r>
    <x v="4"/>
    <s v="480045"/>
    <s v="CU-641"/>
    <s v="Cosmetic"/>
    <n v="438"/>
    <n v="8231753.1800159998"/>
    <n v="316.60589153907694"/>
    <n v="18793.957031999998"/>
    <s v="BU Discontinued - [1]"/>
    <n v="438"/>
    <n v="8231753.1800159989"/>
    <x v="2"/>
    <x v="2"/>
  </r>
  <r>
    <x v="4"/>
    <s v="480046"/>
    <s v="CU-645"/>
    <s v="Cosmetic"/>
    <n v="512"/>
    <n v="5230365.2101119999"/>
    <n v="201.16789269661538"/>
    <n v="10215.557051"/>
    <s v="BU Discontinued - [1]"/>
    <n v="512"/>
    <n v="5230365.2101119999"/>
    <x v="2"/>
    <x v="2"/>
  </r>
  <r>
    <x v="4"/>
    <s v="480047"/>
    <s v="CU-654"/>
    <s v="Cosmetic"/>
    <n v="1384"/>
    <n v="26010836.550280001"/>
    <n v="1000.4167903953846"/>
    <n v="18793.957044999999"/>
    <s v="BU Discontinued - [1]"/>
    <n v="1384"/>
    <n v="26010836.550279997"/>
    <x v="2"/>
    <x v="2"/>
  </r>
  <r>
    <x v="4"/>
    <s v="481028"/>
    <s v="CU-88140(3)"/>
    <s v="Cosmetic"/>
    <n v="3462"/>
    <n v="78955020.858426005"/>
    <n v="3036.7315714779234"/>
    <n v="22806.187423000003"/>
    <s v="BU Discontinued - [1]"/>
    <n v="3462"/>
    <n v="78955020.858426005"/>
    <x v="2"/>
    <x v="2"/>
  </r>
  <r>
    <x v="4"/>
    <s v="481031"/>
    <s v="CU-91294(3)"/>
    <s v="Cosmetic"/>
    <n v="1991"/>
    <n v="17668980.350207999"/>
    <n v="679.57616731569226"/>
    <n v="8874.425088"/>
    <s v="BU Discontinued - [1]"/>
    <n v="1991"/>
    <n v="17668980.350207999"/>
    <x v="2"/>
    <x v="2"/>
  </r>
  <r>
    <x v="4"/>
    <s v="481032"/>
    <s v="CU-91296(3)"/>
    <s v="Cosmetic"/>
    <n v="1072"/>
    <n v="22060003.380063999"/>
    <n v="848.46166846400001"/>
    <n v="20578.361362"/>
    <s v="BU Discontinued - [1]"/>
    <n v="1072"/>
    <n v="22060003.380063999"/>
    <x v="2"/>
    <x v="2"/>
  </r>
  <r>
    <x v="4"/>
    <s v="481033"/>
    <s v="CU-91301(3)"/>
    <s v="Cosmetic"/>
    <n v="120"/>
    <n v="2343739.8200400001"/>
    <n v="90.143839232307698"/>
    <n v="19531.165167000003"/>
    <s v="BU Discontinued - [1]"/>
    <n v="120"/>
    <n v="2343739.8200399997"/>
    <x v="2"/>
    <x v="2"/>
  </r>
  <r>
    <x v="4"/>
    <s v="481036"/>
    <s v="CU-91303(3)"/>
    <s v="Cosmetic"/>
    <n v="185"/>
    <n v="2036539.61995"/>
    <n v="78.328446921153841"/>
    <n v="11008.322270000001"/>
    <s v="BU Discontinued - [1]"/>
    <n v="185"/>
    <n v="2036539.6199500002"/>
    <x v="2"/>
    <x v="2"/>
  </r>
  <r>
    <x v="4"/>
    <s v="481039"/>
    <s v="CU-88130(3)"/>
    <s v="Cosmetic"/>
    <n v="20"/>
    <n v="320931.46999999997"/>
    <n v="12.343518076923075"/>
    <n v="16046.573499999999"/>
    <s v="BU Discontinued - [1]"/>
    <n v="20"/>
    <n v="320931.47000000003"/>
    <x v="2"/>
    <x v="2"/>
  </r>
  <r>
    <x v="4"/>
    <s v="481040"/>
    <s v="CU- 91308(3)"/>
    <s v="Cosmetic"/>
    <n v="1032"/>
    <n v="5818246.939824"/>
    <n v="223.77872845476924"/>
    <n v="5637.836182"/>
    <s v="BU Discontinued - [1]"/>
    <n v="1032"/>
    <n v="5818246.939824"/>
    <x v="2"/>
    <x v="2"/>
  </r>
  <r>
    <x v="4"/>
    <s v="481043"/>
    <s v="CU- 91304(3)"/>
    <s v="Cosmetic"/>
    <n v="348"/>
    <n v="6614138.3201040002"/>
    <n v="254.38993538861538"/>
    <n v="19006.144597999999"/>
    <s v="BU Discontinued - [1]"/>
    <n v="348"/>
    <n v="6614138.3201039992"/>
    <x v="2"/>
    <x v="2"/>
  </r>
  <r>
    <x v="4"/>
    <s v="481044"/>
    <s v="CU- FL664(3)"/>
    <s v="Cosmetic"/>
    <n v="984"/>
    <n v="11505078.96036"/>
    <n v="442.50303693692308"/>
    <n v="11692.153415000001"/>
    <s v="BU Discontinued - [1]"/>
    <n v="984"/>
    <n v="11505078.96036"/>
    <x v="2"/>
    <x v="2"/>
  </r>
  <r>
    <x v="4"/>
    <s v="481045"/>
    <s v="CU- 88137(3)"/>
    <s v="Cosmetic"/>
    <n v="85"/>
    <n v="1232138.670015"/>
    <n v="47.389948846730768"/>
    <n v="14495.749059"/>
    <s v="BU Discontinued - [1]"/>
    <n v="85"/>
    <n v="1232138.670015"/>
    <x v="2"/>
    <x v="2"/>
  </r>
  <r>
    <x v="4"/>
    <s v="482028"/>
    <s v="CU-88140(4)"/>
    <s v="Cosmetic"/>
    <n v="53"/>
    <n v="219152.33001899999"/>
    <n v="8.4289357699615373"/>
    <n v="4134.9496229999995"/>
    <s v="BU Discontinued - [1]"/>
    <n v="53"/>
    <n v="219152.33001900002"/>
    <x v="2"/>
    <x v="2"/>
  </r>
  <r>
    <x v="4"/>
    <s v="482034"/>
    <s v="CU-91297(4)"/>
    <s v="Cosmetic"/>
    <n v="409"/>
    <n v="1678957.699859"/>
    <n v="64.575296148423078"/>
    <n v="4105.0310509999999"/>
    <s v="BU Discontinued - [1]"/>
    <n v="409"/>
    <n v="1678957.699859"/>
    <x v="2"/>
    <x v="2"/>
  </r>
  <r>
    <x v="4"/>
    <s v="482035"/>
    <s v="CU-91295(4)"/>
    <s v="Cosmetic"/>
    <n v="9122"/>
    <n v="27172453.563632"/>
    <n v="1045.094367832"/>
    <n v="2978.7824559999999"/>
    <s v="BU Discontinued - [1]"/>
    <n v="9122"/>
    <n v="27172453.563632"/>
    <x v="2"/>
    <x v="2"/>
  </r>
  <r>
    <x v="4"/>
    <s v="482036"/>
    <s v="CU-91303(4)"/>
    <s v="Cosmetic"/>
    <n v="241"/>
    <n v="1030372.9199869999"/>
    <n v="39.629727691807688"/>
    <n v="4275.4063070000002"/>
    <s v="BU Discontinued - [1]"/>
    <n v="241"/>
    <n v="1030372.9199870001"/>
    <x v="2"/>
    <x v="2"/>
  </r>
  <r>
    <x v="4"/>
    <s v="482037"/>
    <s v="CU-91306(4)"/>
    <s v="Cosmetic"/>
    <n v="47789"/>
    <n v="126566073.165819"/>
    <n v="4867.9258909930386"/>
    <n v="2648.4352710000003"/>
    <s v="BU Discontinued - [1]"/>
    <n v="47789"/>
    <n v="126566073.16581899"/>
    <x v="2"/>
    <x v="2"/>
  </r>
  <r>
    <x v="4"/>
    <s v="482038"/>
    <s v="CU-91298(4)"/>
    <s v="Cosmetic"/>
    <n v="23663"/>
    <n v="77216136.433556005"/>
    <n v="2969.8514012906157"/>
    <n v="3263.159212"/>
    <s v="BU Discontinued - [1]"/>
    <n v="23663"/>
    <n v="77216136.433556005"/>
    <x v="2"/>
    <x v="2"/>
  </r>
  <r>
    <x v="4"/>
    <s v="482039"/>
    <s v="CU- 91304"/>
    <s v="Cosmetic"/>
    <n v="25239"/>
    <n v="72073622.665898994"/>
    <n v="2772.0624102268844"/>
    <n v="2855.6449409999996"/>
    <s v="BU Discontinued - [1]"/>
    <n v="25239"/>
    <n v="72073622.665898994"/>
    <x v="2"/>
    <x v="2"/>
  </r>
  <r>
    <x v="4"/>
    <s v="482040"/>
    <s v="CU- 91308(4)"/>
    <s v="Cosmetic"/>
    <n v="77211"/>
    <n v="227577794.89212"/>
    <n v="8752.9921112353841"/>
    <n v="2947.47892"/>
    <s v="BU Discontinued - [1]"/>
    <n v="77211"/>
    <n v="227577794.89212"/>
    <x v="2"/>
    <x v="2"/>
  </r>
  <r>
    <x v="4"/>
    <s v="482042"/>
    <s v="CU-91305(4)"/>
    <s v="Cosmetic"/>
    <n v="19485"/>
    <n v="54437307.162615001"/>
    <n v="2093.7425831774999"/>
    <n v="2793.8058590000001"/>
    <s v="BU Discontinued - [1]"/>
    <n v="19485"/>
    <n v="54437307.162615001"/>
    <x v="2"/>
    <x v="2"/>
  </r>
  <r>
    <x v="4"/>
    <s v="482047"/>
    <s v="CU- 91302(4)"/>
    <s v="Cosmetic"/>
    <n v="750"/>
    <n v="1576273.49025"/>
    <n v="60.625903471153848"/>
    <n v="2101.697987"/>
    <s v="BU Discontinued - [1]"/>
    <n v="750"/>
    <n v="1576273.49025"/>
    <x v="2"/>
    <x v="2"/>
  </r>
  <r>
    <x v="4"/>
    <s v="490007"/>
    <s v="RO-91296"/>
    <s v="Cosmetic"/>
    <n v="29"/>
    <n v="572722.74"/>
    <n v="22.027797692307693"/>
    <n v="19749.060000000001"/>
    <s v="BU Discontinued - [1]"/>
    <n v="29"/>
    <n v="572722.74"/>
    <x v="2"/>
    <x v="2"/>
  </r>
  <r>
    <x v="4"/>
    <s v="490009"/>
    <s v="RO-91297"/>
    <s v="Cosmetic"/>
    <n v="3"/>
    <n v="23904.519999"/>
    <n v="0.91940461534615381"/>
    <n v="7968.1733329999997"/>
    <s v="BU Discontinued - [1]"/>
    <n v="3"/>
    <n v="23904.519999"/>
    <x v="2"/>
    <x v="2"/>
  </r>
  <r>
    <x v="4"/>
    <s v="490010"/>
    <s v="RO-91295"/>
    <s v="Cosmetic"/>
    <n v="1788"/>
    <n v="34311135.350819997"/>
    <n v="1319.6590519546153"/>
    <n v="19189.673015"/>
    <s v="BU Discontinued - [1]"/>
    <n v="1788"/>
    <n v="34311135.350819997"/>
    <x v="2"/>
    <x v="2"/>
  </r>
  <r>
    <x v="4"/>
    <s v="490016"/>
    <s v="RO-88138"/>
    <s v="Cosmetic"/>
    <n v="2086"/>
    <n v="40354090.850500003"/>
    <n v="1552.0804173269232"/>
    <n v="19345.20175"/>
    <s v="BU Discontinued - [1]"/>
    <n v="2086"/>
    <n v="40354090.850500003"/>
    <x v="2"/>
    <x v="2"/>
  </r>
  <r>
    <x v="4"/>
    <s v="490021"/>
    <s v="RO-645"/>
    <s v="Cosmetic"/>
    <n v="290"/>
    <n v="3409801.8100399999"/>
    <n v="131.14622346307692"/>
    <n v="11757.937275999999"/>
    <s v="BU Discontinued - [1]"/>
    <n v="290"/>
    <n v="3409801.8100400004"/>
    <x v="2"/>
    <x v="2"/>
  </r>
  <r>
    <x v="4"/>
    <s v="491006"/>
    <s v="RO-91294(3)"/>
    <s v="Cosmetic"/>
    <n v="575"/>
    <n v="7405988.2101999996"/>
    <n v="284.84570039230766"/>
    <n v="12879.979496"/>
    <s v="BU Discontinued - [1]"/>
    <n v="575"/>
    <n v="7405988.2101999996"/>
    <x v="2"/>
    <x v="2"/>
  </r>
  <r>
    <x v="4"/>
    <s v="491007"/>
    <s v="RO-91296(3)"/>
    <s v="Cosmetic"/>
    <n v="62"/>
    <n v="1345815.579986"/>
    <n v="51.762137691769233"/>
    <n v="21706.702903000001"/>
    <s v="BU Discontinued - [1]"/>
    <n v="62"/>
    <n v="1345815.579986"/>
    <x v="2"/>
    <x v="2"/>
  </r>
  <r>
    <x v="4"/>
    <s v="491008"/>
    <s v="RO-91301(3)"/>
    <s v="Cosmetic"/>
    <n v="957"/>
    <n v="22362879.370193999"/>
    <n v="860.11074500746156"/>
    <n v="23367.690041999998"/>
    <s v="BU Discontinued - [1]"/>
    <n v="957"/>
    <n v="22362879.370193999"/>
    <x v="2"/>
    <x v="2"/>
  </r>
  <r>
    <x v="4"/>
    <s v="491009"/>
    <s v="RO-91297(3)"/>
    <s v="Cosmetic"/>
    <n v="3796"/>
    <n v="42167803.779763997"/>
    <n v="1621.8386069139999"/>
    <n v="11108.483608999999"/>
    <s v="BU Discontinued - [1]"/>
    <n v="3796"/>
    <n v="42167803.779764004"/>
    <x v="2"/>
    <x v="2"/>
  </r>
  <r>
    <x v="4"/>
    <s v="492007"/>
    <s v="RO-91296(4)"/>
    <s v="Cosmetic"/>
    <n v="22"/>
    <n v="220410.94998999999"/>
    <n v="8.4773442303846149"/>
    <n v="10018.679544999999"/>
    <s v="BU Discontinued - [1]"/>
    <n v="22"/>
    <n v="220410.94999000002"/>
    <x v="2"/>
    <x v="2"/>
  </r>
  <r>
    <x v="4"/>
    <s v="492009"/>
    <s v="RO-91297(4)"/>
    <s v="Cosmetic"/>
    <n v="343"/>
    <n v="1585788.479947"/>
    <n v="60.991864613346152"/>
    <n v="4623.2900289999998"/>
    <s v="BU Discontinued - [1]"/>
    <n v="343"/>
    <n v="1585788.4799469998"/>
    <x v="2"/>
    <x v="2"/>
  </r>
  <r>
    <x v="4"/>
    <s v="492011"/>
    <s v="RO-91303(4)"/>
    <s v="Cosmetic"/>
    <n v="11822"/>
    <n v="81564880.417891994"/>
    <n v="3137.1107853035383"/>
    <n v="6899.4146859999992"/>
    <s v="BU Discontinued - [1]"/>
    <n v="11822"/>
    <n v="81564880.417891994"/>
    <x v="2"/>
    <x v="2"/>
  </r>
  <r>
    <x v="4"/>
    <s v="492012"/>
    <s v="RO-91306(4)"/>
    <s v="Cosmetic"/>
    <n v="658"/>
    <n v="5468685.0502899997"/>
    <n v="210.33404039576922"/>
    <n v="8311.0715049999999"/>
    <s v="BU Discontinued - [1]"/>
    <n v="658"/>
    <n v="5468685.0502899997"/>
    <x v="2"/>
    <x v="2"/>
  </r>
  <r>
    <x v="4"/>
    <s v="492013"/>
    <s v="RO-91298(4)"/>
    <s v="Cosmetic"/>
    <n v="49"/>
    <n v="280205.42998700001"/>
    <n v="10.777131922576924"/>
    <n v="5718.4781629999998"/>
    <s v="BU Discontinued - [1]"/>
    <n v="49"/>
    <n v="280205.42998700001"/>
    <x v="2"/>
    <x v="2"/>
  </r>
  <r>
    <x v="4"/>
    <s v="492014"/>
    <s v="RO- 91304(4)"/>
    <s v="Cosmetic"/>
    <n v="112"/>
    <n v="690585.639968"/>
    <n v="26.560986152615385"/>
    <n v="6165.9432139999999"/>
    <s v="BU Discontinued - [1]"/>
    <n v="112"/>
    <n v="690585.639968"/>
    <x v="2"/>
    <x v="2"/>
  </r>
  <r>
    <x v="4"/>
    <s v="492015"/>
    <s v="RO- 91308(4)"/>
    <s v="Cosmetic"/>
    <n v="327"/>
    <n v="1812255.8998440001"/>
    <n v="69.70214999400001"/>
    <n v="5542.0669720000005"/>
    <s v="BU Discontinued - [1]"/>
    <n v="327"/>
    <n v="1812255.8998439999"/>
    <x v="2"/>
    <x v="2"/>
  </r>
  <r>
    <x v="4"/>
    <s v="492017"/>
    <s v="RO-91305(4)"/>
    <s v="Cosmetic"/>
    <n v="168"/>
    <n v="1125820.590048"/>
    <n v="43.300791924923075"/>
    <n v="6701.3130359999996"/>
    <s v="BU Discontinued - [1]"/>
    <n v="168"/>
    <n v="1125820.590048"/>
    <x v="2"/>
    <x v="2"/>
  </r>
  <r>
    <x v="4"/>
    <s v="492018"/>
    <s v="RO-91302(4)"/>
    <s v="Cosmetic"/>
    <n v="1708"/>
    <n v="21095076.050216001"/>
    <n v="811.3490788544616"/>
    <n v="12350.747102000001"/>
    <s v="BU Discontinued - [1]"/>
    <n v="1708"/>
    <n v="21095076.050216001"/>
    <x v="2"/>
    <x v="2"/>
  </r>
  <r>
    <x v="4"/>
    <s v="492029"/>
    <s v="RO- FL654(4)"/>
    <s v="Cosmetic"/>
    <n v="441"/>
    <n v="2347129.1200140002"/>
    <n v="90.274196923615392"/>
    <n v="5322.2882540000001"/>
    <s v="BU Discontinued - [1]"/>
    <n v="441"/>
    <n v="2347129.1200140002"/>
    <x v="2"/>
    <x v="2"/>
  </r>
  <r>
    <x v="4"/>
    <s v="492035"/>
    <s v="RO- FL683(4)"/>
    <s v="Cosmetic"/>
    <n v="953"/>
    <n v="5664869.7201319998"/>
    <n v="217.87960462046152"/>
    <n v="5944.249444"/>
    <s v="BU Discontinued - [1]"/>
    <n v="953"/>
    <n v="5664869.7201319998"/>
    <x v="2"/>
    <x v="2"/>
  </r>
  <r>
    <x v="4"/>
    <s v="493002"/>
    <s v="RO-91304(5)"/>
    <s v="Cosmetic"/>
    <n v="12"/>
    <n v="80890.86"/>
    <n v="3.1111869230769229"/>
    <n v="6740.9049999999997"/>
    <s v="BU Discontinued - [1]"/>
    <n v="12"/>
    <n v="80890.86"/>
    <x v="2"/>
    <x v="2"/>
  </r>
  <r>
    <x v="4"/>
    <s v="493004"/>
    <s v="RO-91308(5)"/>
    <s v="Cosmetic"/>
    <n v="503"/>
    <n v="4889779.2598989997"/>
    <n v="188.06843307303845"/>
    <n v="9721.2311329999993"/>
    <s v="BU Discontinued - [1]"/>
    <n v="503"/>
    <n v="4889779.2598989997"/>
    <x v="2"/>
    <x v="2"/>
  </r>
  <r>
    <x v="4"/>
    <s v="493007"/>
    <s v="RO-88138(5)"/>
    <s v="Cosmetic"/>
    <n v="20117"/>
    <n v="80201918.898557007"/>
    <n v="3084.6891884060387"/>
    <n v="3986.7733210000006"/>
    <s v="BU Discontinued - [1]"/>
    <n v="20117"/>
    <n v="80201918.898557007"/>
    <x v="2"/>
    <x v="2"/>
  </r>
  <r>
    <x v="4"/>
    <s v="494000"/>
    <s v="RO-646(6)"/>
    <s v="Cosmetic"/>
    <n v="55"/>
    <n v="262048.24997999999"/>
    <n v="10.078778845384615"/>
    <n v="4764.5136359999997"/>
    <s v="Item unable to recycle due to painted on product"/>
    <n v="55"/>
    <n v="262048.24997999999"/>
    <x v="2"/>
    <x v="2"/>
  </r>
  <r>
    <x v="4"/>
    <s v="494001"/>
    <s v="RO-672(6)"/>
    <s v="Cosmetic"/>
    <n v="353"/>
    <n v="2151554.6698659998"/>
    <n v="82.752102687153837"/>
    <n v="6095.0557219999992"/>
    <s v="BU Discontinued - [1]"/>
    <n v="353"/>
    <n v="2151554.6698659998"/>
    <x v="2"/>
    <x v="2"/>
  </r>
  <r>
    <x v="4"/>
    <s v="497001"/>
    <s v="RO-88140(7)"/>
    <s v="Cosmetic"/>
    <n v="5945"/>
    <n v="42346710.267080002"/>
    <n v="1628.7196256569232"/>
    <n v="7123.0799440000001"/>
    <s v="Item unable to recycle due to painted on product"/>
    <n v="5945"/>
    <n v="42346710.267080002"/>
    <x v="2"/>
    <x v="2"/>
  </r>
  <r>
    <x v="4"/>
    <s v="497005"/>
    <s v="RO-FL685(7)"/>
    <s v="Cosmetic"/>
    <n v="317"/>
    <n v="1508801.9000649999"/>
    <n v="58.030842310192305"/>
    <n v="4759.6274450000001"/>
    <s v="Item unable to recycle due to painted on product"/>
    <n v="317"/>
    <n v="1508801.9000649999"/>
    <x v="2"/>
    <x v="2"/>
  </r>
  <r>
    <x v="4"/>
    <s v="497006"/>
    <s v="RO-FL633(7)"/>
    <s v="Cosmetic"/>
    <n v="172"/>
    <n v="827406.44995200005"/>
    <n v="31.823324998153847"/>
    <n v="4810.5026160000007"/>
    <s v="Item unable to recycle due to painted on product"/>
    <n v="172"/>
    <n v="827406.44995199994"/>
    <x v="2"/>
    <x v="2"/>
  </r>
  <r>
    <x v="4"/>
    <s v="497010"/>
    <s v="RO-FL684(7)"/>
    <s v="Cosmetic"/>
    <n v="202"/>
    <n v="971723.39996199997"/>
    <n v="37.37397692161538"/>
    <n v="4810.5118809999994"/>
    <s v="Item unable to recycle due to painted on product"/>
    <n v="202"/>
    <n v="971723.39996200008"/>
    <x v="2"/>
    <x v="2"/>
  </r>
  <r>
    <x v="4"/>
    <s v="497015"/>
    <s v="RO-FL682(7)"/>
    <s v="Cosmetic"/>
    <n v="62"/>
    <n v="378813.93999599997"/>
    <n v="14.569766922923076"/>
    <n v="6109.9022579999992"/>
    <s v="Item unable to recycle due to painted on product"/>
    <n v="62"/>
    <n v="378813.93999600003"/>
    <x v="2"/>
    <x v="2"/>
  </r>
  <r>
    <x v="4"/>
    <s v="497016"/>
    <s v="RO-FL688(7)"/>
    <s v="Cosmetic"/>
    <n v="234"/>
    <n v="1145654.3800260001"/>
    <n v="44.063630001"/>
    <n v="4895.9588890000005"/>
    <s v="Item unable to recycle due to painted on product"/>
    <n v="234"/>
    <n v="1145654.3800260001"/>
    <x v="2"/>
    <x v="2"/>
  </r>
  <r>
    <x v="4"/>
    <s v="497017"/>
    <s v="RO-88130(7)"/>
    <s v="Cosmetic"/>
    <n v="7680"/>
    <n v="38504892.472319998"/>
    <n v="1480.9574027815383"/>
    <n v="5013.6578739999995"/>
    <s v="Item unable to recycle due to painted on product"/>
    <n v="7680"/>
    <n v="38504892.472320005"/>
    <x v="2"/>
    <x v="2"/>
  </r>
  <r>
    <x v="4"/>
    <s v="561014"/>
    <s v="META 63032BP"/>
    <s v="Cosmetic"/>
    <n v="1576"/>
    <n v="36063020.470352001"/>
    <n v="1387.0392488596924"/>
    <n v="22882.627202"/>
    <s v="Item unable to recycle due to painted on product"/>
    <n v="1576"/>
    <n v="36063020.470352001"/>
    <x v="2"/>
    <x v="2"/>
  </r>
  <r>
    <x v="4"/>
    <s v="640010"/>
    <s v="AB NF0011"/>
    <s v="Cosmetic"/>
    <n v="40"/>
    <n v="2213510.5099999998"/>
    <n v="85.135019615384607"/>
    <n v="55337.762749999994"/>
    <s v="BU Discontinued - [1]"/>
    <n v="40"/>
    <n v="2213510.5100000002"/>
    <x v="2"/>
    <x v="2"/>
  </r>
  <r>
    <x v="4"/>
    <s v="640033"/>
    <s v="AB ND0045"/>
    <s v="Cosmetic"/>
    <n v="150"/>
    <n v="2141224.12995"/>
    <n v="82.354774228846154"/>
    <n v="14274.827533"/>
    <s v="BU Discontinued - [1]"/>
    <n v="150"/>
    <n v="2141224.12995"/>
    <x v="2"/>
    <x v="2"/>
  </r>
  <r>
    <x v="4"/>
    <s v="640043"/>
    <s v="AB NL0011"/>
    <s v="Cosmetic"/>
    <n v="40"/>
    <n v="209712.09"/>
    <n v="8.0658496153846144"/>
    <n v="5242.8022499999997"/>
    <s v="BU Discontinued - [1]"/>
    <n v="40"/>
    <n v="209712.09"/>
    <x v="2"/>
    <x v="2"/>
  </r>
  <r>
    <x v="4"/>
    <s v="640047"/>
    <s v="AB PG0002"/>
    <s v="Cosmetic"/>
    <n v="14"/>
    <n v="157400.97000599999"/>
    <n v="6.0538834617692308"/>
    <n v="11242.926428999999"/>
    <s v="BU Discontinued - [1]"/>
    <n v="14"/>
    <n v="157400.97000599999"/>
    <x v="2"/>
    <x v="2"/>
  </r>
  <r>
    <x v="4"/>
    <s v="640051"/>
    <s v="AB ND0047"/>
    <s v="Cosmetic"/>
    <n v="31"/>
    <n v="1296298.979999"/>
    <n v="49.857653076884617"/>
    <n v="41816.096128999998"/>
    <s v="BU Discontinued - [1]"/>
    <n v="31"/>
    <n v="1296298.979999"/>
    <x v="2"/>
    <x v="2"/>
  </r>
  <r>
    <x v="4"/>
    <s v="660002"/>
    <s v="UV 84138"/>
    <s v="Cosmetic"/>
    <n v="443"/>
    <n v="8091920.0701799998"/>
    <n v="311.22769500692306"/>
    <n v="18266.185259999998"/>
    <s v="BU Discontinued - [1]"/>
    <n v="443"/>
    <n v="8091920.0701799989"/>
    <x v="2"/>
    <x v="2"/>
  </r>
  <r>
    <x v="4"/>
    <s v="660003"/>
    <s v="UV 84139"/>
    <s v="Cosmetic"/>
    <n v="836"/>
    <n v="15252775.819908001"/>
    <n v="586.64522384261545"/>
    <n v="18244.947153000001"/>
    <s v="BU Discontinued - [1]"/>
    <n v="836"/>
    <n v="15252775.819908001"/>
    <x v="2"/>
    <x v="2"/>
  </r>
  <r>
    <x v="4"/>
    <s v="660007"/>
    <s v="UV 01-91038-E01"/>
    <s v="Cosmetic"/>
    <n v="482"/>
    <n v="5809212.8199100001"/>
    <n v="223.43126230423078"/>
    <n v="12052.308755"/>
    <s v="BU Discontinued - [1]"/>
    <n v="482"/>
    <n v="5809212.8199100001"/>
    <x v="2"/>
    <x v="2"/>
  </r>
  <r>
    <x v="4"/>
    <s v="660008"/>
    <s v="UV 01-91040-E01"/>
    <s v="Cosmetic"/>
    <n v="670"/>
    <n v="5663084.2598900003"/>
    <n v="217.81093307269231"/>
    <n v="8452.3645670000005"/>
    <s v="BU Discontinued - [1]"/>
    <n v="670"/>
    <n v="5663084.2598900003"/>
    <x v="2"/>
    <x v="2"/>
  </r>
  <r>
    <x v="4"/>
    <s v="660018"/>
    <s v="UV 63026BP"/>
    <s v="Cosmetic"/>
    <n v="2213"/>
    <n v="70342792.058963999"/>
    <n v="2705.4920022678461"/>
    <n v="31786.169028"/>
    <s v="BU Discontinued - [1]"/>
    <n v="2213"/>
    <n v="70342792.058963999"/>
    <x v="2"/>
    <x v="2"/>
  </r>
  <r>
    <x v="4"/>
    <s v="660023"/>
    <s v="UV 71372"/>
    <s v="Cosmetic"/>
    <n v="1124"/>
    <n v="14492836.129928"/>
    <n v="557.41677422800001"/>
    <n v="12893.982322"/>
    <s v="BU Discontinued - [1]"/>
    <n v="1124"/>
    <n v="14492836.129928"/>
    <x v="2"/>
    <x v="2"/>
  </r>
  <r>
    <x v="4"/>
    <s v="660025"/>
    <s v="UV 71375"/>
    <s v="Cosmetic"/>
    <n v="2870"/>
    <n v="18910934.801430002"/>
    <n v="727.34364620884628"/>
    <n v="6589.175889000001"/>
    <s v="BU Discontinued - [1]"/>
    <n v="2870"/>
    <n v="18910934.801430002"/>
    <x v="2"/>
    <x v="2"/>
  </r>
  <r>
    <x v="4"/>
    <s v="660028"/>
    <s v="UV 20-00101-003"/>
    <s v="Cosmetic"/>
    <n v="1209"/>
    <n v="10275265.059696"/>
    <n v="395.20250229599998"/>
    <n v="8498.9785439999996"/>
    <s v="BU Discontinued - [1]"/>
    <n v="1209"/>
    <n v="10275265.059696"/>
    <x v="2"/>
    <x v="2"/>
  </r>
  <r>
    <x v="4"/>
    <s v="660034"/>
    <s v="UV 20-71556-002"/>
    <s v="Cosmetic"/>
    <n v="2510"/>
    <n v="7138323.5309800003"/>
    <n v="274.5509050376923"/>
    <n v="2843.9535980000001"/>
    <s v="BU Discontinued - [1]"/>
    <n v="2510"/>
    <n v="7138323.5309800003"/>
    <x v="2"/>
    <x v="2"/>
  </r>
  <r>
    <x v="4"/>
    <s v="660053"/>
    <s v="UV 71308"/>
    <s v="Cosmetic"/>
    <n v="1270"/>
    <n v="13630909.339600001"/>
    <n v="524.26574383076922"/>
    <n v="10732.99948"/>
    <s v="BU Discontinued - [1]"/>
    <n v="1270"/>
    <n v="13630909.339600001"/>
    <x v="2"/>
    <x v="2"/>
  </r>
  <r>
    <x v="4"/>
    <s v="660055"/>
    <s v="UV 01-72135-004"/>
    <s v="Cosmetic"/>
    <n v="482"/>
    <n v="6147892.049838"/>
    <n v="236.45738653223077"/>
    <n v="12754.962759"/>
    <s v="BU Discontinued - [1]"/>
    <n v="482"/>
    <n v="6147892.049838"/>
    <x v="2"/>
    <x v="2"/>
  </r>
  <r>
    <x v="4"/>
    <s v="660056"/>
    <s v="UV 01-72323-002"/>
    <s v="Cosmetic"/>
    <n v="429"/>
    <n v="5255929.1100030001"/>
    <n v="202.15111961549999"/>
    <n v="12251.583007000001"/>
    <s v="BU Discontinued - [1]"/>
    <n v="429"/>
    <n v="5255929.1100030001"/>
    <x v="2"/>
    <x v="2"/>
  </r>
  <r>
    <x v="4"/>
    <s v="660057"/>
    <s v="UV 01-72133-004"/>
    <s v="Cosmetic"/>
    <n v="2620"/>
    <n v="15267907.94098"/>
    <n v="587.22722849923082"/>
    <n v="5827.4457790000006"/>
    <s v="BU Discontinued - [1]"/>
    <n v="2620"/>
    <n v="15267907.940979999"/>
    <x v="2"/>
    <x v="2"/>
  </r>
  <r>
    <x v="4"/>
    <s v="660064"/>
    <s v="UV  01-31342-FE1"/>
    <s v="Cosmetic"/>
    <n v="159"/>
    <n v="1273507.63005"/>
    <n v="48.981062694230772"/>
    <n v="8009.4819500000003"/>
    <s v="BU Discontinued - [1]"/>
    <n v="159"/>
    <n v="1273507.63005"/>
    <x v="2"/>
    <x v="2"/>
  </r>
  <r>
    <x v="4"/>
    <s v="660069"/>
    <s v="UV 01-91017-002"/>
    <s v="Cosmetic"/>
    <n v="408"/>
    <n v="2532574.63008"/>
    <n v="97.406716541538458"/>
    <n v="6207.2907599999999"/>
    <s v="BU Discontinued - [1]"/>
    <n v="408"/>
    <n v="2532574.63008"/>
    <x v="2"/>
    <x v="2"/>
  </r>
  <r>
    <x v="4"/>
    <s v="660076"/>
    <s v="UV 01-31154-FE2"/>
    <s v="Cosmetic"/>
    <n v="2812"/>
    <n v="31180199.160983998"/>
    <n v="1199.2384292686154"/>
    <n v="11088.264282"/>
    <s v="BU Discontinued - [1]"/>
    <n v="2812"/>
    <n v="31180199.160984002"/>
    <x v="2"/>
    <x v="2"/>
  </r>
  <r>
    <x v="4"/>
    <s v="660077"/>
    <s v="UV 20-02290-FA1"/>
    <s v="Cosmetic"/>
    <n v="1215"/>
    <n v="13597928.820045"/>
    <n v="522.99726230942304"/>
    <n v="11191.710963"/>
    <s v="BU Discontinued - [1]"/>
    <n v="1215"/>
    <n v="13597928.820045"/>
    <x v="2"/>
    <x v="2"/>
  </r>
  <r>
    <x v="4"/>
    <s v="660174"/>
    <s v="UV 02250-FC1"/>
    <s v="Cosmetic"/>
    <n v="370"/>
    <n v="3985491.83017"/>
    <n v="153.28814731423077"/>
    <n v="10771.599541"/>
    <s v="BU Discontinued - [1]"/>
    <n v="370"/>
    <n v="3985491.83017"/>
    <x v="2"/>
    <x v="2"/>
  </r>
  <r>
    <x v="4"/>
    <s v="660210"/>
    <s v="UV NG0012"/>
    <s v="Cosmetic"/>
    <n v="4"/>
    <n v="95856.15"/>
    <n v="3.6867749999999999"/>
    <n v="23964.037499999999"/>
    <s v="BU Discontinued - [1]"/>
    <n v="4"/>
    <n v="95856.15"/>
    <x v="2"/>
    <x v="2"/>
  </r>
  <r>
    <x v="4"/>
    <s v="660224"/>
    <s v="UV 20-02263-FB1"/>
    <s v="Cosmetic"/>
    <n v="187"/>
    <n v="3465389.2399940002"/>
    <n v="133.28420153823077"/>
    <n v="18531.493262"/>
    <s v="BU Discontinued - [1]"/>
    <n v="187"/>
    <n v="3465389.2399940002"/>
    <x v="2"/>
    <x v="2"/>
  </r>
  <r>
    <x v="4"/>
    <s v="660225"/>
    <s v="UV 20-02263-FC1"/>
    <s v="Cosmetic"/>
    <n v="613"/>
    <n v="19171830.769958999"/>
    <n v="737.37810653688462"/>
    <n v="31275.417243"/>
    <s v="BU Discontinued - [1]"/>
    <n v="613"/>
    <n v="19171830.769958999"/>
    <x v="2"/>
    <x v="2"/>
  </r>
  <r>
    <x v="4"/>
    <s v="660251"/>
    <s v="UV 01-72487-E01"/>
    <s v="Cosmetic"/>
    <n v="216"/>
    <n v="1092256.1100000001"/>
    <n v="42.00985038461539"/>
    <n v="5056.74125"/>
    <s v="BU Discontinued - [1]"/>
    <n v="216"/>
    <n v="1092256.1100000001"/>
    <x v="2"/>
    <x v="2"/>
  </r>
  <r>
    <x v="4"/>
    <s v="660256"/>
    <s v="UV 20-02264-FA1"/>
    <s v="Cosmetic"/>
    <n v="900"/>
    <n v="28832748.210000001"/>
    <n v="1108.9518542307692"/>
    <n v="32036.386900000001"/>
    <s v="BU Discontinued - [1]"/>
    <n v="900"/>
    <n v="28832748.210000001"/>
    <x v="2"/>
    <x v="2"/>
  </r>
  <r>
    <x v="4"/>
    <s v="660274"/>
    <s v="UV 01-77114-001"/>
    <s v="Cosmetic"/>
    <n v="3240"/>
    <n v="7193368.65888"/>
    <n v="276.66802534153845"/>
    <n v="2220.1755119999998"/>
    <s v="BU Discontinued - [1]"/>
    <n v="3240"/>
    <n v="7193368.6588799991"/>
    <x v="2"/>
    <x v="2"/>
  </r>
  <r>
    <x v="4"/>
    <s v="660290"/>
    <s v="UV NP0011"/>
    <s v="Cosmetic"/>
    <n v="110"/>
    <n v="4341624.0499499999"/>
    <n v="166.98554038269231"/>
    <n v="39469.309544999996"/>
    <s v="BU Discontinued - [1]"/>
    <n v="110"/>
    <n v="4341624.0499499999"/>
    <x v="2"/>
    <x v="2"/>
  </r>
  <r>
    <x v="4"/>
    <s v="660308"/>
    <s v="UV CP0003AF;CP0087AF"/>
    <s v="Cosmetic"/>
    <n v="218.5"/>
    <n v="927148.94990699994"/>
    <n v="35.659574996423075"/>
    <n v="4243.2446220000002"/>
    <s v="BU Discontinued - [1]"/>
    <n v="218.5"/>
    <n v="927148.94990700006"/>
    <x v="2"/>
    <x v="2"/>
  </r>
  <r>
    <x v="4"/>
    <s v="660313"/>
    <s v="UV CP0008AF;CP0092AF"/>
    <s v="Cosmetic"/>
    <n v="188.5"/>
    <n v="983695.879907"/>
    <n v="37.834456919499999"/>
    <n v="5218.5457820000001"/>
    <s v="BU Discontinued - [1]"/>
    <n v="188.5"/>
    <n v="983695.879907"/>
    <x v="2"/>
    <x v="2"/>
  </r>
  <r>
    <x v="4"/>
    <s v="660321"/>
    <s v="UV CP0016AF;CP0100AF"/>
    <s v="Cosmetic"/>
    <n v="111"/>
    <n v="4416708.3800459998"/>
    <n v="169.87339923253845"/>
    <n v="39790.165585999996"/>
    <s v="BU Discontinued - [1]"/>
    <n v="111"/>
    <n v="4416708.3800460007"/>
    <x v="2"/>
    <x v="2"/>
  </r>
  <r>
    <x v="4"/>
    <s v="660323"/>
    <s v="UV CP0019AF;CP0103AF"/>
    <s v="Cosmetic"/>
    <n v="70"/>
    <n v="325731.94003"/>
    <n v="12.528151539615385"/>
    <n v="4653.3134289999998"/>
    <s v="BU Discontinued - [1]"/>
    <n v="70"/>
    <n v="325731.94003"/>
    <x v="2"/>
    <x v="2"/>
  </r>
  <r>
    <x v="4"/>
    <s v="660326"/>
    <s v="UV CP0022AF;CP0106AF"/>
    <s v="Cosmetic"/>
    <n v="30"/>
    <n v="855659.04998999997"/>
    <n v="32.909963461153843"/>
    <n v="28521.968333000001"/>
    <s v="BU Discontinued - [1]"/>
    <n v="30"/>
    <n v="855659.04998999997"/>
    <x v="2"/>
    <x v="2"/>
  </r>
  <r>
    <x v="4"/>
    <s v="660330"/>
    <s v="UV CP0026AF;CP0110AF"/>
    <s v="Cosmetic"/>
    <n v="111"/>
    <n v="489021.08995499997"/>
    <n v="18.808503459807692"/>
    <n v="4405.595405"/>
    <s v="BU Discontinued - [1]"/>
    <n v="111"/>
    <n v="489021.08995499997"/>
    <x v="2"/>
    <x v="2"/>
  </r>
  <r>
    <x v="4"/>
    <s v="660331"/>
    <s v="UV CP0027AF;CP0111AF"/>
    <s v="Cosmetic"/>
    <n v="25"/>
    <n v="105026.65"/>
    <n v="4.0394865384615386"/>
    <n v="4201.0659999999998"/>
    <s v="BU Discontinued - [1]"/>
    <n v="25"/>
    <n v="105026.65"/>
    <x v="2"/>
    <x v="2"/>
  </r>
  <r>
    <x v="4"/>
    <s v="660334"/>
    <s v="UV CP0030AF;CP0114AF"/>
    <s v="Cosmetic"/>
    <n v="20.5"/>
    <n v="416562.69999350002"/>
    <n v="16.02164230744231"/>
    <n v="20320.131707"/>
    <s v="BU Discontinued - [1]"/>
    <n v="20.5"/>
    <n v="416562.69999350002"/>
    <x v="2"/>
    <x v="2"/>
  </r>
  <r>
    <x v="4"/>
    <s v="660357"/>
    <s v="UV CP0052AF"/>
    <s v="Cosmetic"/>
    <n v="200.5"/>
    <n v="1339154.5800059999"/>
    <n v="51.50594538484615"/>
    <n v="6679.0752119999997"/>
    <s v="BU Discontinued - [1]"/>
    <n v="200.5"/>
    <n v="1339154.5800059999"/>
    <x v="2"/>
    <x v="2"/>
  </r>
  <r>
    <x v="4"/>
    <s v="660359"/>
    <s v="UV CP0054AF"/>
    <s v="Cosmetic"/>
    <n v="47.5"/>
    <n v="232581.20001"/>
    <n v="8.9454307696153847"/>
    <n v="4896.4463159999996"/>
    <s v="BU Discontinued - [1]"/>
    <n v="47.5"/>
    <n v="232581.20000999997"/>
    <x v="2"/>
    <x v="2"/>
  </r>
  <r>
    <x v="4"/>
    <s v="660385"/>
    <s v="UV CP0080AF"/>
    <s v="Cosmetic"/>
    <n v="110.5"/>
    <n v="584543.439961"/>
    <n v="22.482439998499999"/>
    <n v="5289.9858819999999"/>
    <s v="BU Discontinued - [1]"/>
    <n v="110.5"/>
    <n v="584543.439961"/>
    <x v="2"/>
    <x v="2"/>
  </r>
  <r>
    <x v="4"/>
    <s v="300168"/>
    <s v="CNC CP16DCT024"/>
    <s v="Cosmetic"/>
    <n v="534"/>
    <n v="11851871.670024"/>
    <n v="455.84121807784618"/>
    <n v="22194.516235999999"/>
    <s v="BU Discontinued - [1]"/>
    <n v="534"/>
    <n v="11851871.670024"/>
    <x v="2"/>
    <x v="2"/>
  </r>
  <r>
    <x v="4"/>
    <s v="450122"/>
    <s v="CH CP16 DCT035"/>
    <s v="Cosmetic"/>
    <n v="159"/>
    <n v="7720245.0200340003"/>
    <n v="296.93250077053847"/>
    <n v="48555.000125999999"/>
    <s v="BU Discontinued - [1]"/>
    <n v="159"/>
    <n v="7720245.0200340003"/>
    <x v="2"/>
    <x v="2"/>
  </r>
  <r>
    <x v="4"/>
    <s v="580028"/>
    <s v="BP-88140"/>
    <s v="Cosmetic"/>
    <n v="78"/>
    <n v="7406545.2499740003"/>
    <n v="284.867124999"/>
    <n v="94955.708333000002"/>
    <s v="BU Discontinued - [1]"/>
    <n v="78"/>
    <n v="7406545.2499740003"/>
    <x v="2"/>
    <x v="2"/>
  </r>
  <r>
    <x v="4"/>
    <s v="580030"/>
    <s v="BP-91292"/>
    <s v="Cosmetic"/>
    <n v="10"/>
    <n v="200964.16"/>
    <n v="7.7293907692307693"/>
    <n v="20096.416000000001"/>
    <s v="BU Discontinued - [1]"/>
    <n v="10"/>
    <n v="200964.16"/>
    <x v="2"/>
    <x v="2"/>
  </r>
  <r>
    <x v="4"/>
    <s v="580034"/>
    <s v="BP-91297"/>
    <s v="Cosmetic"/>
    <n v="9928"/>
    <n v="101248224.67957599"/>
    <n v="3894.1624876759997"/>
    <n v="10198.249866999999"/>
    <s v="BU Discontinued - [1]"/>
    <n v="9928"/>
    <n v="101248224.67957601"/>
    <x v="2"/>
    <x v="2"/>
  </r>
  <r>
    <x v="4"/>
    <s v="580035"/>
    <s v="BP-91295"/>
    <s v="Cosmetic"/>
    <n v="86"/>
    <n v="1867883.9199900001"/>
    <n v="71.841689230384617"/>
    <n v="21719.580465000003"/>
    <s v="BU Discontinued - [1]"/>
    <n v="86"/>
    <n v="1867883.9199899998"/>
    <x v="2"/>
    <x v="2"/>
  </r>
  <r>
    <x v="4"/>
    <s v="580036"/>
    <s v="BP-91303"/>
    <s v="Cosmetic"/>
    <n v="175"/>
    <n v="2498968.1599750002"/>
    <n v="96.114159999038463"/>
    <n v="14279.818057"/>
    <s v="BU Discontinued - [1]"/>
    <n v="175"/>
    <n v="2498968.1599750002"/>
    <x v="2"/>
    <x v="2"/>
  </r>
  <r>
    <x v="4"/>
    <s v="580045"/>
    <s v="BP- 641"/>
    <s v="Cosmetic"/>
    <n v="232"/>
    <n v="5335658.8201040002"/>
    <n v="205.21764692707694"/>
    <n v="22998.529397000002"/>
    <s v="BU Discontinued - [1]"/>
    <n v="232"/>
    <n v="5335658.8201039992"/>
    <x v="2"/>
    <x v="2"/>
  </r>
  <r>
    <x v="4"/>
    <s v="580047"/>
    <s v="BP- 654"/>
    <s v="Cosmetic"/>
    <n v="240"/>
    <n v="5962241.1600000001"/>
    <n v="229.31696769230768"/>
    <n v="24842.6715"/>
    <s v="BU Discontinued - [1]"/>
    <n v="240"/>
    <n v="5962241.1600000001"/>
    <x v="2"/>
    <x v="2"/>
  </r>
  <r>
    <x v="4"/>
    <s v="580057"/>
    <s v="BP- 681"/>
    <s v="Cosmetic"/>
    <n v="11"/>
    <n v="561446.58000199997"/>
    <n v="21.594099230846155"/>
    <n v="51040.598181999994"/>
    <s v="BU Discontinued - [1]"/>
    <n v="11"/>
    <n v="561446.58000199997"/>
    <x v="2"/>
    <x v="2"/>
  </r>
  <r>
    <x v="4"/>
    <s v="582032"/>
    <s v="BP-91296(2)"/>
    <s v="Cosmetic"/>
    <n v="110"/>
    <n v="1241948.5200100001"/>
    <n v="47.767250769615387"/>
    <n v="11290.441091000001"/>
    <s v="BU Discontinued - [1]"/>
    <n v="110"/>
    <n v="1241948.5200100001"/>
    <x v="2"/>
    <x v="2"/>
  </r>
  <r>
    <x v="4"/>
    <s v="582034"/>
    <s v="BP-91297(2)"/>
    <s v="Cosmetic"/>
    <n v="781"/>
    <n v="6222190.5296430001"/>
    <n v="239.31502037088461"/>
    <n v="7966.9533030000002"/>
    <s v="BU Discontinued - [1]"/>
    <n v="781"/>
    <n v="6222190.5296430001"/>
    <x v="2"/>
    <x v="2"/>
  </r>
  <r>
    <x v="4"/>
    <s v="582041"/>
    <s v="BP-88138(2)"/>
    <s v="Cosmetic"/>
    <n v="2320"/>
    <n v="27485896.2192"/>
    <n v="1057.1498545846155"/>
    <n v="11847.369060000001"/>
    <s v="BU Discontinued - [1]"/>
    <n v="2320"/>
    <n v="27485896.219200004"/>
    <x v="2"/>
    <x v="2"/>
  </r>
  <r>
    <x v="4"/>
    <s v="582042"/>
    <s v="BP-91302(2)"/>
    <s v="Cosmetic"/>
    <n v="109"/>
    <n v="434668.81995099998"/>
    <n v="16.718031536576923"/>
    <n v="3987.787339"/>
    <s v="BU Discontinued - [1]"/>
    <n v="109"/>
    <n v="434668.81995099998"/>
    <x v="2"/>
    <x v="2"/>
  </r>
  <r>
    <x v="4"/>
    <s v="583031"/>
    <s v="BP-91294(3)"/>
    <s v="Cosmetic"/>
    <n v="18"/>
    <n v="416437.56"/>
    <n v="16.016829230769229"/>
    <n v="23135.42"/>
    <s v="BU Discontinued - [1]"/>
    <n v="18"/>
    <n v="416437.55999999994"/>
    <x v="2"/>
    <x v="2"/>
  </r>
  <r>
    <x v="4"/>
    <s v="583033"/>
    <s v="BP-91301(3)"/>
    <s v="Cosmetic"/>
    <n v="6463"/>
    <n v="190242693.96313399"/>
    <n v="7317.0266908897693"/>
    <n v="29435.663617999999"/>
    <s v="BU Discontinued - [1]"/>
    <n v="6463"/>
    <n v="190242693.96313399"/>
    <x v="2"/>
    <x v="2"/>
  </r>
  <r>
    <x v="4"/>
    <s v="583034"/>
    <s v="BP-91297(3)"/>
    <s v="Cosmetic"/>
    <n v="11"/>
    <n v="8162646.8800029997"/>
    <n v="313.94795692319229"/>
    <n v="742058.80727300001"/>
    <s v="BU Discontinued - [1]"/>
    <n v="11"/>
    <n v="8162646.8800029997"/>
    <x v="2"/>
    <x v="2"/>
  </r>
  <r>
    <x v="4"/>
    <s v="583039"/>
    <s v="BP-88130(3)"/>
    <s v="Cosmetic"/>
    <n v="2363"/>
    <n v="60072852.980379999"/>
    <n v="2310.4943453992305"/>
    <n v="25422.28226"/>
    <s v="BU Discontinued - [1]"/>
    <n v="2363"/>
    <n v="60072852.980379999"/>
    <x v="2"/>
    <x v="2"/>
  </r>
  <r>
    <x v="4"/>
    <s v="583042"/>
    <s v="BP- 91302(3)"/>
    <s v="Cosmetic"/>
    <n v="1772"/>
    <n v="67735297.309303999"/>
    <n v="2605.2037426655384"/>
    <n v="38225.337081999998"/>
    <s v="BU Discontinued - [1]"/>
    <n v="1772"/>
    <n v="67735297.309303999"/>
    <x v="2"/>
    <x v="2"/>
  </r>
  <r>
    <x v="4"/>
    <s v="583044"/>
    <s v="BP- FL664(3)"/>
    <s v="Cosmetic"/>
    <n v="87"/>
    <n v="1493180.5500360001"/>
    <n v="57.430021155230776"/>
    <n v="17162.994828000003"/>
    <s v="BU Discontinued - [1]"/>
    <n v="87"/>
    <n v="1493180.5500359999"/>
    <x v="2"/>
    <x v="2"/>
  </r>
  <r>
    <x v="4"/>
    <s v="584032"/>
    <s v="BP-91296(4)"/>
    <s v="Cosmetic"/>
    <n v="36"/>
    <n v="490152.21998400002"/>
    <n v="18.852008460923077"/>
    <n v="13615.339444000001"/>
    <s v="BU Discontinued - [1]"/>
    <n v="36"/>
    <n v="490152.21998399997"/>
    <x v="2"/>
    <x v="2"/>
  </r>
  <r>
    <x v="4"/>
    <s v="584036"/>
    <s v="BP-91303(4)"/>
    <s v="Cosmetic"/>
    <n v="73"/>
    <n v="790961.31997499999"/>
    <n v="30.42158922980769"/>
    <n v="10835.086574999999"/>
    <s v="BU Discontinued - [1]"/>
    <n v="73"/>
    <n v="790961.31997499999"/>
    <x v="2"/>
    <x v="2"/>
  </r>
  <r>
    <x v="4"/>
    <s v="584037"/>
    <s v="BP-91306(4)"/>
    <s v="Cosmetic"/>
    <n v="11"/>
    <n v="123297.36999799999"/>
    <n v="4.7422065383846155"/>
    <n v="11208.851817999999"/>
    <s v="BU Discontinued - [1]"/>
    <n v="11"/>
    <n v="123297.36999799999"/>
    <x v="2"/>
    <x v="2"/>
  </r>
  <r>
    <x v="4"/>
    <s v="584040"/>
    <s v="BP- 91308(4)"/>
    <s v="Cosmetic"/>
    <n v="1506"/>
    <n v="13862592.220578"/>
    <n v="533.17662386838458"/>
    <n v="9204.9085130000003"/>
    <s v="BU Discontinued - [1]"/>
    <n v="1506"/>
    <n v="13862592.220578"/>
    <x v="2"/>
    <x v="2"/>
  </r>
  <r>
    <x v="4"/>
    <s v="584042"/>
    <s v="BP-91305(4)"/>
    <s v="Cosmetic"/>
    <n v="587"/>
    <n v="6405231.8800649997"/>
    <n v="246.3550723101923"/>
    <n v="10911.808994999999"/>
    <s v="BU Discontinued - [1]"/>
    <n v="587"/>
    <n v="6405231.8800649997"/>
    <x v="2"/>
    <x v="2"/>
  </r>
  <r>
    <x v="4"/>
    <s v="584047"/>
    <s v="BP-91302(4)"/>
    <s v="Cosmetic"/>
    <n v="2234"/>
    <n v="19141234.839807998"/>
    <n v="736.20133999261532"/>
    <n v="8568.1445119999989"/>
    <s v="BU Discontinued - [1]"/>
    <n v="2234"/>
    <n v="19141234.839808002"/>
    <x v="2"/>
    <x v="2"/>
  </r>
  <r>
    <x v="4"/>
    <s v="584052"/>
    <s v="BP- FL645(4)"/>
    <s v="Cosmetic"/>
    <n v="131"/>
    <n v="1261915.619984"/>
    <n v="48.53521615323077"/>
    <n v="9632.9436640000004"/>
    <s v="BU Discontinued - [1]"/>
    <n v="131"/>
    <n v="1261915.619984"/>
    <x v="2"/>
    <x v="2"/>
  </r>
  <r>
    <x v="4"/>
    <s v="584059"/>
    <s v="BP- FL681(4)"/>
    <s v="Cosmetic"/>
    <n v="61"/>
    <n v="608136.00000300002"/>
    <n v="23.389846153961539"/>
    <n v="9969.4426230000008"/>
    <s v="BU Discontinued - [1]"/>
    <n v="61"/>
    <n v="608136.00000300002"/>
    <x v="2"/>
    <x v="2"/>
  </r>
  <r>
    <x v="4"/>
    <s v="585002"/>
    <s v="BF-88130_x000d_(5)"/>
    <s v="Cosmetic"/>
    <n v="72"/>
    <n v="1928874.659976"/>
    <n v="74.187486922153852"/>
    <n v="26789.925833000001"/>
    <s v="BU Discontinued - [1]"/>
    <n v="72"/>
    <n v="1928874.659976"/>
    <x v="2"/>
    <x v="2"/>
  </r>
  <r>
    <x v="4"/>
    <s v="585004"/>
    <s v="BF-91308(5)"/>
    <s v="Cosmetic"/>
    <n v="278"/>
    <n v="4078219.6499680001"/>
    <n v="156.85460192184615"/>
    <n v="14669.854856"/>
    <s v="BU Discontinued - [1]"/>
    <n v="278"/>
    <n v="4078219.6499680001"/>
    <x v="2"/>
    <x v="2"/>
  </r>
  <r>
    <x v="4"/>
    <s v="585007"/>
    <s v="BF-88138(5)"/>
    <s v="Cosmetic"/>
    <n v="1741"/>
    <n v="14876724.339995001"/>
    <n v="572.18170538442314"/>
    <n v="8544.9306950000009"/>
    <s v="BU Discontinued - [1]"/>
    <n v="1741"/>
    <n v="14876724.339994999"/>
    <x v="2"/>
    <x v="2"/>
  </r>
  <r>
    <x v="4"/>
    <s v="586000"/>
    <s v="BF-646(6)"/>
    <s v="Cosmetic"/>
    <n v="187"/>
    <n v="1614270.22009"/>
    <n v="62.08731615730769"/>
    <n v="8632.4610699999994"/>
    <s v="BU Discontinued - [1]"/>
    <n v="187"/>
    <n v="1614270.22009"/>
    <x v="2"/>
    <x v="2"/>
  </r>
  <r>
    <x v="4"/>
    <s v="586001"/>
    <s v="BF-672(6)"/>
    <s v="Cosmetic"/>
    <n v="237"/>
    <n v="2334819.1000080002"/>
    <n v="89.800734615692321"/>
    <n v="9851.5573840000015"/>
    <s v="BU Discontinued - [1]"/>
    <n v="237"/>
    <n v="2334819.1000080002"/>
    <x v="2"/>
    <x v="2"/>
  </r>
  <r>
    <x v="4"/>
    <s v="586002"/>
    <s v="BF-KBH02(6)"/>
    <s v="Cosmetic"/>
    <n v="74"/>
    <n v="346073.15997600002"/>
    <n v="13.310506152923077"/>
    <n v="4676.6643240000003"/>
    <s v="BU Discontinued - [1]"/>
    <n v="74"/>
    <n v="346073.15997600002"/>
    <x v="2"/>
    <x v="2"/>
  </r>
  <r>
    <x v="4"/>
    <s v="587001"/>
    <s v="BP-88140(7)"/>
    <s v="Cosmetic"/>
    <n v="25"/>
    <n v="220365.27"/>
    <n v="8.4755873076923081"/>
    <n v="8814.6108000000004"/>
    <s v="BU Discontinued - [1]"/>
    <n v="25"/>
    <n v="220365.27000000002"/>
    <x v="2"/>
    <x v="2"/>
  </r>
  <r>
    <x v="4"/>
    <s v="587004"/>
    <s v="BP-88137(7)"/>
    <s v="Cosmetic"/>
    <n v="42"/>
    <n v="464740.90000800003"/>
    <n v="17.874650000307692"/>
    <n v="11065.259524000001"/>
    <s v="BU Discontinued - [1]"/>
    <n v="42"/>
    <n v="464740.90000799997"/>
    <x v="2"/>
    <x v="2"/>
  </r>
  <r>
    <x v="4"/>
    <s v="587005"/>
    <s v="BP-FL685(7)"/>
    <s v="Cosmetic"/>
    <n v="236"/>
    <n v="2071950.780088"/>
    <n v="79.690414618769225"/>
    <n v="8779.4524579999998"/>
    <s v="BU Discontinued - [1]"/>
    <n v="236"/>
    <n v="2071950.780088"/>
    <x v="2"/>
    <x v="2"/>
  </r>
  <r>
    <x v="4"/>
    <s v="587006"/>
    <s v="BP-FL633(7)"/>
    <s v="Cosmetic"/>
    <n v="126"/>
    <n v="1147422.8399759999"/>
    <n v="44.131647691384615"/>
    <n v="9106.5304759999999"/>
    <s v="BU Discontinued - [1]"/>
    <n v="126"/>
    <n v="1147422.8399759999"/>
    <x v="2"/>
    <x v="2"/>
  </r>
  <r>
    <x v="4"/>
    <s v="587007"/>
    <s v="BP-FL640(7)"/>
    <s v="Cosmetic"/>
    <n v="89"/>
    <n v="1040920.460034"/>
    <n v="40.035402308999998"/>
    <n v="11695.735505999999"/>
    <s v="BU Discontinued - [1]"/>
    <n v="89"/>
    <n v="1040920.4600340001"/>
    <x v="2"/>
    <x v="2"/>
  </r>
  <r>
    <x v="4"/>
    <s v="587008"/>
    <s v="BP-FL644(7)"/>
    <s v="Cosmetic"/>
    <n v="110"/>
    <n v="953268.01998999994"/>
    <n v="36.664154615000001"/>
    <n v="8666.0729089999986"/>
    <s v="BU Discontinued - [1]"/>
    <n v="110"/>
    <n v="953268.01999000006"/>
    <x v="2"/>
    <x v="2"/>
  </r>
  <r>
    <x v="4"/>
    <s v="587009"/>
    <s v="BP-FL648(7)"/>
    <s v="Cosmetic"/>
    <n v="95"/>
    <n v="826581.85997999995"/>
    <n v="31.791609999230769"/>
    <n v="8700.8616839999995"/>
    <s v="BU Discontinued - [1]"/>
    <n v="95"/>
    <n v="826581.85997999995"/>
    <x v="2"/>
    <x v="2"/>
  </r>
  <r>
    <x v="4"/>
    <s v="587010"/>
    <s v="BP-FL684(7)"/>
    <s v="Cosmetic"/>
    <n v="151"/>
    <n v="1308217.6899610001"/>
    <n v="50.316064998500003"/>
    <n v="8663.6933110000009"/>
    <s v="BU Discontinued - [1]"/>
    <n v="151"/>
    <n v="1308217.6899610001"/>
    <x v="2"/>
    <x v="2"/>
  </r>
  <r>
    <x v="4"/>
    <s v="587011"/>
    <s v="BP-FL686(7)"/>
    <s v="Cosmetic"/>
    <n v="107"/>
    <n v="930790.33998000005"/>
    <n v="35.799628460769235"/>
    <n v="8698.9751400000005"/>
    <s v="BU Discontinued - [1]"/>
    <n v="107"/>
    <n v="930790.33998000005"/>
    <x v="2"/>
    <x v="2"/>
  </r>
  <r>
    <x v="4"/>
    <s v="587015"/>
    <s v="BP-FL682(7)"/>
    <s v="Cosmetic"/>
    <n v="76"/>
    <n v="1212073.5499839999"/>
    <n v="46.618213460923073"/>
    <n v="15948.336184"/>
    <s v="BU Discontinued - [1]"/>
    <n v="76"/>
    <n v="1212073.5499839999"/>
    <x v="2"/>
    <x v="2"/>
  </r>
  <r>
    <x v="4"/>
    <s v="587016"/>
    <s v="BP-FL688(7)"/>
    <s v="Cosmetic"/>
    <n v="364"/>
    <n v="3244780.270004"/>
    <n v="124.799241154"/>
    <n v="8914.231511"/>
    <s v="BU Discontinued - [1]"/>
    <n v="364"/>
    <n v="3244780.270004"/>
    <x v="2"/>
    <x v="2"/>
  </r>
  <r>
    <x v="4"/>
    <s v="587017"/>
    <s v="BP-FL688-1(7)"/>
    <s v="Cosmetic"/>
    <n v="146"/>
    <n v="1321762.799998"/>
    <n v="50.837030769153849"/>
    <n v="9053.169863000001"/>
    <s v="BU Discontinued - [1]"/>
    <n v="146"/>
    <n v="1321762.7999979998"/>
    <x v="2"/>
    <x v="2"/>
  </r>
  <r>
    <x v="4"/>
    <s v="587021"/>
    <s v="BP-FL682-1(7)"/>
    <s v="Cosmetic"/>
    <n v="141"/>
    <n v="1220101.600017"/>
    <n v="46.92698461603846"/>
    <n v="8653.2028370000007"/>
    <s v="BU Discontinued - [1]"/>
    <n v="141"/>
    <n v="1220101.600017"/>
    <x v="2"/>
    <x v="2"/>
  </r>
  <r>
    <x v="4"/>
    <s v="587022"/>
    <s v="BP-88130(7)"/>
    <s v="Cosmetic"/>
    <n v="2955"/>
    <n v="26037911.6391"/>
    <n v="1001.4581399653846"/>
    <n v="8811.4760200000001"/>
    <s v="BU Discontinued - [1]"/>
    <n v="2955"/>
    <n v="26037911.6391"/>
    <x v="2"/>
    <x v="2"/>
  </r>
  <r>
    <x v="4"/>
    <s v="587023"/>
    <s v="BP-PL681(7)"/>
    <s v="Cosmetic"/>
    <n v="151"/>
    <n v="680854.24999299995"/>
    <n v="26.186701922807689"/>
    <n v="4508.968543"/>
    <s v="BU Discontinued - [1]"/>
    <n v="151"/>
    <n v="680854.24999299995"/>
    <x v="2"/>
    <x v="2"/>
  </r>
  <r>
    <x v="4"/>
    <s v="590019"/>
    <s v="Qual comm QRD845- Back cover deco for CA90"/>
    <s v="Mobile"/>
    <n v="1103"/>
    <n v="11113315.099485001"/>
    <n v="427.43519613403851"/>
    <n v="10075.534995"/>
    <s v="Item unable to recycle due to painted on product"/>
    <n v="1103"/>
    <n v="11113315.099485001"/>
    <x v="2"/>
    <x v="1"/>
  </r>
  <r>
    <x v="4"/>
    <s v="491021"/>
    <s v="RO-88132(8)"/>
    <s v="Cosmetic"/>
    <n v="1306"/>
    <n v="14552140.089608001"/>
    <n v="559.69769575415387"/>
    <n v="11142.526868000001"/>
    <s v="BU Discontinued - [1]"/>
    <n v="1306"/>
    <n v="14552140.089608001"/>
    <x v="2"/>
    <x v="2"/>
  </r>
  <r>
    <x v="4"/>
    <s v="497000"/>
    <s v="RO-88132(7)"/>
    <s v="Cosmetic"/>
    <n v="1388"/>
    <n v="6929056.6304639997"/>
    <n v="266.50217809476919"/>
    <n v="4992.1157279999998"/>
    <s v="Item unable to recycle due to painted on product"/>
    <n v="1388"/>
    <n v="6929056.6304639997"/>
    <x v="2"/>
    <x v="2"/>
  </r>
  <r>
    <x v="4"/>
    <s v="580026"/>
    <s v="BP-88132"/>
    <s v="Cosmetic"/>
    <n v="1"/>
    <n v="13840.36"/>
    <n v="0.53232153846153851"/>
    <n v="13840.36"/>
    <s v="BU Discontinued - [1]"/>
    <n v="1"/>
    <n v="13840.36"/>
    <x v="2"/>
    <x v="2"/>
  </r>
  <r>
    <x v="4"/>
    <s v="582024"/>
    <s v="BP-88136(2)"/>
    <s v="Cosmetic"/>
    <n v="600"/>
    <n v="5625028.1699999999"/>
    <n v="216.3472373076923"/>
    <n v="9375.0469499999999"/>
    <s v="BU Discontinued - [1]"/>
    <n v="600"/>
    <n v="5625028.1699999999"/>
    <x v="2"/>
    <x v="2"/>
  </r>
  <r>
    <x v="4"/>
    <s v="583046"/>
    <s v="BP- 88132(8)"/>
    <s v="Cosmetic"/>
    <n v="830"/>
    <n v="10396343.380279999"/>
    <n v="399.85936077999997"/>
    <n v="12525.714915999999"/>
    <s v="BU Discontinued - [1]"/>
    <n v="830"/>
    <n v="10396343.380280001"/>
    <x v="2"/>
    <x v="2"/>
  </r>
  <r>
    <x v="4"/>
    <s v="584041"/>
    <s v="BP- 88130(4)"/>
    <s v="Cosmetic"/>
    <n v="1"/>
    <n v="8938.69"/>
    <n v="0.34379576923076927"/>
    <n v="8938.69"/>
    <s v="BU Discontinued - [1]"/>
    <n v="1"/>
    <n v="8938.69"/>
    <x v="2"/>
    <x v="2"/>
  </r>
  <r>
    <x v="4"/>
    <s v="585006"/>
    <s v="BF-88133(5)"/>
    <s v="Cosmetic"/>
    <n v="1050"/>
    <n v="73880010.290099993"/>
    <n v="2841.5388573115383"/>
    <n v="70361.914561999991"/>
    <s v="BU Discontinued - [1]"/>
    <n v="1050"/>
    <n v="73880010.290100008"/>
    <x v="2"/>
    <x v="2"/>
  </r>
  <r>
    <x v="4"/>
    <s v="587000"/>
    <s v="BP-88132(7)"/>
    <s v="Cosmetic"/>
    <n v="86"/>
    <n v="687472.52003200003"/>
    <n v="26.44125077046154"/>
    <n v="7993.8665120000005"/>
    <s v="BU Discontinued - [1]"/>
    <n v="86"/>
    <n v="687472.52003199991"/>
    <x v="2"/>
    <x v="2"/>
  </r>
  <r>
    <x v="4"/>
    <s v="587003"/>
    <s v="BP-88136(7)"/>
    <s v="Cosmetic"/>
    <n v="204"/>
    <n v="2043464.4699840001"/>
    <n v="78.594787307076928"/>
    <n v="10016.982696000001"/>
    <s v="BU Discontinued - [1]"/>
    <n v="204"/>
    <n v="2043464.4699839999"/>
    <x v="2"/>
    <x v="2"/>
  </r>
  <r>
    <x v="4"/>
    <s v="381021"/>
    <s v="CB-88132(8)"/>
    <s v="Cosmetic"/>
    <n v="856"/>
    <n v="2115141.260096"/>
    <n v="81.35158692676923"/>
    <n v="2470.9594160000001"/>
    <s v="BU Discontinued - [1]"/>
    <n v="856"/>
    <n v="2115141.260096"/>
    <x v="2"/>
    <x v="2"/>
  </r>
  <r>
    <x v="4"/>
    <s v="481046"/>
    <s v="CU- 88132(8)"/>
    <s v="Cosmetic"/>
    <n v="1538"/>
    <n v="15688534.559548"/>
    <n v="603.40517536723075"/>
    <n v="10200.607646"/>
    <s v="BU Discontinued - [1]"/>
    <n v="1538"/>
    <n v="15688534.559548"/>
    <x v="2"/>
    <x v="2"/>
  </r>
  <r>
    <x v="4"/>
    <s v="260167"/>
    <s v="INJ NL0010"/>
    <s v="Cosmetic"/>
    <n v="217"/>
    <n v="623640.36007000005"/>
    <n v="23.986167695000002"/>
    <n v="2873.9187100000004"/>
    <s v="BU Discontinued - [1]"/>
    <n v="217"/>
    <n v="623640.36006999994"/>
    <x v="2"/>
    <x v="2"/>
  </r>
  <r>
    <x v="4"/>
    <s v="260194"/>
    <s v="INJ ND0048"/>
    <s v="Cosmetic"/>
    <n v="91"/>
    <n v="136195.95999100001"/>
    <n v="5.2383061535000008"/>
    <n v="1496.658901"/>
    <s v="BU Discontinued - [1]"/>
    <n v="91"/>
    <n v="136195.95999100001"/>
    <x v="2"/>
    <x v="2"/>
  </r>
  <r>
    <x v="4"/>
    <s v="260197"/>
    <s v="INJ ND0051"/>
    <s v="Cosmetic"/>
    <n v="92"/>
    <n v="197512.069992"/>
    <n v="7.5966180766153846"/>
    <n v="2146.8703260000002"/>
    <s v="BU Discontinued - [1]"/>
    <n v="92"/>
    <n v="197512.069992"/>
    <x v="2"/>
    <x v="2"/>
  </r>
  <r>
    <x v="4"/>
    <s v="260222"/>
    <s v="INJ NL0012"/>
    <s v="Cosmetic"/>
    <n v="30"/>
    <n v="89632.430009999996"/>
    <n v="3.4474011542307692"/>
    <n v="2987.7476670000001"/>
    <s v="BU Discontinued - [1]"/>
    <n v="30"/>
    <n v="89632.430009999996"/>
    <x v="2"/>
    <x v="2"/>
  </r>
  <r>
    <x v="4"/>
    <s v="260226"/>
    <s v="INJ NF0021"/>
    <s v="Cosmetic"/>
    <n v="80"/>
    <n v="271201.65999999997"/>
    <n v="10.430833076923076"/>
    <n v="3390.0207499999997"/>
    <s v="BU Discontinued - [1]"/>
    <n v="80"/>
    <n v="271201.66000000003"/>
    <x v="2"/>
    <x v="2"/>
  </r>
  <r>
    <x v="4"/>
    <s v="260243"/>
    <s v="INJ NP0008"/>
    <s v="Cosmetic"/>
    <n v="30"/>
    <n v="145817.04999"/>
    <n v="5.6083480765384612"/>
    <n v="4860.5683330000002"/>
    <s v="BU Discontinued - [1]"/>
    <n v="30"/>
    <n v="145817.04999"/>
    <x v="2"/>
    <x v="2"/>
  </r>
  <r>
    <x v="4"/>
    <s v="260244"/>
    <s v="INJ NP0009"/>
    <s v="Cosmetic"/>
    <n v="130"/>
    <n v="1009137.62001"/>
    <n v="38.812985384999998"/>
    <n v="7762.5970769999994"/>
    <s v="BU Discontinued - [1]"/>
    <n v="130"/>
    <n v="1009137.6200100001"/>
    <x v="2"/>
    <x v="2"/>
  </r>
  <r>
    <x v="4"/>
    <s v="260251"/>
    <s v="INJ PL0004"/>
    <s v="Cosmetic"/>
    <n v="180"/>
    <n v="1494341.0899199999"/>
    <n v="57.474657304615384"/>
    <n v="8301.8949439999997"/>
    <s v="BU Discontinued - [1]"/>
    <n v="180"/>
    <n v="1494341.0899199999"/>
    <x v="2"/>
    <x v="2"/>
  </r>
  <r>
    <x v="4"/>
    <s v="260255"/>
    <s v="INJ NL0016"/>
    <s v="Cosmetic"/>
    <n v="65"/>
    <n v="244272.09001000001"/>
    <n v="9.395080385"/>
    <n v="3758.0321540000004"/>
    <s v="BU Discontinued - [1]"/>
    <n v="65"/>
    <n v="244272.09000999999"/>
    <x v="2"/>
    <x v="2"/>
  </r>
  <r>
    <x v="4"/>
    <s v="260346"/>
    <s v="INJ CG0001AF"/>
    <s v="Cosmetic"/>
    <n v="160"/>
    <n v="865497.16"/>
    <n v="33.288352307692307"/>
    <n v="5409.35725"/>
    <s v="BU Discontinued - [1]"/>
    <n v="160"/>
    <n v="865497.16"/>
    <x v="2"/>
    <x v="2"/>
  </r>
  <r>
    <x v="4"/>
    <s v="260347"/>
    <s v="INJ CP0136AF"/>
    <s v="Cosmetic"/>
    <n v="20"/>
    <n v="274066.39"/>
    <n v="10.541015"/>
    <n v="13703.319500000001"/>
    <s v="BU Discontinued - [1]"/>
    <n v="20"/>
    <n v="274066.39"/>
    <x v="2"/>
    <x v="2"/>
  </r>
  <r>
    <x v="4"/>
    <s v="260348"/>
    <s v="INJ CP0137AF"/>
    <s v="Cosmetic"/>
    <n v="20"/>
    <n v="274066.39"/>
    <n v="10.541015"/>
    <n v="13703.319500000001"/>
    <s v="BU Discontinued - [1]"/>
    <n v="20"/>
    <n v="274066.39"/>
    <x v="2"/>
    <x v="2"/>
  </r>
  <r>
    <x v="4"/>
    <s v="260349"/>
    <s v="INJ CP0138AF"/>
    <s v="Cosmetic"/>
    <n v="20"/>
    <n v="274066.39"/>
    <n v="10.541015"/>
    <n v="13703.319500000001"/>
    <s v="BU Discontinued - [1]"/>
    <n v="20"/>
    <n v="274066.39"/>
    <x v="2"/>
    <x v="2"/>
  </r>
  <r>
    <x v="4"/>
    <s v="260352"/>
    <s v="INJ BM71173"/>
    <s v="Cosmetic"/>
    <n v="291"/>
    <n v="5015788.4598599998"/>
    <n v="192.91494076384615"/>
    <n v="17236.386459999998"/>
    <s v="BU Discontinued - [1]"/>
    <n v="291"/>
    <n v="5015788"/>
    <x v="2"/>
    <x v="2"/>
  </r>
  <r>
    <x v="4"/>
    <s v="260354"/>
    <s v="INJ NF0025"/>
    <s v="Cosmetic"/>
    <n v="40"/>
    <n v="401772.92"/>
    <n v="15.452804615384615"/>
    <n v="10044.323"/>
    <s v="BU Discontinued - [1]"/>
    <n v="40"/>
    <n v="401772.92000000004"/>
    <x v="2"/>
    <x v="2"/>
  </r>
  <r>
    <x v="4"/>
    <s v="260356"/>
    <s v="INJ NF0027"/>
    <s v="Cosmetic"/>
    <n v="125"/>
    <n v="1238391.28"/>
    <n v="47.630433846153849"/>
    <n v="9907.1302400000004"/>
    <s v="BU Discontinued - [1]"/>
    <n v="125"/>
    <n v="1238391.28"/>
    <x v="2"/>
    <x v="2"/>
  </r>
  <r>
    <x v="4"/>
    <s v="260357"/>
    <s v="INJ NF0028"/>
    <s v="Cosmetic"/>
    <n v="20"/>
    <n v="269325.15999999997"/>
    <n v="10.358659999999999"/>
    <n v="13466.257999999998"/>
    <s v="BU Discontinued - [1]"/>
    <n v="20"/>
    <n v="269325.15999999997"/>
    <x v="2"/>
    <x v="2"/>
  </r>
  <r>
    <x v="4"/>
    <s v="260361"/>
    <s v="INJ ND0059"/>
    <s v="Cosmetic"/>
    <n v="100"/>
    <n v="1117916.28"/>
    <n v="42.996780000000001"/>
    <n v="11179.1628"/>
    <s v="BU Discontinued - [1]"/>
    <n v="100"/>
    <n v="1117916.28"/>
    <x v="2"/>
    <x v="2"/>
  </r>
  <r>
    <x v="4"/>
    <s v="260366"/>
    <s v="INJ ND0063"/>
    <s v="Cosmetic"/>
    <n v="120"/>
    <n v="1175362.1799600001"/>
    <n v="45.206237690769235"/>
    <n v="9794.6848330000012"/>
    <s v="BU Discontinued - [1]"/>
    <n v="120"/>
    <n v="1175362.1799599999"/>
    <x v="2"/>
    <x v="2"/>
  </r>
  <r>
    <x v="4"/>
    <s v="460015"/>
    <s v="PAD 63024BP"/>
    <s v="Cosmetic"/>
    <n v="2050"/>
    <n v="11200860.44005"/>
    <n v="430.8023246173077"/>
    <n v="5463.8343610000002"/>
    <s v="BU Discontinued - [1]"/>
    <n v="2050"/>
    <n v="11200860.44005"/>
    <x v="2"/>
    <x v="2"/>
  </r>
  <r>
    <x v="4"/>
    <s v="460073"/>
    <s v="PAD DNK0003"/>
    <s v="Cosmetic"/>
    <n v="290"/>
    <n v="6661734.1099899998"/>
    <n v="256.22054269192307"/>
    <n v="22971.496930999998"/>
    <s v="BU Discontinued - [1]"/>
    <n v="290"/>
    <n v="6661734.1099900007"/>
    <x v="2"/>
    <x v="2"/>
  </r>
  <r>
    <x v="4"/>
    <s v="460115"/>
    <s v="PAD ND0017(46707)"/>
    <s v="Cosmetic"/>
    <n v="66"/>
    <n v="1429730.5100100001"/>
    <n v="54.989635000384617"/>
    <n v="21662.583485000003"/>
    <s v="BU Discontinued - [1]"/>
    <n v="66"/>
    <n v="1429730.5100099999"/>
    <x v="2"/>
    <x v="2"/>
  </r>
  <r>
    <x v="4"/>
    <s v="460147"/>
    <s v="PAD NG0015"/>
    <s v="Cosmetic"/>
    <n v="126"/>
    <n v="2610515.4600419998"/>
    <n v="100.40444077084615"/>
    <n v="20718.376666999997"/>
    <s v="BU Discontinued - [1]"/>
    <n v="126"/>
    <n v="2610515.4600420003"/>
    <x v="2"/>
    <x v="2"/>
  </r>
  <r>
    <x v="4"/>
    <s v="460221"/>
    <s v="PAD BM71173"/>
    <s v="Cosmetic"/>
    <n v="200"/>
    <n v="6788254.1600000001"/>
    <n v="261.08669846153845"/>
    <n v="33941.270799999998"/>
    <s v="BU Discontinued - [1]"/>
    <n v="200"/>
    <n v="6788254.1600000001"/>
    <x v="2"/>
    <x v="2"/>
  </r>
  <r>
    <x v="4"/>
    <s v="460231"/>
    <s v="PAD ND0059"/>
    <s v="Cosmetic"/>
    <n v="100"/>
    <n v="6619675.6399999997"/>
    <n v="254.60290923076923"/>
    <n v="66196.756399999998"/>
    <s v="BU Discontinued - [1]"/>
    <n v="100"/>
    <n v="6619675.6399999997"/>
    <x v="2"/>
    <x v="2"/>
  </r>
  <r>
    <x v="4"/>
    <s v="460237"/>
    <s v="PAD BM71175"/>
    <s v="Cosmetic"/>
    <n v="1300"/>
    <n v="25552298.8994"/>
    <n v="982.78072689999999"/>
    <n v="19655.614537999998"/>
    <s v="BU Discontinued - [1]"/>
    <n v="1300"/>
    <n v="25552298.899400003"/>
    <x v="2"/>
    <x v="2"/>
  </r>
  <r>
    <x v="4"/>
    <s v="260260"/>
    <s v="INJ CP0001AF; CP0085AF"/>
    <s v="Cosmetic"/>
    <n v="90"/>
    <n v="891606.25997999997"/>
    <n v="34.292548460769233"/>
    <n v="9906.7362219999995"/>
    <s v="BU Discontinued - [1]"/>
    <n v="90"/>
    <n v="891606.25997999997"/>
    <x v="2"/>
    <x v="2"/>
  </r>
  <r>
    <x v="4"/>
    <s v="260280"/>
    <s v="INJ CP0022AF;CP0106AF"/>
    <s v="Cosmetic"/>
    <n v="80"/>
    <n v="1371122.8"/>
    <n v="52.735492307692311"/>
    <n v="17139.035"/>
    <s v="BU Discontinued - [1]"/>
    <n v="80"/>
    <n v="1371122.8"/>
    <x v="2"/>
    <x v="2"/>
  </r>
  <r>
    <x v="4"/>
    <s v="260295"/>
    <s v="INJ CP0037AF;CP0121AF"/>
    <s v="Cosmetic"/>
    <n v="80"/>
    <n v="884265.98"/>
    <n v="34.01023"/>
    <n v="11053.32475"/>
    <s v="BU Discontinued - [1]"/>
    <n v="80"/>
    <n v="884265.98"/>
    <x v="2"/>
    <x v="2"/>
  </r>
  <r>
    <x v="4"/>
    <s v="260305"/>
    <s v="INJ CP0046AF"/>
    <s v="Cosmetic"/>
    <n v="80"/>
    <n v="93834.21"/>
    <n v="3.609008076923077"/>
    <n v="1172.927625"/>
    <s v="BU Discontinued - [1]"/>
    <n v="80"/>
    <n v="93834.21"/>
    <x v="2"/>
    <x v="2"/>
  </r>
  <r>
    <x v="4"/>
    <s v="260315"/>
    <s v="INJ CP0056AF"/>
    <s v="Cosmetic"/>
    <n v="100"/>
    <n v="198176.22"/>
    <n v="7.6221623076923075"/>
    <n v="1981.7622000000001"/>
    <s v="BU Discontinued - [1]"/>
    <n v="100"/>
    <n v="198176.22"/>
    <x v="2"/>
    <x v="2"/>
  </r>
  <r>
    <x v="4"/>
    <s v="260321"/>
    <s v="INJ CP0062AF"/>
    <s v="Cosmetic"/>
    <n v="220"/>
    <n v="792281.53003999998"/>
    <n v="30.472366539999999"/>
    <n v="3601.2796819999999"/>
    <s v="BU Discontinued - [1]"/>
    <n v="220"/>
    <n v="792281.53003999998"/>
    <x v="2"/>
    <x v="2"/>
  </r>
  <r>
    <x v="4"/>
    <s v="260335"/>
    <s v="INJ CP0076AF"/>
    <s v="Cosmetic"/>
    <n v="120"/>
    <n v="203175.71004000001"/>
    <n v="7.8144503861538466"/>
    <n v="1693.130917"/>
    <s v="BU Discontinued - [1]"/>
    <n v="120"/>
    <n v="203175.71004000001"/>
    <x v="2"/>
    <x v="2"/>
  </r>
  <r>
    <x v="4"/>
    <s v="260344"/>
    <s v="INJ Orange1-7"/>
    <s v="Cosmetic"/>
    <n v="150"/>
    <n v="249007.21004999999"/>
    <n v="9.5772003865384612"/>
    <n v="1660.0480669999999"/>
    <s v="BU Discontinued - [1]"/>
    <n v="150"/>
    <n v="249007.21004999999"/>
    <x v="2"/>
    <x v="2"/>
  </r>
  <r>
    <x v="4"/>
    <s v="460161"/>
    <s v="PAD NF0011"/>
    <s v="Cosmetic"/>
    <n v="124"/>
    <n v="16275633.689972"/>
    <n v="625.98591115276929"/>
    <n v="131255.110403"/>
    <s v="BU Discontinued - [1]"/>
    <n v="124"/>
    <n v="16275633.689972"/>
    <x v="2"/>
    <x v="2"/>
  </r>
  <r>
    <x v="4"/>
    <s v="460166"/>
    <s v="PAD NL0005(2)"/>
    <s v="Cosmetic"/>
    <n v="50"/>
    <n v="2224825.19"/>
    <n v="85.57019961538461"/>
    <n v="44496.503799999999"/>
    <s v="BU Discontinued - [1]"/>
    <n v="50"/>
    <n v="2224825.19"/>
    <x v="2"/>
    <x v="2"/>
  </r>
  <r>
    <x v="4"/>
    <s v="460181"/>
    <s v="PAD NL0014"/>
    <s v="Cosmetic"/>
    <n v="50"/>
    <n v="1929204.97"/>
    <n v="74.200191153846148"/>
    <n v="38584.099399999999"/>
    <s v="BU Discontinued - [1]"/>
    <n v="50"/>
    <n v="1929204.97"/>
    <x v="2"/>
    <x v="2"/>
  </r>
  <r>
    <x v="4"/>
    <s v="460182"/>
    <s v="PAD NL0013"/>
    <s v="Cosmetic"/>
    <n v="230"/>
    <n v="6294643.3800799996"/>
    <n v="242.10166846461536"/>
    <n v="27368.014695999998"/>
    <s v="BU Discontinued - [1]"/>
    <n v="230"/>
    <n v="6294643.3800799996"/>
    <x v="2"/>
    <x v="2"/>
  </r>
  <r>
    <x v="4"/>
    <s v="460232"/>
    <s v="PAD ND0060"/>
    <s v="Cosmetic"/>
    <n v="50"/>
    <n v="3435019.68"/>
    <n v="132.11614153846153"/>
    <n v="68700.39360000001"/>
    <s v="BU Discontinued - [1]"/>
    <n v="50"/>
    <n v="3435019.6799999997"/>
    <x v="2"/>
    <x v="2"/>
  </r>
  <r>
    <x v="4"/>
    <s v="460236"/>
    <s v="PAD ND0063"/>
    <s v="Cosmetic"/>
    <n v="100"/>
    <n v="22510430.210000001"/>
    <n v="865.78577730769234"/>
    <n v="225104.3021"/>
    <s v="BU Discontinued - [1]"/>
    <n v="100"/>
    <n v="22510430.210000001"/>
    <x v="2"/>
    <x v="2"/>
  </r>
  <r>
    <x v="4"/>
    <s v="660245"/>
    <s v="UV NG0013(3)"/>
    <s v="Cosmetic"/>
    <n v="306"/>
    <n v="21006575.710074"/>
    <n v="807.94521961823079"/>
    <n v="68648.940229"/>
    <s v="BU Discontinued - [1]"/>
    <n v="306"/>
    <n v="21006575.710074"/>
    <x v="2"/>
    <x v="2"/>
  </r>
  <r>
    <x v="4"/>
    <s v="660266"/>
    <s v="UV NL0012"/>
    <s v="Cosmetic"/>
    <n v="226.5"/>
    <n v="17755571.220020998"/>
    <n v="682.906585385423"/>
    <n v="78391.042913999991"/>
    <s v="BU Discontinued - [1]"/>
    <n v="226.5"/>
    <n v="17755571.220021002"/>
    <x v="2"/>
    <x v="2"/>
  </r>
  <r>
    <x v="4"/>
    <s v="660286"/>
    <s v="UV NP0007"/>
    <s v="Cosmetic"/>
    <n v="264.5"/>
    <n v="10317060.839892"/>
    <n v="396.81003230353843"/>
    <n v="39005.901096000001"/>
    <s v="BU Discontinued - [1]"/>
    <n v="264.5"/>
    <n v="10317060.839892"/>
    <x v="2"/>
    <x v="2"/>
  </r>
  <r>
    <x v="4"/>
    <s v="660292"/>
    <s v="UV NP0013(a)"/>
    <s v="Cosmetic"/>
    <n v="240"/>
    <n v="11754366.28008"/>
    <n v="452.0910107723077"/>
    <n v="48976.526166999996"/>
    <s v="BU Discontinued - [1]"/>
    <n v="240"/>
    <n v="11754366.28008"/>
    <x v="2"/>
    <x v="2"/>
  </r>
  <r>
    <x v="4"/>
    <s v="660299"/>
    <s v="UV NL0015"/>
    <s v="Cosmetic"/>
    <n v="252"/>
    <n v="16681217.600124"/>
    <n v="641.58529231246155"/>
    <n v="66195.307937000005"/>
    <s v="BU Discontinued - [1]"/>
    <n v="252"/>
    <n v="16681217.600124002"/>
    <x v="2"/>
    <x v="2"/>
  </r>
  <r>
    <x v="4"/>
    <s v="660353"/>
    <s v="UV CP0048AF"/>
    <s v="Cosmetic"/>
    <n v="100"/>
    <n v="1170148.1000000001"/>
    <n v="45.005696153846159"/>
    <n v="11701.481000000002"/>
    <s v="BU Discontinued - [1]"/>
    <n v="100"/>
    <n v="1170148.1000000001"/>
    <x v="2"/>
    <x v="2"/>
  </r>
  <r>
    <x v="4"/>
    <s v="660394"/>
    <s v="UV CP0137AF"/>
    <s v="Cosmetic"/>
    <n v="38"/>
    <n v="3417205.0599859999"/>
    <n v="131.43096384561539"/>
    <n v="89926.448946999997"/>
    <s v="BU Discontinued - [1]"/>
    <n v="38"/>
    <n v="3417205.0599859999"/>
    <x v="2"/>
    <x v="2"/>
  </r>
  <r>
    <x v="4"/>
    <s v="660396"/>
    <s v="UV BM71173"/>
    <s v="Cosmetic"/>
    <n v="831"/>
    <n v="30472741.639632002"/>
    <n v="1172.0285246012309"/>
    <n v="36669.965872000001"/>
    <s v="BU Discontinued - [1]"/>
    <n v="831"/>
    <n v="30472741.639632002"/>
    <x v="2"/>
    <x v="2"/>
  </r>
  <r>
    <x v="4"/>
    <s v="660398"/>
    <s v="UV NF0024"/>
    <s v="Cosmetic"/>
    <n v="172"/>
    <n v="7377271.9299839996"/>
    <n v="283.74122807630766"/>
    <n v="42891.115871999995"/>
    <s v="BU Discontinued - [1]"/>
    <n v="172"/>
    <n v="7377271.9299839996"/>
    <x v="2"/>
    <x v="2"/>
  </r>
  <r>
    <x v="4"/>
    <s v="660399"/>
    <s v="UV NF0025"/>
    <s v="Cosmetic"/>
    <n v="111"/>
    <n v="11248890.510005999"/>
    <n v="432.64963500023072"/>
    <n v="101341.355946"/>
    <s v="BU Discontinued - [1]"/>
    <n v="111"/>
    <n v="11248890.510005999"/>
    <x v="2"/>
    <x v="2"/>
  </r>
  <r>
    <x v="4"/>
    <s v="660400"/>
    <s v="UV NF0026"/>
    <s v="Cosmetic"/>
    <n v="68.5"/>
    <n v="2516355.1500114999"/>
    <n v="96.782890385057684"/>
    <n v="36735.111679000001"/>
    <s v="BU Discontinued - [1]"/>
    <n v="68.5"/>
    <n v="2516355.1500115003"/>
    <x v="2"/>
    <x v="2"/>
  </r>
  <r>
    <x v="4"/>
    <s v="660401"/>
    <s v="UV NF0027"/>
    <s v="Cosmetic"/>
    <n v="80"/>
    <n v="8345097.6699999999"/>
    <n v="320.96529499999997"/>
    <n v="104313.720875"/>
    <s v="BU Discontinued - [1]"/>
    <n v="80"/>
    <n v="8345097.6699999999"/>
    <x v="2"/>
    <x v="2"/>
  </r>
  <r>
    <x v="4"/>
    <s v="660402"/>
    <s v="UV NF0028"/>
    <s v="Cosmetic"/>
    <n v="378.5"/>
    <n v="14791362.1401635"/>
    <n v="568.89854385244234"/>
    <n v="39078.896010999997"/>
    <s v="BU Discontinued - [1]"/>
    <n v="378.5"/>
    <n v="14791362.1401635"/>
    <x v="2"/>
    <x v="2"/>
  </r>
  <r>
    <x v="4"/>
    <s v="660403"/>
    <s v="UV ND0056"/>
    <s v="Cosmetic"/>
    <n v="70"/>
    <n v="7294473.4400300002"/>
    <n v="280.55667077038464"/>
    <n v="104206.763429"/>
    <s v="BU Discontinued - [1]"/>
    <n v="70"/>
    <n v="7294473.4400300002"/>
    <x v="2"/>
    <x v="2"/>
  </r>
  <r>
    <x v="4"/>
    <s v="660404"/>
    <s v="UV ND0057"/>
    <s v="Cosmetic"/>
    <n v="59"/>
    <n v="5873834.2900099996"/>
    <n v="225.91670346192305"/>
    <n v="99556.513389999993"/>
    <s v="BU Discontinued - [1]"/>
    <n v="59"/>
    <n v="5873834.2900099996"/>
    <x v="2"/>
    <x v="2"/>
  </r>
  <r>
    <x v="4"/>
    <s v="660406"/>
    <s v="UV ND0059"/>
    <s v="Cosmetic"/>
    <n v="79.5"/>
    <n v="9966574.0100309998"/>
    <n v="383.32976961657693"/>
    <n v="125365.71081799999"/>
    <s v="BU Discontinued - [1]"/>
    <n v="79.5"/>
    <n v="9966574.0100309998"/>
    <x v="2"/>
    <x v="2"/>
  </r>
  <r>
    <x v="4"/>
    <s v="660407"/>
    <s v="UV ND0060"/>
    <s v="Cosmetic"/>
    <n v="71"/>
    <n v="7243599.4099709997"/>
    <n v="278.59997730657693"/>
    <n v="102022.52690099999"/>
    <s v="BU Discontinued - [1]"/>
    <n v="71"/>
    <n v="7243599.4099710006"/>
    <x v="2"/>
    <x v="2"/>
  </r>
  <r>
    <x v="4"/>
    <s v="660408"/>
    <s v="UV NG0019"/>
    <s v="Cosmetic"/>
    <n v="50"/>
    <n v="3958199.17"/>
    <n v="152.2384296153846"/>
    <n v="79163.983399999997"/>
    <s v="BU Discontinued - [1]"/>
    <n v="50"/>
    <n v="3958199.17"/>
    <x v="2"/>
    <x v="2"/>
  </r>
  <r>
    <x v="4"/>
    <s v="660409"/>
    <s v="UV ND0061"/>
    <s v="Cosmetic"/>
    <n v="75"/>
    <n v="6074360.9900249997"/>
    <n v="233.62926884711538"/>
    <n v="80991.479867000002"/>
    <s v="BU Discontinued - [1]"/>
    <n v="75"/>
    <n v="6074360.9900249997"/>
    <x v="2"/>
    <x v="2"/>
  </r>
  <r>
    <x v="4"/>
    <s v="660410"/>
    <s v="UV ND0062"/>
    <s v="Cosmetic"/>
    <n v="74"/>
    <n v="5987326.9899859997"/>
    <n v="230.28180730715383"/>
    <n v="80909.824188999992"/>
    <s v="BU Discontinued - [1]"/>
    <n v="74"/>
    <n v="5987326.9899860006"/>
    <x v="2"/>
    <x v="2"/>
  </r>
  <r>
    <x v="4"/>
    <s v="660411"/>
    <s v="UV ND0063"/>
    <s v="Cosmetic"/>
    <n v="125"/>
    <n v="30068213.530000001"/>
    <n v="1156.4697511538461"/>
    <n v="240545.70824000001"/>
    <s v="BU Discontinued - [1]"/>
    <n v="125"/>
    <n v="30068213.530000001"/>
    <x v="2"/>
    <x v="2"/>
  </r>
  <r>
    <x v="4"/>
    <s v="660413"/>
    <s v="UV ND0019AF-36 Nails"/>
    <s v="Cosmetic"/>
    <n v="204"/>
    <n v="41316634.749936"/>
    <n v="1589.101336536"/>
    <n v="202532.523284"/>
    <s v="BU Discontinued - [1]"/>
    <n v="204"/>
    <n v="41316634.749936"/>
    <x v="2"/>
    <x v="2"/>
  </r>
  <r>
    <x v="4"/>
    <s v="660414"/>
    <s v="UV NG0009AF-36 Nails"/>
    <s v="Cosmetic"/>
    <n v="25"/>
    <n v="5512698.7699999996"/>
    <n v="212.02687576923074"/>
    <n v="220507.95079999999"/>
    <s v="BU Discontinued - [1]"/>
    <n v="25"/>
    <n v="5512698.7699999996"/>
    <x v="2"/>
    <x v="2"/>
  </r>
  <r>
    <x v="4"/>
    <s v="260113"/>
    <s v="INJ Top Case Muse&amp;co"/>
    <s v="Cosmetic"/>
    <n v="2596"/>
    <n v="6877811.0896439999"/>
    <n v="264.53119575553848"/>
    <n v="2649.3879390000002"/>
    <s v="BU Discontinued - [1]"/>
    <n v="2596"/>
    <n v="6877811.0896440009"/>
    <x v="2"/>
    <x v="2"/>
  </r>
  <r>
    <x v="4"/>
    <s v="260350"/>
    <s v="INJ BM71171"/>
    <s v="Cosmetic"/>
    <n v="198"/>
    <n v="824276.29006799997"/>
    <n v="31.702934233384614"/>
    <n v="4163.0115660000001"/>
    <s v="BU Discontinued - [1]"/>
    <n v="198"/>
    <n v="824276.29006799997"/>
    <x v="2"/>
    <x v="2"/>
  </r>
  <r>
    <x v="4"/>
    <s v="260351"/>
    <s v="INJ BM71172"/>
    <s v="Cosmetic"/>
    <n v="370"/>
    <n v="1063490.75987"/>
    <n v="40.903490764230767"/>
    <n v="2874.2993509999997"/>
    <s v="BU Discontinued - [1]"/>
    <n v="370"/>
    <n v="1063490.75987"/>
    <x v="2"/>
    <x v="2"/>
  </r>
  <r>
    <x v="4"/>
    <s v="660024"/>
    <s v="UV 71374"/>
    <s v="Cosmetic"/>
    <n v="372"/>
    <n v="5205648.179916"/>
    <n v="200.21723768907691"/>
    <n v="13993.677903"/>
    <s v="BU Discontinued - [1]"/>
    <n v="372"/>
    <n v="5205648.179916"/>
    <x v="2"/>
    <x v="2"/>
  </r>
  <r>
    <x v="4"/>
    <s v="660140"/>
    <s v="UV NC0001"/>
    <s v="Cosmetic"/>
    <n v="70"/>
    <n v="256786.06002"/>
    <n v="9.8763869238461535"/>
    <n v="3668.3722860000003"/>
    <s v="BU Discontinued - [1]"/>
    <n v="70"/>
    <n v="256786.06001999998"/>
    <x v="2"/>
    <x v="2"/>
  </r>
  <r>
    <x v="4"/>
    <s v="660180"/>
    <s v="UV NL0009"/>
    <s v="Cosmetic"/>
    <n v="36"/>
    <n v="736628.28998400003"/>
    <n v="28.331857307076923"/>
    <n v="20461.896944"/>
    <s v="BU Discontinued - [1]"/>
    <n v="36"/>
    <n v="736628.28998400003"/>
    <x v="2"/>
    <x v="2"/>
  </r>
  <r>
    <x v="4"/>
    <s v="660207"/>
    <s v="UV NF0017"/>
    <s v="Cosmetic"/>
    <n v="10"/>
    <n v="385207.52"/>
    <n v="14.815673846153848"/>
    <n v="38520.752"/>
    <s v="BU Discontinued - [1]"/>
    <n v="10"/>
    <n v="385207.52"/>
    <x v="2"/>
    <x v="2"/>
  </r>
  <r>
    <x v="4"/>
    <s v="660295"/>
    <s v="UV PL0003"/>
    <s v="Cosmetic"/>
    <n v="46"/>
    <n v="4444542.369984"/>
    <n v="170.94393730707694"/>
    <n v="96620.486304000005"/>
    <s v="BU Discontinued - [1]"/>
    <n v="46"/>
    <n v="4444542.369984"/>
    <x v="2"/>
    <x v="2"/>
  </r>
  <r>
    <x v="4"/>
    <s v="660343"/>
    <s v="UV CP0039AF;CP0123AF"/>
    <s v="Cosmetic"/>
    <n v="5"/>
    <n v="104577.62"/>
    <n v="4.0222161538461538"/>
    <n v="20915.523999999998"/>
    <s v="BU Discontinued - [1]"/>
    <n v="5"/>
    <n v="104577.62000000001"/>
    <x v="2"/>
    <x v="2"/>
  </r>
  <r>
    <x v="4"/>
    <s v="660350"/>
    <s v="UV CP0045AF"/>
    <s v="Cosmetic"/>
    <n v="56"/>
    <n v="347905.689992"/>
    <n v="13.380988076615385"/>
    <n v="6212.6016069999996"/>
    <s v="BU Discontinued - [1]"/>
    <n v="56"/>
    <n v="347905.689992"/>
    <x v="2"/>
    <x v="2"/>
  </r>
  <r>
    <x v="4"/>
    <s v="660351"/>
    <s v="UV CP0046AF"/>
    <s v="Cosmetic"/>
    <n v="197"/>
    <n v="841005.889907"/>
    <n v="32.346380381038465"/>
    <n v="4269.065431"/>
    <s v="BU Discontinued - [1]"/>
    <n v="197"/>
    <n v="841005.889907"/>
    <x v="2"/>
    <x v="2"/>
  </r>
  <r>
    <x v="4"/>
    <s v="660354"/>
    <s v="UV CP0049AF"/>
    <s v="Cosmetic"/>
    <n v="38"/>
    <n v="155018.96000799999"/>
    <n v="5.9622676926153844"/>
    <n v="4079.446316"/>
    <s v="BU Discontinued - [1]"/>
    <n v="38"/>
    <n v="155018.96000799999"/>
    <x v="2"/>
    <x v="2"/>
  </r>
  <r>
    <x v="4"/>
    <s v="660358"/>
    <s v="UV CP0053AF"/>
    <s v="Cosmetic"/>
    <n v="85"/>
    <n v="485888.86999500002"/>
    <n v="18.688033461346155"/>
    <n v="5716.3396469999998"/>
    <s v="BU Discontinued - [1]"/>
    <n v="85"/>
    <n v="485888.86999499996"/>
    <x v="2"/>
    <x v="2"/>
  </r>
  <r>
    <x v="4"/>
    <s v="660360"/>
    <s v="UV CP0055AF"/>
    <s v="Cosmetic"/>
    <n v="99"/>
    <n v="544574.10001499997"/>
    <n v="20.945157692884614"/>
    <n v="5500.7484850000001"/>
    <s v="BU Discontinued - [1]"/>
    <n v="99"/>
    <n v="544574.10001499997"/>
    <x v="2"/>
    <x v="2"/>
  </r>
  <r>
    <x v="4"/>
    <s v="660361"/>
    <s v="UV CP0056AF"/>
    <s v="Cosmetic"/>
    <n v="62"/>
    <n v="326599.64997999999"/>
    <n v="12.56152499923077"/>
    <n v="5267.7362899999998"/>
    <s v="BU Discontinued - [1]"/>
    <n v="62"/>
    <n v="326599.64997999999"/>
    <x v="2"/>
    <x v="2"/>
  </r>
  <r>
    <x v="4"/>
    <s v="660364"/>
    <s v="UV CP0059AF"/>
    <s v="Cosmetic"/>
    <n v="53"/>
    <n v="351558.90999299998"/>
    <n v="13.521496538192308"/>
    <n v="6633.1869809999998"/>
    <s v="BU Discontinued - [1]"/>
    <n v="53"/>
    <n v="351558.90999299998"/>
    <x v="2"/>
    <x v="2"/>
  </r>
  <r>
    <x v="4"/>
    <s v="660365"/>
    <s v="UV CP0060AF"/>
    <s v="Cosmetic"/>
    <n v="219"/>
    <n v="872595.45009000006"/>
    <n v="33.561363464999999"/>
    <n v="3984.4541100000001"/>
    <s v="BU Discontinued - [1]"/>
    <n v="219"/>
    <n v="872595.45009000006"/>
    <x v="2"/>
    <x v="2"/>
  </r>
  <r>
    <x v="4"/>
    <s v="660366"/>
    <s v="UV CP0061AF"/>
    <s v="Cosmetic"/>
    <n v="69"/>
    <n v="436182.860025"/>
    <n v="16.776263847115384"/>
    <n v="6321.4907249999997"/>
    <s v="BU Discontinued - [1]"/>
    <n v="69"/>
    <n v="436182.860025"/>
    <x v="2"/>
    <x v="2"/>
  </r>
  <r>
    <x v="4"/>
    <s v="660368"/>
    <s v="UV CP0063AF"/>
    <s v="Cosmetic"/>
    <n v="132"/>
    <n v="675866.29004400002"/>
    <n v="25.994857309384617"/>
    <n v="5120.1991669999998"/>
    <s v="BU Discontinued - [1]"/>
    <n v="132"/>
    <n v="675866.29004400002"/>
    <x v="2"/>
    <x v="2"/>
  </r>
  <r>
    <x v="4"/>
    <s v="660369"/>
    <s v="UV CP0064AF"/>
    <s v="Cosmetic"/>
    <n v="16"/>
    <n v="87934.1"/>
    <n v="3.3820807692307695"/>
    <n v="5495.8812500000004"/>
    <s v="BU Discontinued - [1]"/>
    <n v="16"/>
    <n v="87934.1"/>
    <x v="2"/>
    <x v="2"/>
  </r>
  <r>
    <x v="4"/>
    <s v="660372"/>
    <s v="UV CP0067AF"/>
    <s v="Cosmetic"/>
    <n v="103"/>
    <n v="561341.30000199995"/>
    <n v="21.590050000076921"/>
    <n v="5449.9155339999998"/>
    <s v="BU Discontinued - [1]"/>
    <n v="103"/>
    <n v="561341.30000199995"/>
    <x v="2"/>
    <x v="2"/>
  </r>
  <r>
    <x v="4"/>
    <s v="660373"/>
    <s v="UV CP0068AF"/>
    <s v="Cosmetic"/>
    <n v="50"/>
    <n v="339175.77"/>
    <n v="13.045221923076923"/>
    <n v="6783.5154000000002"/>
    <s v="BU Discontinued - [1]"/>
    <n v="50"/>
    <n v="339175.77"/>
    <x v="2"/>
    <x v="2"/>
  </r>
  <r>
    <x v="4"/>
    <s v="660374"/>
    <s v="UV CP0069AF"/>
    <s v="Cosmetic"/>
    <n v="18"/>
    <n v="86671.490004000007"/>
    <n v="3.3335188463076926"/>
    <n v="4815.082778"/>
    <s v="BU Discontinued - [1]"/>
    <n v="18"/>
    <n v="86671.490003999992"/>
    <x v="2"/>
    <x v="2"/>
  </r>
  <r>
    <x v="4"/>
    <s v="660375"/>
    <s v="UV CP0070AF"/>
    <s v="Cosmetic"/>
    <n v="117"/>
    <n v="620026.54002900003"/>
    <n v="23.847174616500002"/>
    <n v="5299.3721370000003"/>
    <s v="BU Discontinued - [1]"/>
    <n v="117"/>
    <n v="620026.54002900003"/>
    <x v="2"/>
    <x v="2"/>
  </r>
  <r>
    <x v="4"/>
    <s v="660376"/>
    <s v="UV CP0071AF"/>
    <s v="Cosmetic"/>
    <n v="133"/>
    <n v="687095.39001600002"/>
    <n v="26.426745769846153"/>
    <n v="5166.130752"/>
    <s v="BU Discontinued - [1]"/>
    <n v="133"/>
    <n v="687095.39001600002"/>
    <x v="2"/>
    <x v="2"/>
  </r>
  <r>
    <x v="4"/>
    <s v="660378"/>
    <s v="UV CP0073AF"/>
    <s v="Cosmetic"/>
    <n v="150"/>
    <n v="701309.67"/>
    <n v="26.973448846153847"/>
    <n v="4675.3978000000006"/>
    <s v="BU Discontinued - [1]"/>
    <n v="150"/>
    <n v="701309.66999999993"/>
    <x v="2"/>
    <x v="2"/>
  </r>
  <r>
    <x v="4"/>
    <s v="660379"/>
    <s v="UV CP0074AF"/>
    <s v="Cosmetic"/>
    <n v="40"/>
    <n v="239946.02"/>
    <n v="9.2286930769230757"/>
    <n v="5998.6504999999997"/>
    <s v="BU Discontinued - [1]"/>
    <n v="40"/>
    <n v="239946.02"/>
    <x v="2"/>
    <x v="2"/>
  </r>
  <r>
    <x v="4"/>
    <s v="660380"/>
    <s v="UV CP0075AF"/>
    <s v="Cosmetic"/>
    <n v="246"/>
    <n v="1145334.2400239999"/>
    <n v="44.051316923999998"/>
    <n v="4655.8302439999998"/>
    <s v="BU Discontinued - [1]"/>
    <n v="246"/>
    <n v="1145334.2400239999"/>
    <x v="2"/>
    <x v="2"/>
  </r>
  <r>
    <x v="4"/>
    <s v="660381"/>
    <s v="UV CP0076AF"/>
    <s v="Cosmetic"/>
    <n v="246"/>
    <n v="969110.92995000002"/>
    <n v="37.273497305769233"/>
    <n v="3939.4753249999999"/>
    <s v="BU Discontinued - [1]"/>
    <n v="246"/>
    <n v="969110.92995000002"/>
    <x v="2"/>
    <x v="2"/>
  </r>
  <r>
    <x v="4"/>
    <s v="660384"/>
    <s v="UV CP0079AF"/>
    <s v="Cosmetic"/>
    <n v="22"/>
    <n v="116715.370002"/>
    <n v="4.4890526923846155"/>
    <n v="5305.2440909999996"/>
    <s v="BU Discontinued - [1]"/>
    <n v="22"/>
    <n v="116715.370002"/>
    <x v="2"/>
    <x v="2"/>
  </r>
  <r>
    <x v="4"/>
    <s v="660386"/>
    <s v="UV CP0081AF"/>
    <s v="Cosmetic"/>
    <n v="185"/>
    <n v="926991.04992000002"/>
    <n v="35.653501920000004"/>
    <n v="5010.7624320000004"/>
    <s v="BU Discontinued - [1]"/>
    <n v="185"/>
    <n v="926991.04992000014"/>
    <x v="2"/>
    <x v="2"/>
  </r>
  <r>
    <x v="4"/>
    <s v="660387"/>
    <s v="UV CP0082AF"/>
    <s v="Cosmetic"/>
    <n v="80"/>
    <n v="457960.25"/>
    <n v="17.613855769230771"/>
    <n v="5724.5031250000002"/>
    <s v="BU Discontinued - [1]"/>
    <n v="80"/>
    <n v="457960.25"/>
    <x v="2"/>
    <x v="2"/>
  </r>
  <r>
    <x v="4"/>
    <s v="660388"/>
    <s v="UV CP0083AF"/>
    <s v="Cosmetic"/>
    <n v="80"/>
    <n v="441187.32"/>
    <n v="16.968743076923076"/>
    <n v="5514.8415000000005"/>
    <s v="BU Discontinued - [1]"/>
    <n v="80"/>
    <n v="441187.32000000007"/>
    <x v="2"/>
    <x v="2"/>
  </r>
  <r>
    <x v="4"/>
    <s v="660390"/>
    <s v="UV Orange1-7"/>
    <s v="Cosmetic"/>
    <n v="207"/>
    <n v="813022.58993400005"/>
    <n v="31.270099612846156"/>
    <n v="3927.6453620000002"/>
    <s v="BU Discontinued - [1]"/>
    <n v="207"/>
    <n v="813022.58993400005"/>
    <x v="2"/>
    <x v="2"/>
  </r>
  <r>
    <x v="4"/>
    <s v="660391"/>
    <s v="UV Black"/>
    <s v="Cosmetic"/>
    <n v="224.5"/>
    <n v="943322.94991800003"/>
    <n v="36.281651919923078"/>
    <n v="4201.8839640000006"/>
    <s v="BU Discontinued - [1]"/>
    <n v="224.5"/>
    <n v="943322.94991799991"/>
    <x v="2"/>
    <x v="2"/>
  </r>
  <r>
    <x v="4"/>
    <s v="660405"/>
    <s v="UV ND0058"/>
    <s v="Cosmetic"/>
    <n v="35.5"/>
    <n v="6791057.9400155004"/>
    <n v="261.19453615444235"/>
    <n v="191297.40676100002"/>
    <s v="BU Discontinued - [1]"/>
    <n v="35.5"/>
    <n v="6791057.9400154995"/>
    <x v="2"/>
    <x v="2"/>
  </r>
  <r>
    <x v="4"/>
    <s v="660412"/>
    <s v="UV BM71175"/>
    <s v="Cosmetic"/>
    <n v="800"/>
    <n v="19946561.3704"/>
    <n v="767.17543732307695"/>
    <n v="24933.201713000002"/>
    <s v="BU Discontinued - [1]"/>
    <n v="800"/>
    <n v="19946561.3704"/>
    <x v="2"/>
    <x v="2"/>
  </r>
  <r>
    <x v="4"/>
    <s v="660415"/>
    <s v="UV NG0006AF-36 Nails"/>
    <s v="Cosmetic"/>
    <n v="9"/>
    <n v="770866.340004"/>
    <n v="29.648705384769229"/>
    <n v="85651.815556000001"/>
    <s v="BU Discontinued - [1]"/>
    <n v="9"/>
    <n v="770866.340004"/>
    <x v="2"/>
    <x v="2"/>
  </r>
  <r>
    <x v="4"/>
    <s v="260054"/>
    <s v="INJ 01-91030-E01"/>
    <s v="Cosmetic"/>
    <n v="17"/>
    <n v="51859.170004"/>
    <n v="1.9945834616923077"/>
    <n v="3050.5394120000001"/>
    <s v="BU Discontinued - [1]"/>
    <n v="17"/>
    <n v="51859.170004"/>
    <x v="2"/>
    <x v="2"/>
  </r>
  <r>
    <x v="4"/>
    <s v="561002"/>
    <s v="META 01-91032-E01 ( SI tech)"/>
    <s v="Cosmetic"/>
    <n v="1"/>
    <n v="16124.39"/>
    <n v="0.62016884615384615"/>
    <n v="16124.39"/>
    <s v="Item unable to recycle due to painted on product"/>
    <n v="1"/>
    <n v="16124.39"/>
    <x v="2"/>
    <x v="2"/>
  </r>
  <r>
    <x v="4"/>
    <s v="561003"/>
    <s v="META 01-91038-E01 ( Minghui)"/>
    <s v="Cosmetic"/>
    <n v="17"/>
    <n v="130940.20999800001"/>
    <n v="5.0361619229999999"/>
    <n v="7702.3652940000002"/>
    <s v="Item unable to recycle due to painted on product"/>
    <n v="17"/>
    <n v="130940.20999800001"/>
    <x v="2"/>
    <x v="2"/>
  </r>
  <r>
    <x v="4"/>
    <s v="561010"/>
    <s v="META 72165 ( SI tech)"/>
    <s v="Cosmetic"/>
    <n v="46"/>
    <n v="998584.89998600003"/>
    <n v="38.407111537923079"/>
    <n v="21708.367391"/>
    <s v="Item unable to recycle due to painted on product"/>
    <n v="46"/>
    <n v="998584.89998600003"/>
    <x v="2"/>
    <x v="2"/>
  </r>
  <r>
    <x v="4"/>
    <s v="300201"/>
    <s v="CNC CANVAS 2 ( Samsung)"/>
    <s v="Mobile"/>
    <n v="46"/>
    <n v="41653.530012000003"/>
    <n v="1.6020588466153847"/>
    <n v="905.51152200000001"/>
    <s v="Item unable to recycle due to painted on product"/>
    <n v="46"/>
    <n v="41653.530012000003"/>
    <x v="2"/>
    <x v="1"/>
  </r>
  <r>
    <x v="4"/>
    <s v="282024"/>
    <s v="KN-88136(3)"/>
    <s v="Cosmetic"/>
    <n v="429"/>
    <n v="4759097.3601599997"/>
    <n v="183.04220615999998"/>
    <n v="11093.46704"/>
    <s v="BU Discontinued - [1]"/>
    <n v="429"/>
    <n v="4759097.3601599997"/>
    <x v="2"/>
    <x v="2"/>
  </r>
  <r>
    <x v="4"/>
    <s v="282025"/>
    <s v="KN-88133(3)"/>
    <s v="Cosmetic"/>
    <n v="11625"/>
    <n v="71558590.995000005"/>
    <n v="2752.2534998076926"/>
    <n v="6155.5777200000002"/>
    <s v="BU Discontinued - [1]"/>
    <n v="11625"/>
    <n v="71558590.995000005"/>
    <x v="2"/>
    <x v="2"/>
  </r>
  <r>
    <x v="4"/>
    <s v="482025"/>
    <s v="CU-88133(4)"/>
    <s v="Cosmetic"/>
    <n v="521"/>
    <n v="2155064.3400849998"/>
    <n v="82.887090003269222"/>
    <n v="4136.3998849999998"/>
    <s v="BU Discontinued - [1]"/>
    <n v="521"/>
    <n v="2155064.3400849998"/>
    <x v="2"/>
    <x v="2"/>
  </r>
  <r>
    <x v="4"/>
    <s v="470010"/>
    <s v="CH 928#8"/>
    <s v="Mobile"/>
    <n v="2"/>
    <n v="26849.9"/>
    <n v="1.0326884615384615"/>
    <n v="13424.95"/>
    <s v="Item unable to recycle due to painted on product"/>
    <n v="2"/>
    <n v="26849.9"/>
    <x v="2"/>
    <x v="1"/>
  </r>
  <r>
    <x v="4"/>
    <s v="450091"/>
    <s v="CH DCT 047"/>
    <s v="Mobile"/>
    <n v="21"/>
    <n v="874636.05998999998"/>
    <n v="33.639848461153846"/>
    <n v="41649.336190000002"/>
    <s v="Item unable to recycle due to painted on product"/>
    <n v="21"/>
    <n v="874636.05998999998"/>
    <x v="2"/>
    <x v="1"/>
  </r>
  <r>
    <x v="4"/>
    <s v="210178"/>
    <s v="CA LGIT MPC5.5 Cover lens 3HDC00003A"/>
    <s v="Auto"/>
    <n v="21777"/>
    <n v="83906265.561462998"/>
    <n v="3227.1640600562691"/>
    <n v="3852.976331058594"/>
    <s v=""/>
    <n v="0"/>
    <n v="0"/>
    <x v="1"/>
    <x v="0"/>
  </r>
  <r>
    <x v="4"/>
    <s v="210179"/>
    <s v="CA TRW-FCA 4.8 Housing"/>
    <s v="Auto"/>
    <n v="1450"/>
    <n v="16123485.64418447"/>
    <n v="620.13406323786421"/>
    <n v="11119.645271851359"/>
    <s v=""/>
    <n v="0"/>
    <n v="0"/>
    <x v="1"/>
    <x v="0"/>
  </r>
  <r>
    <x v="4"/>
    <s v="210180"/>
    <s v="CA TRW-FCA 4.8 Cover"/>
    <s v="Auto"/>
    <n v="1320"/>
    <n v="7404847.5478389859"/>
    <n v="284.80182876303792"/>
    <n v="5609.7329907871108"/>
    <s v=""/>
    <n v="0"/>
    <n v="0"/>
    <x v="1"/>
    <x v="0"/>
  </r>
  <r>
    <x v="4"/>
    <s v="210192"/>
    <s v="CA LGIT TRW - GMT1XX Cover"/>
    <s v="Auto"/>
    <n v="800"/>
    <n v="4889248.2508010864"/>
    <n v="188.04800964619562"/>
    <n v="6111.560313501358"/>
    <s v=""/>
    <n v="0"/>
    <n v="0"/>
    <x v="1"/>
    <x v="0"/>
  </r>
  <r>
    <x v="4"/>
    <s v="210324"/>
    <s v="CA LGIT DCU15 3CAC00306 Housing"/>
    <s v="Auto"/>
    <n v="6534"/>
    <n v="39017295.982605785"/>
    <n v="1500.6652301002225"/>
    <n v="5971.4257702182103"/>
    <s v=""/>
    <n v="0"/>
    <n v="0"/>
    <x v="1"/>
    <x v="0"/>
  </r>
  <r>
    <x v="4"/>
    <s v="210325"/>
    <s v="CA LGIT DCU15 3CAC00307 Cover"/>
    <s v="Auto"/>
    <n v="2009"/>
    <n v="10741272.115270615"/>
    <n v="413.12585058733134"/>
    <n v="5346.5764635493351"/>
    <s v=""/>
    <n v="0"/>
    <n v="0"/>
    <x v="1"/>
    <x v="0"/>
  </r>
  <r>
    <x v="4"/>
    <s v="210331"/>
    <s v="CA Mando Brose GE821-J10-00-J100 Housing"/>
    <s v="Auto"/>
    <n v="1250"/>
    <n v="43518043.095826566"/>
    <n v="1673.7708883010218"/>
    <n v="34814.434476661256"/>
    <s v=""/>
    <n v="0"/>
    <n v="0"/>
    <x v="1"/>
    <x v="0"/>
  </r>
  <r>
    <x v="4"/>
    <s v="210343"/>
    <s v="CA ZF-GM ACP2 Housing A020R331 (A0038A6898)/A020R330 (A0038A6008)"/>
    <s v="Auto"/>
    <n v="7298"/>
    <n v="80821648.39567399"/>
    <n v="3108.5249382951533"/>
    <n v="11074.492791953136"/>
    <s v=""/>
    <n v="0"/>
    <n v="0"/>
    <x v="1"/>
    <x v="0"/>
  </r>
  <r>
    <x v="4"/>
    <s v="210359"/>
    <s v="CA ZF IPM 2.0 Housing Base A014A906/A014A871"/>
    <s v="Auto"/>
    <n v="425"/>
    <n v="6818479.740685977"/>
    <n v="262.24922079561452"/>
    <n v="16043.481742790535"/>
    <s v=""/>
    <n v="0"/>
    <n v="0"/>
    <x v="1"/>
    <x v="0"/>
  </r>
  <r>
    <x v="4"/>
    <s v="210364"/>
    <s v="CA LGIT 3CAZ00041A CL4 Housing"/>
    <s v="Auto"/>
    <n v="742"/>
    <n v="27331394.589778423"/>
    <n v="1051.2074842222471"/>
    <n v="36834.76359808413"/>
    <s v=""/>
    <n v="0"/>
    <n v="0"/>
    <x v="1"/>
    <x v="0"/>
  </r>
  <r>
    <x v="4"/>
    <s v="210385"/>
    <s v="CA Qualcomm  AIR GEN 5 50-36917"/>
    <s v="Qualcom"/>
    <n v="1018"/>
    <n v="11409930.345237479"/>
    <n v="438.84347481682607"/>
    <n v="11208.183050331512"/>
    <s v=""/>
    <n v="0"/>
    <n v="0"/>
    <x v="1"/>
    <x v="0"/>
  </r>
  <r>
    <x v="4"/>
    <s v="210145"/>
    <s v="CA LGIT Gen3 AL5"/>
    <s v="Auto"/>
    <n v="3754"/>
    <n v="96275642.539350271"/>
    <n v="3702.909328436549"/>
    <n v="25646.148785122608"/>
    <s v=""/>
    <n v="0"/>
    <n v="0"/>
    <x v="1"/>
    <x v="0"/>
  </r>
  <r>
    <x v="4"/>
    <s v="210148"/>
    <s v="CA LGIT Gen 2"/>
    <s v="Auto"/>
    <n v="1242"/>
    <n v="13621677.01786238"/>
    <n v="523.91065453316844"/>
    <n v="10967.53383080707"/>
    <s v=""/>
    <n v="0"/>
    <n v="0"/>
    <x v="1"/>
    <x v="0"/>
  </r>
  <r>
    <x v="4"/>
    <s v="210166"/>
    <s v="CA LGIT 570W 3MAM00541A"/>
    <s v="Auto"/>
    <n v="2806"/>
    <n v="37089445.659672998"/>
    <n v="1426.5171407566538"/>
    <n v="13217.906507367426"/>
    <s v=""/>
    <n v="0"/>
    <n v="0"/>
    <x v="1"/>
    <x v="0"/>
  </r>
  <r>
    <x v="4"/>
    <s v="210171"/>
    <s v="CA LGIT TRW-GMT1XX Housing"/>
    <s v="Auto"/>
    <n v="4335"/>
    <n v="45659750.938449144"/>
    <n v="1756.1442668634286"/>
    <n v="10532.814518673389"/>
    <s v=""/>
    <n v="0"/>
    <n v="0"/>
    <x v="1"/>
    <x v="0"/>
  </r>
  <r>
    <x v="4"/>
    <s v="210172"/>
    <s v="CA ZF TRW-Nissan/FCA/GMT 4.8 Lenmount"/>
    <s v="Auto"/>
    <n v="5048"/>
    <n v="17376845.11873281"/>
    <n v="668.34019687433886"/>
    <n v="3442.3227255809848"/>
    <s v=""/>
    <n v="0"/>
    <n v="0"/>
    <x v="1"/>
    <x v="0"/>
  </r>
  <r>
    <x v="4"/>
    <s v="210311"/>
    <s v="CA ZF IPM Housing A0025H7642( Casting MC)"/>
    <s v="Auto"/>
    <n v="786"/>
    <n v="15096616.723809838"/>
    <n v="580.63910476191688"/>
    <n v="19206.891506119387"/>
    <s v=""/>
    <n v="0"/>
    <n v="0"/>
    <x v="1"/>
    <x v="0"/>
  </r>
  <r>
    <x v="4"/>
    <s v="210323"/>
    <s v="CA Mando MAS65C 4.5 Heat Sink"/>
    <s v="Auto"/>
    <n v="8313"/>
    <n v="81113883.851483703"/>
    <n v="3119.764763518604"/>
    <n v="9757.4742994687476"/>
    <s v=""/>
    <n v="0"/>
    <n v="0"/>
    <x v="1"/>
    <x v="0"/>
  </r>
  <r>
    <x v="4"/>
    <s v="210327"/>
    <s v="CA Mando N3 Motor &amp; Heatsink Cover"/>
    <s v="Auto"/>
    <n v="1355"/>
    <n v="17934283.72420907"/>
    <n v="689.78014323881041"/>
    <n v="13235.633744803741"/>
    <s v=""/>
    <n v="0"/>
    <n v="0"/>
    <x v="1"/>
    <x v="0"/>
  </r>
  <r>
    <x v="4"/>
    <s v="210329"/>
    <s v="CA  Mando Tey Gen4 Heatsink Cover"/>
    <s v="Auto"/>
    <n v="2830"/>
    <n v="53817322.074703217"/>
    <n v="2069.8970028732006"/>
    <n v="19016.721581167214"/>
    <s v=""/>
    <n v="0"/>
    <n v="0"/>
    <x v="1"/>
    <x v="0"/>
  </r>
  <r>
    <x v="4"/>
    <s v="210334"/>
    <s v="CA Mando Brose IMEB2 Housing"/>
    <s v="Auto"/>
    <n v="6007"/>
    <n v="137331793.00370502"/>
    <n v="5281.9920386040394"/>
    <n v="22861.959880756622"/>
    <s v=""/>
    <n v="0"/>
    <n v="0"/>
    <x v="1"/>
    <x v="0"/>
  </r>
  <r>
    <x v="4"/>
    <s v="210350"/>
    <s v="CA LGIT MQ4a PE Housing 3CAZ00039A"/>
    <s v="Auto"/>
    <n v="1477"/>
    <n v="51934745.076969147"/>
    <n v="1997.4901952680441"/>
    <n v="35162.318941752979"/>
    <s v=""/>
    <n v="0"/>
    <n v="0"/>
    <x v="1"/>
    <x v="0"/>
  </r>
  <r>
    <x v="4"/>
    <s v="210365"/>
    <s v="CA LGIT 3CAZ00042A CL4 Cover"/>
    <s v="Auto"/>
    <n v="7392"/>
    <n v="73889295.100413084"/>
    <n v="2841.8959654005034"/>
    <n v="9995.8461986489565"/>
    <s v=""/>
    <n v="0"/>
    <n v="0"/>
    <x v="1"/>
    <x v="0"/>
  </r>
  <r>
    <x v="4"/>
    <s v="210382"/>
    <s v="CA SM-A156E"/>
    <s v="Mobile"/>
    <n v="4780"/>
    <n v="37354572.717863768"/>
    <n v="1436.7143353024526"/>
    <n v="7814.7641669171062"/>
    <s v=""/>
    <n v="0"/>
    <n v="0"/>
    <x v="1"/>
    <x v="0"/>
  </r>
  <r>
    <x v="4"/>
    <s v="210194"/>
    <s v="CA LGIT BYD 3CAC00129A Housing"/>
    <s v="Auto"/>
    <n v="1047"/>
    <n v="22601216.345081866"/>
    <n v="869.2775517339179"/>
    <n v="21586.64407362165"/>
    <s v=""/>
    <n v="0"/>
    <n v="0"/>
    <x v="1"/>
    <x v="0"/>
  </r>
  <r>
    <x v="4"/>
    <s v="210391"/>
    <s v="CA LGIT eK- LQ2 3BKO00001A Cover"/>
    <s v="Auto"/>
    <n v="2360"/>
    <n v="27344447.298956931"/>
    <n v="1051.7095114983435"/>
    <n v="11586.630211422429"/>
    <n v="0"/>
    <n v="0"/>
    <n v="0"/>
    <x v="1"/>
    <x v="0"/>
  </r>
  <r>
    <x v="4"/>
    <s v="210396"/>
    <s v="CA Qualcomm RIDE 5 50-74190-1 TOP HOUSING, PAINTED, RIDE 5"/>
    <s v="Qualcom"/>
    <n v="654"/>
    <n v="44987293.627085365"/>
    <n v="1730.2805241186679"/>
    <n v="68787.910744778841"/>
    <s v=""/>
    <n v="0"/>
    <n v="0"/>
    <x v="1"/>
    <x v="0"/>
  </r>
  <r>
    <x v="4"/>
    <s v="210399"/>
    <s v="CA SM-A266B"/>
    <s v="Mobile"/>
    <n v="1028"/>
    <n v="10517062.604574203"/>
    <n v="404.50240786823861"/>
    <n v="10230.605646472961"/>
    <s v=""/>
    <n v="0"/>
    <n v="0"/>
    <x v="1"/>
    <x v="0"/>
  </r>
  <r>
    <x v="4"/>
    <s v="210340"/>
    <s v="CA LGIT MQ4a PE Cover"/>
    <s v="Auto"/>
    <n v="13275"/>
    <n v="160296247.50980377"/>
    <n v="6165.2402888386068"/>
    <n v="12075.046893393881"/>
    <s v=""/>
    <n v="0"/>
    <n v="0"/>
    <x v="1"/>
    <x v="0"/>
  </r>
  <r>
    <x v="4"/>
    <s v="210405"/>
    <s v="CA SM-A176B"/>
    <s v="Mobile"/>
    <n v="7070"/>
    <n v="76366417.485549927"/>
    <n v="2937.1699032903816"/>
    <n v="10801.473477446949"/>
    <s v=""/>
    <n v="0"/>
    <n v="0"/>
    <x v="1"/>
    <x v="0"/>
  </r>
  <r>
    <x v="4"/>
    <s v="210406"/>
    <s v="CA Qualcomm AMBOSELI 55-84713-1 HIELD, HEATSINK, RF CARD, PICTOR/ALIOTH&quot;"/>
    <s v="Qualcom"/>
    <n v="2522"/>
    <n v="83618194.959136263"/>
    <n v="3216.0844215052407"/>
    <n v="33155.509500054031"/>
    <s v=""/>
    <n v="0"/>
    <n v="0"/>
    <x v="1"/>
    <x v="0"/>
  </r>
  <r>
    <x v="4"/>
    <s v="210183"/>
    <s v="CA LG IKC Camera Base 3CAC00180A"/>
    <s v="Auto"/>
    <n v="2620"/>
    <n v="12340475.975485437"/>
    <n v="474.63369136482447"/>
    <n v="4710.1053341547467"/>
    <s v=""/>
    <n v="0"/>
    <n v="0"/>
    <x v="1"/>
    <x v="0"/>
  </r>
  <r>
    <x v="4"/>
    <s v="210152"/>
    <s v="CA Qualcomm Bittra 55-PM920 Front housing"/>
    <s v="Qualcom"/>
    <n v="643"/>
    <n v="10339384.433341835"/>
    <n v="397.66863205160905"/>
    <n v="16079.913582180146"/>
    <n v="0"/>
    <n v="0"/>
    <n v="0"/>
    <x v="1"/>
    <x v="0"/>
  </r>
  <r>
    <x v="4"/>
    <s v="210196"/>
    <s v="CA LGIT MRA2 Camera base 3CAC00196A(Casting MC)"/>
    <s v="Auto"/>
    <n v="2738"/>
    <n v="11393458.175032638"/>
    <n v="438.20992980894761"/>
    <n v="4161.2338111879617"/>
    <s v=""/>
    <n v="0"/>
    <n v="0"/>
    <x v="1"/>
    <x v="0"/>
  </r>
  <r>
    <x v="4"/>
    <s v="301748"/>
    <s v="CNC Qualcomm MTP IDP FILLMORE 55-PM920-80 FRONT HOUSING"/>
    <s v="Qualcom"/>
    <n v="320"/>
    <n v="11326333.748277633"/>
    <n v="435.62822108760128"/>
    <n v="35394.792963367603"/>
    <s v=""/>
    <n v="0"/>
    <n v="0"/>
    <x v="1"/>
    <x v="0"/>
  </r>
  <r>
    <x v="4"/>
    <s v="301412"/>
    <s v="CNC Qualcomm MTP Olympic Waipio 55-PV452-4 Mid Frame Heatsink"/>
    <s v="Qualcom"/>
    <n v="38"/>
    <n v="216080.66455379844"/>
    <n v="8.3107947905307089"/>
    <n v="5686.3332777315381"/>
    <n v="0"/>
    <n v="0"/>
    <n v="0"/>
    <x v="1"/>
    <x v="0"/>
  </r>
  <r>
    <x v="4"/>
    <s v="301736"/>
    <s v="CNC SM-A176B"/>
    <s v="Mobile"/>
    <n v="2944"/>
    <n v="34907898.459669113"/>
    <n v="1342.6114792180429"/>
    <n v="11857.302465920215"/>
    <s v=""/>
    <n v="0"/>
    <n v="0"/>
    <x v="1"/>
    <x v="0"/>
  </r>
  <r>
    <x v="4"/>
    <s v="301161"/>
    <s v="CNC LGIT Gen3 AL5"/>
    <s v="Auto"/>
    <n v="1675"/>
    <n v="67721361.489115715"/>
    <n v="2604.6677495813738"/>
    <n v="40430.663575591469"/>
    <s v=""/>
    <n v="0"/>
    <n v="0"/>
    <x v="1"/>
    <x v="0"/>
  </r>
  <r>
    <x v="4"/>
    <s v="301443"/>
    <s v="CNC Mando N3 Motor &amp; Heatsink Cover"/>
    <s v="Auto"/>
    <n v="6548"/>
    <n v="145830128.73860884"/>
    <n v="5608.8511053311095"/>
    <n v="22270.942079811979"/>
    <s v=""/>
    <n v="0"/>
    <n v="0"/>
    <x v="1"/>
    <x v="0"/>
  </r>
  <r>
    <x v="4"/>
    <s v="301511"/>
    <s v="CNC LGIT MQ4a PE Housing 3CAZ00039A"/>
    <s v="Auto"/>
    <n v="1574"/>
    <n v="84168297.24165535"/>
    <n v="3237.2422016021287"/>
    <n v="53474.140560136817"/>
    <s v=""/>
    <n v="0"/>
    <n v="0"/>
    <x v="1"/>
    <x v="0"/>
  </r>
  <r>
    <x v="4"/>
    <s v="301538"/>
    <s v="CNC  Mando Brose IMEB2 Housing(2)"/>
    <s v="Auto"/>
    <n v="2055"/>
    <n v="87745977.082546234"/>
    <n v="3374.8452724056242"/>
    <n v="42698.772302942205"/>
    <s v=""/>
    <n v="0"/>
    <n v="0"/>
    <x v="1"/>
    <x v="0"/>
  </r>
  <r>
    <x v="4"/>
    <s v="301569"/>
    <s v="CNC LGIT 3CAZ00041A CL4 Housing"/>
    <s v="Auto"/>
    <n v="1585"/>
    <n v="84798537.863584995"/>
    <n v="3261.4822255224999"/>
    <n v="53500.654803523656"/>
    <s v=""/>
    <n v="0"/>
    <n v="0"/>
    <x v="1"/>
    <x v="0"/>
  </r>
  <r>
    <x v="4"/>
    <s v="301570"/>
    <s v="CNC LGIT 3CAZ00042A CL4 Cover"/>
    <s v="Auto"/>
    <n v="2592"/>
    <n v="52219209.674095631"/>
    <n v="2008.4311413113703"/>
    <n v="20146.300028586276"/>
    <s v=""/>
    <n v="0"/>
    <n v="0"/>
    <x v="1"/>
    <x v="0"/>
  </r>
  <r>
    <x v="4"/>
    <s v="301603"/>
    <s v="CNC TRW-FCA4.8 Housing(2)"/>
    <s v="Auto"/>
    <n v="1176"/>
    <n v="18677547.714926839"/>
    <n v="718.36721980487846"/>
    <n v="15882.268465073843"/>
    <s v=""/>
    <n v="0"/>
    <n v="0"/>
    <x v="1"/>
    <x v="0"/>
  </r>
  <r>
    <x v="4"/>
    <s v="301648"/>
    <s v="CNC SM-A156E"/>
    <s v="Mobile"/>
    <n v="859"/>
    <n v="12933198.530660689"/>
    <n v="497.43071271771879"/>
    <n v="15056.110047334911"/>
    <s v=""/>
    <n v="0"/>
    <n v="0"/>
    <x v="1"/>
    <x v="0"/>
  </r>
  <r>
    <x v="4"/>
    <s v="301359"/>
    <s v="CNC LGIT IKC Camera Base 3CAC00180A"/>
    <s v="Auto"/>
    <n v="2267"/>
    <n v="21746946.597935468"/>
    <n v="836.42102299751798"/>
    <n v="9592.830435789796"/>
    <s v="No provision to be made, as item will be recycle to New Ingot in Year 2025"/>
    <n v="0"/>
    <n v="0"/>
    <x v="1"/>
    <x v="0"/>
  </r>
  <r>
    <x v="4"/>
    <s v="301498"/>
    <s v="CNC ZF GM ACP2 Housing  A020R331 (A0038A6898)/A020R330(A0038A6008)"/>
    <s v="Auto"/>
    <n v="22625"/>
    <n v="392232391.7154727"/>
    <n v="15085.861219825872"/>
    <n v="17336.238307866195"/>
    <s v=""/>
    <n v="0"/>
    <n v="0"/>
    <x v="1"/>
    <x v="0"/>
  </r>
  <r>
    <x v="4"/>
    <s v="301540"/>
    <s v="CNC ZF IPM 2.0 Housing Advance A014A907/A014A881"/>
    <s v="Auto"/>
    <n v="76"/>
    <n v="1266465.4509159999"/>
    <n v="48.710209650615383"/>
    <n v="16664.019090999998"/>
    <s v="Item unable to recycle due to painted on product"/>
    <n v="76"/>
    <n v="1266465.4509159997"/>
    <x v="2"/>
    <x v="1"/>
  </r>
  <r>
    <x v="4"/>
    <s v="301343"/>
    <s v="CNC TRW-Nissan/FCA/GMT 4.8 Lenmount"/>
    <s v="Auto"/>
    <n v="753"/>
    <n v="4413145.7319703102"/>
    <n v="169.7363743065504"/>
    <n v="5860.7513040774375"/>
    <s v=""/>
    <n v="0"/>
    <n v="0"/>
    <x v="1"/>
    <x v="0"/>
  </r>
  <r>
    <x v="4"/>
    <s v="301415"/>
    <s v="CNC ZF IPM Housing A0025H7642( Casting MC)"/>
    <s v="Auto"/>
    <n v="123"/>
    <n v="3238316.8308891058"/>
    <n v="124.55064734188869"/>
    <n v="26327.779112919558"/>
    <s v=""/>
    <n v="0"/>
    <n v="0"/>
    <x v="1"/>
    <x v="0"/>
  </r>
  <r>
    <x v="4"/>
    <s v="301520"/>
    <s v="CNC LIGT MPC5.5 Cover Lens 3HDC00003A"/>
    <s v="Auto"/>
    <n v="5196"/>
    <n v="36928906.970156431"/>
    <n v="1420.3425757752473"/>
    <n v="7107.1799403688283"/>
    <s v=""/>
    <n v="0"/>
    <n v="0"/>
    <x v="1"/>
    <x v="0"/>
  </r>
  <r>
    <x v="4"/>
    <s v="301537"/>
    <s v="CNC Mando MAS65C 4.5 Heat Sink(2)"/>
    <s v="Auto"/>
    <n v="10626"/>
    <n v="141158461.71608305"/>
    <n v="5429.1716044647328"/>
    <n v="13284.2519966199"/>
    <s v=""/>
    <n v="0"/>
    <n v="0"/>
    <x v="1"/>
    <x v="0"/>
  </r>
  <r>
    <x v="4"/>
    <s v="301178"/>
    <s v="CNC LGIT Gen 2"/>
    <s v="Auto"/>
    <n v="1749"/>
    <n v="41204419.922976851"/>
    <n v="1584.7853816529557"/>
    <n v="23558.845010278361"/>
    <s v=""/>
    <n v="0"/>
    <n v="0"/>
    <x v="1"/>
    <x v="0"/>
  </r>
  <r>
    <x v="4"/>
    <s v="301188"/>
    <s v="CNC OMS ENTRY_3CAC00250A VCSEL COVER"/>
    <s v="Auto"/>
    <n v="680"/>
    <n v="7284708.4573536497"/>
    <n v="280.18109451360192"/>
    <n v="10712.806554931838"/>
    <s v=""/>
    <n v="0"/>
    <n v="0"/>
    <x v="1"/>
    <x v="0"/>
  </r>
  <r>
    <x v="4"/>
    <s v="301469"/>
    <s v="CNC LGIT MQ4a PE Cover"/>
    <s v="Auto"/>
    <n v="4680"/>
    <n v="100103488.57371187"/>
    <n v="3850.134175911995"/>
    <n v="21389.634310622194"/>
    <s v=""/>
    <n v="0"/>
    <n v="0"/>
    <x v="1"/>
    <x v="0"/>
  </r>
  <r>
    <x v="4"/>
    <s v="301651"/>
    <s v="CNC Qualcomm AIR GEN 5 50-36917-2 SOC CARD, BOTTOM TRAY (2)"/>
    <s v="Qualcom"/>
    <n v="100"/>
    <n v="1933731.0150410905"/>
    <n v="74.374269809272718"/>
    <n v="19337.310150410907"/>
    <s v=""/>
    <n v="0"/>
    <n v="0"/>
    <x v="1"/>
    <x v="0"/>
  </r>
  <r>
    <x v="4"/>
    <s v="301653"/>
    <s v="CNC Qualcomm AIR GEN 5 50-36917-4 PCIE CARD, BOTTOM TRAY (2)"/>
    <s v="Qualcom"/>
    <n v="90"/>
    <n v="2314739.1008764058"/>
    <n v="89.028426956784841"/>
    <n v="25719.323343071177"/>
    <s v=""/>
    <n v="0"/>
    <n v="0"/>
    <x v="1"/>
    <x v="0"/>
  </r>
  <r>
    <x v="4"/>
    <s v="301663"/>
    <s v="CNC Mando Tey Gen4 Heatsink Cover  (2)"/>
    <s v="Auto"/>
    <n v="943"/>
    <n v="33146454.027173996"/>
    <n v="1274.8636164297691"/>
    <n v="35150.004270598089"/>
    <s v=""/>
    <n v="0"/>
    <n v="0"/>
    <x v="1"/>
    <x v="0"/>
  </r>
  <r>
    <x v="4"/>
    <s v="301162"/>
    <s v="CNC LGIT Gen3 AL6"/>
    <s v="Auto"/>
    <n v="51"/>
    <n v="1931602.6474710901"/>
    <n v="74.292409518118845"/>
    <n v="37874.561715119416"/>
    <s v=""/>
    <n v="0"/>
    <n v="0"/>
    <x v="1"/>
    <x v="0"/>
  </r>
  <r>
    <x v="4"/>
    <s v="301539"/>
    <s v="CNC ZF IPM 2.0 Housing Base A014A906/A014A871"/>
    <s v="Auto"/>
    <n v="595"/>
    <n v="14174384.035526022"/>
    <n v="545.16861675100085"/>
    <n v="23822.49417735466"/>
    <s v=""/>
    <n v="0"/>
    <n v="0"/>
    <x v="1"/>
    <x v="0"/>
  </r>
  <r>
    <x v="4"/>
    <s v="301674"/>
    <s v="CNC Qualcomm MTP KAANAPALI 55-58484-3 Sub Assy, Front housing"/>
    <s v="Qualcom"/>
    <n v="11"/>
    <n v="206935.342598483"/>
    <n v="7.9590516384031922"/>
    <n v="18812.303872589364"/>
    <s v=""/>
    <n v="0"/>
    <n v="0"/>
    <x v="1"/>
    <x v="0"/>
  </r>
  <r>
    <x v="4"/>
    <s v="301614"/>
    <s v="CNC Qualcomm CPE Pinnacles 55-36814-2 Grounding Frame"/>
    <s v="Qualcom"/>
    <n v="124"/>
    <n v="5053842.0163738905"/>
    <n v="194.37853909130348"/>
    <n v="40756.79045462815"/>
    <s v=""/>
    <n v="0"/>
    <n v="0"/>
    <x v="1"/>
    <x v="0"/>
  </r>
  <r>
    <x v="4"/>
    <s v="301716"/>
    <s v="CNC Qualcomm RIDE 5 50-74188-1 LOWER FRAME, RIDE 5"/>
    <s v="Qualcom"/>
    <n v="80"/>
    <n v="1364178.5216098158"/>
    <n v="52.468404677300605"/>
    <n v="17052.231520122696"/>
    <s v=""/>
    <n v="0"/>
    <n v="0"/>
    <x v="1"/>
    <x v="0"/>
  </r>
  <r>
    <x v="4"/>
    <s v="301717"/>
    <s v="CNC Qualcomm RIDE 5 50-74190-1 TOP HOUSING, PAINTED, RIDE 5"/>
    <s v="Qualcom"/>
    <n v="226"/>
    <n v="26550884.866934508"/>
    <n v="1021.187879497481"/>
    <n v="117481.79144661287"/>
    <s v=""/>
    <n v="0"/>
    <n v="0"/>
    <x v="1"/>
    <x v="0"/>
  </r>
  <r>
    <x v="4"/>
    <s v="301719"/>
    <s v="CNC Qualcomm RIDE 5 50-74192-1 PCIe Cover"/>
    <s v="Qualcom"/>
    <n v="543"/>
    <n v="7313762.7114966903"/>
    <n v="281.29856582679577"/>
    <n v="13469.176264266465"/>
    <s v=""/>
    <n v="0"/>
    <n v="0"/>
    <x v="1"/>
    <x v="0"/>
  </r>
  <r>
    <x v="4"/>
    <s v="301720"/>
    <s v="CNC Qualcomm RIDE 5 50-74194-1 BOTTOM HOUSING, PAINTED, BASE UNIT, RIDE 5"/>
    <s v="Qualcom"/>
    <n v="28"/>
    <n v="2078747.3472251892"/>
    <n v="79.951821047122664"/>
    <n v="74240.976686613896"/>
    <s v=""/>
    <n v="0"/>
    <n v="0"/>
    <x v="1"/>
    <x v="0"/>
  </r>
  <r>
    <x v="4"/>
    <s v="301722"/>
    <s v="CNC Qualcomm RIDE 5 50-74196-1 REAR COVER, PAINTED, BASE UNIT, RIDE 5"/>
    <s v="Qualcom"/>
    <n v="79"/>
    <n v="14773043.9311422"/>
    <n v="568.19399735162312"/>
    <n v="187000.5560904076"/>
    <n v="0"/>
    <n v="0"/>
    <n v="0"/>
    <x v="1"/>
    <x v="0"/>
  </r>
  <r>
    <x v="4"/>
    <s v="301723"/>
    <s v="CNC SM-A366B"/>
    <s v="Mobile"/>
    <n v="169"/>
    <n v="2322517.6579442024"/>
    <n v="89.327602228623164"/>
    <n v="13742.708035172795"/>
    <s v=""/>
    <n v="0"/>
    <n v="0"/>
    <x v="1"/>
    <x v="0"/>
  </r>
  <r>
    <x v="4"/>
    <s v="301724"/>
    <s v="CNC SM-A266B"/>
    <s v="Mobile"/>
    <n v="198"/>
    <n v="2560855.8499851227"/>
    <n v="98.494455768658568"/>
    <n v="12933.615403965267"/>
    <s v=""/>
    <n v="0"/>
    <n v="0"/>
    <x v="1"/>
    <x v="0"/>
  </r>
  <r>
    <x v="4"/>
    <s v="301727"/>
    <s v="CNC Qualcomm RIDE 5 50-74197-1 Bottom housing (Extended)"/>
    <s v="Qualcom"/>
    <n v="454"/>
    <n v="28724071.132453736"/>
    <n v="1104.771966632836"/>
    <n v="63268.879146373867"/>
    <s v=""/>
    <n v="0"/>
    <n v="0"/>
    <x v="1"/>
    <x v="0"/>
  </r>
  <r>
    <x v="4"/>
    <s v="301396"/>
    <s v="CNC LIGT BYD 3CAC00069A/3MAM00121A Cover"/>
    <s v="Auto"/>
    <n v="127"/>
    <n v="2251963.9055290967"/>
    <n v="86.613996366503727"/>
    <n v="17731.999256134619"/>
    <s v=""/>
    <n v="0"/>
    <n v="0"/>
    <x v="1"/>
    <x v="0"/>
  </r>
  <r>
    <x v="4"/>
    <s v="301687"/>
    <s v="CNC LGIT eK- LQ2 3BKO00001A Cover"/>
    <s v="Auto"/>
    <n v="1889"/>
    <n v="38968924.712330937"/>
    <n v="1498.8047966281131"/>
    <n v="20629.393706898325"/>
    <n v="0"/>
    <n v="0"/>
    <n v="0"/>
    <x v="1"/>
    <x v="0"/>
  </r>
  <r>
    <x v="4"/>
    <s v="301731"/>
    <s v="CNC Qualcomm RIDE 5 50-74198-3 FRONT COVER, PAINTED, BASE UNIT SX KARUSSELL"/>
    <s v="Qualcom"/>
    <n v="18"/>
    <n v="7038081.7455000915"/>
    <n v="270.69545175000354"/>
    <n v="391004.54141667177"/>
    <n v="0"/>
    <n v="0"/>
    <n v="0"/>
    <x v="1"/>
    <x v="0"/>
  </r>
  <r>
    <x v="5"/>
    <s v="100260"/>
    <s v="AS CP15 DCT038"/>
    <s v="Cosmetic"/>
    <n v="253"/>
    <n v="21150580.592328001"/>
    <n v="813.48386893569239"/>
    <n v="83599.132775999999"/>
    <s v="BU Discontinued - [1]"/>
    <n v="253"/>
    <n v="21150580.592328001"/>
    <x v="2"/>
    <x v="2"/>
  </r>
  <r>
    <x v="5"/>
    <s v="100336"/>
    <s v="AS CP15DCT073-A( prinlogo)"/>
    <s v="Cosmetic"/>
    <n v="137"/>
    <n v="10290623.389854001"/>
    <n v="395.79320730207695"/>
    <n v="75114.039342000004"/>
    <s v="BU Discontinued - [1]"/>
    <n v="137"/>
    <n v="10290623.389854001"/>
    <x v="2"/>
    <x v="2"/>
  </r>
  <r>
    <x v="5"/>
    <s v="100415"/>
    <s v="ACE Tech 83A-00162( outsourcing)"/>
    <s v="Mobile"/>
    <n v="4140"/>
    <n v="35894974.671180002"/>
    <n v="1380.5759488915385"/>
    <n v="8670.2837369999997"/>
    <s v="Item unable to recycle due to painted on product"/>
    <n v="4140"/>
    <n v="35894974.671180002"/>
    <x v="2"/>
    <x v="1"/>
  </r>
  <r>
    <x v="5"/>
    <s v="100428"/>
    <s v="PK CP15 DCT002 (Logo DW )"/>
    <s v="Cosmetic"/>
    <n v="72"/>
    <n v="30046292.883000001"/>
    <n v="1155.626649346154"/>
    <n v="417309.62337500002"/>
    <s v="BU Discontinued - [1]"/>
    <n v="72"/>
    <n v="30046292.883000001"/>
    <x v="2"/>
    <x v="2"/>
  </r>
  <r>
    <x v="5"/>
    <s v="100454"/>
    <s v="PK Ant Carrier Right 55-PA578-1"/>
    <s v="Qualcom"/>
    <n v="132"/>
    <n v="1846612.71"/>
    <n v="71.023565769230771"/>
    <n v="13989.490227272727"/>
    <n v="0"/>
    <n v="0"/>
    <n v="0"/>
    <x v="2"/>
    <x v="4"/>
  </r>
  <r>
    <x v="5"/>
    <s v="100455"/>
    <s v="PK Ant Carrier Left 55-PA577-1"/>
    <s v="Qualcom"/>
    <n v="311"/>
    <n v="16428191.9757034"/>
    <n v="631.85353752705385"/>
    <n v="52823.768410621866"/>
    <n v="0"/>
    <n v="0"/>
    <n v="0"/>
    <x v="2"/>
    <x v="4"/>
  </r>
  <r>
    <x v="5"/>
    <s v="100511"/>
    <s v="PK Qualcomm Front housing 55-PB596-1"/>
    <s v="Qualcom"/>
    <n v="4"/>
    <n v="192224.92712328769"/>
    <n v="7.393266427818757"/>
    <n v="48056.231780821923"/>
    <n v="0"/>
    <n v="0"/>
    <n v="0"/>
    <x v="1"/>
    <x v="0"/>
  </r>
  <r>
    <x v="5"/>
    <s v="100513"/>
    <s v="PK SPK Box 50-PE159"/>
    <s v="Qualcom"/>
    <n v="145"/>
    <n v="1484571.2700400001"/>
    <n v="57.098895001538466"/>
    <n v="10238.422552"/>
    <n v="0"/>
    <n v="0"/>
    <n v="0"/>
    <x v="2"/>
    <x v="4"/>
  </r>
  <r>
    <x v="5"/>
    <s v="100514"/>
    <s v="PK Ant Carrier BTM 55-PB599-1"/>
    <s v="Qualcom"/>
    <n v="198"/>
    <n v="20138008.030000001"/>
    <n v="774.53877038461542"/>
    <n v="101707.11126262626"/>
    <n v="0"/>
    <n v="0"/>
    <n v="0"/>
    <x v="2"/>
    <x v="4"/>
  </r>
  <r>
    <x v="5"/>
    <s v="100515"/>
    <s v="PK Ant Carrier Top 55-PB600-1"/>
    <s v="Qualcom"/>
    <n v="144"/>
    <n v="3467046.9"/>
    <n v="133.34795769230769"/>
    <n v="24076.714583333334"/>
    <n v="0"/>
    <n v="0"/>
    <n v="0"/>
    <x v="2"/>
    <x v="4"/>
  </r>
  <r>
    <x v="5"/>
    <s v="100516"/>
    <s v="PK Ant Carrier Left 55-PB602-1"/>
    <s v="Qualcom"/>
    <n v="172"/>
    <n v="11061169.731538482"/>
    <n v="425.42960505917239"/>
    <n v="64309.126346153964"/>
    <n v="0"/>
    <n v="0"/>
    <n v="0"/>
    <x v="1"/>
    <x v="0"/>
  </r>
  <r>
    <x v="5"/>
    <s v="100527"/>
    <s v="PK Qualcomm 5G 55-PD410-1 Ant Carrier 1(Bottom)"/>
    <s v="Qualcom"/>
    <n v="297"/>
    <n v="2916221.4600749998"/>
    <n v="112.16236384903846"/>
    <n v="9818.9274749999986"/>
    <n v="0"/>
    <n v="0"/>
    <n v="0"/>
    <x v="2"/>
    <x v="4"/>
  </r>
  <r>
    <x v="5"/>
    <s v="100528"/>
    <s v="PK Qualcomm 5G 55-PD412-1 Ant Carrier 2(Top)"/>
    <s v="Qualcom"/>
    <n v="184"/>
    <n v="2582241.4300000002"/>
    <n v="99.316978076923078"/>
    <n v="14033.920815217392"/>
    <n v="0"/>
    <n v="0"/>
    <n v="0"/>
    <x v="2"/>
    <x v="4"/>
  </r>
  <r>
    <x v="5"/>
    <s v="100529"/>
    <s v="PK Qualcomm 5G 55-PE018-1 Ant Carrier5(Left2)"/>
    <s v="Qualcom"/>
    <n v="1171"/>
    <n v="10540674.939999999"/>
    <n v="405.41057461538458"/>
    <n v="9001.4303501280956"/>
    <n v="0"/>
    <n v="0"/>
    <n v="0"/>
    <x v="2"/>
    <x v="4"/>
  </r>
  <r>
    <x v="5"/>
    <s v="100579"/>
    <s v="PK Qualcomm MTP Kona 55-PG166-1 Ant Carrier 2"/>
    <s v="Qualcom"/>
    <n v="605"/>
    <n v="4589010.620205"/>
    <n v="176.50040846942309"/>
    <n v="7585.1415210000005"/>
    <n v="0"/>
    <n v="0"/>
    <n v="0"/>
    <x v="2"/>
    <x v="4"/>
  </r>
  <r>
    <x v="5"/>
    <s v="100591"/>
    <s v="PK Qualcomm IDP Nicobar 50-PK803-1 Camera boot"/>
    <s v="Qualcom"/>
    <n v="424"/>
    <n v="969586.42995200003"/>
    <n v="37.291785767384617"/>
    <n v="2286.760448"/>
    <n v="0"/>
    <n v="0"/>
    <n v="0"/>
    <x v="2"/>
    <x v="4"/>
  </r>
  <r>
    <x v="5"/>
    <s v="100604"/>
    <s v="PK Qualcomm MTP Kona 55-PK466-1 Assy, 5G Module"/>
    <s v="Qualcom"/>
    <n v="426"/>
    <n v="3221489.4301860002"/>
    <n v="123.90343962253847"/>
    <n v="7562.1817610000007"/>
    <n v="0"/>
    <n v="0"/>
    <n v="0"/>
    <x v="2"/>
    <x v="4"/>
  </r>
  <r>
    <x v="5"/>
    <s v="100605"/>
    <s v="PK Qualcomm MTP Kona 55-PK467-1 Assy, 5G Module1"/>
    <s v="Qualcom"/>
    <n v="852"/>
    <n v="6530013.7300000004"/>
    <n v="251.15437423076924"/>
    <n v="7664.3353638497656"/>
    <n v="0"/>
    <n v="0"/>
    <n v="0"/>
    <x v="2"/>
    <x v="4"/>
  </r>
  <r>
    <x v="5"/>
    <s v="100606"/>
    <s v="PK Qualcomm MTP Kona 55-PK468-1 Assy, 5G Module3"/>
    <s v="Qualcom"/>
    <n v="1691"/>
    <n v="12699168.189999999"/>
    <n v="488.42954576923074"/>
    <n v="7509.8570017740976"/>
    <n v="0"/>
    <n v="0"/>
    <n v="0"/>
    <x v="2"/>
    <x v="4"/>
  </r>
  <r>
    <x v="5"/>
    <s v="100609"/>
    <s v="PK Qualcomm MTP Kona 50-PK492-1 Boot Camera"/>
    <s v="Qualcom"/>
    <n v="154"/>
    <n v="341449.52"/>
    <n v="13.132673846153846"/>
    <n v="2217.2046753246755"/>
    <n v="0"/>
    <n v="0"/>
    <n v="0"/>
    <x v="2"/>
    <x v="4"/>
  </r>
  <r>
    <x v="5"/>
    <s v="100612"/>
    <s v="PK Qualcomm IDP Nicobar CA90-PL724-1 Front housing"/>
    <s v="Qualcom"/>
    <n v="2"/>
    <n v="109668.4658536585"/>
    <n v="4.218017917448404"/>
    <n v="54834.232926829252"/>
    <n v="0"/>
    <n v="0"/>
    <n v="0"/>
    <x v="1"/>
    <x v="0"/>
  </r>
  <r>
    <x v="5"/>
    <s v="100618"/>
    <s v="PK Qualcomm CA90-PL107-1 Front housing"/>
    <s v="Qualcom"/>
    <n v="12"/>
    <n v="888692.85"/>
    <n v="34.180494230769227"/>
    <n v="74057.737500000003"/>
    <n v="0"/>
    <n v="0"/>
    <n v="0"/>
    <x v="1"/>
    <x v="0"/>
  </r>
  <r>
    <x v="5"/>
    <s v="100620"/>
    <s v="PK Qualcomm Saipan 55-PG162-4 Rear housing"/>
    <s v="Qualcom"/>
    <n v="130"/>
    <n v="3025647.6492537316"/>
    <n v="116.37106343283583"/>
    <n v="23274.212686567167"/>
    <n v="0"/>
    <n v="0"/>
    <n v="0"/>
    <x v="1"/>
    <x v="0"/>
  </r>
  <r>
    <x v="5"/>
    <s v="100621"/>
    <s v="PK Qualcomm Saipan 55-PG160-4 Front housing"/>
    <s v="Qualcom"/>
    <n v="243"/>
    <n v="15012146.09"/>
    <n v="577.39023423076924"/>
    <n v="61778.378971193415"/>
    <n v="0"/>
    <n v="0"/>
    <n v="0"/>
    <x v="2"/>
    <x v="4"/>
  </r>
  <r>
    <x v="5"/>
    <s v="100626"/>
    <s v="PK Qualcomm Saipan 55-PL927-1 Camera Assy"/>
    <s v="Qualcom"/>
    <n v="27"/>
    <n v="206328.69753316222"/>
    <n v="7.9357191358908548"/>
    <n v="7641.8036123393413"/>
    <n v="0"/>
    <n v="0"/>
    <n v="0"/>
    <x v="1"/>
    <x v="0"/>
  </r>
  <r>
    <x v="5"/>
    <s v="100627"/>
    <s v="PK Qualcomm MTP Huracan  55-PG160-6 Front housing"/>
    <s v="Qualcom"/>
    <n v="23"/>
    <n v="2218659.831789474"/>
    <n v="85.333070453441309"/>
    <n v="96463.470947368434"/>
    <n v="0"/>
    <n v="0"/>
    <n v="0"/>
    <x v="1"/>
    <x v="0"/>
  </r>
  <r>
    <x v="5"/>
    <s v="100630"/>
    <s v="PK Qualcomm MTP Kona 55-PG160-5 Front housing"/>
    <s v="Qualcom"/>
    <n v="89"/>
    <n v="3526700.6433082707"/>
    <n v="135.64233243493348"/>
    <n v="39625.849924812028"/>
    <n v="0"/>
    <n v="0"/>
    <n v="0"/>
    <x v="1"/>
    <x v="0"/>
  </r>
  <r>
    <x v="5"/>
    <s v="100637"/>
    <s v="PK Qualcomm IDP Rennel 55-PL741-1 Rear housing"/>
    <s v="Qualcom"/>
    <n v="282"/>
    <n v="10767412.619999999"/>
    <n v="414.13125461538459"/>
    <n v="38182.314255319143"/>
    <n v="0"/>
    <n v="0"/>
    <n v="0"/>
    <x v="2"/>
    <x v="4"/>
  </r>
  <r>
    <x v="5"/>
    <s v="100638"/>
    <s v="PK Qualcomm IDP Rennel 55-PN036-1 Front Camera"/>
    <s v="Qualcom"/>
    <n v="41"/>
    <n v="396319.68001900002"/>
    <n v="15.243064616115385"/>
    <n v="9666.3336589999999"/>
    <n v="0"/>
    <n v="0"/>
    <n v="0"/>
    <x v="2"/>
    <x v="4"/>
  </r>
  <r>
    <x v="5"/>
    <s v="100640"/>
    <s v="PK Qualcomm IDP Rennel 55-PF951-6 Front housing"/>
    <s v="Qualcom"/>
    <n v="1071"/>
    <n v="47009997.277813271"/>
    <n v="1808.0768183774335"/>
    <n v="43893.554881244883"/>
    <n v="0"/>
    <n v="0"/>
    <n v="0"/>
    <x v="1"/>
    <x v="0"/>
  </r>
  <r>
    <x v="5"/>
    <s v="100653"/>
    <s v="PK Qualcomm Saipan 55-PN811-1"/>
    <s v="Qualcom"/>
    <n v="204"/>
    <n v="1269644.770092"/>
    <n v="48.832491157384617"/>
    <n v="6223.7488730000005"/>
    <n v="0"/>
    <n v="0"/>
    <n v="0"/>
    <x v="2"/>
    <x v="4"/>
  </r>
  <r>
    <x v="5"/>
    <s v="100654"/>
    <s v="PK Qualcomm Saipan 55-PN812-1"/>
    <s v="Qualcom"/>
    <n v="144"/>
    <n v="884542.41993600002"/>
    <n v="34.020862305230771"/>
    <n v="6142.655694"/>
    <n v="0"/>
    <n v="0"/>
    <n v="0"/>
    <x v="2"/>
    <x v="4"/>
  </r>
  <r>
    <x v="5"/>
    <s v="100669"/>
    <s v="PK Qualcomm MTP Tule 55-PP348-1 Front housing"/>
    <s v="Qualcom"/>
    <n v="28"/>
    <n v="807245.12"/>
    <n v="31.047889230769229"/>
    <n v="28830.182857142856"/>
    <n v="0"/>
    <n v="0"/>
    <n v="0"/>
    <x v="2"/>
    <x v="4"/>
  </r>
  <r>
    <x v="5"/>
    <s v="100694"/>
    <s v="PK Qualcomm MTP Kona CA90-YD490-1 Rear housing"/>
    <s v="Qualcom"/>
    <n v="45"/>
    <n v="1323023.7678832118"/>
    <n v="50.885529533969688"/>
    <n v="29400.528175182484"/>
    <n v="0"/>
    <n v="0"/>
    <n v="0"/>
    <x v="1"/>
    <x v="0"/>
  </r>
  <r>
    <x v="5"/>
    <s v="100704"/>
    <s v="PK Qualcomm MTP Bittra 55-PM922-10 Rear housing"/>
    <s v="Qualcom"/>
    <n v="90"/>
    <n v="2565002.6449781661"/>
    <n v="98.653947883775615"/>
    <n v="28500.02938864629"/>
    <n v="0"/>
    <n v="0"/>
    <n v="0"/>
    <x v="1"/>
    <x v="0"/>
  </r>
  <r>
    <x v="5"/>
    <s v="100711"/>
    <s v="PK Qualcomm MTP Lahaina 50-PP328-1 Module 3"/>
    <s v="Qualcom"/>
    <n v="2067"/>
    <n v="17238342.88466255"/>
    <n v="663.01318787163655"/>
    <n v="8339.7885266872527"/>
    <n v="0"/>
    <n v="0"/>
    <n v="0"/>
    <x v="1"/>
    <x v="0"/>
  </r>
  <r>
    <x v="5"/>
    <s v="100713"/>
    <s v="PK Qualcomm MTP Lahaina 55-PP324-1 Module 1"/>
    <s v="Qualcom"/>
    <n v="272"/>
    <n v="7814891.7104761899"/>
    <n v="300.57275809523804"/>
    <n v="28731.219523809523"/>
    <n v="0"/>
    <n v="0"/>
    <n v="0"/>
    <x v="1"/>
    <x v="0"/>
  </r>
  <r>
    <x v="5"/>
    <s v="100714"/>
    <s v="PK Qualcomm MTP Lahaina 55-PP323-1 Module 0"/>
    <s v="Qualcom"/>
    <n v="118"/>
    <n v="2848712.61"/>
    <n v="109.56586961538461"/>
    <n v="24141.632288135592"/>
    <n v="0"/>
    <n v="0"/>
    <n v="0"/>
    <x v="2"/>
    <x v="4"/>
  </r>
  <r>
    <x v="5"/>
    <s v="100720"/>
    <s v="PK Qualcomm MTP Chitwan 55-PM922-20 Rear housing"/>
    <s v="Qualcom"/>
    <n v="10"/>
    <n v="452745.12941176468"/>
    <n v="17.413274208144795"/>
    <n v="45274.512941176465"/>
    <n v="0"/>
    <n v="0"/>
    <n v="0"/>
    <x v="1"/>
    <x v="0"/>
  </r>
  <r>
    <x v="5"/>
    <s v="100732"/>
    <s v="PK Qualcomm MTP Kona 55-PN813-2"/>
    <s v="Qualcom"/>
    <n v="88"/>
    <n v="56407.930039999999"/>
    <n v="2.1695357707692309"/>
    <n v="640.99920499999996"/>
    <n v="0"/>
    <n v="0"/>
    <n v="0"/>
    <x v="2"/>
    <x v="4"/>
  </r>
  <r>
    <x v="5"/>
    <s v="100746"/>
    <s v="PK Qualcomm IDP Cedros 55-PR725-1 Front housing"/>
    <s v="Qualcom"/>
    <n v="263"/>
    <n v="21454395.43"/>
    <n v="825.16905499999996"/>
    <n v="81575.648022813693"/>
    <n v="0"/>
    <n v="0"/>
    <n v="0"/>
    <x v="2"/>
    <x v="4"/>
  </r>
  <r>
    <x v="5"/>
    <s v="100747"/>
    <s v="PK Qualcomm IDP Cedros 55-PR919-1 Display Carrier"/>
    <s v="Qualcom"/>
    <n v="919"/>
    <n v="15228609.470000001"/>
    <n v="585.71574884615393"/>
    <n v="16570.848171926009"/>
    <n v="0"/>
    <n v="0"/>
    <n v="0"/>
    <x v="2"/>
    <x v="4"/>
  </r>
  <r>
    <x v="5"/>
    <s v="100748"/>
    <s v="PK Qualcomm MTP Lahaina 55-PM922-30 Rear Housing"/>
    <s v="Qualcom"/>
    <n v="383"/>
    <n v="11159760.27471354"/>
    <n v="429.22154902744387"/>
    <n v="29137.75528645833"/>
    <n v="0"/>
    <n v="0"/>
    <n v="0"/>
    <x v="1"/>
    <x v="0"/>
  </r>
  <r>
    <x v="5"/>
    <s v="100750"/>
    <s v="PK Qualcomm IDP Cedros 55-PR954-1 Rear housing"/>
    <s v="Qualcom"/>
    <n v="451"/>
    <n v="15112563.8257"/>
    <n v="581.25245483461538"/>
    <n v="33509.010699999999"/>
    <n v="0"/>
    <n v="0"/>
    <n v="0"/>
    <x v="1"/>
    <x v="0"/>
  </r>
  <r>
    <x v="5"/>
    <s v="100790"/>
    <s v="PK Qualcom MTP Makena 55-PV167-1 Frount Housing Assy"/>
    <s v="Mobile"/>
    <n v="446"/>
    <n v="25450222.369844019"/>
    <n v="978.85470653246227"/>
    <n v="57063.278856152509"/>
    <m/>
    <n v="8"/>
    <n v="456506.23084922007"/>
    <x v="1"/>
    <x v="0"/>
  </r>
  <r>
    <x v="5"/>
    <s v="100791"/>
    <s v="PK Quanlcom MTP Makena 50-PV171-1 Battery Door"/>
    <s v="Mobile"/>
    <n v="250"/>
    <n v="4134205.98"/>
    <n v="159.0079223076923"/>
    <n v="16536.823919999999"/>
    <s v="Item unable to recycle due to painted on product"/>
    <n v="250"/>
    <n v="4134205.9799999995"/>
    <x v="2"/>
    <x v="1"/>
  </r>
  <r>
    <x v="5"/>
    <s v="100793"/>
    <s v="PK Quanlcom MTP Makena 55-PW113-1 Bracket, Front Camera Assy"/>
    <s v="Qualcom"/>
    <n v="327"/>
    <n v="23181156.879999999"/>
    <n v="891.58295692307684"/>
    <n v="70890.388012232419"/>
    <n v="0"/>
    <n v="0"/>
    <n v="0"/>
    <x v="2"/>
    <x v="4"/>
  </r>
  <r>
    <x v="5"/>
    <s v="100797"/>
    <s v="PK Qualcom IDP Cedros 50-PR727-1 Battery Door"/>
    <s v="Mobile"/>
    <n v="106"/>
    <n v="3600913.8399979998"/>
    <n v="138.49668615376922"/>
    <n v="33970.885282999996"/>
    <s v="Item unable to recycle due to painted on product"/>
    <n v="106"/>
    <n v="3600913.8399980003"/>
    <x v="2"/>
    <x v="1"/>
  </r>
  <r>
    <x v="5"/>
    <s v="100798"/>
    <s v="PK Qualcom IDP Kodiak 55-PR954-10 Rear Housing Assy"/>
    <s v="Qualcom"/>
    <n v="35"/>
    <n v="674792.87494183297"/>
    <n v="25.953572113147423"/>
    <n v="19279.796426909514"/>
    <n v="0"/>
    <n v="0"/>
    <n v="0"/>
    <x v="1"/>
    <x v="0"/>
  </r>
  <r>
    <x v="5"/>
    <s v="100810"/>
    <s v="PK Qualcom MTP Olympic Waipio 50-13198-2 Bracket Bottom"/>
    <s v="Mobile"/>
    <n v="24"/>
    <n v="218433.15291449"/>
    <n v="8.4012751120957692"/>
    <n v="9101.3813714370826"/>
    <s v="Item unable to recycle due to painted on product"/>
    <n v="74"/>
    <n v="1498336.3299819999"/>
    <x v="1"/>
    <x v="0"/>
  </r>
  <r>
    <x v="5"/>
    <s v="100811"/>
    <s v="PK Qualcom MTP Olympic Waipio 50-13201-1 Battery Door"/>
    <s v="Mobile"/>
    <n v="26"/>
    <n v="653756.72931520396"/>
    <n v="25.144489589046305"/>
    <n v="25144.489589046305"/>
    <s v="Item unable to recycle due to painted on product"/>
    <n v="26"/>
    <n v="582781.24000200001"/>
    <x v="1"/>
    <x v="0"/>
  </r>
  <r>
    <x v="5"/>
    <s v="100816"/>
    <s v="PK Qualcomm MTP Olympic Waipio 55-PV453-1/2 Sub Assy Front Top"/>
    <s v="Qualcom"/>
    <n v="129"/>
    <n v="6783630.5499999998"/>
    <n v="260.90886730769228"/>
    <n v="52586.283333333333"/>
    <n v="0"/>
    <n v="0"/>
    <n v="0"/>
    <x v="2"/>
    <x v="4"/>
  </r>
  <r>
    <x v="5"/>
    <s v="100819"/>
    <s v="PK Qualcomm MTP Lahaina 55-PP323-2 Module 0"/>
    <s v="Qualcom"/>
    <n v="249"/>
    <n v="2901433.4875749536"/>
    <n v="111.59359567595975"/>
    <n v="11652.34332359419"/>
    <n v="0"/>
    <n v="0"/>
    <n v="0"/>
    <x v="1"/>
    <x v="0"/>
  </r>
  <r>
    <x v="5"/>
    <s v="100820"/>
    <s v="PK Qualcomm MTP Lahaina 55-PP324-2 Module 1"/>
    <s v="Qualcom"/>
    <n v="993"/>
    <n v="11692556.049043749"/>
    <n v="449.71369419399031"/>
    <n v="11774.980915451912"/>
    <n v="0"/>
    <n v="0"/>
    <n v="0"/>
    <x v="1"/>
    <x v="0"/>
  </r>
  <r>
    <x v="5"/>
    <s v="100821"/>
    <s v="PK Qualcomm MTP Makena 55-PV170-2 Rear Housing Assy"/>
    <s v="Qualcom"/>
    <n v="84"/>
    <n v="2276753.3223076919"/>
    <n v="87.567435473372768"/>
    <n v="27104.206217948715"/>
    <n v="0"/>
    <n v="0"/>
    <n v="0"/>
    <x v="1"/>
    <x v="0"/>
  </r>
  <r>
    <x v="5"/>
    <s v="100833"/>
    <s v="PK Qualcomm MTP Lahaina 50-PM926-3 Ant Carrier 2"/>
    <s v="Qualcom"/>
    <n v="53"/>
    <n v="3158382.6999949999"/>
    <n v="121.47625769211538"/>
    <n v="59592.126414999999"/>
    <n v="0"/>
    <n v="0"/>
    <n v="0"/>
    <x v="2"/>
    <x v="4"/>
  </r>
  <r>
    <x v="5"/>
    <s v="100834"/>
    <s v="PK Qualcomm MTP Lahaina 50-PM927-2 Ant Carrier 3"/>
    <s v="Qualcom"/>
    <n v="189"/>
    <n v="11163466.460034"/>
    <n v="429.36409461669228"/>
    <n v="59065.960105999999"/>
    <n v="0"/>
    <n v="0"/>
    <n v="0"/>
    <x v="2"/>
    <x v="4"/>
  </r>
  <r>
    <x v="5"/>
    <s v="100856"/>
    <s v="PK Qualcomm QRD Waipio MCVC20-014 Front housing"/>
    <s v="Qualcom"/>
    <n v="95"/>
    <n v="67657392.159960002"/>
    <n v="2602.2073907676922"/>
    <n v="712183.07536799996"/>
    <n v="0"/>
    <n v="0"/>
    <n v="0"/>
    <x v="2"/>
    <x v="4"/>
  </r>
  <r>
    <x v="5"/>
    <s v="100871"/>
    <s v="PK Qualcomm MTP Makena 50-PM925-11 Antenna Carrier 1"/>
    <s v="Qualcom"/>
    <n v="19"/>
    <n v="464347.640006"/>
    <n v="17.859524615615385"/>
    <n v="24439.349473999999"/>
    <n v="0"/>
    <n v="0"/>
    <n v="0"/>
    <x v="2"/>
    <x v="4"/>
  </r>
  <r>
    <x v="5"/>
    <s v="100873"/>
    <s v="PK Qualcomm MTP Makena 50-PM927-11 Antenna Carrier 3"/>
    <s v="Qualcom"/>
    <n v="305"/>
    <n v="5798876.4798499998"/>
    <n v="223.03371076346153"/>
    <n v="19012.709769999998"/>
    <n v="0"/>
    <n v="0"/>
    <n v="0"/>
    <x v="2"/>
    <x v="4"/>
  </r>
  <r>
    <x v="5"/>
    <s v="100876"/>
    <s v="PK Qualcomm IDP CEDROS 50-PT525-2 Ant Carrier, Antenna 5 And 6"/>
    <s v="Mobile"/>
    <n v="68"/>
    <n v="2062560.3930291119"/>
    <n v="79.329245885735077"/>
    <n v="30331.770485722234"/>
    <s v="No provision to be made, as item will be recycle to New Ingot in Year 2025"/>
    <n v="0"/>
    <n v="0"/>
    <x v="1"/>
    <x v="0"/>
  </r>
  <r>
    <x v="5"/>
    <s v="100878"/>
    <s v="PK Qualcomm MTP Waipio 55-13197-3 Bracket, Ant 8-9"/>
    <s v="Qualcom"/>
    <n v="711"/>
    <n v="57432438.930255003"/>
    <n v="2208.9399588559618"/>
    <n v="80776.988650147687"/>
    <n v="0"/>
    <n v="0"/>
    <n v="0"/>
    <x v="2"/>
    <x v="4"/>
  </r>
  <r>
    <x v="5"/>
    <s v="100880"/>
    <s v="PK Qualcomm MTP Barrow 55-PM 920-60 Assy, Sub Front housing"/>
    <s v="Qualcom"/>
    <n v="13"/>
    <n v="1590183.7700060001"/>
    <n v="61.160914231"/>
    <n v="122321.828462"/>
    <n v="0"/>
    <n v="0"/>
    <n v="0"/>
    <x v="2"/>
    <x v="4"/>
  </r>
  <r>
    <x v="5"/>
    <s v="100882"/>
    <s v="PK Qualcomm IPD Cedros 50-PR952-1 Ant Carrier8-9"/>
    <s v="Mobile"/>
    <n v="76"/>
    <n v="0"/>
    <n v="0"/>
    <n v="0"/>
    <s v="No provision to be made, as item will be recycle to New Ingot in Year 2025"/>
    <n v="0"/>
    <n v="0"/>
    <x v="1"/>
    <x v="0"/>
  </r>
  <r>
    <x v="5"/>
    <s v="100888"/>
    <s v="PK Qualcomm MTP Makena 50-PM925-3 Antenna Carrier 1"/>
    <s v="Qualcom"/>
    <n v="10"/>
    <n v="435024.23"/>
    <n v="16.731701153846153"/>
    <n v="43502.422999999995"/>
    <n v="0"/>
    <n v="0"/>
    <n v="0"/>
    <x v="2"/>
    <x v="4"/>
  </r>
  <r>
    <x v="5"/>
    <s v="100912"/>
    <s v="PK Qualcomm IDP Fillmore 55-PR954-30 Rear housing"/>
    <s v="Qualcom"/>
    <n v="70"/>
    <n v="5969089.2600100003"/>
    <n v="229.58035615423077"/>
    <n v="85272.703714428571"/>
    <n v="0"/>
    <n v="0"/>
    <n v="0"/>
    <x v="2"/>
    <x v="4"/>
  </r>
  <r>
    <x v="5"/>
    <s v="100923"/>
    <s v="PK Qualcomm IDP CEDROS 50-PT525-3 Ant Carrier, Antenna 5 And 6"/>
    <s v="Mobile"/>
    <n v="346"/>
    <n v="1691504.6459394414"/>
    <n v="65.057870997670818"/>
    <n v="4888.7417512700622"/>
    <s v="No provision to be made, as item will be recycle to New Ingot in Year 2025"/>
    <n v="0"/>
    <n v="0"/>
    <x v="1"/>
    <x v="0"/>
  </r>
  <r>
    <x v="5"/>
    <s v="100961"/>
    <s v="PK Qualcomm IDP Fillmore 50-PR727-3 Battery Door"/>
    <s v="Mobile"/>
    <n v="84"/>
    <n v="1036271.6219046901"/>
    <n v="39.856600842488078"/>
    <n v="12336.566927436787"/>
    <s v="No provision to be made, as item will be recycle to New Ingot in Year 2025"/>
    <n v="0"/>
    <n v="0"/>
    <x v="1"/>
    <x v="0"/>
  </r>
  <r>
    <x v="5"/>
    <s v="100973"/>
    <s v="PK Qualcom IDPS Netrani 55-28885-9 Front Carrier Bottom"/>
    <s v="Qualcom"/>
    <n v="52"/>
    <n v="5024903.3100239998"/>
    <n v="193.26551192399998"/>
    <n v="96632.755961999996"/>
    <n v="0"/>
    <n v="0"/>
    <n v="0"/>
    <x v="2"/>
    <x v="4"/>
  </r>
  <r>
    <x v="5"/>
    <s v="100977"/>
    <s v="PK Qualcom MTP Kailua 50-26678-2 Assy Rear Frame Carrier Ant 2 And 3"/>
    <s v="Qualcom"/>
    <n v="40"/>
    <n v="2960618.88"/>
    <n v="113.86995692307691"/>
    <n v="74015.471999999994"/>
    <n v="0"/>
    <n v="0"/>
    <n v="0"/>
    <x v="2"/>
    <x v="4"/>
  </r>
  <r>
    <x v="5"/>
    <s v="101009"/>
    <s v="PK Qualcom ADP Air Mulsanne ( Gen 5) 50-36915-1 Plastic Faceplate Insert, Pcie Card"/>
    <s v="Qualcom"/>
    <n v="25"/>
    <n v="75818.722145864696"/>
    <n v="2.9161046979178731"/>
    <n v="3032.7488858345878"/>
    <n v="0"/>
    <n v="0"/>
    <n v="0"/>
    <x v="1"/>
    <x v="0"/>
  </r>
  <r>
    <x v="5"/>
    <s v="101049"/>
    <s v="PK Qualcomm IDP Cedros 55-PR954-70 Assy, Rear Housing"/>
    <s v="Mobile"/>
    <n v="25"/>
    <n v="71896.544778602198"/>
    <n v="2.7652517222539306"/>
    <n v="2875.8617911440879"/>
    <s v="No provision to be made, as item will be recycle to New Ingot in Year 2025"/>
    <n v="0"/>
    <n v="0"/>
    <x v="1"/>
    <x v="0"/>
  </r>
  <r>
    <x v="5"/>
    <s v="101060"/>
    <s v="PK Qualcomm MTP Kuno 55-28885-5,Sub Assy, Front, Bottom Assy"/>
    <s v="Mobile"/>
    <n v="67"/>
    <n v="2521383.6498531643"/>
    <n v="96.976294225121705"/>
    <n v="37632.591788853199"/>
    <s v="No provision to be made, as item will be recycle to New Ingot in Year 2025"/>
    <n v="0"/>
    <n v="0"/>
    <x v="1"/>
    <x v="0"/>
  </r>
  <r>
    <x v="5"/>
    <s v="101131"/>
    <s v="PK Qualcomm CPE Pinnacles 55-36814-2 Grounding Frame"/>
    <s v="Mobile"/>
    <n v="168"/>
    <n v="14709913.548730001"/>
    <n v="565.76590572038469"/>
    <n v="87559.009218630963"/>
    <s v="No provision to be made, as item will be recycle to New Ingot in Year 2025"/>
    <n v="0"/>
    <n v="0"/>
    <x v="1"/>
    <x v="0"/>
  </r>
  <r>
    <x v="5"/>
    <s v="101134"/>
    <s v="PK Qualcomm MTP CAMANO  55-PR954-90 Assy, Sub Assy Rear Housing"/>
    <s v="Mobile"/>
    <n v="50"/>
    <n v="432540.43872495473"/>
    <n v="16.636170720190567"/>
    <n v="8650.8087744990953"/>
    <s v="No provision to be made, as item will be recycle to New Ingot in Year 2025"/>
    <n v="0"/>
    <n v="0"/>
    <x v="1"/>
    <x v="0"/>
  </r>
  <r>
    <x v="5"/>
    <s v="101135"/>
    <s v="PK Qualcomm MTP Pinnacles 50-28768-2 Frame Wlan Area, Multipurpose"/>
    <s v="Mobile"/>
    <n v="156"/>
    <n v="25658409.730044"/>
    <n v="986.86191269400001"/>
    <n v="164476.985449"/>
    <s v="No provision to be made, as item will be recycle to New Ingot in Year 2025"/>
    <n v="0"/>
    <n v="0"/>
    <x v="2"/>
    <x v="4"/>
  </r>
  <r>
    <x v="5"/>
    <s v="101137"/>
    <s v="PK Qualcomm MTP Pinnacles 50-40109-2 Omni Antenna , Carier"/>
    <s v="Mobile"/>
    <n v="119"/>
    <n v="2632156.8845921801"/>
    <n v="101.23680325354539"/>
    <n v="22118.965416741008"/>
    <s v="No provision to be made, as item will be recycle to New Ingot in Year 2025"/>
    <n v="0"/>
    <n v="0"/>
    <x v="1"/>
    <x v="0"/>
  </r>
  <r>
    <x v="5"/>
    <s v="101141"/>
    <s v="PK Qualcomm MTP Camano  55-PR919-20 Display Carrier Frame Assy"/>
    <s v="Mobile"/>
    <n v="43"/>
    <n v="3309167.9558370402"/>
    <n v="127.27569060911694"/>
    <n v="76957.394321791639"/>
    <s v="No provision to be made, as item will be recycle to New Ingot in Year 2025"/>
    <n v="0"/>
    <n v="0"/>
    <x v="1"/>
    <x v="0"/>
  </r>
  <r>
    <x v="5"/>
    <s v="101142"/>
    <s v="PK Qualcomm MTP Camano  55-PR919-30 Display Carrier Frame Assy"/>
    <s v="Mobile"/>
    <n v="121"/>
    <n v="3917580.095761992"/>
    <n v="150.67615752930737"/>
    <n v="32376.695006297454"/>
    <s v="No provision to be made, as item will be recycle to New Ingot in Year 2025"/>
    <n v="0"/>
    <n v="0"/>
    <x v="1"/>
    <x v="0"/>
  </r>
  <r>
    <x v="5"/>
    <s v="101148"/>
    <s v="PK Qualcomm IDP Hamoa 50-34672-2 Housing, Rear"/>
    <s v="Mobile"/>
    <n v="64"/>
    <n v="2759145.740032"/>
    <n v="106.12099000123077"/>
    <n v="43111.652188"/>
    <s v="No provision to be made, as item will be recycle to New Ingot in Year 2025"/>
    <n v="0"/>
    <n v="0"/>
    <x v="2"/>
    <x v="4"/>
  </r>
  <r>
    <x v="5"/>
    <s v="101163"/>
    <s v="PK Qualcomm QCP Hamoa 55-34673-3 Housing, Front Assy"/>
    <s v="Mobile"/>
    <n v="10"/>
    <n v="841727.52"/>
    <n v="32.374135384615386"/>
    <n v="84172.752000000008"/>
    <s v="No provision to be made, as item will be recycle to New Ingot in Year 2025"/>
    <n v="0"/>
    <n v="0"/>
    <x v="2"/>
    <x v="4"/>
  </r>
  <r>
    <x v="5"/>
    <s v="101167"/>
    <s v="PK Qualcomm MTP PAKALA 55-58484-1 FRONT HOUSING"/>
    <s v="Mobile"/>
    <n v="190"/>
    <n v="16020513.644552501"/>
    <n v="616.17360171355767"/>
    <n v="84318.49286606579"/>
    <s v="No provision to be made, as item will be recycle to New Ingot in Year 2025"/>
    <n v="0"/>
    <n v="0"/>
    <x v="2"/>
    <x v="4"/>
  </r>
  <r>
    <x v="5"/>
    <s v="101168"/>
    <s v="PK Qualcomm MTP PAKALA 55-58184-1 CARRIER FRAME, ASSY"/>
    <s v="Mobile"/>
    <n v="51"/>
    <n v="8223562.59999"/>
    <n v="316.2908692303846"/>
    <n v="161246.32548999999"/>
    <s v="No provision to be made, as item will be recycle to New Ingot in Year 2025"/>
    <n v="0"/>
    <n v="0"/>
    <x v="2"/>
    <x v="4"/>
  </r>
  <r>
    <x v="5"/>
    <s v="101172"/>
    <s v="PK  Qualcomm MTP PAKALA 55-29708-20 MIDFRAME, HEATSINK ASSY_PROCESS"/>
    <s v="Qualcom"/>
    <n v="30"/>
    <n v="5790028.6189221665"/>
    <n v="222.69340842008333"/>
    <n v="193000.95396407222"/>
    <n v="0"/>
    <n v="0"/>
    <n v="0"/>
    <x v="1"/>
    <x v="0"/>
  </r>
  <r>
    <x v="5"/>
    <s v="101179"/>
    <s v="PK Qualcomm MTP PINNACLES CA90-28768-2 FRAME, WLAN AREA, MULTIPURPOSE"/>
    <s v="Mobile"/>
    <n v="154"/>
    <n v="10257440.490065999"/>
    <n v="394.51694192561536"/>
    <n v="66606.756429000001"/>
    <s v="No provision to be made, as item will be recycle to New Ingot in Year 2025"/>
    <n v="0"/>
    <n v="0"/>
    <x v="2"/>
    <x v="4"/>
  </r>
  <r>
    <x v="5"/>
    <s v="101184"/>
    <s v="PK Qualcomm IDP HAMOA CA90-43226-1 HEAT SPREADER, DIECAST"/>
    <s v="Mobile"/>
    <n v="156"/>
    <n v="3963346.5800760002"/>
    <n v="152.43640692600002"/>
    <n v="25406.067821000001"/>
    <s v="No provision to be made, as item will be recycle to New Ingot in Year 2025"/>
    <n v="0"/>
    <n v="0"/>
    <x v="2"/>
    <x v="4"/>
  </r>
  <r>
    <x v="5"/>
    <s v="101185"/>
    <s v="PK Qualcomm MTP PAKALA 55-58184-20 CARRIER FRAME, ASSY"/>
    <s v="Mobile"/>
    <n v="21"/>
    <n v="2740084.15298894"/>
    <n v="105.38785203803616"/>
    <n v="130480.19776137809"/>
    <s v="No provision to be made, as item will be recycle to New Ingot in Year 2025"/>
    <n v="0"/>
    <n v="0"/>
    <x v="2"/>
    <x v="4"/>
  </r>
  <r>
    <x v="5"/>
    <s v="101190"/>
    <s v="PK Qualcomm MTP IDPS MILOS 55-PM920-100 FRONT HOUSING"/>
    <s v="Mobile"/>
    <n v="32"/>
    <n v="3333928.8264654242"/>
    <n v="128.2280317871317"/>
    <n v="104185.2758270445"/>
    <s v="No provision to be made, as item will be recycle to New Ingot in Year 2025"/>
    <n v="0"/>
    <n v="0"/>
    <x v="1"/>
    <x v="0"/>
  </r>
  <r>
    <x v="5"/>
    <s v="101191"/>
    <s v="PK Qualcomm MTP Sariska 55-29708-60 MIDFRAME, HEATSINK ASSY_PROCESS (NO HIEAT PIPE)"/>
    <s v="Mobile"/>
    <n v="1788"/>
    <n v="121287449.87830153"/>
    <n v="4664.9019183962127"/>
    <n v="67834.144227237994"/>
    <s v="No provision to be made, as item will be recycle to New Ingot in Year 2025"/>
    <n v="0"/>
    <n v="0"/>
    <x v="1"/>
    <x v="0"/>
  </r>
  <r>
    <x v="5"/>
    <s v="101195"/>
    <s v="PK Qualcomm MTP IDPS MILOS CA90-58183-1 FRAME, WLAN AREA, MULTIPURPOSE (2)"/>
    <s v="Mobile"/>
    <n v="154"/>
    <n v="9382010.2673704494"/>
    <n v="360.84654874501729"/>
    <n v="60922.14459331461"/>
    <s v="No provision to be made, as item will be recycle to New Ingot in Year 2025"/>
    <n v="0"/>
    <n v="0"/>
    <x v="2"/>
    <x v="4"/>
  </r>
  <r>
    <x v="5"/>
    <s v="120123"/>
    <s v="PK ACE WHB Dipole ASSY( 79D-00278)(2)"/>
    <s v="Mobile"/>
    <n v="108831"/>
    <n v="1495167458.85044"/>
    <n v="57506.440725016924"/>
    <n v="13738.433523999964"/>
    <s v="Recyle in 2026"/>
    <n v="108831"/>
    <n v="1495167458.8504441"/>
    <x v="2"/>
    <x v="1"/>
  </r>
  <r>
    <x v="5"/>
    <s v="120157"/>
    <s v="PK LGIT Gen3 AL5"/>
    <s v="Auto"/>
    <n v="3588"/>
    <n v="163106483.45641255"/>
    <n v="6273.3262867850981"/>
    <n v="45458.886136123903"/>
    <n v="0"/>
    <n v="0"/>
    <n v="0"/>
    <x v="1"/>
    <x v="0"/>
  </r>
  <r>
    <x v="5"/>
    <s v="120158"/>
    <s v="PK LGIT Gen3 AL6"/>
    <s v="Auto"/>
    <n v="11216"/>
    <n v="483494355.36887282"/>
    <n v="18595.936744956645"/>
    <n v="43107.556648437305"/>
    <n v="0"/>
    <n v="0"/>
    <n v="0"/>
    <x v="1"/>
    <x v="0"/>
  </r>
  <r>
    <x v="5"/>
    <s v="120160"/>
    <s v="PK LGIT Gen 2"/>
    <s v="Auto"/>
    <n v="2284"/>
    <n v="93184605.791977823"/>
    <n v="3584.0232996914547"/>
    <n v="40798.86418212689"/>
    <s v="No provision to be made, as item will be recycle to New Ingot in Year 2025"/>
    <n v="0"/>
    <n v="0"/>
    <x v="1"/>
    <x v="0"/>
  </r>
  <r>
    <x v="5"/>
    <s v="120165"/>
    <s v="PK PSA BMS Bottom Cover 3CAC00182A"/>
    <s v="Auto"/>
    <n v="849"/>
    <n v="42681776.128854588"/>
    <n v="1641.6067741867148"/>
    <n v="50272.998973915885"/>
    <s v="No provision to be made, as item will be recycle to New Ingot in Year 2025"/>
    <n v="0"/>
    <n v="0"/>
    <x v="1"/>
    <x v="0"/>
  </r>
  <r>
    <x v="5"/>
    <s v="120166"/>
    <s v="PK PSA BMS Top Cover 3CAC00181A"/>
    <s v="Auto"/>
    <n v="240"/>
    <n v="5473155.0066410499"/>
    <n v="210.50596179388654"/>
    <n v="22804.812527671042"/>
    <s v="No provision to be made, as item will be recycle to New Ingot in Year 2025"/>
    <n v="0"/>
    <n v="0"/>
    <x v="1"/>
    <x v="0"/>
  </r>
  <r>
    <x v="5"/>
    <s v="120178"/>
    <s v="PK 570W 3MAM00541A"/>
    <s v="Auto"/>
    <n v="871"/>
    <n v="59236735.880025014"/>
    <n v="2278.3359953855775"/>
    <n v="68010.02971300231"/>
    <s v="No provision to be made, as item will be recycle to New Ingot in Year 2025"/>
    <n v="0"/>
    <n v="0"/>
    <x v="1"/>
    <x v="0"/>
  </r>
  <r>
    <x v="5"/>
    <s v="120179"/>
    <s v="PK EP96-05616A RFT- SHIELD"/>
    <s v="Mobile"/>
    <n v="274"/>
    <n v="2278835.8199740001"/>
    <n v="87.647531537461546"/>
    <n v="8316.9190510000008"/>
    <s v="Item unable to recycle due to painted on product"/>
    <n v="274"/>
    <n v="2278835.8199740001"/>
    <x v="2"/>
    <x v="1"/>
  </r>
  <r>
    <x v="5"/>
    <s v="120187"/>
    <s v="PK TRW-Nissan/FCA/GMT 4.8 Lenmount(336416-13/A011F352)"/>
    <s v="Auto"/>
    <n v="3500"/>
    <n v="26161563.068398476"/>
    <n v="1006.2139641691722"/>
    <n v="7474.7323052567071"/>
    <n v="0"/>
    <n v="0"/>
    <n v="0"/>
    <x v="1"/>
    <x v="0"/>
  </r>
  <r>
    <x v="5"/>
    <s v="120192"/>
    <s v="PK TRW-FCA 4.8 Cover A011K991"/>
    <s v="Auto"/>
    <n v="20768"/>
    <n v="238439560.46648049"/>
    <n v="9170.7523256338645"/>
    <n v="11481.103643416818"/>
    <n v="0"/>
    <n v="0"/>
    <n v="0"/>
    <x v="1"/>
    <x v="0"/>
  </r>
  <r>
    <x v="5"/>
    <s v="120201"/>
    <s v="PK Hanwha FC29-003780A- Case Top"/>
    <s v="Mobile"/>
    <n v="206"/>
    <n v="7884753.6499300003"/>
    <n v="303.25975576653849"/>
    <n v="38275.503154999999"/>
    <s v="Item Unable to do in-house recycle due to special painting on product, Item will be included in Scrap Sales Plan in Year 2025"/>
    <n v="206"/>
    <n v="7884753.6499299994"/>
    <x v="2"/>
    <x v="1"/>
  </r>
  <r>
    <x v="5"/>
    <s v="120202"/>
    <s v="PK Hanwha FC29-003781B- Case Bottom"/>
    <s v="Mobile"/>
    <n v="38"/>
    <n v="1503098.0099820001"/>
    <n v="57.811461922384616"/>
    <n v="39555.210789000004"/>
    <s v="Item Unable to do in-house recycle due to special painting on product, Item will be included in Scrap Sales Plan in Year 2025"/>
    <n v="38"/>
    <n v="1503098.0099819999"/>
    <x v="2"/>
    <x v="1"/>
  </r>
  <r>
    <x v="5"/>
    <s v="120203"/>
    <s v="PK Hanwha FC15-002791A- Cover Bottom"/>
    <s v="Mobile"/>
    <n v="910"/>
    <n v="54211405.45002"/>
    <n v="2085.0540557700001"/>
    <n v="59572.973021999998"/>
    <s v="Item Unable to do in-house recycle due to special painting on product, Item will be included in Scrap Sales Plan in Year 2025"/>
    <n v="910"/>
    <n v="54211405.45002"/>
    <x v="2"/>
    <x v="1"/>
  </r>
  <r>
    <x v="5"/>
    <s v="120205"/>
    <s v="PK Hanwha FC29-002464H- Case Top"/>
    <s v="Mobile"/>
    <n v="128"/>
    <n v="5043049.6299520005"/>
    <n v="193.96344730584616"/>
    <n v="39398.825234000004"/>
    <s v="Item Unable to do in-house recycle due to special painting on product, Item will be included in Scrap Sales Plan in Year 2025"/>
    <n v="128"/>
    <n v="5043049.6299520005"/>
    <x v="2"/>
    <x v="1"/>
  </r>
  <r>
    <x v="5"/>
    <s v="120208"/>
    <s v="PK Hanwha FC15-002206B- Cover Bottom"/>
    <s v="Mobile"/>
    <n v="766"/>
    <n v="79685902.189741999"/>
    <n v="3064.8423919131537"/>
    <n v="104028.59293699999"/>
    <s v="Item Unable to do in-house recycle due to special painting on product, Item will be included in Scrap Sales Plan in Year 2025"/>
    <n v="766"/>
    <n v="79685902.189741999"/>
    <x v="2"/>
    <x v="1"/>
  </r>
  <r>
    <x v="5"/>
    <s v="120210"/>
    <s v="PK Hanwha FC29-003420A- Cap Bolt"/>
    <s v="Mobile"/>
    <n v="1380"/>
    <n v="72916734.849419996"/>
    <n v="2804.4898019007692"/>
    <n v="52838.213658999994"/>
    <s v="Item Unable to do in-house recycle due to special painting on product, Item will be included in Scrap Sales Plan in Year 2025"/>
    <n v="1380"/>
    <n v="72916734.849419996"/>
    <x v="2"/>
    <x v="1"/>
  </r>
  <r>
    <x v="5"/>
    <s v="120211"/>
    <s v="PK Hanwha FC29-008329A- Case Bottom"/>
    <s v="Mobile"/>
    <n v="14"/>
    <n v="784809.45999400003"/>
    <n v="30.184979230538463"/>
    <n v="56057.818571000003"/>
    <s v="Item Unable to do in-house recycle due to special painting on product, Item will be included in Scrap Sales Plan in Year 2025"/>
    <n v="14"/>
    <n v="784809.45999400003"/>
    <x v="2"/>
    <x v="1"/>
  </r>
  <r>
    <x v="5"/>
    <s v="120212"/>
    <s v="PK Hanwha FC29-008726A- Case Bottom"/>
    <s v="Mobile"/>
    <n v="449"/>
    <n v="20956476.629822999"/>
    <n v="806.01833191626918"/>
    <n v="46673.667326999996"/>
    <s v="Item Unable to do in-house recycle due to special painting on product, Item will be included in Scrap Sales Plan in Year 2025"/>
    <n v="449"/>
    <n v="20956476.629822999"/>
    <x v="2"/>
    <x v="1"/>
  </r>
  <r>
    <x v="5"/>
    <s v="120222"/>
    <s v="PK Hanwha FC29-007182A- Holder DN 2M"/>
    <s v="Mobile"/>
    <n v="4559"/>
    <n v="53504010.439433001"/>
    <n v="2057.8465553628075"/>
    <n v="11735.909287"/>
    <s v="Item Unable to do in-house recycle due to special painting on product, Item will be included in Scrap Sales Plan in Year 2025"/>
    <n v="4559"/>
    <n v="53504010.439433008"/>
    <x v="2"/>
    <x v="1"/>
  </r>
  <r>
    <x v="5"/>
    <s v="120224"/>
    <s v="PK Hanwha FC15-005434A- Cover Cabel Hole"/>
    <s v="Mobile"/>
    <n v="384"/>
    <n v="26000021.920127999"/>
    <n v="1000.0008430818461"/>
    <n v="67708.390417000002"/>
    <s v="Item Unable to do in-house recycle due to special painting on product, Item will be included in Scrap Sales Plan in Year 2025"/>
    <n v="384"/>
    <n v="26000021.920128003"/>
    <x v="2"/>
    <x v="1"/>
  </r>
  <r>
    <x v="5"/>
    <s v="120227"/>
    <s v="PK Hanwha FC29-008820A- Case Top"/>
    <s v="Mobile"/>
    <n v="1"/>
    <n v="33185.99"/>
    <n v="1.2763842307692308"/>
    <n v="33185.99"/>
    <s v="Item Unable to do in-house recycle due to special painting on product, Item will be included in Scrap Sales Plan in Year 2025"/>
    <n v="1"/>
    <n v="33185.99"/>
    <x v="2"/>
    <x v="1"/>
  </r>
  <r>
    <x v="5"/>
    <s v="120228"/>
    <s v="PK Hanwha FC15-005351A- Cover Rear"/>
    <s v="Mobile"/>
    <n v="167"/>
    <n v="3099302.2899489999"/>
    <n v="119.20393422880768"/>
    <n v="18558.696347000001"/>
    <s v="Item Unable to do in-house recycle due to special painting on product, Item will be included in Scrap Sales Plan in Year 2025"/>
    <n v="167"/>
    <n v="3099302.2899490003"/>
    <x v="2"/>
    <x v="1"/>
  </r>
  <r>
    <x v="5"/>
    <s v="120230"/>
    <s v="PK Hanwha FC29-009213A-Case Top"/>
    <s v="Mobile"/>
    <n v="6"/>
    <n v="280136.37"/>
    <n v="10.774475769230769"/>
    <n v="46689.394999999997"/>
    <s v="Item Unable to do in-house recycle due to special painting on product, Item will be included in Scrap Sales Plan in Year 2025"/>
    <n v="6"/>
    <n v="280136.37"/>
    <x v="2"/>
    <x v="1"/>
  </r>
  <r>
    <x v="5"/>
    <s v="120232"/>
    <s v="PK Hanwha FC15-001592A-Sensor Guide Holder"/>
    <s v="Mobile"/>
    <n v="2"/>
    <n v="13145.69"/>
    <n v="0.50560346153846158"/>
    <n v="6572.8450000000003"/>
    <s v="Item Unable to do in-house recycle due to special painting on product, Item will be included in Scrap Sales Plan in Year 2025"/>
    <n v="2"/>
    <n v="13145.69"/>
    <x v="2"/>
    <x v="1"/>
  </r>
  <r>
    <x v="5"/>
    <s v="120236"/>
    <s v="PK Hanwha FC29-008098B- Holder DN 4M Fixed(2)"/>
    <s v="Mobile"/>
    <n v="456"/>
    <n v="5521990.3201200003"/>
    <n v="212.38424308153847"/>
    <n v="12109.627895000001"/>
    <s v="Item Unable to do in-house recycle due to special painting on product, Item will be included in Scrap Sales Plan in Year 2025"/>
    <n v="456"/>
    <n v="5521990.3201200003"/>
    <x v="2"/>
    <x v="1"/>
  </r>
  <r>
    <x v="5"/>
    <s v="120237"/>
    <s v="PK Hanwha FC29-008098C- Holder DN 4M Fixed(2)"/>
    <s v="Mobile"/>
    <n v="1583"/>
    <n v="37474094.469618998"/>
    <n v="1441.311325754577"/>
    <n v="23672.832892999999"/>
    <s v="Item Unable to do in-house recycle due to special painting on product, Item will be included in Scrap Sales Plan in Year 2025"/>
    <n v="1583"/>
    <n v="37474094.469618998"/>
    <x v="2"/>
    <x v="1"/>
  </r>
  <r>
    <x v="5"/>
    <s v="120238"/>
    <s v="PK Hanwha FC29-003420B- Cap Bolt"/>
    <s v="Mobile"/>
    <n v="53"/>
    <n v="234123.30001499999"/>
    <n v="9.0047423082692308"/>
    <n v="4417.4207550000001"/>
    <s v="Item Unable to do in-house recycle due to special painting on product, Item will be included in Scrap Sales Plan in Year 2025"/>
    <n v="53"/>
    <n v="234123.30001500002"/>
    <x v="2"/>
    <x v="1"/>
  </r>
  <r>
    <x v="5"/>
    <s v="120241"/>
    <s v="PK Hanwha FC29-004224F Case Top"/>
    <s v="Mobile"/>
    <n v="641"/>
    <n v="24452653.750236999"/>
    <n v="940.48668270142309"/>
    <n v="38147.665756999995"/>
    <s v="Item Unable to do in-house recycle due to special painting on product, Item will be included in Scrap Sales Plan in Year 2025"/>
    <n v="641"/>
    <n v="24452653.750237003"/>
    <x v="2"/>
    <x v="1"/>
  </r>
  <r>
    <x v="5"/>
    <s v="120243"/>
    <s v="PK Hanwha AM07-014258A Mount Plate"/>
    <s v="Mobile"/>
    <n v="5"/>
    <n v="162731.79999999999"/>
    <n v="6.258915384615384"/>
    <n v="32546.359999999997"/>
    <s v="Item Unable to do in-house recycle due to special painting on product, Item will be included in Scrap Sales Plan in Year 2025"/>
    <n v="5"/>
    <n v="162731.79999999999"/>
    <x v="2"/>
    <x v="1"/>
  </r>
  <r>
    <x v="5"/>
    <s v="120244"/>
    <s v="PK Hanwha FC15-000899B- ABF Base Plate(2)"/>
    <s v="Mobile"/>
    <n v="224"/>
    <n v="4169988.8800639999"/>
    <n v="160.38418769476922"/>
    <n v="18616.021786000001"/>
    <s v="Item Unable to do in-house recycle due to special painting on product, Item will be included in Scrap Sales Plan in Year 2025"/>
    <n v="224"/>
    <n v="4169988.8800640004"/>
    <x v="2"/>
    <x v="1"/>
  </r>
  <r>
    <x v="5"/>
    <s v="120253"/>
    <s v="PK Hanwha FC29-008272 Case Bottom( No painting)"/>
    <s v="Mobile"/>
    <n v="601"/>
    <n v="12700213.899893999"/>
    <n v="488.46976538053843"/>
    <n v="21131.803494"/>
    <s v="Item Unable to do in-house recycle due to special painting on product, Item will be included in Scrap Sales Plan in Year 2025"/>
    <n v="601"/>
    <n v="12700213.899893999"/>
    <x v="2"/>
    <x v="1"/>
  </r>
  <r>
    <x v="5"/>
    <s v="120255"/>
    <s v="PK Hanwha FC29-008806 Case Top( No painting)"/>
    <s v="Mobile"/>
    <n v="197"/>
    <n v="4790032.6700499998"/>
    <n v="184.23202577115384"/>
    <n v="24314.88665"/>
    <s v="Item Unable to do in-house recycle due to special painting on product, Item will be included in Scrap Sales Plan in Year 2025"/>
    <n v="197"/>
    <n v="4790032.6700499998"/>
    <x v="2"/>
    <x v="1"/>
  </r>
  <r>
    <x v="5"/>
    <s v="120259"/>
    <s v="PK Hanwha FC29-008820B- Case Top"/>
    <s v="Mobile"/>
    <n v="547"/>
    <n v="18999966.369844001"/>
    <n v="730.76793730169231"/>
    <n v="34734.856252000005"/>
    <s v="Item Unable to do in-house recycle due to special painting on product, Item will be included in Scrap Sales Plan in Year 2025"/>
    <n v="547"/>
    <n v="18999966.369843997"/>
    <x v="2"/>
    <x v="1"/>
  </r>
  <r>
    <x v="5"/>
    <s v="120262"/>
    <s v="PK Hanwha FC29-004224G Case Top"/>
    <s v="Mobile"/>
    <n v="91"/>
    <n v="3547095.0200140001"/>
    <n v="136.426731539"/>
    <n v="38979.066154"/>
    <s v="Item Unable to do in-house recycle due to special painting on product, Item will be included in Scrap Sales Plan in Year 2025"/>
    <n v="91"/>
    <n v="3547095.0200140001"/>
    <x v="2"/>
    <x v="1"/>
  </r>
  <r>
    <x v="5"/>
    <s v="120263"/>
    <s v="PK Hanwha FC29-004224I Case Top(White)"/>
    <s v="Mobile"/>
    <n v="623"/>
    <n v="26821728.769843001"/>
    <n v="1031.6049526862694"/>
    <n v="43052.534141000004"/>
    <s v="Item Unable to do in-house recycle due to special painting on product, Item will be included in Scrap Sales Plan in Year 2025"/>
    <n v="623"/>
    <n v="26821728.769842997"/>
    <x v="2"/>
    <x v="1"/>
  </r>
  <r>
    <x v="5"/>
    <s v="120268"/>
    <s v="PK Hanwha FC29-004224J Case Top(White)"/>
    <s v="Mobile"/>
    <n v="37"/>
    <n v="1467325.860012"/>
    <n v="56.435610000461537"/>
    <n v="39657.455675999998"/>
    <s v="Item Unable to do in-house recycle due to special painting on product, Item will be included in Scrap Sales Plan in Year 2025"/>
    <n v="37"/>
    <n v="1467325.860012"/>
    <x v="2"/>
    <x v="1"/>
  </r>
  <r>
    <x v="5"/>
    <s v="120301"/>
    <s v="PK LGIT BYD 3CAC00129A Housing"/>
    <s v="Auto"/>
    <n v="2361"/>
    <n v="103126517.65646869"/>
    <n v="3966.4045252487958"/>
    <n v="43679.168850685593"/>
    <n v="0"/>
    <n v="0"/>
    <n v="0"/>
    <x v="1"/>
    <x v="0"/>
  </r>
  <r>
    <x v="5"/>
    <s v="120309"/>
    <s v="PK Mando NX4 Motor Housing"/>
    <s v="Auto"/>
    <n v="43059"/>
    <n v="2841294512.3245192"/>
    <n v="109280.55816632765"/>
    <n v="65986.077529076822"/>
    <n v="0"/>
    <n v="0"/>
    <n v="0"/>
    <x v="1"/>
    <x v="0"/>
  </r>
  <r>
    <x v="5"/>
    <s v="120318"/>
    <s v="PK ZF IPM Housing A0025H7642( Casting MC)"/>
    <s v="Auto"/>
    <n v="7488"/>
    <n v="505317225.3191911"/>
    <n v="19435.277896891967"/>
    <n v="67483.603808652653"/>
    <n v="0"/>
    <n v="0"/>
    <n v="0"/>
    <x v="1"/>
    <x v="0"/>
  </r>
  <r>
    <x v="5"/>
    <s v="120332"/>
    <s v="PK LGIT DCU15 3CAC00306A Housing"/>
    <s v="Auto"/>
    <n v="2250"/>
    <n v="19789191.12071985"/>
    <n v="761.12273541230195"/>
    <n v="8795.1960536532661"/>
    <n v="0"/>
    <n v="0"/>
    <n v="0"/>
    <x v="1"/>
    <x v="0"/>
  </r>
  <r>
    <x v="5"/>
    <s v="120333"/>
    <s v="PK LGIT DCU15 3CAC00307A Cover"/>
    <s v="Auto"/>
    <n v="6300"/>
    <n v="49015156.631975472"/>
    <n v="1885.1983319990566"/>
    <n v="7780.1835923770586"/>
    <n v="0"/>
    <n v="0"/>
    <n v="0"/>
    <x v="1"/>
    <x v="0"/>
  </r>
  <r>
    <x v="5"/>
    <s v="120336"/>
    <s v="PK Mando Brose GE821-J10-00-J100 Housing"/>
    <s v="Auto"/>
    <n v="6529"/>
    <n v="491235591.12173265"/>
    <n v="18893.676581605101"/>
    <n v="75239.024524694847"/>
    <n v="0"/>
    <n v="0"/>
    <n v="0"/>
    <x v="1"/>
    <x v="0"/>
  </r>
  <r>
    <x v="5"/>
    <s v="120338"/>
    <s v="PK Mando N3 Motor &amp; Heatsink Cover"/>
    <s v="Auto"/>
    <n v="23710"/>
    <n v="583701318.48465419"/>
    <n v="22450.050710948239"/>
    <n v="24618.360121664031"/>
    <n v="0"/>
    <n v="0"/>
    <n v="0"/>
    <x v="1"/>
    <x v="0"/>
  </r>
  <r>
    <x v="5"/>
    <s v="120346"/>
    <s v="PK ZF GM ACP2 Cover A020R329 (A0038A6435)/A020R328 (A0038A5053)"/>
    <s v="Auto"/>
    <n v="9226"/>
    <n v="104690342.8234129"/>
    <n v="4026.5516470543421"/>
    <n v="11347.316586105884"/>
    <n v="0"/>
    <n v="0"/>
    <n v="0"/>
    <x v="1"/>
    <x v="0"/>
  </r>
  <r>
    <x v="5"/>
    <s v="120347"/>
    <s v="PK ZF GM ACP2 Housing A020R331 (A0038A6898)/ A020R330 (A0038A6008)"/>
    <s v="Auto"/>
    <n v="13897"/>
    <n v="315981908.11341572"/>
    <n v="12153.150312054451"/>
    <n v="22737.418731626662"/>
    <n v="0"/>
    <n v="0"/>
    <n v="0"/>
    <x v="1"/>
    <x v="0"/>
  </r>
  <r>
    <x v="5"/>
    <s v="120367"/>
    <s v="PK Mando MAS65C 4.5 Heat Sink(2)"/>
    <s v="Auto"/>
    <n v="23308"/>
    <n v="451610621.354877"/>
    <n v="17369.639282879885"/>
    <n v="19375.777473608934"/>
    <n v="0"/>
    <n v="0"/>
    <n v="0"/>
    <x v="1"/>
    <x v="0"/>
  </r>
  <r>
    <x v="5"/>
    <s v="120368"/>
    <s v="PK Mando Brose IMEB2 Housing(2)"/>
    <s v="Auto"/>
    <n v="16618"/>
    <n v="894964788.35349798"/>
    <n v="34421.722628980693"/>
    <n v="53855.144322631961"/>
    <n v="0"/>
    <n v="0"/>
    <n v="0"/>
    <x v="1"/>
    <x v="0"/>
  </r>
  <r>
    <x v="5"/>
    <s v="120370"/>
    <s v="PK ZF IPM 2.0 Housing Base A014A906/A014A871"/>
    <s v="Auto"/>
    <n v="1344"/>
    <n v="110795307.38603109"/>
    <n v="4261.3579763858115"/>
    <n v="82436.984662225514"/>
    <n v="0"/>
    <n v="0"/>
    <n v="0"/>
    <x v="1"/>
    <x v="0"/>
  </r>
  <r>
    <x v="5"/>
    <s v="120371"/>
    <s v="PK ZF IPM 2.0 Housing Advance A014A907/A014A881"/>
    <s v="Auto"/>
    <n v="840"/>
    <n v="59645772.735612497"/>
    <n v="2294.0681821389421"/>
    <n v="71006.872304300588"/>
    <s v="No provision to be made, as item will be recycle to New Ingot in Year 2025"/>
    <n v="0"/>
    <n v="0"/>
    <x v="2"/>
    <x v="4"/>
  </r>
  <r>
    <x v="5"/>
    <s v="120386"/>
    <s v="PK TRW-FCA 4.8 Housing A010W096(2)"/>
    <s v="Auto"/>
    <n v="46313"/>
    <n v="867843528.44473624"/>
    <n v="33378.597247874473"/>
    <n v="18738.659306128651"/>
    <n v="0"/>
    <n v="0"/>
    <n v="0"/>
    <x v="1"/>
    <x v="0"/>
  </r>
  <r>
    <x v="5"/>
    <s v="120400"/>
    <s v="PK LGIT BYD 3CAC00069A/3MAM00121A Cover"/>
    <s v="Auto"/>
    <n v="524"/>
    <n v="19767564.857584"/>
    <n v="760.29095606092301"/>
    <n v="37724.360415236639"/>
    <s v="No provision to be made, as item will be recycle to New Ingot in Year 2025"/>
    <n v="0"/>
    <n v="0"/>
    <x v="1"/>
    <x v="0"/>
  </r>
  <r>
    <x v="5"/>
    <s v="120401"/>
    <s v="PK LGIT OMS Front 3CAC00207"/>
    <s v="Auto"/>
    <n v="3600"/>
    <n v="38652279.968848333"/>
    <n v="1486.6261526480127"/>
    <n v="10736.744435791203"/>
    <s v="No provision to be made, as item will be recycle to New Ingot in Year 2025"/>
    <n v="0"/>
    <n v="0"/>
    <x v="1"/>
    <x v="0"/>
  </r>
  <r>
    <x v="5"/>
    <s v="120402"/>
    <s v="PK ZF TRW - GM EU2L Housing A021D074 (2)"/>
    <s v="Auto"/>
    <n v="38680"/>
    <n v="652937399.21426129"/>
    <n v="25112.976892856204"/>
    <n v="16880.491189613786"/>
    <n v="0"/>
    <n v="0"/>
    <n v="0"/>
    <x v="1"/>
    <x v="0"/>
  </r>
  <r>
    <x v="5"/>
    <s v="120403"/>
    <s v="PK LGIT TRW- GMT1XX Cover A012L088"/>
    <s v="Auto"/>
    <n v="33215"/>
    <n v="408891418.09354889"/>
    <n v="15726.593003598035"/>
    <n v="12310.444621211769"/>
    <n v="0"/>
    <n v="0"/>
    <n v="0"/>
    <x v="1"/>
    <x v="0"/>
  </r>
  <r>
    <x v="5"/>
    <s v="120434"/>
    <s v="PK SM-A266B"/>
    <s v="Mobile"/>
    <n v="98160"/>
    <n v="1755203278.0390167"/>
    <n v="67507.818386116021"/>
    <n v="17881.043989802532"/>
    <n v="0"/>
    <n v="0"/>
    <n v="0"/>
    <x v="1"/>
    <x v="0"/>
  </r>
  <r>
    <x v="5"/>
    <s v="120634"/>
    <s v="PK SM-A366B"/>
    <s v="Mobile"/>
    <n v="105600"/>
    <n v="1873561642.2424703"/>
    <n v="72060.06316317193"/>
    <n v="17742.061006083997"/>
    <n v="0"/>
    <n v="0"/>
    <n v="0"/>
    <x v="1"/>
    <x v="0"/>
  </r>
  <r>
    <x v="5"/>
    <s v="120411"/>
    <s v="PK  PK LGIT MQ4a PE Cover"/>
    <s v="Auto"/>
    <n v="25311"/>
    <n v="645266101.43217146"/>
    <n v="24817.926978160442"/>
    <n v="25493.504856867428"/>
    <n v="0"/>
    <n v="0"/>
    <n v="0"/>
    <x v="1"/>
    <x v="0"/>
  </r>
  <r>
    <x v="5"/>
    <s v="120414"/>
    <s v="PK LGIT MQ4a PE Housing 3CAZ00039A"/>
    <s v="Auto"/>
    <n v="83140"/>
    <n v="5108424236.5658188"/>
    <n v="196477.8552525315"/>
    <n v="61443.640083784208"/>
    <n v="0"/>
    <n v="0"/>
    <n v="0"/>
    <x v="1"/>
    <x v="0"/>
  </r>
  <r>
    <x v="5"/>
    <s v="120415"/>
    <s v="PK LGIT  3CAZ00041A CL4 Housing"/>
    <s v="Auto"/>
    <n v="67033"/>
    <n v="4178481835.6071615"/>
    <n v="160710.83983104466"/>
    <n v="62334.698366583048"/>
    <n v="0"/>
    <n v="0"/>
    <n v="0"/>
    <x v="1"/>
    <x v="0"/>
  </r>
  <r>
    <x v="5"/>
    <s v="120416"/>
    <s v="PK LGIT 3CAZ00042A CL4 Cover"/>
    <s v="Auto"/>
    <n v="31877"/>
    <n v="825965106.80492055"/>
    <n v="31767.888723266176"/>
    <n v="25911.005013173151"/>
    <n v="0"/>
    <n v="0"/>
    <n v="0"/>
    <x v="1"/>
    <x v="0"/>
  </r>
  <r>
    <x v="5"/>
    <s v="120423"/>
    <s v="PK HYOSEONG GEN5 STATOR BLOCK SOLO H1000004C01"/>
    <s v="Auto"/>
    <n v="5"/>
    <n v="104007.58505415916"/>
    <n v="4.0002917328522756"/>
    <n v="20801.517010831834"/>
    <n v="0"/>
    <n v="0"/>
    <n v="0"/>
    <x v="1"/>
    <x v="0"/>
  </r>
  <r>
    <x v="5"/>
    <s v="120425"/>
    <s v="PK SM-A156E"/>
    <s v="Mobile"/>
    <n v="120019"/>
    <n v="2419693743.5461311"/>
    <n v="93065.143982543508"/>
    <n v="20160.922383507037"/>
    <n v="0"/>
    <n v="0"/>
    <n v="0"/>
    <x v="1"/>
    <x v="0"/>
  </r>
  <r>
    <x v="5"/>
    <s v="120429"/>
    <s v="PK Mando Tey Gen4 Heatsink Cover  (2)"/>
    <s v="Auto"/>
    <n v="20114"/>
    <n v="828554463.29160738"/>
    <n v="31867.479357369513"/>
    <n v="41192.923500626799"/>
    <n v="0"/>
    <n v="0"/>
    <n v="0"/>
    <x v="1"/>
    <x v="0"/>
  </r>
  <r>
    <x v="5"/>
    <s v="120430"/>
    <s v="PK LGIT MRA2 Camera Base 3CAC00196A( Casting MC) (2)"/>
    <s v="Auto"/>
    <n v="2"/>
    <n v="188403.34785670042"/>
    <n v="7.2462826098730933"/>
    <n v="94201.67392835021"/>
    <s v="No provision to be made, as item will be recycle to New Ingot in Year 2025"/>
    <n v="0"/>
    <n v="0"/>
    <x v="1"/>
    <x v="0"/>
  </r>
  <r>
    <x v="5"/>
    <s v="120431"/>
    <s v="PK LGIT T6M8 Housing 3UC00007A"/>
    <s v="Auto"/>
    <n v="958"/>
    <n v="103512788.26613605"/>
    <n v="3981.2610871590787"/>
    <n v="108050.92720891029"/>
    <n v="0"/>
    <n v="0"/>
    <n v="0"/>
    <x v="1"/>
    <x v="0"/>
  </r>
  <r>
    <x v="5"/>
    <s v="150000"/>
    <s v="PK 20-70269-FA1"/>
    <s v="Cosmetic"/>
    <n v="6633"/>
    <n v="136554504.97283101"/>
    <n v="5252.0963451088846"/>
    <n v="20587.140807000003"/>
    <s v="BU Discontinued - [1]"/>
    <n v="6632.9999999999991"/>
    <n v="136554504.97283101"/>
    <x v="2"/>
    <x v="2"/>
  </r>
  <r>
    <x v="5"/>
    <s v="150025"/>
    <s v="PK 72165"/>
    <s v="Cosmetic"/>
    <n v="2075"/>
    <n v="56932573.524324998"/>
    <n v="2189.7143663201923"/>
    <n v="27437.384830999999"/>
    <s v="BU Discontinued - [1]"/>
    <n v="2075"/>
    <n v="56932573.524324998"/>
    <x v="2"/>
    <x v="2"/>
  </r>
  <r>
    <x v="5"/>
    <s v="150026"/>
    <s v="PK 72167"/>
    <s v="Cosmetic"/>
    <n v="1339"/>
    <n v="35626836.593126997"/>
    <n v="1370.2629458894999"/>
    <n v="26607.047492999998"/>
    <s v="BU Discontinued - [1]"/>
    <n v="1339"/>
    <n v="35626836.593126997"/>
    <x v="2"/>
    <x v="2"/>
  </r>
  <r>
    <x v="5"/>
    <s v="150032"/>
    <s v="PK 63027BP"/>
    <s v="Cosmetic"/>
    <n v="1552"/>
    <n v="33342210.81952"/>
    <n v="1282.3927238276924"/>
    <n v="21483.383259999999"/>
    <s v="BU Discontinued - [1]"/>
    <n v="1552"/>
    <n v="33342210.819519997"/>
    <x v="2"/>
    <x v="2"/>
  </r>
  <r>
    <x v="5"/>
    <s v="150039"/>
    <s v="PK 70-02202-000"/>
    <s v="Cosmetic"/>
    <n v="3629"/>
    <n v="15617065.810241999"/>
    <n v="600.65637731699996"/>
    <n v="4303.4074979999996"/>
    <s v="BU Discontinued - [1]"/>
    <n v="3629"/>
    <n v="15617065.810241999"/>
    <x v="2"/>
    <x v="2"/>
  </r>
  <r>
    <x v="5"/>
    <s v="150048"/>
    <s v="PK 20-00101-003"/>
    <s v="Cosmetic"/>
    <n v="4325"/>
    <n v="18808825.585275002"/>
    <n v="723.4163686644232"/>
    <n v="4348.8614070000003"/>
    <s v="BU Discontinued - [1]"/>
    <n v="4325"/>
    <n v="18808825.585275002"/>
    <x v="2"/>
    <x v="2"/>
  </r>
  <r>
    <x v="5"/>
    <s v="150055"/>
    <s v="PK 20-70259-FA1"/>
    <s v="Cosmetic"/>
    <n v="22720"/>
    <n v="196343506.85216001"/>
    <n v="7551.6733404676925"/>
    <n v="8641.8797030000005"/>
    <s v="BU Discontinued - [1]"/>
    <n v="22720"/>
    <n v="196343506.85216001"/>
    <x v="2"/>
    <x v="2"/>
  </r>
  <r>
    <x v="5"/>
    <s v="150101"/>
    <s v="PK 20-70268-FA1"/>
    <s v="Cosmetic"/>
    <n v="16822"/>
    <n v="279035246.68710601"/>
    <n v="10732.124872581"/>
    <n v="16587.519123000002"/>
    <s v="BU Discontinued - [1]"/>
    <n v="16822"/>
    <n v="279035246.68710595"/>
    <x v="2"/>
    <x v="2"/>
  </r>
  <r>
    <x v="5"/>
    <s v="150109"/>
    <s v="PK   02-71312-001"/>
    <s v="Cosmetic"/>
    <n v="3992"/>
    <n v="89047289.877279997"/>
    <n v="3424.8957645107689"/>
    <n v="22306.43534"/>
    <s v="BU Discontinued - [1]"/>
    <n v="3992"/>
    <n v="89047289.877279997"/>
    <x v="2"/>
    <x v="2"/>
  </r>
  <r>
    <x v="5"/>
    <s v="150123"/>
    <s v="PK  01-31334-FE1"/>
    <s v="Cosmetic"/>
    <n v="9900"/>
    <n v="164119992.72569999"/>
    <n v="6312.3074125269231"/>
    <n v="16577.777042999998"/>
    <s v="BU Discontinued - [1]"/>
    <n v="9900"/>
    <n v="164119992.72569999"/>
    <x v="2"/>
    <x v="2"/>
  </r>
  <r>
    <x v="5"/>
    <s v="150127"/>
    <s v="PK 01-31162-FE1"/>
    <s v="Cosmetic"/>
    <n v="5702"/>
    <n v="77709634.744256005"/>
    <n v="2988.8321055483079"/>
    <n v="13628.487328000001"/>
    <s v="BU Discontinued - [1]"/>
    <n v="5702"/>
    <n v="77709634.74425599"/>
    <x v="2"/>
    <x v="2"/>
  </r>
  <r>
    <x v="5"/>
    <s v="150128"/>
    <s v="PK 20-01258-FA1"/>
    <s v="Cosmetic"/>
    <n v="6712"/>
    <n v="66037153.147391997"/>
    <n v="2539.8905056689232"/>
    <n v="9838.670016"/>
    <s v="BU Discontinued - [1]"/>
    <n v="6712"/>
    <n v="66037153.147391997"/>
    <x v="2"/>
    <x v="2"/>
  </r>
  <r>
    <x v="5"/>
    <s v="150173"/>
    <s v="PK 01-31164-FE1"/>
    <s v="Cosmetic"/>
    <n v="6415"/>
    <n v="91669033.981995001"/>
    <n v="3525.7320762305771"/>
    <n v="14289.794852999999"/>
    <s v="BU Discontinued - [1]"/>
    <n v="6415"/>
    <n v="91669033.981995001"/>
    <x v="2"/>
    <x v="2"/>
  </r>
  <r>
    <x v="5"/>
    <s v="150214"/>
    <s v="PK 01278-FA1"/>
    <s v="Cosmetic"/>
    <n v="10070"/>
    <n v="113310071.77409001"/>
    <n v="4358.0796836188465"/>
    <n v="11252.241487000001"/>
    <s v="BU Discontinued - [1]"/>
    <n v="10070"/>
    <n v="113310071.77408998"/>
    <x v="2"/>
    <x v="2"/>
  </r>
  <r>
    <x v="5"/>
    <s v="150215"/>
    <s v="PK 01296-FA1"/>
    <s v="Cosmetic"/>
    <n v="14399"/>
    <n v="141801375.85914299"/>
    <n v="5453.8990715054997"/>
    <n v="9848.0016569999989"/>
    <s v="BU Discontinued - [1]"/>
    <n v="14399"/>
    <n v="141801375.85914299"/>
    <x v="2"/>
    <x v="2"/>
  </r>
  <r>
    <x v="5"/>
    <s v="150223"/>
    <s v="PK 02263-FA1"/>
    <s v="Cosmetic"/>
    <n v="1016"/>
    <n v="19540966.099599998"/>
    <n v="751.57561921538456"/>
    <n v="19233.234349999999"/>
    <s v="BU Discontinued - [1]"/>
    <n v="1016"/>
    <n v="19540966.099599998"/>
    <x v="2"/>
    <x v="2"/>
  </r>
  <r>
    <x v="5"/>
    <s v="150242"/>
    <s v="PK 01200-FA1"/>
    <s v="Cosmetic"/>
    <n v="18390"/>
    <n v="205466741.45286"/>
    <n v="7902.5669789561534"/>
    <n v="11172.742874"/>
    <s v="BU Discontinued - [1]"/>
    <n v="18390"/>
    <n v="205466741.45286"/>
    <x v="2"/>
    <x v="2"/>
  </r>
  <r>
    <x v="5"/>
    <s v="150277"/>
    <s v="PK 20-01260-FA1"/>
    <s v="Cosmetic"/>
    <n v="5988"/>
    <n v="81762484.757136002"/>
    <n v="3144.7109521975385"/>
    <n v="13654.389572"/>
    <s v="BU Discontinued - [1]"/>
    <n v="5988"/>
    <n v="81762484.757136002"/>
    <x v="2"/>
    <x v="2"/>
  </r>
  <r>
    <x v="5"/>
    <s v="150360"/>
    <s v="PK 20-02264-FA1"/>
    <s v="Cosmetic"/>
    <n v="1711"/>
    <n v="71448547.771312997"/>
    <n v="2748.021068127423"/>
    <n v="41758.356382999998"/>
    <s v="BU Discontinued - [1]"/>
    <n v="1711"/>
    <n v="71448547.771312997"/>
    <x v="2"/>
    <x v="2"/>
  </r>
  <r>
    <x v="5"/>
    <s v="150362"/>
    <s v="PK 20-02264-FC1"/>
    <s v="Cosmetic"/>
    <n v="508"/>
    <n v="20502591.342208002"/>
    <n v="788.56120546953855"/>
    <n v="40359.431776000005"/>
    <s v="BU Discontinued - [1]"/>
    <n v="508"/>
    <n v="20502591.342207998"/>
    <x v="2"/>
    <x v="2"/>
  </r>
  <r>
    <x v="5"/>
    <s v="150364"/>
    <s v="PK 20-02270-FA1"/>
    <s v="Cosmetic"/>
    <n v="508"/>
    <n v="21956409.287500001"/>
    <n v="844.47728028846154"/>
    <n v="43221.278125000004"/>
    <s v="BU Discontinued - [1]"/>
    <n v="508"/>
    <n v="21956409.287499994"/>
    <x v="2"/>
    <x v="2"/>
  </r>
  <r>
    <x v="5"/>
    <s v="150365"/>
    <s v="PK 20-02270-FB1"/>
    <s v="Cosmetic"/>
    <n v="508"/>
    <n v="20839894.51266"/>
    <n v="801.53440433307696"/>
    <n v="41023.414395"/>
    <s v="BU Discontinued - [1]"/>
    <n v="508"/>
    <n v="20839894.51266"/>
    <x v="2"/>
    <x v="2"/>
  </r>
  <r>
    <x v="5"/>
    <s v="150366"/>
    <s v="PK 20-02270-FC1"/>
    <s v="Cosmetic"/>
    <n v="300"/>
    <n v="11985771.194399999"/>
    <n v="460.99119978461539"/>
    <n v="39952.570648000001"/>
    <s v="BU Discontinued - [1]"/>
    <n v="300"/>
    <n v="11985771.194399998"/>
    <x v="2"/>
    <x v="2"/>
  </r>
  <r>
    <x v="5"/>
    <s v="150367"/>
    <s v="PK 20-02270-FD1"/>
    <s v="Cosmetic"/>
    <n v="508"/>
    <n v="24850422.931515999"/>
    <n v="955.78549736599996"/>
    <n v="48918.155376999995"/>
    <s v="BU Discontinued - [1]"/>
    <n v="508.00000000000006"/>
    <n v="24850422.931515999"/>
    <x v="2"/>
    <x v="2"/>
  </r>
  <r>
    <x v="5"/>
    <s v="150543"/>
    <s v="PK CP0134AF -6 PACKS"/>
    <s v="Cosmetic"/>
    <n v="200"/>
    <n v="22968159.866599999"/>
    <n v="883.39076409999996"/>
    <n v="114840.799333"/>
    <s v="BU Discontinued - [1]"/>
    <n v="200"/>
    <n v="22968159.866600003"/>
    <x v="2"/>
    <x v="2"/>
  </r>
  <r>
    <x v="5"/>
    <s v="150544"/>
    <s v="PK CP0135AF -6 PACKS"/>
    <s v="Cosmetic"/>
    <n v="200"/>
    <n v="22827711.293400001"/>
    <n v="877.98889589999999"/>
    <n v="114138.556467"/>
    <s v="BU Discontinued - [1]"/>
    <n v="200"/>
    <n v="22827711.293399997"/>
    <x v="2"/>
    <x v="2"/>
  </r>
  <r>
    <x v="5"/>
    <s v="150547"/>
    <s v="PK ZN0001"/>
    <s v="Cosmetic"/>
    <n v="500"/>
    <n v="28927906.9285"/>
    <n v="1112.6118049423078"/>
    <n v="57855.813857000001"/>
    <s v="BU Discontinued - [1]"/>
    <n v="500"/>
    <n v="28927906.928499997"/>
    <x v="2"/>
    <x v="2"/>
  </r>
  <r>
    <x v="5"/>
    <s v="150550"/>
    <s v="PK ZN0004"/>
    <s v="Cosmetic"/>
    <n v="300"/>
    <n v="30149107.372499999"/>
    <n v="1159.5810527884614"/>
    <n v="100497.02457499999"/>
    <s v="BU Discontinued - [1]"/>
    <n v="300"/>
    <n v="30149107.372499995"/>
    <x v="2"/>
    <x v="2"/>
  </r>
  <r>
    <x v="5"/>
    <s v="150551"/>
    <s v="PK ZN0005"/>
    <s v="Cosmetic"/>
    <n v="200"/>
    <n v="24153504.2038"/>
    <n v="928.98093091538465"/>
    <n v="120767.52101900001"/>
    <s v="BU Discontinued - [1]"/>
    <n v="200"/>
    <n v="24153504.203800004"/>
    <x v="2"/>
    <x v="2"/>
  </r>
  <r>
    <x v="5"/>
    <s v="150552"/>
    <s v="PK ZN0006"/>
    <s v="Cosmetic"/>
    <n v="200"/>
    <n v="24351590.737599999"/>
    <n v="936.59964375384607"/>
    <n v="121757.95368799999"/>
    <s v="BU Discontinued - [1]"/>
    <n v="200"/>
    <n v="24351590.737599995"/>
    <x v="2"/>
    <x v="2"/>
  </r>
  <r>
    <x v="5"/>
    <s v="150553"/>
    <s v="PK ZN0007"/>
    <s v="Cosmetic"/>
    <n v="1742"/>
    <n v="56995938.293658003"/>
    <n v="2192.1514728330003"/>
    <n v="32718.678699"/>
    <s v="BU Discontinued - [1]"/>
    <n v="1742"/>
    <n v="56995938.293657996"/>
    <x v="2"/>
    <x v="2"/>
  </r>
  <r>
    <x v="5"/>
    <s v="150556"/>
    <s v="PK ZN0010"/>
    <s v="Cosmetic"/>
    <n v="580"/>
    <n v="16617800.51832"/>
    <n v="639.14617378153844"/>
    <n v="28651.380204000001"/>
    <s v="BU Discontinued - [1]"/>
    <n v="580"/>
    <n v="16617800.518320004"/>
    <x v="2"/>
    <x v="2"/>
  </r>
  <r>
    <x v="5"/>
    <s v="150558"/>
    <s v="PK ZN0012"/>
    <s v="Cosmetic"/>
    <n v="1307"/>
    <n v="88994293.064625993"/>
    <n v="3422.8574255625381"/>
    <n v="68090.507317999989"/>
    <s v="BU Discontinued - [1]"/>
    <n v="1307"/>
    <n v="88994293.064626008"/>
    <x v="2"/>
    <x v="2"/>
  </r>
  <r>
    <x v="5"/>
    <s v="150563"/>
    <s v="PK ZN0021"/>
    <s v="Cosmetic"/>
    <n v="380"/>
    <n v="30527347.872019999"/>
    <n v="1174.1287643084615"/>
    <n v="80335.125978999989"/>
    <s v="BU Discontinued - [1]"/>
    <n v="380"/>
    <n v="30527347.872020002"/>
    <x v="2"/>
    <x v="2"/>
  </r>
  <r>
    <x v="5"/>
    <s v="150564"/>
    <s v="PK ZN0022"/>
    <s v="Cosmetic"/>
    <n v="636"/>
    <n v="92683686.340427995"/>
    <n v="3564.7571669395384"/>
    <n v="145729.06657299999"/>
    <s v="BU Discontinued - [1]"/>
    <n v="636"/>
    <n v="92683686.340427995"/>
    <x v="2"/>
    <x v="2"/>
  </r>
  <r>
    <x v="5"/>
    <s v="150565"/>
    <s v="PK ZN0023"/>
    <s v="Cosmetic"/>
    <n v="100"/>
    <n v="13167147.0374"/>
    <n v="506.42873220769229"/>
    <n v="131671.470374"/>
    <s v="BU Discontinued - [1]"/>
    <n v="100"/>
    <n v="13167147.037399996"/>
    <x v="2"/>
    <x v="2"/>
  </r>
  <r>
    <x v="5"/>
    <s v="150581"/>
    <s v="PK NF0019AF(36 Nails)"/>
    <s v="Cosmetic"/>
    <n v="220"/>
    <n v="51958758.340060003"/>
    <n v="1998.4137823100002"/>
    <n v="236176.17427300001"/>
    <s v="BU Discontinued - [1]"/>
    <n v="220"/>
    <n v="51958758.340060003"/>
    <x v="2"/>
    <x v="2"/>
  </r>
  <r>
    <x v="5"/>
    <s v="182052"/>
    <s v="PK-88133- OW1"/>
    <s v="Cosmetic"/>
    <n v="2712"/>
    <n v="23613592.105319999"/>
    <n v="908.21508097384617"/>
    <n v="8707.0767350000006"/>
    <s v="BU Discontinued - [1]"/>
    <n v="2712"/>
    <n v="23613592.105320003"/>
    <x v="2"/>
    <x v="2"/>
  </r>
  <r>
    <x v="5"/>
    <s v="182054"/>
    <s v="PK-88140-OW1"/>
    <s v="Cosmetic"/>
    <n v="9088"/>
    <n v="68843872.727039993"/>
    <n v="2647.8412587323073"/>
    <n v="7575.2500799999989"/>
    <s v="BU Discontinued - [1]"/>
    <n v="9088"/>
    <n v="68843872.727040008"/>
    <x v="2"/>
    <x v="2"/>
  </r>
  <r>
    <x v="5"/>
    <s v="184060"/>
    <s v="PK-88130(4)-U02"/>
    <s v="Cosmetic"/>
    <n v="6148"/>
    <n v="79168313.458716005"/>
    <n v="3044.9351330275385"/>
    <n v="12877.084167000001"/>
    <s v="BU Discontinued - [1]"/>
    <n v="6148"/>
    <n v="79168313.458716005"/>
    <x v="2"/>
    <x v="2"/>
  </r>
  <r>
    <x v="5"/>
    <s v="187004"/>
    <s v="PK-88136(7)-FE4"/>
    <s v="Cosmetic"/>
    <n v="1448"/>
    <n v="29287526.047855999"/>
    <n v="1126.443309532923"/>
    <n v="20226.192021999999"/>
    <s v="BU Discontinued - [1]"/>
    <n v="1448"/>
    <n v="29287526.047855992"/>
    <x v="2"/>
    <x v="2"/>
  </r>
  <r>
    <x v="5"/>
    <s v="101213"/>
    <s v="PK Qualcomm MTP KAANAPALI 55-71907-1 ASSY, BRACKET, 5G, MODULE, REAR"/>
    <s v="Qualcom"/>
    <n v="250"/>
    <n v="4436749.0152965803"/>
    <n v="170.64419289602233"/>
    <n v="17746.996061186321"/>
    <n v="0"/>
    <n v="0"/>
    <n v="0"/>
    <x v="1"/>
    <x v="0"/>
  </r>
  <r>
    <x v="5"/>
    <s v="101218"/>
    <s v="PK Qualcomm MTP KAANAPALI 55-58184-30 CARRIER FRAME, MTP, P1, SUB_ASSY"/>
    <s v="Qualcom"/>
    <n v="38"/>
    <n v="3303529.9361767201"/>
    <n v="127.05884369910461"/>
    <n v="86934.998320440005"/>
    <n v="0"/>
    <n v="0"/>
    <n v="0"/>
    <x v="2"/>
    <x v="4"/>
  </r>
  <r>
    <x v="5"/>
    <s v="101220"/>
    <s v="PK Qualcomm MTP KAANAPALI 50-58183-2 FRAME, WLAN AREA, MULTIPURPOSE"/>
    <s v="Mobile"/>
    <n v="76"/>
    <n v="1101490.74295664"/>
    <n v="42.36502857525538"/>
    <n v="14493.299249429474"/>
    <s v="No provision to be made, as item will be recycle to New Ingot in Year 2025"/>
    <n v="0"/>
    <n v="0"/>
    <x v="1"/>
    <x v="0"/>
  </r>
  <r>
    <x v="5"/>
    <s v="101221"/>
    <s v="PK Qualcomm MTP KAANAPALI 55-29708-40 MIDFRAME, HEATSINK ASSY_PROCESS"/>
    <s v="Qualcom"/>
    <n v="97"/>
    <n v="5071959.250519922"/>
    <n v="195.07535578922776"/>
    <n v="52288.23969608167"/>
    <n v="0"/>
    <n v="0"/>
    <n v="0"/>
    <x v="1"/>
    <x v="0"/>
  </r>
  <r>
    <x v="5"/>
    <s v="101222"/>
    <s v="PK Qualcomm MTP KAANAPALI 55-58484-3 Sub Assy, Front housing"/>
    <s v="Qualcom"/>
    <n v="84"/>
    <n v="691463.74200145295"/>
    <n v="26.594759307748191"/>
    <n v="8231.7112143030117"/>
    <n v="0"/>
    <n v="0"/>
    <n v="0"/>
    <x v="1"/>
    <x v="0"/>
  </r>
  <r>
    <x v="5"/>
    <s v="101223"/>
    <s v="PK Qualcomm MTP KAANAPALI CA90-34464-30 REAR HOUSING"/>
    <s v="Qualcom"/>
    <n v="45"/>
    <n v="766066.45572484296"/>
    <n v="29.4640944509555"/>
    <n v="17023.699016107621"/>
    <n v="0"/>
    <n v="0"/>
    <n v="0"/>
    <x v="1"/>
    <x v="0"/>
  </r>
  <r>
    <x v="5"/>
    <s v="101266"/>
    <s v="PK Qualcomm RIDE 5 50-74191-1 Camera Cover"/>
    <s v="Qualcom"/>
    <n v="206"/>
    <n v="4999112.1604820825"/>
    <n v="192.27354463392626"/>
    <n v="24267.534759621758"/>
    <n v="0"/>
    <n v="0"/>
    <n v="0"/>
    <x v="1"/>
    <x v="0"/>
  </r>
  <r>
    <x v="5"/>
    <s v="101078"/>
    <s v="PK Qualcomm MTP Pinnacles 55-29708-10 5G Midframe, Heatsink Assy"/>
    <s v="Qualcom"/>
    <n v="39"/>
    <n v="12552529.7604763"/>
    <n v="482.78960617216541"/>
    <n v="321859.73744811025"/>
    <n v="0"/>
    <n v="0"/>
    <n v="0"/>
    <x v="1"/>
    <x v="0"/>
  </r>
  <r>
    <x v="5"/>
    <s v="101261"/>
    <s v="PK Qualcomm QCB Glymur 50-74874-1 HEATSINK, SIDE B, QCB SIP, PROJECT GLYMUR"/>
    <s v="Qualcom"/>
    <n v="28"/>
    <n v="2677553.7606078219"/>
    <n v="102.98283694645468"/>
    <n v="95626.92002170792"/>
    <n v="0"/>
    <n v="0"/>
    <n v="0"/>
    <x v="1"/>
    <x v="0"/>
  </r>
  <r>
    <x v="5"/>
    <s v="101265"/>
    <s v="PK Qualcomm RIDE 5 50-74190-1 TOP HOUSING, PAINTED, RIDE 5"/>
    <s v="Qualcom"/>
    <n v="16"/>
    <n v="7412620.6354735494"/>
    <n v="285.10079367205958"/>
    <n v="463288.78971709684"/>
    <n v="0"/>
    <n v="0"/>
    <n v="0"/>
    <x v="1"/>
    <x v="0"/>
  </r>
  <r>
    <x v="5"/>
    <s v="101088"/>
    <s v="PK Qualcomm CPE Pinnacles 50-38558-1 Rear, Cover"/>
    <s v="Qualcom"/>
    <n v="30"/>
    <n v="711605.77867332101"/>
    <n v="27.369453025896963"/>
    <n v="23720.192622444032"/>
    <n v="0"/>
    <n v="0"/>
    <n v="0"/>
    <x v="1"/>
    <x v="0"/>
  </r>
  <r>
    <x v="5"/>
    <s v="101275"/>
    <s v="PK Qualcomm  AIR GEN 5 CA90-79362-1"/>
    <s v="Qualcom"/>
    <n v="61"/>
    <n v="2015835.7776872199"/>
    <n v="77.532145295662303"/>
    <n v="33046.488158806882"/>
    <n v="0"/>
    <n v="0"/>
    <n v="0"/>
    <x v="1"/>
    <x v="0"/>
  </r>
  <r>
    <x v="5"/>
    <s v="101278"/>
    <s v="PK Qualcomm RIDE 5 50-74198-1 FRONT COVER, PAINTED, BASE UNIT, RIDE 5"/>
    <s v="Qualcom"/>
    <n v="7"/>
    <n v="9483931.7540859506"/>
    <n v="364.76660592638274"/>
    <n v="1354847.3934408501"/>
    <n v="0"/>
    <n v="0"/>
    <n v="0"/>
    <x v="1"/>
    <x v="0"/>
  </r>
  <r>
    <x v="5"/>
    <s v="101276"/>
    <s v="Qualcomm  IDP KUNO, 50-PR952-6, ANT CARRIER, ANT8+ANT9, UWB_GNSS, WDP, SW6100, MEP"/>
    <s v="Qualcom"/>
    <n v="31"/>
    <n v="555573.43706063821"/>
    <n v="21.368209117716855"/>
    <n v="17921.723776149618"/>
    <n v="0"/>
    <n v="0"/>
    <n v="0"/>
    <x v="1"/>
    <x v="0"/>
  </r>
  <r>
    <x v="5"/>
    <s v="101281"/>
    <s v="PK Qualcomm RIDE 5 50-74198-3 FRONT COVER, PAINTED, BASE UNIT SX KARUSSELL"/>
    <s v="Qualcom"/>
    <n v="23"/>
    <n v="1457359.52360004"/>
    <n v="56.052289369232305"/>
    <n v="63363.457547827828"/>
    <n v="0"/>
    <n v="0"/>
    <n v="0"/>
    <x v="1"/>
    <x v="0"/>
  </r>
  <r>
    <x v="5"/>
    <s v="101169"/>
    <s v="PK Qualcomm MTP PAKALA 50-58183-1 FRAME, WLAN AREA, MULTIPURPOSE"/>
    <s v="Qualcom"/>
    <n v="234"/>
    <n v="5101180.2902772101"/>
    <n v="196.19924193373885"/>
    <n v="21799.915770415428"/>
    <n v="0"/>
    <n v="0"/>
    <n v="0"/>
    <x v="1"/>
    <x v="0"/>
  </r>
  <r>
    <x v="5"/>
    <s v="101277"/>
    <s v="PK Qualcomm RIDE 5 50-74197-1 Bottom housing (Extended)"/>
    <s v="Qualcom"/>
    <n v="106"/>
    <n v="14988162.057643041"/>
    <n v="576.46777144780924"/>
    <n v="141397.75526078339"/>
    <n v="0"/>
    <n v="0"/>
    <n v="0"/>
    <x v="1"/>
    <x v="0"/>
  </r>
  <r>
    <x v="5"/>
    <s v="101267"/>
    <s v="PK  Qualcomm RIDE 5 50-74192-1 PCIe Cover"/>
    <s v="Qualcom"/>
    <n v="157"/>
    <n v="9962741.2650632598"/>
    <n v="383.18235634858689"/>
    <n v="63456.950732887002"/>
    <n v="0"/>
    <n v="0"/>
    <n v="0"/>
    <x v="1"/>
    <x v="0"/>
  </r>
  <r>
    <x v="5"/>
    <s v="120433"/>
    <s v="PK LGIT eK- LQ2 3BKO00001A Cover"/>
    <s v="Auto"/>
    <n v="7673"/>
    <n v="197704212.00885081"/>
    <n v="7604.0081541865693"/>
    <n v="25766.220775296599"/>
    <n v="0"/>
    <n v="0"/>
    <n v="0"/>
    <x v="1"/>
    <x v="0"/>
  </r>
  <r>
    <x v="5"/>
    <s v="101057"/>
    <s v="PK Qualcomm MTP Pinnacles Lanai 55-35351-1 Front Housing Assy"/>
    <s v="Qualcom"/>
    <n v="150"/>
    <n v="1583177.2249350201"/>
    <n v="60.891431728270007"/>
    <n v="10554.514832900133"/>
    <n v="0"/>
    <n v="0"/>
    <n v="0"/>
    <x v="1"/>
    <x v="0"/>
  </r>
  <r>
    <x v="5"/>
    <s v="101214"/>
    <s v="PK Qualcomm MTP KAANAPALI 55-73637-1 ASSY, FRAME, CAMERA CARD ASSEMBLY"/>
    <s v="Qualcom"/>
    <n v="133"/>
    <n v="496636.62883619597"/>
    <n v="19.101408801392154"/>
    <n v="3734.1099912495938"/>
    <n v="0"/>
    <n v="0"/>
    <n v="0"/>
    <x v="1"/>
    <x v="0"/>
  </r>
  <r>
    <x v="5"/>
    <s v="101270"/>
    <s v="PK Qualcomm RIDE 5 50-74196-1 REAR COVER, PAINTED, BASE UNIT, RIDE 5"/>
    <s v="Qualcom"/>
    <n v="282"/>
    <n v="59393707.955600478"/>
    <n v="2284.3733829077105"/>
    <n v="210615.98565815773"/>
    <n v="0"/>
    <n v="0"/>
    <n v="0"/>
    <x v="1"/>
    <x v="0"/>
  </r>
  <r>
    <x v="5"/>
    <s v="101262"/>
    <s v="PK Qualcomm QCB Glymur 50-79526-1 HEATSINK, PMICS, CCA SIDEB"/>
    <s v="Qualcom"/>
    <n v="240"/>
    <n v="6683329.5518873436"/>
    <n v="257.05113661105167"/>
    <n v="27847.206466197265"/>
    <n v="0"/>
    <n v="0"/>
    <n v="0"/>
    <x v="1"/>
    <x v="0"/>
  </r>
  <r>
    <x v="5"/>
    <s v="120436"/>
    <s v="PK Mando Brose US4  GE844EM003 cover"/>
    <s v="Auto"/>
    <n v="1200"/>
    <n v="41041178.053510725"/>
    <n v="1578.5068482119509"/>
    <n v="34200.981711258937"/>
    <s v=""/>
    <n v="0"/>
    <n v="0"/>
    <x v="1"/>
    <x v="0"/>
  </r>
  <r>
    <x v="5"/>
    <s v="101289"/>
    <s v="PK Qualcomm AMBOSELI 55-84713-1 HIELD, HEATSINK, RF CARD, PICTOR/ALIOTH&quot;"/>
    <s v="Qualcom"/>
    <n v="216"/>
    <n v="8880388.6512661576"/>
    <n v="341.55340966408301"/>
    <n v="41112.910422528505"/>
    <s v=""/>
    <n v="0"/>
    <n v="0"/>
    <x v="1"/>
    <x v="0"/>
  </r>
  <r>
    <x v="5"/>
    <s v="120438"/>
    <s v="PK SM-A176B"/>
    <s v="Mobile"/>
    <n v="258480"/>
    <n v="4410512397.4516525"/>
    <n v="169635.09220967893"/>
    <n v="17063.263685591352"/>
    <s v=""/>
    <n v="0"/>
    <n v="0"/>
    <x v="1"/>
    <x v="0"/>
  </r>
  <r>
    <x v="5"/>
    <s v="120439"/>
    <s v="PK Mando Brose JG RWS Cover  GE844EM111"/>
    <s v="Auto"/>
    <n v="88"/>
    <n v="3402883.8185806572"/>
    <n v="130.8801468684868"/>
    <n v="38669.134302052924"/>
    <s v=""/>
    <n v="0"/>
    <n v="0"/>
    <x v="1"/>
    <x v="0"/>
  </r>
  <r>
    <x v="5"/>
    <s v="140331"/>
    <s v="PK Mold LGIT- GEN5 Back up #13 - Die casting tool"/>
    <s v="Auto"/>
    <n v="1"/>
    <n v="64994952"/>
    <n v="2499.8058461538462"/>
    <n v="64994952"/>
    <n v="0"/>
    <n v="0"/>
    <n v="0"/>
    <x v="1"/>
    <x v="0"/>
  </r>
  <r>
    <x v="5"/>
    <s v="101293"/>
    <s v="PK Qualcomm MTP Kuno 50-38285-2 Rear Frame, Carrier, Ant 2"/>
    <s v="Qualcom"/>
    <n v="42"/>
    <n v="1575552.06596079"/>
    <n v="60.598156383107309"/>
    <n v="37513.144427637861"/>
    <s v=""/>
    <n v="0"/>
    <n v="0"/>
    <x v="1"/>
    <x v="0"/>
  </r>
  <r>
    <x v="5"/>
    <s v="120440"/>
    <s v="PK Mando Brose JK1-LHD Housing  ME200V1200"/>
    <s v="Auto"/>
    <n v="329"/>
    <n v="22984199.13219225"/>
    <n v="884.00765893047117"/>
    <n v="69860.787635842702"/>
    <s v=""/>
    <n v="0"/>
    <n v="0"/>
    <x v="1"/>
    <x v="0"/>
  </r>
  <r>
    <x v="5"/>
    <s v="101132"/>
    <s v="PK Qualcomm MTP Kuno 55-38283-2 Rear Frame, Carrier, Ant 0"/>
    <s v="Qualcom"/>
    <n v="35"/>
    <n v="143815.86265187801"/>
    <n v="5.5313793327645389"/>
    <n v="4109.0246471965147"/>
    <n v="0"/>
    <n v="0"/>
    <n v="0"/>
    <x v="1"/>
    <x v="0"/>
  </r>
  <r>
    <x v="5"/>
    <s v="101296"/>
    <s v="PK Qualcomm MTP SM7750 CA90-28768-3 FRAME, WLAN AREA, MULTIPURPOSE"/>
    <s v="Qualcom"/>
    <n v="275"/>
    <n v="11434357.67086"/>
    <n v="439.78298734076924"/>
    <n v="41579.482439490908"/>
    <n v="0"/>
    <n v="0"/>
    <n v="0"/>
    <x v="1"/>
    <x v="0"/>
  </r>
  <r>
    <x v="5"/>
    <s v="101297"/>
    <s v="PK Qualcomm KAANAPALI CA90-58184-2 CARRIER FRAME, ASSY"/>
    <s v="Qualcom"/>
    <n v="23"/>
    <n v="495898.32708447397"/>
    <n v="19.073012580172076"/>
    <n v="21560.796829759736"/>
    <n v="0"/>
    <n v="0"/>
    <n v="0"/>
    <x v="1"/>
    <x v="0"/>
  </r>
  <r>
    <x v="5"/>
    <s v="101299"/>
    <s v="PK Qualcomm HAWI 50-68131-1 REAR HOUSING LOWER"/>
    <s v="Qualcom"/>
    <n v="960"/>
    <n v="5022006.2347714501"/>
    <n v="193.15408595274809"/>
    <n v="5231.2564945535942"/>
    <n v="0"/>
    <n v="0"/>
    <n v="0"/>
    <x v="1"/>
    <x v="0"/>
  </r>
  <r>
    <x v="5"/>
    <s v="101302"/>
    <s v="PK Qualcomm HAWI 50-84676-1 Antenna Carrier WL"/>
    <s v="Qualcom"/>
    <n v="294"/>
    <n v="10293846.378366515"/>
    <n v="395.91716839871214"/>
    <n v="35013.082919613997"/>
    <n v="0"/>
    <n v="0"/>
    <n v="0"/>
    <x v="1"/>
    <x v="0"/>
  </r>
  <r>
    <x v="5"/>
    <s v="101304"/>
    <s v="PK Qualcomm HAWI 50-86967-1 Rear Camera Lower Bracket"/>
    <s v="Qualcom"/>
    <n v="202"/>
    <n v="5179179.9844060689"/>
    <n v="199.19923016946419"/>
    <n v="25639.50487329737"/>
    <n v="0"/>
    <n v="0"/>
    <n v="0"/>
    <x v="1"/>
    <x v="0"/>
  </r>
  <r>
    <x v="5"/>
    <s v="101305"/>
    <s v="PK Qualcomm HAWI 50-87767-1 Speaker insert"/>
    <s v="Qualcom"/>
    <n v="438"/>
    <n v="2146066.0765442755"/>
    <n v="82.5410029440106"/>
    <n v="4899.6942386855608"/>
    <n v="0"/>
    <n v="0"/>
    <n v="0"/>
    <x v="1"/>
    <x v="0"/>
  </r>
  <r>
    <x v="5"/>
    <s v="101306"/>
    <s v="PK Qualcomm HAWI 55-68127-1 Display Insert_PROCESS"/>
    <s v="Qualcom"/>
    <n v="60"/>
    <n v="1600821.9613501728"/>
    <n v="61.570075436545103"/>
    <n v="26680.36602250288"/>
    <n v="0"/>
    <n v="0"/>
    <n v="0"/>
    <x v="1"/>
    <x v="0"/>
  </r>
  <r>
    <x v="5"/>
    <s v="100885"/>
    <s v="PK Qualcomm MTP Olympic Waipio 55-PV452-4 Mid Frame, Heatsink"/>
    <s v="Qualcom"/>
    <n v="60"/>
    <n v="1155268.3282592101"/>
    <n v="44.433397240738849"/>
    <n v="19254.472137653502"/>
    <n v="0"/>
    <n v="0"/>
    <n v="0"/>
    <x v="1"/>
    <x v="0"/>
  </r>
  <r>
    <x v="5"/>
    <s v="101311"/>
    <s v="PK Qualcomm HAWI 55-87554-10 Port Cover"/>
    <s v="Qualcom"/>
    <n v="90"/>
    <n v="1219203.3072455823"/>
    <n v="46.892434894060862"/>
    <n v="13546.703413839803"/>
    <n v="0"/>
    <n v="0"/>
    <n v="0"/>
    <x v="1"/>
    <x v="0"/>
  </r>
  <r>
    <x v="5"/>
    <s v="101314"/>
    <s v="PK Qualcomm HAWI 55-68130-10  Front Housing ASSY_PROCESS"/>
    <s v="Qualcom"/>
    <n v="188"/>
    <n v="10026307.192914188"/>
    <n v="385.62719972746879"/>
    <n v="53331.421238905255"/>
    <n v="0"/>
    <n v="0"/>
    <n v="0"/>
    <x v="1"/>
    <x v="0"/>
  </r>
  <r>
    <x v="5"/>
    <s v="101319"/>
    <s v="PK Bracket Front A37 fixxing jig"/>
    <s v="Mobile"/>
    <n v="4"/>
    <n v="13414996.387715401"/>
    <n v="515.96139952751548"/>
    <n v="3353749.0969288503"/>
    <s v=""/>
    <n v="0"/>
    <n v="0"/>
    <x v="1"/>
    <x v="0"/>
  </r>
  <r>
    <x v="5"/>
    <s v="101320"/>
    <s v="PK Bracket Front A37 Jig check location hole"/>
    <s v="Mobile"/>
    <n v="3"/>
    <n v="9176247.2907865457"/>
    <n v="352.93258810717481"/>
    <n v="3058749.0969288484"/>
    <s v=""/>
    <n v="0"/>
    <n v="0"/>
    <x v="1"/>
    <x v="0"/>
  </r>
  <r>
    <x v="5"/>
    <s v="101321"/>
    <s v="PK Bracket Front A37 Bending Jig"/>
    <s v="Mobile"/>
    <n v="5"/>
    <n v="15293745.484644253"/>
    <n v="588.22098017862515"/>
    <n v="3058749.0969288507"/>
    <s v=""/>
    <n v="0"/>
    <n v="0"/>
    <x v="1"/>
    <x v="0"/>
  </r>
  <r>
    <x v="5"/>
    <s v="101322"/>
    <s v="PK Bracket Front A37 Jig check length"/>
    <s v="Mobile"/>
    <n v="2"/>
    <n v="6387498.1938577006"/>
    <n v="245.67300745606542"/>
    <n v="3193749.0969288503"/>
    <s v=""/>
    <n v="0"/>
    <n v="0"/>
    <x v="1"/>
    <x v="0"/>
  </r>
  <r>
    <x v="5"/>
    <s v="101323"/>
    <s v="PK Bracket Front A37 Jig check width"/>
    <s v="Mobile"/>
    <n v="2"/>
    <n v="6387498.1938577006"/>
    <n v="245.67300745606542"/>
    <n v="3193749.0969288503"/>
    <s v=""/>
    <n v="0"/>
    <n v="0"/>
    <x v="1"/>
    <x v="0"/>
  </r>
  <r>
    <x v="5"/>
    <s v="101326"/>
    <s v="JIG BYD HX HOUSING OP10"/>
    <s v="Auto"/>
    <n v="1"/>
    <n v="14471114.92942656"/>
    <n v="556.58134343948313"/>
    <n v="14471114.92942656"/>
    <s v=""/>
    <n v="0"/>
    <n v="0"/>
    <x v="1"/>
    <x v="0"/>
  </r>
  <r>
    <x v="5"/>
    <s v="101327"/>
    <s v="JIG BYD HX HOUSING OP20"/>
    <s v="Auto"/>
    <n v="1"/>
    <n v="18000644.929426558"/>
    <n v="692.3324972856368"/>
    <n v="18000644.929426558"/>
    <s v=""/>
    <n v="0"/>
    <n v="0"/>
    <x v="1"/>
    <x v="0"/>
  </r>
  <r>
    <x v="5"/>
    <s v="120444"/>
    <s v="PK Mando Brose JK1- RHD Housing   ME200V1100"/>
    <s v="Auto"/>
    <n v="410"/>
    <n v="34165439.857505359"/>
    <n v="1314.0553791348216"/>
    <n v="83330.34111586673"/>
    <s v=""/>
    <n v="0"/>
    <n v="0"/>
    <x v="1"/>
    <x v="0"/>
  </r>
  <r>
    <x v="5"/>
    <s v="140386"/>
    <s v="PK Mold MANDO BRORE - TESLA GEN4  Back up #17 - Die casting tool"/>
    <s v="Auto"/>
    <n v="1"/>
    <n v="186074709.89517868"/>
    <n v="7156.7196113530263"/>
    <n v="186074709.89517868"/>
    <s v=""/>
    <n v="0"/>
    <n v="0"/>
    <x v="1"/>
    <x v="0"/>
  </r>
  <r>
    <x v="5"/>
    <s v="140387"/>
    <s v="PK Mold MANDO BROSE - NX4 HOUSING  Back up #18 - Die casting tool"/>
    <s v="Auto"/>
    <n v="1"/>
    <n v="265950763.9710944"/>
    <n v="10228.875537349784"/>
    <n v="265950763.9710944"/>
    <s v=""/>
    <n v="0"/>
    <n v="0"/>
    <x v="1"/>
    <x v="0"/>
  </r>
  <r>
    <x v="5"/>
    <s v="140388"/>
    <s v="PK Mold ZF - FCA Housing Back up #10 - Die casting tool"/>
    <s v="Auto"/>
    <n v="1"/>
    <n v="199610236.73593611"/>
    <n v="7677.3167975360038"/>
    <n v="199610236.73593611"/>
    <s v=""/>
    <n v="0"/>
    <n v="0"/>
    <x v="1"/>
    <x v="0"/>
  </r>
  <r>
    <x v="5"/>
    <s v="140390"/>
    <s v="PK Mold LGIT- MPC5.5 Back up  #12 - Die casting tool"/>
    <s v="Auto"/>
    <n v="1"/>
    <n v="34950213.895178691"/>
    <n v="1344.2389959684112"/>
    <n v="34950213.895178691"/>
    <s v=""/>
    <n v="0"/>
    <n v="0"/>
    <x v="1"/>
    <x v="0"/>
  </r>
  <r>
    <x v="5"/>
    <s v="140391"/>
    <s v="PK Mold ZF- GM EU2L HOUSING 4 CAVITY #1 Back up - Die casting tool"/>
    <s v="Auto"/>
    <n v="1"/>
    <n v="243057139.79255241"/>
    <n v="9348.3515304827852"/>
    <n v="243057139.79255241"/>
    <s v=""/>
    <n v="0"/>
    <n v="0"/>
    <x v="1"/>
    <x v="0"/>
  </r>
  <r>
    <x v="5"/>
    <s v="140392"/>
    <s v="PK Mold ZF- GM EU2L COVER 4 CAVITY #1 Back up - Die casting tool"/>
    <s v="Auto"/>
    <n v="1"/>
    <n v="236606491.30076158"/>
    <n v="9100.2496654139068"/>
    <n v="236606491.30076158"/>
    <s v=""/>
    <n v="0"/>
    <n v="0"/>
    <x v="1"/>
    <x v="0"/>
  </r>
  <r>
    <x v="5"/>
    <s v="140393"/>
    <s v="PK Mold ZF- FCA COVER 4 CAVITY #1 Back up - Die casting tool"/>
    <s v="Auto"/>
    <n v="1"/>
    <n v="201721491.30076158"/>
    <n v="7758.5188961831373"/>
    <n v="201721491.30076158"/>
    <s v=""/>
    <n v="0"/>
    <n v="0"/>
    <x v="1"/>
    <x v="0"/>
  </r>
  <r>
    <x v="5"/>
    <s v="140394"/>
    <s v="PK Mold ZF- FCA Housing 4 CAVITY #1 Back up - Die casting tool"/>
    <s v="Auto"/>
    <n v="1"/>
    <n v="304799273.69920784"/>
    <n v="11723.04898843107"/>
    <n v="304799273.69920784"/>
    <s v=""/>
    <n v="0"/>
    <n v="0"/>
    <x v="1"/>
    <x v="0"/>
  </r>
  <r>
    <x v="5"/>
    <s v="140395"/>
    <s v="PK Mold ZF- NISSAN4.8 LENS MOUNT #13 - Die casting tool"/>
    <s v="Auto"/>
    <n v="1"/>
    <n v="21085930.561845355"/>
    <n v="810.99732930174446"/>
    <n v="21085930.561845355"/>
    <s v=""/>
    <n v="0"/>
    <n v="0"/>
    <x v="1"/>
    <x v="0"/>
  </r>
  <r>
    <x v="5"/>
    <s v="140396"/>
    <s v="PK Mold ZF- NISSAN4.8 LENS MOUNT #14 - Die casting tool"/>
    <s v="Auto"/>
    <n v="1"/>
    <n v="62108846.561845355"/>
    <n v="2388.8017908402057"/>
    <n v="62108846.561845355"/>
    <s v=""/>
    <n v="0"/>
    <n v="0"/>
    <x v="1"/>
    <x v="0"/>
  </r>
  <r>
    <x v="5"/>
    <s v="140363"/>
    <s v="PK Mold LGIT-  MPC5.5 #10 Back up - Die casting tool"/>
    <s v="Auto"/>
    <n v="1"/>
    <n v="34949793.8467547"/>
    <n v="1344.2228402597962"/>
    <n v="34949793.8467547"/>
    <n v="0"/>
    <n v="0"/>
    <n v="0"/>
    <x v="1"/>
    <x v="0"/>
  </r>
  <r>
    <x v="5"/>
    <s v="140366"/>
    <s v="PK Mold LGIT- MPC5.5 #11 Back up - Die casting tool"/>
    <s v="Auto"/>
    <n v="1"/>
    <n v="34949793.8467547"/>
    <n v="1344.2228402597962"/>
    <n v="34949793.8467547"/>
    <n v="0"/>
    <n v="0"/>
    <n v="0"/>
    <x v="1"/>
    <x v="0"/>
  </r>
  <r>
    <x v="5"/>
    <s v="140289"/>
    <s v="PK Mold Hyoseong - GEN5 Back up #7- Die casting tool"/>
    <s v="Auto"/>
    <n v="1"/>
    <n v="152315347.937406"/>
    <n v="5858.2826129771538"/>
    <n v="152315347.937406"/>
    <n v="0"/>
    <n v="0"/>
    <n v="0"/>
    <x v="2"/>
    <x v="4"/>
  </r>
  <r>
    <x v="5"/>
    <s v="140303"/>
    <s v="PK Mold  HYOSUNG- GEN5 Back up #9 - Die casting tool"/>
    <s v="Auto"/>
    <n v="1"/>
    <n v="171091680.317889"/>
    <n v="6580.4492429957309"/>
    <n v="171091680.317889"/>
    <n v="0"/>
    <n v="0"/>
    <n v="0"/>
    <x v="2"/>
    <x v="4"/>
  </r>
  <r>
    <x v="5"/>
    <s v="140317"/>
    <s v="PK Mold LGIT GEN5 Back up #11- Die casting tool"/>
    <s v="Auto"/>
    <n v="1"/>
    <n v="134606852.27357399"/>
    <n v="5177.1866259066919"/>
    <n v="134606852.27357399"/>
    <n v="0"/>
    <n v="0"/>
    <n v="0"/>
    <x v="1"/>
    <x v="0"/>
  </r>
  <r>
    <x v="5"/>
    <s v="140375"/>
    <s v="PK Mold MANDO BROSE - NX4 COVER Back up #10 - Die casting tool"/>
    <s v="Auto"/>
    <n v="1"/>
    <n v="35975422.656521499"/>
    <n v="1383.6701021739038"/>
    <n v="35975422.656521499"/>
    <n v="0"/>
    <n v="0"/>
    <n v="0"/>
    <x v="1"/>
    <x v="0"/>
  </r>
  <r>
    <x v="5"/>
    <s v="140354"/>
    <s v="PK Mold LGIT-  MQ4 COVER #4 Back up- Die casting tool"/>
    <s v="Auto"/>
    <n v="1"/>
    <n v="65088300"/>
    <n v="2503.396153846154"/>
    <n v="65088300"/>
    <s v=""/>
    <n v="0"/>
    <n v="0"/>
    <x v="1"/>
    <x v="0"/>
  </r>
</pivotCacheRecords>
</file>

<file path=xl/pivotCache/pivotCacheRecords3.xml><?xml version="1.0" encoding="utf-8"?>
<pivotCacheRecords xmlns="http://schemas.openxmlformats.org/spreadsheetml/2006/main" xmlns:r="http://schemas.openxmlformats.org/officeDocument/2006/relationships" count="3682">
  <r>
    <x v="0"/>
    <m/>
    <m/>
    <m/>
    <m/>
    <m/>
    <m/>
    <m/>
    <m/>
    <m/>
    <m/>
    <x v="0"/>
    <m/>
    <m/>
  </r>
  <r>
    <x v="1"/>
    <s v="760011"/>
    <s v="Nhôm hợp kim dạng thanh S36"/>
    <s v="Alumium"/>
    <n v="19237.399120000016"/>
    <n v="549811981.53830242"/>
    <n v="21146.614674550092"/>
    <n v="28580.369836309867"/>
    <s v=""/>
    <n v="0"/>
    <n v="0"/>
    <x v="1"/>
    <m/>
    <s v="N"/>
  </r>
  <r>
    <x v="1"/>
    <s v="760309"/>
    <s v="Aluminum Ingots ADC3_x000a_, Hợp kim nhôm ADC3"/>
    <s v="Alumium"/>
    <n v="2657.3005000000003"/>
    <n v="209035684.3600964"/>
    <n v="8039.8340138498615"/>
    <n v="78664.676561832719"/>
    <n v="0"/>
    <n v="0"/>
    <n v="0"/>
    <x v="1"/>
    <m/>
    <s v="N"/>
  </r>
  <r>
    <x v="1"/>
    <s v="762249"/>
    <s v="Aluminum S3Y/Nhôm hợp kim dạng thanh S3Y"/>
    <s v="Alumium"/>
    <n v="16146.277309000026"/>
    <n v="524964663.66903973"/>
    <n v="20190.948602655375"/>
    <n v="32513.046420701659"/>
    <s v=""/>
    <n v="0"/>
    <n v="0"/>
    <x v="1"/>
    <m/>
    <s v="N"/>
  </r>
  <r>
    <x v="1"/>
    <s v="762750"/>
    <s v="Aluminum A380/Nhôm A380"/>
    <s v="Alumium"/>
    <n v="271.99999999999898"/>
    <n v="8031878.1640750896"/>
    <n v="308.91839092596501"/>
    <n v="29528.96383851147"/>
    <s v=""/>
    <n v="0"/>
    <n v="0"/>
    <x v="2"/>
    <m/>
    <s v="Y"/>
  </r>
  <r>
    <x v="1"/>
    <s v="762800"/>
    <s v="A413 Aluminium alloy for Handle Bar product-Nguyên liệu A413 sản xuất Handle bar"/>
    <s v="Alumium"/>
    <n v="9910"/>
    <n v="352468421"/>
    <n v="13556.477730769231"/>
    <n v="35566.944601412717"/>
    <s v="Raw Material relating to Aluminium, which is the core material of the company. No movement is due to company has been actively using another size. Item able to recycle and re-produce to new size. "/>
    <n v="0"/>
    <n v="0"/>
    <x v="2"/>
    <m/>
    <s v="Y"/>
  </r>
  <r>
    <x v="1"/>
    <s v="762802"/>
    <s v="Aluminium ALDCS 12 Fe 0.9%-Nhôm thỏi ALDC12 thành phần Fe 0.9%"/>
    <s v="Alumium"/>
    <n v="32883.937268580543"/>
    <n v="1022730574.890625"/>
    <n v="39335.791341947115"/>
    <n v="31101.220226077017"/>
    <s v=""/>
    <n v="0"/>
    <n v="0"/>
    <x v="1"/>
    <m/>
    <s v="N"/>
  </r>
  <r>
    <x v="1"/>
    <s v="763915"/>
    <s v="Aluminium plate for bracket(0102-002945)-B6/ Phôi nhôm (0102-002945)-B6"/>
    <s v="AL-SEVT"/>
    <n v="4292"/>
    <n v="0"/>
    <n v="0"/>
    <n v="0"/>
    <n v="0"/>
    <n v="0"/>
    <n v="0"/>
    <x v="1"/>
    <m/>
    <s v="N"/>
  </r>
  <r>
    <x v="1"/>
    <s v="762897"/>
    <s v="Bracket Q4/Vỏ (khung đỡ) điện thoại di động bằng kim loại/Q4"/>
    <s v="AL-SEVT"/>
    <n v="97"/>
    <n v="0"/>
    <n v="0"/>
    <n v="0"/>
    <n v="0"/>
    <n v="0"/>
    <n v="0"/>
    <x v="1"/>
    <m/>
    <s v="N"/>
  </r>
  <r>
    <x v="1"/>
    <s v="740202"/>
    <s v="Hexagonal bolt/chìm lục giác kt M8*60"/>
    <s v="Mold Jig Material"/>
    <n v="110"/>
    <n v="256410"/>
    <n v="9.8619230769230768"/>
    <n v="2331"/>
    <s v=""/>
    <n v="0"/>
    <n v="0"/>
    <x v="1"/>
    <m/>
    <s v="N"/>
  </r>
  <r>
    <x v="1"/>
    <s v="740215"/>
    <s v="Hexagonal bolt/ Chìm lục giác M10*60(1)"/>
    <s v="Mold Jig Material"/>
    <n v="30"/>
    <n v="107520"/>
    <n v="4.1353846153846154"/>
    <n v="3584"/>
    <s v=""/>
    <n v="0"/>
    <n v="0"/>
    <x v="1"/>
    <m/>
    <s v="N"/>
  </r>
  <r>
    <x v="1"/>
    <s v="741351"/>
    <s v="Master box label/Giấy in tem cuộn. Size: 30*13mm (2 tem)"/>
    <s v="Etc"/>
    <n v="15"/>
    <n v="1687500"/>
    <n v="64.90384615384616"/>
    <n v="112500"/>
    <s v="Currenly no customer using these RM. Hence, full provision to be made"/>
    <n v="15"/>
    <n v="1687500"/>
    <x v="2"/>
    <s v="Reverse provison"/>
    <s v="Y"/>
  </r>
  <r>
    <x v="1"/>
    <s v="741352"/>
    <s v="Master box label/ Giấy in tem cuộn. Size: 100*150mm"/>
    <s v="Etc"/>
    <n v="5"/>
    <n v="900000"/>
    <n v="34.615384615384613"/>
    <n v="180000"/>
    <s v=""/>
    <n v="0"/>
    <n v="0"/>
    <x v="1"/>
    <m/>
    <s v="N"/>
  </r>
  <r>
    <x v="1"/>
    <s v="741689"/>
    <s v="Inner label/ Giấy in tem cuộn. Size: 13*32mm (khổ cuộn 75mm)"/>
    <s v="Etc"/>
    <n v="5"/>
    <n v="1100000"/>
    <n v="42.307692307692307"/>
    <n v="220000"/>
    <s v="These raw materials are in good condition and can be used for other customer, no expiry date on these raw materials. Hence, no provison"/>
    <n v="0"/>
    <n v="0"/>
    <x v="1"/>
    <m/>
    <s v="N"/>
  </r>
  <r>
    <x v="1"/>
    <s v="742008"/>
    <s v="Master box label/Giấy in tem cuộn. Size: 30*13mm (3 tem)"/>
    <s v="Cosmetic"/>
    <n v="7"/>
    <n v="787500"/>
    <n v="30.28846153846154"/>
    <n v="112500"/>
    <s v="BU Discontinued - [1]"/>
    <n v="7"/>
    <n v="787500"/>
    <x v="2"/>
    <s v="Keep provision"/>
    <s v="Y"/>
  </r>
  <r>
    <x v="1"/>
    <s v="742255"/>
    <s v="PE bag/ Túi chống tĩnh điện màu xanh dương  21cm*25cm*0.04mm  (dùng cho model hàng GEN2/1v5 pre/Al5)"/>
    <s v="Etc"/>
    <n v="275.02305899999897"/>
    <n v="12405820.41106607"/>
    <n v="477.14693888715652"/>
    <n v="45108.29185077938"/>
    <s v=""/>
    <n v="0"/>
    <n v="0"/>
    <x v="1"/>
    <m/>
    <s v="N"/>
  </r>
  <r>
    <x v="1"/>
    <s v="742313"/>
    <s v="Vacuum poly bag 350*490*0.1/Túi chân không"/>
    <s v="Etc"/>
    <n v="1350.0236709999999"/>
    <n v="3915068.655221398"/>
    <n v="150.57956366236147"/>
    <n v="2900.0000069046182"/>
    <s v=""/>
    <n v="0"/>
    <n v="0"/>
    <x v="1"/>
    <m/>
    <s v="N"/>
  </r>
  <r>
    <x v="1"/>
    <s v="742342"/>
    <s v="Zipper bag/Túi zipper KT: 180*250*0.05mm"/>
    <s v="Etc"/>
    <n v="500"/>
    <n v="300000"/>
    <n v="11.538461538461538"/>
    <n v="600"/>
    <s v="Currenly no customer using these RM. Hence, full provision to be made"/>
    <n v="2100"/>
    <n v="1260000"/>
    <x v="1"/>
    <s v="Reverse provison"/>
    <s v="N"/>
  </r>
  <r>
    <x v="1"/>
    <s v="742343"/>
    <s v="Tem QR/Sticker for QR printing, kt: 10*10mm"/>
    <s v="Etc"/>
    <n v="1372800"/>
    <n v="27456000"/>
    <n v="1056"/>
    <n v="20"/>
    <s v=""/>
    <n v="0"/>
    <n v="0"/>
    <x v="1"/>
    <m/>
    <s v="N"/>
  </r>
  <r>
    <x v="1"/>
    <s v="742369"/>
    <s v="PE bag/ Túi chống tĩnh điện màu trắng   680mm*600mm*0.04mm"/>
    <s v="Etc"/>
    <n v="60.24332400000003"/>
    <n v="2289246.3258073628"/>
    <n v="88.047935607975489"/>
    <n v="38000.000229193225"/>
    <s v=""/>
    <n v="0"/>
    <n v="0"/>
    <x v="1"/>
    <m/>
    <s v="N"/>
  </r>
  <r>
    <x v="1"/>
    <s v="742370"/>
    <s v="PE bag/Túi chống tĩnh điện màu xanh lá  21cm*25cm*0.04mm(570W/AL6)"/>
    <s v="Etc"/>
    <n v="35.038254999999907"/>
    <n v="1582433.8374891505"/>
    <n v="60.862839903428863"/>
    <n v="45163.032162679185"/>
    <s v=""/>
    <n v="0"/>
    <n v="0"/>
    <x v="1"/>
    <m/>
    <s v="N"/>
  </r>
  <r>
    <x v="1"/>
    <s v="742371"/>
    <s v="PE bag/Túi chống tĩnh điện màu  vàng 21cm*25cm*0.04mm( 1v5 base/BYD housing/Nu)"/>
    <s v="Etc"/>
    <n v="74.53216499999985"/>
    <n v="3359137.9800637402"/>
    <n v="129.19761461783617"/>
    <n v="45069.641812548274"/>
    <s v=""/>
    <n v="0"/>
    <n v="0"/>
    <x v="1"/>
    <m/>
    <s v="N"/>
  </r>
  <r>
    <x v="1"/>
    <s v="742399"/>
    <s v="PE bag/ Túi chống tĩnh điện màu xanh dương  210mm*350mm*0.04mm  (dùng cho model hàng 1V5 Housing 1826)"/>
    <s v="Etc"/>
    <n v="149.916435000001"/>
    <n v="6757585.1558417603"/>
    <n v="259.90712137852927"/>
    <n v="45075.679366586563"/>
    <s v=""/>
    <n v="0"/>
    <n v="0"/>
    <x v="1"/>
    <m/>
    <s v="N"/>
  </r>
  <r>
    <x v="1"/>
    <s v="752055"/>
    <s v="Hair/ tóc thật"/>
    <s v="Cosmetic"/>
    <n v="10"/>
    <n v="26661450"/>
    <n v="1025.4403846153846"/>
    <n v="2666145"/>
    <s v="BU Discontinued - [1]"/>
    <n v="10"/>
    <n v="26661450"/>
    <x v="2"/>
    <s v="Keep provision"/>
    <s v="Y"/>
  </r>
  <r>
    <x v="1"/>
    <s v="754012"/>
    <s v="Miếng dán móng tay 412-24 (từ 0-3)"/>
    <s v="Cosmetic"/>
    <n v="400"/>
    <n v="173600"/>
    <n v="6.6769230769230772"/>
    <n v="434"/>
    <s v="BU Discontinued - [1]"/>
    <n v="400"/>
    <n v="173600"/>
    <x v="2"/>
    <s v="Keep provision"/>
    <s v="Y"/>
  </r>
  <r>
    <x v="1"/>
    <s v="754576"/>
    <s v="Silical gel 50 gr/hạt hút ẩm"/>
    <s v="Etc"/>
    <n v="150.15499"/>
    <n v="6886708.4613922089"/>
    <n v="264.87340236123879"/>
    <n v="45864.000000214503"/>
    <s v=""/>
    <n v="0"/>
    <n v="0"/>
    <x v="1"/>
    <m/>
    <s v="N"/>
  </r>
  <r>
    <x v="1"/>
    <s v="754654"/>
    <s v="Mold Pin-EJECTOR PIN _x000d_/Chốt hãm bằng thép SKD61 của khuôn đúc d2*L100*H4*D4/ 밀핀&quot; EPN2-100"/>
    <s v="Mold Jig Material"/>
    <n v="99"/>
    <n v="2772000"/>
    <n v="106.61538461538461"/>
    <n v="28000"/>
    <s v=""/>
    <n v="0"/>
    <n v="0"/>
    <x v="1"/>
    <m/>
    <s v="N"/>
  </r>
  <r>
    <x v="1"/>
    <s v="760018"/>
    <s v="Carton box. 5 Plate: 1 surface Yellow, 1 surface raw. Thùng carton 5 lớp,mặt ngoài vàng, mặt trong thô MC-YLR01"/>
    <s v="Etc"/>
    <n v="345.90514000000002"/>
    <n v="5090015.516647934"/>
    <n v="195.76982756338208"/>
    <n v="14715.061813328168"/>
    <s v=""/>
    <n v="0"/>
    <n v="0"/>
    <x v="1"/>
    <m/>
    <s v="N"/>
  </r>
  <r>
    <x v="1"/>
    <s v="760119"/>
    <s v="Clear Sticker-Stick paper box, dim: 16mm_x000d__x000a_/Miếng dán ở giữa vị trí trên cùng và dưới cùng hộp đựng lông mi giả"/>
    <s v="Cosmetic"/>
    <n v="45000"/>
    <n v="3573812"/>
    <n v="137.45430769230768"/>
    <n v="79.418044444444448"/>
    <s v="BU Discontinued - [1]"/>
    <n v="45000"/>
    <n v="3573812"/>
    <x v="2"/>
    <s v="Keep provision"/>
    <s v="Y"/>
  </r>
  <r>
    <x v="1"/>
    <s v="760120"/>
    <s v="Inner box. Size: 97*77*83mm . Color : white/Hộp Inner box đựng ngoài hộp lông mi giả, màu trắng"/>
    <s v="Cosmetic"/>
    <n v="4700"/>
    <n v="10180752"/>
    <n v="391.56738461538464"/>
    <n v="2166.1174468085105"/>
    <s v="BU Discontinued - [1]"/>
    <n v="4700"/>
    <n v="10180752"/>
    <x v="2"/>
    <s v="Keep provision"/>
    <s v="Y"/>
  </r>
  <r>
    <x v="1"/>
    <s v="760233"/>
    <s v="PET13 Tray. Color: White 0.4T. Model MC-PET13-1Pair_x000d__x000a_/Khay đựng lông mi giả - PET13-1 đôi . Size 95*55*15"/>
    <s v="Cosmetic"/>
    <n v="2594"/>
    <n v="941172"/>
    <n v="36.19892307692308"/>
    <n v="362.82652274479568"/>
    <s v="BU Discontinued - [1]"/>
    <n v="2594"/>
    <n v="941172"/>
    <x v="2"/>
    <s v="Keep provision"/>
    <s v="Y"/>
  </r>
  <r>
    <x v="1"/>
    <s v="760235"/>
    <s v="PET15 Tray. Color: White. Model MC-PET15-4pairs_x000d__x000a_/Khay đựng lông mi giả - PET15-4 đôi. Size: 95*96*15"/>
    <s v="Cosmetic"/>
    <n v="16"/>
    <n v="11200"/>
    <n v="0.43076923076923079"/>
    <n v="700"/>
    <s v="BU Discontinued - [1]"/>
    <n v="16"/>
    <n v="11200"/>
    <x v="2"/>
    <s v="Keep provision"/>
    <s v="Y"/>
  </r>
  <r>
    <x v="1"/>
    <s v="760246"/>
    <s v="EYELENE box. Color: Pink. 1 pair /Hộp EYELENE,  30-88133-E01, 1 đôi"/>
    <s v="Cosmetic"/>
    <n v="904"/>
    <n v="1075285"/>
    <n v="41.357115384615383"/>
    <n v="1189.4745575221239"/>
    <s v="BU Discontinued - [1]"/>
    <n v="904"/>
    <n v="1075285"/>
    <x v="2"/>
    <s v="Keep provision"/>
    <s v="Y"/>
  </r>
  <r>
    <x v="1"/>
    <s v="760300"/>
    <s v="Tray PP 0.4T Black_x000d__x000a_/(Khay 932-63) Khay nhựa PP-04 Đen , 10 ô"/>
    <s v="Etc"/>
    <n v="200"/>
    <n v="360000"/>
    <n v="13.846153846153847"/>
    <n v="1800"/>
    <s v="Currenly no customer using these RM. Hence, full provision to be made"/>
    <n v="200"/>
    <n v="360000"/>
    <x v="2"/>
    <s v="Reverse provison"/>
    <s v="Y"/>
  </r>
  <r>
    <x v="1"/>
    <s v="760318"/>
    <s v="Bar code 01-91295-002. Size: 20*34mm_x000d__x000a_/Tem mã vạch 079181912952. Loại mã Code UPCA-12"/>
    <s v="Etc"/>
    <n v="900"/>
    <n v="150442"/>
    <n v="5.7862307692307695"/>
    <n v="167.15777777777777"/>
    <s v="Currenly no customer using these RM. Hence, full provision to be made"/>
    <n v="900"/>
    <n v="150442"/>
    <x v="2"/>
    <s v="Reverse provison"/>
    <s v="Y"/>
  </r>
  <r>
    <x v="1"/>
    <s v="760319"/>
    <s v="Bar code 01-91297-002. Size: 20*34mm_x000d__x000a_/Tem mã vạch 079181912976. Loại mã Code UPCA-12"/>
    <s v="Etc"/>
    <n v="1500"/>
    <n v="55500"/>
    <n v="2.1346153846153846"/>
    <n v="37"/>
    <s v="Currenly no customer using these RM. Hence, full provision to be made"/>
    <n v="1500"/>
    <n v="55500"/>
    <x v="2"/>
    <s v="Reverse provison"/>
    <s v="Y"/>
  </r>
  <r>
    <x v="1"/>
    <s v="760367"/>
    <s v="Item label, Black ink_x000d__x000a_/ Tem số 88132 mực đen . Size : 17*8mm"/>
    <s v="Cosmetic"/>
    <n v="9702"/>
    <n v="1293276"/>
    <n v="49.741384615384618"/>
    <n v="133.29993815708102"/>
    <s v="BU Discontinued - [1]"/>
    <n v="9702"/>
    <n v="1293276"/>
    <x v="2"/>
    <s v="Keep provision"/>
    <s v="Y"/>
  </r>
  <r>
    <x v="1"/>
    <s v="760369"/>
    <s v="Item label, Black ink_x000d__x000a_/ Tem số 88133 mực đen . Size : 17*8mm"/>
    <s v="Cosmetic"/>
    <n v="10168"/>
    <n v="1016800"/>
    <n v="39.107692307692311"/>
    <n v="100"/>
    <s v="BU Discontinued - [1]"/>
    <n v="10168"/>
    <n v="1016800"/>
    <x v="2"/>
    <s v="Keep provision"/>
    <s v="Y"/>
  </r>
  <r>
    <x v="1"/>
    <s v="760376"/>
    <s v="Bar code 01-88150-U02. Size: 18*32mm_x000d__x000a_/ Tem mã vạch 079181881500 Loại mã Code UPCA-12"/>
    <s v="Etc"/>
    <n v="2200"/>
    <n v="81400"/>
    <n v="3.1307692307692307"/>
    <n v="37"/>
    <s v="Currenly no customer using these RM. Hence, full provision to be made"/>
    <n v="2200"/>
    <n v="81400"/>
    <x v="2"/>
    <s v="Reverse provison"/>
    <s v="Y"/>
  </r>
  <r>
    <x v="1"/>
    <s v="760464"/>
    <s v="Eyelash box. Color: Pink/ Hộp hồng 1 pair 30-88130-FE4"/>
    <s v="Cosmetic"/>
    <n v="1101"/>
    <n v="2300297"/>
    <n v="88.472961538461533"/>
    <n v="2089.2797456857402"/>
    <s v="BU Discontinued - [1]"/>
    <n v="1101"/>
    <n v="2300297"/>
    <x v="2"/>
    <s v="Keep provision"/>
    <s v="Y"/>
  </r>
  <r>
    <x v="1"/>
    <s v="760467"/>
    <s v="Item label for Revlon box, Black ink /Tem số 88133 mực đen . Size : 17*8mm"/>
    <s v="Cosmetic"/>
    <n v="8432"/>
    <n v="991992"/>
    <n v="38.15353846153846"/>
    <n v="117.64611005692599"/>
    <s v="BU Discontinued - [1]"/>
    <n v="8432"/>
    <n v="991992"/>
    <x v="2"/>
    <s v="Keep provision"/>
    <s v="Y"/>
  </r>
  <r>
    <x v="1"/>
    <s v="760468"/>
    <s v="Bar code 01-88133-FE4. Size: 15*25mm/Tem mã vạch 0079181881333 Loại mã Code EAN-13"/>
    <s v="Cosmetic"/>
    <n v="332"/>
    <n v="87698"/>
    <n v="3.3730000000000002"/>
    <n v="264.15060240963857"/>
    <s v="BU Discontinued - [1]"/>
    <n v="332"/>
    <n v="87698"/>
    <x v="2"/>
    <s v="Keep provision"/>
    <s v="Y"/>
  </r>
  <r>
    <x v="1"/>
    <s v="760469"/>
    <s v="Item label for Revlon box, Black ink /Tem số 88136 mực đen . Size : 17*8mm"/>
    <s v="Cosmetic"/>
    <n v="7506"/>
    <n v="735817"/>
    <n v="28.300653846153846"/>
    <n v="98.030508926192383"/>
    <s v="BU Discontinued - [1]"/>
    <n v="7506"/>
    <n v="735817"/>
    <x v="2"/>
    <s v="Keep provision"/>
    <s v="Y"/>
  </r>
  <r>
    <x v="1"/>
    <s v="760482"/>
    <s v="Tray Bottom cover 2P+Clamp Support, 9 holes/ Khay nhựa PET trong suốt, 9 hố MC-PS02."/>
    <s v="Etc"/>
    <n v="171.03954099999999"/>
    <n v="487222.62516942713"/>
    <n v="18.73933173728566"/>
    <n v="2848.5964258371528"/>
    <s v=""/>
    <n v="0"/>
    <n v="0"/>
    <x v="1"/>
    <m/>
    <s v="N"/>
  </r>
  <r>
    <x v="1"/>
    <s v="760488"/>
    <s v="UP_P45_FEEDER 61A-01434 for WHB Dipole"/>
    <s v="Etc"/>
    <n v="171270"/>
    <n v="679406726"/>
    <n v="26131.027923076923"/>
    <n v="3966.8752612833537"/>
    <s v="Currenly no customer using these RM. Hence, full provision to be made"/>
    <n v="171270"/>
    <n v="679406726"/>
    <x v="2"/>
    <s v="Reverse provison"/>
    <s v="Y"/>
  </r>
  <r>
    <x v="1"/>
    <s v="760489"/>
    <s v="DOWN_M45_FEEDER 61A-01435 for WHB Dipole"/>
    <s v="Etc"/>
    <n v="119648"/>
    <n v="487688779"/>
    <n v="18757.260730769231"/>
    <n v="4076.0295115672639"/>
    <s v="Currenly no customer using these RM. Hence, full provision to be made"/>
    <n v="119648"/>
    <n v="487688779"/>
    <x v="2"/>
    <s v="Reverse provison"/>
    <s v="Y"/>
  </r>
  <r>
    <x v="1"/>
    <s v="760505"/>
    <s v="Devide Pad: 3 plates, 2 Yellow surface. Model: MC-YL10"/>
    <s v="Etc"/>
    <n v="330"/>
    <n v="190901"/>
    <n v="7.3423461538461536"/>
    <n v="578.4878787878788"/>
    <s v="Item unable to re-use as damage during a flood in Year 2024"/>
    <n v="330"/>
    <n v="190901"/>
    <x v="2"/>
    <s v="Reverse provison"/>
    <s v="Y"/>
  </r>
  <r>
    <x v="1"/>
    <s v="760506"/>
    <s v="THINNER T-900"/>
    <s v="Chemical"/>
    <n v="45"/>
    <n v="5433030"/>
    <n v="208.96269230769229"/>
    <n v="120734"/>
    <s v="Currenly no customer using these RM. Hence, full provision to be made"/>
    <n v="45"/>
    <n v="5433030"/>
    <x v="2"/>
    <s v="Reverse provison"/>
    <s v="Y"/>
  </r>
  <r>
    <x v="1"/>
    <s v="760508"/>
    <s v="UV SF-001"/>
    <s v="Cosmetic"/>
    <n v="45"/>
    <n v="13385970"/>
    <n v="514.84500000000003"/>
    <n v="297466"/>
    <s v="BU Discontinued - [1]"/>
    <n v="45"/>
    <n v="13385970"/>
    <x v="2"/>
    <s v="Keep provision"/>
    <s v="Y"/>
  </r>
  <r>
    <x v="1"/>
    <s v="760509"/>
    <s v="UV 747"/>
    <s v="Cosmetic"/>
    <n v="45"/>
    <n v="11458170"/>
    <n v="440.69884615384615"/>
    <n v="254626"/>
    <s v="BU Discontinued - [1]"/>
    <n v="45"/>
    <n v="11458170"/>
    <x v="2"/>
    <s v="Keep provision"/>
    <s v="Y"/>
  </r>
  <r>
    <x v="1"/>
    <s v="760511"/>
    <s v="PET13-1 Tray. Color: White 0.4T. Model MC-PET13-1 Pair_x000d__x000a_/Khay đựng lông mi giả - PET13 -1 (1 đôi). Size 95*55*15"/>
    <s v="Cosmetic"/>
    <n v="500"/>
    <n v="170000"/>
    <n v="6.5384615384615383"/>
    <n v="340"/>
    <s v="BU Discontinued - [1]"/>
    <n v="500"/>
    <n v="170000"/>
    <x v="2"/>
    <s v="Keep provision"/>
    <s v="Y"/>
  </r>
  <r>
    <x v="1"/>
    <s v="760518"/>
    <s v="Tray nail FP 1296"/>
    <s v="Cosmetic"/>
    <n v="15629"/>
    <n v="18442220"/>
    <n v="709.31615384615384"/>
    <n v="1180"/>
    <s v="BU Discontinued - [1]"/>
    <n v="15629"/>
    <n v="18442220"/>
    <x v="2"/>
    <s v="Keep provision"/>
    <s v="Y"/>
  </r>
  <r>
    <x v="1"/>
    <s v="760521"/>
    <s v="Tray nail FP2280"/>
    <s v="Cosmetic"/>
    <n v="57105"/>
    <n v="94223250"/>
    <n v="3623.9711538461538"/>
    <n v="1650"/>
    <s v="BU Discontinued - [1]"/>
    <n v="57105"/>
    <n v="94223250"/>
    <x v="2"/>
    <s v="Keep provision"/>
    <s v="Y"/>
  </r>
  <r>
    <x v="1"/>
    <s v="760522"/>
    <s v="Tray nail FP 301-P"/>
    <s v="Cosmetic"/>
    <n v="500"/>
    <n v="600000"/>
    <n v="23.076923076923077"/>
    <n v="1200"/>
    <s v="BU Discontinued - [1]"/>
    <n v="500"/>
    <n v="600000"/>
    <x v="2"/>
    <s v="Keep provision"/>
    <s v="Y"/>
  </r>
  <r>
    <x v="1"/>
    <s v="760523"/>
    <s v="Tray nail FP 411-p"/>
    <s v="Cosmetic"/>
    <n v="3000"/>
    <n v="3600000"/>
    <n v="138.46153846153845"/>
    <n v="1200"/>
    <s v="BU Discontinued - [1]"/>
    <n v="3000"/>
    <n v="3600000"/>
    <x v="2"/>
    <s v="Keep provision"/>
    <s v="Y"/>
  </r>
  <r>
    <x v="1"/>
    <s v="760525"/>
    <s v="Tray nail FP UTETSO-P"/>
    <s v="Cosmetic"/>
    <n v="600"/>
    <n v="1116000"/>
    <n v="42.92307692307692"/>
    <n v="1860"/>
    <s v="BU Discontinued - [1]"/>
    <n v="600"/>
    <n v="1116000"/>
    <x v="2"/>
    <s v="Keep provision"/>
    <s v="Y"/>
  </r>
  <r>
    <x v="1"/>
    <s v="760526"/>
    <s v="Tray nail FP 106 125-P"/>
    <s v="Cosmetic"/>
    <n v="3000"/>
    <n v="5580000"/>
    <n v="214.61538461538461"/>
    <n v="1860"/>
    <s v="BU Discontinued - [1]"/>
    <n v="3000"/>
    <n v="5580000"/>
    <x v="2"/>
    <s v="Keep provision"/>
    <s v="Y"/>
  </r>
  <r>
    <x v="1"/>
    <s v="760527"/>
    <s v="Tray nail FP UTET 421-P"/>
    <s v="Cosmetic"/>
    <n v="1800"/>
    <n v="3348000"/>
    <n v="128.76923076923077"/>
    <n v="1860"/>
    <s v="BU Discontinued - [1]"/>
    <n v="1800"/>
    <n v="3348000"/>
    <x v="2"/>
    <s v="Keep provision"/>
    <s v="Y"/>
  </r>
  <r>
    <x v="1"/>
    <s v="760528"/>
    <s v="Tray nail FP 127-P"/>
    <s v="Cosmetic"/>
    <n v="1100"/>
    <n v="1985500"/>
    <n v="76.365384615384613"/>
    <n v="1805"/>
    <s v="BU Discontinued - [1]"/>
    <n v="1100"/>
    <n v="1985500"/>
    <x v="2"/>
    <s v="Keep provision"/>
    <s v="Y"/>
  </r>
  <r>
    <x v="1"/>
    <s v="760539"/>
    <s v="Glitter M00818 (HW 1001H 1/256)"/>
    <s v="Etc"/>
    <n v="4"/>
    <n v="3268000"/>
    <n v="125.69230769230769"/>
    <n v="817000"/>
    <s v="Item unable to recycle and Discontinued with Customer, currently do not have customer using similar Raw Material"/>
    <n v="4"/>
    <n v="3268000"/>
    <x v="2"/>
    <s v="Reverse provison"/>
    <s v="Y"/>
  </r>
  <r>
    <x v="1"/>
    <s v="760553"/>
    <s v="Glitter G5006/bột màu HW 5006 1/256"/>
    <s v="Cosmetic"/>
    <n v="3"/>
    <n v="2340000"/>
    <n v="90"/>
    <n v="780000"/>
    <s v="BU Discontinued - [1]"/>
    <n v="3"/>
    <n v="2340000"/>
    <x v="2"/>
    <s v="Keep provision"/>
    <s v="Y"/>
  </r>
  <r>
    <x v="1"/>
    <s v="760557"/>
    <s v="Color Powder KC110"/>
    <s v="Cosmetic"/>
    <n v="3"/>
    <n v="1288059"/>
    <n v="49.54073076923077"/>
    <n v="429353"/>
    <s v="BU Discontinued - [1]"/>
    <n v="3"/>
    <n v="1288059"/>
    <x v="2"/>
    <s v="Keep provision"/>
    <s v="Y"/>
  </r>
  <r>
    <x v="1"/>
    <s v="760558"/>
    <s v="Color Powder KC4625"/>
    <s v="Cosmetic"/>
    <n v="2"/>
    <n v="860000"/>
    <n v="33.07692307692308"/>
    <n v="430000"/>
    <s v="BU Discontinued - [1]"/>
    <n v="2"/>
    <n v="860000"/>
    <x v="2"/>
    <s v="Keep provision"/>
    <s v="Y"/>
  </r>
  <r>
    <x v="1"/>
    <s v="760561"/>
    <s v="色粉 (bột màu) KC424"/>
    <s v="Cosmetic"/>
    <n v="2"/>
    <n v="860000"/>
    <n v="33.07692307692308"/>
    <n v="430000"/>
    <s v="BU Discontinued - [1]"/>
    <n v="2"/>
    <n v="860000"/>
    <x v="2"/>
    <s v="Keep provision"/>
    <s v="Y"/>
  </r>
  <r>
    <x v="1"/>
    <s v="760563"/>
    <s v="色粉 (bột màu) KC219"/>
    <s v="Cosmetic"/>
    <n v="2"/>
    <n v="860000"/>
    <n v="33.07692307692308"/>
    <n v="430000"/>
    <s v="BU Discontinued - [1]"/>
    <n v="2"/>
    <n v="860000"/>
    <x v="2"/>
    <s v="Keep provision"/>
    <s v="Y"/>
  </r>
  <r>
    <x v="1"/>
    <s v="760564"/>
    <s v="色粉 (bột màu) KC259"/>
    <s v="Cosmetic"/>
    <n v="2"/>
    <n v="820000"/>
    <n v="31.53846153846154"/>
    <n v="410000"/>
    <s v="BU Discontinued - [1]"/>
    <n v="2"/>
    <n v="820000"/>
    <x v="2"/>
    <s v="Keep provision"/>
    <s v="Y"/>
  </r>
  <r>
    <x v="1"/>
    <s v="760567"/>
    <s v="色粉 (bột màu) KC508"/>
    <s v="Cosmetic"/>
    <n v="2"/>
    <n v="820000"/>
    <n v="31.53846153846154"/>
    <n v="410000"/>
    <s v="BU Discontinued - [1]"/>
    <n v="2"/>
    <n v="820000"/>
    <x v="2"/>
    <s v="Keep provision"/>
    <s v="Y"/>
  </r>
  <r>
    <x v="1"/>
    <s v="760568"/>
    <s v="色粉 (bột màu) KC415"/>
    <s v="Cosmetic"/>
    <n v="2"/>
    <n v="820000"/>
    <n v="31.53846153846154"/>
    <n v="410000"/>
    <s v="BU Discontinued - [1]"/>
    <n v="2"/>
    <n v="820000"/>
    <x v="2"/>
    <s v="Keep provision"/>
    <s v="Y"/>
  </r>
  <r>
    <x v="1"/>
    <s v="760569"/>
    <s v="色粉 (bột màu)  KC310 金色 (màu vàng)"/>
    <s v="Cosmetic"/>
    <n v="2"/>
    <n v="820000"/>
    <n v="31.53846153846154"/>
    <n v="410000"/>
    <s v="BU Discontinued - [1]"/>
    <n v="2"/>
    <n v="820000"/>
    <x v="2"/>
    <s v="Keep provision"/>
    <s v="Y"/>
  </r>
  <r>
    <x v="1"/>
    <s v="760570"/>
    <s v="色粉 (bột màu) KC4629 珠光淡蓝 (màu xanh ngọc trai)"/>
    <s v="Cosmetic"/>
    <n v="2"/>
    <n v="860000"/>
    <n v="33.07692307692308"/>
    <n v="430000"/>
    <s v="BU Discontinued - [1]"/>
    <n v="2"/>
    <n v="860000"/>
    <x v="2"/>
    <s v="Keep provision"/>
    <s v="Y"/>
  </r>
  <r>
    <x v="1"/>
    <s v="760572"/>
    <s v="钛白粉 (TiO2) bột màu/color powder 909595"/>
    <s v="Cosmetic"/>
    <n v="25"/>
    <n v="5462500"/>
    <n v="210.09615384615384"/>
    <n v="218500"/>
    <s v="BU Discontinued - [1]"/>
    <n v="25"/>
    <n v="5462500"/>
    <x v="2"/>
    <s v="Keep provision"/>
    <s v="Y"/>
  </r>
  <r>
    <x v="1"/>
    <s v="760574"/>
    <s v="色粉 (bột màu) D405"/>
    <s v="Cosmetic"/>
    <n v="2"/>
    <n v="860000"/>
    <n v="33.07692307692308"/>
    <n v="430000"/>
    <s v="BU Discontinued - [1]"/>
    <n v="2"/>
    <n v="860000"/>
    <x v="2"/>
    <s v="Keep provision"/>
    <s v="Y"/>
  </r>
  <r>
    <x v="1"/>
    <s v="760577"/>
    <s v="色粉 (bột màu) 荧光黄 (màu vàng huỳnh quang)"/>
    <s v="Cosmetic"/>
    <n v="2"/>
    <n v="1000000"/>
    <n v="38.46153846153846"/>
    <n v="500000"/>
    <s v="BU Discontinued - [1]"/>
    <n v="2"/>
    <n v="1000000"/>
    <x v="2"/>
    <s v="Keep provision"/>
    <s v="Y"/>
  </r>
  <r>
    <x v="1"/>
    <s v="760585"/>
    <s v="珠光色粉(Bột nhũ) KC153"/>
    <s v="Cosmetic"/>
    <n v="2"/>
    <n v="640000"/>
    <n v="24.615384615384617"/>
    <n v="320000"/>
    <s v="BU Discontinued - [1]"/>
    <n v="2"/>
    <n v="640000"/>
    <x v="2"/>
    <s v="Keep provision"/>
    <s v="Y"/>
  </r>
  <r>
    <x v="1"/>
    <s v="760586"/>
    <s v="色粉 (bột màu) D407"/>
    <s v="Cosmetic"/>
    <n v="4"/>
    <n v="1444000"/>
    <n v="55.53846153846154"/>
    <n v="361000"/>
    <s v="BU Discontinued - [1]"/>
    <n v="4"/>
    <n v="1444000"/>
    <x v="2"/>
    <s v="Keep provision"/>
    <s v="Y"/>
  </r>
  <r>
    <x v="1"/>
    <s v="760587"/>
    <s v="Glue Keo 70-01176-000 (EC 200 clear glue )"/>
    <s v="Cosmetic"/>
    <n v="66426"/>
    <n v="375261914.49465501"/>
    <n v="14433.150557486731"/>
    <n v="5649.3227726290161"/>
    <s v="These raw materials are in good condition and can be used for other customer, no expiry date on these raw materials. Hence, no provison"/>
    <n v="0"/>
    <n v="0"/>
    <x v="1"/>
    <s v="No provision"/>
    <s v="N"/>
  </r>
  <r>
    <x v="1"/>
    <s v="760589"/>
    <s v="Wood stick/ Thanh gỗ (75mm*3mm)"/>
    <s v="Cosmetic"/>
    <n v="67870"/>
    <n v="13574000"/>
    <n v="522.07692307692309"/>
    <n v="200"/>
    <s v="BU Discontinued - [1]"/>
    <n v="67870"/>
    <n v="13574000"/>
    <x v="2"/>
    <s v="Keep provision"/>
    <s v="Y"/>
  </r>
  <r>
    <x v="1"/>
    <s v="760590"/>
    <s v="Nail Buffer/ Dũa (65mm)"/>
    <s v="Cosmetic"/>
    <n v="116476"/>
    <n v="54743727"/>
    <n v="2105.5279615384616"/>
    <n v="470.00006009821766"/>
    <s v="BU Discontinued - [1]"/>
    <n v="116476"/>
    <n v="54743727"/>
    <x v="2"/>
    <s v="Keep provision"/>
    <s v="Y"/>
  </r>
  <r>
    <x v="1"/>
    <s v="760596"/>
    <s v="Clear Sticker/ Băng dính"/>
    <s v="Cosmetic"/>
    <n v="749365"/>
    <n v="45271075"/>
    <n v="1741.1951923076922"/>
    <n v="60.412582653313137"/>
    <s v="BU Discontinued - [1]"/>
    <n v="749365"/>
    <n v="45271075"/>
    <x v="2"/>
    <s v="Keep provision"/>
    <s v="Y"/>
  </r>
  <r>
    <x v="1"/>
    <s v="760602"/>
    <s v="Front label 70259 FB1/ Nhãn trước của hộp đựng móng tay giả"/>
    <s v="Cosmetic"/>
    <n v="15300"/>
    <n v="4285361.3261015303"/>
    <n v="164.82158946544348"/>
    <n v="280.08897556219154"/>
    <s v="BU Discontinued - [1]"/>
    <n v="16409"/>
    <n v="4595980"/>
    <x v="1"/>
    <s v="No provision"/>
    <s v="N"/>
  </r>
  <r>
    <x v="1"/>
    <s v="760606"/>
    <s v="White ink HSC for Nail/Mực HSC 110 CONC White 1 (1000gr/BOT)"/>
    <s v="Cosmetic"/>
    <n v="7"/>
    <n v="3976000"/>
    <n v="152.92307692307693"/>
    <n v="568000"/>
    <s v="BU Discontinued - [1]"/>
    <n v="7"/>
    <n v="3976000"/>
    <x v="2"/>
    <s v="Keep provision"/>
    <s v="Y"/>
  </r>
  <r>
    <x v="1"/>
    <s v="760614"/>
    <s v="Paint RESO UV #SN 013AS"/>
    <s v="Etc"/>
    <n v="75"/>
    <n v="16500000"/>
    <n v="634.61538461538464"/>
    <n v="220000"/>
    <s v="Currenly no customer using these RM. Hence, full provision to be made"/>
    <n v="75"/>
    <n v="16500000"/>
    <x v="2"/>
    <s v="Reverse provison"/>
    <s v="Y"/>
  </r>
  <r>
    <x v="1"/>
    <s v="760622"/>
    <s v="Paper display for Nail AII/Hộp giấy trưng bày sản phẩm display"/>
    <s v="Cosmetic"/>
    <n v="150"/>
    <n v="602100"/>
    <n v="23.157692307692308"/>
    <n v="4014"/>
    <s v="BU Discontinued - [1]"/>
    <n v="150"/>
    <n v="602100"/>
    <x v="2"/>
    <s v="Keep provision"/>
    <s v="Y"/>
  </r>
  <r>
    <x v="1"/>
    <s v="760625"/>
    <s v="Tray for bracket PET 08 (for Note 8)_x000d_/Khay nhựa bracket 410*350*20 mm (cho Note 8)"/>
    <s v="Etc"/>
    <n v="3500"/>
    <n v="10482500"/>
    <n v="403.17307692307691"/>
    <n v="2995"/>
    <s v=""/>
    <n v="0"/>
    <n v="0"/>
    <x v="1"/>
    <m/>
    <s v="N"/>
  </r>
  <r>
    <x v="1"/>
    <s v="760634"/>
    <s v="Tray PET 23 clear_x000a_, Khay PET 23, màu trong, size 415*360*27.5 mm (0.5T) Tray PET 23"/>
    <s v="Etc"/>
    <n v="494.00000000000023"/>
    <n v="702952.29482047679"/>
    <n v="27.03662672386449"/>
    <n v="1422.9803538876042"/>
    <s v=""/>
    <n v="0"/>
    <n v="0"/>
    <x v="1"/>
    <m/>
    <s v="N"/>
  </r>
  <r>
    <x v="1"/>
    <s v="760636"/>
    <s v="Tray NRK 20ea , color: black/Khay nhựa (NRK20ea) màu đen"/>
    <s v="Etc"/>
    <n v="150"/>
    <n v="360000"/>
    <n v="13.846153846153847"/>
    <n v="2400"/>
    <s v="Currenly no customer using these RM. Hence, full provision to be made"/>
    <n v="150"/>
    <n v="360000"/>
    <x v="2"/>
    <s v="Reverse provison"/>
    <s v="Y"/>
  </r>
  <r>
    <x v="1"/>
    <s v="760645"/>
    <s v="PCB nail led lamp/bản mạch điện tử đèn led móng tay"/>
    <s v="Cosmetic"/>
    <n v="40610"/>
    <n v="2682886035"/>
    <n v="103187.92442307693"/>
    <n v="66064.664737749321"/>
    <s v="These raw materials are in good condition and can be used for other customer, no expiry date on these raw materials. Hence, no provison"/>
    <n v="0"/>
    <n v="0"/>
    <x v="2"/>
    <s v="No provision"/>
    <s v="Y"/>
  </r>
  <r>
    <x v="1"/>
    <s v="760653"/>
    <s v="Insert M1.6- Ø3*5mm( Qualcomm  MTP SDX24/55-PB922 Front housing)"/>
    <s v="Etc"/>
    <n v="500"/>
    <n v="160000"/>
    <n v="6.1538461538461542"/>
    <n v="320"/>
    <s v="Currenly no customer using these RM. Hence, full provision to be made"/>
    <n v="500"/>
    <n v="160000"/>
    <x v="2"/>
    <s v="Reverse provison"/>
    <s v="Y"/>
  </r>
  <r>
    <x v="1"/>
    <s v="760654"/>
    <s v="Insert M1.6- Ø3*4mm( Qualcomm  MTP SDX24/55-PB922 Front housing)"/>
    <s v="Etc"/>
    <n v="250"/>
    <n v="75000"/>
    <n v="2.8846153846153846"/>
    <n v="300"/>
    <s v="Currenly no customer using these RM. Hence, full provision to be made"/>
    <n v="250"/>
    <n v="75000"/>
    <x v="2"/>
    <s v="Reverse provison"/>
    <s v="Y"/>
  </r>
  <r>
    <x v="1"/>
    <s v="760656"/>
    <s v="Ant Right 1( 50-PA571) (Qualcomm Ant Carrier Right)/linh kiện qualcomm"/>
    <s v="Etc"/>
    <n v="609"/>
    <n v="10188878.510857951"/>
    <n v="391.8799427253058"/>
    <n v="16730.506585973646"/>
    <s v="These raw materials are in good condition and can be used for other customer, no expiry date on these raw materials. Hence, no provison"/>
    <n v="0"/>
    <n v="0"/>
    <x v="1"/>
    <m/>
    <s v="N"/>
  </r>
  <r>
    <x v="1"/>
    <s v="760657"/>
    <s v="Ant Right 2( 50-PA572) (Qualcomm Ant Carrier Right)/linh kiện qualcomm"/>
    <s v="Etc"/>
    <n v="757"/>
    <n v="12665758.8451712"/>
    <n v="487.14457096812311"/>
    <n v="16731.517629024042"/>
    <s v="These raw materials are in good condition and can be used for other customer, no expiry date on these raw materials. Hence, no provison"/>
    <n v="0"/>
    <n v="0"/>
    <x v="1"/>
    <m/>
    <s v="N"/>
  </r>
  <r>
    <x v="1"/>
    <s v="760671"/>
    <s v="(Production) SHIELD, RF TO MAIN, PROJECT 50-PB736-P1 Qualcomm shield can"/>
    <s v="Etc"/>
    <n v="96"/>
    <n v="1481856"/>
    <n v="56.994461538461536"/>
    <n v="15436"/>
    <s v="Currenly no customer using these RM. Hence, full provision to be made"/>
    <n v="96"/>
    <n v="1481856"/>
    <x v="2"/>
    <s v="Reverse provison"/>
    <s v="Y"/>
  </r>
  <r>
    <x v="1"/>
    <s v="760679"/>
    <s v="Glossy ink YD-1001 for nail/Mực bóng YD-1001"/>
    <s v="Cosmetic"/>
    <n v="5"/>
    <n v="5238965"/>
    <n v="201.49865384615384"/>
    <n v="1047793"/>
    <s v="BU Discontinued - [1]"/>
    <n v="5"/>
    <n v="5238965"/>
    <x v="2"/>
    <s v="Keep provision"/>
    <s v="Y"/>
  </r>
  <r>
    <x v="1"/>
    <s v="760725"/>
    <s v="Sơn UV phủ bóng móng tay UVILON #ART 1007(MC1) CLEAR"/>
    <s v="Cosmetic"/>
    <n v="75"/>
    <n v="19720498"/>
    <n v="758.48069230769227"/>
    <n v="262939.97333333333"/>
    <s v="BU Discontinued - [1]"/>
    <n v="75"/>
    <n v="19720498"/>
    <x v="2"/>
    <s v="Keep provision"/>
    <s v="Y"/>
  </r>
  <r>
    <x v="1"/>
    <s v="760726"/>
    <s v="Paint_x000d_/Sơn UV phủ bóng móng tay UVILON #ART 1009(MC4) CLEAR"/>
    <s v="Cosmetic"/>
    <n v="135"/>
    <n v="28762296"/>
    <n v="1106.2421538461538"/>
    <n v="213054.04444444444"/>
    <s v="BU Discontinued - [1]"/>
    <n v="135"/>
    <n v="28762296"/>
    <x v="2"/>
    <s v="Keep provision"/>
    <s v="Y"/>
  </r>
  <r>
    <x v="1"/>
    <s v="760728"/>
    <s v="Ink  black 3C for nail/ Mực đen 3C"/>
    <s v="Cosmetic"/>
    <n v="2"/>
    <n v="2900000"/>
    <n v="111.53846153846153"/>
    <n v="1450000"/>
    <s v="BU Discontinued - [1]"/>
    <n v="2"/>
    <n v="2900000"/>
    <x v="2"/>
    <s v="Keep provision"/>
    <s v="Y"/>
  </r>
  <r>
    <x v="1"/>
    <s v="760731"/>
    <s v="Color powder BK117/Bột màu BK117"/>
    <s v="Cosmetic"/>
    <n v="10"/>
    <n v="15500000"/>
    <n v="596.15384615384619"/>
    <n v="1550000"/>
    <s v="BU Discontinued - [1]"/>
    <n v="10"/>
    <n v="15500000"/>
    <x v="2"/>
    <s v="Keep provision"/>
    <s v="Y"/>
  </r>
  <r>
    <x v="1"/>
    <s v="760747"/>
    <s v="pink glue 70-02202-000 (EC 200p- with label)"/>
    <s v="Etc"/>
    <n v="75609"/>
    <n v="385407284.31015599"/>
    <n v="14823.357088852154"/>
    <n v="5097.3731210590804"/>
    <s v="These raw materials are in good condition and can be used for other customer, no expiry date on these raw materials. Hence, no provison"/>
    <n v="0"/>
    <n v="0"/>
    <x v="1"/>
    <m/>
    <s v="N"/>
  </r>
  <r>
    <x v="1"/>
    <s v="760752"/>
    <s v="Tray FP1296/tray móng tay"/>
    <s v="Cosmetic"/>
    <n v="13370"/>
    <n v="16249692"/>
    <n v="624.98815384615386"/>
    <n v="1215.3845923709798"/>
    <s v="BU Discontinued - [1]"/>
    <n v="13370"/>
    <n v="16249692"/>
    <x v="2"/>
    <s v="Keep provision"/>
    <s v="Y"/>
  </r>
  <r>
    <x v="1"/>
    <s v="760766"/>
    <s v="Lot No. sticker 9*23 mm/Nhãn dán ghi lot xuất hàng 9*23 mm mực trắng"/>
    <s v="Cosmetic"/>
    <n v="24375"/>
    <n v="1755928"/>
    <n v="67.535692307692301"/>
    <n v="72.038071794871797"/>
    <s v="BU Discontinued - [1]"/>
    <n v="24375"/>
    <n v="1755928"/>
    <x v="2"/>
    <s v="Keep provision"/>
    <s v="Y"/>
  </r>
  <r>
    <x v="1"/>
    <s v="760789"/>
    <s v="Glitter HW-1001/Nhũ HW-1001 1/256"/>
    <s v="Cosmetic"/>
    <n v="10"/>
    <n v="5320000"/>
    <n v="204.61538461538461"/>
    <n v="532000"/>
    <s v="BU Discontinued - [1]"/>
    <n v="10"/>
    <n v="5320000"/>
    <x v="2"/>
    <s v="Keep provision"/>
    <s v="Y"/>
  </r>
  <r>
    <x v="1"/>
    <s v="760820"/>
    <s v="Devide pad YL 12/Tấm đệm YL 12, 3 lớp, 2 mặt vàng kích thước 580*340 mm"/>
    <s v="Etc"/>
    <n v="300"/>
    <n v="518100"/>
    <n v="19.926923076923078"/>
    <n v="1727"/>
    <s v="Currenly no customer using these RM. Hence, full provision to be made"/>
    <n v="300"/>
    <n v="518100"/>
    <x v="2"/>
    <s v="Reverse provison"/>
    <s v="Y"/>
  </r>
  <r>
    <x v="1"/>
    <s v="760827"/>
    <s v="6 pcs: white diamond -4/Đá trắng gắn móng tay giả"/>
    <s v="Cosmetic"/>
    <n v="95040"/>
    <n v="1571460"/>
    <n v="60.440769230769227"/>
    <n v="16.534722222222221"/>
    <s v="BU Discontinued - [1]"/>
    <n v="95040"/>
    <n v="1571460"/>
    <x v="2"/>
    <s v="Keep provision"/>
    <s v="Y"/>
  </r>
  <r>
    <x v="1"/>
    <s v="760829"/>
    <s v="White diamond -SS3/Đá trắng gắn móng tay giả SS3"/>
    <s v="Cosmetic"/>
    <n v="608876"/>
    <n v="11718427"/>
    <n v="450.70873076923078"/>
    <n v="19.245999185384218"/>
    <s v="BU Discontinued - [1]"/>
    <n v="608876"/>
    <n v="11718427"/>
    <x v="2"/>
    <s v="Keep provision"/>
    <s v="Y"/>
  </r>
  <r>
    <x v="1"/>
    <s v="760831"/>
    <s v="AB-3 diamond/Đá AB-3 găn móng tay giả"/>
    <s v="Cosmetic"/>
    <n v="173"/>
    <n v="980676"/>
    <n v="37.71830769230769"/>
    <n v="5668.6473988439302"/>
    <s v="BU Discontinued - [1]"/>
    <n v="173"/>
    <n v="980676"/>
    <x v="2"/>
    <s v="Keep provision"/>
    <s v="Y"/>
  </r>
  <r>
    <x v="1"/>
    <s v="760833"/>
    <s v="white diamond ss4/Đá trắng ss4 gắn móng tay giả"/>
    <s v="Cosmetic"/>
    <n v="7141"/>
    <n v="5558452"/>
    <n v="213.78661538461537"/>
    <n v="778.38566027167064"/>
    <s v="BU Discontinued - [1]"/>
    <n v="7141"/>
    <n v="5558452"/>
    <x v="2"/>
    <s v="Keep provision"/>
    <s v="Y"/>
  </r>
  <r>
    <x v="1"/>
    <s v="760834"/>
    <s v="Stone AB ss4/Đá AB ss4"/>
    <s v="Cosmetic"/>
    <n v="74883"/>
    <n v="1723355"/>
    <n v="66.282884615384617"/>
    <n v="23.013968457460305"/>
    <s v="BU Discontinued - [1]"/>
    <n v="74883"/>
    <n v="1723355"/>
    <x v="2"/>
    <s v="Keep provision"/>
    <s v="Y"/>
  </r>
  <r>
    <x v="1"/>
    <s v="760835"/>
    <s v="Champange stone ss3/đá màu vàng đồng ss3"/>
    <s v="Cosmetic"/>
    <n v="10197"/>
    <n v="11920483"/>
    <n v="458.48011538461537"/>
    <n v="1169.0186329312544"/>
    <s v="BU Discontinued - [1]"/>
    <n v="10197"/>
    <n v="11920483"/>
    <x v="2"/>
    <s v="Keep provision"/>
    <s v="Y"/>
  </r>
  <r>
    <x v="1"/>
    <s v="760838"/>
    <s v="white diamond 001AB-SS6/Đá gắn móng tay"/>
    <s v="Cosmetic"/>
    <n v="11"/>
    <n v="371092"/>
    <n v="14.272769230769232"/>
    <n v="33735.63636363636"/>
    <s v="BU Discontinued - [1]"/>
    <n v="11"/>
    <n v="371092"/>
    <x v="2"/>
    <s v="Keep provision"/>
    <s v="Y"/>
  </r>
  <r>
    <x v="1"/>
    <s v="760843"/>
    <s v="AB-SS8/Đá 7 màu SS8 cho móng tay giả"/>
    <s v="Cosmetic"/>
    <n v="42"/>
    <n v="1176000"/>
    <n v="45.230769230769234"/>
    <n v="28000"/>
    <s v="BU Discontinued - [1]"/>
    <n v="42"/>
    <n v="1176000"/>
    <x v="2"/>
    <s v="Keep provision"/>
    <s v="Y"/>
  </r>
  <r>
    <x v="1"/>
    <s v="760844"/>
    <s v="Ink 200c with shimmer/Mực YD 63025c móng tay giả"/>
    <s v="Cosmetic"/>
    <n v="3"/>
    <n v="4950000"/>
    <n v="190.38461538461539"/>
    <n v="1650000"/>
    <s v="BU Discontinued - [1]"/>
    <n v="3"/>
    <n v="4950000"/>
    <x v="2"/>
    <s v="Keep provision"/>
    <s v="Y"/>
  </r>
  <r>
    <x v="1"/>
    <s v="760875"/>
    <s v="White diamond AB-10/Đá gắn móng tay AB-SS10"/>
    <s v="Cosmetic"/>
    <n v="6"/>
    <n v="192000"/>
    <n v="7.384615384615385"/>
    <n v="32000"/>
    <s v="BU Discontinued - [1]"/>
    <n v="6"/>
    <n v="192000"/>
    <x v="2"/>
    <s v="Keep provision"/>
    <s v="Y"/>
  </r>
  <r>
    <x v="1"/>
    <s v="760900"/>
    <s v="Glitter HW-1006 1/256"/>
    <s v="Cosmetic"/>
    <n v="2"/>
    <n v="4588500"/>
    <n v="176.48076923076923"/>
    <n v="2294250"/>
    <s v="BU Discontinued - [1]"/>
    <n v="2"/>
    <n v="4588500"/>
    <x v="2"/>
    <s v="Keep provision"/>
    <s v="Y"/>
  </r>
  <r>
    <x v="1"/>
    <s v="760905"/>
    <s v="Glitter HW-2108  1/128"/>
    <s v="Cosmetic"/>
    <n v="4"/>
    <n v="2964000"/>
    <n v="114"/>
    <n v="741000"/>
    <s v="BU Discontinued - [1]"/>
    <n v="4"/>
    <n v="2964000"/>
    <x v="2"/>
    <s v="Keep provision"/>
    <s v="Y"/>
  </r>
  <r>
    <x v="1"/>
    <s v="760936"/>
    <s v="Bột màu HW-3606  1/256"/>
    <s v="Cosmetic"/>
    <n v="3"/>
    <n v="1596000"/>
    <n v="61.384615384615387"/>
    <n v="532000"/>
    <s v="BU Discontinued - [1]"/>
    <n v="3"/>
    <n v="1596000"/>
    <x v="2"/>
    <s v="Keep provision"/>
    <s v="Y"/>
  </r>
  <r>
    <x v="1"/>
    <s v="760939"/>
    <s v="Bột màu HW-3609 1/256"/>
    <s v="Cosmetic"/>
    <n v="2"/>
    <n v="1200000"/>
    <n v="46.153846153846153"/>
    <n v="600000"/>
    <s v="BU Discontinued - [1]"/>
    <n v="2"/>
    <n v="1200000"/>
    <x v="2"/>
    <s v="Keep provision"/>
    <s v="Y"/>
  </r>
  <r>
    <x v="1"/>
    <s v="760943"/>
    <s v="Bột màu HW-3610 1/256"/>
    <s v="Cosmetic"/>
    <n v="4"/>
    <n v="2470000"/>
    <n v="95"/>
    <n v="617500"/>
    <s v="BU Discontinued - [1]"/>
    <n v="4"/>
    <n v="2470000"/>
    <x v="2"/>
    <s v="Keep provision"/>
    <s v="Y"/>
  </r>
  <r>
    <x v="1"/>
    <s v="760944"/>
    <s v="Bột màu HW-3610 1/128"/>
    <s v="Cosmetic"/>
    <n v="4"/>
    <n v="1987432"/>
    <n v="76.439692307692312"/>
    <n v="496858"/>
    <s v="BU Discontinued - [1]"/>
    <n v="4"/>
    <n v="1987432"/>
    <x v="2"/>
    <s v="Keep provision"/>
    <s v="Y"/>
  </r>
  <r>
    <x v="1"/>
    <s v="760947"/>
    <s v="Bột màu HW-4001 1/128"/>
    <s v="Cosmetic"/>
    <n v="5"/>
    <n v="1816875"/>
    <n v="69.879807692307693"/>
    <n v="363375"/>
    <s v="BU Discontinued - [1]"/>
    <n v="4.5"/>
    <n v="1816875"/>
    <x v="2"/>
    <s v="Keep provision"/>
    <s v="Y"/>
  </r>
  <r>
    <x v="1"/>
    <s v="760959"/>
    <s v="Bột màu HW-6005  1/128"/>
    <s v="Cosmetic"/>
    <n v="2"/>
    <n v="1294505"/>
    <n v="49.788653846153849"/>
    <n v="647252.5"/>
    <s v="BU Discontinued - [1]"/>
    <n v="1.5"/>
    <n v="1294505.49"/>
    <x v="2"/>
    <s v="Keep provision"/>
    <s v="Y"/>
  </r>
  <r>
    <x v="1"/>
    <s v="760993"/>
    <s v="Bột màu HW-1001A 1/256"/>
    <s v="Cosmetic"/>
    <n v="3"/>
    <n v="1710000"/>
    <n v="65.769230769230774"/>
    <n v="570000"/>
    <s v="BU Discontinued - [1]"/>
    <n v="2.5"/>
    <n v="1710000"/>
    <x v="2"/>
    <s v="Keep provision"/>
    <s v="Y"/>
  </r>
  <r>
    <x v="1"/>
    <s v="760994"/>
    <s v="Bột màu HW-1001A 1/128"/>
    <s v="Cosmetic"/>
    <n v="5"/>
    <n v="2517500"/>
    <n v="96.82692307692308"/>
    <n v="503500"/>
    <s v="BU Discontinued - [1]"/>
    <n v="5"/>
    <n v="2517500"/>
    <x v="2"/>
    <s v="Keep provision"/>
    <s v="Y"/>
  </r>
  <r>
    <x v="1"/>
    <s v="760997"/>
    <s v="EC 300 2g glue"/>
    <s v="Etc"/>
    <n v="20578"/>
    <n v="65747501.647196814"/>
    <n v="2528.7500633537238"/>
    <n v="3195.0384705606384"/>
    <s v="These raw materials are in good condition and can be used for other customer, no expiry date on these raw materials. Hence, no provison"/>
    <n v="0"/>
    <n v="0"/>
    <x v="1"/>
    <m/>
    <s v="N"/>
  </r>
  <r>
    <x v="1"/>
    <s v="760999"/>
    <s v="''Master lable 05011522136004'Master box label size 100*77mm"/>
    <s v="Etc"/>
    <n v="30"/>
    <n v="7050"/>
    <n v="0.27115384615384613"/>
    <n v="235"/>
    <s v="Currenly no customer using these RM. Hence, full provision to be made"/>
    <n v="30"/>
    <n v="7050"/>
    <x v="2"/>
    <s v="Reverse provison"/>
    <s v="Y"/>
  </r>
  <r>
    <x v="1"/>
    <s v="761001"/>
    <s v="'Master lable  ''05011522136035  Barcode l size '55*32mm . Code ITF14 size 100*77mm/Tem dán"/>
    <s v="Etc"/>
    <n v="140"/>
    <n v="62825"/>
    <n v="2.4163461538461539"/>
    <n v="448.75"/>
    <s v="Currenly no customer using these RM. Hence, full provision to be made"/>
    <n v="140"/>
    <n v="62825"/>
    <x v="2"/>
    <s v="Reverse provison"/>
    <s v="Y"/>
  </r>
  <r>
    <x v="1"/>
    <s v="761008"/>
    <s v="InnerLable ''05011522135960 Barcode l size '55*32mm . Code ITF14 size 100*77mm"/>
    <s v="Etc"/>
    <n v="530"/>
    <n v="124550"/>
    <n v="4.7903846153846157"/>
    <n v="235"/>
    <s v="Currenly no customer using these RM. Hence, full provision to be made"/>
    <n v="530"/>
    <n v="124550"/>
    <x v="2"/>
    <s v="Reverse provison"/>
    <s v="Y"/>
  </r>
  <r>
    <x v="1"/>
    <s v="761009"/>
    <s v="'Master lable ''05011522135977 Barcode l size '55*32mm . Code ITF14 size 100*77m"/>
    <s v="Etc"/>
    <n v="50"/>
    <n v="11750"/>
    <n v="0.45192307692307693"/>
    <n v="235"/>
    <s v="Currenly no customer using these RM. Hence, full provision to be made"/>
    <n v="50"/>
    <n v="11750"/>
    <x v="2"/>
    <s v="Reverse provison"/>
    <s v="Y"/>
  </r>
  <r>
    <x v="1"/>
    <s v="761023"/>
    <s v="Item box  label UCPA: '078462630264 Size 30*12 mm"/>
    <s v="Etc"/>
    <n v="1000"/>
    <n v="55000"/>
    <n v="2.1153846153846154"/>
    <n v="55"/>
    <s v="Currenly no customer using these RM. Hence, full provision to be made"/>
    <n v="1000"/>
    <n v="55000"/>
    <x v="2"/>
    <s v="Reverse provison"/>
    <s v="Y"/>
  </r>
  <r>
    <x v="1"/>
    <s v="761034"/>
    <s v="Hộp giấy 4013535-Instanails-Wild weekend"/>
    <s v="Cosmetic"/>
    <n v="3350"/>
    <n v="14741598"/>
    <n v="566.98453846153848"/>
    <n v="4400.4770149253727"/>
    <s v="BU Discontinued - [1]"/>
    <n v="3350"/>
    <n v="14741598"/>
    <x v="2"/>
    <s v="Keep provision"/>
    <s v="Y"/>
  </r>
  <r>
    <x v="1"/>
    <s v="761059"/>
    <s v="Paint_x000d__x000a_/EMS Gray (M&amp;C) paint"/>
    <s v="Etc"/>
    <n v="45"/>
    <n v="15096465"/>
    <n v="580.6332692307692"/>
    <n v="335477"/>
    <s v="These raw materials are in good condition and can be used for other customer, no expiry date on these raw materials. Hence, no provison"/>
    <n v="0"/>
    <n v="0"/>
    <x v="2"/>
    <s v="No provision"/>
    <s v="Y"/>
  </r>
  <r>
    <x v="1"/>
    <s v="761081"/>
    <s v="color powder/bột màu hw-3403  1/128"/>
    <s v="Cosmetic"/>
    <n v="4"/>
    <n v="1806000"/>
    <n v="69.461538461538467"/>
    <n v="451500"/>
    <s v="BU Discontinued - [1]"/>
    <n v="4"/>
    <n v="1806000"/>
    <x v="2"/>
    <s v="Keep provision"/>
    <s v="Y"/>
  </r>
  <r>
    <x v="1"/>
    <s v="761096"/>
    <s v="Vách ngăn, 3 lớp,YL17 kích thước 378*125"/>
    <s v="Etc"/>
    <n v="250"/>
    <n v="177250"/>
    <n v="6.8173076923076925"/>
    <n v="709"/>
    <s v="BU Discontinued - [1]"/>
    <n v="650"/>
    <n v="460850"/>
    <x v="1"/>
    <s v="Reverse provison"/>
    <s v="N"/>
  </r>
  <r>
    <x v="1"/>
    <s v="761103"/>
    <s v="Tray nail/Tray móng tay giả FP72137"/>
    <s v="Cosmetic"/>
    <n v="32976"/>
    <n v="59890480"/>
    <n v="2303.48"/>
    <n v="1816.1838913148956"/>
    <s v="BU Discontinued - [1]"/>
    <n v="32976"/>
    <n v="59890480"/>
    <x v="2"/>
    <s v="Keep provision"/>
    <s v="Y"/>
  </r>
  <r>
    <x v="1"/>
    <s v="761105"/>
    <s v="Alcohol Prep pad for muse&amp;co"/>
    <s v="Cosmetic"/>
    <n v="28800"/>
    <n v="7253054"/>
    <n v="278.96361538461537"/>
    <n v="251.84215277777778"/>
    <s v="BU Discontinued - [1]"/>
    <n v="28800"/>
    <n v="7253054"/>
    <x v="2"/>
    <s v="Keep provision"/>
    <s v="Y"/>
  </r>
  <r>
    <x v="1"/>
    <s v="761111"/>
    <s v="Paper box /Hộp giấy móng tay 30-02294-FA1"/>
    <s v="Cosmetic"/>
    <n v="3304"/>
    <n v="4427101"/>
    <n v="170.27311538461538"/>
    <n v="1339.9216101694915"/>
    <s v="BU Discontinued - [1]"/>
    <n v="3304"/>
    <n v="4427101"/>
    <x v="2"/>
    <s v="Keep provision"/>
    <s v="Y"/>
  </r>
  <r>
    <x v="1"/>
    <s v="761112"/>
    <s v="Back label/Nhãn sau 40-70268-FB1"/>
    <s v="Etc"/>
    <n v="9119"/>
    <n v="1951567"/>
    <n v="75.060269230769237"/>
    <n v="214.01107577585262"/>
    <s v="Currenly no customer using these RM. Hence, full provision to be made"/>
    <n v="9119"/>
    <n v="1951567"/>
    <x v="2"/>
    <s v="Reverse provison"/>
    <s v="Y"/>
  </r>
  <r>
    <x v="1"/>
    <s v="761125"/>
    <s v="Glitter/Bột màu HW 6300"/>
    <s v="Cosmetic"/>
    <n v="2"/>
    <n v="1672000"/>
    <n v="64.307692307692307"/>
    <n v="836000"/>
    <s v="BU Discontinued - [1]"/>
    <n v="2"/>
    <n v="1672000"/>
    <x v="2"/>
    <s v="Keep provision"/>
    <s v="Y"/>
  </r>
  <r>
    <x v="1"/>
    <s v="761128"/>
    <s v="Part Windows camera rear (50-PB622) model Qualcomm Hana 55-PE621_1 Windows Camera Assy Rear- AR coating on surface"/>
    <s v="Etc"/>
    <n v="266"/>
    <n v="35656385"/>
    <n v="1371.3994230769231"/>
    <n v="134046.56015037594"/>
    <s v="Currenly no customer using these RM. Hence, full provision to be made"/>
    <n v="266"/>
    <n v="35656385"/>
    <x v="2"/>
    <s v="Reverse provison"/>
    <s v="Y"/>
  </r>
  <r>
    <x v="1"/>
    <s v="761130"/>
    <s v="Part Windows camera front (50-PE379) Model Qualcomm Hana 55-PE902_1 Windows Camera Assy Front"/>
    <s v="Etc"/>
    <n v="120"/>
    <n v="9899869"/>
    <n v="380.76419230769233"/>
    <n v="82498.90833333334"/>
    <s v="Currenly no customer using these RM. Hence, full provision to be made"/>
    <n v="120"/>
    <n v="9899869"/>
    <x v="2"/>
    <s v="Reverse provison"/>
    <s v="Y"/>
  </r>
  <r>
    <x v="1"/>
    <s v="761133"/>
    <s v="Back label 70269 FB1/Nhãn sau 70269 FB1"/>
    <s v="Etc"/>
    <n v="5950"/>
    <n v="1295218"/>
    <n v="49.81607692307692"/>
    <n v="217.6836974789916"/>
    <s v="Currenly no customer using these RM. Hence, full provision to be made"/>
    <n v="5950"/>
    <n v="1295218"/>
    <x v="2"/>
    <s v="Reverse provison"/>
    <s v="Y"/>
  </r>
  <r>
    <x v="1"/>
    <s v="761146"/>
    <s v="ANT BTM 1( 50-PD710)/linh kiện qualcomm"/>
    <s v="Etc"/>
    <n v="141"/>
    <n v="2046051"/>
    <n v="78.694269230769237"/>
    <n v="14511"/>
    <s v="These raw materials are in good condition and can be used for other customer, no expiry date on these raw materials. Hence, no provison"/>
    <n v="0"/>
    <n v="0"/>
    <x v="1"/>
    <m/>
    <s v="N"/>
  </r>
  <r>
    <x v="1"/>
    <s v="761147"/>
    <s v="ANT BTM 2( 50-PD829)linh kiện qualcomm"/>
    <s v="Etc"/>
    <n v="59"/>
    <n v="856149"/>
    <n v="32.928807692307693"/>
    <n v="14511"/>
    <s v="Currenly no customer using these RM. Hence, full provision to be made"/>
    <n v="59"/>
    <n v="856149"/>
    <x v="2"/>
    <s v="Reverse provison"/>
    <s v="Y"/>
  </r>
  <r>
    <x v="1"/>
    <s v="761153"/>
    <s v="ANT TOP 5( 50-PD712)linh kiện qualcomm"/>
    <s v="Etc"/>
    <n v="26"/>
    <n v="429312"/>
    <n v="16.512"/>
    <n v="16512"/>
    <s v="Currenly no customer using these RM. Hence, full provision to be made"/>
    <n v="26"/>
    <n v="429312"/>
    <x v="2"/>
    <s v="Reverse provison"/>
    <s v="Y"/>
  </r>
  <r>
    <x v="1"/>
    <s v="761170"/>
    <s v="Plastic tray, color: clear. Size: 350*250*25 mm_x000d_/Khay nhựa, size  350*250*25 mm ( 20 ô)- pet26 trắng"/>
    <s v="Etc"/>
    <n v="64.999999999999943"/>
    <n v="170307.98440220417"/>
    <n v="6.550307092392468"/>
    <n v="2620.1228369569894"/>
    <s v=""/>
    <n v="0"/>
    <n v="0"/>
    <x v="1"/>
    <m/>
    <s v="N"/>
  </r>
  <r>
    <x v="1"/>
    <s v="761241"/>
    <s v="Nail DN22A/B"/>
    <s v="Cosmetic"/>
    <n v="118"/>
    <n v="900871"/>
    <n v="34.648884615384617"/>
    <n v="7634.5"/>
    <s v="BU Discontinued - [1]"/>
    <n v="118"/>
    <n v="900871"/>
    <x v="2"/>
    <s v="Keep provision"/>
    <s v="Y"/>
  </r>
  <r>
    <x v="1"/>
    <s v="761242"/>
    <s v="Nail 01-31030-001"/>
    <s v="Cosmetic"/>
    <n v="138"/>
    <n v="1130220"/>
    <n v="43.47"/>
    <n v="8190"/>
    <s v="BU Discontinued - [1]"/>
    <n v="138"/>
    <n v="1130220"/>
    <x v="2"/>
    <s v="Keep provision"/>
    <s v="Y"/>
  </r>
  <r>
    <x v="1"/>
    <s v="761243"/>
    <s v="Nail DN23A/B"/>
    <s v="Cosmetic"/>
    <n v="235"/>
    <n v="1764263"/>
    <n v="67.856269230769229"/>
    <n v="7507.5021276595744"/>
    <s v="BU Discontinued - [1]"/>
    <n v="235"/>
    <n v="1764263"/>
    <x v="2"/>
    <s v="Keep provision"/>
    <s v="Y"/>
  </r>
  <r>
    <x v="1"/>
    <s v="761244"/>
    <s v="Nail DN17A/B"/>
    <s v="Cosmetic"/>
    <n v="139"/>
    <n v="1075165"/>
    <n v="41.352499999999999"/>
    <n v="7735"/>
    <s v="BU Discontinued - [1]"/>
    <n v="139"/>
    <n v="1075165"/>
    <x v="2"/>
    <s v="Keep provision"/>
    <s v="Y"/>
  </r>
  <r>
    <x v="1"/>
    <s v="761246"/>
    <s v="Nail DN18A/B"/>
    <s v="Cosmetic"/>
    <n v="470"/>
    <n v="4556716"/>
    <n v="175.25830769230768"/>
    <n v="9695.1404255319158"/>
    <s v="BU Discontinued - [1]"/>
    <n v="470"/>
    <n v="4556716"/>
    <x v="2"/>
    <s v="Keep provision"/>
    <s v="Y"/>
  </r>
  <r>
    <x v="1"/>
    <s v="761247"/>
    <s v="Nail DN21A/B"/>
    <s v="Cosmetic"/>
    <n v="94"/>
    <n v="727090"/>
    <n v="27.965"/>
    <n v="7735"/>
    <s v="BU Discontinued - [1]"/>
    <n v="94"/>
    <n v="727090"/>
    <x v="2"/>
    <s v="Keep provision"/>
    <s v="Y"/>
  </r>
  <r>
    <x v="1"/>
    <s v="761248"/>
    <s v="Nail 01-31029-002"/>
    <s v="Cosmetic"/>
    <n v="187"/>
    <n v="1361360"/>
    <n v="52.36"/>
    <n v="7280"/>
    <s v="BU Discontinued - [1]"/>
    <n v="187"/>
    <n v="1361360"/>
    <x v="2"/>
    <s v="Keep provision"/>
    <s v="Y"/>
  </r>
  <r>
    <x v="1"/>
    <s v="761249"/>
    <s v="Nail DN19A/B"/>
    <s v="Cosmetic"/>
    <n v="1328"/>
    <n v="10272080"/>
    <n v="395.08"/>
    <n v="7735"/>
    <s v="BU Discontinued - [1]"/>
    <n v="1328"/>
    <n v="10272080"/>
    <x v="2"/>
    <s v="Keep provision"/>
    <s v="Y"/>
  </r>
  <r>
    <x v="1"/>
    <s v="761250"/>
    <s v="Nail 01-31044-002"/>
    <s v="Cosmetic"/>
    <n v="596"/>
    <n v="12609870"/>
    <n v="484.995"/>
    <n v="21157.5"/>
    <s v="BU Discontinued - [1]"/>
    <n v="596"/>
    <n v="12609870"/>
    <x v="2"/>
    <s v="Keep provision"/>
    <s v="Y"/>
  </r>
  <r>
    <x v="1"/>
    <s v="761251"/>
    <s v="Nail 01-31053-002"/>
    <s v="Cosmetic"/>
    <n v="429"/>
    <n v="3415913"/>
    <n v="131.38126923076922"/>
    <n v="7962.5011655011658"/>
    <s v="BU Discontinued - [1]"/>
    <n v="429"/>
    <n v="3415913"/>
    <x v="2"/>
    <s v="Keep provision"/>
    <s v="Y"/>
  </r>
  <r>
    <x v="1"/>
    <s v="761252"/>
    <s v="Nail 63032BP"/>
    <s v="Cosmetic"/>
    <n v="678"/>
    <n v="15116010"/>
    <n v="581.38499999999999"/>
    <n v="22295"/>
    <s v="BU Discontinued - [1]"/>
    <n v="678"/>
    <n v="15116010"/>
    <x v="2"/>
    <s v="Keep provision"/>
    <s v="Y"/>
  </r>
  <r>
    <x v="1"/>
    <s v="761253"/>
    <s v="Nail 01-31392-001"/>
    <s v="Cosmetic"/>
    <n v="460"/>
    <n v="3872050"/>
    <n v="148.92500000000001"/>
    <n v="8417.5"/>
    <s v="BU Discontinued - [1]"/>
    <n v="460"/>
    <n v="3872050"/>
    <x v="2"/>
    <s v="Keep provision"/>
    <s v="Y"/>
  </r>
  <r>
    <x v="1"/>
    <s v="761254"/>
    <s v="Nail 13-71986-001"/>
    <s v="Cosmetic"/>
    <n v="480"/>
    <n v="7644000"/>
    <n v="294"/>
    <n v="15925"/>
    <s v="BU Discontinued - [1]"/>
    <n v="480"/>
    <n v="7644000"/>
    <x v="2"/>
    <s v="Keep provision"/>
    <s v="Y"/>
  </r>
  <r>
    <x v="1"/>
    <s v="761255"/>
    <s v="Nail 01-31031-002"/>
    <s v="Cosmetic"/>
    <n v="390"/>
    <n v="2750475"/>
    <n v="105.78749999999999"/>
    <n v="7052.5"/>
    <s v="BU Discontinued - [1]"/>
    <n v="390"/>
    <n v="2750475"/>
    <x v="2"/>
    <s v="Keep provision"/>
    <s v="Y"/>
  </r>
  <r>
    <x v="1"/>
    <s v="761256"/>
    <s v="Nail 01-31052-002"/>
    <s v="Cosmetic"/>
    <n v="300"/>
    <n v="2388750"/>
    <n v="91.875"/>
    <n v="7962.5"/>
    <s v="BU Discontinued - [1]"/>
    <n v="300"/>
    <n v="2388750"/>
    <x v="2"/>
    <s v="Keep provision"/>
    <s v="Y"/>
  </r>
  <r>
    <x v="1"/>
    <s v="761257"/>
    <s v="Nail DN16A/B"/>
    <s v="Cosmetic"/>
    <n v="525"/>
    <n v="4180313"/>
    <n v="160.78126923076923"/>
    <n v="7962.5009523809522"/>
    <s v="BU Discontinued - [1]"/>
    <n v="525"/>
    <n v="4180313"/>
    <x v="2"/>
    <s v="Keep provision"/>
    <s v="Y"/>
  </r>
  <r>
    <x v="1"/>
    <s v="761258"/>
    <s v="Nail DN20A/B"/>
    <s v="Cosmetic"/>
    <n v="59"/>
    <n v="2107333"/>
    <n v="81.051269230769236"/>
    <n v="35717.508474576272"/>
    <s v="BU Discontinued - [1]"/>
    <n v="59"/>
    <n v="2107333"/>
    <x v="2"/>
    <s v="Keep provision"/>
    <s v="Y"/>
  </r>
  <r>
    <x v="1"/>
    <s v="761259"/>
    <s v="Nail DN25A/B"/>
    <s v="Cosmetic"/>
    <n v="80"/>
    <n v="2511600"/>
    <n v="96.6"/>
    <n v="31395"/>
    <s v="BU Discontinued - [1]"/>
    <n v="80"/>
    <n v="2511600"/>
    <x v="2"/>
    <s v="Keep provision"/>
    <s v="Y"/>
  </r>
  <r>
    <x v="1"/>
    <s v="761260"/>
    <s v="Nail 01-31033-F01"/>
    <s v="Cosmetic"/>
    <n v="177"/>
    <n v="5073705"/>
    <n v="195.14250000000001"/>
    <n v="28665"/>
    <s v="BU Discontinued - [1]"/>
    <n v="177"/>
    <n v="5073705"/>
    <x v="2"/>
    <s v="Keep provision"/>
    <s v="Y"/>
  </r>
  <r>
    <x v="1"/>
    <s v="761261"/>
    <s v="Nail 01-31042-002"/>
    <s v="Cosmetic"/>
    <n v="124"/>
    <n v="2454270"/>
    <n v="94.394999999999996"/>
    <n v="19792.5"/>
    <s v="BU Discontinued - [1]"/>
    <n v="124"/>
    <n v="2454270"/>
    <x v="2"/>
    <s v="Keep provision"/>
    <s v="Y"/>
  </r>
  <r>
    <x v="1"/>
    <s v="761353"/>
    <s v="Eyelash Paper box/Hộp mi giả màu hồng 30-88133-E02 Instant volume single pack"/>
    <s v="Cosmetic"/>
    <n v="2898"/>
    <n v="6056820"/>
    <n v="232.95461538461538"/>
    <n v="2090"/>
    <s v="BU Discontinued - [1]"/>
    <n v="2898"/>
    <n v="6056820"/>
    <x v="2"/>
    <s v="Keep provision"/>
    <s v="Y"/>
  </r>
  <r>
    <x v="1"/>
    <s v="761362"/>
    <s v="Batch code mm/dd/yy for led lamp label, black ink 17*8 mm"/>
    <s v="Cosmetic"/>
    <n v="1894"/>
    <n v="100292"/>
    <n v="3.8573846153846154"/>
    <n v="52.952481520591341"/>
    <s v="BU Discontinued - [1]"/>
    <n v="1894"/>
    <n v="100292"/>
    <x v="2"/>
    <s v="Keep provision"/>
    <s v="Y"/>
  </r>
  <r>
    <x v="1"/>
    <s v="761369"/>
    <s v="EMS Matt Black/ Sơn đen sần (for Hanwa)"/>
    <s v="Etc"/>
    <n v="21"/>
    <n v="6818217"/>
    <n v="262.23911538461539"/>
    <n v="324677"/>
    <s v="Item Unable to do in-house recycle due to special painting on product, Item will be included in Scrap Sales Plan in Year 2025"/>
    <n v="21"/>
    <n v="6818217"/>
    <x v="2"/>
    <s v="Reverse provison"/>
    <s v="Y"/>
  </r>
  <r>
    <x v="1"/>
    <s v="761371"/>
    <s v="Paper box 30-31161-FE1/Hộp giấy móng tay giả 30-31161-FE1"/>
    <s v="Cosmetic"/>
    <n v="11500"/>
    <n v="9619632"/>
    <n v="369.98584615384613"/>
    <n v="836.48973913043483"/>
    <s v="BU Discontinued - [1]"/>
    <n v="11500"/>
    <n v="9619632"/>
    <x v="2"/>
    <s v="Keep provision"/>
    <s v="Y"/>
  </r>
  <r>
    <x v="1"/>
    <s v="761373"/>
    <s v="paper box/Hộp giấy móng tay giả 30-01258-FA1"/>
    <s v="Cosmetic"/>
    <n v="1089"/>
    <n v="1233025"/>
    <n v="47.424038461538458"/>
    <n v="1132.2543617998163"/>
    <s v="BU Discontinued - [1]"/>
    <n v="1089"/>
    <n v="1233025"/>
    <x v="2"/>
    <s v="Keep provision"/>
    <s v="Y"/>
  </r>
  <r>
    <x v="1"/>
    <s v="761382"/>
    <s v="Item number tem số 31162 mực đen 17*8 mm"/>
    <s v="Cosmetic"/>
    <n v="3848"/>
    <n v="372855"/>
    <n v="14.340576923076924"/>
    <n v="96.895790020790017"/>
    <s v="BU Discontinued - [1]"/>
    <n v="3848"/>
    <n v="372855"/>
    <x v="2"/>
    <s v="Keep provision"/>
    <s v="Y"/>
  </r>
  <r>
    <x v="1"/>
    <s v="761422"/>
    <s v="Thinner_x000d_/Dung môi #630 thinner (For Hanwa)"/>
    <s v="Etc"/>
    <n v="15"/>
    <n v="1512000"/>
    <n v="58.153846153846153"/>
    <n v="100800"/>
    <s v="Item Unable to do in-house recycle due to special painting on product, Item will be included in Scrap Sales Plan in Year 2025"/>
    <n v="15"/>
    <n v="1512000"/>
    <x v="2"/>
    <s v="Reverse provison"/>
    <s v="Y"/>
  </r>
  <r>
    <x v="1"/>
    <s v="761443"/>
    <s v="AU#657 INVORY (M&amp;C)-6/ Sơn ivory vàng (For Hanwa)"/>
    <s v="Etc"/>
    <n v="34"/>
    <n v="9656000"/>
    <n v="371.38461538461536"/>
    <n v="284000"/>
    <s v="Item Unable to do in-house recycle due to special painting on product, Item will be included in Scrap Sales Plan in Year 2025"/>
    <n v="34"/>
    <n v="9656000"/>
    <x v="2"/>
    <s v="Reverse provison"/>
    <s v="Y"/>
  </r>
  <r>
    <x v="1"/>
    <s v="761445"/>
    <s v="Glitter/Bột màu HW 3308"/>
    <s v="Cosmetic"/>
    <n v="1"/>
    <n v="550000"/>
    <n v="21.153846153846153"/>
    <n v="550000"/>
    <s v="BU Discontinued - [1]"/>
    <n v="1"/>
    <n v="550000"/>
    <x v="2"/>
    <s v="Keep provision"/>
    <s v="Y"/>
  </r>
  <r>
    <x v="1"/>
    <s v="761448"/>
    <s v="Insert IUTB - 440 ốc vít"/>
    <s v="Etc"/>
    <n v="2200"/>
    <n v="4840000"/>
    <n v="186.15384615384616"/>
    <n v="2200"/>
    <s v="These raw materials are in good condition and can be used for other customer, no expiry date on these raw materials. Hence, no provison"/>
    <n v="0"/>
    <n v="0"/>
    <x v="1"/>
    <m/>
    <s v="N"/>
  </r>
  <r>
    <x v="1"/>
    <s v="761455"/>
    <s v="ANT LEFT2 5(50-PF706-1)linh kiện qualcomm"/>
    <s v="Etc"/>
    <n v="184"/>
    <n v="1122400"/>
    <n v="43.169230769230772"/>
    <n v="6100"/>
    <s v="Currenly no customer using these RM. Hence, full provision to be made"/>
    <n v="184"/>
    <n v="1122400"/>
    <x v="2"/>
    <s v="Reverse provison"/>
    <s v="Y"/>
  </r>
  <r>
    <x v="1"/>
    <s v="761468"/>
    <s v="PS-AS resin_x000d__x000a_/ Nhựa PC-AS"/>
    <s v="Resin"/>
    <n v="1142"/>
    <n v="9707000"/>
    <n v="373.34615384615387"/>
    <n v="8500"/>
    <s v="Item unable to re-use "/>
    <n v="1142"/>
    <n v="9707000"/>
    <x v="2"/>
    <s v="Reverse provison"/>
    <s v="Y"/>
  </r>
  <r>
    <x v="1"/>
    <s v="761510"/>
    <s v="Item number 31154/ Tem số 31154  mực đen ,size 17*8mm"/>
    <s v="Etc"/>
    <n v="1338"/>
    <n v="107040"/>
    <n v="4.1169230769230767"/>
    <n v="80"/>
    <s v="Currenly no customer using these RM. Hence, full provision to be made"/>
    <n v="1338"/>
    <n v="107040"/>
    <x v="2"/>
    <s v="Reverse provison"/>
    <s v="Y"/>
  </r>
  <r>
    <x v="1"/>
    <s v="761519"/>
    <s v="Tray 4PAIR Musenco"/>
    <s v="Cosmetic"/>
    <n v="3499"/>
    <n v="2799200"/>
    <n v="107.66153846153846"/>
    <n v="800"/>
    <s v="BU Discontinued - [1]"/>
    <n v="3499"/>
    <n v="2799200"/>
    <x v="2"/>
    <s v="Keep provision"/>
    <s v="Y"/>
  </r>
  <r>
    <x v="1"/>
    <s v="761522"/>
    <s v="Item Text EY0001M_x000d__x000a_/ Tem chữ Romantic mực đen ,size 30*10mm"/>
    <s v="Cosmetic"/>
    <n v="547"/>
    <n v="84717"/>
    <n v="3.258346153846154"/>
    <n v="154.87568555758685"/>
    <s v="BU Discontinued - [1]"/>
    <n v="547"/>
    <n v="84717"/>
    <x v="2"/>
    <s v="Keep provision"/>
    <s v="Y"/>
  </r>
  <r>
    <x v="1"/>
    <s v="761523"/>
    <s v="Item Text EY0003M_x000d__x000a_/ Tem chữ Allure mực đen ,size 30*10mm"/>
    <s v="Cosmetic"/>
    <n v="4465"/>
    <n v="690186"/>
    <n v="26.545615384615385"/>
    <n v="154.57693169092946"/>
    <s v="BU Discontinued - [1]"/>
    <n v="4465"/>
    <n v="690186"/>
    <x v="2"/>
    <s v="Keep provision"/>
    <s v="Y"/>
  </r>
  <r>
    <x v="1"/>
    <s v="761524"/>
    <s v="Item Text EY0007M_x000d__x000a_/ Tem chữ Flamboyant mực đen ,size 30*10mm"/>
    <s v="Cosmetic"/>
    <n v="5382"/>
    <n v="831933"/>
    <n v="31.997423076923077"/>
    <n v="154.57692307692307"/>
    <s v="BU Discontinued - [1]"/>
    <n v="5382"/>
    <n v="831933"/>
    <x v="2"/>
    <s v="Keep provision"/>
    <s v="Y"/>
  </r>
  <r>
    <x v="1"/>
    <s v="761525"/>
    <s v="Item Text EY0009M_x000d__x000a_/ Tem chữ Everyday mực đen ,size 30*10mm"/>
    <s v="Cosmetic"/>
    <n v="5332"/>
    <n v="808160"/>
    <n v="31.083076923076923"/>
    <n v="151.56789197299324"/>
    <s v="BU Discontinued - [1]"/>
    <n v="5332"/>
    <n v="808160"/>
    <x v="2"/>
    <s v="Keep provision"/>
    <s v="Y"/>
  </r>
  <r>
    <x v="1"/>
    <s v="761526"/>
    <s v="Item Text EY0010M_x000d__x000a_/ Tem chữ Sweetheart mực đen ,size 30*10mm"/>
    <s v="Cosmetic"/>
    <n v="5607"/>
    <n v="868384"/>
    <n v="33.399384615384612"/>
    <n v="154.87497770643839"/>
    <s v="BU Discontinued - [1]"/>
    <n v="5607"/>
    <n v="868384"/>
    <x v="2"/>
    <s v="Keep provision"/>
    <s v="Y"/>
  </r>
  <r>
    <x v="1"/>
    <s v="761527"/>
    <s v="Item Text EY0011M_x000d__x000a_/ Tem chữ Enchanted mực đen ,size 30*10mm"/>
    <s v="Cosmetic"/>
    <n v="5622"/>
    <n v="870707"/>
    <n v="33.48873076923077"/>
    <n v="154.87495553183919"/>
    <s v="BU Discontinued - [1]"/>
    <n v="5622"/>
    <n v="870707"/>
    <x v="2"/>
    <s v="Keep provision"/>
    <s v="Y"/>
  </r>
  <r>
    <x v="1"/>
    <s v="761528"/>
    <s v="Item Text EY0013M_x000d__x000a_/ Tem chữ Ethereal mực đen ,size 30*10mm"/>
    <s v="Cosmetic"/>
    <n v="6082"/>
    <n v="1252176"/>
    <n v="48.160615384615383"/>
    <n v="205.8822755672476"/>
    <s v="BU Discontinued - [1]"/>
    <n v="6082"/>
    <n v="1252176"/>
    <x v="2"/>
    <s v="Keep provision"/>
    <s v="Y"/>
  </r>
  <r>
    <x v="1"/>
    <s v="761529"/>
    <s v="Item Text EY0015M_x000d__x000a_/ Tem chữ Darling mực đen ,size 30*10mm"/>
    <s v="Cosmetic"/>
    <n v="5380"/>
    <n v="825182"/>
    <n v="31.737769230769231"/>
    <n v="153.37955390334574"/>
    <s v="BU Discontinued - [1]"/>
    <n v="5380"/>
    <n v="825182"/>
    <x v="2"/>
    <s v="Keep provision"/>
    <s v="Y"/>
  </r>
  <r>
    <x v="1"/>
    <s v="761530"/>
    <s v="Item Text EY0016M_x000d__x000a_/ Tem chữ Stunning mực đen ,size 30*10mm"/>
    <s v="Cosmetic"/>
    <n v="5787"/>
    <n v="949923"/>
    <n v="36.535499999999999"/>
    <n v="164.14774494556764"/>
    <s v="BU Discontinued - [1]"/>
    <n v="5787"/>
    <n v="949923"/>
    <x v="2"/>
    <s v="Keep provision"/>
    <s v="Y"/>
  </r>
  <r>
    <x v="1"/>
    <s v="761536"/>
    <s v="50-PG286 lắp ráp Qualcomm"/>
    <s v="Etc"/>
    <n v="127"/>
    <n v="1323721"/>
    <n v="50.912346153846151"/>
    <n v="10423"/>
    <s v="Currenly no customer using these RM. Hence, full provision to be made"/>
    <n v="127"/>
    <n v="1323721"/>
    <x v="2"/>
    <s v="Reverse provison"/>
    <s v="Y"/>
  </r>
  <r>
    <x v="1"/>
    <s v="761537"/>
    <s v="50-PG287 lắp ráp Qualcomm"/>
    <s v="Etc"/>
    <n v="45"/>
    <n v="457245"/>
    <n v="17.586346153846154"/>
    <n v="10161"/>
    <s v="Currenly no customer using these RM. Hence, full provision to be made"/>
    <n v="45"/>
    <n v="457245"/>
    <x v="2"/>
    <s v="Reverse provison"/>
    <s v="Y"/>
  </r>
  <r>
    <x v="1"/>
    <s v="761539"/>
    <s v="50-P2320 TAPE MOTOR/ Miếng dán"/>
    <s v="Etc"/>
    <n v="3467"/>
    <n v="911821"/>
    <n v="35.070038461538459"/>
    <n v="263"/>
    <s v=""/>
    <n v="0"/>
    <n v="0"/>
    <x v="1"/>
    <m/>
    <s v="N"/>
  </r>
  <r>
    <x v="1"/>
    <s v="761542"/>
    <s v="50-PE571-1  GASKET REAR MIC/Miếng dán Qualcomm"/>
    <s v="Etc"/>
    <n v="500"/>
    <n v="131500"/>
    <n v="5.0576923076923075"/>
    <n v="263"/>
    <s v="Currenly no customer using these RM. Hence, full provision to be made"/>
    <n v="500"/>
    <n v="131500"/>
    <x v="2"/>
    <s v="Reverse provison"/>
    <s v="Y"/>
  </r>
  <r>
    <x v="1"/>
    <s v="761548"/>
    <s v="50-PB619 TAPE ALS MIC FRONT/ Miếng dán"/>
    <s v="Etc"/>
    <n v="1673"/>
    <n v="424942"/>
    <n v="16.343923076923076"/>
    <n v="254"/>
    <s v=""/>
    <n v="0"/>
    <n v="0"/>
    <x v="1"/>
    <m/>
    <s v="N"/>
  </r>
  <r>
    <x v="1"/>
    <s v="761576"/>
    <s v="Tray móng tay Muse&amp;co/Long square tray"/>
    <s v="Cosmetic"/>
    <n v="259"/>
    <n v="132090"/>
    <n v="5.0803846153846157"/>
    <n v="510"/>
    <s v="BU Discontinued - [1]"/>
    <n v="259"/>
    <n v="132090"/>
    <x v="2"/>
    <s v="Keep provision"/>
    <s v="Y"/>
  </r>
  <r>
    <x v="1"/>
    <s v="761593"/>
    <s v="Sơn UV sần dùng cho móng tay/UVILON #ART 1007(MC1) MATT Paint"/>
    <s v="Cosmetic"/>
    <n v="30"/>
    <n v="7070276"/>
    <n v="271.9336923076923"/>
    <n v="235675.86666666667"/>
    <s v="BU Discontinued - [1]"/>
    <n v="30"/>
    <n v="7070276"/>
    <x v="2"/>
    <s v="Keep provision"/>
    <s v="Y"/>
  </r>
  <r>
    <x v="1"/>
    <s v="761605"/>
    <s v="Eyelene box/Hộp EYELENE,  30-88133-E01, 1 pair"/>
    <s v="Cosmetic"/>
    <n v="129"/>
    <n v="269783"/>
    <n v="10.37626923076923"/>
    <n v="2091.3410852713178"/>
    <s v="BU Discontinued - [1]"/>
    <n v="129"/>
    <n v="269783"/>
    <x v="2"/>
    <s v="Keep provision"/>
    <s v="Y"/>
  </r>
  <r>
    <x v="1"/>
    <s v="761611"/>
    <s v="Nail pet Muse&amp;Co (clear)/Tray móng tay Muse&amp;co (Clear)"/>
    <s v="Cosmetic"/>
    <n v="29938"/>
    <n v="19759080"/>
    <n v="759.9646153846154"/>
    <n v="660"/>
    <s v="BU Discontinued - [1]"/>
    <n v="29938"/>
    <n v="19759080"/>
    <x v="2"/>
    <s v="Keep provision"/>
    <s v="Y"/>
  </r>
  <r>
    <x v="1"/>
    <s v="761629"/>
    <s v="Clear sticker Open"/>
    <s v="Cosmetic"/>
    <n v="5000"/>
    <n v="500000"/>
    <n v="19.23076923076923"/>
    <n v="100"/>
    <s v="BU Discontinued - [1]"/>
    <n v="5000"/>
    <n v="500000"/>
    <x v="2"/>
    <s v="Keep provision"/>
    <s v="Y"/>
  </r>
  <r>
    <x v="1"/>
    <s v="761661"/>
    <s v="Tray FP2214 (3 layers)"/>
    <s v="Etc"/>
    <n v="4194"/>
    <n v="14876048.374117646"/>
    <n v="572.15570669683257"/>
    <n v="3546.9833986928102"/>
    <s v="These raw materials are in good condition and can be used for other customer, no expiry date on these raw materials. Hence, no provison"/>
    <n v="0"/>
    <n v="0"/>
    <x v="1"/>
    <m/>
    <s v="N"/>
  </r>
  <r>
    <x v="1"/>
    <s v="761663"/>
    <s v="Paper box 30-02209-FA2/Hộp giấy 30-02209-FA2"/>
    <s v="Cosmetic"/>
    <n v="3458"/>
    <n v="4495826"/>
    <n v="172.91638461538463"/>
    <n v="1300.1231925968768"/>
    <s v="BU Discontinued - [1]"/>
    <n v="3458"/>
    <n v="4495826"/>
    <x v="2"/>
    <s v="Keep provision"/>
    <s v="Y"/>
  </r>
  <r>
    <x v="1"/>
    <s v="761665"/>
    <s v="Style label 20-02209-FA1: French Spirit/French Spirit mực đen kích thước 17*8mm"/>
    <s v="Cosmetic"/>
    <n v="10942"/>
    <n v="1138889"/>
    <n v="43.803423076923075"/>
    <n v="104.0841710838969"/>
    <s v="BU Discontinued - [1]"/>
    <n v="10942"/>
    <n v="1138889"/>
    <x v="2"/>
    <s v="Keep provision"/>
    <s v="Y"/>
  </r>
  <r>
    <x v="1"/>
    <s v="761678"/>
    <s v="Carton box YLR16-1_x000d_/Thùng carton 5 lớp, 1 mặt Việt Trì=mặt nâu,1 mặt môc MC-YLR16-1. Size:  480*375*327 mm"/>
    <s v="Etc"/>
    <n v="35"/>
    <n v="589904.75206611597"/>
    <n v="22.68864431023523"/>
    <n v="16854.421487603315"/>
    <s v="Item relating to Packaging Material - Carton Box. Can be use."/>
    <n v="0"/>
    <n v="0"/>
    <x v="1"/>
    <m/>
    <s v="N"/>
  </r>
  <r>
    <x v="1"/>
    <s v="761695"/>
    <s v="Master lable '05011522145969  Barcode l size '55*32mm . Code ITF14 size 100*77mm"/>
    <s v="Cosmetic"/>
    <n v="75"/>
    <n v="17625"/>
    <n v="0.67788461538461542"/>
    <n v="235"/>
    <s v="BU Discontinued - [1]"/>
    <n v="75"/>
    <n v="17625"/>
    <x v="2"/>
    <s v="Keep provision"/>
    <s v="Y"/>
  </r>
  <r>
    <x v="1"/>
    <s v="761699"/>
    <s v="Master lable  '05011522146027  Barcode l size '55*32mm . Code ITF14 size 100*77mm"/>
    <s v="Cosmetic"/>
    <n v="105"/>
    <n v="24675"/>
    <n v="0.9490384615384615"/>
    <n v="235"/>
    <s v="BU Discontinued - [1]"/>
    <n v="105"/>
    <n v="24675"/>
    <x v="2"/>
    <s v="Keep provision"/>
    <s v="Y"/>
  </r>
  <r>
    <x v="1"/>
    <s v="761701"/>
    <s v="Master lable  '05011522146058  Barcode l size '55*32mm . Code ITF14 size 100*77mm"/>
    <s v="Cosmetic"/>
    <n v="105"/>
    <n v="24675"/>
    <n v="0.9490384615384615"/>
    <n v="235"/>
    <s v="BU Discontinued - [1]"/>
    <n v="105"/>
    <n v="24675"/>
    <x v="2"/>
    <s v="Keep provision"/>
    <s v="Y"/>
  </r>
  <r>
    <x v="1"/>
    <s v="761712"/>
    <s v="Style label &quot;French Elegance&quot; mực đen kích thước 17*8mm"/>
    <s v="Cosmetic"/>
    <n v="11104"/>
    <n v="1154873"/>
    <n v="44.418192307692308"/>
    <n v="104.00513328530259"/>
    <s v="BU Discontinued - [1]"/>
    <n v="11104"/>
    <n v="1154873"/>
    <x v="2"/>
    <s v="Keep provision"/>
    <s v="Y"/>
  </r>
  <r>
    <x v="1"/>
    <s v="761713"/>
    <s v="Item label 31164 mực đen kích thước 17*8mm"/>
    <s v="Cosmetic"/>
    <n v="11740"/>
    <n v="1272220"/>
    <n v="48.931538461538459"/>
    <n v="108.36626916524702"/>
    <s v="BU Discontinued - [1]"/>
    <n v="11740"/>
    <n v="1272220"/>
    <x v="2"/>
    <s v="Keep provision"/>
    <s v="Y"/>
  </r>
  <r>
    <x v="1"/>
    <s v="761727"/>
    <s v="MG bracket black (BC1-M)/Sơn bracket (lớp 1- for Samsung)"/>
    <s v="Etc"/>
    <n v="15"/>
    <n v="1455000"/>
    <n v="55.96153846153846"/>
    <n v="97000"/>
    <s v="Currenly no customer using these RM. Hence, full provision to be made"/>
    <n v="15"/>
    <n v="1455000"/>
    <x v="2"/>
    <s v="Reverse provison"/>
    <s v="Y"/>
  </r>
  <r>
    <x v="1"/>
    <s v="761761"/>
    <s v="Item label EAN-13: 8809627070579. Size: 10*28mm"/>
    <s v="Cosmetic"/>
    <n v="80"/>
    <n v="32000"/>
    <n v="1.2307692307692308"/>
    <n v="400"/>
    <s v="BU Discontinued - [1]"/>
    <n v="80"/>
    <n v="32000"/>
    <x v="2"/>
    <s v="Keep provision"/>
    <s v="Y"/>
  </r>
  <r>
    <x v="1"/>
    <s v="761790"/>
    <s v="white diamond SS8/ Đá trắng gắn móng SS8"/>
    <s v="Cosmetic"/>
    <n v="241"/>
    <n v="3979000"/>
    <n v="153.03846153846155"/>
    <n v="16510.373443983404"/>
    <s v="BU Discontinued - [1]"/>
    <n v="241"/>
    <n v="3979000"/>
    <x v="2"/>
    <s v="Keep provision"/>
    <s v="Y"/>
  </r>
  <r>
    <x v="1"/>
    <s v="761793"/>
    <s v="Pink diamond stone SS12/Đá hồng gắn móng SS12"/>
    <s v="Cosmetic"/>
    <n v="11"/>
    <n v="1155000"/>
    <n v="44.42307692307692"/>
    <n v="105000"/>
    <s v="BU Discontinued - [1]"/>
    <n v="11"/>
    <n v="1155000"/>
    <x v="2"/>
    <s v="Keep provision"/>
    <s v="Y"/>
  </r>
  <r>
    <x v="1"/>
    <s v="761794"/>
    <s v="Champagne stone SS4/Đá màu sâm banh SS4"/>
    <s v="Cosmetic"/>
    <n v="5"/>
    <n v="550000"/>
    <n v="21.153846153846153"/>
    <n v="110000"/>
    <s v="BU Discontinued - [1]"/>
    <n v="5"/>
    <n v="550000"/>
    <x v="2"/>
    <s v="Keep provision"/>
    <s v="Y"/>
  </r>
  <r>
    <x v="1"/>
    <s v="761796"/>
    <s v="Champagne stone SS8/Đá màu sâm banh SS8"/>
    <s v="Cosmetic"/>
    <n v="19"/>
    <n v="1406000"/>
    <n v="54.07692307692308"/>
    <n v="74000"/>
    <s v="BU Discontinued - [1]"/>
    <n v="19"/>
    <n v="1406000"/>
    <x v="2"/>
    <s v="Keep provision"/>
    <s v="Y"/>
  </r>
  <r>
    <x v="1"/>
    <s v="761797"/>
    <s v="Pink stone SS3/Đá hồng gắn móng tay giả SS3"/>
    <s v="Cosmetic"/>
    <n v="66"/>
    <n v="9900000"/>
    <n v="380.76923076923077"/>
    <n v="150000"/>
    <s v="BU Discontinued - [1]"/>
    <n v="66"/>
    <n v="9900000"/>
    <x v="2"/>
    <s v="Keep provision"/>
    <s v="Y"/>
  </r>
  <r>
    <x v="1"/>
    <s v="761798"/>
    <s v="Pearl 2mm for Nail/Hạt ngọc trai 2mm gắn móng tay giả"/>
    <s v="Cosmetic"/>
    <n v="41"/>
    <n v="1230000"/>
    <n v="47.307692307692307"/>
    <n v="30000"/>
    <s v="BU Discontinued - [1]"/>
    <n v="41"/>
    <n v="1230000"/>
    <x v="2"/>
    <s v="Keep provision"/>
    <s v="Y"/>
  </r>
  <r>
    <x v="1"/>
    <s v="761799"/>
    <s v="Gold glitter for fake nail/Dây vàng trang trí móng tay giả"/>
    <s v="Cosmetic"/>
    <n v="60"/>
    <n v="300000"/>
    <n v="11.538461538461538"/>
    <n v="5000"/>
    <s v="BU Discontinued - [1]"/>
    <n v="60"/>
    <n v="300000"/>
    <x v="2"/>
    <s v="Keep provision"/>
    <s v="Y"/>
  </r>
  <r>
    <x v="1"/>
    <s v="761804"/>
    <s v="Thùng carton 5 lớp,mặt vàng, đáy mộc in logo MC-YLR37 kích thước 530 x 380 x 400 mm"/>
    <s v="Etc"/>
    <n v="84.767249999998995"/>
    <n v="1464440.0897175062"/>
    <n v="56.324618835288703"/>
    <n v="17276.01272564019"/>
    <s v=""/>
    <n v="0"/>
    <n v="0"/>
    <x v="1"/>
    <m/>
    <s v="N"/>
  </r>
  <r>
    <x v="1"/>
    <s v="761805"/>
    <s v="50-PK218 Window Camera front mặt nhựa camera"/>
    <s v="Etc"/>
    <n v="30"/>
    <n v="2565000"/>
    <n v="98.65384615384616"/>
    <n v="85500"/>
    <s v="These raw materials are in good condition and can be used for other customer, no expiry date on these raw materials. Hence, no provison"/>
    <n v="0"/>
    <n v="0"/>
    <x v="1"/>
    <m/>
    <s v="N"/>
  </r>
  <r>
    <x v="1"/>
    <s v="761809"/>
    <s v="Miếng kim loại tam giác màu vàng dùng cho AW19"/>
    <s v="Etc"/>
    <n v="50"/>
    <n v="500000"/>
    <n v="19.23076923076923"/>
    <n v="10000"/>
    <s v="Currenly no customer using these RM. Hence, full provision to be made"/>
    <n v="50"/>
    <n v="500000"/>
    <x v="2"/>
    <s v="Reverse provison"/>
    <s v="Y"/>
  </r>
  <r>
    <x v="1"/>
    <s v="761810"/>
    <s v="Miếng kim loại hình vuông màu vàng dùng cho AW19"/>
    <s v="Etc"/>
    <n v="70"/>
    <n v="700000"/>
    <n v="26.923076923076923"/>
    <n v="10000"/>
    <s v="Currenly no customer using these RM. Hence, full provision to be made"/>
    <n v="70"/>
    <n v="700000"/>
    <x v="2"/>
    <s v="Reverse provison"/>
    <s v="Y"/>
  </r>
  <r>
    <x v="1"/>
    <s v="761812"/>
    <s v="ANT 1.5(50-PD829-3)linh kiện Qualcomm"/>
    <s v="Etc"/>
    <n v="10"/>
    <n v="42000"/>
    <n v="1.6153846153846154"/>
    <n v="4200"/>
    <s v="Currenly no customer using these RM. Hence, full provision to be made"/>
    <n v="10"/>
    <n v="42000"/>
    <x v="2"/>
    <s v="Reverse provison"/>
    <s v="Y"/>
  </r>
  <r>
    <x v="1"/>
    <s v="761814"/>
    <s v="ANT 5-1(50-PJ867-1)linh kiện Qualcomm"/>
    <s v="Etc"/>
    <n v="154"/>
    <n v="589050"/>
    <n v="22.655769230769231"/>
    <n v="3825"/>
    <s v="Currenly no customer using these RM. Hence, full provision to be made"/>
    <n v="154"/>
    <n v="589050"/>
    <x v="2"/>
    <s v="Reverse provison"/>
    <s v="Y"/>
  </r>
  <r>
    <x v="1"/>
    <s v="761815"/>
    <s v="ANT 5-2(50-PJ868-1)linh kiện Qualcomm"/>
    <s v="Etc"/>
    <n v="10"/>
    <n v="31430"/>
    <n v="1.2088461538461539"/>
    <n v="3143"/>
    <s v="Currenly no customer using these RM. Hence, full provision to be made"/>
    <n v="10"/>
    <n v="31430"/>
    <x v="2"/>
    <s v="Reverse provison"/>
    <s v="Y"/>
  </r>
  <r>
    <x v="1"/>
    <s v="761816"/>
    <s v="ANT 5-3(50-PJ869-1)linh kiện Qualcomm"/>
    <s v="Etc"/>
    <n v="188"/>
    <n v="773996"/>
    <n v="29.769076923076923"/>
    <n v="4117"/>
    <s v="These raw materials are in good condition and can be used for other customer, no expiry date on these raw materials. Hence, no provison"/>
    <n v="0"/>
    <n v="0"/>
    <x v="1"/>
    <m/>
    <s v="N"/>
  </r>
  <r>
    <x v="1"/>
    <s v="761817"/>
    <s v="ANT 5-4(50-PJ870-1)linh kiện Qualcomm"/>
    <s v="Etc"/>
    <n v="47"/>
    <n v="148896"/>
    <n v="5.7267692307692304"/>
    <n v="3168"/>
    <s v="These raw materials are in good condition and can be used for other customer, no expiry date on these raw materials. Hence, no provison"/>
    <n v="0"/>
    <n v="0"/>
    <x v="1"/>
    <m/>
    <s v="N"/>
  </r>
  <r>
    <x v="1"/>
    <s v="761829"/>
    <s v="ANT 3.3(50-PD831-2)linh kiện Qualcomm"/>
    <s v="Etc"/>
    <n v="82"/>
    <n v="254200"/>
    <n v="9.7769230769230777"/>
    <n v="3100"/>
    <s v="These raw materials are in good condition and can be used for other customer, no expiry date on these raw materials. Hence, no provison"/>
    <n v="0"/>
    <n v="0"/>
    <x v="1"/>
    <m/>
    <s v="N"/>
  </r>
  <r>
    <x v="1"/>
    <s v="761831"/>
    <s v="50-PL170-1 Antenna Element"/>
    <s v="Etc"/>
    <n v="80"/>
    <n v="287120"/>
    <n v="11.043076923076923"/>
    <n v="3589"/>
    <m/>
    <n v="80"/>
    <n v="287120"/>
    <x v="2"/>
    <s v="Reverse provison"/>
    <s v="Y"/>
  </r>
  <r>
    <x v="1"/>
    <s v="761849"/>
    <s v="Style label &quot; Rose Light&quot;/tem mực đen 17*8"/>
    <s v="Cosmetic"/>
    <n v="7944"/>
    <n v="794400"/>
    <n v="30.553846153846155"/>
    <n v="100"/>
    <s v="BU Discontinued - [1]"/>
    <n v="7944"/>
    <n v="794400"/>
    <x v="2"/>
    <s v="Keep provision"/>
    <s v="Y"/>
  </r>
  <r>
    <x v="1"/>
    <s v="761851"/>
    <s v="Tray FP1278/tray móng tay"/>
    <s v="Cosmetic"/>
    <n v="5533"/>
    <n v="7199722"/>
    <n v="276.91238461538461"/>
    <n v="1301.2329658413157"/>
    <s v="BU Discontinued - [1]"/>
    <n v="5533"/>
    <n v="7199722"/>
    <x v="2"/>
    <s v="Keep provision"/>
    <s v="Y"/>
  </r>
  <r>
    <x v="1"/>
    <s v="761852"/>
    <s v="Glue Tabs Clear (Băng dính 2 mặt)"/>
    <s v="Etc"/>
    <n v="7700"/>
    <n v="18279800"/>
    <n v="703.06923076923078"/>
    <n v="2374"/>
    <s v="These raw materials are in good condition and can be used for other customer, no expiry date on these raw materials. Hence, no provison"/>
    <n v="0"/>
    <n v="0"/>
    <x v="1"/>
    <m/>
    <s v="N"/>
  </r>
  <r>
    <x v="1"/>
    <s v="761853"/>
    <s v="PE bag/Túi bóng nilong kích thước 85cm*85cm"/>
    <s v="Etc"/>
    <n v="70.059882000000016"/>
    <n v="2662300.94500608"/>
    <n v="102.39619019254154"/>
    <n v="38000.362961017825"/>
    <s v=""/>
    <n v="0"/>
    <n v="0"/>
    <x v="1"/>
    <m/>
    <s v="N"/>
  </r>
  <r>
    <x v="1"/>
    <s v="761867"/>
    <s v="50-PL285-1 HEAT SINK, WIGIG, YC536, MTP KONA/linh kiện Qualcomm"/>
    <s v="Etc"/>
    <n v="915"/>
    <n v="12163095"/>
    <n v="467.81134615384616"/>
    <n v="13293"/>
    <s v="BU Discontinued - [1]"/>
    <n v="915"/>
    <n v="12163095"/>
    <x v="2"/>
    <s v="Reverse provison"/>
    <s v="Y"/>
  </r>
  <r>
    <x v="1"/>
    <s v="761884"/>
    <s v="Paper box 30-01278-FA2"/>
    <s v="Cosmetic"/>
    <n v="5400"/>
    <n v="5363246"/>
    <n v="206.2786923076923"/>
    <n v="993.1937037037037"/>
    <m/>
    <n v="5400"/>
    <n v="5363246"/>
    <x v="2"/>
    <s v="Keep provision"/>
    <s v="Y"/>
  </r>
  <r>
    <x v="1"/>
    <s v="761886"/>
    <s v="Paper box 30-02263-FA2"/>
    <s v="Cosmetic"/>
    <n v="12024"/>
    <n v="11663280"/>
    <n v="448.58769230769229"/>
    <n v="970"/>
    <m/>
    <n v="12024"/>
    <n v="11663280"/>
    <x v="2"/>
    <s v="Keep provision"/>
    <s v="Y"/>
  </r>
  <r>
    <x v="1"/>
    <s v="761887"/>
    <s v="Paper box 30-02250-FA2"/>
    <s v="Cosmetic"/>
    <n v="3164"/>
    <n v="4237645"/>
    <n v="162.98634615384614"/>
    <n v="1339.3315423514539"/>
    <s v="BU Discontinued - [1]"/>
    <n v="3164"/>
    <n v="4237645"/>
    <x v="2"/>
    <s v="Keep provision"/>
    <s v="Y"/>
  </r>
  <r>
    <x v="1"/>
    <s v="761890"/>
    <s v="Paper box 30-01176-FA2"/>
    <s v="Cosmetic"/>
    <n v="2519"/>
    <n v="3733091"/>
    <n v="143.58042307692307"/>
    <n v="1481.9734021437077"/>
    <s v="BU Discontinued - [1]"/>
    <n v="2519"/>
    <n v="3733091"/>
    <x v="2"/>
    <s v="Keep provision"/>
    <s v="Y"/>
  </r>
  <r>
    <x v="1"/>
    <s v="761891"/>
    <s v="Insert card Muse&amp;co (silver)/Insert card Muse&amp;co (bạc)"/>
    <s v="Cosmetic"/>
    <n v="43633"/>
    <n v="34137907"/>
    <n v="1312.9964230769231"/>
    <n v="782.38734444113402"/>
    <s v="BU Discontinued - [1]"/>
    <n v="43633"/>
    <n v="34137907"/>
    <x v="2"/>
    <s v="Keep provision"/>
    <s v="Y"/>
  </r>
  <r>
    <x v="1"/>
    <s v="761902"/>
    <s v="50-PM243-1, ADHESIVE, DISPLAY, FRONT HOUSING, TOP, MTP HURACAN/miếng dán qualcomm"/>
    <s v="Etc"/>
    <n v="61"/>
    <n v="75030"/>
    <n v="2.8857692307692306"/>
    <n v="1230"/>
    <s v="Currenly no customer using these RM. Hence, full provision to be made"/>
    <n v="61"/>
    <n v="75030"/>
    <x v="2"/>
    <s v="Reverse provison"/>
    <s v="Y"/>
  </r>
  <r>
    <x v="1"/>
    <s v="761903"/>
    <s v="50-PM244-1, ADHESIVE, DISPLAY, FRONT HOUSING, BOTTOM,MTP HURACAN/miếng dán qualcomm"/>
    <s v="Etc"/>
    <n v="63"/>
    <n v="61929"/>
    <n v="2.3818846153846156"/>
    <n v="983"/>
    <s v="Currenly no customer using these RM. Hence, full provision to be made"/>
    <n v="63"/>
    <n v="61929"/>
    <x v="2"/>
    <s v="Reverse provison"/>
    <s v="Y"/>
  </r>
  <r>
    <x v="1"/>
    <s v="761904"/>
    <s v="50-PM241-1, ADHESIVE, DISPLAY, FRONT HOUSING, LEFT, MTP KONA/HURACAN/miếng dán qualcomm"/>
    <s v="Etc"/>
    <n v="953"/>
    <n v="1042582"/>
    <n v="40.09930769230769"/>
    <n v="1094"/>
    <s v="Currenly no customer using these RM. Hence, full provision to be made"/>
    <n v="953"/>
    <n v="1042582"/>
    <x v="2"/>
    <s v="Reverse provison"/>
    <s v="Y"/>
  </r>
  <r>
    <x v="1"/>
    <s v="761909"/>
    <s v="Miếng kim loại tròn màu vàng dùng cho Muse&amp;co"/>
    <s v="Cosmetic"/>
    <n v="27"/>
    <n v="742500"/>
    <n v="28.557692307692307"/>
    <n v="27500"/>
    <s v="BU Discontinued - [1]"/>
    <n v="27"/>
    <n v="742500"/>
    <x v="2"/>
    <s v="Keep provision"/>
    <s v="Y"/>
  </r>
  <r>
    <x v="1"/>
    <s v="761911"/>
    <s v="Resin PC-40584-C"/>
    <s v="Resin"/>
    <n v="24.892800000000001"/>
    <n v="1762241.7656438199"/>
    <n v="67.778529447839233"/>
    <n v="70793.23200458847"/>
    <s v="Currenly no customer using these RM. Hence, full provision to be made"/>
    <n v="3.5522000000000005"/>
    <n v="312593.59999999998"/>
    <x v="1"/>
    <s v="Reverse provison"/>
    <s v="N"/>
  </r>
  <r>
    <x v="1"/>
    <s v="761931"/>
    <s v="Paper box Muse&amp;Co (Pearl) Chinese/Hộp Muse&amp;Co (Ngọc trai) tiếng Trung"/>
    <s v="Cosmetic"/>
    <n v="2950"/>
    <n v="12095000"/>
    <n v="465.19230769230768"/>
    <n v="4100"/>
    <s v="BU Discontinued - [1]"/>
    <n v="2950"/>
    <n v="12095000"/>
    <x v="2"/>
    <s v="Keep provision"/>
    <s v="Y"/>
  </r>
  <r>
    <x v="1"/>
    <s v="761942"/>
    <s v="50-PL928-1 ADHENSIVE, CAMERA BRACKET, MTP, PROJECT SAIPAN miếng dán"/>
    <s v="Etc"/>
    <n v="63"/>
    <n v="126145.066601371"/>
    <n v="4.8517333308219612"/>
    <n v="2002.3026444662064"/>
    <s v="Currenly no customer using these RM. Hence, full provision to be made"/>
    <n v="1113"/>
    <n v="702303"/>
    <x v="1"/>
    <s v="Reverse provison"/>
    <s v="N"/>
  </r>
  <r>
    <x v="1"/>
    <s v="761943"/>
    <s v="Insert nut M1.4*Ø2.2*2.0mm/ốc vít"/>
    <s v="Etc"/>
    <n v="3050"/>
    <n v="630429.79883855791"/>
    <n v="24.247299955329151"/>
    <n v="206.69829470116653"/>
    <s v="These raw materials are in good condition and can be used for other customer, no expiry date on these raw materials. Hence, no provison"/>
    <n v="0"/>
    <n v="0"/>
    <x v="1"/>
    <m/>
    <s v="N"/>
  </r>
  <r>
    <x v="1"/>
    <s v="761947"/>
    <s v="Insert M1.4*2.2*2/ốc vít"/>
    <s v="Cosmetic"/>
    <n v="3300"/>
    <n v="594000"/>
    <n v="22.846153846153847"/>
    <n v="180"/>
    <s v="BU Discontinued - [1]"/>
    <n v="3300"/>
    <n v="594000"/>
    <x v="2"/>
    <s v="Keep provision"/>
    <s v="Y"/>
  </r>
  <r>
    <x v="1"/>
    <s v="761949"/>
    <s v="Paper box/hộp giấy 30-01200-FA2"/>
    <s v="Cosmetic"/>
    <n v="900"/>
    <n v="873000"/>
    <n v="33.57692307692308"/>
    <n v="970"/>
    <s v="BU Discontinued - [1]"/>
    <n v="900"/>
    <n v="873000"/>
    <x v="2"/>
    <s v="Keep provision"/>
    <s v="Y"/>
  </r>
  <r>
    <x v="1"/>
    <s v="761950"/>
    <s v="Tray for nail FP1200/tray móng tay"/>
    <s v="Cosmetic"/>
    <n v="2137"/>
    <n v="3526050"/>
    <n v="135.61730769230769"/>
    <n v="1650"/>
    <s v="BU Discontinued - [1]"/>
    <n v="2137"/>
    <n v="3526050"/>
    <x v="2"/>
    <s v="Keep provision"/>
    <s v="Y"/>
  </r>
  <r>
    <x v="1"/>
    <s v="761952"/>
    <s v="Tem nền trong chữ đen 40-02250-FB1"/>
    <s v="Cosmetic"/>
    <n v="10633"/>
    <n v="1063300"/>
    <n v="40.896153846153844"/>
    <n v="100"/>
    <s v="BU Discontinued - [1]"/>
    <n v="10633"/>
    <n v="1063300"/>
    <x v="2"/>
    <s v="Keep provision"/>
    <s v="Y"/>
  </r>
  <r>
    <x v="1"/>
    <s v="761954"/>
    <s v="50-PJ866-2 ANTENNA 2 linh kiện qualcomm"/>
    <s v="Etc"/>
    <n v="474"/>
    <n v="2671464"/>
    <n v="102.74861538461539"/>
    <n v="5636"/>
    <s v="Currenly no customer using these RM. Hence, full provision to be made"/>
    <n v="1214"/>
    <n v="6842104"/>
    <x v="1"/>
    <s v="Reverse provison"/>
    <s v="N"/>
  </r>
  <r>
    <x v="1"/>
    <s v="761956"/>
    <s v="50-PJ872-2 ANTENNA 0 linh kiện qualcomm"/>
    <s v="Etc"/>
    <n v="150"/>
    <n v="956100"/>
    <n v="36.773076923076921"/>
    <n v="6374"/>
    <s v="These raw materials are in good condition and can be used for other customer, no expiry date on these raw materials. Hence, no provison"/>
    <n v="0"/>
    <n v="0"/>
    <x v="1"/>
    <m/>
    <s v="N"/>
  </r>
  <r>
    <x v="1"/>
    <s v="761957"/>
    <s v="50-PJ873-2 ANTENNA 7 linh kiện qualcomm"/>
    <s v="Etc"/>
    <n v="136"/>
    <n v="472464"/>
    <n v="18.171692307692307"/>
    <n v="3474"/>
    <s v="These raw materials are in good condition and can be used for other customer, no expiry date on these raw materials. Hence, no provison"/>
    <n v="0"/>
    <n v="0"/>
    <x v="1"/>
    <m/>
    <s v="N"/>
  </r>
  <r>
    <x v="1"/>
    <s v="761958"/>
    <s v="50-PJ874-2 ANTENNA 4-1 linh kiện qualcomm"/>
    <s v="Etc"/>
    <n v="25"/>
    <n v="95625"/>
    <n v="3.6778846153846154"/>
    <n v="3825"/>
    <s v="Currenly no customer using these RM. Hence, full provision to be made"/>
    <n v="25"/>
    <n v="95625"/>
    <x v="2"/>
    <s v="Reverse provison"/>
    <s v="Y"/>
  </r>
  <r>
    <x v="1"/>
    <s v="761959"/>
    <s v="50-PJ875-2 ANTENNA 4-2 linh kiện qualcomm"/>
    <s v="Etc"/>
    <n v="2080"/>
    <n v="6537440"/>
    <n v="251.44"/>
    <n v="3143"/>
    <s v="Currenly no customer using these RM. Hence, full provision to be made"/>
    <n v="2080"/>
    <n v="6537440"/>
    <x v="2"/>
    <s v="Reverse provison"/>
    <s v="Y"/>
  </r>
  <r>
    <x v="1"/>
    <s v="761960"/>
    <s v="50-PJ876-2 ANTENNA 4-3 linh kiện qualcomm"/>
    <s v="Etc"/>
    <n v="1552"/>
    <n v="6754304"/>
    <n v="259.7809230769231"/>
    <n v="4352"/>
    <s v="Currenly no customer using these RM. Hence, full provision to be made"/>
    <n v="1552"/>
    <n v="6754304"/>
    <x v="2"/>
    <s v="Reverse provison"/>
    <s v="Y"/>
  </r>
  <r>
    <x v="1"/>
    <s v="761961"/>
    <s v="50-PJ877-2 ANTENNA 4-4 linh kiện qualcomm"/>
    <s v="Etc"/>
    <n v="1842"/>
    <n v="5835456"/>
    <n v="224.4406153846154"/>
    <n v="3168"/>
    <s v="Currenly no customer using these RM. Hence, full provision to be made"/>
    <n v="1842"/>
    <n v="5835456"/>
    <x v="2"/>
    <s v="Reverse provison"/>
    <s v="Y"/>
  </r>
  <r>
    <x v="1"/>
    <s v="761965"/>
    <s v="Pearl diamond 3mm for nail/đá ngọc trai 3mm"/>
    <s v="Cosmetic"/>
    <n v="15"/>
    <n v="750000"/>
    <n v="28.846153846153847"/>
    <n v="50000"/>
    <s v="BU Discontinued - [1]"/>
    <n v="15"/>
    <n v="750000"/>
    <x v="2"/>
    <s v="Keep provision"/>
    <s v="Y"/>
  </r>
  <r>
    <x v="1"/>
    <s v="761966"/>
    <s v="50-PN911-1_ADHESIVE, HAPTICS BOOT/miếng dán"/>
    <s v="Etc"/>
    <n v="15560"/>
    <n v="6224000"/>
    <n v="239.38461538461539"/>
    <n v="400"/>
    <s v="These raw materials are in good condition and can be used for other customer, no expiry date on these raw materials. Hence, no provison"/>
    <n v="0"/>
    <n v="0"/>
    <x v="2"/>
    <s v="No provision"/>
    <s v="Y"/>
  </r>
  <r>
    <x v="1"/>
    <s v="761971"/>
    <s v="Paper box/hộp giấy 30-02280-FA1"/>
    <s v="Cosmetic"/>
    <n v="1000"/>
    <n v="1340000"/>
    <n v="51.53846153846154"/>
    <n v="1340"/>
    <s v="BU Discontinued - [1]"/>
    <n v="1000"/>
    <n v="1340000"/>
    <x v="2"/>
    <s v="Keep provision"/>
    <s v="Y"/>
  </r>
  <r>
    <x v="1"/>
    <s v="761972"/>
    <s v="Paper box/hộp giấy 30-02280-FB1"/>
    <s v="Cosmetic"/>
    <n v="6742"/>
    <n v="9034280"/>
    <n v="347.47230769230771"/>
    <n v="1340"/>
    <s v="BU Discontinued - [1]"/>
    <n v="6742"/>
    <n v="9034280"/>
    <x v="2"/>
    <s v="Keep provision"/>
    <s v="Y"/>
  </r>
  <r>
    <x v="1"/>
    <s v="761976"/>
    <s v="white diamond ss16/Đá trắng ss16 gắn móng tay giả"/>
    <s v="Cosmetic"/>
    <n v="5"/>
    <n v="190000"/>
    <n v="7.3076923076923075"/>
    <n v="38000"/>
    <s v="BU Discontinued - [1]"/>
    <n v="5"/>
    <n v="190000"/>
    <x v="2"/>
    <s v="Keep provision"/>
    <s v="Y"/>
  </r>
  <r>
    <x v="1"/>
    <s v="761978"/>
    <s v="Dây đồng vàng/Bronze wire for cosmetics"/>
    <s v="Etc"/>
    <n v="200"/>
    <n v="1400000"/>
    <n v="53.846153846153847"/>
    <n v="7000"/>
    <s v="Currenly no customer using these RM. Hence, full provision to be made"/>
    <n v="200"/>
    <n v="1400000"/>
    <x v="2"/>
    <s v="Reverse provison"/>
    <s v="Y"/>
  </r>
  <r>
    <x v="1"/>
    <s v="761980"/>
    <s v="Nail sticker W122/Miếng dán"/>
    <s v="Cosmetic"/>
    <n v="649"/>
    <n v="7354524"/>
    <n v="282.86630769230771"/>
    <n v="11332.086286594762"/>
    <s v="BU Discontinued - [1]"/>
    <n v="649"/>
    <n v="7354524"/>
    <x v="2"/>
    <s v="Keep provision"/>
    <s v="Y"/>
  </r>
  <r>
    <x v="1"/>
    <s v="761981"/>
    <s v="Tấm tam giác rỗng 2mm/Triangle 2mm for nail"/>
    <s v="Cosmetic"/>
    <n v="2000"/>
    <n v="100000"/>
    <n v="3.8461538461538463"/>
    <n v="50"/>
    <s v="BU Discontinued - [1]"/>
    <n v="2000"/>
    <n v="100000"/>
    <x v="2"/>
    <s v="Keep provision"/>
    <s v="Y"/>
  </r>
  <r>
    <x v="1"/>
    <s v="761984"/>
    <s v="Style label black ink/tem chữ Glamour mực đen. Size 17*8mm"/>
    <s v="Cosmetic"/>
    <n v="3481"/>
    <n v="348100"/>
    <n v="13.388461538461538"/>
    <n v="100"/>
    <s v="BU Discontinued - [1]"/>
    <n v="3481"/>
    <n v="348100"/>
    <x v="2"/>
    <s v="Keep provision"/>
    <s v="Y"/>
  </r>
  <r>
    <x v="1"/>
    <s v="761986"/>
    <s v="Style label black ink/tem chữ Inspired mực đen. Size 17*8mm"/>
    <s v="Cosmetic"/>
    <n v="5768"/>
    <n v="576800"/>
    <n v="22.184615384615384"/>
    <n v="100"/>
    <s v="BU Discontinued - [1]"/>
    <n v="5768"/>
    <n v="576800"/>
    <x v="2"/>
    <s v="Keep provision"/>
    <s v="Y"/>
  </r>
  <r>
    <x v="1"/>
    <s v="761987"/>
    <s v="Pearl paper box muse&amp;co for eyelash/hộp lông mi muse&amp;co"/>
    <s v="Cosmetic"/>
    <n v="1940"/>
    <n v="20857999"/>
    <n v="802.23073076923072"/>
    <n v="10751.545876288659"/>
    <s v="BU Discontinued - [1]"/>
    <n v="1940"/>
    <n v="20857999"/>
    <x v="2"/>
    <s v="Keep provision"/>
    <s v="Y"/>
  </r>
  <r>
    <x v="1"/>
    <s v="761988"/>
    <s v="Paper box/hộp giấy 30-01260-FA1"/>
    <s v="Cosmetic"/>
    <n v="5290"/>
    <n v="5181047"/>
    <n v="199.27103846153847"/>
    <n v="979.40396975425335"/>
    <s v="BU Discontinued - [1]"/>
    <n v="5290"/>
    <n v="5181047"/>
    <x v="2"/>
    <s v="Keep provision"/>
    <s v="Y"/>
  </r>
  <r>
    <x v="1"/>
    <s v="762002"/>
    <s v="Insert M3.0x0.5PxL5.74/ốc vít"/>
    <s v="Etc"/>
    <n v="3542"/>
    <n v="3719100"/>
    <n v="143.0423076923077"/>
    <n v="1050"/>
    <s v="These raw materials are in good condition and can be used for other customer, no expiry date on these raw materials. Hence, no provison"/>
    <n v="0"/>
    <n v="0"/>
    <x v="1"/>
    <m/>
    <s v="N"/>
  </r>
  <r>
    <x v="1"/>
    <s v="762008"/>
    <s v="50-PH875-2 ADHENSIVE, TOUCH PANEL, IDP TANOS"/>
    <s v="Etc"/>
    <n v="122"/>
    <n v="919758"/>
    <n v="35.375307692307693"/>
    <n v="7539"/>
    <s v="These raw materials are in good condition and can be used for other customer, no expiry date on these raw materials. Hence, no provison"/>
    <n v="0"/>
    <n v="0"/>
    <x v="1"/>
    <m/>
    <s v="N"/>
  </r>
  <r>
    <x v="1"/>
    <s v="762009"/>
    <s v="50-PN761-1, ADHENSIVE, REAR CAMERA"/>
    <s v="Etc"/>
    <n v="74"/>
    <n v="32412"/>
    <n v="1.2466153846153847"/>
    <n v="438"/>
    <s v="Currenly no customer using these RM. Hence, full provision to be made"/>
    <n v="74"/>
    <n v="32412"/>
    <x v="2"/>
    <s v="Reverse provison"/>
    <s v="Y"/>
  </r>
  <r>
    <x v="1"/>
    <s v="762010"/>
    <s v="50-PN762-1, ADHENSIVE, TOF REAR CAMERA"/>
    <s v="Etc"/>
    <n v="88"/>
    <n v="31328"/>
    <n v="1.204923076923077"/>
    <n v="356"/>
    <s v="Currenly no customer using these RM. Hence, full provision to be made"/>
    <n v="88"/>
    <n v="31328"/>
    <x v="2"/>
    <s v="Reverse provison"/>
    <s v="Y"/>
  </r>
  <r>
    <x v="1"/>
    <s v="762011"/>
    <s v="50-PN037_ ADHENSIVE, FRONT CAMERA"/>
    <s v="Etc"/>
    <n v="172"/>
    <n v="1063132"/>
    <n v="40.889692307692307"/>
    <n v="6181"/>
    <s v="Currenly no customer using these RM. Hence, full provision to be made"/>
    <n v="172"/>
    <n v="1063132"/>
    <x v="2"/>
    <s v="Reverse provison"/>
    <s v="Y"/>
  </r>
  <r>
    <x v="1"/>
    <s v="762012"/>
    <s v="50-PM620-1_ CAMERA LENS"/>
    <s v="Etc"/>
    <n v="168"/>
    <n v="5145504"/>
    <n v="197.904"/>
    <n v="30628"/>
    <s v="These raw materials are in good condition and can be used for other customer, no expiry date on these raw materials. Hence, no provison"/>
    <n v="0"/>
    <n v="0"/>
    <x v="1"/>
    <m/>
    <s v="N"/>
  </r>
  <r>
    <x v="1"/>
    <s v="762013"/>
    <s v="50-PM621-1_ CAMERA ADHENSIVE"/>
    <s v="Etc"/>
    <n v="52"/>
    <n v="190996"/>
    <n v="7.3460000000000001"/>
    <n v="3673"/>
    <s v="Currenly no customer using these RM. Hence, full provision to be made"/>
    <n v="52"/>
    <n v="190996"/>
    <x v="2"/>
    <s v="Reverse provison"/>
    <s v="Y"/>
  </r>
  <r>
    <x v="1"/>
    <s v="762014"/>
    <s v="Insert nut M1.6*Phi 3*L3.5mm/ốc vít"/>
    <s v="Etc"/>
    <n v="380"/>
    <n v="98800"/>
    <n v="3.8"/>
    <n v="260"/>
    <s v="Currenly no customer using these RM. Hence, full provision to be made"/>
    <n v="1700"/>
    <n v="442000"/>
    <x v="1"/>
    <s v="Reverse provison"/>
    <s v="N"/>
  </r>
  <r>
    <x v="1"/>
    <s v="762015"/>
    <s v="Insert nut M2.0*Phi 4.0*L4.13mm/ốc vít"/>
    <s v="Etc"/>
    <n v="268"/>
    <n v="144987.54605962799"/>
    <n v="5.5764440792164613"/>
    <n v="540.99830619264173"/>
    <s v=""/>
    <n v="0"/>
    <n v="0"/>
    <x v="1"/>
    <m/>
    <s v="N"/>
  </r>
  <r>
    <x v="1"/>
    <s v="762036"/>
    <s v="ANT 5-4(50-PJ870-2) - Linh kiện qualcomm"/>
    <s v="Etc"/>
    <n v="10"/>
    <n v="31680"/>
    <n v="1.2184615384615385"/>
    <n v="3168"/>
    <s v="Currenly no customer using these RM. Hence, full provision to be made"/>
    <n v="10"/>
    <n v="31680"/>
    <x v="2"/>
    <s v="Reverse provison"/>
    <s v="Y"/>
  </r>
  <r>
    <x v="1"/>
    <s v="762037"/>
    <s v="50-PM794-2 ANTENNA 6 - Linh kiện qualcomm"/>
    <s v="Etc"/>
    <n v="1000"/>
    <n v="3611000"/>
    <n v="138.88461538461539"/>
    <n v="3611"/>
    <s v="Currenly no customer using these RM. Hence, full provision to be made"/>
    <n v="1000"/>
    <n v="3611000"/>
    <x v="2"/>
    <s v="Reverse provison"/>
    <s v="Y"/>
  </r>
  <r>
    <x v="1"/>
    <s v="762038"/>
    <s v="50-PN825-1 Gasket grounding tape"/>
    <s v="Cosmetic"/>
    <n v="589"/>
    <n v="2889130"/>
    <n v="111.12038461538461"/>
    <n v="4905.144312393888"/>
    <s v="These raw materials are in good condition and can be used for other customer, no expiry date on these raw materials. Hence, no provison"/>
    <n v="0"/>
    <n v="0"/>
    <x v="2"/>
    <s v="No provision"/>
    <s v="Y"/>
  </r>
  <r>
    <x v="1"/>
    <s v="762040"/>
    <s v="50-PN781-52 BEZEL ADHENSIVE"/>
    <s v="Etc"/>
    <n v="500"/>
    <n v="524500"/>
    <n v="20.173076923076923"/>
    <n v="1049"/>
    <s v="Currenly no customer using these RM. Hence, full provision to be made"/>
    <n v="500"/>
    <n v="524500"/>
    <x v="2"/>
    <s v="Reverse provison"/>
    <s v="Y"/>
  </r>
  <r>
    <x v="1"/>
    <s v="762041"/>
    <s v="50-PN780-52 ADHENSIVE COVER ANTENNA"/>
    <s v="Etc"/>
    <n v="89"/>
    <n v="228285"/>
    <n v="8.7801923076923085"/>
    <n v="2565"/>
    <s v="Currenly no customer using these RM. Hence, full provision to be made"/>
    <n v="89"/>
    <n v="228285"/>
    <x v="2"/>
    <s v="Reverse provison"/>
    <s v="Y"/>
  </r>
  <r>
    <x v="1"/>
    <s v="762045"/>
    <s v="50-PN780-51mặt nhựa"/>
    <s v="Etc"/>
    <n v="30"/>
    <n v="356126"/>
    <n v="13.697153846153846"/>
    <n v="11870.866666666667"/>
    <s v="Currenly no customer using these RM. Hence, full provision to be made"/>
    <n v="30"/>
    <n v="356126"/>
    <x v="2"/>
    <s v="Reverse provison"/>
    <s v="Y"/>
  </r>
  <r>
    <x v="1"/>
    <s v="762061"/>
    <s v="Keo đính đá móng tay Araldite 2011"/>
    <s v="Cosmetic"/>
    <n v="26"/>
    <n v="12434118"/>
    <n v="478.23530769230769"/>
    <n v="478235.30769230769"/>
    <s v="BU Discontinued - [1]"/>
    <n v="26"/>
    <n v="12434118"/>
    <x v="2"/>
    <s v="Keep provision"/>
    <s v="Y"/>
  </r>
  <r>
    <x v="1"/>
    <s v="762067"/>
    <s v="PET 10 slots clear/Tray clear 10 ô 500*340*17.5H"/>
    <s v="Etc"/>
    <n v="1404.7999999999997"/>
    <n v="4213679.1620522253"/>
    <n v="162.06458315585482"/>
    <n v="2999.486875037177"/>
    <s v=""/>
    <n v="0"/>
    <n v="0"/>
    <x v="1"/>
    <m/>
    <s v="N"/>
  </r>
  <r>
    <x v="1"/>
    <s v="762075"/>
    <s v="Túi quà tặng MUSE&amp;CO Kích thước: 170*70*220, giấy Couches 160gms, in 5 màu, láng mờ, bế, dán, xâu 2 dây trắng, oze"/>
    <s v="Cosmetic"/>
    <n v="700"/>
    <n v="3059000"/>
    <n v="117.65384615384616"/>
    <n v="4370"/>
    <s v="BU Discontinued - [1]"/>
    <n v="700"/>
    <n v="3059000"/>
    <x v="2"/>
    <s v="Keep provision"/>
    <s v="Y"/>
  </r>
  <r>
    <x v="1"/>
    <s v="762078"/>
    <s v="Steel S45C/Tấm thép  S45C KT: 130x130x20T"/>
    <s v="Mold Jig Material"/>
    <n v="2"/>
    <n v="960000"/>
    <n v="36.92307692307692"/>
    <n v="480000"/>
    <s v="Currenly no customer using these RM. Hence, full provision to be made"/>
    <n v="2"/>
    <n v="960000"/>
    <x v="2"/>
    <s v="Reverse provison"/>
    <s v="Y"/>
  </r>
  <r>
    <x v="1"/>
    <s v="762080"/>
    <s v="Aluminum Alloy/ Tấm kim loại bằng nhôm 6061.  KT:310*140*20T"/>
    <s v="Mold Jig Material"/>
    <n v="3"/>
    <n v="599199"/>
    <n v="23.046115384615383"/>
    <n v="199733"/>
    <s v="Raw Material relating to Aluminium, which is the core material of the company. No movement is due to company has been actively using another size. Item able to recycle and re-produce to new size. "/>
    <n v="3"/>
    <n v="599199"/>
    <x v="2"/>
    <s v="Reverse provison"/>
    <s v="Y"/>
  </r>
  <r>
    <x v="1"/>
    <s v="762081"/>
    <s v="Aluminum Alloy/ Tấm kim loại bằng nhôm 6061. KT:230*95*30T"/>
    <s v="Mold Jig Material"/>
    <n v="1"/>
    <n v="157700"/>
    <n v="6.0653846153846152"/>
    <n v="157700"/>
    <s v="Raw Material relating to Aluminium, which is the core material of the company. No movement is due to company has been actively using another size. Item able to recycle and re-produce to new size. "/>
    <n v="1"/>
    <n v="157700"/>
    <x v="2"/>
    <s v="Reverse provison"/>
    <s v="Y"/>
  </r>
  <r>
    <x v="1"/>
    <s v="762083"/>
    <s v="Pearl Paper box Muse&amp;Co (English-Korean)/Hộp ngọc trai Muse&amp;Co (Anh-Hàn)"/>
    <s v="Cosmetic"/>
    <n v="29402"/>
    <n v="118754147"/>
    <n v="4567.4671923076921"/>
    <n v="4038.9819400040815"/>
    <s v="BU Discontinued - [1]"/>
    <n v="29402"/>
    <n v="118754147"/>
    <x v="2"/>
    <s v="Keep provision"/>
    <s v="Y"/>
  </r>
  <r>
    <x v="1"/>
    <s v="762084"/>
    <s v="Aluminum A1050 Size:  115x123x2.5mm/Nhôm tấm A1050 Size:  115x123x2.5"/>
    <s v="Mold Jig Material"/>
    <n v="26"/>
    <n v="195000"/>
    <n v="7.5"/>
    <n v="7500"/>
    <s v="Raw Material relating to Aluminium, which is the core material of the company. No movement is due to company has been actively using another size. Item able to recycle and re-produce to new size. "/>
    <n v="26"/>
    <n v="195000"/>
    <x v="2"/>
    <s v="Reverse provison"/>
    <s v="Y"/>
  </r>
  <r>
    <x v="1"/>
    <s v="762089"/>
    <s v="Pearl Paper box Muse&amp;Co (English-Korean) - set 8 /Hộp ngọc trai Muse&amp;Co set 8 (Anh-Hàn)"/>
    <s v="Cosmetic"/>
    <n v="660"/>
    <n v="40590000"/>
    <n v="1561.1538461538462"/>
    <n v="61500"/>
    <s v="BU Discontinued - [1]"/>
    <n v="660"/>
    <n v="40590000"/>
    <x v="2"/>
    <s v="Keep provision"/>
    <s v="Y"/>
  </r>
  <r>
    <x v="1"/>
    <s v="762090"/>
    <s v="Pearl Paper box Muse&amp;Co (English-Korean) - set 3 /Hộp ngọc trai Muse&amp;Co set 3 (Anh-Hàn)"/>
    <s v="Cosmetic"/>
    <n v="449"/>
    <n v="18004900"/>
    <n v="692.4961538461539"/>
    <n v="40100"/>
    <s v="BU Discontinued - [1]"/>
    <n v="449"/>
    <n v="18004900"/>
    <x v="2"/>
    <s v="Keep provision"/>
    <s v="Y"/>
  </r>
  <r>
    <x v="1"/>
    <s v="762092"/>
    <s v="Tape muse&amp;co 412-24 - Miếng dán móng tay 412-24 (MCVS-19-039)"/>
    <s v="Cosmetic"/>
    <n v="35034"/>
    <n v="122937212"/>
    <n v="4728.3543076923079"/>
    <n v="3509.0829479933777"/>
    <s v="BU Discontinued - [1]"/>
    <n v="35034"/>
    <n v="122937212"/>
    <x v="2"/>
    <s v="Keep provision"/>
    <s v="Y"/>
  </r>
  <r>
    <x v="1"/>
    <s v="762096"/>
    <s v="Giấy hướng dẫn sử dụng gift box muse&amp;co/Insert gift box muse&amp;co"/>
    <s v="Cosmetic"/>
    <n v="4200"/>
    <n v="2058000"/>
    <n v="79.15384615384616"/>
    <n v="490"/>
    <s v="BU Discontinued - [1]"/>
    <n v="4200"/>
    <n v="2058000"/>
    <x v="2"/>
    <s v="Keep provision"/>
    <s v="Y"/>
  </r>
  <r>
    <x v="1"/>
    <s v="762100"/>
    <s v="Tem airfit sticker 20*20"/>
    <s v="Cosmetic"/>
    <n v="25157"/>
    <n v="6637047"/>
    <n v="255.27103846153847"/>
    <n v="263.82505863179233"/>
    <s v="BU Discontinued - [1]"/>
    <n v="25157"/>
    <n v="6637047"/>
    <x v="2"/>
    <s v="Keep provision"/>
    <s v="Y"/>
  </r>
  <r>
    <x v="1"/>
    <s v="762101"/>
    <s v="Tem airfit sticker 30*30"/>
    <s v="Cosmetic"/>
    <n v="3000"/>
    <n v="900000"/>
    <n v="34.615384615384613"/>
    <n v="300"/>
    <s v="BU Discontinued - [1]"/>
    <n v="3000"/>
    <n v="900000"/>
    <x v="2"/>
    <s v="Keep provision"/>
    <s v="Y"/>
  </r>
  <r>
    <x v="1"/>
    <s v="762102"/>
    <s v="Tem airfit sticker 40*40"/>
    <s v="Cosmetic"/>
    <n v="3000"/>
    <n v="1050000"/>
    <n v="40.384615384615387"/>
    <n v="350"/>
    <s v="BU Discontinued - [1]"/>
    <n v="3000"/>
    <n v="1050000"/>
    <x v="2"/>
    <s v="Keep provision"/>
    <s v="Y"/>
  </r>
  <r>
    <x v="1"/>
    <s v="762130"/>
    <s v="Powder KAO WAX EB-FF/chất phụ gia"/>
    <s v="Cosmetic"/>
    <n v="2"/>
    <n v="2900000"/>
    <n v="111.53846153846153"/>
    <n v="1450000"/>
    <s v="BU Discontinued - [1]"/>
    <n v="2"/>
    <n v="2900000"/>
    <x v="2"/>
    <s v="Keep provision"/>
    <s v="Y"/>
  </r>
  <r>
    <x v="1"/>
    <s v="762133"/>
    <s v="Nail sticker MC-001"/>
    <s v="Cosmetic"/>
    <n v="97"/>
    <n v="722878"/>
    <n v="27.803000000000001"/>
    <n v="7452.3505154639179"/>
    <s v="BU Discontinued - [1]"/>
    <n v="97"/>
    <n v="722878"/>
    <x v="2"/>
    <s v="Keep provision"/>
    <s v="Y"/>
  </r>
  <r>
    <x v="1"/>
    <s v="762136"/>
    <s v="Nail sticker MC-004"/>
    <s v="Cosmetic"/>
    <n v="299"/>
    <n v="3226545"/>
    <n v="124.09788461538461"/>
    <n v="10791.120401337792"/>
    <s v="BU Discontinued - [1]"/>
    <n v="299"/>
    <n v="3226545"/>
    <x v="2"/>
    <s v="Keep provision"/>
    <s v="Y"/>
  </r>
  <r>
    <x v="1"/>
    <s v="762139"/>
    <s v="Nail sticker MC-007"/>
    <s v="Cosmetic"/>
    <n v="164"/>
    <n v="3060059"/>
    <n v="117.69457692307692"/>
    <n v="18658.896341463416"/>
    <s v="BU Discontinued - [1]"/>
    <n v="164"/>
    <n v="3060059"/>
    <x v="2"/>
    <s v="Keep provision"/>
    <s v="Y"/>
  </r>
  <r>
    <x v="1"/>
    <s v="762140"/>
    <s v="Nail sticker MC-008"/>
    <s v="Cosmetic"/>
    <n v="297"/>
    <n v="5541692"/>
    <n v="213.142"/>
    <n v="18658.895622895623"/>
    <s v="BU Discontinued - [1]"/>
    <n v="297"/>
    <n v="5541692"/>
    <x v="2"/>
    <s v="Keep provision"/>
    <s v="Y"/>
  </r>
  <r>
    <x v="1"/>
    <s v="762141"/>
    <s v="Nail sticker MC-009"/>
    <s v="Cosmetic"/>
    <n v="298"/>
    <n v="3327278"/>
    <n v="127.97223076923076"/>
    <n v="11165.362416107382"/>
    <s v="BU Discontinued - [1]"/>
    <n v="298"/>
    <n v="3327278"/>
    <x v="2"/>
    <s v="Keep provision"/>
    <s v="Y"/>
  </r>
  <r>
    <x v="1"/>
    <s v="762142"/>
    <s v="Nail sticker MC-010"/>
    <s v="Cosmetic"/>
    <n v="150"/>
    <n v="2798834"/>
    <n v="107.64746153846154"/>
    <n v="18658.893333333333"/>
    <s v="BU Discontinued - [1]"/>
    <n v="150"/>
    <n v="2798834"/>
    <x v="2"/>
    <s v="Keep provision"/>
    <s v="Y"/>
  </r>
  <r>
    <x v="1"/>
    <s v="762143"/>
    <s v="Nail sticker MC-011"/>
    <s v="Cosmetic"/>
    <n v="167"/>
    <n v="3116036"/>
    <n v="119.84753846153846"/>
    <n v="18658.898203592813"/>
    <s v="BU Discontinued - [1]"/>
    <n v="167"/>
    <n v="3116036"/>
    <x v="2"/>
    <s v="Keep provision"/>
    <s v="Y"/>
  </r>
  <r>
    <x v="1"/>
    <s v="762145"/>
    <s v="Nail sticker MC-013"/>
    <s v="Cosmetic"/>
    <n v="155"/>
    <n v="2892129"/>
    <n v="111.23573076923077"/>
    <n v="18658.896774193548"/>
    <s v="BU Discontinued - [1]"/>
    <n v="155"/>
    <n v="2892129"/>
    <x v="2"/>
    <s v="Keep provision"/>
    <s v="Y"/>
  </r>
  <r>
    <x v="1"/>
    <s v="762146"/>
    <s v="Nail sticker MC-014"/>
    <s v="Cosmetic"/>
    <n v="181"/>
    <n v="3377260"/>
    <n v="129.89461538461538"/>
    <n v="18658.895027624309"/>
    <s v="BU Discontinued - [1]"/>
    <n v="181"/>
    <n v="3377260"/>
    <x v="2"/>
    <s v="Keep provision"/>
    <s v="Y"/>
  </r>
  <r>
    <x v="1"/>
    <s v="762147"/>
    <s v="Nail sticker MC-015"/>
    <s v="Cosmetic"/>
    <n v="153"/>
    <n v="2854811"/>
    <n v="109.80042307692308"/>
    <n v="18658.895424836603"/>
    <s v="BU Discontinued - [1]"/>
    <n v="153"/>
    <n v="2854811"/>
    <x v="2"/>
    <s v="Keep provision"/>
    <s v="Y"/>
  </r>
  <r>
    <x v="1"/>
    <s v="762148"/>
    <s v="Nail sticker MC-016"/>
    <s v="Cosmetic"/>
    <n v="299"/>
    <n v="3342934"/>
    <n v="128.57438461538462"/>
    <n v="11180.38127090301"/>
    <s v="BU Discontinued - [1]"/>
    <n v="299"/>
    <n v="3342934"/>
    <x v="2"/>
    <s v="Keep provision"/>
    <s v="Y"/>
  </r>
  <r>
    <x v="1"/>
    <s v="762149"/>
    <s v="Nail sticker MC-017"/>
    <s v="Cosmetic"/>
    <n v="299"/>
    <n v="3342934"/>
    <n v="128.57438461538462"/>
    <n v="11180.38127090301"/>
    <s v="BU Discontinued - [1]"/>
    <n v="299"/>
    <n v="3342934"/>
    <x v="2"/>
    <s v="Keep provision"/>
    <s v="Y"/>
  </r>
  <r>
    <x v="1"/>
    <s v="762150"/>
    <s v="Nail sticker MC-018"/>
    <s v="Cosmetic"/>
    <n v="99"/>
    <n v="1847231"/>
    <n v="71.047346153846149"/>
    <n v="18658.898989898989"/>
    <s v="BU Discontinued - [1]"/>
    <n v="99"/>
    <n v="1847231"/>
    <x v="2"/>
    <s v="Keep provision"/>
    <s v="Y"/>
  </r>
  <r>
    <x v="1"/>
    <s v="762151"/>
    <s v="Nail sticker MC-019"/>
    <s v="Cosmetic"/>
    <n v="155"/>
    <n v="2892129"/>
    <n v="111.23573076923077"/>
    <n v="18658.896774193548"/>
    <s v="BU Discontinued - [1]"/>
    <n v="155"/>
    <n v="2892129"/>
    <x v="2"/>
    <s v="Keep provision"/>
    <s v="Y"/>
  </r>
  <r>
    <x v="1"/>
    <s v="762152"/>
    <s v="Nail sticker MC-020"/>
    <s v="Cosmetic"/>
    <n v="108"/>
    <n v="2015161"/>
    <n v="77.506192307692302"/>
    <n v="18658.89814814815"/>
    <s v="BU Discontinued - [1]"/>
    <n v="108"/>
    <n v="2015161"/>
    <x v="2"/>
    <s v="Keep provision"/>
    <s v="Y"/>
  </r>
  <r>
    <x v="1"/>
    <s v="762153"/>
    <s v="Nail sticker MC-021"/>
    <s v="Cosmetic"/>
    <n v="277"/>
    <n v="3001422"/>
    <n v="115.43930769230769"/>
    <n v="10835.458483754514"/>
    <s v="BU Discontinued - [1]"/>
    <n v="277"/>
    <n v="3001422"/>
    <x v="2"/>
    <s v="Keep provision"/>
    <s v="Y"/>
  </r>
  <r>
    <x v="1"/>
    <s v="762154"/>
    <s v="Nail sticker MC-022"/>
    <s v="Cosmetic"/>
    <n v="235"/>
    <n v="4384841"/>
    <n v="168.64773076923078"/>
    <n v="18658.897872340425"/>
    <s v="BU Discontinued - [1]"/>
    <n v="235"/>
    <n v="4384841"/>
    <x v="2"/>
    <s v="Keep provision"/>
    <s v="Y"/>
  </r>
  <r>
    <x v="1"/>
    <s v="762155"/>
    <s v="Nail sticker MC-023"/>
    <s v="Cosmetic"/>
    <n v="99"/>
    <n v="1847231"/>
    <n v="71.047346153846149"/>
    <n v="18658.898989898989"/>
    <s v="BU Discontinued - [1]"/>
    <n v="99"/>
    <n v="1847231"/>
    <x v="2"/>
    <s v="Keep provision"/>
    <s v="Y"/>
  </r>
  <r>
    <x v="1"/>
    <s v="762158"/>
    <s v="Nail sticker MC-026"/>
    <s v="Cosmetic"/>
    <n v="117"/>
    <n v="2183091"/>
    <n v="83.965038461538455"/>
    <n v="18658.897435897437"/>
    <s v="BU Discontinued - [1]"/>
    <n v="117"/>
    <n v="2183091"/>
    <x v="2"/>
    <s v="Keep provision"/>
    <s v="Y"/>
  </r>
  <r>
    <x v="1"/>
    <s v="762159"/>
    <s v="Nail sticker MC-027"/>
    <s v="Cosmetic"/>
    <n v="95"/>
    <n v="1772595"/>
    <n v="68.176730769230772"/>
    <n v="18658.894736842107"/>
    <s v="BU Discontinued - [1]"/>
    <n v="95"/>
    <n v="1772595"/>
    <x v="2"/>
    <s v="Keep provision"/>
    <s v="Y"/>
  </r>
  <r>
    <x v="1"/>
    <s v="762160"/>
    <s v="Nail sticker MC-028"/>
    <s v="Cosmetic"/>
    <n v="246"/>
    <n v="2739246"/>
    <n v="105.35561538461539"/>
    <n v="11135.146341463415"/>
    <s v="BU Discontinued - [1]"/>
    <n v="246"/>
    <n v="2739246"/>
    <x v="2"/>
    <s v="Keep provision"/>
    <s v="Y"/>
  </r>
  <r>
    <x v="1"/>
    <s v="762161"/>
    <s v="Nail sticker MC-029"/>
    <s v="Cosmetic"/>
    <n v="99"/>
    <n v="1847231"/>
    <n v="71.047346153846149"/>
    <n v="18658.898989898989"/>
    <s v="BU Discontinued - [1]"/>
    <n v="99"/>
    <n v="1847231"/>
    <x v="2"/>
    <s v="Keep provision"/>
    <s v="Y"/>
  </r>
  <r>
    <x v="1"/>
    <s v="762162"/>
    <s v="Nail sticker MC-030"/>
    <s v="Cosmetic"/>
    <n v="99"/>
    <n v="1847231"/>
    <n v="71.047346153846149"/>
    <n v="18658.898989898989"/>
    <s v="BU Discontinued - [1]"/>
    <n v="99"/>
    <n v="1847231"/>
    <x v="2"/>
    <s v="Keep provision"/>
    <s v="Y"/>
  </r>
  <r>
    <x v="1"/>
    <s v="762163"/>
    <s v="Nail sticker MC-031"/>
    <s v="Cosmetic"/>
    <n v="149"/>
    <n v="2780175"/>
    <n v="106.92980769230769"/>
    <n v="18658.892617449663"/>
    <s v="BU Discontinued - [1]"/>
    <n v="149"/>
    <n v="2780175"/>
    <x v="2"/>
    <s v="Keep provision"/>
    <s v="Y"/>
  </r>
  <r>
    <x v="1"/>
    <s v="762164"/>
    <s v="Nail sticker MC-032"/>
    <s v="Cosmetic"/>
    <n v="99"/>
    <n v="1847231"/>
    <n v="71.047346153846149"/>
    <n v="18658.898989898989"/>
    <s v="BU Discontinued - [1]"/>
    <n v="99"/>
    <n v="1847231"/>
    <x v="2"/>
    <s v="Keep provision"/>
    <s v="Y"/>
  </r>
  <r>
    <x v="1"/>
    <s v="762165"/>
    <s v="Nail sticker MC-033"/>
    <s v="Cosmetic"/>
    <n v="126"/>
    <n v="2351021"/>
    <n v="90.423884615384608"/>
    <n v="18658.896825396827"/>
    <s v="BU Discontinued - [1]"/>
    <n v="126"/>
    <n v="2351021"/>
    <x v="2"/>
    <s v="Keep provision"/>
    <s v="Y"/>
  </r>
  <r>
    <x v="1"/>
    <s v="762166"/>
    <s v="Nail sticker MC-034"/>
    <s v="Cosmetic"/>
    <n v="144"/>
    <n v="2686881"/>
    <n v="103.34157692307693"/>
    <n v="18658.895833333332"/>
    <s v="BU Discontinued - [1]"/>
    <n v="144"/>
    <n v="2686881"/>
    <x v="2"/>
    <s v="Keep provision"/>
    <s v="Y"/>
  </r>
  <r>
    <x v="1"/>
    <s v="762167"/>
    <s v="Nail sticker MC-035"/>
    <s v="Cosmetic"/>
    <n v="229"/>
    <n v="2560307"/>
    <n v="98.473346153846151"/>
    <n v="11180.379912663755"/>
    <s v="BU Discontinued - [1]"/>
    <n v="229"/>
    <n v="2560307"/>
    <x v="2"/>
    <s v="Keep provision"/>
    <s v="Y"/>
  </r>
  <r>
    <x v="1"/>
    <s v="762168"/>
    <s v="Nail sticker MC-036"/>
    <s v="Cosmetic"/>
    <n v="230"/>
    <n v="2574928"/>
    <n v="99.035692307692301"/>
    <n v="11195.339130434782"/>
    <s v="BU Discontinued - [1]"/>
    <n v="230"/>
    <n v="2574928"/>
    <x v="2"/>
    <s v="Keep provision"/>
    <s v="Y"/>
  </r>
  <r>
    <x v="1"/>
    <s v="762169"/>
    <s v="Nail sticker MC-037"/>
    <s v="Cosmetic"/>
    <n v="72"/>
    <n v="1343441"/>
    <n v="51.67080769230769"/>
    <n v="18658.902777777777"/>
    <s v="BU Discontinued - [1]"/>
    <n v="72"/>
    <n v="1343441"/>
    <x v="2"/>
    <s v="Keep provision"/>
    <s v="Y"/>
  </r>
  <r>
    <x v="1"/>
    <s v="762170"/>
    <s v="Nail sticker MC-038"/>
    <s v="Cosmetic"/>
    <n v="298"/>
    <n v="5560351"/>
    <n v="213.85965384615383"/>
    <n v="18658.895973154362"/>
    <s v="BU Discontinued - [1]"/>
    <n v="298"/>
    <n v="5560351"/>
    <x v="2"/>
    <s v="Keep provision"/>
    <s v="Y"/>
  </r>
  <r>
    <x v="1"/>
    <s v="762171"/>
    <s v="Nail sticker MC-039"/>
    <s v="Cosmetic"/>
    <n v="299"/>
    <n v="5579010"/>
    <n v="214.5773076923077"/>
    <n v="18658.896321070235"/>
    <s v="BU Discontinued - [1]"/>
    <n v="299"/>
    <n v="5579010"/>
    <x v="2"/>
    <s v="Keep provision"/>
    <s v="Y"/>
  </r>
  <r>
    <x v="1"/>
    <s v="762172"/>
    <s v="Nail sticker MC-040"/>
    <s v="Cosmetic"/>
    <n v="98"/>
    <n v="1828572"/>
    <n v="70.329692307692312"/>
    <n v="18658.897959183672"/>
    <s v="BU Discontinued - [1]"/>
    <n v="98"/>
    <n v="1828572"/>
    <x v="2"/>
    <s v="Keep provision"/>
    <s v="Y"/>
  </r>
  <r>
    <x v="1"/>
    <s v="762173"/>
    <s v="Nail sticker MC-041"/>
    <s v="Cosmetic"/>
    <n v="169"/>
    <n v="3153353"/>
    <n v="121.2828076923077"/>
    <n v="18658.893491124261"/>
    <s v="BU Discontinued - [1]"/>
    <n v="169"/>
    <n v="3153353"/>
    <x v="2"/>
    <s v="Keep provision"/>
    <s v="Y"/>
  </r>
  <r>
    <x v="1"/>
    <s v="762174"/>
    <s v="Nail sticker MC-042"/>
    <s v="Cosmetic"/>
    <n v="15"/>
    <n v="279883"/>
    <n v="10.76473076923077"/>
    <n v="18658.866666666665"/>
    <s v="BU Discontinued - [1]"/>
    <n v="15"/>
    <n v="279883"/>
    <x v="2"/>
    <s v="Keep provision"/>
    <s v="Y"/>
  </r>
  <r>
    <x v="1"/>
    <s v="762179"/>
    <s v="Mini buffer for nail (muse&amp;co), pink color/ Dũa màu hồng"/>
    <s v="Cosmetic"/>
    <n v="4400"/>
    <n v="1108105"/>
    <n v="42.619423076923077"/>
    <n v="251.84204545454546"/>
    <s v="BU Discontinued - [1]"/>
    <n v="4400"/>
    <n v="1108105"/>
    <x v="2"/>
    <s v="Keep provision"/>
    <s v="Y"/>
  </r>
  <r>
    <x v="1"/>
    <s v="762180"/>
    <s v="Muse&amp;co Paper packaging (for Glitz Gel Strips)"/>
    <s v="Cosmetic"/>
    <n v="2961"/>
    <n v="1491409"/>
    <n v="57.361884615384618"/>
    <n v="503.68422830124956"/>
    <s v="BU Discontinued - [1]"/>
    <n v="2961"/>
    <n v="1491409"/>
    <x v="2"/>
    <s v="Keep provision"/>
    <s v="Y"/>
  </r>
  <r>
    <x v="1"/>
    <s v="762181"/>
    <s v="HOUSING 630W"/>
    <s v="Etc"/>
    <n v="4592"/>
    <n v="158991076"/>
    <n v="6115.0413846153842"/>
    <n v="34623.492160278744"/>
    <s v="These raw materials are in good condition and can be used for other customer, no expiry date on these raw materials. Hence, no provison"/>
    <n v="0"/>
    <n v="0"/>
    <x v="2"/>
    <s v="No provision"/>
    <s v="Y"/>
  </r>
  <r>
    <x v="1"/>
    <s v="762182"/>
    <s v="BRAKET 630W"/>
    <s v="Etc"/>
    <n v="392"/>
    <n v="11059000"/>
    <n v="425.34615384615387"/>
    <n v="28211.734693877552"/>
    <s v="These raw materials are in good condition and can be used for other customer, no expiry date on these raw materials. Hence, no provison"/>
    <n v="0"/>
    <n v="0"/>
    <x v="2"/>
    <s v="No provision"/>
    <s v="Y"/>
  </r>
  <r>
    <x v="1"/>
    <s v="762191"/>
    <s v="MTP LAHAINA_50-PR913-1_Thermal Pad/Băng dính"/>
    <s v="Etc"/>
    <n v="13972"/>
    <n v="105602040.976634"/>
    <n v="4061.6169606397689"/>
    <n v="7558.1191652328944"/>
    <s v="These raw materials are in good condition and can be used for other customer, no expiry date on these raw materials. Hence, no provison"/>
    <n v="0"/>
    <n v="0"/>
    <x v="1"/>
    <m/>
    <s v="N"/>
  </r>
  <r>
    <x v="1"/>
    <s v="762208"/>
    <s v="Bearing 6000ZZ3CMR K NS7ST-3BBB00035A"/>
    <s v="Auto"/>
    <n v="3628"/>
    <n v="31223442.983240768"/>
    <n v="1200.901653201568"/>
    <n v="8606.2411750939282"/>
    <s v=""/>
    <n v="0"/>
    <n v="0"/>
    <x v="1"/>
    <m/>
    <s v="N"/>
  </r>
  <r>
    <x v="1"/>
    <s v="762209"/>
    <s v="Bearing 6200T1XZZ#CMR K NS7ST-3432GJ0005A-F (Vòng bi lắp ráp hàng LGIT 630W/BYD cover)"/>
    <s v="Auto"/>
    <n v="4627"/>
    <n v="47213423.901093237"/>
    <n v="1815.9009192728167"/>
    <n v="10203.895375209258"/>
    <s v="These raw materials are in good condition and can be used for other customer, no expiry date on these raw materials. Hence, no provison"/>
    <n v="0"/>
    <n v="0"/>
    <x v="1"/>
    <m/>
    <s v="N"/>
  </r>
  <r>
    <x v="1"/>
    <s v="762210"/>
    <s v="Tray PET 27 - MTP Lahaina 360*460, Khay nhựa Tray PET 27"/>
    <s v="Etc"/>
    <n v="199.66669000000013"/>
    <n v="713936.28876149515"/>
    <n v="27.459088029288274"/>
    <n v="3575.6404273616931"/>
    <s v=""/>
    <n v="0"/>
    <n v="0"/>
    <x v="1"/>
    <m/>
    <s v="N"/>
  </r>
  <r>
    <x v="1"/>
    <s v="762211"/>
    <s v="Mặt nhựa meka 50-PN598-1 (hàng qualcomm)"/>
    <s v="Etc"/>
    <n v="534"/>
    <n v="16563513"/>
    <n v="637.05819230769225"/>
    <n v="31017.814606741573"/>
    <s v="These raw materials are in good condition and can be used for other customer, no expiry date on these raw materials. Hence, no provison"/>
    <n v="0"/>
    <n v="0"/>
    <x v="2"/>
    <s v="No provision"/>
    <s v="Y"/>
  </r>
  <r>
    <x v="1"/>
    <s v="762213"/>
    <s v="50-PP516-1 ADHENSIVE, SPEAKER BOX, MTP LAHAINA/BĂNG DÍNH"/>
    <s v="Etc"/>
    <n v="2000"/>
    <n v="2342000"/>
    <n v="90.07692307692308"/>
    <n v="1171"/>
    <s v=""/>
    <n v="0"/>
    <n v="0"/>
    <x v="1"/>
    <m/>
    <s v="N"/>
  </r>
  <r>
    <x v="1"/>
    <s v="762214"/>
    <s v="50-PR793-1 ADHENSIVE, DISPLAY, BOTTOM, MTP LAHAINA/BĂNG DÍNH"/>
    <s v="Etc"/>
    <n v="165"/>
    <n v="153285"/>
    <n v="5.8955769230769235"/>
    <n v="929"/>
    <s v=""/>
    <n v="0"/>
    <n v="0"/>
    <x v="1"/>
    <m/>
    <s v="N"/>
  </r>
  <r>
    <x v="1"/>
    <s v="762215"/>
    <s v="50-PR794-1 ADHENSIVE, DISPLAY, LEFT, MTP LAHAINA/BĂNG DÍNH"/>
    <s v="Etc"/>
    <n v="500"/>
    <n v="662500"/>
    <n v="25.48076923076923"/>
    <n v="1325"/>
    <s v="Currenly no customer using these RM. Hence, full provision to be made"/>
    <n v="500"/>
    <n v="662500"/>
    <x v="2"/>
    <s v="Reverse provison"/>
    <s v="Y"/>
  </r>
  <r>
    <x v="1"/>
    <s v="762216"/>
    <s v="50-PR795-1 ADHENSIVE, DISPLAY, RIGHT, MTP LAHAINA/BĂNG DÍNH"/>
    <s v="Etc"/>
    <n v="35"/>
    <n v="46375"/>
    <n v="1.7836538461538463"/>
    <n v="1325"/>
    <s v="Currenly no customer using these RM. Hence, full provision to be made"/>
    <n v="35"/>
    <n v="46375"/>
    <x v="2"/>
    <s v="Reverse provison"/>
    <s v="Y"/>
  </r>
  <r>
    <x v="1"/>
    <s v="762217"/>
    <s v="50-PP717-1 GASKET, MIC, REAR HOUSING/BĂNG DÍNH"/>
    <s v="Etc"/>
    <n v="422"/>
    <n v="362076"/>
    <n v="13.926"/>
    <n v="858"/>
    <s v=""/>
    <n v="0"/>
    <n v="0"/>
    <x v="1"/>
    <m/>
    <s v="N"/>
  </r>
  <r>
    <x v="1"/>
    <s v="762218"/>
    <s v="50-PP718-1 GASKET, MIC, BATTERY DOOR/BĂNG DÍNH"/>
    <s v="Etc"/>
    <n v="898"/>
    <n v="361894"/>
    <n v="13.919"/>
    <n v="403"/>
    <s v=""/>
    <n v="0"/>
    <n v="0"/>
    <x v="1"/>
    <m/>
    <s v="N"/>
  </r>
  <r>
    <x v="1"/>
    <s v="762219"/>
    <s v="50-PP815-1 ADHENSIVE REAR LENS/BĂNG DÍNH"/>
    <s v="Etc"/>
    <n v="321"/>
    <n v="936999"/>
    <n v="36.038423076923074"/>
    <n v="2919"/>
    <s v="These raw materials are in good condition and can be used for other customer, no expiry date on these raw materials. Hence, no provison"/>
    <n v="0"/>
    <n v="0"/>
    <x v="1"/>
    <m/>
    <s v="N"/>
  </r>
  <r>
    <x v="1"/>
    <s v="762220"/>
    <s v="50-PN599-1 ADHENSIVE FRONT LENS/BĂNG DÍNH"/>
    <s v="Etc"/>
    <n v="659"/>
    <n v="1060990"/>
    <n v="40.807307692307695"/>
    <n v="1610"/>
    <s v="Currenly no customer using these RM. Hence, full provision to be made"/>
    <n v="659"/>
    <n v="1060990"/>
    <x v="2"/>
    <s v="Reverse provison"/>
    <s v="Y"/>
  </r>
  <r>
    <x v="1"/>
    <s v="762221"/>
    <s v="Tray 97055 black (for automotive dept)"/>
    <s v="Etc"/>
    <n v="100"/>
    <n v="460000"/>
    <n v="17.692307692307693"/>
    <n v="4600"/>
    <s v="Currenly no customer using these RM. Hence, full provision to be made"/>
    <n v="100"/>
    <n v="460000"/>
    <x v="2"/>
    <s v="Reverse provison"/>
    <s v="Y"/>
  </r>
  <r>
    <x v="1"/>
    <s v="762222"/>
    <s v="Tray 97055 clear (for automotive dept )"/>
    <s v="Etc"/>
    <n v="330"/>
    <n v="1443969"/>
    <n v="55.537269230769233"/>
    <n v="4375.6636363636362"/>
    <s v="Currenly no customer using these RM. Hence, full provision to be made"/>
    <n v="330"/>
    <n v="1443969"/>
    <x v="2"/>
    <s v="Reverse provison"/>
    <s v="Y"/>
  </r>
  <r>
    <x v="1"/>
    <s v="762227"/>
    <s v="Tray IKC camera base clear"/>
    <s v="Etc"/>
    <n v="450"/>
    <n v="3408300"/>
    <n v="131.08846153846153"/>
    <n v="7574"/>
    <s v="Item not able to re-use"/>
    <n v="450"/>
    <n v="3408300"/>
    <x v="2"/>
    <s v="Reverse provison"/>
    <s v="Y"/>
  </r>
  <r>
    <x v="1"/>
    <s v="762228"/>
    <s v="Tray IKC camera base black"/>
    <s v="Etc"/>
    <n v="269"/>
    <n v="2037406"/>
    <n v="78.361769230769227"/>
    <n v="7574"/>
    <s v="Item not able to re-use"/>
    <n v="269"/>
    <n v="2037406"/>
    <x v="2"/>
    <s v="Reverse provison"/>
    <s v="Y"/>
  </r>
  <r>
    <x v="1"/>
    <s v="762230"/>
    <s v="50-PR914-1 GROUNDING PAD, BEAMER MODULE, CHITWAN CDP( Liệu của MC)"/>
    <s v="Etc"/>
    <n v="5665"/>
    <n v="1133000"/>
    <n v="43.57692307692308"/>
    <n v="200"/>
    <s v="These raw materials are in good condition and can be used for other customer, no expiry date on these raw materials. Hence, no provison"/>
    <n v="0"/>
    <n v="0"/>
    <x v="1"/>
    <m/>
    <s v="N"/>
  </r>
  <r>
    <x v="1"/>
    <s v="762231"/>
    <s v="50-PR977-1 Pad, conductive, FPC Connector, MTP Lahaina( liệu của MC)"/>
    <s v="Etc"/>
    <n v="6243"/>
    <n v="1248600"/>
    <n v="48.023076923076921"/>
    <n v="200"/>
    <s v="Currenly no customer using these RM. Hence, full provision to be made"/>
    <n v="6454"/>
    <n v="1290800"/>
    <x v="1"/>
    <s v="Reverse provison"/>
    <s v="N"/>
  </r>
  <r>
    <x v="1"/>
    <s v="762235"/>
    <s v="50-PP814-10 Rear Lens, MTP Bitra Lahaina ( no coating) (hàng qualcomm)"/>
    <s v="Etc"/>
    <n v="240"/>
    <n v="6051533.1842815401"/>
    <n v="232.75127631852078"/>
    <n v="25214.721601173085"/>
    <s v=""/>
    <n v="0"/>
    <n v="0"/>
    <x v="1"/>
    <m/>
    <s v="N"/>
  </r>
  <r>
    <x v="1"/>
    <s v="762236"/>
    <s v="Carton tray IN/YLR42 3 plates, 2 yellow surface IN/YLR 42/Khay carton Gen 2 không nắp đục lỗ tay cầm 2 mặt vàng 525*350*140"/>
    <s v="Etc"/>
    <n v="127.14999999999998"/>
    <n v="795623.67093849299"/>
    <n v="30.600910420711269"/>
    <n v="6257.3627285764305"/>
    <s v=""/>
    <n v="0"/>
    <n v="0"/>
    <x v="1"/>
    <m/>
    <s v="N"/>
  </r>
  <r>
    <x v="1"/>
    <s v="762237"/>
    <s v="Devide pad BR30(3 plates) 2 yellow surface/Vách ngăn (chia 3) 487*136*3T"/>
    <s v="Etc"/>
    <n v="642.69999999999982"/>
    <n v="655872.41980057675"/>
    <n v="25.225862300022182"/>
    <n v="1020.4954407975368"/>
    <s v=""/>
    <n v="0"/>
    <n v="0"/>
    <x v="1"/>
    <m/>
    <s v="N"/>
  </r>
  <r>
    <x v="1"/>
    <s v="762238"/>
    <s v="Devide pad BR31(3 plates) 2 yellow surface/Vách ngăn (chia 9) 339*136*3T"/>
    <s v="Etc"/>
    <n v="301.90000000000009"/>
    <n v="309764.64737579226"/>
    <n v="11.914024899068933"/>
    <n v="1026.05050472273"/>
    <s v=""/>
    <n v="0"/>
    <n v="0"/>
    <x v="1"/>
    <m/>
    <s v="N"/>
  </r>
  <r>
    <x v="1"/>
    <s v="762242"/>
    <s v="Poly bag for nail sticker/túi bóng dán miệng 75*275.44"/>
    <s v="Cosmetic"/>
    <n v="7"/>
    <n v="726600"/>
    <n v="27.946153846153845"/>
    <n v="103800"/>
    <s v="BU Discontinued - [1]"/>
    <n v="7"/>
    <n v="726600"/>
    <x v="2"/>
    <s v="Keep provision"/>
    <s v="Y"/>
  </r>
  <r>
    <x v="1"/>
    <s v="762251"/>
    <s v="Paper box/hộp giấy móng tay 30-02264-FA2"/>
    <s v="Cosmetic"/>
    <n v="4308"/>
    <n v="4178760"/>
    <n v="160.72153846153847"/>
    <n v="970"/>
    <s v="BU Discontinued - [1]"/>
    <n v="4308"/>
    <n v="4178760"/>
    <x v="2"/>
    <s v="Keep provision"/>
    <s v="Y"/>
  </r>
  <r>
    <x v="1"/>
    <s v="762252"/>
    <s v="Paper box/hộp giấy móng tay 30-02270-FA2"/>
    <s v="Cosmetic"/>
    <n v="319"/>
    <n v="427460"/>
    <n v="16.440769230769231"/>
    <n v="1340"/>
    <s v="BU Discontinued - [1]"/>
    <n v="319"/>
    <n v="427460"/>
    <x v="2"/>
    <s v="Keep provision"/>
    <s v="Y"/>
  </r>
  <r>
    <x v="1"/>
    <s v="762253"/>
    <s v="Resin/ Nhựa MA5400 (PBT GF40%-color: BK). Maker: Lotte advanced material"/>
    <s v="Resin"/>
    <n v="1857"/>
    <n v="281242650"/>
    <n v="10817.025"/>
    <n v="151450"/>
    <s v="These raw materials are in good condition and can be used for other customer, no expiry date on these raw materials. Hence, no provison"/>
    <n v="0"/>
    <n v="0"/>
    <x v="2"/>
    <s v="No provision"/>
    <s v="Y"/>
  </r>
  <r>
    <x v="1"/>
    <s v="762257"/>
    <s v="Devide pad YL 24/Tấm đệm YL 24, 3 lớp, 2 mặt vàng kích thước 460*355 mm"/>
    <s v="Etc"/>
    <n v="438.32860099999982"/>
    <n v="71863.497749773465"/>
    <n v="2.7639806826835946"/>
    <n v="163.94891318025924"/>
    <s v=""/>
    <n v="0"/>
    <n v="0"/>
    <x v="1"/>
    <m/>
    <s v="N"/>
  </r>
  <r>
    <x v="1"/>
    <s v="762258"/>
    <s v="Cover IN/YLR43 3 plates, 2 yellow surface/Nắp IN/YLR43 2 mặt vàng 550*370*60mm"/>
    <s v="Etc"/>
    <n v="190"/>
    <n v="1444380"/>
    <n v="55.553076923076922"/>
    <n v="7602"/>
    <s v="These raw materials are in good condition and can be used for other customer, no expiry date on these raw materials. Hence, no provison"/>
    <n v="0"/>
    <n v="0"/>
    <x v="1"/>
    <m/>
    <s v="N"/>
  </r>
  <r>
    <x v="1"/>
    <s v="762259"/>
    <s v="Carton tray IN/YLR 44 3 plates 2 surface yellow/Khay carton ba lớp hai mặt vàng IN/YLR44 525*350*85"/>
    <s v="Etc"/>
    <n v="1303.9678109999895"/>
    <n v="7449568.1042429358"/>
    <n v="286.52185016318981"/>
    <n v="5712.9999999999964"/>
    <s v=""/>
    <n v="0"/>
    <n v="0"/>
    <x v="1"/>
    <m/>
    <s v="N"/>
  </r>
  <r>
    <x v="1"/>
    <s v="762260"/>
    <s v="Devide pad  3 plates 2 surface yellow (2R) BR34-2R/Vách carton 3 lớp 2 mặt vàng BR34-2R 338*82"/>
    <s v="Etc"/>
    <n v="2501.900239999999"/>
    <n v="3232455.1100800037"/>
    <n v="124.3251965415386"/>
    <n v="1292.000000000002"/>
    <s v=""/>
    <n v="0"/>
    <n v="0"/>
    <x v="1"/>
    <m/>
    <s v="N"/>
  </r>
  <r>
    <x v="1"/>
    <s v="762261"/>
    <s v="Devide pad  3 plates 2 surface yellow (3R) BR35-3R/Vách carton 3 lớp 2 mặt vàng BR35-3R 501*82"/>
    <s v="Etc"/>
    <n v="982.74246399999993"/>
    <n v="1354219.1153923729"/>
    <n v="52.085350592014343"/>
    <n v="1378.0000000003795"/>
    <s v=""/>
    <n v="0"/>
    <n v="0"/>
    <x v="1"/>
    <m/>
    <s v="N"/>
  </r>
  <r>
    <x v="1"/>
    <s v="762262"/>
    <s v="Carton tray IN/YLR 45 3 plates 2 surface yellow/Khay carton 3 lớp 2 mặt vàng IN/YLR45 525*350*122"/>
    <s v="Etc"/>
    <n v="20"/>
    <n v="130002.95087106992"/>
    <n v="5.000113495041151"/>
    <n v="6500.1475435534958"/>
    <s v=""/>
    <n v="0"/>
    <n v="0"/>
    <x v="1"/>
    <m/>
    <s v="N"/>
  </r>
  <r>
    <x v="1"/>
    <s v="762263"/>
    <s v="Devide pad  3 plates 2 surface yellow (9R) BR36-9R/Vách carton 3 lớp 2 mặt vàng BR36-9R 338*119"/>
    <s v="Etc"/>
    <n v="200"/>
    <n v="309077.08592777071"/>
    <n v="11.887580227991181"/>
    <n v="1545.3854296388536"/>
    <s v=""/>
    <n v="0"/>
    <n v="0"/>
    <x v="1"/>
    <m/>
    <s v="N"/>
  </r>
  <r>
    <x v="1"/>
    <s v="762264"/>
    <s v="Devide pad  3 plates 2 surface yellow (3R) BR37-3R/Vách carton 3 lớp 2 mặt vàng BR37-3R 501*119"/>
    <s v="Etc"/>
    <n v="228.00000000000023"/>
    <n v="388849.56759671029"/>
    <n v="14.955752599873472"/>
    <n v="1705.4805596346926"/>
    <s v=""/>
    <n v="0"/>
    <n v="0"/>
    <x v="1"/>
    <m/>
    <s v="N"/>
  </r>
  <r>
    <x v="1"/>
    <s v="762267"/>
    <s v="Devide pad  3 plates 2 surface yellow (24R) BR39-24R/Vách carton 3 lớp 2 mặt vàng BR39-24R 501*106"/>
    <s v="Etc"/>
    <n v="235"/>
    <n v="385165"/>
    <n v="14.814038461538461"/>
    <n v="1639"/>
    <s v=""/>
    <n v="0"/>
    <n v="0"/>
    <x v="1"/>
    <m/>
    <s v="N"/>
  </r>
  <r>
    <x v="1"/>
    <s v="762276"/>
    <s v="Pearl paper box Muse&amp;Co 1 set (Japanese) - Hộp ngọc trai Muse&amp;CO 1 set (tiếng Nhật)"/>
    <s v="Cosmetic"/>
    <n v="10308"/>
    <n v="41649867"/>
    <n v="1601.9179615384614"/>
    <n v="4040.5381257275903"/>
    <s v="BU Discontinued - [1]"/>
    <n v="10308"/>
    <n v="41649867"/>
    <x v="2"/>
    <s v="Keep provision"/>
    <s v="Y"/>
  </r>
  <r>
    <x v="1"/>
    <s v="762277"/>
    <s v="Protective tape 1 - MCSV-19-058 QRD LAHAINA/Miếng dán"/>
    <s v="Etc"/>
    <n v="2825"/>
    <n v="3090550"/>
    <n v="118.86730769230769"/>
    <n v="1094"/>
    <s v="These raw materials are in good condition and can be used for other customer, no expiry date on these raw materials. Hence, no provison"/>
    <n v="0"/>
    <n v="0"/>
    <x v="1"/>
    <m/>
    <s v="N"/>
  </r>
  <r>
    <x v="1"/>
    <s v="762278"/>
    <s v="Protective tape 2 - MCSV-19-059 QRD LAHAINA/Miếng dán"/>
    <s v="Etc"/>
    <n v="2800"/>
    <n v="2086000"/>
    <n v="80.230769230769226"/>
    <n v="745"/>
    <s v="These raw materials are in good condition and can be used for other customer, no expiry date on these raw materials. Hence, no provison"/>
    <n v="0"/>
    <n v="0"/>
    <x v="1"/>
    <m/>
    <s v="N"/>
  </r>
  <r>
    <x v="1"/>
    <s v="762279"/>
    <s v="Tray MPC5.5 - PET Black 520*360*1.4T"/>
    <s v="Etc"/>
    <n v="321.12919999999758"/>
    <n v="2015445.6612602994"/>
    <n v="77.517140817703819"/>
    <n v="6276.1208300594108"/>
    <s v=""/>
    <n v="0"/>
    <n v="0"/>
    <x v="1"/>
    <m/>
    <s v="N"/>
  </r>
  <r>
    <x v="1"/>
    <s v="762281"/>
    <s v="Tray 80PCS clear 520*328*0.7T"/>
    <s v="Etc"/>
    <n v="100.47499999999999"/>
    <n v="351733.38659496902"/>
    <n v="13.528207176729579"/>
    <n v="3500.7055147546062"/>
    <s v=""/>
    <n v="0"/>
    <n v="0"/>
    <x v="1"/>
    <m/>
    <s v="N"/>
  </r>
  <r>
    <x v="1"/>
    <s v="762282"/>
    <s v="Artificial Nails Accessories: Rhombus (Light Blue). Size: 6x10mm"/>
    <s v="Cosmetic"/>
    <n v="8464"/>
    <n v="11457280"/>
    <n v="440.66461538461539"/>
    <n v="1353.6483931947071"/>
    <s v="BU Discontinued - [1]"/>
    <n v="8464"/>
    <n v="11457280"/>
    <x v="2"/>
    <s v="Keep provision"/>
    <s v="Y"/>
  </r>
  <r>
    <x v="1"/>
    <s v="762283"/>
    <s v="Artificial Nails Accessories: Rhombus (Light Pink). Size: 6x10mm"/>
    <s v="Cosmetic"/>
    <n v="8456"/>
    <n v="6644350"/>
    <n v="255.55192307692309"/>
    <n v="785.75567644276259"/>
    <s v="BU Discontinued - [1]"/>
    <n v="8456"/>
    <n v="6644350"/>
    <x v="2"/>
    <s v="Keep provision"/>
    <s v="Y"/>
  </r>
  <r>
    <x v="1"/>
    <s v="762284"/>
    <s v="Artificial Nails Accessories: Rhombus (White). Size: 5x8mm"/>
    <s v="Cosmetic"/>
    <n v="1420"/>
    <n v="659831"/>
    <n v="25.378115384615384"/>
    <n v="464.66971830985915"/>
    <s v="BU Discontinued - [1]"/>
    <n v="1420"/>
    <n v="659831"/>
    <x v="2"/>
    <s v="Keep provision"/>
    <s v="Y"/>
  </r>
  <r>
    <x v="1"/>
    <s v="762285"/>
    <s v="Artificial Nails Accessories: Octagon (Light Pink). Size: 5.5x8mm"/>
    <s v="Cosmetic"/>
    <n v="8192"/>
    <n v="7539747"/>
    <n v="289.99026923076923"/>
    <n v="920.3792724609375"/>
    <s v="BU Discontinued - [1]"/>
    <n v="8192"/>
    <n v="7539747"/>
    <x v="2"/>
    <s v="Keep provision"/>
    <s v="Y"/>
  </r>
  <r>
    <x v="1"/>
    <s v="762286"/>
    <s v="Artificial Nails Accessories: Round Rectangle. Size: 6x6mm"/>
    <s v="Cosmetic"/>
    <n v="1420"/>
    <n v="4167356"/>
    <n v="160.28292307692308"/>
    <n v="2934.7577464788733"/>
    <s v="BU Discontinued - [1]"/>
    <n v="1420"/>
    <n v="4167356"/>
    <x v="2"/>
    <s v="Keep provision"/>
    <s v="Y"/>
  </r>
  <r>
    <x v="1"/>
    <s v="762288"/>
    <s v="Artificial Nails Accessories: Heart (Pink). Size: 3x3mm."/>
    <s v="Cosmetic"/>
    <n v="9967"/>
    <n v="3446486"/>
    <n v="132.55715384615385"/>
    <n v="345.78970602989864"/>
    <s v="BU Discontinued - [1]"/>
    <n v="9967"/>
    <n v="3446486"/>
    <x v="2"/>
    <s v="Keep provision"/>
    <s v="Y"/>
  </r>
  <r>
    <x v="1"/>
    <s v="762292"/>
    <s v="Artificial Nails Accessories: Rectangle (Crystal). Size: 3x7mm."/>
    <s v="Cosmetic"/>
    <n v="6606"/>
    <n v="3041263"/>
    <n v="116.97165384615384"/>
    <n v="460.37889797154105"/>
    <s v="BU Discontinued - [1]"/>
    <n v="6606"/>
    <n v="3041263"/>
    <x v="2"/>
    <s v="Keep provision"/>
    <s v="Y"/>
  </r>
  <r>
    <x v="1"/>
    <s v="762297"/>
    <s v="Artificial Nails Accessories: Color176. Size: SS20"/>
    <s v="Cosmetic"/>
    <n v="1420"/>
    <n v="104184"/>
    <n v="4.007076923076923"/>
    <n v="73.369014084507043"/>
    <s v="BU Discontinued - [1]"/>
    <n v="1420"/>
    <n v="104184"/>
    <x v="2"/>
    <s v="Keep provision"/>
    <s v="Y"/>
  </r>
  <r>
    <x v="1"/>
    <s v="762303"/>
    <s v="Artificial Nails Accessories: Crystal. Size: SS16"/>
    <s v="Cosmetic"/>
    <n v="1420"/>
    <n v="745833"/>
    <n v="28.685884615384616"/>
    <n v="525.23450704225354"/>
    <s v="BU Discontinued - [1]"/>
    <n v="1420"/>
    <n v="745833"/>
    <x v="2"/>
    <s v="Keep provision"/>
    <s v="Y"/>
  </r>
  <r>
    <x v="1"/>
    <s v="762307"/>
    <s v="Artificial Nails Accessories: . Size: Accessories"/>
    <s v="Cosmetic"/>
    <n v="1"/>
    <n v="2015143"/>
    <n v="77.505499999999998"/>
    <n v="2015143"/>
    <s v="BU Discontinued - [1]"/>
    <n v="1"/>
    <n v="2015143"/>
    <x v="2"/>
    <s v="Keep provision"/>
    <s v="Y"/>
  </r>
  <r>
    <x v="1"/>
    <s v="762327"/>
    <s v="Carton box 5 plates 2 surface yellow 480*350*380mm/Thùng carton 5 lớp 2 mặt vàng IN/YLR49 480*350*380mm"/>
    <s v="Etc"/>
    <n v="155.03781500000008"/>
    <n v="2083193.1932545281"/>
    <n v="80.122815125174156"/>
    <n v="13436.677969529737"/>
    <s v=""/>
    <n v="0"/>
    <n v="0"/>
    <x v="1"/>
    <m/>
    <s v="N"/>
  </r>
  <r>
    <x v="1"/>
    <s v="762328"/>
    <s v="Style label 40-02264-FA1/Tem dán"/>
    <s v="Cosmetic"/>
    <n v="3084"/>
    <n v="308400"/>
    <n v="11.861538461538462"/>
    <n v="100"/>
    <s v="BU Discontinued - [1]"/>
    <n v="3084"/>
    <n v="308400"/>
    <x v="2"/>
    <s v="Keep provision"/>
    <s v="Y"/>
  </r>
  <r>
    <x v="1"/>
    <s v="762329"/>
    <s v="Style label 40-02264-FB1/Tem dán"/>
    <s v="Cosmetic"/>
    <n v="4092"/>
    <n v="409200"/>
    <n v="15.738461538461538"/>
    <n v="100"/>
    <s v="BU Discontinued - [1]"/>
    <n v="4092"/>
    <n v="409200"/>
    <x v="2"/>
    <s v="Keep provision"/>
    <s v="Y"/>
  </r>
  <r>
    <x v="1"/>
    <s v="762330"/>
    <s v="Style label 40-02264-FC1/Tem dán"/>
    <s v="Cosmetic"/>
    <n v="4092"/>
    <n v="409200"/>
    <n v="15.738461538461538"/>
    <n v="100"/>
    <s v="BU Discontinued - [1]"/>
    <n v="4092"/>
    <n v="409200"/>
    <x v="2"/>
    <s v="Keep provision"/>
    <s v="Y"/>
  </r>
  <r>
    <x v="1"/>
    <s v="762331"/>
    <s v="Style label 40-02264-FD1/Tem dán"/>
    <s v="Cosmetic"/>
    <n v="4092"/>
    <n v="409200"/>
    <n v="15.738461538461538"/>
    <n v="100"/>
    <s v="BU Discontinued - [1]"/>
    <n v="4092"/>
    <n v="409200"/>
    <x v="2"/>
    <s v="Keep provision"/>
    <s v="Y"/>
  </r>
  <r>
    <x v="1"/>
    <s v="762332"/>
    <s v="Style label 40-02270-FA1/Tem dán"/>
    <s v="Cosmetic"/>
    <n v="4092"/>
    <n v="409200"/>
    <n v="15.738461538461538"/>
    <n v="100"/>
    <s v="BU Discontinued - [1]"/>
    <n v="4092"/>
    <n v="409200"/>
    <x v="2"/>
    <s v="Keep provision"/>
    <s v="Y"/>
  </r>
  <r>
    <x v="1"/>
    <s v="762333"/>
    <s v="Style label 40-02270-FB1/Tem dán"/>
    <s v="Cosmetic"/>
    <n v="4092"/>
    <n v="409200"/>
    <n v="15.738461538461538"/>
    <n v="100"/>
    <s v="BU Discontinued - [1]"/>
    <n v="4092"/>
    <n v="409200"/>
    <x v="2"/>
    <s v="Keep provision"/>
    <s v="Y"/>
  </r>
  <r>
    <x v="1"/>
    <s v="762334"/>
    <s v="Style label 40-02270-FC1/Tem dán"/>
    <s v="Cosmetic"/>
    <n v="4092"/>
    <n v="409200"/>
    <n v="15.738461538461538"/>
    <n v="100"/>
    <s v="BU Discontinued - [1]"/>
    <n v="4092"/>
    <n v="409200"/>
    <x v="2"/>
    <s v="Keep provision"/>
    <s v="Y"/>
  </r>
  <r>
    <x v="1"/>
    <s v="762335"/>
    <s v="Style label 40-02270-FD1/Tem dán"/>
    <s v="Cosmetic"/>
    <n v="4092"/>
    <n v="409200"/>
    <n v="15.738461538461538"/>
    <n v="100"/>
    <s v="BU Discontinued - [1]"/>
    <n v="4092"/>
    <n v="409200"/>
    <x v="2"/>
    <s v="Keep provision"/>
    <s v="Y"/>
  </r>
  <r>
    <x v="1"/>
    <s v="762337"/>
    <s v="Pad foam cover ASSY (orange)/Miếng dán foam màu cam 12.7*6.35*2.46"/>
    <s v="Etc"/>
    <n v="330000"/>
    <n v="478869891.78749365"/>
    <n v="18418.072761057447"/>
    <n v="1451.1208842045262"/>
    <s v=""/>
    <n v="0"/>
    <n v="0"/>
    <x v="1"/>
    <m/>
    <s v="N"/>
  </r>
  <r>
    <x v="1"/>
    <s v="762339"/>
    <s v="Style label 02270/Tem dán"/>
    <s v="Cosmetic"/>
    <n v="2984"/>
    <n v="298400"/>
    <n v="11.476923076923077"/>
    <n v="100"/>
    <s v="BU Discontinued - [1]"/>
    <n v="2984"/>
    <n v="298400"/>
    <x v="2"/>
    <s v="Keep provision"/>
    <s v="Y"/>
  </r>
  <r>
    <x v="1"/>
    <s v="762340"/>
    <s v="Style label 02264/Tem dán"/>
    <s v="Cosmetic"/>
    <n v="12981"/>
    <n v="739917"/>
    <n v="28.458346153846154"/>
    <n v="57"/>
    <s v="BU Discontinued - [1]"/>
    <n v="12981"/>
    <n v="739917"/>
    <x v="2"/>
    <s v="Keep provision"/>
    <s v="Y"/>
  </r>
  <r>
    <x v="1"/>
    <s v="762348"/>
    <s v="Artificial Nails Accessories. Shape: Rhombus (beveled edge). Color: Crystal.  Size: 6x10mm."/>
    <s v="Cosmetic"/>
    <n v="27375"/>
    <n v="16971265"/>
    <n v="652.74096153846153"/>
    <n v="619.9548858447489"/>
    <s v="BU Discontinued - [1]"/>
    <n v="27375"/>
    <n v="16971265"/>
    <x v="2"/>
    <s v="Keep provision"/>
    <s v="Y"/>
  </r>
  <r>
    <x v="1"/>
    <s v="762349"/>
    <s v="Artificial Nails Accessories. Shape: Octagon. Color: Crystal. Size: 5.5x8mm."/>
    <s v="Cosmetic"/>
    <n v="10085"/>
    <n v="6571958"/>
    <n v="252.7676153846154"/>
    <n v="651.65671789786813"/>
    <s v="BU Discontinued - [1]"/>
    <n v="10085"/>
    <n v="6571958"/>
    <x v="2"/>
    <s v="Keep provision"/>
    <s v="Y"/>
  </r>
  <r>
    <x v="1"/>
    <s v="762350"/>
    <s v="Artificial Nails Accessories. Shape: Heart. Color: Crystal. Size: 3x3mm."/>
    <s v="Cosmetic"/>
    <n v="12947"/>
    <n v="3489903"/>
    <n v="134.22703846153846"/>
    <n v="269.55302386653278"/>
    <s v="BU Discontinued - [1]"/>
    <n v="12947"/>
    <n v="3489903"/>
    <x v="2"/>
    <s v="Keep provision"/>
    <s v="Y"/>
  </r>
  <r>
    <x v="1"/>
    <s v="762351"/>
    <s v="Artificial Nails Accessories. Shape: Round. Color: Crystal. Size: SS4"/>
    <s v="Cosmetic"/>
    <n v="367"/>
    <n v="5077594"/>
    <n v="195.29207692307693"/>
    <n v="13835.405994550409"/>
    <s v="BU Discontinued - [1]"/>
    <n v="367"/>
    <n v="5077594"/>
    <x v="2"/>
    <s v="Keep provision"/>
    <s v="Y"/>
  </r>
  <r>
    <x v="1"/>
    <s v="762352"/>
    <s v="Artificial Nails Accessories. Shape: Round. Color: Crystal. Size: SS6."/>
    <s v="Cosmetic"/>
    <n v="391"/>
    <n v="5536947"/>
    <n v="212.95949999999999"/>
    <n v="14160.989769820972"/>
    <s v="BU Discontinued - [1]"/>
    <n v="391"/>
    <n v="5536947"/>
    <x v="2"/>
    <s v="Keep provision"/>
    <s v="Y"/>
  </r>
  <r>
    <x v="1"/>
    <s v="762353"/>
    <s v="Artificial Nails Accessories. Shape: Round. Color: Crystal. Size: SS8."/>
    <s v="Cosmetic"/>
    <n v="208"/>
    <n v="3917121"/>
    <n v="150.6585"/>
    <n v="18832.3125"/>
    <s v="BU Discontinued - [1]"/>
    <n v="208"/>
    <n v="3917121"/>
    <x v="2"/>
    <s v="Keep provision"/>
    <s v="Y"/>
  </r>
  <r>
    <x v="1"/>
    <s v="762354"/>
    <s v="Artificial Nails Accessories. Shape: Round. Color: Crystal. Size: SS10"/>
    <s v="Cosmetic"/>
    <n v="100"/>
    <n v="2284626"/>
    <n v="87.870230769230773"/>
    <n v="22846.26"/>
    <s v="BU Discontinued - [1]"/>
    <n v="100"/>
    <n v="2284626"/>
    <x v="2"/>
    <s v="Keep provision"/>
    <s v="Y"/>
  </r>
  <r>
    <x v="1"/>
    <s v="762355"/>
    <s v="Artificial Nails Accessories. Shape: Round. Color: Crystal. Size: SS12."/>
    <s v="Cosmetic"/>
    <n v="48"/>
    <n v="1751878"/>
    <n v="67.379923076923077"/>
    <n v="36497.458333333336"/>
    <s v="BU Discontinued - [1]"/>
    <n v="48"/>
    <n v="1751878"/>
    <x v="2"/>
    <s v="Keep provision"/>
    <s v="Y"/>
  </r>
  <r>
    <x v="1"/>
    <s v="762356"/>
    <s v="Artificial Nails Accessories. Shape: Round. Color: Crystal. Size: SS16."/>
    <s v="Cosmetic"/>
    <n v="24"/>
    <n v="985778"/>
    <n v="37.914538461538463"/>
    <n v="41074.083333333336"/>
    <s v="BU Discontinued - [1]"/>
    <n v="24"/>
    <n v="985778"/>
    <x v="2"/>
    <s v="Keep provision"/>
    <s v="Y"/>
  </r>
  <r>
    <x v="1"/>
    <s v="762357"/>
    <s v="Artificial Nails Accessories. Shape: Round. Color: Crystal. Size: SS20."/>
    <s v="Cosmetic"/>
    <n v="12"/>
    <n v="819242"/>
    <n v="31.509307692307694"/>
    <n v="68270.166666666672"/>
    <s v="BU Discontinued - [1]"/>
    <n v="12"/>
    <n v="819242"/>
    <x v="2"/>
    <s v="Keep provision"/>
    <s v="Y"/>
  </r>
  <r>
    <x v="1"/>
    <s v="762359"/>
    <s v="Artificial Nails Accessories. Shape: Round. Color: Luminous White 175. Size: SS6."/>
    <s v="Cosmetic"/>
    <n v="66"/>
    <n v="3472353"/>
    <n v="133.55203846153847"/>
    <n v="52611.409090909088"/>
    <s v="BU Discontinued - [1]"/>
    <n v="66"/>
    <n v="3472353"/>
    <x v="2"/>
    <s v="Keep provision"/>
    <s v="Y"/>
  </r>
  <r>
    <x v="1"/>
    <s v="762360"/>
    <s v="Artificial Nails Accessories. Shape: Round. Color: Luminous White 175. Size: SS10."/>
    <s v="Cosmetic"/>
    <n v="186"/>
    <n v="13124221"/>
    <n v="504.77773076923074"/>
    <n v="70560.327956989247"/>
    <s v="BU Discontinued - [1]"/>
    <n v="186"/>
    <n v="13124221"/>
    <x v="2"/>
    <s v="Keep provision"/>
    <s v="Y"/>
  </r>
  <r>
    <x v="1"/>
    <s v="762361"/>
    <s v="Artificial Nails Accessories. Shape: Round. Color: Luminous Yellow 180. Size: SS16."/>
    <s v="Cosmetic"/>
    <n v="47"/>
    <n v="4978046"/>
    <n v="191.46330769230769"/>
    <n v="105915.87234042553"/>
    <s v="BU Discontinued - [1]"/>
    <n v="47"/>
    <n v="4978046"/>
    <x v="2"/>
    <s v="Keep provision"/>
    <s v="Y"/>
  </r>
  <r>
    <x v="1"/>
    <s v="762362"/>
    <s v="Artificial Nails Accessories. Shape: Round. Color: Luminous Green 179. Size: SS16."/>
    <s v="Cosmetic"/>
    <n v="12"/>
    <n v="1259961"/>
    <n v="48.46003846153846"/>
    <n v="104996.75"/>
    <s v="BU Discontinued - [1]"/>
    <n v="12"/>
    <n v="1259961"/>
    <x v="2"/>
    <s v="Keep provision"/>
    <s v="Y"/>
  </r>
  <r>
    <x v="1"/>
    <s v="762363"/>
    <s v="Artificial Nails Accessories. Shape: Round. Color: Luminous Blue 178. Size: SS16."/>
    <s v="Cosmetic"/>
    <n v="12"/>
    <n v="1259961"/>
    <n v="48.46003846153846"/>
    <n v="104996.75"/>
    <s v="BU Discontinued - [1]"/>
    <n v="12"/>
    <n v="1259961"/>
    <x v="2"/>
    <s v="Keep provision"/>
    <s v="Y"/>
  </r>
  <r>
    <x v="1"/>
    <s v="762385"/>
    <s v="Tray đen 20 ô qualcomm 8t*100"/>
    <s v="Etc"/>
    <n v="250"/>
    <n v="825000"/>
    <n v="31.73076923076923"/>
    <n v="3300"/>
    <s v="Currenly no customer using these RM. Hence, full provision to be made"/>
    <n v="250"/>
    <n v="825000"/>
    <x v="2"/>
    <s v="Reverse provison"/>
    <s v="Y"/>
  </r>
  <r>
    <x v="1"/>
    <s v="762388"/>
    <s v="Artificial Nails Accessories Swarovski 2711. Shape: Triangle. Color: Crystal. Size: 3.3mm"/>
    <s v="Cosmetic"/>
    <n v="21"/>
    <n v="36493302"/>
    <n v="1403.5885384615385"/>
    <n v="1737776.2857142857"/>
    <s v="BU Discontinued - [1]"/>
    <n v="21"/>
    <n v="36493302"/>
    <x v="2"/>
    <s v="Keep provision"/>
    <s v="Y"/>
  </r>
  <r>
    <x v="1"/>
    <s v="762389"/>
    <s v="Artificial Nails Accessories. Shape: Square Flat back. Color: Crystal. Size: 6mm  Maker: Swarovski Singapore Trading. Pte. Ltd."/>
    <s v="Cosmetic"/>
    <n v="110"/>
    <n v="39351257"/>
    <n v="1513.5098846153846"/>
    <n v="357738.7"/>
    <s v="BU Discontinued - [1]"/>
    <n v="110"/>
    <n v="39351257"/>
    <x v="2"/>
    <s v="Keep provision"/>
    <s v="Y"/>
  </r>
  <r>
    <x v="1"/>
    <s v="762391"/>
    <s v="Artificial Nails Accessories. Shape: Square Flat back. Color: Crystal. Size: 3mm  Maker: Swarovski Singapore Trading. Pte. Ltd."/>
    <s v="Cosmetic"/>
    <n v="11"/>
    <n v="20266328"/>
    <n v="779.47415384615385"/>
    <n v="1842393.4545454546"/>
    <s v="BU Discontinued - [1]"/>
    <n v="11"/>
    <n v="20266328"/>
    <x v="2"/>
    <s v="Keep provision"/>
    <s v="Y"/>
  </r>
  <r>
    <x v="1"/>
    <s v="762392"/>
    <s v="Artificial Nails Accessories. Shape: Round. Color: Crystal. Size: SS20  Maker: Swarovski Singapore Trading. Pte. Ltd."/>
    <s v="Cosmetic"/>
    <n v="8"/>
    <n v="10745400"/>
    <n v="413.28461538461539"/>
    <n v="1343175"/>
    <s v="BU Discontinued - [1]"/>
    <n v="8"/>
    <n v="10745400"/>
    <x v="2"/>
    <s v="Keep provision"/>
    <s v="Y"/>
  </r>
  <r>
    <x v="1"/>
    <s v="762393"/>
    <s v="Artificial Nails Accessories. Shape: Round. Color: Crystal. Size: SS16  Maker: Swarovski Singapore Trading. Pte. Ltd."/>
    <s v="Cosmetic"/>
    <n v="21"/>
    <n v="20667984"/>
    <n v="794.92246153846156"/>
    <n v="984189.71428571432"/>
    <s v="BU Discontinued - [1]"/>
    <n v="21"/>
    <n v="20667984"/>
    <x v="2"/>
    <s v="Keep provision"/>
    <s v="Y"/>
  </r>
  <r>
    <x v="1"/>
    <s v="762394"/>
    <s v="Artificial Nails Accessories. Shape: Round. Color: Crystal. Size: SS12  Maker: Swarovski Singapore Trading. Pte. Ltd."/>
    <s v="Cosmetic"/>
    <n v="11"/>
    <n v="8014741"/>
    <n v="308.25926923076923"/>
    <n v="728612.81818181823"/>
    <s v="BU Discontinued - [1]"/>
    <n v="11"/>
    <n v="8014741"/>
    <x v="2"/>
    <s v="Keep provision"/>
    <s v="Y"/>
  </r>
  <r>
    <x v="1"/>
    <s v="762395"/>
    <s v="Artificial Nails Accessories. Shape: Round. Color: Crystal. Size: SS10  Maker: Swarovski Singapore Trading. Pte. Ltd."/>
    <s v="Cosmetic"/>
    <n v="22"/>
    <n v="13919959"/>
    <n v="535.38303846153849"/>
    <n v="632725.40909090906"/>
    <s v="BU Discontinued - [1]"/>
    <n v="22"/>
    <n v="13919959"/>
    <x v="2"/>
    <s v="Keep provision"/>
    <s v="Y"/>
  </r>
  <r>
    <x v="1"/>
    <s v="762396"/>
    <s v="Artificial Nails Accessories. Shape: Round. Color: Crystal. Size: SS8  Maker: Swarovski Singapore Trading. Pte. Ltd."/>
    <s v="Cosmetic"/>
    <n v="19"/>
    <n v="11805864"/>
    <n v="454.07169230769233"/>
    <n v="621361.26315789472"/>
    <s v="BU Discontinued - [1]"/>
    <n v="19"/>
    <n v="11805864"/>
    <x v="2"/>
    <s v="Keep provision"/>
    <s v="Y"/>
  </r>
  <r>
    <x v="1"/>
    <s v="762397"/>
    <s v="Artificial Nails Accessories. Shape: Round. Color: Crystal. Size: SS6  Maker: Swarovski Singapore Trading. Pte. Ltd."/>
    <s v="Cosmetic"/>
    <n v="78"/>
    <n v="47300454"/>
    <n v="1819.2482307692308"/>
    <n v="606416.07692307688"/>
    <s v="BU Discontinued - [1]"/>
    <n v="78"/>
    <n v="47300454"/>
    <x v="2"/>
    <s v="Keep provision"/>
    <s v="Y"/>
  </r>
  <r>
    <x v="1"/>
    <s v="762398"/>
    <s v="Artificial Nails Accessories. Shape: Round. Color: Crystal. Size: SS4  Maker: Swarovski Singapore Trading. Pte. Ltd."/>
    <s v="Cosmetic"/>
    <n v="11"/>
    <n v="7000906"/>
    <n v="269.26561538461539"/>
    <n v="636446"/>
    <s v="BU Discontinued - [1]"/>
    <n v="11"/>
    <n v="7000906"/>
    <x v="2"/>
    <s v="Keep provision"/>
    <s v="Y"/>
  </r>
  <r>
    <x v="1"/>
    <s v="762399"/>
    <s v="Carton box 3 plates 2 yellow surface IN/YLR51/Đáy carton có in 3 lớp 2 mặt vàng 365*282*218"/>
    <s v="Etc"/>
    <n v="1086.7188810000007"/>
    <n v="10119526.219871998"/>
    <n v="389.21254691815375"/>
    <n v="9311.9999999999927"/>
    <s v=""/>
    <n v="0"/>
    <n v="0"/>
    <x v="1"/>
    <m/>
    <s v="N"/>
  </r>
  <r>
    <x v="1"/>
    <s v="762402"/>
    <s v="Carton cover  3 plates 2 yellow surface IN/YLR52/Nắp carton có in 3 lớp 2 mặt vàng 379*289*71"/>
    <s v="Etc"/>
    <n v="1106.0036849999997"/>
    <n v="4377562.5852300003"/>
    <n v="168.3677917396154"/>
    <n v="3958.0000000000014"/>
    <s v=""/>
    <n v="0"/>
    <n v="0"/>
    <x v="1"/>
    <m/>
    <s v="N"/>
  </r>
  <r>
    <x v="1"/>
    <s v="762403"/>
    <s v="Nail pet big stone Dazzling(clear)/_x000d__x000a_Tray móng tay đá to Dazzling (Clear)"/>
    <s v="Cosmetic"/>
    <n v="600"/>
    <n v="1440000"/>
    <n v="55.384615384615387"/>
    <n v="2400"/>
    <s v="BU Discontinued - [1]"/>
    <n v="600"/>
    <n v="1440000"/>
    <x v="2"/>
    <s v="Keep provision"/>
    <s v="Y"/>
  </r>
  <r>
    <x v="1"/>
    <s v="762406"/>
    <s v="Poly bag Dazzling 75*46"/>
    <s v="Cosmetic"/>
    <n v="10"/>
    <n v="1150000"/>
    <n v="44.230769230769234"/>
    <n v="115000"/>
    <s v="BU Discontinued - [1]"/>
    <n v="10"/>
    <n v="1150000"/>
    <x v="2"/>
    <s v="Keep provision"/>
    <s v="Y"/>
  </r>
  <r>
    <x v="1"/>
    <s v="762408"/>
    <s v="“36 Nails Sticker” (Dazzling) 27*7"/>
    <s v="Cosmetic"/>
    <n v="5572"/>
    <n v="4139016"/>
    <n v="159.19292307692308"/>
    <n v="742.8241206030151"/>
    <s v="BU Discontinued - [1]"/>
    <n v="5572"/>
    <n v="4139016"/>
    <x v="2"/>
    <s v="Keep provision"/>
    <s v="Y"/>
  </r>
  <r>
    <x v="1"/>
    <s v="762409"/>
    <s v="Swarovski Sticker (Dazzling) 44*6"/>
    <s v="Cosmetic"/>
    <n v="2841"/>
    <n v="1029995"/>
    <n v="39.615192307692311"/>
    <n v="362.54663850756776"/>
    <s v="BU Discontinued - [1]"/>
    <n v="2841"/>
    <n v="1029995"/>
    <x v="2"/>
    <s v="Keep provision"/>
    <s v="Y"/>
  </r>
  <r>
    <x v="1"/>
    <s v="762411"/>
    <s v="Nissan 4.8 cover 259*334*56 (pet 1.2T)"/>
    <s v="Etc"/>
    <n v="455.85267499999372"/>
    <n v="2688996.8869177699"/>
    <n v="103.422957189145"/>
    <n v="5898.8287979615498"/>
    <s v=""/>
    <n v="0"/>
    <n v="0"/>
    <x v="1"/>
    <m/>
    <s v="N"/>
  </r>
  <r>
    <x v="1"/>
    <s v="762412"/>
    <s v="Nissan 4.8 body 262*340*60 (pet 1.2T)"/>
    <s v="Etc"/>
    <n v="504.85267499998827"/>
    <n v="2924020.5924446955"/>
    <n v="112.46233047864213"/>
    <n v="5791.8294529087389"/>
    <s v=""/>
    <n v="0"/>
    <n v="0"/>
    <x v="1"/>
    <m/>
    <s v="N"/>
  </r>
  <r>
    <x v="1"/>
    <s v="762413"/>
    <s v="Nissan 4.8 lens mount 262*337*15.3 (pet 1.2T)"/>
    <s v="Etc"/>
    <n v="411.97742799999924"/>
    <n v="1429773.958852239"/>
    <n v="54.991306109701497"/>
    <n v="3470.5152799105335"/>
    <s v=""/>
    <n v="0"/>
    <n v="0"/>
    <x v="1"/>
    <m/>
    <s v="N"/>
  </r>
  <r>
    <x v="1"/>
    <s v="762414"/>
    <s v="Electrical conductive sponge/Đệm băng keo dán"/>
    <s v="Etc"/>
    <n v="3602"/>
    <n v="551106"/>
    <n v="21.196384615384616"/>
    <n v="153"/>
    <s v="Currenly no customer using these RM. Hence, full provision to be made"/>
    <n v="3602"/>
    <n v="551106"/>
    <x v="2"/>
    <s v="Reverse provison"/>
    <s v="Y"/>
  </r>
  <r>
    <x v="1"/>
    <s v="762415"/>
    <s v="Main camera foam/Đệm máy ảnh"/>
    <s v="Etc"/>
    <n v="3137"/>
    <n v="235275"/>
    <n v="9.049038461538462"/>
    <n v="75"/>
    <s v="Currenly no customer using these RM. Hence, full provision to be made"/>
    <n v="3137"/>
    <n v="235275"/>
    <x v="2"/>
    <s v="Reverse provison"/>
    <s v="Y"/>
  </r>
  <r>
    <x v="1"/>
    <s v="762416"/>
    <s v="Battery fixing adhesive L/Băng keo dán"/>
    <s v="Etc"/>
    <n v="38"/>
    <n v="21774"/>
    <n v="0.83746153846153848"/>
    <n v="573"/>
    <s v="These raw materials are in good condition and can be used for other customer, no expiry date on these raw materials. Hence, no provison"/>
    <n v="0"/>
    <n v="0"/>
    <x v="1"/>
    <m/>
    <s v="N"/>
  </r>
  <r>
    <x v="1"/>
    <s v="762417"/>
    <s v="Battery fixing adhesive R/Băng keo dán"/>
    <s v="Etc"/>
    <n v="112"/>
    <n v="77840"/>
    <n v="2.993846153846154"/>
    <n v="695"/>
    <s v="These raw materials are in good condition and can be used for other customer, no expiry date on these raw materials. Hence, no provison"/>
    <n v="0"/>
    <n v="0"/>
    <x v="1"/>
    <m/>
    <s v="N"/>
  </r>
  <r>
    <x v="1"/>
    <s v="762418"/>
    <s v="Tray 10 ô Hosiden 590*370*25 Pet 0.5T"/>
    <s v="Etc"/>
    <n v="220"/>
    <n v="1386000"/>
    <n v="53.307692307692307"/>
    <n v="6300"/>
    <s v="Currenly no customer using these RM. Hence, full provision to be made"/>
    <n v="220"/>
    <n v="1386000"/>
    <x v="2"/>
    <s v="Reverse provison"/>
    <s v="Y"/>
  </r>
  <r>
    <x v="1"/>
    <s v="762421"/>
    <s v="Tape muse&amp;co 412-24/ Miếng dán móng tay 412-24_Version 2.0 (MCVS-20-006)"/>
    <s v="Cosmetic"/>
    <n v="46482"/>
    <n v="284414668"/>
    <n v="10939.025692307692"/>
    <n v="6118.8130459102449"/>
    <s v="BU Discontinued - [1]"/>
    <n v="46482"/>
    <n v="284414668"/>
    <x v="2"/>
    <s v="Keep provision"/>
    <s v="Y"/>
  </r>
  <r>
    <x v="1"/>
    <s v="762423"/>
    <s v="Choform 5541 Gasket/Keo (650g NI/C Choform 1 part)"/>
    <s v="Etc"/>
    <n v="29.832700000000003"/>
    <n v="241849624.6975314"/>
    <n v="9301.9086422127457"/>
    <n v="8106863.4316549078"/>
    <s v=""/>
    <n v="0"/>
    <n v="0"/>
    <x v="1"/>
    <m/>
    <s v="N"/>
  </r>
  <r>
    <x v="1"/>
    <s v="762425"/>
    <s v="Top film of tape muse&amp;co 412-24/ Tấm film của miếng dán móng tay 412-24_Version 2.0"/>
    <s v="Cosmetic"/>
    <n v="34990"/>
    <n v="25316162"/>
    <n v="973.69853846153842"/>
    <n v="723.52563589597025"/>
    <s v="BU Discontinued - [1]"/>
    <n v="34990"/>
    <n v="25316162"/>
    <x v="2"/>
    <s v="Keep provision"/>
    <s v="Y"/>
  </r>
  <r>
    <x v="1"/>
    <s v="762426"/>
    <s v="CHO-SEAL S6305 Gasket/Keo gasket hình chữ U (D/C Gasket, SCANIA, W/PSA)"/>
    <s v="Etc"/>
    <n v="3836"/>
    <n v="34926285.762458682"/>
    <n v="1343.3186831714877"/>
    <n v="9104.8711580966319"/>
    <s v=""/>
    <n v="0"/>
    <n v="0"/>
    <x v="1"/>
    <m/>
    <s v="N"/>
  </r>
  <r>
    <x v="1"/>
    <s v="762429"/>
    <s v="Insert Nut xoắn M1.4*D2.5*L2.0(TWIST)/Ốc vít"/>
    <s v="Etc"/>
    <n v="18986"/>
    <n v="8589222.1672721021"/>
    <n v="330.3546987412347"/>
    <n v="452.39767024502805"/>
    <s v=""/>
    <n v="0"/>
    <n v="0"/>
    <x v="1"/>
    <m/>
    <s v="N"/>
  </r>
  <r>
    <x v="1"/>
    <s v="762430"/>
    <s v="Tape 50-PV940 Front Heat Spreader/Miếng dán"/>
    <s v="Etc"/>
    <n v="1027"/>
    <n v="335674.81281172601"/>
    <n v="12.910569723527923"/>
    <n v="326.84986641842846"/>
    <s v="These raw materials are in good condition and can be used for other customer, no expiry date on these raw materials. Hence, no provison"/>
    <n v="0"/>
    <n v="0"/>
    <x v="1"/>
    <m/>
    <s v="N"/>
  </r>
  <r>
    <x v="1"/>
    <s v="762431"/>
    <s v="Eyelash round sticker - hot stamping"/>
    <s v="Cosmetic"/>
    <n v="2900"/>
    <n v="2900000"/>
    <n v="111.53846153846153"/>
    <n v="1000"/>
    <s v="BU Discontinued - [1]"/>
    <n v="2900"/>
    <n v="2900000"/>
    <x v="2"/>
    <s v="Keep provision"/>
    <s v="Y"/>
  </r>
  <r>
    <x v="1"/>
    <s v="762432"/>
    <s v="Eyelash Adhesive Ingredient Sticker"/>
    <s v="Cosmetic"/>
    <n v="4800"/>
    <n v="2640000"/>
    <n v="101.53846153846153"/>
    <n v="550"/>
    <s v="BU Discontinued - [1]"/>
    <n v="4800"/>
    <n v="2640000"/>
    <x v="2"/>
    <s v="Keep provision"/>
    <s v="Y"/>
  </r>
  <r>
    <x v="1"/>
    <s v="762433"/>
    <s v="Artificial Nails Accessories. Shape: Octagon. Color: 15. Size: 5.5x8mm"/>
    <s v="Cosmetic"/>
    <n v="4"/>
    <n v="2470266"/>
    <n v="95.010230769230773"/>
    <n v="617566.5"/>
    <s v="BU Discontinued - [1]"/>
    <n v="4"/>
    <n v="2470266"/>
    <x v="2"/>
    <s v="Keep provision"/>
    <s v="Y"/>
  </r>
  <r>
    <x v="1"/>
    <s v="762434"/>
    <s v="Artificial Nails Accessories. Shape: Octagon. Color: 110. Size: 5.5x8mm."/>
    <s v="Cosmetic"/>
    <n v="4"/>
    <n v="2470266"/>
    <n v="95.010230769230773"/>
    <n v="617566.5"/>
    <s v="BU Discontinued - [1]"/>
    <n v="4"/>
    <n v="2470266"/>
    <x v="2"/>
    <s v="Keep provision"/>
    <s v="Y"/>
  </r>
  <r>
    <x v="1"/>
    <s v="762435"/>
    <s v="Artificial Nails Accessories. Shape: Octagon. Color: 157. Size: 5.5x8mm."/>
    <s v="Cosmetic"/>
    <n v="4"/>
    <n v="2470266"/>
    <n v="95.010230769230773"/>
    <n v="617566.5"/>
    <s v="BU Discontinued - [1]"/>
    <n v="4"/>
    <n v="2470266"/>
    <x v="2"/>
    <s v="Keep provision"/>
    <s v="Y"/>
  </r>
  <r>
    <x v="1"/>
    <s v="762436"/>
    <s v="Artificial Nails Accessories. Shape: Octagon. Color: 161. Size: 5.5x8mm"/>
    <s v="Cosmetic"/>
    <n v="4"/>
    <n v="2881811"/>
    <n v="110.83888461538461"/>
    <n v="720452.75"/>
    <s v="BU Discontinued - [1]"/>
    <n v="4"/>
    <n v="2881811"/>
    <x v="2"/>
    <s v="Keep provision"/>
    <s v="Y"/>
  </r>
  <r>
    <x v="1"/>
    <s v="762437"/>
    <s v="Artificial Nails Accessories. Shape: Octagon. Color: 169. Size: 5.5x8mm."/>
    <s v="Cosmetic"/>
    <n v="4"/>
    <n v="2470266"/>
    <n v="95.010230769230773"/>
    <n v="617566.5"/>
    <s v="BU Discontinued - [1]"/>
    <n v="4"/>
    <n v="2470266"/>
    <x v="2"/>
    <s v="Keep provision"/>
    <s v="Y"/>
  </r>
  <r>
    <x v="1"/>
    <s v="762439"/>
    <s v="Artificial Nails Accessories. Shape: Octagon. Color: 101. Size: 5.5x8mm."/>
    <s v="Cosmetic"/>
    <n v="33"/>
    <n v="18677966"/>
    <n v="718.38330769230765"/>
    <n v="565998.96969696973"/>
    <s v="BU Discontinued - [1]"/>
    <n v="33"/>
    <n v="18677966"/>
    <x v="2"/>
    <s v="Keep provision"/>
    <s v="Y"/>
  </r>
  <r>
    <x v="1"/>
    <s v="762440"/>
    <s v="Artificial Nails Accessories. Shape: Octagon. Color: 151. Size: 5.5x8mm"/>
    <s v="Cosmetic"/>
    <n v="4"/>
    <n v="2470266"/>
    <n v="95.010230769230773"/>
    <n v="617566.5"/>
    <s v="BU Discontinued - [1]"/>
    <n v="4"/>
    <n v="2470266"/>
    <x v="2"/>
    <s v="Keep provision"/>
    <s v="Y"/>
  </r>
  <r>
    <x v="1"/>
    <s v="762441"/>
    <s v="Artificial Nails Accessories. Shape: Octagon. Color: 162. Size: 5.5x8mm."/>
    <s v="Cosmetic"/>
    <n v="4"/>
    <n v="2470266"/>
    <n v="95.010230769230773"/>
    <n v="617566.5"/>
    <s v="BU Discontinued - [1]"/>
    <n v="4"/>
    <n v="2470266"/>
    <x v="2"/>
    <s v="Keep provision"/>
    <s v="Y"/>
  </r>
  <r>
    <x v="1"/>
    <s v="762442"/>
    <s v="Artificial Nails Accessories. Shape: Octagon. Color: 164. Size: 5.5x8mm"/>
    <s v="Cosmetic"/>
    <n v="4"/>
    <n v="2470266"/>
    <n v="95.010230769230773"/>
    <n v="617566.5"/>
    <s v="BU Discontinued - [1]"/>
    <n v="4"/>
    <n v="2470266"/>
    <x v="2"/>
    <s v="Keep provision"/>
    <s v="Y"/>
  </r>
  <r>
    <x v="1"/>
    <s v="762443"/>
    <s v="Artificial Nails Accessories. Shape: Octagon. Color: 170. Size: 5.5x8mm."/>
    <s v="Cosmetic"/>
    <n v="4"/>
    <n v="2470266"/>
    <n v="95.010230769230773"/>
    <n v="617566.5"/>
    <s v="BU Discontinued - [1]"/>
    <n v="4"/>
    <n v="2470266"/>
    <x v="2"/>
    <s v="Keep provision"/>
    <s v="Y"/>
  </r>
  <r>
    <x v="1"/>
    <s v="762444"/>
    <s v="Artificial Nails Accessories. Shape: Octagon. Color: 173. Size: 5.5x8mm"/>
    <s v="Cosmetic"/>
    <n v="4"/>
    <n v="2676537"/>
    <n v="102.94373076923077"/>
    <n v="669134.25"/>
    <s v="BU Discontinued - [1]"/>
    <n v="4"/>
    <n v="2676537"/>
    <x v="2"/>
    <s v="Keep provision"/>
    <s v="Y"/>
  </r>
  <r>
    <x v="1"/>
    <s v="762445"/>
    <s v="Artificial Nails Accessories. Shape: Octagon. Color: 184. Size: 5.5x8mm."/>
    <s v="Cosmetic"/>
    <n v="4"/>
    <n v="2676537"/>
    <n v="102.94373076923077"/>
    <n v="669134.25"/>
    <s v="BU Discontinued - [1]"/>
    <n v="4"/>
    <n v="2676537"/>
    <x v="2"/>
    <s v="Keep provision"/>
    <s v="Y"/>
  </r>
  <r>
    <x v="1"/>
    <s v="762446"/>
    <s v="Artificial Nails Accessories. Shape: Octagon. Color: Dark Green (new) . Size: 5.5x8mm."/>
    <s v="Cosmetic"/>
    <n v="8"/>
    <n v="4940534"/>
    <n v="190.02053846153845"/>
    <n v="617566.75"/>
    <s v="BU Discontinued - [1]"/>
    <n v="8"/>
    <n v="4940534"/>
    <x v="2"/>
    <s v="Keep provision"/>
    <s v="Y"/>
  </r>
  <r>
    <x v="1"/>
    <s v="762447"/>
    <s v="Artificial Nails Accessories. Shape: Octagon. Color: Baking Pink (new). Size: 5.5x8mm"/>
    <s v="Cosmetic"/>
    <n v="10"/>
    <n v="6175667"/>
    <n v="237.52565384615386"/>
    <n v="617566.69999999995"/>
    <s v="BU Discontinued - [1]"/>
    <n v="10"/>
    <n v="6175667"/>
    <x v="2"/>
    <s v="Keep provision"/>
    <s v="Y"/>
  </r>
  <r>
    <x v="1"/>
    <s v="762448"/>
    <s v="Artificial Nails Accessories. Shape: Octagon. Color: Dark Blue (new). Size: 5.5x8mm."/>
    <s v="Cosmetic"/>
    <n v="10"/>
    <n v="6175667"/>
    <n v="237.52565384615386"/>
    <n v="617566.69999999995"/>
    <s v="BU Discontinued - [1]"/>
    <n v="10"/>
    <n v="6175667"/>
    <x v="2"/>
    <s v="Keep provision"/>
    <s v="Y"/>
  </r>
  <r>
    <x v="1"/>
    <s v="762450"/>
    <s v="50-PV893-1 Adhesive Display Left IDP Carrier Frame/Miếng dán"/>
    <s v="Etc"/>
    <n v="3016"/>
    <n v="30114760"/>
    <n v="1158.26"/>
    <n v="9985"/>
    <s v="These raw materials are in good condition and can be used for other customer, no expiry date on these raw materials. Hence, no provison"/>
    <n v="0"/>
    <n v="0"/>
    <x v="1"/>
    <m/>
    <s v="N"/>
  </r>
  <r>
    <x v="1"/>
    <s v="762452"/>
    <s v="50-PV895-1 Adhesive Display Bottom  IDP Carrier Frame/Miếng dán"/>
    <s v="Etc"/>
    <n v="2050"/>
    <n v="14794850"/>
    <n v="569.03269230769229"/>
    <n v="7217"/>
    <s v="These raw materials are in good condition and can be used for other customer, no expiry date on these raw materials. Hence, no provison"/>
    <n v="0"/>
    <n v="0"/>
    <x v="1"/>
    <m/>
    <s v="N"/>
  </r>
  <r>
    <x v="1"/>
    <s v="762453"/>
    <s v="50-PU904-1 Front lens IDP Cedros/Linh kiện qualcomm"/>
    <s v="Etc"/>
    <n v="105"/>
    <n v="3255024.57369693"/>
    <n v="125.1932528344973"/>
    <n v="31000.234035208858"/>
    <s v="These raw materials are in good condition and can be used for other customer, no expiry date on these raw materials. Hence, no provison"/>
    <n v="0"/>
    <n v="0"/>
    <x v="1"/>
    <m/>
    <s v="N"/>
  </r>
  <r>
    <x v="1"/>
    <s v="762454"/>
    <s v="50-PU905-1 Adhesive Front Lens IDP Cedros/Miếng dán"/>
    <s v="Etc"/>
    <n v="110"/>
    <n v="567710"/>
    <n v="21.835000000000001"/>
    <n v="5161"/>
    <s v="Currenly no customer using these RM. Hence, full provision to be made"/>
    <n v="110"/>
    <n v="567710"/>
    <x v="2"/>
    <s v="Reverse provison"/>
    <s v="Y"/>
  </r>
  <r>
    <x v="1"/>
    <s v="762456"/>
    <s v="Toenail tray (clear) dazzling/Tray móng chân dazzling"/>
    <s v="Cosmetic"/>
    <n v="500"/>
    <n v="1200000"/>
    <n v="46.153846153846153"/>
    <n v="2400"/>
    <s v="BU Discontinued - [1]"/>
    <n v="500"/>
    <n v="1200000"/>
    <x v="2"/>
    <s v="Keep provision"/>
    <s v="Y"/>
  </r>
  <r>
    <x v="1"/>
    <s v="762459"/>
    <s v="Tray IPM HOUSING antistatic 520*328*0.7 (pet 1.0)"/>
    <s v="Etc"/>
    <n v="315.76269699999875"/>
    <n v="2368224.9768204726"/>
    <n v="91.085576031556641"/>
    <n v="7500.0150407902111"/>
    <s v=""/>
    <n v="0"/>
    <n v="0"/>
    <x v="1"/>
    <m/>
    <s v="N"/>
  </r>
  <r>
    <x v="1"/>
    <s v="762462"/>
    <s v="36 Pedi sticker (toenail) tem móng chân"/>
    <s v="Cosmetic"/>
    <n v="2866"/>
    <n v="2436100"/>
    <n v="93.696153846153848"/>
    <n v="850"/>
    <s v="BU Discontinued - [1]"/>
    <n v="2866"/>
    <n v="2436100"/>
    <x v="2"/>
    <s v="Keep provision"/>
    <s v="Y"/>
  </r>
  <r>
    <x v="1"/>
    <s v="762464"/>
    <s v="Tape Toe Nail 902-24/ Miếng dán móng chân 902-24_Version 2.0"/>
    <s v="Cosmetic"/>
    <n v="2500"/>
    <n v="6688358"/>
    <n v="257.24453846153847"/>
    <n v="2675.3431999999998"/>
    <s v="BU Discontinued - [1]"/>
    <n v="2500"/>
    <n v="6688358"/>
    <x v="2"/>
    <s v="Keep provision"/>
    <s v="Y"/>
  </r>
  <r>
    <x v="1"/>
    <s v="762465"/>
    <s v="Tray móng tay summer - museco"/>
    <s v="Cosmetic"/>
    <n v="527"/>
    <n v="1054000"/>
    <n v="40.53846153846154"/>
    <n v="2000"/>
    <s v="BU Discontinued - [1]"/>
    <n v="527"/>
    <n v="1054000"/>
    <x v="2"/>
    <s v="Keep provision"/>
    <s v="Y"/>
  </r>
  <r>
    <x v="1"/>
    <s v="762466"/>
    <s v="Paper box museco - summer (tráng kim matte)"/>
    <s v="Cosmetic"/>
    <n v="3313"/>
    <n v="13162621"/>
    <n v="506.25465384615387"/>
    <n v="3973.021732568669"/>
    <s v="BU Discontinued - [1]"/>
    <n v="3313"/>
    <n v="13162621"/>
    <x v="2"/>
    <s v="Keep provision"/>
    <s v="Y"/>
  </r>
  <r>
    <x v="1"/>
    <s v="762469"/>
    <s v="Carton box 5 lớp chống thấm niman YLR56 530*380*400"/>
    <s v="Etc"/>
    <n v="27.422564000000008"/>
    <n v="699971.06817647419"/>
    <n v="26.921964160633621"/>
    <n v="25525.369114881963"/>
    <s v=""/>
    <n v="0"/>
    <n v="0"/>
    <x v="1"/>
    <m/>
    <s v="N"/>
  </r>
  <r>
    <x v="1"/>
    <s v="762471"/>
    <s v="Carton box 3 lớp chống thấm niman YLR58 360*260*170mm"/>
    <s v="Etc"/>
    <n v="24.725000000000001"/>
    <n v="197028.46623624139"/>
    <n v="7.5780179321631307"/>
    <n v="7968.7953988368608"/>
    <s v=""/>
    <n v="0"/>
    <n v="0"/>
    <x v="1"/>
    <m/>
    <s v="N"/>
  </r>
  <r>
    <x v="1"/>
    <s v="762473"/>
    <s v="Carton box 5 lớp chống thấm niman YLR59 450*400*250mm"/>
    <s v="Etc"/>
    <n v="116.13629800000001"/>
    <n v="2138501.8065648722"/>
    <n v="82.250069483264312"/>
    <n v="18413.724592503127"/>
    <s v=""/>
    <n v="0"/>
    <n v="0"/>
    <x v="1"/>
    <m/>
    <s v="N"/>
  </r>
  <r>
    <x v="1"/>
    <s v="762474"/>
    <s v="Copper base with a heat pipe cv90-pv168-xx_asm_04-16 (CA90-PV168-1 Heat Pipe, MTP Makena)"/>
    <s v="Etc"/>
    <n v="107"/>
    <n v="33224907"/>
    <n v="1277.8810384615385"/>
    <n v="310513.14953271026"/>
    <s v="Currenly no customer using these RM. Hence, full provision to be made"/>
    <n v="107"/>
    <n v="33224907"/>
    <x v="2"/>
    <s v="Reverse provison"/>
    <s v="Y"/>
  </r>
  <r>
    <x v="1"/>
    <s v="762475"/>
    <s v="Sticker Fun &amp; Wild Collection sticker dùng cho museco summer"/>
    <s v="Cosmetic"/>
    <n v="5000"/>
    <n v="4500000"/>
    <n v="173.07692307692307"/>
    <n v="900"/>
    <s v="BU Discontinued - [1]"/>
    <n v="5000"/>
    <n v="4500000"/>
    <x v="2"/>
    <s v="Keep provision"/>
    <s v="Y"/>
  </r>
  <r>
    <x v="1"/>
    <s v="762483"/>
    <s v="Camera grounding tape - Vinsmart"/>
    <s v="Etc"/>
    <n v="87"/>
    <n v="869.62364816149795"/>
    <n v="3.3447063390826842E-2"/>
    <n v="9.9956741167988277"/>
    <s v="These raw materials are in good condition and can be used for other customer, no expiry date on these raw materials. Hence, no provison"/>
    <n v="0"/>
    <n v="0"/>
    <x v="1"/>
    <m/>
    <s v="N"/>
  </r>
  <r>
    <x v="1"/>
    <s v="762484"/>
    <s v="Tray for LDS antenna PET 28"/>
    <s v="Etc"/>
    <n v="175"/>
    <n v="724651.49253731302"/>
    <n v="27.871211251435117"/>
    <n v="4140.865671641789"/>
    <s v=""/>
    <n v="0"/>
    <n v="0"/>
    <x v="1"/>
    <m/>
    <s v="N"/>
  </r>
  <r>
    <x v="1"/>
    <s v="762486"/>
    <s v="EMS WHITE PRIMER-2 for Hanwha/Sơn EMS WHITE PRIMER-2"/>
    <s v="Etc"/>
    <n v="45"/>
    <n v="11643750"/>
    <n v="447.83653846153845"/>
    <n v="258750"/>
    <s v="Item Unable to do in-house recycle due to special painting on product, Item will be included in Scrap Sales Plan in Year 2025"/>
    <n v="45"/>
    <n v="11643750"/>
    <x v="2"/>
    <s v="Reverse provison"/>
    <s v="Y"/>
  </r>
  <r>
    <x v="1"/>
    <s v="762487"/>
    <s v="MAIN CAMERA CONNECTOR FOAM/đệm connector main camera"/>
    <s v="Etc"/>
    <n v="300"/>
    <n v="65100"/>
    <n v="2.5038461538461538"/>
    <n v="217"/>
    <s v="Currenly no customer using these RM. Hence, full provision to be made"/>
    <n v="300"/>
    <n v="65100"/>
    <x v="2"/>
    <s v="Reverse provison"/>
    <s v="Y"/>
  </r>
  <r>
    <x v="1"/>
    <s v="762489"/>
    <s v="BATTERY FIXING ADHESIVE_R/băng keo dán hai mặt"/>
    <s v="Etc"/>
    <n v="76"/>
    <n v="93480"/>
    <n v="3.5953846153846154"/>
    <n v="1230"/>
    <s v="Currenly no customer using these RM. Hence, full provision to be made"/>
    <n v="76"/>
    <n v="93480"/>
    <x v="2"/>
    <s v="Reverse provison"/>
    <s v="Y"/>
  </r>
  <r>
    <x v="1"/>
    <s v="762490"/>
    <s v="ELECTRICAL CONDUCTIVE FOAM/đệm băng kéo dán dẫn điện"/>
    <s v="Etc"/>
    <n v="343"/>
    <n v="133770"/>
    <n v="5.1449999999999996"/>
    <n v="390"/>
    <s v="Currenly no customer using these RM. Hence, full provision to be made"/>
    <n v="343"/>
    <n v="133770"/>
    <x v="2"/>
    <s v="Reverse provison"/>
    <s v="Y"/>
  </r>
  <r>
    <x v="1"/>
    <s v="762492"/>
    <s v="LCD THEMAL CONDUCTIVE FOAM/đệm tản nhiệt màn hinh"/>
    <s v="Etc"/>
    <n v="62"/>
    <n v="611010"/>
    <n v="23.500384615384615"/>
    <n v="9855"/>
    <s v="Currenly no customer using these RM. Hence, full provision to be made"/>
    <n v="62"/>
    <n v="611010"/>
    <x v="2"/>
    <s v="Reverse provison"/>
    <s v="Y"/>
  </r>
  <r>
    <x v="1"/>
    <s v="762493"/>
    <s v="LCD LECTRICAL CONDUCTIVE FOAM/ĐỆM DẪN ĐIỆN MÀN HÌNH"/>
    <s v="Etc"/>
    <n v="290"/>
    <n v="400200"/>
    <n v="15.392307692307693"/>
    <n v="1380"/>
    <s v="Currenly no customer using these RM. Hence, full provision to be made"/>
    <n v="290"/>
    <n v="400200"/>
    <x v="2"/>
    <s v="Reverse provison"/>
    <s v="Y"/>
  </r>
  <r>
    <x v="1"/>
    <s v="762497"/>
    <s v="Tem &quot;Fragile handle with care&quot; nền vàng chữ đen 136*60"/>
    <s v="Etc"/>
    <n v="8350"/>
    <n v="2478958.13142857"/>
    <n v="95.344543516483469"/>
    <n v="296.88121334473891"/>
    <s v="These raw materials are in good condition and can be used for other customer, no expiry date on these raw materials. Hence, no provison"/>
    <n v="0"/>
    <n v="0"/>
    <x v="1"/>
    <m/>
    <s v="N"/>
  </r>
  <r>
    <x v="1"/>
    <s v="762498"/>
    <s v="50-PW114-1 ADHENSIVE BRACKET, FRONT CAMERA, MTP MAKENA/BĂNG DÍNH"/>
    <s v="Etc"/>
    <n v="745"/>
    <n v="621330"/>
    <n v="23.897307692307692"/>
    <n v="834"/>
    <s v="Currenly no customer using these RM. Hence, full provision to be made"/>
    <n v="745"/>
    <n v="621330"/>
    <x v="2"/>
    <s v="Reverse provison"/>
    <s v="Y"/>
  </r>
  <r>
    <x v="1"/>
    <s v="762499"/>
    <s v="Bolt M2*3/Bulong đầu bằng inox 304 M2x3 (CE90-W1282-P003 Screw, mach phillip Flat Head 90 Deg)"/>
    <s v="Etc"/>
    <n v="1200"/>
    <n v="624000"/>
    <n v="24"/>
    <n v="520"/>
    <s v="Currenly no customer using these RM. Hence, full provision to be made"/>
    <n v="1200"/>
    <n v="624000"/>
    <x v="2"/>
    <s v="Reverse provison"/>
    <s v="Y"/>
  </r>
  <r>
    <x v="1"/>
    <s v="762500"/>
    <s v="Tray OMS front len holder kích thước là 304x234x26"/>
    <s v="Etc"/>
    <n v="118.35"/>
    <n v="581154.22791474103"/>
    <n v="22.352085689028502"/>
    <n v="4910.4708738043182"/>
    <s v=""/>
    <n v="0"/>
    <n v="0"/>
    <x v="1"/>
    <m/>
    <s v="N"/>
  </r>
  <r>
    <x v="1"/>
    <s v="762506"/>
    <s v="Battery Fixing Adhesive V351"/>
    <s v="Etc"/>
    <n v="255"/>
    <n v="258570"/>
    <n v="9.9450000000000003"/>
    <n v="1014"/>
    <s v="Currenly no customer using these RM. Hence, full provision to be made"/>
    <n v="255"/>
    <n v="258570"/>
    <x v="2"/>
    <s v="Reverse provison"/>
    <s v="Y"/>
  </r>
  <r>
    <x v="1"/>
    <s v="762507"/>
    <s v="Tray Nissan 4.8 housing 263*330*33.4 mm (PET 1.2mm)"/>
    <s v="Etc"/>
    <n v="4666.2999999999956"/>
    <n v="27064490.057969958"/>
    <n v="1040.9419253065369"/>
    <n v="5799.9892972954985"/>
    <s v=""/>
    <n v="0"/>
    <n v="0"/>
    <x v="1"/>
    <m/>
    <s v="N"/>
  </r>
  <r>
    <x v="1"/>
    <s v="762513"/>
    <s v="50-PP815-2_ADHESIVE, REAR LENS, MTP BITRA/LAHAINA"/>
    <s v="Etc"/>
    <n v="92"/>
    <n v="485668"/>
    <n v="18.67953846153846"/>
    <n v="5279"/>
    <s v="Currenly no customer using these RM. Hence, full provision to be made"/>
    <n v="92"/>
    <n v="485668"/>
    <x v="2"/>
    <s v="Reverse provison"/>
    <s v="Y"/>
  </r>
  <r>
    <x v="1"/>
    <s v="762536"/>
    <s v="sticker color palette ( 36 nails)"/>
    <s v="Cosmetic"/>
    <n v="7952"/>
    <n v="2794651"/>
    <n v="107.48657692307692"/>
    <n v="351.44001509054328"/>
    <s v="BU Discontinued - [1]"/>
    <n v="7952"/>
    <n v="2794651"/>
    <x v="2"/>
    <s v="Keep provision"/>
    <s v="Y"/>
  </r>
  <r>
    <x v="1"/>
    <s v="762537"/>
    <s v="Tape GASKET REAR MIC (50-13825-1)/Miếng dán"/>
    <s v="Etc"/>
    <n v="328"/>
    <n v="76190.725258480525"/>
    <n v="2.9304125099415588"/>
    <n v="232.28879651975771"/>
    <s v=""/>
    <n v="0"/>
    <n v="0"/>
    <x v="1"/>
    <m/>
    <s v="N"/>
  </r>
  <r>
    <x v="1"/>
    <s v="762538"/>
    <s v="Tape FOAM Gasket Bottom SPK BOX _x000d_50-15430-1/Miếng dán"/>
    <s v="Etc"/>
    <n v="19"/>
    <n v="6472.50310492679"/>
    <n v="0.24894242711256884"/>
    <n v="340.65805815404156"/>
    <s v=""/>
    <n v="0"/>
    <n v="0"/>
    <x v="1"/>
    <m/>
    <s v="N"/>
  </r>
  <r>
    <x v="1"/>
    <s v="762539"/>
    <s v="ADHESIVE DISPLAY (50-16290-1)"/>
    <s v="Cosmetic"/>
    <n v="226"/>
    <n v="738467"/>
    <n v="28.402576923076921"/>
    <n v="3267.5530973451328"/>
    <s v="BU Discontinued - [1]"/>
    <n v="226"/>
    <n v="738467"/>
    <x v="2"/>
    <s v="Keep provision"/>
    <s v="Y"/>
  </r>
  <r>
    <x v="1"/>
    <s v="762540"/>
    <s v="Lens, Adhesive Front housing, MTP Olympic/Waipio 50-10668-1/Miếng dán"/>
    <s v="Etc"/>
    <n v="727"/>
    <n v="285713"/>
    <n v="10.988961538461538"/>
    <n v="393.00275103163688"/>
    <s v="Currenly no customer using these RM. Hence, full provision to be made"/>
    <n v="727"/>
    <n v="285713"/>
    <x v="2"/>
    <s v="Reverse provison"/>
    <s v="Y"/>
  </r>
  <r>
    <x v="1"/>
    <s v="762542"/>
    <s v="Grounding Pad (50-13272-1)"/>
    <s v="Etc"/>
    <n v="1480"/>
    <n v="572760"/>
    <n v="22.029230769230768"/>
    <n v="387"/>
    <s v="Currenly no customer using these RM. Hence, full provision to be made"/>
    <n v="1480"/>
    <n v="572760"/>
    <x v="2"/>
    <s v="Reverse provison"/>
    <s v="Y"/>
  </r>
  <r>
    <x v="1"/>
    <s v="762543"/>
    <s v="PAD FPC (50-15612-1)"/>
    <s v="Etc"/>
    <n v="3253"/>
    <n v="2212040"/>
    <n v="85.078461538461539"/>
    <n v="680"/>
    <s v="Currenly no customer using these RM. Hence, full provision to be made"/>
    <n v="1253"/>
    <n v="852040"/>
    <x v="1"/>
    <s v="Reverse provison"/>
    <s v="Y"/>
  </r>
  <r>
    <x v="1"/>
    <s v="762544"/>
    <s v="50-12705-1_Pad, Conductive"/>
    <s v="Etc"/>
    <n v="1472"/>
    <n v="666364.21354552603"/>
    <n v="25.629392828674078"/>
    <n v="452.69307985429759"/>
    <s v=""/>
    <n v="0"/>
    <n v="0"/>
    <x v="1"/>
    <m/>
    <s v="N"/>
  </r>
  <r>
    <x v="1"/>
    <s v="762546"/>
    <s v="50-13667-1 Adhesive  Rear window MTP Olympic Waipio/Miếng dán"/>
    <s v="Etc"/>
    <n v="244"/>
    <n v="511438"/>
    <n v="19.670692307692306"/>
    <n v="2096.0573770491801"/>
    <s v="Currenly no customer using these RM. Hence, full provision to be made"/>
    <n v="244"/>
    <n v="511438"/>
    <x v="2"/>
    <s v="Reverse provison"/>
    <s v="Y"/>
  </r>
  <r>
    <x v="1"/>
    <s v="762547"/>
    <s v="Hộp PET box dazzling set 2"/>
    <s v="Cosmetic"/>
    <n v="5800"/>
    <n v="10150000"/>
    <n v="390.38461538461536"/>
    <n v="1750"/>
    <s v="BU Discontinued - [1]"/>
    <n v="5800"/>
    <n v="10150000"/>
    <x v="2"/>
    <s v="Keep provision"/>
    <s v="Y"/>
  </r>
  <r>
    <x v="1"/>
    <s v="762548"/>
    <s v="Hộp PET box dazzling set 4"/>
    <s v="Cosmetic"/>
    <n v="300"/>
    <n v="831000"/>
    <n v="31.96153846153846"/>
    <n v="2770"/>
    <s v="BU Discontinued - [1]"/>
    <n v="300"/>
    <n v="831000"/>
    <x v="2"/>
    <s v="Keep provision"/>
    <s v="Y"/>
  </r>
  <r>
    <x v="1"/>
    <s v="762549"/>
    <s v="Hộp PET box dazzling set 6"/>
    <s v="Cosmetic"/>
    <n v="50"/>
    <n v="231000"/>
    <n v="8.884615384615385"/>
    <n v="4620"/>
    <s v="BU Discontinued - [1]"/>
    <n v="50"/>
    <n v="231000"/>
    <x v="2"/>
    <s v="Keep provision"/>
    <s v="Y"/>
  </r>
  <r>
    <x v="1"/>
    <s v="762554"/>
    <s v="ADHESIVE DISPLAY (50-17948-1)/Miếng dán"/>
    <s v="Etc"/>
    <n v="173"/>
    <n v="1903811.2069339082"/>
    <n v="73.223507958996464"/>
    <n v="11004.689057421434"/>
    <s v="These raw materials are in good condition and can be used for other customer, no expiry date on these raw materials. Hence, no provison"/>
    <n v="0"/>
    <n v="0"/>
    <x v="1"/>
    <m/>
    <s v="N"/>
  </r>
  <r>
    <x v="1"/>
    <s v="762555"/>
    <s v="Sticker &quot;French collection 36 nails&quot;"/>
    <s v="Cosmetic"/>
    <n v="4728"/>
    <n v="3120480"/>
    <n v="120.01846153846154"/>
    <n v="660"/>
    <s v="BU Discontinued - [1]"/>
    <n v="4728"/>
    <n v="3120480"/>
    <x v="2"/>
    <s v="Keep provision"/>
    <s v="Y"/>
  </r>
  <r>
    <x v="1"/>
    <s v="762563"/>
    <s v="Tray IKC camera base clear 490*327*4.7*1.2mm"/>
    <s v="Etc"/>
    <n v="674.3"/>
    <n v="8636804.4015270267"/>
    <n v="332.18478467411643"/>
    <n v="12808.548719452807"/>
    <s v="Item not able to re-use"/>
    <n v="131"/>
    <n v="2056700"/>
    <x v="1"/>
    <s v="Reverse provison"/>
    <s v="N"/>
  </r>
  <r>
    <x v="1"/>
    <s v="762564"/>
    <s v="Thùng carton 5 lớp YLR60 có in 50.5*33.5*24.5cm"/>
    <s v="Etc"/>
    <n v="1.2199999999999989"/>
    <n v="5.2252691067898809"/>
    <n v="2.0097188872268774E-4"/>
    <n v="4.2830074645818739"/>
    <s v="Item relating to Packaging Material - Carton Box. Can be use."/>
    <n v="0"/>
    <n v="0"/>
    <x v="1"/>
    <m/>
    <s v="N"/>
  </r>
  <r>
    <x v="1"/>
    <s v="762568"/>
    <s v="Front Label  100 nails Museco - Tem dán mặt trước hộp 100 nail museco"/>
    <s v="Cosmetic"/>
    <n v="3532"/>
    <n v="2649000"/>
    <n v="101.88461538461539"/>
    <n v="750"/>
    <s v="BU Discontinued - [1]"/>
    <n v="3532"/>
    <n v="2649000"/>
    <x v="2"/>
    <s v="Keep provision"/>
    <s v="Y"/>
  </r>
  <r>
    <x v="1"/>
    <s v="762569"/>
    <s v="Back Label  100 nails Museco - Tem dán mặt sau hộp 100 nail museco"/>
    <s v="Cosmetic"/>
    <n v="3900"/>
    <n v="2886000"/>
    <n v="111"/>
    <n v="740"/>
    <s v="BU Discontinued - [1]"/>
    <n v="3900"/>
    <n v="2886000"/>
    <x v="2"/>
    <s v="Keep provision"/>
    <s v="Y"/>
  </r>
  <r>
    <x v="1"/>
    <s v="762570"/>
    <s v="Glue label Muse&amp;Co 2g/Tem dán ngoài lọ keo Muse&amp;Co Clear Glue - 2g"/>
    <s v="Cosmetic"/>
    <n v="548"/>
    <n v="495940"/>
    <n v="19.074615384615385"/>
    <n v="905"/>
    <s v="BU Discontinued - [1]"/>
    <n v="548"/>
    <n v="495940"/>
    <x v="2"/>
    <s v="Keep provision"/>
    <s v="Y"/>
  </r>
  <r>
    <x v="1"/>
    <s v="762579"/>
    <s v="Tray OMS ENTRY VCSEL COVER/ Black PET 330.000x230.000x11.700"/>
    <s v="Cosmetic"/>
    <n v="200"/>
    <n v="920000"/>
    <n v="35.384615384615387"/>
    <n v="4600"/>
    <s v="BU Discontinued - [1]"/>
    <n v="200"/>
    <n v="920000"/>
    <x v="2"/>
    <s v="Keep provision"/>
    <s v="Y"/>
  </r>
  <r>
    <x v="1"/>
    <s v="762580"/>
    <s v="Tray OMS ENTRY VCSEL LENS HOLDER / Black PET 330.000x230.000x17.800"/>
    <s v="Cosmetic"/>
    <n v="200"/>
    <n v="920000"/>
    <n v="35.384615384615387"/>
    <n v="4600"/>
    <s v="BU Discontinued - [1]"/>
    <n v="200"/>
    <n v="920000"/>
    <x v="2"/>
    <s v="Keep provision"/>
    <s v="Y"/>
  </r>
  <r>
    <x v="1"/>
    <s v="762583"/>
    <s v="Insert 2.5*3.0(M1.6)(TWIST)/Ốc vít"/>
    <s v="Etc"/>
    <n v="2200"/>
    <n v="1126130.1895993808"/>
    <n v="43.312699599976185"/>
    <n v="511.87735890880947"/>
    <s v=""/>
    <n v="0"/>
    <n v="0"/>
    <x v="1"/>
    <m/>
    <s v="N"/>
  </r>
  <r>
    <x v="1"/>
    <s v="762584"/>
    <s v="Carton tray 3 plates printing YLR 61/Khay carton YLR61 có in R12L Cover :525x350x94"/>
    <s v="Etc"/>
    <n v="1356.9012789999888"/>
    <n v="10121126.64059642"/>
    <n v="389.27410156140076"/>
    <n v="7459.0000003946516"/>
    <s v=""/>
    <n v="0"/>
    <n v="0"/>
    <x v="1"/>
    <m/>
    <s v="N"/>
  </r>
  <r>
    <x v="1"/>
    <s v="762585"/>
    <s v="Devide pad BR43-4R/Vách thùng R12L Cover (4 ngăn) 501x91.5"/>
    <s v="Etc"/>
    <n v="945.27685200000087"/>
    <n v="1769558.2669599093"/>
    <n v="68.059933344611892"/>
    <n v="1872.0000000168286"/>
    <s v=""/>
    <n v="0"/>
    <n v="0"/>
    <x v="1"/>
    <m/>
    <s v="N"/>
  </r>
  <r>
    <x v="1"/>
    <s v="762586"/>
    <s v="Deivde pad BR44-10/Vách thùng R12L Cover (10 ngăn) 340x91.5"/>
    <s v="Etc"/>
    <n v="399.8040390000001"/>
    <n v="699589.89663160313"/>
    <n v="26.907303716600122"/>
    <n v="1749.8319886448244"/>
    <s v=""/>
    <n v="0"/>
    <n v="0"/>
    <x v="1"/>
    <m/>
    <s v="N"/>
  </r>
  <r>
    <x v="1"/>
    <s v="762590"/>
    <s v="50-PP837-1 Front lens, IDP Kodiak"/>
    <s v="Etc"/>
    <n v="528"/>
    <n v="18935013.746464737"/>
    <n v="728.26975947941298"/>
    <n v="35861.768459213519"/>
    <s v="These raw materials are in good condition and can be used for other customer, no expiry date on these raw materials. Hence, no provison"/>
    <n v="0"/>
    <n v="0"/>
    <x v="1"/>
    <m/>
    <s v="N"/>
  </r>
  <r>
    <x v="1"/>
    <s v="762592"/>
    <s v="50-16514-1 Adhesive, Display, Left IDP Kodiak"/>
    <s v="Etc"/>
    <n v="438"/>
    <n v="789875.18400000001"/>
    <n v="30.379814769230769"/>
    <n v="1803.3679999999999"/>
    <s v="Currenly no customer using these RM. Hence, full provision to be made"/>
    <n v="500"/>
    <n v="901684"/>
    <x v="1"/>
    <s v="Reverse provison"/>
    <s v="N"/>
  </r>
  <r>
    <x v="1"/>
    <s v="762593"/>
    <s v="50-16515-1 Adhesive, Display, Right IDP Kodiak"/>
    <s v="Etc"/>
    <n v="932"/>
    <n v="1684923.94362018"/>
    <n v="64.80476706231461"/>
    <n v="1807.8583086053434"/>
    <s v="These raw materials are in good condition and can be used for other customer, no expiry date on these raw materials. Hence, no provison"/>
    <n v="0"/>
    <n v="0"/>
    <x v="1"/>
    <m/>
    <s v="N"/>
  </r>
  <r>
    <x v="1"/>
    <s v="762594"/>
    <s v="Sticker Day &amp; Night collection Dazzling"/>
    <s v="Cosmetic"/>
    <n v="3420"/>
    <n v="2565000"/>
    <n v="98.65384615384616"/>
    <n v="750"/>
    <s v="BU Discontinued - [1]"/>
    <n v="3420"/>
    <n v="2565000"/>
    <x v="2"/>
    <s v="Keep provision"/>
    <s v="Y"/>
  </r>
  <r>
    <x v="1"/>
    <s v="762595"/>
    <s v="Sticker Warm &amp; Cozy collection Dazzling"/>
    <s v="Cosmetic"/>
    <n v="3624"/>
    <n v="3080400"/>
    <n v="118.47692307692307"/>
    <n v="850"/>
    <s v="BU Discontinued - [1]"/>
    <n v="3624"/>
    <n v="3080400"/>
    <x v="2"/>
    <s v="Keep provision"/>
    <s v="Y"/>
  </r>
  <r>
    <x v="1"/>
    <s v="762597"/>
    <s v="50-11533-1 top, adhensive, display, MTP Makena"/>
    <s v="Etc"/>
    <n v="187"/>
    <n v="586806"/>
    <n v="22.569461538461539"/>
    <n v="3138"/>
    <s v="Currenly no customer using these RM. Hence, full provision to be made"/>
    <n v="187"/>
    <n v="586806"/>
    <x v="2"/>
    <s v="Reverse provison"/>
    <s v="Y"/>
  </r>
  <r>
    <x v="1"/>
    <s v="762598"/>
    <s v="50-PV175-1, adhensive front lens, MTP Makena"/>
    <s v="Etc"/>
    <n v="80"/>
    <n v="571600"/>
    <n v="21.984615384615385"/>
    <n v="7145"/>
    <s v="Currenly no customer using these RM. Hence, full provision to be made"/>
    <n v="80"/>
    <n v="571600"/>
    <x v="2"/>
    <s v="Reverse provison"/>
    <s v="Y"/>
  </r>
  <r>
    <x v="1"/>
    <s v="762599"/>
    <s v="Carton box 3 plates YLR63/Thùng carton 3 lớp 1V5 Cover 528*352*104mm"/>
    <s v="Etc"/>
    <n v="697.31240900000103"/>
    <n v="5045752.5915398076"/>
    <n v="194.06740736691569"/>
    <n v="7236.0000000226592"/>
    <s v=""/>
    <n v="0"/>
    <n v="0"/>
    <x v="1"/>
    <m/>
    <s v="N"/>
  </r>
  <r>
    <x v="1"/>
    <s v="762600"/>
    <s v="Devide pad BR47-3R/Vách thùng 1V5 cover ( 3 khía) 504*101mm"/>
    <s v="Etc"/>
    <n v="2056.4012320000038"/>
    <n v="3029079.0147360042"/>
    <n v="116.50303902830785"/>
    <n v="1472.9999999999993"/>
    <s v=""/>
    <n v="0"/>
    <n v="0"/>
    <x v="1"/>
    <m/>
    <s v="N"/>
  </r>
  <r>
    <x v="1"/>
    <s v="762601"/>
    <s v="Devide pad BR48-9R/Vách thùng 1V5 cover ( 9 khía) 342*101mm"/>
    <s v="Etc"/>
    <n v="1347.4670799999985"/>
    <n v="1831207.7617200539"/>
    <n v="70.431067758463612"/>
    <n v="1359.0000000000414"/>
    <s v=""/>
    <n v="0"/>
    <n v="0"/>
    <x v="1"/>
    <m/>
    <s v="N"/>
  </r>
  <r>
    <x v="1"/>
    <s v="762605"/>
    <s v="Insert nut M3*D4.77*L4.77 (twist)"/>
    <s v="Etc"/>
    <n v="7"/>
    <n v="6435"/>
    <n v="0.2475"/>
    <n v="919.28571428571433"/>
    <s v="Currenly no customer using these RM. Hence, full provision to be made"/>
    <n v="7"/>
    <n v="6435"/>
    <x v="2"/>
    <s v="Reverse provison"/>
    <s v="Y"/>
  </r>
  <r>
    <x v="1"/>
    <s v="762606"/>
    <s v="PANNEL ADHESIVE TAPE(50-20613)"/>
    <s v="Etc"/>
    <n v="500"/>
    <n v="2468117"/>
    <n v="94.927576923076927"/>
    <n v="4936.2340000000004"/>
    <s v="These raw materials are in good condition and can be used for other customer, no expiry date on these raw materials. Hence, no provison"/>
    <n v="0"/>
    <n v="0"/>
    <x v="2"/>
    <s v="No provision"/>
    <s v="Y"/>
  </r>
  <r>
    <x v="1"/>
    <s v="762612"/>
    <s v="50-20154-1 Thermal Conductivity Pad, Scanfar Module, MTP Olympic/WAIP10 LST-GNM-250-1AC (18.25*3.50mm)"/>
    <s v="Etc"/>
    <n v="277"/>
    <n v="13591875.92546979"/>
    <n v="522.76445867191501"/>
    <n v="49068.144135269999"/>
    <s v=""/>
    <n v="0"/>
    <n v="0"/>
    <x v="1"/>
    <m/>
    <s v="N"/>
  </r>
  <r>
    <x v="1"/>
    <s v="762613"/>
    <s v="50-16662-1, ADHESIVE, GASKET, CPE OLYMPIC/Miếng dán"/>
    <s v="Etc"/>
    <n v="155"/>
    <n v="6973915"/>
    <n v="268.22750000000002"/>
    <n v="44993"/>
    <s v="These raw materials are in good condition and can be used for other customer, no expiry date on these raw materials. Hence, no provison"/>
    <n v="0"/>
    <n v="0"/>
    <x v="2"/>
    <s v="No provision"/>
    <s v="Y"/>
  </r>
  <r>
    <x v="1"/>
    <s v="762615"/>
    <s v="Carton box 3 plates printing YLR67/Thùng Tesla Cover 528*352*174mm"/>
    <s v="Etc"/>
    <n v="260.200000000003"/>
    <n v="2240429.7328624465"/>
    <n v="86.170374340863319"/>
    <n v="8610.41403867187"/>
    <s v=""/>
    <n v="0"/>
    <n v="0"/>
    <x v="1"/>
    <m/>
    <s v="N"/>
  </r>
  <r>
    <x v="1"/>
    <s v="762616"/>
    <s v="Devide pad BR51-3R/Vách thùng Tesla Cover ( 3 khía) 504*171mm"/>
    <s v="Etc"/>
    <n v="947.60692799999742"/>
    <n v="1710430.5050399974"/>
    <n v="65.785788655384522"/>
    <n v="1805.0000000000023"/>
    <s v=""/>
    <n v="0"/>
    <n v="0"/>
    <x v="1"/>
    <m/>
    <s v="N"/>
  </r>
  <r>
    <x v="1"/>
    <s v="762617"/>
    <s v="Devide pad BR52-9R/Vách thùng Tesla Cover ( 9 khía) 342*171mm"/>
    <s v="Etc"/>
    <n v="1015.5356339999989"/>
    <n v="1620794.871864818"/>
    <n v="62.338264302493002"/>
    <n v="1596.0000000008072"/>
    <s v=""/>
    <n v="0"/>
    <n v="0"/>
    <x v="1"/>
    <m/>
    <s v="N"/>
  </r>
  <r>
    <x v="1"/>
    <s v="762619"/>
    <s v="Paper box 71172 (Benckmar)/ Hộp giấy móng tay"/>
    <s v="Cosmetic"/>
    <n v="190"/>
    <n v="560500"/>
    <n v="21.557692307692307"/>
    <n v="2950"/>
    <s v="BU Discontinued - [1]"/>
    <n v="190"/>
    <n v="560500"/>
    <x v="2"/>
    <s v="Keep provision"/>
    <s v="Y"/>
  </r>
  <r>
    <x v="1"/>
    <s v="762620"/>
    <s v="Paper box 71173 (Benckmar)/ Hộp giấy móng tay"/>
    <s v="Cosmetic"/>
    <n v="2910"/>
    <n v="8270893"/>
    <n v="318.11126923076921"/>
    <n v="2842.2312714776631"/>
    <s v="BU Discontinued - [1]"/>
    <n v="2910"/>
    <n v="8270893"/>
    <x v="2"/>
    <s v="Keep provision"/>
    <s v="Y"/>
  </r>
  <r>
    <x v="1"/>
    <s v="762637"/>
    <s v="Paper box eyelash BM 88132/Hộp giấy lông mi giả"/>
    <s v="Cosmetic"/>
    <n v="4530"/>
    <n v="18351645"/>
    <n v="705.83249999999998"/>
    <n v="4051.135761589404"/>
    <s v="BU Discontinued - [1]"/>
    <n v="4530"/>
    <n v="18351645"/>
    <x v="2"/>
    <s v="Keep provision"/>
    <s v="Y"/>
  </r>
  <r>
    <x v="1"/>
    <s v="762638"/>
    <s v="Paper box eyelash BM 88136/Hộp giấy lông mi giả"/>
    <s v="Cosmetic"/>
    <n v="1300"/>
    <n v="5144428"/>
    <n v="197.8626153846154"/>
    <n v="3957.2523076923076"/>
    <s v="BU Discontinued - [1]"/>
    <n v="1300"/>
    <n v="5144428"/>
    <x v="2"/>
    <s v="Keep provision"/>
    <s v="Y"/>
  </r>
  <r>
    <x v="1"/>
    <s v="762654"/>
    <s v="50-PP795-1 PAD, CAMERA DIVIDER/BĂNG DÍNH"/>
    <s v="Etc"/>
    <n v="19"/>
    <n v="17043"/>
    <n v="0.65549999999999997"/>
    <n v="897"/>
    <s v="Currenly no customer using these RM. Hence, full provision to be made"/>
    <n v="19"/>
    <n v="17043"/>
    <x v="2"/>
    <s v="Reverse provison"/>
    <s v="Y"/>
  </r>
  <r>
    <x v="1"/>
    <s v="762655"/>
    <s v="1V5 Magnetic Shield"/>
    <s v="Etc"/>
    <n v="19464"/>
    <n v="85406476"/>
    <n v="3284.8644615384615"/>
    <n v="4387.9200575421291"/>
    <s v="These raw materials are in good condition and can be used for other customer, no expiry date on these raw materials. Hence, no provison"/>
    <n v="0"/>
    <n v="0"/>
    <x v="2"/>
    <s v="No provision"/>
    <s v="Y"/>
  </r>
  <r>
    <x v="1"/>
    <s v="762660"/>
    <s v="Carton box 3 plates printing YLR68/Thùng nắp gập 3 lớp có in  kích thước : 520*350*135 (dùng cho KA4)"/>
    <s v="Etc"/>
    <n v="539.23541000000114"/>
    <n v="3891662.1752405912"/>
    <n v="149.67931443233044"/>
    <n v="7217.0004103413439"/>
    <s v=""/>
    <n v="0"/>
    <n v="0"/>
    <x v="1"/>
    <m/>
    <s v="N"/>
  </r>
  <r>
    <x v="1"/>
    <s v="762661"/>
    <s v="Devide pad BR53-4R/Vách chia 4 khía kích thước: 501*132*3 (dùng cho KA4)"/>
    <s v="Etc"/>
    <n v="1355.511246"/>
    <n v="2247437.7724493416"/>
    <n v="86.43991432497468"/>
    <n v="1658.0000933827307"/>
    <s v=""/>
    <n v="0"/>
    <n v="0"/>
    <x v="1"/>
    <m/>
    <s v="N"/>
  </r>
  <r>
    <x v="1"/>
    <s v="762662"/>
    <s v="Devide pad BR54-1R/Vách chia 1 khía kích thước: 340*132*3 (dùng cho KA4)"/>
    <s v="Etc"/>
    <n v="2224.0450259999998"/>
    <n v="3276018.5246381722"/>
    <n v="126.00071248608354"/>
    <n v="1473.0000905288202"/>
    <s v=""/>
    <n v="0"/>
    <n v="0"/>
    <x v="1"/>
    <m/>
    <s v="N"/>
  </r>
  <r>
    <x v="1"/>
    <s v="762663"/>
    <s v="Vòng bi bearing 6000ZZ3C3E K ENSLP - 3NZFLM0004A-R (hàng LGIT)"/>
    <s v="Auto"/>
    <n v="18569"/>
    <n v="149428225"/>
    <n v="5747.2394230769232"/>
    <n v="8047.1875168291235"/>
    <s v="These raw materials are in good condition and can be used for other customer, no expiry date on these raw materials. Hence, no provison"/>
    <n v="0"/>
    <n v="0"/>
    <x v="2"/>
    <s v="No provision"/>
    <s v="Y"/>
  </r>
  <r>
    <x v="1"/>
    <s v="762666"/>
    <s v="50-23752-1_ADHESIVE, FRONT LENS/Miếng dán"/>
    <s v="Etc"/>
    <n v="1095"/>
    <n v="5545080"/>
    <n v="213.27230769230769"/>
    <n v="5064"/>
    <s v="These raw materials are in good condition and can be used for other customer, no expiry date on these raw materials. Hence, no provison"/>
    <n v="0"/>
    <n v="0"/>
    <x v="2"/>
    <s v="No provision"/>
    <s v="Y"/>
  </r>
  <r>
    <x v="1"/>
    <s v="762667"/>
    <s v="50-23753-1_ADHESIVE, DISPLAY, LEFT, MTP BARROW/Miếng dán"/>
    <s v="Etc"/>
    <n v="36"/>
    <n v="36000"/>
    <n v="1.3846153846153846"/>
    <n v="1000"/>
    <s v=""/>
    <n v="0"/>
    <n v="0"/>
    <x v="1"/>
    <m/>
    <s v="N"/>
  </r>
  <r>
    <x v="1"/>
    <s v="762668"/>
    <s v="50-23754-1_ADHESIVE, DISPLAY, RIGHT, MTP BARROW/Miếng dán"/>
    <s v="Etc"/>
    <n v="177"/>
    <n v="177000.010444785"/>
    <n v="6.8076927094148081"/>
    <n v="1000.0000590100848"/>
    <s v=""/>
    <n v="0"/>
    <n v="0"/>
    <x v="1"/>
    <m/>
    <s v="N"/>
  </r>
  <r>
    <x v="1"/>
    <s v="762715"/>
    <s v="Devide pad BR61-3R/Vách chia 3 khía MAS65C kích thước: 501*91*122.5mm"/>
    <s v="Etc"/>
    <n v="2831.1394679999903"/>
    <n v="4493018.4855042472"/>
    <n v="172.8084032886249"/>
    <n v="1587.0000529074121"/>
    <s v=""/>
    <n v="0"/>
    <n v="0"/>
    <x v="1"/>
    <m/>
    <s v="N"/>
  </r>
  <r>
    <x v="1"/>
    <s v="762716"/>
    <s v="Devide pad BR62-6R/Vách chia 6 khía MAS65C kích thước: 340*91*45*45.5mm"/>
    <s v="Etc"/>
    <n v="1960.5697309999996"/>
    <n v="2831063.3719549365"/>
    <n v="108.88705276749756"/>
    <n v="1444.0003470373567"/>
    <s v=""/>
    <n v="0"/>
    <n v="0"/>
    <x v="1"/>
    <m/>
    <s v="N"/>
  </r>
  <r>
    <x v="1"/>
    <s v="762730"/>
    <s v="7G LASH GLUE (with printing)/Keo lông mi 7g (có in)"/>
    <s v="Cosmetic"/>
    <n v="12500"/>
    <n v="183773550"/>
    <n v="7068.2134615384612"/>
    <n v="14701.884"/>
    <s v="BU Discontinued - [1]"/>
    <n v="12500"/>
    <n v="183773550"/>
    <x v="2"/>
    <s v="Keep provision"/>
    <s v="Y"/>
  </r>
  <r>
    <x v="1"/>
    <s v="762732"/>
    <s v="Paper box eyelash BM 88133/Hộp giấy lông mi giả"/>
    <s v="Cosmetic"/>
    <n v="500"/>
    <n v="1951589"/>
    <n v="75.061115384615391"/>
    <n v="3903.1779999999999"/>
    <s v="BU Discontinued - [1]"/>
    <n v="500"/>
    <n v="1951589"/>
    <x v="2"/>
    <s v="Keep provision"/>
    <s v="Y"/>
  </r>
  <r>
    <x v="1"/>
    <s v="762741"/>
    <s v="Tray B2 415*345*0.5T - PET clear"/>
    <s v="Etc"/>
    <n v="2000"/>
    <n v="7220000.000002712"/>
    <n v="277.69230769241199"/>
    <n v="3610.0000000013561"/>
    <s v=""/>
    <n v="0"/>
    <n v="0"/>
    <x v="1"/>
    <m/>
    <s v="N"/>
  </r>
  <r>
    <x v="1"/>
    <s v="762743"/>
    <s v="Tray móng tay summer - museco (Top)"/>
    <s v="Cosmetic"/>
    <n v="300"/>
    <n v="360000"/>
    <n v="13.846153846153847"/>
    <n v="1200"/>
    <s v="BU Discontinued - [1]"/>
    <n v="300"/>
    <n v="360000"/>
    <x v="2"/>
    <s v="Keep provision"/>
    <s v="Y"/>
  </r>
  <r>
    <x v="1"/>
    <s v="762749"/>
    <s v="Miếng dán/Tape 50-27825-1_ADHESIVE, REAR LENS, IDP FILLMORE"/>
    <s v="Etc"/>
    <n v="1699"/>
    <n v="12232789.298629124"/>
    <n v="470.49189610112012"/>
    <n v="7199.9937013708795"/>
    <s v="These raw materials are in good condition and can be used for other customer, no expiry date on these raw materials. Hence, no provison"/>
    <n v="0"/>
    <n v="0"/>
    <x v="1"/>
    <m/>
    <s v="N"/>
  </r>
  <r>
    <x v="1"/>
    <s v="762755"/>
    <s v="50-28624-1_Adhesive, Front Alsmic, MTP Kailua/Miếng dán"/>
    <s v="Etc"/>
    <n v="3639"/>
    <n v="695049"/>
    <n v="26.732653846153845"/>
    <n v="191"/>
    <s v="Currenly no customer using these RM. Hence, full provision to be made"/>
    <n v="3682"/>
    <n v="703262"/>
    <x v="1"/>
    <s v="Reverse provison"/>
    <s v="N"/>
  </r>
  <r>
    <x v="1"/>
    <s v="762756"/>
    <s v="50-28886-1_Adhesive, Display, MTP Kailua/Miếng dán"/>
    <s v="Etc"/>
    <n v="1551"/>
    <n v="20108715.005344048"/>
    <n v="773.41211559015574"/>
    <n v="12965.00000344555"/>
    <s v="These raw materials are in good condition and can be used for other customer, no expiry date on these raw materials. Hence, no provison"/>
    <n v="0"/>
    <n v="0"/>
    <x v="1"/>
    <m/>
    <s v="N"/>
  </r>
  <r>
    <x v="1"/>
    <s v="762757"/>
    <s v="50-27658-1_Emi Conductive Gasket, MTP Kailua/Miếng dán"/>
    <s v="Etc"/>
    <n v="4163"/>
    <n v="606147.76722747146"/>
    <n v="23.313375662595057"/>
    <n v="145.60359529845579"/>
    <s v="Currenly no customer using these RM. Hence, full provision to be made"/>
    <n v="4089"/>
    <n v="526774"/>
    <x v="1"/>
    <s v="Reverse provison"/>
    <s v="N"/>
  </r>
  <r>
    <x v="1"/>
    <s v="762760"/>
    <s v="50-30585-1_REAR WINDOW, MTP KAILUA/Mặt nhựa meka"/>
    <s v="Etc"/>
    <n v="226"/>
    <n v="5899437.40304182"/>
    <n v="226.90143857853155"/>
    <n v="26103.705323193895"/>
    <s v="These raw materials are in good condition and can be used for other customer, no expiry date on these raw materials. Hence, no provison"/>
    <n v="0"/>
    <n v="0"/>
    <x v="1"/>
    <m/>
    <s v="N"/>
  </r>
  <r>
    <x v="1"/>
    <s v="762761"/>
    <s v="50-29743-1_ADHESIVE, REAR WINDOW, MTP KAILUA/Miếng dán"/>
    <s v="Etc"/>
    <n v="18"/>
    <n v="21294.4988452656"/>
    <n v="0.81901918635636928"/>
    <n v="1183.0277136258667"/>
    <s v="Currenly no customer using these RM. Hence, full provision to be made"/>
    <n v="233"/>
    <n v="297251"/>
    <x v="1"/>
    <s v="Reverse provison"/>
    <s v="N"/>
  </r>
  <r>
    <x v="1"/>
    <s v="762762"/>
    <s v="PC LGF 1308M 98309(BK) - PC +GF20% (LDS resin)"/>
    <s v="Resin"/>
    <n v="525"/>
    <n v="74382912.708555475"/>
    <n v="2860.8812580213644"/>
    <n v="141681.73849248662"/>
    <s v=""/>
    <n v="0"/>
    <n v="0"/>
    <x v="1"/>
    <m/>
    <s v="N"/>
  </r>
  <r>
    <x v="1"/>
    <s v="762764"/>
    <s v="Number sticker/Miếng dán giá RM50.00_Gel nail Muse&amp;co"/>
    <s v="Cosmetic"/>
    <n v="2466"/>
    <n v="394560"/>
    <n v="15.175384615384615"/>
    <n v="160"/>
    <s v="BU Discontinued - [1]"/>
    <n v="2466"/>
    <n v="394560"/>
    <x v="2"/>
    <s v="Keep provision"/>
    <s v="Y"/>
  </r>
  <r>
    <x v="1"/>
    <s v="762767"/>
    <s v="Silver paper/Tấm thẻ bạc, size: 75*50mm_Gel nail Muse&amp;co"/>
    <s v="Cosmetic"/>
    <n v="12300"/>
    <n v="11307000"/>
    <n v="434.88461538461536"/>
    <n v="919.26829268292681"/>
    <s v="BU Discontinued - [1]"/>
    <n v="12300"/>
    <n v="11307000"/>
    <x v="2"/>
    <s v="Keep provision"/>
    <s v="Y"/>
  </r>
  <r>
    <x v="1"/>
    <s v="762768"/>
    <s v="Poly bag/Túi bóng OPP có dải keo dán dính, size: 55*80mm (nắp gập 20mm)_Gel nail Muse&amp;co"/>
    <s v="Cosmetic"/>
    <n v="4450"/>
    <n v="1223750"/>
    <n v="47.067307692307693"/>
    <n v="275"/>
    <s v="BU Discontinued - [1]"/>
    <n v="4450"/>
    <n v="1223750"/>
    <x v="2"/>
    <s v="Keep provision"/>
    <s v="Y"/>
  </r>
  <r>
    <x v="1"/>
    <s v="762780"/>
    <s v="Paper box gel nail (Muse&amp;Co)-SGN0009-Nude Glaze/Hộp giấy móng tay"/>
    <s v="Cosmetic"/>
    <n v="127"/>
    <n v="736600"/>
    <n v="28.330769230769231"/>
    <n v="5800"/>
    <s v="BU Discontinued - [1]"/>
    <n v="127"/>
    <n v="736600"/>
    <x v="2"/>
    <s v="Keep provision"/>
    <s v="Y"/>
  </r>
  <r>
    <x v="1"/>
    <s v="762790"/>
    <s v="Gel nail (Muse&amp;Co)-SGN0009-Nude Glaze/Gel dán móng tay"/>
    <s v="Cosmetic"/>
    <n v="169"/>
    <n v="8454762"/>
    <n v="325.18315384615386"/>
    <n v="50028.1775147929"/>
    <s v="BU Discontinued - [1]"/>
    <n v="169"/>
    <n v="8454762"/>
    <x v="2"/>
    <s v="Keep provision"/>
    <s v="Y"/>
  </r>
  <r>
    <x v="1"/>
    <s v="762791"/>
    <s v="Gel nail (Muse&amp;Co)-SGN0010-Glitter Khaki/Gel dán móng tay"/>
    <s v="Cosmetic"/>
    <n v="274"/>
    <n v="13679072"/>
    <n v="526.11815384615386"/>
    <n v="49923.620437956204"/>
    <s v="BU Discontinued - [1]"/>
    <n v="274"/>
    <n v="13679072"/>
    <x v="2"/>
    <s v="Keep provision"/>
    <s v="Y"/>
  </r>
  <r>
    <x v="1"/>
    <s v="762796"/>
    <s v="Devide pad BR73-3R/Vách ngăn T6 housing (3 khía) 5 lớp, kt: 507*132mm"/>
    <s v="Etc"/>
    <n v="857.50123400000302"/>
    <n v="1792177.5790610109"/>
    <n v="68.929906886961959"/>
    <n v="2090.0000000011714"/>
    <s v=""/>
    <n v="0"/>
    <n v="0"/>
    <x v="1"/>
    <m/>
    <s v="N"/>
  </r>
  <r>
    <x v="1"/>
    <s v="762797"/>
    <s v="Devide pad BR74-2R/Vách ngăn T6 housing (2 khía) 5 lớp, kt: 344*132mm"/>
    <s v="Etc"/>
    <n v="552.94048799998927"/>
    <n v="993088.48904227279"/>
    <n v="38.195711117010489"/>
    <n v="1796.0133334318107"/>
    <s v=""/>
    <n v="0"/>
    <n v="0"/>
    <x v="1"/>
    <m/>
    <s v="N"/>
  </r>
  <r>
    <x v="1"/>
    <s v="762806"/>
    <s v="Big white bag for automotive/Túi bóng hộp trong 1125*1125*1755 dày 0.07mm"/>
    <s v="Etc"/>
    <n v="870"/>
    <n v="43500000"/>
    <n v="1673.0769230769231"/>
    <n v="50000"/>
    <s v=""/>
    <n v="0"/>
    <n v="0"/>
    <x v="1"/>
    <m/>
    <s v="N"/>
  </r>
  <r>
    <x v="1"/>
    <s v="762808"/>
    <s v="TEY GEN4 pin  ME520A1100 2*13.8"/>
    <s v="Etc"/>
    <n v="120018"/>
    <n v="122924635.57126266"/>
    <n v="4727.8705988947177"/>
    <n v="1024.2183303443039"/>
    <s v=""/>
    <n v="0"/>
    <n v="0"/>
    <x v="1"/>
    <m/>
    <s v="N"/>
  </r>
  <r>
    <x v="1"/>
    <s v="762814"/>
    <s v="GASKET, ADHESIVE IPM 2.0 ADVANCE DIECUT  CHOSEAL  S6305/Miếng đệm"/>
    <s v="Etc"/>
    <n v="1267"/>
    <n v="37904893.956624597"/>
    <n v="1457.8805367932537"/>
    <n v="29917.043375394314"/>
    <s v="These raw materials are in good condition and can be used for other customer, no expiry date on these raw materials. Hence, no provison"/>
    <n v="0"/>
    <n v="0"/>
    <x v="1"/>
    <m/>
    <s v="N"/>
  </r>
  <r>
    <x v="1"/>
    <s v="762815"/>
    <s v="GASKET, ADHESIVE IPM 2.0 BASE DIECUT  CHOSEAL  S6305/Miếng đệm"/>
    <s v="Etc"/>
    <n v="7044.0216670000009"/>
    <n v="246079766.19973063"/>
    <n v="9464.6063922973317"/>
    <n v="34934.555546949967"/>
    <s v=""/>
    <n v="0"/>
    <n v="0"/>
    <x v="1"/>
    <m/>
    <s v="N"/>
  </r>
  <r>
    <x v="1"/>
    <s v="762818"/>
    <s v="50-33926-1_FRONT WINDOW, 6.8inch DISPLAY, MTP WAIPIO/Mặt nhựa"/>
    <s v="Etc"/>
    <n v="198"/>
    <n v="5897034"/>
    <n v="226.809"/>
    <n v="29783"/>
    <s v="These raw materials are in good condition and can be used for other customer, no expiry date on these raw materials. Hence, no provison"/>
    <n v="0"/>
    <n v="0"/>
    <x v="2"/>
    <s v="No provision"/>
    <s v="Y"/>
  </r>
  <r>
    <x v="1"/>
    <s v="762819"/>
    <s v="50-33927-1_ADHESIVE, FRONT WINDOW, 6.8inch DISPLAY, MTP WAIPIO/Miếng dán"/>
    <s v="Etc"/>
    <n v="29"/>
    <n v="22156"/>
    <n v="0.85215384615384615"/>
    <n v="764"/>
    <s v="Currenly no customer using these RM. Hence, full provision to be made"/>
    <n v="29"/>
    <n v="22156"/>
    <x v="2"/>
    <s v="Reverse provison"/>
    <s v="Y"/>
  </r>
  <r>
    <x v="1"/>
    <s v="762828"/>
    <s v="Printing ink/Mực in VIC (F) H009566 MCV 016"/>
    <s v="Etc"/>
    <n v="2"/>
    <n v="5760000"/>
    <n v="221.53846153846155"/>
    <n v="2880000"/>
    <s v=""/>
    <n v="0"/>
    <n v="0"/>
    <x v="1"/>
    <m/>
    <s v="N"/>
  </r>
  <r>
    <x v="1"/>
    <s v="762829"/>
    <s v="Chất đông cứng VIC HARENER MCV 017"/>
    <s v="Chemical"/>
    <n v="2"/>
    <n v="672000"/>
    <n v="25.846153846153847"/>
    <n v="336000"/>
    <s v=""/>
    <n v="0"/>
    <n v="0"/>
    <x v="1"/>
    <m/>
    <s v="N"/>
  </r>
  <r>
    <x v="1"/>
    <s v="762830"/>
    <s v="Dung môi T-926 RETARDER SOLVENT MCV 018"/>
    <s v="Etc"/>
    <n v="1"/>
    <n v="528000"/>
    <n v="20.307692307692307"/>
    <n v="528000"/>
    <s v=""/>
    <n v="0"/>
    <n v="0"/>
    <x v="1"/>
    <m/>
    <s v="N"/>
  </r>
  <r>
    <x v="1"/>
    <s v="762835"/>
    <s v="3CAC00129A-BYD Housing"/>
    <s v="Etc"/>
    <n v="5"/>
    <n v="155000"/>
    <n v="5.9615384615384617"/>
    <n v="31000"/>
    <s v="Currenly no customer using these RM. Hence, full provision to be made"/>
    <n v="5"/>
    <n v="155000"/>
    <x v="2"/>
    <s v="Reverse provison"/>
    <s v="Y"/>
  </r>
  <r>
    <x v="1"/>
    <s v="762876"/>
    <s v="LGIT Gen 3 AL5 ( bán thành phầm từ vendor ngoài)"/>
    <s v="Auto"/>
    <n v="54"/>
    <n v="1987200"/>
    <n v="76.430769230769229"/>
    <n v="36800"/>
    <s v="Currenly no customer using these RM. Hence, full provision to be made"/>
    <n v="54"/>
    <n v="1987200"/>
    <x v="2"/>
    <s v="Reverse provison"/>
    <s v="Y"/>
  </r>
  <r>
    <x v="1"/>
    <s v="762883"/>
    <s v="EXH-291 Hardener/Chất đông cứng"/>
    <s v="Etc"/>
    <n v="44"/>
    <n v="30180511.68"/>
    <n v="1160.7889107692308"/>
    <n v="685920.72"/>
    <s v="These raw materials are in good condition and can be used for other customer, no expiry date on these raw materials. Hence, no provison"/>
    <n v="0"/>
    <n v="0"/>
    <x v="1"/>
    <m/>
    <s v="N"/>
  </r>
  <r>
    <x v="1"/>
    <s v="762893"/>
    <s v="Tray clear PET/Khay nhựa IPM 2.0 Premium Housing Assy, kt: 500*415*48.6mm, độ dày 1.2mm"/>
    <s v="Etc"/>
    <n v="4193.9999499999994"/>
    <n v="59862030.5652375"/>
    <n v="2302.385790970673"/>
    <n v="14273.254954434968"/>
    <s v=""/>
    <n v="0"/>
    <n v="0"/>
    <x v="1"/>
    <m/>
    <s v="N"/>
  </r>
  <r>
    <x v="1"/>
    <s v="762898"/>
    <s v="50-36254-1  Lens, Battery door MTP Pinnacles"/>
    <s v="Etc"/>
    <n v="96"/>
    <n v="6328800"/>
    <n v="243.41538461538462"/>
    <n v="65925"/>
    <s v="Currenly no customer using these RM. Hence, full provision to be made"/>
    <n v="100"/>
    <n v="6592500"/>
    <x v="1"/>
    <s v="Reverse provison"/>
    <s v="N"/>
  </r>
  <r>
    <x v="1"/>
    <s v="762911"/>
    <s v="CV90-38617_Heat Pipe, MTP Pinnacles"/>
    <s v="Etc"/>
    <n v="886.00000000000102"/>
    <n v="141492673.5686664"/>
    <n v="5442.0259064871689"/>
    <n v="159698.27716553753"/>
    <s v=""/>
    <n v="0"/>
    <n v="0"/>
    <x v="1"/>
    <m/>
    <s v="N"/>
  </r>
  <r>
    <x v="1"/>
    <s v="762913"/>
    <s v="Resin PC transparent/Nhựa PC trong"/>
    <s v="Resin"/>
    <n v="151.71999999999997"/>
    <n v="9466681.1886280291"/>
    <n v="364.10312263953961"/>
    <n v="62395.736808779533"/>
    <s v=""/>
    <n v="0"/>
    <n v="0"/>
    <x v="1"/>
    <m/>
    <s v="N"/>
  </r>
  <r>
    <x v="1"/>
    <s v="762914"/>
    <s v="Insert nut M2.5*Phi 4.55*L3.4mm/ốc vít"/>
    <s v="Etc"/>
    <n v="852"/>
    <n v="511200"/>
    <n v="19.661538461538463"/>
    <n v="600"/>
    <s v=""/>
    <n v="0"/>
    <n v="0"/>
    <x v="1"/>
    <m/>
    <s v="N"/>
  </r>
  <r>
    <x v="1"/>
    <s v="762945"/>
    <s v="Light pipe PLP2-375 (492-1341-ND)"/>
    <s v="Etc"/>
    <n v="3300"/>
    <n v="34702025"/>
    <n v="1334.6932692307691"/>
    <n v="10515.765151515152"/>
    <s v="These raw materials are in good condition and can be used for other customer, no expiry date on these raw materials. Hence, no provison"/>
    <n v="0"/>
    <n v="0"/>
    <x v="2"/>
    <s v="No provision"/>
    <s v="Y"/>
  </r>
  <r>
    <x v="1"/>
    <s v="762946"/>
    <s v="MTP PINNACLES 50-28899 INSERT NUT M1.4 Ø2.6*3.0L"/>
    <s v="Etc"/>
    <n v="15300"/>
    <n v="9945000"/>
    <n v="382.5"/>
    <n v="650"/>
    <s v="Currenly no customer using these RM. Hence, full provision to be made"/>
    <n v="15300"/>
    <n v="9945000"/>
    <x v="2"/>
    <s v="Reverse provison"/>
    <s v="Y"/>
  </r>
  <r>
    <x v="1"/>
    <s v="762947"/>
    <s v="MTP PINNACLES 50-28899 INSERT NUT M1.6 Ø2.6*3.0L"/>
    <s v="Etc"/>
    <n v="2800"/>
    <n v="1450400"/>
    <n v="55.784615384615385"/>
    <n v="518"/>
    <s v="Currenly no customer using these RM. Hence, full provision to be made"/>
    <n v="2800"/>
    <n v="1450400"/>
    <x v="2"/>
    <s v="Reverse provison"/>
    <s v="Y"/>
  </r>
  <r>
    <x v="1"/>
    <s v="762949"/>
    <s v="IDP HAMOA 50-42268-1 MR58 0.4T. Size 60.59*17.23*0.4mm"/>
    <s v="Etc"/>
    <n v="37"/>
    <n v="443868"/>
    <n v="17.071846153846153"/>
    <n v="11996.432432432432"/>
    <s v="Currenly no customer using these RM. Hence, full provision to be made"/>
    <n v="37"/>
    <n v="443868"/>
    <x v="2"/>
    <s v="Reverse provison"/>
    <s v="Y"/>
  </r>
  <r>
    <x v="1"/>
    <s v="762959"/>
    <s v="50-44146-1_Gasket Tape_IDP Hanmoa"/>
    <s v="Etc"/>
    <n v="2000"/>
    <n v="12477107"/>
    <n v="479.88873076923079"/>
    <n v="6238.5535"/>
    <s v="These raw materials are in good condition and can be used for other customer, no expiry date on these raw materials. Hence, no provison"/>
    <n v="0"/>
    <n v="0"/>
    <x v="2"/>
    <s v="No provision"/>
    <s v="Y"/>
  </r>
  <r>
    <x v="1"/>
    <s v="762960"/>
    <s v="50-54364-1_Adhesive Lens RF Cameras_IDP Hamoa"/>
    <s v="Etc"/>
    <n v="100"/>
    <n v="102000"/>
    <n v="3.9230769230769229"/>
    <n v="1020"/>
    <s v="Currenly no customer using these RM. Hence, full provision to be made"/>
    <n v="100"/>
    <n v="102000"/>
    <x v="2"/>
    <s v="Reverse provison"/>
    <s v="Y"/>
  </r>
  <r>
    <x v="1"/>
    <s v="762988"/>
    <s v="50-36254-2_Lens, Battery Door, MTP Pinnacles"/>
    <s v="Etc"/>
    <n v="48"/>
    <n v="2069658.16738693"/>
    <n v="79.602237207189617"/>
    <n v="43117.87848722771"/>
    <s v=""/>
    <n v="0"/>
    <n v="0"/>
    <x v="1"/>
    <m/>
    <s v="N"/>
  </r>
  <r>
    <x v="1"/>
    <s v="762989"/>
    <s v="50-36815-1_Gasket, Grounding Frame, CPE Pinnacles"/>
    <s v="Etc"/>
    <n v="162"/>
    <n v="5680504.0800000001"/>
    <n v="218.48092615384616"/>
    <n v="35064.840000000004"/>
    <s v=""/>
    <n v="0"/>
    <n v="0"/>
    <x v="1"/>
    <m/>
    <s v="N"/>
  </r>
  <r>
    <x v="1"/>
    <s v="762991"/>
    <s v="50-49126_Pin, Thread, Antenna Ø4.5*8"/>
    <s v="Etc"/>
    <n v="500"/>
    <n v="500000"/>
    <n v="19.23076923076923"/>
    <n v="1000"/>
    <s v="Currenly no customer using these RM. Hence, full provision to be made"/>
    <n v="500"/>
    <n v="500000"/>
    <x v="2"/>
    <s v="Reverse provison"/>
    <s v="Y"/>
  </r>
  <r>
    <x v="1"/>
    <s v="762994"/>
    <s v="Innorex MQ4 Heat Sink OPT High LH (NAS) (B115002772)"/>
    <s v="Cosmetic"/>
    <n v="116"/>
    <n v="3190000"/>
    <n v="122.69230769230769"/>
    <n v="27500"/>
    <s v="BU Discontinued - [1]"/>
    <n v="116"/>
    <n v="3190000"/>
    <x v="2"/>
    <s v="Keep provision"/>
    <s v="Y"/>
  </r>
  <r>
    <x v="1"/>
    <s v="762997"/>
    <s v="55-28899-1_CARRIER FRAME ASSY Insert Nut M1.6 /side Ø2.3*2.0L"/>
    <s v="Etc"/>
    <n v="2000"/>
    <n v="920000"/>
    <n v="35.384615384615387"/>
    <n v="460"/>
    <s v="Currenly no customer using these RM. Hence, full provision to be made"/>
    <n v="2000"/>
    <n v="920000"/>
    <x v="2"/>
    <s v="Reverse provison"/>
    <s v="Y"/>
  </r>
  <r>
    <x v="1"/>
    <s v="762998"/>
    <s v="PLP5-2-375 light pipe PLN 5mm Lens 0.375 (492-1532-ND)"/>
    <s v="Etc"/>
    <n v="313"/>
    <n v="2601474.5492098499"/>
    <n v="100.05671343114807"/>
    <n v="8311.4202850154943"/>
    <s v=""/>
    <n v="0"/>
    <n v="0"/>
    <x v="1"/>
    <m/>
    <s v="N"/>
  </r>
  <r>
    <x v="1"/>
    <s v="763001"/>
    <s v="Insert Nut/ốc vít M3.0 SIZE  Ø4.50*7.8L"/>
    <s v="Etc"/>
    <n v="1254"/>
    <n v="1166220"/>
    <n v="44.854615384615386"/>
    <n v="930"/>
    <s v="Currenly no customer using these RM. Hence, full provision to be made"/>
    <n v="1254"/>
    <n v="1166220"/>
    <x v="2"/>
    <s v="Reverse provison"/>
    <s v="Y"/>
  </r>
  <r>
    <x v="1"/>
    <s v="763004"/>
    <s v="Inssert Pin  Size Ø2.5*7.75L, SUS316"/>
    <s v="Etc"/>
    <n v="626"/>
    <n v="375600"/>
    <n v="14.446153846153846"/>
    <n v="600"/>
    <s v="Currenly no customer using these RM. Hence, full provision to be made"/>
    <n v="630"/>
    <n v="378000"/>
    <x v="1"/>
    <s v="Reverse provison"/>
    <s v="N"/>
  </r>
  <r>
    <x v="1"/>
    <s v="763028"/>
    <s v="PANUCO PA BLACK G EXE-3115-G/Sơn"/>
    <s v="Etc"/>
    <n v="111"/>
    <n v="67443600"/>
    <n v="2593.9846153846156"/>
    <n v="607600"/>
    <s v="These raw materials are in good condition and can be used for other customer, no expiry date on these raw materials. Hence, no provison"/>
    <n v="0"/>
    <n v="0"/>
    <x v="2"/>
    <s v="No provision"/>
    <s v="Y"/>
  </r>
  <r>
    <x v="1"/>
    <s v="763030"/>
    <s v="ADDITIVE EXX-L22-10049"/>
    <s v="Etc"/>
    <n v="3"/>
    <n v="657900"/>
    <n v="25.303846153846155"/>
    <n v="219300"/>
    <s v="Currenly no customer using these RM. Hence, full provision to be made"/>
    <n v="3"/>
    <n v="657900"/>
    <x v="2"/>
    <s v="Reverse provison"/>
    <s v="Y"/>
  </r>
  <r>
    <x v="1"/>
    <s v="763033"/>
    <s v="HAIUREX P THINNER K636"/>
    <s v="Etc"/>
    <n v="143"/>
    <n v="16016000"/>
    <n v="616"/>
    <n v="112000"/>
    <s v="These raw materials are in good condition and can be used for other customer, no expiry date on these raw materials. Hence, no provison"/>
    <n v="0"/>
    <n v="0"/>
    <x v="2"/>
    <s v="No provision"/>
    <s v="Y"/>
  </r>
  <r>
    <x v="1"/>
    <s v="763035"/>
    <s v="WJ_POLY HARD S-2- PRIMER/Chất đông cứng"/>
    <s v="Etc"/>
    <n v="3"/>
    <n v="1052700"/>
    <n v="40.488461538461536"/>
    <n v="350900"/>
    <s v="Currenly no customer using these RM. Hence, full provision to be made"/>
    <n v="3"/>
    <n v="1052700"/>
    <x v="2"/>
    <s v="Reverse provison"/>
    <s v="Y"/>
  </r>
  <r>
    <x v="1"/>
    <s v="763036"/>
    <s v="WJ_ADD A-3- PRIMER/Chất đông cứng"/>
    <s v="Etc"/>
    <n v="3"/>
    <n v="1379400"/>
    <n v="53.053846153846152"/>
    <n v="459800"/>
    <s v="Currenly no customer using these RM. Hence, full provision to be made"/>
    <n v="3"/>
    <n v="1379400"/>
    <x v="2"/>
    <s v="Reverse provison"/>
    <s v="Y"/>
  </r>
  <r>
    <x v="1"/>
    <s v="763037"/>
    <s v="1KTH UVP THINNER M2311- PRIMER/Dung môi"/>
    <s v="Etc"/>
    <n v="4"/>
    <n v="465696"/>
    <n v="17.911384615384616"/>
    <n v="116424"/>
    <s v="Currenly no customer using these RM. Hence, full provision to be made"/>
    <n v="4"/>
    <n v="465696"/>
    <x v="2"/>
    <s v="Reverse provison"/>
    <s v="Y"/>
  </r>
  <r>
    <x v="1"/>
    <s v="763040"/>
    <s v="UVCC-0CL2-WJ5006-18(E)-2(B)-CC/Sơn"/>
    <s v="Etc"/>
    <n v="20"/>
    <n v="11855340"/>
    <n v="455.97461538461539"/>
    <n v="592767"/>
    <s v="Currenly no customer using these RM. Hence, full provision to be made"/>
    <n v="20"/>
    <n v="11855340"/>
    <x v="2"/>
    <s v="Reverse provison"/>
    <s v="Y"/>
  </r>
  <r>
    <x v="1"/>
    <s v="763043"/>
    <s v="XNP-9310R FC39-007282 Insert / Size Ø12*22.95L"/>
    <s v="Etc"/>
    <n v="86"/>
    <n v="1186800"/>
    <n v="45.646153846153844"/>
    <n v="13800"/>
    <s v="Currenly no customer using these RM. Hence, full provision to be made"/>
    <n v="86"/>
    <n v="1186800"/>
    <x v="2"/>
    <s v="Reverse provison"/>
    <s v="Y"/>
  </r>
  <r>
    <x v="1"/>
    <s v="763044"/>
    <s v="XNP-9310R FC39-007282 Insert / Size Ø14.0*17.5L"/>
    <s v="Etc"/>
    <n v="69"/>
    <n v="1142640"/>
    <n v="43.947692307692307"/>
    <n v="16560"/>
    <s v="Currenly no customer using these RM. Hence, full provision to be made"/>
    <n v="69"/>
    <n v="1142640"/>
    <x v="2"/>
    <s v="Reverse provison"/>
    <s v="Y"/>
  </r>
  <r>
    <x v="1"/>
    <s v="763046"/>
    <s v="HAIUREX P THINNER K341"/>
    <s v="Etc"/>
    <n v="65"/>
    <n v="10088000"/>
    <n v="388"/>
    <n v="155200"/>
    <s v="These raw materials are in good condition and can be used for other customer, no expiry date on these raw materials. Hence, no provison"/>
    <n v="0"/>
    <n v="0"/>
    <x v="1"/>
    <m/>
    <s v="N"/>
  </r>
  <r>
    <x v="1"/>
    <s v="763047"/>
    <s v="HAIUREX P GRANDE BONUL VNS MATT BLACK WS62-1101LE-L26(K)"/>
    <s v="Etc"/>
    <n v="112"/>
    <n v="74099200"/>
    <n v="2849.9692307692308"/>
    <n v="661600"/>
    <s v="These raw materials are in good condition and can be used for other customer, no expiry date on these raw materials. Hence, no provison"/>
    <n v="0"/>
    <n v="0"/>
    <x v="1"/>
    <m/>
    <s v="N"/>
  </r>
  <r>
    <x v="1"/>
    <s v="763088"/>
    <s v="50-63589-1_ADHESIVE, LENS, BATTERY DOOR, MTP PINNACLES-LANAI"/>
    <s v="Etc"/>
    <n v="36"/>
    <n v="53388.003560621997"/>
    <n v="2.0533847523316151"/>
    <n v="1483.0000989061666"/>
    <s v=""/>
    <n v="0"/>
    <n v="0"/>
    <x v="1"/>
    <m/>
    <s v="N"/>
  </r>
  <r>
    <x v="1"/>
    <s v="763908"/>
    <s v="50-23751-2_FRONT LENS/Mặt nhựa meka"/>
    <s v="Etc"/>
    <n v="71"/>
    <n v="1952752.74309282"/>
    <n v="75.105874734339238"/>
    <n v="27503.559761870703"/>
    <s v=""/>
    <n v="0"/>
    <n v="0"/>
    <x v="1"/>
    <m/>
    <s v="N"/>
  </r>
  <r>
    <x v="1"/>
    <s v="763909"/>
    <s v="50-23752-2_ADHESIVE, FRONT LENS/Miếng dán"/>
    <s v="Etc"/>
    <n v="125"/>
    <n v="633000"/>
    <n v="24.346153846153847"/>
    <n v="5064"/>
    <s v=""/>
    <n v="0"/>
    <n v="0"/>
    <x v="1"/>
    <m/>
    <s v="N"/>
  </r>
  <r>
    <x v="1"/>
    <s v="774454"/>
    <s v="금형부품/Chi tiết thép SKD61(K), KT:35*35*47.60  BLOCK của khuôn  ACP HOUSING #3 (Back up mold)"/>
    <s v="Mold Jig Material"/>
    <n v="1"/>
    <n v="517000"/>
    <n v="19.884615384615383"/>
    <n v="517000"/>
    <n v="0"/>
    <n v="0"/>
    <n v="0"/>
    <x v="1"/>
    <m/>
    <s v="N"/>
  </r>
  <r>
    <x v="1"/>
    <s v="774693"/>
    <s v="금형부품/Chi tiết thép S45(R), KT:25*68 STOP BL của khuôn FCA4.8 HOUSING TRIMMING (Back up mold )"/>
    <s v="Mold Jig Material"/>
    <n v="4"/>
    <n v="907600"/>
    <n v="34.907692307692308"/>
    <n v="226900"/>
    <s v=""/>
    <n v="0"/>
    <n v="0"/>
    <x v="2"/>
    <s v="No provision"/>
    <s v="Y"/>
  </r>
  <r>
    <x v="1"/>
    <s v="800049"/>
    <s v="M-100 Chemical/ Chế phẩm tẩy rửa làm sạch bề mặt kim loại M-100, dạng bột, mới 100%"/>
    <s v="Chemical"/>
    <n v="25"/>
    <n v="1954150"/>
    <n v="75.159615384615378"/>
    <n v="78166"/>
    <s v=""/>
    <n v="0"/>
    <n v="0"/>
    <x v="2"/>
    <s v="No provision"/>
    <s v="Y"/>
  </r>
  <r>
    <x v="1"/>
    <s v="800050"/>
    <s v="M-600 Chemical/ Chế phẩm tẩy rửa làm sạch bề mặt kim loại M-600, dạng lỏng, mới 100%"/>
    <s v="Chemical"/>
    <n v="120"/>
    <n v="11116920"/>
    <n v="427.57384615384615"/>
    <n v="92641"/>
    <s v=""/>
    <n v="0"/>
    <n v="0"/>
    <x v="2"/>
    <s v="No provision"/>
    <s v="Y"/>
  </r>
  <r>
    <x v="1"/>
    <s v="800051"/>
    <s v="M-860B Chemical/ Chế phẩm tẩy rửa làm sạch bề mặt kim loại M-860B, dạng bột, mới 100%"/>
    <s v="Chemical"/>
    <n v="28"/>
    <n v="57070571.987854198"/>
    <n v="2195.0219995328539"/>
    <n v="2038234.7138519357"/>
    <s v=""/>
    <n v="0"/>
    <n v="0"/>
    <x v="2"/>
    <s v="No provision"/>
    <s v="Y"/>
  </r>
  <r>
    <x v="1"/>
    <s v="800052"/>
    <s v="M-860K Chemical/ Chế phẩm tẩy rửa làm sạch bề mặt kim loại M-860K, dạng lỏng, mới 100%"/>
    <s v="Chemical"/>
    <n v="140"/>
    <n v="17022880"/>
    <n v="654.72615384615381"/>
    <n v="121592"/>
    <s v=""/>
    <n v="0"/>
    <n v="0"/>
    <x v="2"/>
    <s v="No provision"/>
    <s v="Y"/>
  </r>
  <r>
    <x v="1"/>
    <s v="800053"/>
    <s v="M-880F Chemical/ Chế phẩm tẩy rửa làm sạch bề mặt kim loại M-880F, dạng lỏng, mới 100%"/>
    <s v="Chemical"/>
    <n v="80"/>
    <n v="9727360"/>
    <n v="374.12923076923079"/>
    <n v="121592"/>
    <s v=""/>
    <n v="0"/>
    <n v="0"/>
    <x v="2"/>
    <s v="No provision"/>
    <s v="Y"/>
  </r>
  <r>
    <x v="1"/>
    <s v="800055"/>
    <s v="M-200 Chemical/ Chế phẩm tẩy rửa, làm sạch sản phẩm M-200, dạng lỏng (organic acids C2H8O7 40%)"/>
    <s v="Chemical"/>
    <n v="280"/>
    <n v="36477560"/>
    <n v="1402.9830769230769"/>
    <n v="130277"/>
    <s v=""/>
    <n v="0"/>
    <n v="0"/>
    <x v="2"/>
    <s v="No provision"/>
    <s v="Y"/>
  </r>
  <r>
    <x v="1"/>
    <s v="800056"/>
    <s v="M-101 Chemical/ Chế phẩm tẩy rửa, làm sạch sản phẩm M-101, dạng bột (sodium hydroxide NAOH 40%)"/>
    <s v="Chemical"/>
    <n v="75"/>
    <n v="4257150"/>
    <n v="163.73653846153846"/>
    <n v="56762"/>
    <s v=""/>
    <n v="0"/>
    <n v="0"/>
    <x v="1"/>
    <m/>
    <s v="N"/>
  </r>
  <r>
    <x v="1"/>
    <s v="800057"/>
    <s v="M-106 Chemical/ Chế phẩm tẩy rửa, làm sạch sản phẩm M-106, dạng lỏng (Sodium hydroxie NAOH 40%)"/>
    <s v="Chemical"/>
    <n v="680"/>
    <n v="52008979.642360985"/>
    <n v="2000.345370860038"/>
    <n v="76483.793591707334"/>
    <s v=""/>
    <n v="0"/>
    <n v="0"/>
    <x v="1"/>
    <m/>
    <s v="N"/>
  </r>
  <r>
    <x v="1"/>
    <s v="800058"/>
    <s v="M-280 Chemical/Chế phẩm tẩy rửa, làm sạch sản phẩm M-280, dạng lỏng (Nitrate NAHO3 20%, Fluoride F 30%)"/>
    <s v="Chemical"/>
    <n v="7200"/>
    <n v="633807490.4829917"/>
    <n v="24377.211172422758"/>
    <n v="88028.818122637735"/>
    <s v=""/>
    <n v="0"/>
    <n v="0"/>
    <x v="1"/>
    <m/>
    <s v="N"/>
  </r>
  <r>
    <x v="1"/>
    <s v="800059"/>
    <s v="M-S3000 Chemical/ Chế phẩm tẩy rửa, làm sạch sản phẩm M-S3000, dạng lỏng (Trivalent chromium salt Cr+3 50% và Fluoride"/>
    <s v="Chemical"/>
    <n v="2220"/>
    <n v="266542652.42626172"/>
    <n v="10251.640477933142"/>
    <n v="120064.25784966744"/>
    <s v=""/>
    <n v="0"/>
    <n v="0"/>
    <x v="1"/>
    <m/>
    <s v="N"/>
  </r>
  <r>
    <x v="1"/>
    <s v="800134"/>
    <s v="ASSY MIC RUBBER BRK BTM/ Miếng đệm cao su assy GH98-35898A"/>
    <s v="Etc"/>
    <n v="104000"/>
    <n v="40666611.313807547"/>
    <n v="1564.1004351464442"/>
    <n v="391.02510878661104"/>
    <s v="These raw materials are in good condition and can be used for other customer, no expiry date on these raw materials. Hence, no provison"/>
    <n v="0"/>
    <n v="0"/>
    <x v="1"/>
    <m/>
    <s v="N"/>
  </r>
  <r>
    <x v="1"/>
    <s v="800135"/>
    <s v="TAPE BATTERY L/_x0009_Miếng dán GH02-09756A"/>
    <s v="Etc"/>
    <n v="103978"/>
    <n v="31413803.759475082"/>
    <n v="1208.2232215182723"/>
    <n v="302.11971531934716"/>
    <s v="These raw materials are in good condition and can be used for other customer, no expiry date on these raw materials. Hence, no provison"/>
    <n v="0"/>
    <n v="0"/>
    <x v="1"/>
    <m/>
    <s v="N"/>
  </r>
  <r>
    <x v="1"/>
    <s v="800136"/>
    <s v="TAPE BATTERY R/_x0009_Miếng dán GH02-09852A"/>
    <s v="Etc"/>
    <n v="206266"/>
    <n v="42509168.186347909"/>
    <n v="1634.9680071672274"/>
    <n v="206.08907035744093"/>
    <s v="These raw materials are in good condition and can be used for other customer, no expiry date on these raw materials. Hence, no provison"/>
    <n v="0"/>
    <n v="0"/>
    <x v="1"/>
    <m/>
    <s v="N"/>
  </r>
  <r>
    <x v="1"/>
    <s v="800143"/>
    <s v="TAPE CONDUCTIVE LEFT/ Miếng dán GH02-09936A"/>
    <s v="Etc"/>
    <n v="81818"/>
    <n v="1640631.8738029199"/>
    <n v="63.101225915496919"/>
    <n v="20.052211906951037"/>
    <s v="These raw materials are in good condition and can be used for other customer, no expiry date on these raw materials. Hence, no provison"/>
    <n v="0"/>
    <n v="0"/>
    <x v="1"/>
    <m/>
    <s v="N"/>
  </r>
  <r>
    <x v="1"/>
    <s v="800157"/>
    <s v="NPR BATT PLATE BASE GH61-06121A"/>
    <s v="Etc"/>
    <n v="14547"/>
    <n v="72848319.502279311"/>
    <n v="2801.858442395358"/>
    <n v="5007.789888106091"/>
    <s v="These raw materials are in good condition and can be used for other customer, no expiry date on these raw materials. Hence, no provison"/>
    <n v="0"/>
    <n v="0"/>
    <x v="1"/>
    <m/>
    <s v="N"/>
  </r>
  <r>
    <x v="1"/>
    <s v="800177"/>
    <s v="PLATE-BATT_CIS GH61-07873A"/>
    <s v="Etc"/>
    <n v="64800"/>
    <n v="433805941.83259302"/>
    <n v="16684.843916638194"/>
    <n v="6694.5361393918674"/>
    <s v="These raw materials are in good condition and can be used for other customer, no expiry date on these raw materials. Hence, no provison"/>
    <n v="0"/>
    <n v="0"/>
    <x v="1"/>
    <m/>
    <s v="N"/>
  </r>
  <r>
    <x v="1"/>
    <s v="800224"/>
    <s v="THERMAL INSULATION-BRK_INNER_SIDE_R_NEW/Miếng dán GH02-11056A"/>
    <s v="Etc"/>
    <n v="1616"/>
    <n v="1133211"/>
    <n v="43.58503846153846"/>
    <n v="701.24443069306926"/>
    <s v="Currenly no customer using these RM. Hence, full provision to be made"/>
    <n v="1616"/>
    <n v="1133211"/>
    <x v="2"/>
    <s v="Reverse provison"/>
    <s v="Y"/>
  </r>
  <r>
    <x v="1"/>
    <s v="800230"/>
    <s v="THERMAL INSULATION-BRK_PCB_TOP/Miếng dán GH02-11174A"/>
    <s v="Etc"/>
    <n v="2000"/>
    <n v="20823.6363636364"/>
    <n v="0.80090909090909235"/>
    <n v="10.4118181818182"/>
    <s v="Currenly no customer using these RM. Hence, full provision to be made"/>
    <n v="4400"/>
    <n v="45812"/>
    <x v="1"/>
    <s v="Reverse provison"/>
    <s v="N"/>
  </r>
  <r>
    <x v="1"/>
    <s v="800232"/>
    <s v="CONDUCTIVE GASKET-TAPE_UB_BTM R/Miếng dán GH02-11258A"/>
    <s v="Etc"/>
    <n v="1200"/>
    <n v="2634000"/>
    <n v="101.30769230769231"/>
    <n v="2195"/>
    <s v="These raw materials are in good condition and can be used for other customer, no expiry date on these raw materials. Hence, no provison"/>
    <n v="0"/>
    <n v="0"/>
    <x v="1"/>
    <m/>
    <s v="N"/>
  </r>
  <r>
    <x v="1"/>
    <s v="800233"/>
    <s v="PROTECTOR VINYL-BRK_VT_CAM_BACK GH63-11323A"/>
    <s v="Etc"/>
    <n v="9100"/>
    <n v="400655"/>
    <n v="15.409807692307693"/>
    <n v="44.028021978021975"/>
    <s v="Currenly no customer using these RM. Hence, full provision to be made"/>
    <n v="9100"/>
    <n v="400655"/>
    <x v="2"/>
    <s v="Reverse provison"/>
    <s v="Y"/>
  </r>
  <r>
    <x v="1"/>
    <s v="800236"/>
    <s v="ASSY RUBBER-SVC_LED/Miếng đệm cao su assy GH98-37686A"/>
    <s v="Etc"/>
    <n v="8414"/>
    <n v="4551974"/>
    <n v="175.07592307692309"/>
    <n v="541"/>
    <s v="These raw materials are in good condition and can be used for other customer, no expiry date on these raw materials. Hence, no provison"/>
    <n v="0"/>
    <n v="0"/>
    <x v="2"/>
    <s v="No provision"/>
    <s v="Y"/>
  </r>
  <r>
    <x v="1"/>
    <s v="800262"/>
    <s v="CONDUCTIVE GASKET-TAPE LCD VE GH02-09792A"/>
    <s v="Etc"/>
    <n v="19166"/>
    <n v="135322498.53034681"/>
    <n v="5204.711481936416"/>
    <n v="7060.5498554913293"/>
    <s v="These raw materials are in good condition and can be used for other customer, no expiry date on these raw materials. Hence, no provison"/>
    <n v="0"/>
    <n v="0"/>
    <x v="1"/>
    <m/>
    <s v="N"/>
  </r>
  <r>
    <x v="1"/>
    <s v="800302"/>
    <s v="TAPE DOUBLE FACE-HR BRACKET_ANTI GH02-12130A"/>
    <s v="Etc"/>
    <n v="98400"/>
    <n v="108949618.74193549"/>
    <n v="4190.3699516129036"/>
    <n v="1107.2115725806452"/>
    <s v="These raw materials are in good condition and can be used for other customer, no expiry date on these raw materials. Hence, no provison"/>
    <n v="0"/>
    <n v="0"/>
    <x v="1"/>
    <m/>
    <s v="N"/>
  </r>
  <r>
    <x v="1"/>
    <s v="800324"/>
    <s v="Tóc giả Nylon"/>
    <s v="Cosmetic"/>
    <n v="58"/>
    <n v="63470000"/>
    <n v="2441.1538461538462"/>
    <n v="1094310.3448275863"/>
    <s v="BU Discontinued - [1]"/>
    <n v="58"/>
    <n v="63470000"/>
    <x v="2"/>
    <s v="Keep provision"/>
    <s v="Y"/>
  </r>
  <r>
    <x v="1"/>
    <s v="800344"/>
    <s v="SHEET-BATT_PC_CU_DS GH02-13747A"/>
    <s v="Etc"/>
    <n v="6700"/>
    <n v="38305685"/>
    <n v="1473.2955769230769"/>
    <n v="5717.2664179104477"/>
    <s v="These raw materials are in good condition and can be used for other customer, no expiry date on these raw materials. Hence, no provison"/>
    <n v="0"/>
    <n v="0"/>
    <x v="2"/>
    <s v="No provision"/>
    <s v="Y"/>
  </r>
  <r>
    <x v="1"/>
    <s v="800345"/>
    <s v="ASSY RUBBER-MIC HOLDER-V2 GH98-41174A"/>
    <s v="Etc"/>
    <n v="131"/>
    <n v="182616"/>
    <n v="7.0236923076923077"/>
    <n v="1394.0152671755725"/>
    <s v="Currenly no customer using these RM. Hence, full provision to be made"/>
    <n v="131"/>
    <n v="182616"/>
    <x v="2"/>
    <s v="Reverse provison"/>
    <s v="Y"/>
  </r>
  <r>
    <x v="1"/>
    <s v="800381"/>
    <s v="Nail Injection  color toner KC100"/>
    <s v="Cosmetic"/>
    <n v="3"/>
    <n v="1350000"/>
    <n v="51.92307692307692"/>
    <n v="450000"/>
    <s v="BU Discontinued - [1]"/>
    <n v="3"/>
    <n v="1350000"/>
    <x v="2"/>
    <s v="Keep provision"/>
    <s v="Y"/>
  </r>
  <r>
    <x v="1"/>
    <s v="800382"/>
    <s v="Nail Injection  color toner BK117"/>
    <s v="Cosmetic"/>
    <n v="2"/>
    <n v="1550000"/>
    <n v="59.615384615384613"/>
    <n v="775000"/>
    <s v="BU Discontinued - [1]"/>
    <n v="2"/>
    <n v="1550000"/>
    <x v="2"/>
    <s v="Keep provision"/>
    <s v="Y"/>
  </r>
  <r>
    <x v="1"/>
    <s v="800383"/>
    <s v="Nail Injection  color toner BL05"/>
    <s v="Cosmetic"/>
    <n v="8"/>
    <n v="11250000"/>
    <n v="432.69230769230768"/>
    <n v="1406250"/>
    <s v="BU Discontinued - [1]"/>
    <n v="7.5"/>
    <n v="11250000"/>
    <x v="2"/>
    <s v="Keep provision"/>
    <s v="Y"/>
  </r>
  <r>
    <x v="1"/>
    <s v="800400"/>
    <s v="Nail Injection  color toner Ti02"/>
    <s v="Cosmetic"/>
    <n v="5"/>
    <n v="702321"/>
    <n v="27.012346153846153"/>
    <n v="140464.20000000001"/>
    <s v="BU Discontinued - [1]"/>
    <n v="5"/>
    <n v="702321"/>
    <x v="2"/>
    <s v="Keep provision"/>
    <s v="Y"/>
  </r>
  <r>
    <x v="1"/>
    <s v="800405"/>
    <s v="Acrylic Resin/ Hạt nhựa nguyên sinh MABS TR530F NP"/>
    <s v="Cosmetic"/>
    <n v="775"/>
    <n v="54860990.071428575"/>
    <n v="2110.0380796703298"/>
    <n v="70788.374285714293"/>
    <s v="BU Discontinued - [1]"/>
    <n v="0"/>
    <n v="0"/>
    <x v="1"/>
    <s v="No provision"/>
    <s v="N"/>
  </r>
  <r>
    <x v="1"/>
    <s v="800406"/>
    <s v="ABS-HI100Y NP LG chem"/>
    <s v="Resin"/>
    <n v="350"/>
    <n v="21360550.719999999"/>
    <n v="821.55964307692307"/>
    <n v="61030.144914285709"/>
    <s v="These raw materials are in good condition and can be used for other customer, no expiry date on these raw materials. Hence, no provison"/>
    <n v="0"/>
    <n v="0"/>
    <x v="2"/>
    <s v="No provision"/>
    <s v="Y"/>
  </r>
  <r>
    <x v="1"/>
    <s v="800408"/>
    <s v="ABS-100Y-47374E 2# LG chem"/>
    <s v="Resin"/>
    <n v="700"/>
    <n v="46585096"/>
    <n v="1791.7344615384616"/>
    <n v="66550.137142857144"/>
    <s v="These raw materials are in good condition and can be used for other customer, no expiry date on these raw materials. Hence, no provison"/>
    <n v="0"/>
    <n v="0"/>
    <x v="2"/>
    <s v="No provision"/>
    <s v="Y"/>
  </r>
  <r>
    <x v="1"/>
    <s v="800410"/>
    <s v="ABS FR500HX9310 Black 阻燃V0 LG chem"/>
    <s v="Resin"/>
    <n v="1050"/>
    <n v="91874997"/>
    <n v="3533.6537307692306"/>
    <n v="87499.997142857144"/>
    <s v="These raw materials are in good condition and can be used for other customer, no expiry date on these raw materials. Hence, no provison"/>
    <n v="0"/>
    <n v="0"/>
    <x v="2"/>
    <s v="No provision"/>
    <s v="Y"/>
  </r>
  <r>
    <x v="1"/>
    <s v="800417"/>
    <s v="M-201 Chemical/ Chế phẩm tẩy rửa, làm sạch sản phẩm M-201, dạng lỏng (H2SO4 50%)"/>
    <s v="Chemical"/>
    <n v="600"/>
    <n v="56087565"/>
    <n v="2157.2140384615386"/>
    <n v="93479.274999999994"/>
    <s v="These raw materials are in good condition and can be used for other customer, no expiry date on these raw materials. Hence, no provison"/>
    <n v="0"/>
    <n v="0"/>
    <x v="2"/>
    <s v="No provision"/>
    <s v="Y"/>
  </r>
  <r>
    <x v="1"/>
    <s v="800438"/>
    <s v="Resin PP  RP344NK  for plastic box of Nail_x000d__x000a_/Liệu đúc RP344NK  hộp nhựa móng tay"/>
    <s v="Cosmetic"/>
    <n v="275"/>
    <n v="13065838"/>
    <n v="502.53223076923075"/>
    <n v="47512.138181818184"/>
    <s v="BU Discontinued - [1]"/>
    <n v="275"/>
    <n v="13065838"/>
    <x v="2"/>
    <s v="Keep provision"/>
    <s v="Y"/>
  </r>
  <r>
    <x v="1"/>
    <s v="800441"/>
    <s v="Filter SPK lower - 50-P2827, model MTPSDX24 miếng dán qualcomm"/>
    <s v="Etc"/>
    <n v="1617"/>
    <n v="1626702"/>
    <n v="62.565461538461541"/>
    <n v="1006"/>
    <s v=""/>
    <n v="0"/>
    <n v="0"/>
    <x v="1"/>
    <m/>
    <s v="N"/>
  </r>
  <r>
    <x v="1"/>
    <s v="800442"/>
    <s v="Filter SPK upper- 50-P2825, model MTPSDX24, drawing no MCVS-17-020 miếng dán qualcomm"/>
    <s v="Etc"/>
    <n v="3011"/>
    <n v="2309437"/>
    <n v="88.8245"/>
    <n v="767"/>
    <s v=""/>
    <n v="0"/>
    <n v="0"/>
    <x v="1"/>
    <m/>
    <s v="N"/>
  </r>
  <r>
    <x v="1"/>
    <s v="800446"/>
    <s v="Tape SPK upper-50-P2828, model  MTPSDX24 miếng dán qualcomm"/>
    <s v="Etc"/>
    <n v="1728"/>
    <n v="444096"/>
    <n v="17.080615384615385"/>
    <n v="257"/>
    <s v=""/>
    <n v="0"/>
    <n v="0"/>
    <x v="1"/>
    <m/>
    <s v="N"/>
  </r>
  <r>
    <x v="1"/>
    <s v="800449"/>
    <s v="PC/ABS/HR5007A/DARK GREY"/>
    <s v="Resin"/>
    <n v="167"/>
    <n v="20318919.789189201"/>
    <n v="781.49691496881542"/>
    <n v="121670.17837837845"/>
    <s v="These raw materials are in good condition and can be used for other customer, no expiry date on these raw materials. Hence, no provison"/>
    <n v="0"/>
    <n v="0"/>
    <x v="1"/>
    <m/>
    <s v="N"/>
  </r>
  <r>
    <x v="1"/>
    <s v="800450"/>
    <s v="Resin PC/ABS/HR5007A/BLACK/Hạt nhựa"/>
    <s v="Resin"/>
    <n v="454.94184999999999"/>
    <n v="22204427.401233699"/>
    <n v="854.01643850898847"/>
    <n v="48807.177007860897"/>
    <s v=""/>
    <n v="0"/>
    <n v="0"/>
    <x v="1"/>
    <m/>
    <s v="N"/>
  </r>
  <r>
    <x v="1"/>
    <s v="800453"/>
    <s v="MCVS-17-027_MTPSDX24_CA90 50-P2824 FRONT_TAPE_MIDDLE"/>
    <s v="Etc"/>
    <n v="440"/>
    <n v="3806607.2357723601"/>
    <n v="146.40797060662925"/>
    <n v="8651.3800813008183"/>
    <s v="These raw materials are in good condition and can be used for other customer, no expiry date on these raw materials. Hence, no provison"/>
    <n v="0"/>
    <n v="0"/>
    <x v="1"/>
    <m/>
    <s v="N"/>
  </r>
  <r>
    <x v="1"/>
    <s v="800454"/>
    <s v="MCVS-17-028_MTPSDX24_CA90 50-PD242 FRONT_HEAT SPREADER"/>
    <s v="Cosmetic"/>
    <n v="43"/>
    <n v="791372"/>
    <n v="30.437384615384616"/>
    <n v="18404"/>
    <s v="BU Discontinued - [1]"/>
    <n v="43"/>
    <n v="791372"/>
    <x v="2"/>
    <s v="Keep provision"/>
    <s v="Y"/>
  </r>
  <r>
    <x v="1"/>
    <s v="800455"/>
    <s v="Black ink_x000d__x000a_/ Mực in YD-9710 màu đen"/>
    <s v="Cosmetic"/>
    <n v="2"/>
    <n v="2300000"/>
    <n v="88.461538461538467"/>
    <n v="1150000"/>
    <s v="BU Discontinued - [1]"/>
    <n v="2"/>
    <n v="2300000"/>
    <x v="2"/>
    <s v="Keep provision"/>
    <s v="Y"/>
  </r>
  <r>
    <x v="1"/>
    <s v="800458"/>
    <s v="Ink 877c_x000d__x000a_/ Mực in pad HA 801 màu bạc"/>
    <s v="Cosmetic"/>
    <n v="1"/>
    <n v="812222"/>
    <n v="31.239307692307694"/>
    <n v="812222"/>
    <s v="BU Discontinued - [1]"/>
    <n v="1"/>
    <n v="812222"/>
    <x v="2"/>
    <s v="Keep provision"/>
    <s v="Y"/>
  </r>
  <r>
    <x v="1"/>
    <s v="800462"/>
    <s v="White ink_x000d_/ Mực in SHA-102 màu trắng"/>
    <s v="Etc"/>
    <n v="12.4625"/>
    <n v="6006841.0620312598"/>
    <n v="231.03234853966384"/>
    <n v="481993.2647567711"/>
    <s v="These raw materials are in good condition and can be used for other customer, no expiry date on these raw materials. Hence, no provison"/>
    <n v="11.969999999999999"/>
    <n v="5387160.3449999997"/>
    <x v="1"/>
    <s v="Reverse provison"/>
    <s v="N"/>
  </r>
  <r>
    <x v="1"/>
    <s v="800466"/>
    <s v="Model VPH-411S-4 / Left cover"/>
    <s v="Etc"/>
    <n v="35"/>
    <n v="9489200"/>
    <n v="364.96923076923076"/>
    <n v="271120"/>
    <s v="Item not able to re-use"/>
    <n v="35"/>
    <n v="9489200"/>
    <x v="2"/>
    <s v="Reverse provison"/>
    <s v="Y"/>
  </r>
  <r>
    <x v="1"/>
    <s v="800470"/>
    <s v="Model VPH-411S-8/ Top front deco 2"/>
    <s v="Etc"/>
    <n v="10"/>
    <n v="680120"/>
    <n v="26.158461538461538"/>
    <n v="68012"/>
    <s v="Currenly no customer using these RM. Hence, full provision to be made"/>
    <n v="10"/>
    <n v="680120"/>
    <x v="2"/>
    <s v="Reverse provison"/>
    <s v="Y"/>
  </r>
  <r>
    <x v="1"/>
    <s v="800480"/>
    <s v="Ink 032C"/>
    <s v="Cosmetic"/>
    <n v="6"/>
    <n v="7788000"/>
    <n v="299.53846153846155"/>
    <n v="1298000"/>
    <s v="BU Discontinued - [1]"/>
    <n v="6"/>
    <n v="7788000"/>
    <x v="2"/>
    <s v="Keep provision"/>
    <s v="Y"/>
  </r>
  <r>
    <x v="1"/>
    <s v="800481"/>
    <s v="Ink /Mực in màu vàng SHA 203"/>
    <s v="Cosmetic"/>
    <n v="1"/>
    <n v="623491"/>
    <n v="23.980423076923078"/>
    <n v="623491"/>
    <s v="BU Discontinued - [1]"/>
    <n v="1"/>
    <n v="623491"/>
    <x v="2"/>
    <s v="Keep provision"/>
    <s v="Y"/>
  </r>
  <r>
    <x v="1"/>
    <s v="800482"/>
    <s v="Ink /Mực in màu đỏ SHA 302"/>
    <s v="Cosmetic"/>
    <n v="4"/>
    <n v="2555214"/>
    <n v="98.277461538461537"/>
    <n v="638803.5"/>
    <s v="BU Discontinued - [1]"/>
    <n v="4"/>
    <n v="2555214"/>
    <x v="2"/>
    <s v="Keep provision"/>
    <s v="Y"/>
  </r>
  <r>
    <x v="1"/>
    <s v="800483"/>
    <s v="Ink /Mực in màu cam SHA 305"/>
    <s v="Cosmetic"/>
    <n v="1"/>
    <n v="677188"/>
    <n v="26.045692307692306"/>
    <n v="677188"/>
    <s v="BU Discontinued - [1]"/>
    <n v="1"/>
    <n v="677188"/>
    <x v="2"/>
    <s v="Keep provision"/>
    <s v="Y"/>
  </r>
  <r>
    <x v="1"/>
    <s v="800485"/>
    <s v="Ink /Mực in màu xanh lam SHA 403"/>
    <s v="Cosmetic"/>
    <n v="2"/>
    <n v="1237966"/>
    <n v="47.614076923076922"/>
    <n v="618983"/>
    <s v="BU Discontinued - [1]"/>
    <n v="2"/>
    <n v="1237966"/>
    <x v="2"/>
    <s v="Keep provision"/>
    <s v="Y"/>
  </r>
  <r>
    <x v="1"/>
    <s v="800486"/>
    <s v="Ink /Mực in màu đen SHA 501"/>
    <s v="Cosmetic"/>
    <n v="2"/>
    <n v="957220"/>
    <n v="36.816153846153846"/>
    <n v="478610"/>
    <s v="BU Discontinued - [1]"/>
    <n v="2"/>
    <n v="957220"/>
    <x v="2"/>
    <s v="Keep provision"/>
    <s v="Y"/>
  </r>
  <r>
    <x v="1"/>
    <s v="800487"/>
    <s v="Ink /Mưc in màu xanh lục SHA 601"/>
    <s v="Cosmetic"/>
    <n v="2"/>
    <n v="1300099"/>
    <n v="50.003807692307696"/>
    <n v="650049.5"/>
    <s v="BU Discontinued - [1]"/>
    <n v="2"/>
    <n v="1300099"/>
    <x v="2"/>
    <s v="Keep provision"/>
    <s v="Y"/>
  </r>
  <r>
    <x v="1"/>
    <s v="800488"/>
    <s v="Ink /Mực in màu đỏ YD 035"/>
    <s v="Cosmetic"/>
    <n v="3"/>
    <n v="4013280"/>
    <n v="154.35692307692307"/>
    <n v="1337760"/>
    <s v="BU Discontinued - [1]"/>
    <n v="3"/>
    <n v="4013280"/>
    <x v="2"/>
    <s v="Keep provision"/>
    <s v="Y"/>
  </r>
  <r>
    <x v="1"/>
    <s v="800489"/>
    <s v="Ink /Mực in màu hồng SHA 308"/>
    <s v="Cosmetic"/>
    <n v="2"/>
    <n v="1353536"/>
    <n v="52.059076923076923"/>
    <n v="676768"/>
    <s v="BU Discontinued - [1]"/>
    <n v="2"/>
    <n v="1353536"/>
    <x v="2"/>
    <s v="Keep provision"/>
    <s v="Y"/>
  </r>
  <r>
    <x v="1"/>
    <s v="800491"/>
    <s v="Insert phi 3*6.5 model Qualcomm MTP Hana/ốc vít"/>
    <s v="Etc"/>
    <n v="6000"/>
    <n v="3108000"/>
    <n v="119.53846153846153"/>
    <n v="518"/>
    <s v=""/>
    <n v="0"/>
    <n v="0"/>
    <x v="1"/>
    <m/>
    <s v="N"/>
  </r>
  <r>
    <x v="1"/>
    <s v="800492"/>
    <s v="Insert phi 4*4.1 model Qualcomm MTP Hana/ốc vít"/>
    <s v="Etc"/>
    <n v="2880"/>
    <n v="1353600"/>
    <n v="52.061538461538461"/>
    <n v="470"/>
    <s v="Currenly no customer using these RM. Hence, full provision to be made"/>
    <n v="2880"/>
    <n v="1353600"/>
    <x v="2"/>
    <s v="Reverse provison"/>
    <s v="Y"/>
  </r>
  <r>
    <x v="1"/>
    <s v="800493"/>
    <s v="Mixing Ink dark 14/Mực pha dark 14"/>
    <s v="Cosmetic"/>
    <n v="3"/>
    <n v="3705000"/>
    <n v="142.5"/>
    <n v="1235000"/>
    <s v="BU Discontinued - [1]"/>
    <n v="3"/>
    <n v="3705000"/>
    <x v="2"/>
    <s v="Keep provision"/>
    <s v="Y"/>
  </r>
  <r>
    <x v="1"/>
    <s v="800494"/>
    <s v="Mixing ink rubine red/Mưực pha rubine red"/>
    <s v="Cosmetic"/>
    <n v="1"/>
    <n v="1235000"/>
    <n v="47.5"/>
    <n v="1235000"/>
    <s v="BU Discontinued - [1]"/>
    <n v="1"/>
    <n v="1235000"/>
    <x v="2"/>
    <s v="Keep provision"/>
    <s v="Y"/>
  </r>
  <r>
    <x v="1"/>
    <s v="800496"/>
    <s v="Mixing ink/Mực pha YD-purlec 10"/>
    <s v="Cosmetic"/>
    <n v="3"/>
    <n v="4100000"/>
    <n v="157.69230769230768"/>
    <n v="1366666.6666666667"/>
    <s v="BU Discontinued - [1]"/>
    <n v="3"/>
    <n v="4100000"/>
    <x v="2"/>
    <s v="Keep provision"/>
    <s v="Y"/>
  </r>
  <r>
    <x v="1"/>
    <s v="800501"/>
    <s v="Mixing ink/Mực pha YD-WARM RED C"/>
    <s v="Cosmetic"/>
    <n v="2"/>
    <n v="2565000"/>
    <n v="98.65384615384616"/>
    <n v="1282500"/>
    <s v="BU Discontinued - [1]"/>
    <n v="2"/>
    <n v="2565000"/>
    <x v="2"/>
    <s v="Keep provision"/>
    <s v="Y"/>
  </r>
  <r>
    <x v="1"/>
    <s v="800502"/>
    <s v="Glossy Ink/Mực bóng YD-0012"/>
    <s v="Cosmetic"/>
    <n v="1"/>
    <n v="650000"/>
    <n v="25"/>
    <n v="650000"/>
    <s v="BU Discontinued - [1]"/>
    <n v="1"/>
    <n v="650000"/>
    <x v="2"/>
    <s v="Keep provision"/>
    <s v="Y"/>
  </r>
  <r>
    <x v="1"/>
    <s v="800504"/>
    <s v="Mixing ink/Mực  phaYD-RHODAMINE RED C STT: 08"/>
    <s v="Cosmetic"/>
    <n v="2"/>
    <n v="2733555"/>
    <n v="105.13673076923077"/>
    <n v="1366777.5"/>
    <s v="BU Discontinued - [1]"/>
    <n v="2"/>
    <n v="2733555"/>
    <x v="2"/>
    <s v="Keep provision"/>
    <s v="Y"/>
  </r>
  <r>
    <x v="1"/>
    <s v="800510"/>
    <s v="Mixing ink/Mực pha màu Vàng YD-012"/>
    <s v="Cosmetic"/>
    <n v="4"/>
    <n v="6391019"/>
    <n v="245.80842307692308"/>
    <n v="1597754.75"/>
    <s v="BU Discontinued - [1]"/>
    <n v="4"/>
    <n v="6391019"/>
    <x v="2"/>
    <s v="Keep provision"/>
    <s v="Y"/>
  </r>
  <r>
    <x v="1"/>
    <s v="800511"/>
    <s v="Mixing ink/Mực pha YD-PURPLE STT: 11"/>
    <s v="Cosmetic"/>
    <n v="4"/>
    <n v="6112124"/>
    <n v="235.08169230769232"/>
    <n v="1528031"/>
    <s v="BU Discontinued - [1]"/>
    <n v="4"/>
    <n v="6112124"/>
    <x v="2"/>
    <s v="Keep provision"/>
    <s v="Y"/>
  </r>
  <r>
    <x v="1"/>
    <s v="800512"/>
    <s v="Mixing ink/Mực pha YD-PINK C STT:09"/>
    <s v="Cosmetic"/>
    <n v="3"/>
    <n v="4712655"/>
    <n v="181.25596153846155"/>
    <n v="1570885"/>
    <s v="BU Discontinued - [1]"/>
    <n v="3"/>
    <n v="4712655"/>
    <x v="2"/>
    <s v="Keep provision"/>
    <s v="Y"/>
  </r>
  <r>
    <x v="1"/>
    <s v="800513"/>
    <s v="Mixing ink/Mực pha  YD-072C STT: 13"/>
    <s v="Cosmetic"/>
    <n v="2"/>
    <n v="3148000"/>
    <n v="121.07692307692308"/>
    <n v="1574000"/>
    <s v="BU Discontinued - [1]"/>
    <n v="2"/>
    <n v="3148000"/>
    <x v="2"/>
    <s v="Keep provision"/>
    <s v="Y"/>
  </r>
  <r>
    <x v="1"/>
    <s v="800514"/>
    <s v="Mixing ink/Mực pha màu vàng YD -yellow 012c"/>
    <s v="Cosmetic"/>
    <n v="1"/>
    <n v="1300000"/>
    <n v="50"/>
    <n v="1300000"/>
    <s v="BU Discontinued - [1]"/>
    <n v="1"/>
    <n v="1300000"/>
    <x v="2"/>
    <s v="Keep provision"/>
    <s v="Y"/>
  </r>
  <r>
    <x v="1"/>
    <s v="800515"/>
    <s v="Mixing ink/Mực pha YD-Blue stt: 15"/>
    <s v="Cosmetic"/>
    <n v="4"/>
    <n v="6145000"/>
    <n v="236.34615384615384"/>
    <n v="1536250"/>
    <s v="BU Discontinued - [1]"/>
    <n v="4"/>
    <n v="6145000"/>
    <x v="2"/>
    <s v="Keep provision"/>
    <s v="Y"/>
  </r>
  <r>
    <x v="1"/>
    <s v="800516"/>
    <s v="Mixing ink/Mực pha YD-Proce Blue STT: 16"/>
    <s v="Cosmetic"/>
    <n v="1"/>
    <n v="1500901"/>
    <n v="57.726961538461538"/>
    <n v="1500901"/>
    <s v="BU Discontinued - [1]"/>
    <n v="1"/>
    <n v="1500901"/>
    <x v="2"/>
    <s v="Keep provision"/>
    <s v="Y"/>
  </r>
  <r>
    <x v="1"/>
    <s v="800517"/>
    <s v="Mixing ink/Mực pha YD-Green stt: 17"/>
    <s v="Cosmetic"/>
    <n v="4"/>
    <n v="6056243"/>
    <n v="232.93242307692307"/>
    <n v="1514060.75"/>
    <s v="BU Discontinued - [1]"/>
    <n v="4"/>
    <n v="6056243"/>
    <x v="2"/>
    <s v="Keep provision"/>
    <s v="Y"/>
  </r>
  <r>
    <x v="1"/>
    <s v="800531"/>
    <s v="ink/Mực in dạ quang sha-131"/>
    <s v="Cosmetic"/>
    <n v="1"/>
    <n v="1560000"/>
    <n v="60"/>
    <n v="1560000"/>
    <s v="BU Discontinued - [1]"/>
    <n v="1"/>
    <n v="1560000"/>
    <x v="2"/>
    <s v="Keep provision"/>
    <s v="Y"/>
  </r>
  <r>
    <x v="1"/>
    <s v="800533"/>
    <s v="ink/Mực in dạ quang sha-137"/>
    <s v="Cosmetic"/>
    <n v="1"/>
    <n v="1560000"/>
    <n v="60"/>
    <n v="1560000"/>
    <s v="BU Discontinued - [1]"/>
    <n v="1"/>
    <n v="1560000"/>
    <x v="2"/>
    <s v="Keep provision"/>
    <s v="Y"/>
  </r>
  <r>
    <x v="1"/>
    <s v="800535"/>
    <s v="ink/Mực in dạ quang sha-135"/>
    <s v="Cosmetic"/>
    <n v="1"/>
    <n v="1560000"/>
    <n v="60"/>
    <n v="1560000"/>
    <s v="BU Discontinued - [1]"/>
    <n v="1"/>
    <n v="1560000"/>
    <x v="2"/>
    <s v="Keep provision"/>
    <s v="Y"/>
  </r>
  <r>
    <x v="1"/>
    <s v="800536"/>
    <s v="ink/Mực in dạ quang sha-148"/>
    <s v="Cosmetic"/>
    <n v="2"/>
    <n v="2964000"/>
    <n v="114"/>
    <n v="1482000"/>
    <s v="BU Discontinued - [1]"/>
    <n v="2"/>
    <n v="2964000"/>
    <x v="2"/>
    <s v="Keep provision"/>
    <s v="Y"/>
  </r>
  <r>
    <x v="1"/>
    <s v="800537"/>
    <s v="ink/Mực in dạ quang sha-141"/>
    <s v="Cosmetic"/>
    <n v="1"/>
    <n v="1560000"/>
    <n v="60"/>
    <n v="1560000"/>
    <s v="BU Discontinued - [1]"/>
    <n v="1"/>
    <n v="1560000"/>
    <x v="2"/>
    <s v="Keep provision"/>
    <s v="Y"/>
  </r>
  <r>
    <x v="1"/>
    <s v="800543"/>
    <s v="Heat Spreader Tape 50-PE845 model Hana/tape qualcomm miếng dán qualcomm"/>
    <s v="Etc"/>
    <n v="130"/>
    <n v="2682550"/>
    <n v="103.175"/>
    <n v="20635"/>
    <s v="These raw materials are in good condition and can be used for other customer, no expiry date on these raw materials. Hence, no provison"/>
    <n v="0"/>
    <n v="0"/>
    <x v="1"/>
    <m/>
    <s v="N"/>
  </r>
  <r>
    <x v="1"/>
    <s v="800549"/>
    <s v="Mixing ink/Mực pha 871 c"/>
    <s v="Cosmetic"/>
    <n v="3"/>
    <n v="4073930"/>
    <n v="156.68961538461539"/>
    <n v="1357976.6666666667"/>
    <s v="BU Discontinued - [1]"/>
    <n v="3"/>
    <n v="4073930"/>
    <x v="2"/>
    <s v="Keep provision"/>
    <s v="Y"/>
  </r>
  <r>
    <x v="1"/>
    <s v="800552"/>
    <s v="50-PB598 ANT HEAT SPREADER, model qualcomm Hana"/>
    <s v="Etc"/>
    <n v="15660"/>
    <n v="14939640"/>
    <n v="574.60153846153844"/>
    <n v="954"/>
    <s v="Currenly no customer using these RM. Hence, full provision to be made"/>
    <n v="15660"/>
    <n v="14939640"/>
    <x v="2"/>
    <s v="Reverse provison"/>
    <s v="Y"/>
  </r>
  <r>
    <x v="1"/>
    <s v="800553"/>
    <s v="Pad mic rear 1 MTP Hana 50-PE571 miếng dán qualcomm"/>
    <s v="Etc"/>
    <n v="331"/>
    <n v="87053"/>
    <n v="3.3481923076923077"/>
    <n v="263"/>
    <s v="Currenly no customer using these RM. Hence, full provision to be made"/>
    <n v="331"/>
    <n v="87053"/>
    <x v="2"/>
    <s v="Reverse provison"/>
    <s v="Y"/>
  </r>
  <r>
    <x v="1"/>
    <s v="800562"/>
    <s v="Resin DPC515-0J30"/>
    <s v="Resin"/>
    <n v="750"/>
    <n v="88841250"/>
    <n v="3416.9711538461538"/>
    <n v="118455"/>
    <s v="These raw materials are in good condition and can be used for other customer, no expiry date on these raw materials. Hence, no provison"/>
    <n v="0"/>
    <n v="0"/>
    <x v="1"/>
    <m/>
    <s v="N"/>
  </r>
  <r>
    <x v="1"/>
    <s v="800568"/>
    <s v="Nhựa PC-JIG/white"/>
    <s v="Resin"/>
    <n v="25"/>
    <n v="888698"/>
    <n v="34.180692307692304"/>
    <n v="35547.919999999998"/>
    <s v="Item not able to re-use"/>
    <n v="25"/>
    <n v="888698"/>
    <x v="2"/>
    <s v="Reverse provison"/>
    <s v="Y"/>
  </r>
  <r>
    <x v="1"/>
    <s v="800574"/>
    <s v="50-P8070.A_Filter MIC Rear( Qualcomm Hana)/miếng dán qualcomm"/>
    <s v="Etc"/>
    <n v="930"/>
    <n v="646350"/>
    <n v="24.859615384615385"/>
    <n v="695"/>
    <s v="Item unable to re-use "/>
    <n v="930"/>
    <n v="646350"/>
    <x v="2"/>
    <s v="Reverse provison"/>
    <s v="Y"/>
  </r>
  <r>
    <x v="1"/>
    <s v="800576"/>
    <s v="Semi-finished eyelash T--91295/Lông mi bán thành phẩm T-91295"/>
    <s v="Cosmetic"/>
    <n v="4000"/>
    <n v="14731904"/>
    <n v="566.61169230769235"/>
    <n v="3682.9760000000001"/>
    <s v="BU Discontinued - [1]"/>
    <n v="4000"/>
    <n v="14731904"/>
    <x v="2"/>
    <s v="Keep provision"/>
    <s v="Y"/>
  </r>
  <r>
    <x v="1"/>
    <s v="800582"/>
    <s v="Semi-finished eyelash T-91306/Lông mi bán thành phẩm T-91306"/>
    <s v="Cosmetic"/>
    <n v="22940"/>
    <n v="81432591"/>
    <n v="3132.0227307692307"/>
    <n v="3549.8078029642547"/>
    <s v="BU Discontinued - [1]"/>
    <n v="22940"/>
    <n v="81432591"/>
    <x v="2"/>
    <s v="Keep provision"/>
    <s v="Y"/>
  </r>
  <r>
    <x v="1"/>
    <s v="800584"/>
    <s v="Semi-finished eyelash T-88133/Lông mi bán thành phẩm T-88133"/>
    <s v="Cosmetic"/>
    <n v="23074"/>
    <n v="86342072"/>
    <n v="3320.8489230769233"/>
    <n v="3741.9637687440409"/>
    <s v="BU Discontinued - [1]"/>
    <n v="23074"/>
    <n v="86342072"/>
    <x v="2"/>
    <s v="Keep provision"/>
    <s v="Y"/>
  </r>
  <r>
    <x v="1"/>
    <s v="800585"/>
    <s v="Semi-finished eyelash T-88140/Lông mi bán thành phẩm T-88140"/>
    <s v="Cosmetic"/>
    <n v="14249"/>
    <n v="51965624"/>
    <n v="1998.6778461538461"/>
    <n v="3646.9663836058671"/>
    <s v="BU Discontinued - [1]"/>
    <n v="14249"/>
    <n v="51965624"/>
    <x v="2"/>
    <s v="Keep provision"/>
    <s v="Y"/>
  </r>
  <r>
    <x v="1"/>
    <s v="800586"/>
    <s v="Semi-finished eyelash T-88130/Lông mi bán thành phẩm T-88130"/>
    <s v="Cosmetic"/>
    <n v="28403"/>
    <n v="101867598"/>
    <n v="3917.9845384615382"/>
    <n v="3586.508397000317"/>
    <s v="BU Discontinued - [1]"/>
    <n v="28403"/>
    <n v="101867598"/>
    <x v="2"/>
    <s v="Keep provision"/>
    <s v="Y"/>
  </r>
  <r>
    <x v="1"/>
    <s v="800587"/>
    <s v="Semi-finished eyelash T-88132/Lông mi bán thành phẩm T-88132"/>
    <s v="Cosmetic"/>
    <n v="5145"/>
    <n v="19037845"/>
    <n v="732.22480769230765"/>
    <n v="3700.2614188532557"/>
    <s v="BU Discontinued - [1]"/>
    <n v="5145"/>
    <n v="19037845"/>
    <x v="2"/>
    <s v="Keep provision"/>
    <s v="Y"/>
  </r>
  <r>
    <x v="1"/>
    <s v="800588"/>
    <s v="Semi-finished eyelash T-88136/Lông mi bán thành phẩm T-88136"/>
    <s v="Cosmetic"/>
    <n v="18117"/>
    <n v="65859836"/>
    <n v="2533.0706153846154"/>
    <n v="3635.2506485621238"/>
    <s v="BU Discontinued - [1]"/>
    <n v="18117"/>
    <n v="65859836"/>
    <x v="2"/>
    <s v="Keep provision"/>
    <s v="Y"/>
  </r>
  <r>
    <x v="1"/>
    <s v="800593"/>
    <s v="Semi-finished eyelash KN-88137/Lông mi bán thành phẩm KN-88137"/>
    <s v="Cosmetic"/>
    <n v="4000"/>
    <n v="14731443"/>
    <n v="566.59396153846149"/>
    <n v="3682.8607499999998"/>
    <s v="BU Discontinued - [1]"/>
    <n v="4000"/>
    <n v="14731443"/>
    <x v="2"/>
    <s v="Keep provision"/>
    <s v="Y"/>
  </r>
  <r>
    <x v="1"/>
    <s v="800595"/>
    <s v="Highlight eyelash, red (0.1mm, 100% German PBT)"/>
    <s v="Cosmetic"/>
    <n v="10"/>
    <n v="8770228"/>
    <n v="337.31646153846151"/>
    <n v="877022.8"/>
    <s v="BU Discontinued - [1]"/>
    <n v="10"/>
    <n v="8770228"/>
    <x v="2"/>
    <s v="Keep provision"/>
    <s v="Y"/>
  </r>
  <r>
    <x v="1"/>
    <s v="800597"/>
    <s v="Highlight eyelash, purple  (0.1mm, 100% German PBT)"/>
    <s v="Cosmetic"/>
    <n v="10"/>
    <n v="8769006"/>
    <n v="337.26946153846154"/>
    <n v="876900.6"/>
    <s v="BU Discontinued - [1]"/>
    <n v="10"/>
    <n v="8769006"/>
    <x v="2"/>
    <s v="Keep provision"/>
    <s v="Y"/>
  </r>
  <r>
    <x v="1"/>
    <s v="800598"/>
    <s v="Ombre eyelash, black&amp; red  (0.1mm, 100% German PBT)"/>
    <s v="Cosmetic"/>
    <n v="10"/>
    <n v="11431986"/>
    <n v="439.69176923076924"/>
    <n v="1143198.6000000001"/>
    <s v="BU Discontinued - [1]"/>
    <n v="10"/>
    <n v="11431986"/>
    <x v="2"/>
    <s v="Keep provision"/>
    <s v="Y"/>
  </r>
  <r>
    <x v="1"/>
    <s v="800599"/>
    <s v="Ombre eyelash, black&amp; green  (0.1mm, 100% German PBT)"/>
    <s v="Cosmetic"/>
    <n v="10"/>
    <n v="11431986"/>
    <n v="439.69176923076924"/>
    <n v="1143198.6000000001"/>
    <s v="BU Discontinued - [1]"/>
    <n v="10"/>
    <n v="11431986"/>
    <x v="2"/>
    <s v="Keep provision"/>
    <s v="Y"/>
  </r>
  <r>
    <x v="1"/>
    <s v="800600"/>
    <s v="Ombre eyelash, black&amp; purple  (0.1mm, 100% German PBT)"/>
    <s v="Cosmetic"/>
    <n v="10"/>
    <n v="11431986"/>
    <n v="439.69176923076924"/>
    <n v="1143198.6000000001"/>
    <s v="BU Discontinued - [1]"/>
    <n v="10"/>
    <n v="11431986"/>
    <x v="2"/>
    <s v="Keep provision"/>
    <s v="Y"/>
  </r>
  <r>
    <x v="1"/>
    <s v="800601"/>
    <s v="Highlight eyelash, blue  (0.1mm, 100% German PBT)"/>
    <s v="Cosmetic"/>
    <n v="10"/>
    <n v="8769006"/>
    <n v="337.26946153846154"/>
    <n v="876900.6"/>
    <s v="BU Discontinued - [1]"/>
    <n v="10"/>
    <n v="8769006"/>
    <x v="2"/>
    <s v="Keep provision"/>
    <s v="Y"/>
  </r>
  <r>
    <x v="1"/>
    <s v="800613"/>
    <s v="Black matt eyelash  (0.1mm, 100% German PBT)"/>
    <s v="Cosmetic"/>
    <n v="10"/>
    <n v="8762486"/>
    <n v="337.01869230769233"/>
    <n v="876248.6"/>
    <s v="BU Discontinued - [1]"/>
    <n v="10"/>
    <n v="8762486"/>
    <x v="2"/>
    <s v="Keep provision"/>
    <s v="Y"/>
  </r>
  <r>
    <x v="1"/>
    <s v="800614"/>
    <s v="Ombre eyelash, blue &amp; black (0.1mm, 100% German PBT)"/>
    <s v="Cosmetic"/>
    <n v="10"/>
    <n v="11423486"/>
    <n v="439.36484615384614"/>
    <n v="1142348.6000000001"/>
    <s v="BU Discontinued - [1]"/>
    <n v="10"/>
    <n v="11423486"/>
    <x v="2"/>
    <s v="Keep provision"/>
    <s v="Y"/>
  </r>
  <r>
    <x v="1"/>
    <s v="800619"/>
    <s v="Semi-finished eyelash T-FL633/Lông mi bán thành phẩmT-FL633"/>
    <s v="Cosmetic"/>
    <n v="1791"/>
    <n v="6280607"/>
    <n v="241.5618076923077"/>
    <n v="3506.7599106644334"/>
    <s v="BU Discontinued - [1]"/>
    <n v="1791"/>
    <n v="6280607"/>
    <x v="2"/>
    <s v="Keep provision"/>
    <s v="Y"/>
  </r>
  <r>
    <x v="1"/>
    <s v="800620"/>
    <s v="Semi-finished eyelash T-FL644/Lông mi bán thành phẩm T-FL644"/>
    <s v="Cosmetic"/>
    <n v="2964"/>
    <n v="10394037"/>
    <n v="399.77065384615383"/>
    <n v="3506.7601214574897"/>
    <s v="BU Discontinued - [1]"/>
    <n v="2964"/>
    <n v="10394037"/>
    <x v="2"/>
    <s v="Keep provision"/>
    <s v="Y"/>
  </r>
  <r>
    <x v="1"/>
    <s v="800621"/>
    <s v="Semi-finished eyelash T-FL648/Lông mi bán thành phẩm T-FL648"/>
    <s v="Cosmetic"/>
    <n v="2520"/>
    <n v="8837035"/>
    <n v="339.88596153846152"/>
    <n v="3506.7599206349205"/>
    <s v="BU Discontinued - [1]"/>
    <n v="2520"/>
    <n v="8837035"/>
    <x v="2"/>
    <s v="Keep provision"/>
    <s v="Y"/>
  </r>
  <r>
    <x v="1"/>
    <s v="800622"/>
    <s v="Semi-finished eyelash T-FL684/Lông mi bán thành phẩm T-FL684"/>
    <s v="Cosmetic"/>
    <n v="1972"/>
    <n v="6915331"/>
    <n v="265.97426923076921"/>
    <n v="3506.7601419878297"/>
    <s v="BU Discontinued - [1]"/>
    <n v="1972"/>
    <n v="6915331"/>
    <x v="2"/>
    <s v="Keep provision"/>
    <s v="Y"/>
  </r>
  <r>
    <x v="1"/>
    <s v="800623"/>
    <s v="Semi-finished eyelash T-FL685/Lông mi bán thành phẩm T-FL685"/>
    <s v="Cosmetic"/>
    <n v="1579"/>
    <n v="5537174"/>
    <n v="212.96823076923076"/>
    <n v="3506.759974667511"/>
    <s v="BU Discontinued - [1]"/>
    <n v="1579"/>
    <n v="5537174"/>
    <x v="2"/>
    <s v="Keep provision"/>
    <s v="Y"/>
  </r>
  <r>
    <x v="1"/>
    <s v="800624"/>
    <s v="Semi-finished eyelash T-FL686/Lông mi bán thành phẩm T-FL686"/>
    <s v="Cosmetic"/>
    <n v="2980"/>
    <n v="10450145"/>
    <n v="401.92865384615385"/>
    <n v="3506.760067114094"/>
    <s v="BU Discontinued - [1]"/>
    <n v="2980"/>
    <n v="10450145"/>
    <x v="2"/>
    <s v="Keep provision"/>
    <s v="Y"/>
  </r>
  <r>
    <x v="1"/>
    <s v="800625"/>
    <s v="Semi-finished eyelash M-FL666/Lông mi bán thành phẩm M-FL666"/>
    <s v="Cosmetic"/>
    <n v="816"/>
    <n v="2931243"/>
    <n v="112.74011538461538"/>
    <n v="3592.2095588235293"/>
    <s v="BU Discontinued - [1]"/>
    <n v="816"/>
    <n v="2931243"/>
    <x v="2"/>
    <s v="Keep provision"/>
    <s v="Y"/>
  </r>
  <r>
    <x v="1"/>
    <s v="800626"/>
    <s v="Semi-finished eyelash M-FL667/Lông mi bán thành phẩm M-FL667"/>
    <s v="Cosmetic"/>
    <n v="1054"/>
    <n v="3696125"/>
    <n v="142.15865384615384"/>
    <n v="3506.7599620493361"/>
    <s v="BU Discontinued - [1]"/>
    <n v="1054"/>
    <n v="3696125"/>
    <x v="2"/>
    <s v="Keep provision"/>
    <s v="Y"/>
  </r>
  <r>
    <x v="1"/>
    <s v="800628"/>
    <s v="Semi-finished eyelash M-FL682/Lông mi bán thành phẩm M-FL682"/>
    <s v="Cosmetic"/>
    <n v="3608"/>
    <n v="13247843"/>
    <n v="509.53242307692307"/>
    <n v="3671.796840354767"/>
    <s v="BU Discontinued - [1]"/>
    <n v="3608"/>
    <n v="13247843"/>
    <x v="2"/>
    <s v="Keep provision"/>
    <s v="Y"/>
  </r>
  <r>
    <x v="1"/>
    <s v="800630"/>
    <s v="Semi-finished eyelash T-FL640/Lông mi bán thành phẩmT-FL640"/>
    <s v="Cosmetic"/>
    <n v="274"/>
    <n v="960852"/>
    <n v="36.955846153846153"/>
    <n v="3506.7591240875913"/>
    <s v="BU Discontinued - [1]"/>
    <n v="274"/>
    <n v="960852"/>
    <x v="2"/>
    <s v="Keep provision"/>
    <s v="Y"/>
  </r>
  <r>
    <x v="1"/>
    <s v="800639"/>
    <s v="TPU IP-090AS for nail/Nhựa TPU IP-090AS dùng cho móng tay"/>
    <s v="Cosmetic"/>
    <n v="25"/>
    <n v="3125000"/>
    <n v="120.19230769230769"/>
    <n v="125000"/>
    <s v="BU Discontinued - [1]"/>
    <n v="25"/>
    <n v="3125000"/>
    <x v="2"/>
    <s v="Keep provision"/>
    <s v="Y"/>
  </r>
  <r>
    <x v="1"/>
    <s v="800640"/>
    <s v="Adhesive, font housing 50-PJ612/ Băng dính"/>
    <s v="Mold Jig Material"/>
    <n v="289"/>
    <n v="172822"/>
    <n v="6.6470000000000002"/>
    <n v="598"/>
    <s v="Currenly no customer using these RM. Hence, full provision to be made"/>
    <n v="289"/>
    <n v="172822"/>
    <x v="2"/>
    <s v="Reverse provison"/>
    <s v="Y"/>
  </r>
  <r>
    <x v="1"/>
    <s v="800641"/>
    <s v="Condutive ahesive 50-PG925-1_x000d__x000a_/Miếng dán (tape 2 mặt)"/>
    <s v="Etc"/>
    <n v="399"/>
    <n v="1184631"/>
    <n v="45.562730769230768"/>
    <n v="2969"/>
    <s v="These raw materials are in good condition and can be used for other customer, no expiry date on these raw materials. Hence, no provison"/>
    <n v="0"/>
    <n v="0"/>
    <x v="2"/>
    <s v="No provision"/>
    <s v="Y"/>
  </r>
  <r>
    <x v="1"/>
    <s v="800643"/>
    <s v="Gasket Speaker Box 50-PH869-1_x000d__x000a_/Miếng dán"/>
    <s v="Etc"/>
    <n v="93"/>
    <n v="24459"/>
    <n v="0.94073076923076926"/>
    <n v="263"/>
    <s v="Currenly no customer using these RM. Hence, full provision to be made"/>
    <n v="93"/>
    <n v="24459"/>
    <x v="2"/>
    <s v="Reverse provison"/>
    <s v="Y"/>
  </r>
  <r>
    <x v="1"/>
    <s v="800644"/>
    <s v="Speaker Box 50-PC595-1_x000d__x000a_/ Miếng dán"/>
    <s v="Etc"/>
    <n v="89"/>
    <n v="75383"/>
    <n v="2.899346153846154"/>
    <n v="847"/>
    <s v="Currenly no customer using these RM. Hence, full provision to be made"/>
    <n v="89"/>
    <n v="75383"/>
    <x v="2"/>
    <s v="Reverse provison"/>
    <s v="Y"/>
  </r>
  <r>
    <x v="1"/>
    <s v="800652"/>
    <s v="Ink-Grey/Mực in 422C-2 màu ghi"/>
    <s v="Cosmetic"/>
    <n v="2"/>
    <n v="2945000"/>
    <n v="113.26923076923077"/>
    <n v="1472500"/>
    <s v="BU Discontinued - [1]"/>
    <n v="2"/>
    <n v="2945000"/>
    <x v="2"/>
    <s v="Keep provision"/>
    <s v="Y"/>
  </r>
  <r>
    <x v="1"/>
    <s v="800661"/>
    <s v="WINDOW FLASH FRONT GH64-06910A_x000d__x000a_/ Miếng dán"/>
    <s v="Etc"/>
    <n v="95000"/>
    <n v="112781896.315896"/>
    <n v="4337.7652429190775"/>
    <n v="1187.1778559568002"/>
    <s v="These raw materials are in good condition and can be used for other customer, no expiry date on these raw materials. Hence, no provison"/>
    <n v="0"/>
    <n v="0"/>
    <x v="1"/>
    <m/>
    <s v="N"/>
  </r>
  <r>
    <x v="1"/>
    <s v="800663"/>
    <s v="ASSY SUS PLATE GH98-42990A_x000d__x000a_/ Miếng dán"/>
    <s v="Etc"/>
    <n v="146008"/>
    <n v="111595089"/>
    <n v="4292.1188076923081"/>
    <n v="764.3080447646704"/>
    <s v="These raw materials are in good condition and can be used for other customer, no expiry date on these raw materials. Hence, no provison"/>
    <n v="0"/>
    <n v="0"/>
    <x v="2"/>
    <s v="No provision"/>
    <s v="Y"/>
  </r>
  <r>
    <x v="1"/>
    <s v="800664"/>
    <s v="TAPE HR GH02-16649A"/>
    <s v="Etc"/>
    <n v="86801"/>
    <n v="247575301.46800998"/>
    <n v="9522.1269795388453"/>
    <n v="2852.2171572678885"/>
    <s v="These raw materials are in good condition and can be used for other customer, no expiry date on these raw materials. Hence, no provison"/>
    <n v="0"/>
    <n v="0"/>
    <x v="1"/>
    <m/>
    <s v="N"/>
  </r>
  <r>
    <x v="1"/>
    <s v="800665"/>
    <s v="TAPE RCV SHEET GH02-12337A/miếng dán"/>
    <s v="Etc"/>
    <n v="109925"/>
    <n v="43172875.742358103"/>
    <n v="1660.495220859927"/>
    <n v="392.74847161572075"/>
    <s v="These raw materials are in good condition and can be used for other customer, no expiry date on these raw materials. Hence, no provison"/>
    <n v="0"/>
    <n v="0"/>
    <x v="1"/>
    <m/>
    <s v="N"/>
  </r>
  <r>
    <x v="1"/>
    <s v="800666"/>
    <s v="TAPE FRONT WINDOW FLASH GH02-16350A/miếng dán"/>
    <s v="Cosmetic"/>
    <n v="80481"/>
    <n v="5116453"/>
    <n v="196.78665384615385"/>
    <n v="63.573427268547853"/>
    <s v="BU Discontinued - [1]"/>
    <n v="80481"/>
    <n v="5116453"/>
    <x v="2"/>
    <s v="Keep provision"/>
    <s v="Y"/>
  </r>
  <r>
    <x v="1"/>
    <s v="800667"/>
    <s v="TAPE GASKET USB GH02-16609A"/>
    <s v="Etc"/>
    <n v="176820"/>
    <n v="58604660.9118184"/>
    <n v="2254.025419685323"/>
    <n v="331.43683356983598"/>
    <s v="These raw materials are in good condition and can be used for other customer, no expiry date on these raw materials. Hence, no provison"/>
    <n v="0"/>
    <n v="0"/>
    <x v="1"/>
    <m/>
    <s v="N"/>
  </r>
  <r>
    <x v="1"/>
    <s v="800668"/>
    <s v="TAPE WP BTM GH02-16355A/miếng dán"/>
    <s v="Etc"/>
    <n v="110384"/>
    <n v="6080569"/>
    <n v="233.86803846153848"/>
    <n v="55.085601174083202"/>
    <s v="These raw materials are in good condition and can be used for other customer, no expiry date on these raw materials. Hence, no provison"/>
    <n v="0"/>
    <n v="0"/>
    <x v="2"/>
    <s v="No provision"/>
    <s v="Y"/>
  </r>
  <r>
    <x v="1"/>
    <s v="800669"/>
    <s v="SPONGE USB GH02-16363A/miếng dán"/>
    <s v="Etc"/>
    <n v="96092"/>
    <n v="13098199"/>
    <n v="503.77688461538463"/>
    <n v="136.30894351246721"/>
    <s v="These raw materials are in good condition and can be used for other customer, no expiry date on these raw materials. Hence, no provison"/>
    <n v="0"/>
    <n v="0"/>
    <x v="2"/>
    <s v="No provision"/>
    <s v="Y"/>
  </r>
  <r>
    <x v="1"/>
    <s v="800670"/>
    <s v="SPONGE-SPK-VERTICAL GH02-16361A/miếng dán"/>
    <s v="Etc"/>
    <n v="114566"/>
    <n v="37854281"/>
    <n v="1455.9338846153846"/>
    <n v="330.41461690204773"/>
    <s v="These raw materials are in good condition and can be used for other customer, no expiry date on these raw materials. Hence, no provison"/>
    <n v="0"/>
    <n v="0"/>
    <x v="2"/>
    <s v="No provision"/>
    <s v="Y"/>
  </r>
  <r>
    <x v="1"/>
    <s v="800671"/>
    <s v="WATERSOAK (SIM SOCKET) GH68-43865A"/>
    <s v="Etc"/>
    <n v="108451"/>
    <n v="10402104"/>
    <n v="400.08092307692306"/>
    <n v="95.915242828558519"/>
    <s v="These raw materials are in good condition and can be used for other customer, no expiry date on these raw materials. Hence, no provison"/>
    <n v="0"/>
    <n v="0"/>
    <x v="2"/>
    <s v="No provision"/>
    <s v="Y"/>
  </r>
  <r>
    <x v="1"/>
    <s v="800672"/>
    <s v="WATER LABEL GH68-45257A"/>
    <s v="Etc"/>
    <n v="154464"/>
    <n v="23127345.780242998"/>
    <n v="889.51329924011532"/>
    <n v="149.72644616378574"/>
    <s v="These raw materials are in good condition and can be used for other customer, no expiry date on these raw materials. Hence, no provison"/>
    <n v="0"/>
    <n v="0"/>
    <x v="1"/>
    <m/>
    <s v="N"/>
  </r>
  <r>
    <x v="1"/>
    <s v="800673"/>
    <s v="TAPE CONDUCTIVE MAIN CAM GH02-16610A"/>
    <s v="Etc"/>
    <n v="98959"/>
    <n v="45131112"/>
    <n v="1735.8119999999999"/>
    <n v="456.05869097302923"/>
    <s v="These raw materials are in good condition and can be used for other customer, no expiry date on these raw materials. Hence, no provison"/>
    <n v="0"/>
    <n v="0"/>
    <x v="2"/>
    <s v="No provision"/>
    <s v="Y"/>
  </r>
  <r>
    <x v="1"/>
    <s v="800674"/>
    <s v="TAPE SCREW HOLE SEALING GH02-16503A/miếng dán"/>
    <s v="Etc"/>
    <n v="122887"/>
    <n v="3588242"/>
    <n v="138.00930769230769"/>
    <n v="29.199524766655546"/>
    <s v="These raw materials are in good condition and can be used for other customer, no expiry date on these raw materials. Hence, no provison"/>
    <n v="0"/>
    <n v="0"/>
    <x v="2"/>
    <s v="No provision"/>
    <s v="Y"/>
  </r>
  <r>
    <x v="1"/>
    <s v="800675"/>
    <s v="PROTECT VINYL-FRONT_TOP GH02-16749A"/>
    <s v="Etc"/>
    <n v="95881"/>
    <n v="64588815"/>
    <n v="2484.1851923076924"/>
    <n v="673.63518319583648"/>
    <s v="These raw materials are in good condition and can be used for other customer, no expiry date on these raw materials. Hence, no provison"/>
    <n v="0"/>
    <n v="0"/>
    <x v="2"/>
    <s v="No provision"/>
    <s v="Y"/>
  </r>
  <r>
    <x v="1"/>
    <s v="800676"/>
    <s v="TAPE TOUCH-IC GH02-16645A"/>
    <s v="Etc"/>
    <n v="101350"/>
    <n v="7082140"/>
    <n v="272.39"/>
    <n v="69.878046373951648"/>
    <s v="These raw materials are in good condition and can be used for other customer, no expiry date on these raw materials. Hence, no provison"/>
    <n v="0"/>
    <n v="0"/>
    <x v="2"/>
    <s v="No provision"/>
    <s v="Y"/>
  </r>
  <r>
    <x v="1"/>
    <s v="800677"/>
    <s v="PROTECT VINYL FRONT TOP GH63-16096A"/>
    <s v="Etc"/>
    <n v="16630"/>
    <n v="6876100.4318931103"/>
    <n v="264.46540122665806"/>
    <n v="413.47567239285087"/>
    <s v="These raw materials are in good condition and can be used for other customer, no expiry date on these raw materials. Hence, no provison"/>
    <n v="0"/>
    <n v="0"/>
    <x v="1"/>
    <m/>
    <s v="N"/>
  </r>
  <r>
    <x v="1"/>
    <s v="800678"/>
    <s v="SPONGE TOUCH IC GH02-16738A"/>
    <s v="Cosmetic"/>
    <n v="40150"/>
    <n v="3252150"/>
    <n v="125.08269230769231"/>
    <n v="81"/>
    <s v="BU Discontinued - [1]"/>
    <n v="0"/>
    <n v="0"/>
    <x v="2"/>
    <s v="No provision"/>
    <s v="Y"/>
  </r>
  <r>
    <x v="1"/>
    <s v="800679"/>
    <s v="TAPE FRONT HR GH02-16770A"/>
    <s v="Etc"/>
    <n v="42958"/>
    <n v="199840616"/>
    <n v="7686.1775384615385"/>
    <n v="4652"/>
    <s v="These raw materials are in good condition and can be used for other customer, no expiry date on these raw materials. Hence, no provison"/>
    <n v="0"/>
    <n v="0"/>
    <x v="1"/>
    <m/>
    <s v="N"/>
  </r>
  <r>
    <x v="1"/>
    <s v="800681"/>
    <s v="Resin PP J-560S NP  for plastic box of Nail/Nhựa PP J-560S NP đúc hộp móng tay"/>
    <s v="Cosmetic"/>
    <n v="2225"/>
    <n v="90968403"/>
    <n v="3498.7847307692309"/>
    <n v="40884.675505617975"/>
    <s v="BU Discontinued - [1]"/>
    <n v="2225"/>
    <n v="90968403"/>
    <x v="2"/>
    <s v="Keep provision"/>
    <s v="Y"/>
  </r>
  <r>
    <x v="1"/>
    <s v="800685"/>
    <s v="Insert nut Ø5.0*3.43/ốc vít"/>
    <s v="Etc"/>
    <n v="14435"/>
    <n v="8715723.9596303795"/>
    <n v="335.22015229347613"/>
    <n v="603.79106059095113"/>
    <s v="These raw materials are in good condition and can be used for other customer, no expiry date on these raw materials. Hence, no provison"/>
    <n v="0"/>
    <n v="0"/>
    <x v="1"/>
    <m/>
    <s v="N"/>
  </r>
  <r>
    <x v="1"/>
    <s v="800686"/>
    <s v="Insert nut Ø3.0*6.9/ốc vít"/>
    <s v="Etc"/>
    <n v="6000"/>
    <n v="1932000"/>
    <n v="74.307692307692307"/>
    <n v="322"/>
    <s v=""/>
    <n v="0"/>
    <n v="0"/>
    <x v="1"/>
    <m/>
    <s v="N"/>
  </r>
  <r>
    <x v="1"/>
    <s v="800702"/>
    <s v="Tape GASKET GROUNDING 50-PK463_x000d_/Miếng dán qualcomm"/>
    <s v="Etc"/>
    <n v="280"/>
    <n v="118720"/>
    <n v="4.5661538461538465"/>
    <n v="424"/>
    <s v="These raw materials are in good condition and can be used for other customer, no expiry date on these raw materials. Hence, no provison"/>
    <n v="0"/>
    <n v="0"/>
    <x v="1"/>
    <m/>
    <s v="N"/>
  </r>
  <r>
    <x v="1"/>
    <s v="800703"/>
    <s v="MIC AND UPPER SPEAKER 50-V V019-1_x000d__x000a_/ Miếng dán"/>
    <s v="Etc"/>
    <n v="1097"/>
    <n v="572634"/>
    <n v="22.024384615384616"/>
    <n v="522"/>
    <s v="Currenly no customer using these RM. Hence, full provision to be made"/>
    <n v="1097"/>
    <n v="572634"/>
    <x v="2"/>
    <s v="Reverse provison"/>
    <s v="Y"/>
  </r>
  <r>
    <x v="1"/>
    <s v="800710"/>
    <s v="SPK box tape 50-PE805-2 (Kona)/miếng dán qualcomm"/>
    <s v="Etc"/>
    <n v="197"/>
    <n v="238961"/>
    <n v="9.1908076923076916"/>
    <n v="1213"/>
    <s v="These raw materials are in good condition and can be used for other customer, no expiry date on these raw materials. Hence, no provison"/>
    <n v="0"/>
    <n v="0"/>
    <x v="1"/>
    <m/>
    <s v="N"/>
  </r>
  <r>
    <x v="1"/>
    <s v="800713"/>
    <s v="Tape Window Camera Front 50-PK519-1"/>
    <s v="Etc"/>
    <n v="110"/>
    <n v="136070"/>
    <n v="5.2334615384615386"/>
    <n v="1237"/>
    <s v="These raw materials are in good condition and can be used for other customer, no expiry date on these raw materials. Hence, no provison"/>
    <n v="0"/>
    <n v="0"/>
    <x v="1"/>
    <m/>
    <s v="N"/>
  </r>
  <r>
    <x v="1"/>
    <s v="800714"/>
    <s v="Tape Adhesive, display, Front housing 50-PL114-1/ miếng dán"/>
    <s v="Etc"/>
    <n v="174"/>
    <n v="1289166"/>
    <n v="49.583307692307692"/>
    <n v="7409"/>
    <s v="These raw materials are in good condition and can be used for other customer, no expiry date on these raw materials. Hence, no provison"/>
    <n v="0"/>
    <n v="0"/>
    <x v="2"/>
    <s v="No provision"/>
    <s v="Y"/>
  </r>
  <r>
    <x v="1"/>
    <s v="800726"/>
    <s v="Mixing ink/Mực pha YD-Bright Red C stt: 04"/>
    <s v="Cosmetic"/>
    <n v="2"/>
    <n v="2600000"/>
    <n v="100"/>
    <n v="1300000"/>
    <s v="BU Discontinued - [1]"/>
    <n v="2"/>
    <n v="2600000"/>
    <x v="2"/>
    <s v="Keep provision"/>
    <s v="Y"/>
  </r>
  <r>
    <x v="1"/>
    <s v="800735"/>
    <s v="PC/ABS HR5007A White"/>
    <s v="Etc"/>
    <n v="215"/>
    <n v="24528148.708191976"/>
    <n v="943.39033493046065"/>
    <n v="114084.41259624175"/>
    <s v=""/>
    <n v="0"/>
    <n v="0"/>
    <x v="1"/>
    <m/>
    <s v="N"/>
  </r>
  <r>
    <x v="1"/>
    <s v="800744"/>
    <s v="Chemical/ Hóa chất tẩy rửa Magie  M-YM108"/>
    <s v="Chemical"/>
    <n v="1120"/>
    <n v="140297918"/>
    <n v="5396.0737692307694"/>
    <n v="125265.99821428572"/>
    <s v="These raw materials are in good condition and can be used for other customer, no expiry date on these raw materials. Hence, no provison"/>
    <n v="0"/>
    <n v="0"/>
    <x v="2"/>
    <s v="No provision"/>
    <s v="Y"/>
  </r>
  <r>
    <x v="1"/>
    <s v="800745"/>
    <s v="Chemical/ Hóa chất tẩy rửa Nhôm  M-YL109"/>
    <s v="Chemical"/>
    <n v="80"/>
    <n v="10586240"/>
    <n v="407.16307692307691"/>
    <n v="132328"/>
    <s v=""/>
    <n v="0"/>
    <n v="0"/>
    <x v="1"/>
    <m/>
    <s v="N"/>
  </r>
  <r>
    <x v="1"/>
    <s v="800747"/>
    <s v="Semi-finished eyelash T-FL681/Lông mi bán thành phẩm T-FL681"/>
    <s v="Cosmetic"/>
    <n v="3425"/>
    <n v="12614193"/>
    <n v="485.16126923076922"/>
    <n v="3682.9760583941606"/>
    <s v="BU Discontinued - [1]"/>
    <n v="3425"/>
    <n v="12614193"/>
    <x v="2"/>
    <s v="Keep provision"/>
    <s v="Y"/>
  </r>
  <r>
    <x v="1"/>
    <s v="800748"/>
    <s v="Aluminum plate 6063:105.7*198.5*10.3T (flatness 1.0)/Nhôm 6063:105.7*198.5*10.3T (độ phẳng 1.0)"/>
    <s v="Etc"/>
    <n v="1744"/>
    <n v="170205025.03843686"/>
    <n v="6546.3471168629558"/>
    <n v="97594.624448644987"/>
    <s v="Raw Material relating to Aluminium, which is the core material of the company. No movement is due to company has been actively using another size. Item able to recycle and re-produce to new size. "/>
    <n v="0"/>
    <n v="0"/>
    <x v="1"/>
    <m/>
    <s v="N"/>
  </r>
  <r>
    <x v="1"/>
    <s v="800749"/>
    <s v="Resin/ Nhựa nguyên sinh GPPS PS 147F. Maker: Styrolution đúc hộp Muse&amp;co"/>
    <s v="Cosmetic"/>
    <n v="875"/>
    <n v="25707700"/>
    <n v="988.75769230769231"/>
    <n v="29380.228571428572"/>
    <s v="BU Discontinued - [1]"/>
    <n v="875"/>
    <n v="25707700"/>
    <x v="2"/>
    <s v="Keep provision"/>
    <s v="Y"/>
  </r>
  <r>
    <x v="1"/>
    <s v="800750"/>
    <s v="Reny 1002HUS Mitsubishi Resin"/>
    <s v="Resin"/>
    <n v="875"/>
    <n v="401974961.41732299"/>
    <n v="15460.575439127808"/>
    <n v="459399.95590551198"/>
    <s v="These raw materials are in good condition and can be used for other customer, no expiry date on these raw materials. Hence, no provison"/>
    <n v="0"/>
    <n v="0"/>
    <x v="1"/>
    <m/>
    <s v="N"/>
  </r>
  <r>
    <x v="1"/>
    <s v="800758"/>
    <s v="Desmutting/ Hóa chất bề mặt Surtec 497"/>
    <s v="Chemical"/>
    <n v="100"/>
    <n v="13500000"/>
    <n v="519.23076923076928"/>
    <n v="135000"/>
    <s v=""/>
    <n v="0"/>
    <n v="0"/>
    <x v="1"/>
    <m/>
    <s v="N"/>
  </r>
  <r>
    <x v="1"/>
    <s v="800760"/>
    <s v="Degreaser Builder/ Hóa chất tẩy dầu Surtec 131"/>
    <s v="Chemical"/>
    <n v="120"/>
    <n v="16800000"/>
    <n v="646.15384615384619"/>
    <n v="140000"/>
    <s v=""/>
    <n v="0"/>
    <n v="0"/>
    <x v="1"/>
    <m/>
    <s v="N"/>
  </r>
  <r>
    <x v="1"/>
    <s v="800765"/>
    <s v="Resin MST-01 + PC-GF10% ( Black Color)/ Hạt nhựa Lexan 500R-739( 10% GF)"/>
    <s v="Resin"/>
    <n v="50"/>
    <n v="7300000"/>
    <n v="280.76923076923077"/>
    <n v="146000"/>
    <s v="These raw materials are in good condition and can be used for other customer, no expiry date on these raw materials. Hence, no provison"/>
    <n v="0"/>
    <n v="0"/>
    <x v="2"/>
    <s v="No provision"/>
    <s v="Y"/>
  </r>
  <r>
    <x v="1"/>
    <s v="800777"/>
    <s v="Resin  CF-3104HF:  PC-GF10% ( Black Color)/ Hạt nhựa nguyên sinh"/>
    <s v="Resin"/>
    <n v="500"/>
    <n v="57305500"/>
    <n v="2204.0576923076924"/>
    <n v="114611"/>
    <s v="These raw materials are in good condition and can be used for other customer, no expiry date on these raw materials. Hence, no provison"/>
    <n v="0"/>
    <n v="0"/>
    <x v="1"/>
    <m/>
    <s v="N"/>
  </r>
  <r>
    <x v="1"/>
    <s v="800780"/>
    <s v="Resin ER1006FH-KA141LA H200318A 08_x000d__x000a_/Hạt nhựa ER1006FH-KA141LA H200318A 08"/>
    <s v="Resin"/>
    <n v="419.91840000000002"/>
    <n v="52603735.400871597"/>
    <n v="2023.2205923412153"/>
    <n v="125271.32747903306"/>
    <s v="These raw materials are in good condition and can be used for other customer, no expiry date on these raw materials. Hence, no provison"/>
    <n v="0"/>
    <n v="0"/>
    <x v="1"/>
    <m/>
    <s v="N"/>
  </r>
  <r>
    <x v="1"/>
    <s v="800781"/>
    <s v="Resin/ Hạt nhựa LUPOY SC2202S- KA02G (PC+GF20%) Marker: LG chem"/>
    <s v="Resin"/>
    <n v="300"/>
    <n v="36483233.280000001"/>
    <n v="1403.20128"/>
    <n v="121610.7776"/>
    <s v="These raw materials are in good condition and can be used for other customer, no expiry date on these raw materials. Hence, no provison"/>
    <n v="0"/>
    <n v="0"/>
    <x v="1"/>
    <m/>
    <s v="N"/>
  </r>
  <r>
    <x v="1"/>
    <s v="800783"/>
    <s v="Resin ZEON ZEONEX RS420 Cyclo Olefin Polymer/Nhựa"/>
    <s v="Resin"/>
    <n v="29.220400000000001"/>
    <n v="7459256.7171236398"/>
    <n v="286.89448912014001"/>
    <n v="255275.65389671735"/>
    <s v=""/>
    <n v="0"/>
    <n v="0"/>
    <x v="1"/>
    <m/>
    <s v="N"/>
  </r>
  <r>
    <x v="1"/>
    <s v="800786"/>
    <s v="Resin Lucky Enpla PC- LPC1001F 9306( BK)"/>
    <s v="Resin"/>
    <n v="364.92703000000006"/>
    <n v="56452104.664330244"/>
    <n v="2171.2347947819326"/>
    <n v="154694.22658094205"/>
    <s v=""/>
    <n v="0"/>
    <n v="0"/>
    <x v="1"/>
    <m/>
    <s v="N"/>
  </r>
  <r>
    <x v="1"/>
    <s v="800792"/>
    <s v="Tray DCU15 COVER 490*325*15 mm (dày 1.1mm)"/>
    <s v="Etc"/>
    <n v="2989.2129839999998"/>
    <n v="23134917.941353232"/>
    <n v="889.80453620589356"/>
    <n v="7739.4679018138622"/>
    <s v=""/>
    <n v="0"/>
    <n v="0"/>
    <x v="1"/>
    <m/>
    <s v="N"/>
  </r>
  <r>
    <x v="1"/>
    <s v="800793"/>
    <s v="Tray DCU15 HSG 490*325*30.7 mm (dày 1.1mm)"/>
    <s v="Etc"/>
    <n v="3847.9959399999998"/>
    <n v="30175317.449955374"/>
    <n v="1160.5891326905912"/>
    <n v="7841.8267379864692"/>
    <s v=""/>
    <n v="0"/>
    <n v="0"/>
    <x v="1"/>
    <m/>
    <s v="N"/>
  </r>
  <r>
    <x v="1"/>
    <s v="800795"/>
    <s v="Tray 61D-00762/61D-00763 Size: 580*350*53.6 (T1mm)"/>
    <s v="Etc"/>
    <n v="100"/>
    <n v="1440000"/>
    <n v="55.384615384615387"/>
    <n v="14400"/>
    <s v="Currenly no customer using these RM. Hence, full provision to be made"/>
    <n v="100"/>
    <n v="1440000"/>
    <x v="2"/>
    <s v="Reverse provison"/>
    <s v="Y"/>
  </r>
  <r>
    <x v="1"/>
    <s v="800798"/>
    <s v="PE bag/túi bóng màu vàng (21cm*35cm*0.04 ) (Model 5294)"/>
    <s v="Etc"/>
    <n v="225.185112"/>
    <n v="10155310.079061331"/>
    <n v="390.58884919466658"/>
    <n v="45097.608757817572"/>
    <s v=""/>
    <n v="0"/>
    <n v="0"/>
    <x v="1"/>
    <m/>
    <s v="N"/>
  </r>
  <r>
    <x v="1"/>
    <s v="800816"/>
    <s v="Paper for stamp printing_Giấy in tem cuộn 100*60mm"/>
    <s v="Etc"/>
    <n v="1"/>
    <n v="185000"/>
    <n v="7.115384615384615"/>
    <n v="185000"/>
    <s v="Currenly no customer using these RM. Hence, full provision to be made"/>
    <n v="1"/>
    <n v="185000"/>
    <x v="2"/>
    <s v="Reverse provison"/>
    <s v="Y"/>
  </r>
  <r>
    <x v="1"/>
    <s v="800818"/>
    <s v="Devide pad BR76-2R/Vách thùng DL3A Housing (2 khía), kt: 338*88mm"/>
    <s v="Etc"/>
    <n v="7171.7230469999922"/>
    <n v="10255042.984875254"/>
    <n v="394.42473018750979"/>
    <n v="1429.9273574381889"/>
    <s v=""/>
    <n v="0"/>
    <n v="0"/>
    <x v="1"/>
    <m/>
    <s v="N"/>
  </r>
  <r>
    <x v="1"/>
    <s v="800819"/>
    <s v="Devide pad BR77-4R/Vách thùng DL3A Housing (4 khía), kt: 501*88mm"/>
    <s v="Etc"/>
    <n v="1500.3314149999987"/>
    <n v="2605591.8793027252"/>
    <n v="100.21507228087404"/>
    <n v="1736.6775455426475"/>
    <s v=""/>
    <n v="0"/>
    <n v="0"/>
    <x v="1"/>
    <m/>
    <s v="N"/>
  </r>
  <r>
    <x v="1"/>
    <s v="800822"/>
    <s v="Sticker STICK ON NAILS museco 36 nails/Nhãn dán"/>
    <s v="Cosmetic"/>
    <n v="528"/>
    <n v="396000"/>
    <n v="15.23076923076923"/>
    <n v="750"/>
    <s v="BU Discontinued - [1]"/>
    <n v="528"/>
    <n v="396000"/>
    <x v="2"/>
    <s v="Keep provision"/>
    <s v="Y"/>
  </r>
  <r>
    <x v="1"/>
    <s v="800831"/>
    <s v="Carton box 5 plates YLR74/Thùng 5 lớp packing hosiden, kt: 525*440*320 mm"/>
    <s v="Etc"/>
    <n v="160.86868600000003"/>
    <n v="2844334.8544578403"/>
    <n v="109.39749440222462"/>
    <n v="17681.097080993375"/>
    <s v=""/>
    <n v="0"/>
    <n v="0"/>
    <x v="1"/>
    <m/>
    <s v="N"/>
  </r>
  <r>
    <x v="1"/>
    <s v="800833"/>
    <s v="Sticker SASA MALAYSIA musenco sz 25*15mm/Nhãn dán"/>
    <s v="Cosmetic"/>
    <n v="1240"/>
    <n v="226520"/>
    <n v="8.712307692307693"/>
    <n v="182.67741935483872"/>
    <s v="BU Discontinued - [1]"/>
    <n v="1240"/>
    <n v="226520"/>
    <x v="2"/>
    <s v="Keep provision"/>
    <s v="Y"/>
  </r>
  <r>
    <x v="1"/>
    <s v="800839"/>
    <s v="Devide pad BR82-3R/vách dài gen 5 (3 khía) sz 504x101mm"/>
    <s v="Etc"/>
    <n v="1658.1977889999998"/>
    <n v="1930415.2984534111"/>
    <n v="74.246742248208122"/>
    <n v="1164.1646800274507"/>
    <s v=""/>
    <n v="0"/>
    <n v="0"/>
    <x v="1"/>
    <m/>
    <s v="N"/>
  </r>
  <r>
    <x v="1"/>
    <s v="800840"/>
    <s v="Devide pad BR83-6R/Vách ngắn gen 5 (6 khía) kt 342x101mm"/>
    <s v="Etc"/>
    <n v="2623.5988850000003"/>
    <n v="2547203.3605884514"/>
    <n v="97.969360022632742"/>
    <n v="970.88140079326615"/>
    <s v=""/>
    <n v="0"/>
    <n v="0"/>
    <x v="1"/>
    <m/>
    <s v="N"/>
  </r>
  <r>
    <x v="1"/>
    <s v="800841"/>
    <s v="PE bag/Túi bóng nilong W*H 100*110cm*0.05 dùng cho hàng HEG"/>
    <s v="Etc"/>
    <n v="20.299999999999997"/>
    <n v="773462.12058103271"/>
    <n v="29.748543099270488"/>
    <n v="38101.582294632157"/>
    <s v=""/>
    <n v="0"/>
    <n v="0"/>
    <x v="1"/>
    <m/>
    <s v="N"/>
  </r>
  <r>
    <x v="1"/>
    <s v="800843"/>
    <s v="Tray/Khay nhựa hàng Qualcom (model Air Gen 5) Pet 0.8mm size: 413*358*20 mm"/>
    <s v="Etc"/>
    <n v="224.99276200000008"/>
    <n v="1314203.4647116447"/>
    <n v="50.546287104294024"/>
    <n v="5841.0921890529271"/>
    <s v=""/>
    <n v="0"/>
    <n v="0"/>
    <x v="1"/>
    <m/>
    <s v="N"/>
  </r>
  <r>
    <x v="1"/>
    <s v="800852"/>
    <s v="50-36288-1_ADHESIVE, LENS, BATTERY DOOR, MTP PINNACLES-LANAI"/>
    <s v="Etc"/>
    <n v="120"/>
    <n v="177960"/>
    <n v="6.844615384615385"/>
    <n v="1483"/>
    <s v="Currenly no customer using these RM. Hence, full provision to be made"/>
    <n v="120"/>
    <n v="177960"/>
    <x v="2"/>
    <s v="Reverse provison"/>
    <s v="Y"/>
  </r>
  <r>
    <x v="1"/>
    <s v="800855"/>
    <s v="50-38032-1_Adhesive, Front Alsmic, MTP Pinnacles Lanai"/>
    <s v="Etc"/>
    <n v="65"/>
    <n v="12025"/>
    <n v="0.46250000000000002"/>
    <n v="185"/>
    <s v=""/>
    <n v="0"/>
    <n v="0"/>
    <x v="1"/>
    <m/>
    <s v="N"/>
  </r>
  <r>
    <x v="1"/>
    <s v="800860"/>
    <s v="50-35352-1_Adhesive, Front Window, MTP Pinnacles"/>
    <s v="Etc"/>
    <n v="8"/>
    <n v="7187.2801750907702"/>
    <n v="0.27643385288810657"/>
    <n v="898.41002188634627"/>
    <s v=""/>
    <n v="0"/>
    <n v="0"/>
    <x v="1"/>
    <m/>
    <s v="N"/>
  </r>
  <r>
    <x v="1"/>
    <s v="800878"/>
    <s v="Devide pad BR87-4R/Vách carton 3 lớp CN7a Housing (4 khía), kt 501*82mm"/>
    <s v="Etc"/>
    <n v="1421.3243239999993"/>
    <n v="2201631.3778760433"/>
    <n v="84.678129918309352"/>
    <n v="1549.0000000000314"/>
    <s v=""/>
    <n v="0"/>
    <n v="0"/>
    <x v="1"/>
    <m/>
    <s v="N"/>
  </r>
  <r>
    <x v="1"/>
    <s v="800884"/>
    <s v="Băng dính linh kiện điện tử/ Upper Housing Front Masking Tape Jig (Material : ST-8546GFL)"/>
    <s v="Etc"/>
    <n v="8650"/>
    <n v="25731306"/>
    <n v="989.66561538461542"/>
    <n v="2974.7174566473986"/>
    <s v="No provision to be made, amount can be recover - [2]"/>
    <n v="0"/>
    <n v="0"/>
    <x v="2"/>
    <s v="No provision"/>
    <s v="Y"/>
  </r>
  <r>
    <x v="1"/>
    <s v="800885"/>
    <s v="Băng dính linh kiện điện tử/Upper Housing BTM Masking Tape Jig (Material : ST-8546GFL)"/>
    <s v="Etc"/>
    <n v="7607"/>
    <n v="10737979"/>
    <n v="412.99919230769228"/>
    <n v="1411.5918233206257"/>
    <s v="No provision to be made, amount can be recover - [2]"/>
    <n v="0"/>
    <n v="0"/>
    <x v="2"/>
    <s v="No provision"/>
    <s v="Y"/>
  </r>
  <r>
    <x v="1"/>
    <s v="800893"/>
    <s v="M-290 Chemical/Chế phẩm tẩy rửa, làm sạch bề mặt kim loại M-290, dạng bột"/>
    <s v="Etc"/>
    <n v="60"/>
    <n v="10376756.756756783"/>
    <n v="399.10602910603012"/>
    <n v="172945.94594594638"/>
    <s v=""/>
    <n v="0"/>
    <n v="0"/>
    <x v="1"/>
    <m/>
    <s v="N"/>
  </r>
  <r>
    <x v="1"/>
    <s v="800895"/>
    <s v="50-61287-1_ADHESIVE, REAR LENS, MTP CAMANO"/>
    <s v="Etc"/>
    <n v="22"/>
    <n v="62854"/>
    <n v="2.4174615384615383"/>
    <n v="2857"/>
    <s v=""/>
    <n v="0"/>
    <n v="0"/>
    <x v="1"/>
    <m/>
    <s v="N"/>
  </r>
  <r>
    <x v="1"/>
    <s v="800897"/>
    <s v="Devide pad BR94-2R/Vách carton 5 lớp (2 khía), kt 338*82mm"/>
    <s v="Etc"/>
    <n v="822.75"/>
    <n v="1221727.372799091"/>
    <n v="46.989514338426581"/>
    <n v="1484.9314771183117"/>
    <s v=""/>
    <n v="0"/>
    <n v="0"/>
    <x v="1"/>
    <m/>
    <s v="N"/>
  </r>
  <r>
    <x v="1"/>
    <s v="800898"/>
    <s v="Devide pad BR95-3R/Vách carton 5 lớp (3 khía), kt 501*82mm"/>
    <s v="Etc"/>
    <n v="1373.0822259999977"/>
    <n v="2243616.4589434806"/>
    <n v="86.292940728595411"/>
    <n v="1634.0000740374337"/>
    <s v=""/>
    <n v="0"/>
    <n v="0"/>
    <x v="1"/>
    <m/>
    <s v="N"/>
  </r>
  <r>
    <x v="1"/>
    <s v="800920"/>
    <s v="50-60551-1 ADHESIVE, Adhesive display"/>
    <s v="Etc"/>
    <n v="234"/>
    <n v="2671643.6290186048"/>
    <n v="102.75552419302326"/>
    <n v="11417.280465891474"/>
    <s v=""/>
    <n v="0"/>
    <n v="0"/>
    <x v="1"/>
    <m/>
    <s v="N"/>
  </r>
  <r>
    <x v="1"/>
    <s v="800930"/>
    <s v="PE bag/túi bóng màu tím (21cm*35cm*0.04 ) (Model BYD HX Housing)"/>
    <s v="Etc"/>
    <n v="50"/>
    <n v="2300000"/>
    <n v="88.461538461538467"/>
    <n v="46000"/>
    <s v=""/>
    <n v="0"/>
    <n v="0"/>
    <x v="2"/>
    <s v="No provision"/>
    <s v="Y"/>
  </r>
  <r>
    <x v="1"/>
    <s v="763927"/>
    <s v="50-75082 Thermal Conductivity Pad, Scanfar Module, MTP Olympic/WAIP10 LST-GNM-250-1AC (18.250 X 4.740 X 0.250mm)"/>
    <s v="Etc"/>
    <n v="24824.68"/>
    <n v="497604245.21441811"/>
    <n v="19138.624815939158"/>
    <n v="20044.739558150119"/>
    <s v=""/>
    <n v="0"/>
    <n v="0"/>
    <x v="1"/>
    <m/>
    <s v="N"/>
  </r>
  <r>
    <x v="1"/>
    <s v="763928"/>
    <s v="ADHESIVE LENS BATTERY DOOR - class (50-75421-1)"/>
    <s v="Etc"/>
    <n v="118"/>
    <n v="2276230.6428750949"/>
    <n v="87.547332418272887"/>
    <n v="19290.090193856737"/>
    <s v=""/>
    <n v="0"/>
    <n v="0"/>
    <x v="1"/>
    <m/>
    <s v="N"/>
  </r>
  <r>
    <x v="1"/>
    <s v="763929"/>
    <s v="ADHESIVELENS BATTERY DOOR - class (50-75423-1)"/>
    <s v="Etc"/>
    <n v="680"/>
    <n v="6340023.9071412599"/>
    <n v="243.84707335158691"/>
    <n v="9323.5645693253828"/>
    <s v=""/>
    <n v="0"/>
    <n v="0"/>
    <x v="1"/>
    <m/>
    <s v="N"/>
  </r>
  <r>
    <x v="1"/>
    <s v="763930"/>
    <s v="50-75421-1 ADHESIVE LENS BATTERY DOOR -tape"/>
    <s v="Etc"/>
    <n v="147"/>
    <n v="258862.99199818401"/>
    <n v="9.9562689230070767"/>
    <n v="1760.9727346815239"/>
    <s v=""/>
    <n v="0"/>
    <n v="0"/>
    <x v="1"/>
    <m/>
    <s v="N"/>
  </r>
  <r>
    <x v="1"/>
    <s v="763931"/>
    <s v="50-75423-1 ADHESIVE LENS BATTERY DOOR -tape"/>
    <s v="Etc"/>
    <n v="481"/>
    <n v="116468.39016390299"/>
    <n v="4.4795534678424227"/>
    <n v="242.1380252887796"/>
    <s v=""/>
    <n v="0"/>
    <n v="0"/>
    <x v="1"/>
    <m/>
    <s v="N"/>
  </r>
  <r>
    <x v="1"/>
    <s v="774657"/>
    <s v="CL4_MQ4 Housing -Jet cooler Manifold"/>
    <s v="Mold Jig Material"/>
    <n v="1"/>
    <n v="4200000"/>
    <n v="161.53846153846155"/>
    <n v="4200000"/>
    <s v=""/>
    <n v="0"/>
    <n v="0"/>
    <x v="1"/>
    <m/>
    <s v="N"/>
  </r>
  <r>
    <x v="1"/>
    <s v="774786"/>
    <s v="Hexagonal bolt/Chìm lục giác M12*50mm"/>
    <s v="Mold Jig Material"/>
    <n v="20"/>
    <n v="89075.757575757132"/>
    <n v="3.4259906759906591"/>
    <n v="4453.7878787878562"/>
    <s v=""/>
    <n v="0"/>
    <n v="0"/>
    <x v="1"/>
    <m/>
    <s v="N"/>
  </r>
  <r>
    <x v="1"/>
    <s v="774804"/>
    <s v="금형부품/Chi tiết thép SKD-61R, KT:41*60.2 INSERT CORE của khuôn NX4 COVER #6 (Back up mold )"/>
    <s v="Mold Jig Material"/>
    <n v="2"/>
    <n v="1960000"/>
    <n v="75.384615384615387"/>
    <n v="980000"/>
    <s v=""/>
    <n v="0"/>
    <n v="0"/>
    <x v="1"/>
    <m/>
    <s v="N"/>
  </r>
  <r>
    <x v="1"/>
    <s v="774812"/>
    <s v="Dimenson fix ture/Chi tiết bằng thép SKD61(K), KT:45.82*260*340 UPPER CORE của khuôn NX4 COVER #6 (Back up mold )"/>
    <s v="Mold Jig Material"/>
    <n v="1"/>
    <n v="14964600"/>
    <n v="575.56153846153848"/>
    <n v="14964600"/>
    <s v=""/>
    <n v="0"/>
    <n v="0"/>
    <x v="1"/>
    <m/>
    <s v="N"/>
  </r>
  <r>
    <x v="1"/>
    <s v="752666"/>
    <s v="PHC GOLD (M&amp;C) Paint/Sơn PHC GOLD (CNC machine)"/>
    <s v="Etc"/>
    <n v="30"/>
    <n v="8854533.1938298307"/>
    <n v="340.55896899345504"/>
    <n v="295151.10646099434"/>
    <s v=""/>
    <n v="0"/>
    <n v="0"/>
    <x v="1"/>
    <m/>
    <s v="N"/>
  </r>
  <r>
    <x v="1"/>
    <s v="752667"/>
    <s v="POLY HARD UN-50 Paint/ Sơn  POLY HARD UN-50 (For Hanwa)"/>
    <s v="Etc"/>
    <n v="70"/>
    <n v="19419390.3680453"/>
    <n v="746.89962954020382"/>
    <n v="277419.86240064714"/>
    <s v="Item Unable to do in-house recycle due to special painting on product, Item will be included in Scrap Sales Plan in Year 2025"/>
    <n v="85"/>
    <n v="23580680"/>
    <x v="1"/>
    <s v="Reverse provison"/>
    <s v="N"/>
  </r>
  <r>
    <x v="1"/>
    <s v="760106"/>
    <s v="EMS 303 Paint Thinner/Dung môi #303 (For Hanwa)"/>
    <s v="Etc"/>
    <n v="30"/>
    <n v="2340000"/>
    <n v="90"/>
    <n v="78000"/>
    <s v=""/>
    <n v="0"/>
    <n v="0"/>
    <x v="1"/>
    <m/>
    <s v="N"/>
  </r>
  <r>
    <x v="1"/>
    <s v="741142"/>
    <s v="PE Bag/ Túi nilong màu trắng PE size:205*280*0.04mm"/>
    <s v="Etc"/>
    <n v="125"/>
    <n v="5571428.57142857"/>
    <n v="214.28571428571422"/>
    <n v="44571.428571428558"/>
    <s v=""/>
    <n v="0"/>
    <n v="0"/>
    <x v="1"/>
    <m/>
    <s v="N"/>
  </r>
  <r>
    <x v="1"/>
    <s v="741143"/>
    <s v="Wooden pallet-Pallet gỗ keo"/>
    <s v="Etc"/>
    <n v="7401"/>
    <n v="513619813.30860603"/>
    <n v="19754.608204177155"/>
    <n v="69398.704676206733"/>
    <s v=""/>
    <n v="0"/>
    <n v="0"/>
    <x v="1"/>
    <m/>
    <s v="N"/>
  </r>
  <r>
    <x v="1"/>
    <s v="774808"/>
    <s v="금형부품/Chi tiết thép  SKD-61(K), KT: 65*240*340 UPPER CORE 01"/>
    <s v="Mold Jig Material"/>
    <n v="1"/>
    <n v="15051302"/>
    <n v="578.89623076923078"/>
    <n v="15051302"/>
    <s v=""/>
    <n v="0"/>
    <n v="0"/>
    <x v="1"/>
    <m/>
    <s v="N"/>
  </r>
  <r>
    <x v="1"/>
    <s v="774836"/>
    <s v="Hexagonal bolt/Chìm lục giác M8*60mm"/>
    <s v="Mold Jig Material"/>
    <n v="2"/>
    <n v="4662"/>
    <n v="0.17930769230769231"/>
    <n v="2331"/>
    <s v=""/>
    <n v="0"/>
    <n v="0"/>
    <x v="1"/>
    <m/>
    <s v="N"/>
  </r>
  <r>
    <x v="1"/>
    <s v="774853"/>
    <s v="Hexagonal bolt/Chìm lục giác M12*70mm"/>
    <s v="Mold Jig Material"/>
    <n v="16"/>
    <n v="93952"/>
    <n v="3.6135384615384614"/>
    <n v="5872"/>
    <s v=""/>
    <n v="0"/>
    <n v="0"/>
    <x v="1"/>
    <m/>
    <s v="N"/>
  </r>
  <r>
    <x v="1"/>
    <s v="761669"/>
    <s v="Carton box YLR13-1. 5 Plate_x000a_, Thùng carton 5 lớp, 1 mặt Việt Trì mặt nâu,1 mặt môc MC-YLR13-1"/>
    <s v="Etc"/>
    <n v="15"/>
    <n v="397815"/>
    <n v="15.300576923076923"/>
    <n v="26521"/>
    <s v=""/>
    <n v="0"/>
    <n v="0"/>
    <x v="1"/>
    <m/>
    <s v="N"/>
  </r>
  <r>
    <x v="1"/>
    <s v="761968"/>
    <s v="Insert M1.6 Phi 3*3.5 bu lông, lông Insert M1.6"/>
    <s v="Etc"/>
    <n v="600"/>
    <n v="179400"/>
    <n v="6.9"/>
    <n v="299"/>
    <s v=""/>
    <n v="0"/>
    <n v="0"/>
    <x v="1"/>
    <m/>
    <s v="N"/>
  </r>
  <r>
    <x v="1"/>
    <s v="800794"/>
    <s v="Mực in 2728C (PC+ABS)"/>
    <s v="Etc"/>
    <n v="2"/>
    <n v="3200000"/>
    <n v="123.07692307692308"/>
    <n v="1600000"/>
    <s v=""/>
    <n v="0"/>
    <n v="0"/>
    <x v="1"/>
    <m/>
    <s v="Y"/>
  </r>
  <r>
    <x v="1"/>
    <s v="774951"/>
    <s v="Hexagonal bolt/Chìm lục giác M12*65mm"/>
    <s v="Mold Jig Material"/>
    <n v="5"/>
    <n v="38366.013071895446"/>
    <n v="1.475615887380594"/>
    <n v="7673.202614379089"/>
    <s v=""/>
    <n v="0"/>
    <n v="0"/>
    <x v="1"/>
    <m/>
    <s v="N"/>
  </r>
  <r>
    <x v="1"/>
    <s v="774921"/>
    <s v="Hexagonal bolt/Chìm lục giác M8*25mm"/>
    <s v="Mold Jig Material"/>
    <n v="4"/>
    <n v="4837.9486868687"/>
    <n v="0.18607494949494999"/>
    <n v="1209.487171717175"/>
    <s v=""/>
    <n v="0"/>
    <n v="0"/>
    <x v="1"/>
    <m/>
    <s v="N"/>
  </r>
  <r>
    <x v="1"/>
    <s v="774967"/>
    <s v="Hexagonal bolt/Chìm lục giác M6*15mm"/>
    <s v="Mold Jig Material"/>
    <n v="16"/>
    <n v="8567.3694581280943"/>
    <n v="0.32951420992800362"/>
    <n v="535.46059113300589"/>
    <s v=""/>
    <n v="0"/>
    <n v="0"/>
    <x v="1"/>
    <m/>
    <s v="N"/>
  </r>
  <r>
    <x v="1"/>
    <s v="774980"/>
    <s v="금형부품/Chi tiết thép SKD-61(K), KT:40*180*300 UPPER CORE"/>
    <s v="Mold Jig Material"/>
    <n v="1"/>
    <n v="8697900"/>
    <n v="334.53461538461539"/>
    <n v="8697900"/>
    <s v=""/>
    <n v="0"/>
    <n v="0"/>
    <x v="1"/>
    <m/>
    <s v="N"/>
  </r>
  <r>
    <x v="1"/>
    <s v="774983"/>
    <s v="금형부품/Chi tiết thép S45(R), KT:138*88.77 RING"/>
    <s v="Mold Jig Material"/>
    <n v="1"/>
    <n v="1230100"/>
    <n v="47.311538461538461"/>
    <n v="1230100"/>
    <s v=""/>
    <n v="0"/>
    <n v="0"/>
    <x v="1"/>
    <m/>
    <s v="N"/>
  </r>
  <r>
    <x v="1"/>
    <s v="774969"/>
    <s v="금형부품/Chi tiết thép SKD-61R, KT:138*120.15 SLEEVE"/>
    <s v="Mold Jig Material"/>
    <n v="1"/>
    <n v="9116500"/>
    <n v="350.63461538461536"/>
    <n v="9116500"/>
    <s v=""/>
    <n v="0"/>
    <n v="0"/>
    <x v="1"/>
    <m/>
    <s v="N"/>
  </r>
  <r>
    <x v="1"/>
    <s v="774981"/>
    <s v="금형부품/Chi tiết thép SKD-61(K), KT:47.5*180*300 LOWER CORE"/>
    <s v="Mold Jig Material"/>
    <n v="1"/>
    <n v="12317866.666666668"/>
    <n v="473.76410256410259"/>
    <n v="12317866.666666668"/>
    <s v=""/>
    <n v="0"/>
    <n v="0"/>
    <x v="1"/>
    <m/>
    <s v="N"/>
  </r>
  <r>
    <x v="1"/>
    <s v="774982"/>
    <s v="금형부품/Chi tiết thép SKD-61R, KT:153*154 SLEEVE"/>
    <s v="Mold Jig Material"/>
    <n v="1"/>
    <n v="11172300"/>
    <n v="429.70384615384614"/>
    <n v="11172300"/>
    <s v=""/>
    <n v="0"/>
    <n v="0"/>
    <x v="1"/>
    <m/>
    <s v="N"/>
  </r>
  <r>
    <x v="1"/>
    <s v="774985"/>
    <s v="금형부품/Chi tiết thép SKD-61(K), KT:27.44*48*87.72 SLIDE"/>
    <s v="Mold Jig Material"/>
    <n v="4"/>
    <n v="5902600"/>
    <n v="227.02307692307693"/>
    <n v="1475650"/>
    <s v=""/>
    <n v="0"/>
    <n v="0"/>
    <x v="1"/>
    <m/>
    <s v="N"/>
  </r>
  <r>
    <x v="1"/>
    <s v="763951"/>
    <s v="Ride 5 Materials  AL 6063 Block 2/Phôi nhôm AL 6063 kích thước 230*145*6T"/>
    <s v="Etc"/>
    <n v="355"/>
    <n v="40392018.333333306"/>
    <n v="1553.5391666666656"/>
    <n v="113780.33333333326"/>
    <s v=""/>
    <n v="0"/>
    <n v="0"/>
    <x v="1"/>
    <m/>
    <s v="N"/>
  </r>
  <r>
    <x v="1"/>
    <s v="763953"/>
    <s v="Aluminum plate/Phôi nhôm PA1"/>
    <s v="AL-SEVT"/>
    <n v="669"/>
    <n v="0"/>
    <n v="0"/>
    <n v="0"/>
    <s v=""/>
    <n v="0"/>
    <n v="0"/>
    <x v="1"/>
    <m/>
    <s v="N"/>
  </r>
  <r>
    <x v="1"/>
    <s v="800976"/>
    <s v="PC/ABS 30% GF black LUPOY GP5300-KA02/Hạt nhựa PC/ABS 30% black"/>
    <s v="Etc"/>
    <n v="250"/>
    <n v="22865865.444383614"/>
    <n v="879.45636324552356"/>
    <n v="91463.461777534452"/>
    <s v=""/>
    <n v="0"/>
    <n v="0"/>
    <x v="1"/>
    <m/>
    <s v="N"/>
  </r>
  <r>
    <x v="1"/>
    <s v="763954"/>
    <s v="Aluminum plate/Phôi nhôm PA2"/>
    <s v="Etc"/>
    <n v="839"/>
    <n v="255.84462702043658"/>
    <n v="9.8401779623244843E-3"/>
    <n v="0.3049399606918195"/>
    <s v=""/>
    <n v="0"/>
    <n v="0"/>
    <x v="1"/>
    <m/>
    <s v="N"/>
  </r>
  <r>
    <x v="1"/>
    <s v="763939"/>
    <s v="Heat Sink 50-74874-51_Dowel pin D2.5*L12*C2 (Material: SUS303Cu)"/>
    <s v="Etc"/>
    <n v="98"/>
    <n v="48825.056664920674"/>
    <n v="1.8778867948046414"/>
    <n v="498.214863927762"/>
    <s v=""/>
    <n v="0"/>
    <n v="0"/>
    <x v="1"/>
    <m/>
    <s v="N"/>
  </r>
  <r>
    <x v="1"/>
    <s v="762941"/>
    <s v="Assy (Retainer) 50-64651-1: CAM MECHANISM, MIDFRAME, RIDE 5.0 SX KARUSSELL"/>
    <s v="Etc"/>
    <n v="40.819230999999903"/>
    <n v="0"/>
    <n v="0"/>
    <n v="0"/>
    <s v=""/>
    <n v="0"/>
    <n v="0"/>
    <x v="1"/>
    <m/>
    <s v="N"/>
  </r>
  <r>
    <x v="1"/>
    <s v="763936"/>
    <s v="Ride 5 McMaster carr φ5.9*0.6mm (Material: DIN 1.4122 Stainless Steel)"/>
    <s v="Etc"/>
    <n v="1637.9999999999998"/>
    <n v="14642750.962557286"/>
    <n v="563.18272932912635"/>
    <n v="8939.4084020496266"/>
    <s v=""/>
    <n v="0"/>
    <n v="0"/>
    <x v="1"/>
    <m/>
    <s v="N"/>
  </r>
  <r>
    <x v="1"/>
    <s v="763947"/>
    <s v="Devide pad/Vách carton BR102 -4R 390*74*75*3T"/>
    <s v="Etc"/>
    <n v="5.289999999999992"/>
    <n v="3589.5097567649937"/>
    <n v="0.13805806756788438"/>
    <n v="678.54626781947047"/>
    <s v=""/>
    <n v="0"/>
    <n v="0"/>
    <x v="1"/>
    <m/>
    <s v="N"/>
  </r>
  <r>
    <x v="1"/>
    <s v="763948"/>
    <s v="Devide pad/Vách carton BR103 -1R 470*232.5*87*3T"/>
    <s v="Etc"/>
    <n v="0.5"/>
    <n v="1223.718285233248"/>
    <n v="4.7066087893586461E-2"/>
    <n v="2447.4365704664961"/>
    <s v=""/>
    <n v="0"/>
    <n v="0"/>
    <x v="1"/>
    <m/>
    <s v="N"/>
  </r>
  <r>
    <x v="1"/>
    <s v="763935"/>
    <s v="Ride 5 Dowel pin D2*L12*C2 (Material: SUS303Cu)"/>
    <s v="Etc"/>
    <n v="1320"/>
    <n v="3632495.8387528136"/>
    <n v="139.71137841356975"/>
    <n v="2751.8907869339496"/>
    <s v=""/>
    <n v="0"/>
    <n v="0"/>
    <x v="1"/>
    <m/>
    <s v="N"/>
  </r>
  <r>
    <x v="1"/>
    <s v="763949"/>
    <s v="Devide pad/Vách carton BR-104 445*200*200*3T"/>
    <s v="Etc"/>
    <n v="173.5"/>
    <n v="442425"/>
    <n v="17.016346153846154"/>
    <n v="2550"/>
    <s v=""/>
    <n v="0"/>
    <n v="0"/>
    <x v="1"/>
    <m/>
    <s v="N"/>
  </r>
  <r>
    <x v="1"/>
    <s v="763944"/>
    <s v="Devide pad/Vách carton BR99-16R 340*15*87*3T"/>
    <s v="Etc"/>
    <n v="276.85195599999997"/>
    <n v="609074.30319999997"/>
    <n v="23.425934738461539"/>
    <n v="2200"/>
    <s v=""/>
    <n v="0"/>
    <n v="0"/>
    <x v="1"/>
    <m/>
    <s v="N"/>
  </r>
  <r>
    <x v="1"/>
    <s v="763945"/>
    <s v="Devide pad/Vách carton BR100 -16R 340*15*175*3T"/>
    <s v="Etc"/>
    <n v="243.90809200000001"/>
    <n v="516195.28466521716"/>
    <n v="19.853664794816044"/>
    <n v="2116.3516160227155"/>
    <s v=""/>
    <n v="0"/>
    <n v="0"/>
    <x v="1"/>
    <m/>
    <s v="N"/>
  </r>
  <r>
    <x v="1"/>
    <s v="763950"/>
    <s v="Devide pad/Vách carton BR-105 size 395*200*28*3T"/>
    <s v="Etc"/>
    <n v="147.79124899999999"/>
    <n v="336964.04771999997"/>
    <n v="12.96015568153846"/>
    <n v="2280"/>
    <s v=""/>
    <n v="0"/>
    <n v="0"/>
    <x v="1"/>
    <m/>
    <s v="N"/>
  </r>
  <r>
    <x v="1"/>
    <s v="763942"/>
    <s v="Devide pad/Vách carton BR97-2R 440*148*75*3T"/>
    <s v="Etc"/>
    <n v="206.59267700000004"/>
    <n v="69274.554403179063"/>
    <n v="2.6644059385838101"/>
    <n v="335.31950604027969"/>
    <s v=""/>
    <n v="0"/>
    <n v="0"/>
    <x v="1"/>
    <m/>
    <s v="N"/>
  </r>
  <r>
    <x v="1"/>
    <s v="763941"/>
    <s v="Devide pad/Vách carton BR96-1R 470*232.5*175*3T"/>
    <s v="Etc"/>
    <n v="309.57373600000005"/>
    <n v="877725.97781522176"/>
    <n v="33.758691454431606"/>
    <n v="2835.2727500604947"/>
    <s v=""/>
    <n v="0"/>
    <n v="0"/>
    <x v="1"/>
    <m/>
    <s v="N"/>
  </r>
  <r>
    <x v="1"/>
    <s v="763943"/>
    <s v="Devide pad/Vách carton BR98 -3R 340*80*175*3T"/>
    <s v="Etc"/>
    <n v="275"/>
    <n v="549218.21649247594"/>
    <n v="21.123777557402921"/>
    <n v="1997.1571508817308"/>
    <s v=""/>
    <n v="0"/>
    <n v="0"/>
    <x v="1"/>
    <m/>
    <s v="N"/>
  </r>
  <r>
    <x v="1"/>
    <s v="763946"/>
    <s v="Devide pad/Vách carton BR101 -9R 340*30*175*3T"/>
    <s v="Etc"/>
    <n v="148.25"/>
    <n v="326150"/>
    <n v="12.544230769230769"/>
    <n v="2200"/>
    <s v=""/>
    <n v="0"/>
    <n v="0"/>
    <x v="1"/>
    <m/>
    <s v="N"/>
  </r>
  <r>
    <x v="1"/>
    <s v="763934"/>
    <s v="Mid frame 50-74187-1- M3*12.39 Hex Head Phillips Screw (Material : AISI 1215/ Zn plating)"/>
    <s v="Etc"/>
    <n v="1185"/>
    <n v="2774223.2949514547"/>
    <n v="106.70089595967134"/>
    <n v="2341.1167046003839"/>
    <s v=""/>
    <n v="0"/>
    <n v="0"/>
    <x v="1"/>
    <m/>
    <s v="N"/>
  </r>
  <r>
    <x v="1"/>
    <s v="771435"/>
    <s v="Hexagonal bolt/Chìm lục giác M16*55mm"/>
    <s v="Mold Jig Material"/>
    <n v="25"/>
    <n v="298796.80851063831"/>
    <n v="11.492184942716857"/>
    <n v="11951.872340425532"/>
    <s v=""/>
    <n v="0"/>
    <n v="0"/>
    <x v="1"/>
    <m/>
    <s v="N"/>
  </r>
  <r>
    <x v="1"/>
    <s v="770336"/>
    <s v="Hexagonal bolt/Chìm lục giác M10*20mm"/>
    <s v="Mold Jig Material"/>
    <n v="8"/>
    <n v="15200"/>
    <n v="0.58461538461538465"/>
    <n v="1900"/>
    <s v=""/>
    <n v="0"/>
    <n v="0"/>
    <x v="1"/>
    <m/>
    <s v="N"/>
  </r>
  <r>
    <x v="1"/>
    <s v="774886"/>
    <s v="Hexagonal bolt/chìm lục giác, KT M12*105 của khuôn IPM HOUSING 1.0 #3 (backup mold)"/>
    <s v="Mold Jig Material"/>
    <n v="8"/>
    <n v="76000"/>
    <n v="2.9230769230769229"/>
    <n v="9500"/>
    <s v=""/>
    <n v="0"/>
    <n v="0"/>
    <x v="1"/>
    <m/>
    <s v="N"/>
  </r>
  <r>
    <x v="1"/>
    <s v="774884"/>
    <s v="Hexagonal bolt/chìm lục giác, KT M16*100 của khuôn IPM HOUSING 1.0 #3 (backup mold)"/>
    <s v="Mold Jig Material"/>
    <n v="6"/>
    <n v="63000"/>
    <n v="2.4230769230769229"/>
    <n v="10500"/>
    <s v=""/>
    <n v="0"/>
    <n v="0"/>
    <x v="1"/>
    <m/>
    <s v="N"/>
  </r>
  <r>
    <x v="1"/>
    <s v="775051"/>
    <s v="금형부품/Chi tiết thép  SKD-61(K), KT: 30*45*98.47 SLIDE"/>
    <s v="Mold Jig Material"/>
    <n v="5"/>
    <n v="7321427.5"/>
    <n v="281.59336538461537"/>
    <n v="1464285.5"/>
    <s v=""/>
    <n v="0"/>
    <n v="0"/>
    <x v="1"/>
    <m/>
    <s v="N"/>
  </r>
  <r>
    <x v="1"/>
    <s v="774213"/>
    <s v="금형부품/Chi tiết thép  SKD-61(K), KT:30*45.38*98.46 SLIDER"/>
    <s v="Mold Jig Material"/>
    <n v="4"/>
    <n v="5857100"/>
    <n v="225.27307692307693"/>
    <n v="1464275"/>
    <s v=""/>
    <n v="0"/>
    <n v="0"/>
    <x v="1"/>
    <m/>
    <s v="N"/>
  </r>
  <r>
    <x v="1"/>
    <s v="770899"/>
    <s v="금형부품/Chi tiết thép SKD-61(K), KT: 55*245*400 của khuôn Mando MAS65C 4.5 Heatsink"/>
    <s v="Mold Jig Material"/>
    <n v="3"/>
    <n v="52257066.666666597"/>
    <n v="2009.8871794871768"/>
    <n v="17419022.222222198"/>
    <s v=""/>
    <n v="0"/>
    <n v="0"/>
    <x v="1"/>
    <m/>
    <s v="N"/>
  </r>
  <r>
    <x v="1"/>
    <s v="770900"/>
    <s v="금형부품/Chi tiết thép SKD-61(K), KT: 78*245*400 của khuôn Mando MAS65C 4.5 Heatsink"/>
    <s v="Mold Jig Material"/>
    <n v="2"/>
    <n v="52894960"/>
    <n v="2034.4215384615384"/>
    <n v="26447480"/>
    <s v=""/>
    <n v="0"/>
    <n v="0"/>
    <x v="1"/>
    <m/>
    <s v="N"/>
  </r>
  <r>
    <x v="1"/>
    <s v="773770"/>
    <s v="금형부품/Chi tiết thép SKD61(K), KT: 62.15*230*320 upper core"/>
    <s v="Mold Jig Material"/>
    <n v="1"/>
    <n v="15206600"/>
    <n v="584.86923076923074"/>
    <n v="15206600"/>
    <s v=""/>
    <n v="0"/>
    <n v="0"/>
    <x v="1"/>
    <m/>
    <s v="N"/>
  </r>
  <r>
    <x v="1"/>
    <s v="774226"/>
    <s v="금형부품/Chi tiết thép SKD-61(K), KT:105.98*200*310 Lower Core"/>
    <s v="Mold Jig Material"/>
    <n v="1"/>
    <n v="24542600"/>
    <n v="943.94615384615383"/>
    <n v="24542600"/>
    <s v=""/>
    <n v="0"/>
    <n v="0"/>
    <x v="1"/>
    <m/>
    <s v="N"/>
  </r>
  <r>
    <x v="1"/>
    <s v="800978"/>
    <s v="Tray SM-A366B FRONT (6 Cell) PET/0.7T Khay trong SM-A366B FRONT (6 ô) 390*300*20*0.7"/>
    <s v="Etc"/>
    <n v="2118.8244490000002"/>
    <n v="8729556.7299497724"/>
    <n v="335.75218192114511"/>
    <n v="4120.0000000329292"/>
    <s v=""/>
    <n v="0"/>
    <n v="0"/>
    <x v="1"/>
    <m/>
    <s v="N"/>
  </r>
  <r>
    <x v="1"/>
    <s v="800979"/>
    <s v="Carton box/Thùng carton 5 lớp 1 mặt nâu YLR78 size  615* 410*320mm"/>
    <s v="Etc"/>
    <n v="18.801908999998993"/>
    <n v="6945.9203123084444"/>
    <n v="0.26715078124263247"/>
    <n v="369.42633390624411"/>
    <s v=""/>
    <n v="0"/>
    <n v="0"/>
    <x v="1"/>
    <m/>
    <s v="N"/>
  </r>
  <r>
    <x v="1"/>
    <s v="775096"/>
    <s v="금형부품/Chi tiết thép SKD-61(K), KT:53*72*90 SLIDE HOLDER"/>
    <s v="Mold Jig Material"/>
    <n v="4"/>
    <n v="8315550"/>
    <n v="319.82884615384614"/>
    <n v="2078887.5"/>
    <s v=""/>
    <n v="0"/>
    <n v="0"/>
    <x v="1"/>
    <m/>
    <s v="N"/>
  </r>
  <r>
    <x v="1"/>
    <s v="771077"/>
    <s v="Hexagonal bolt/Chìm lục giác M16*70mm"/>
    <s v="Mold Jig Material"/>
    <n v="12"/>
    <n v="137364"/>
    <n v="5.2832307692307694"/>
    <n v="11447"/>
    <s v=""/>
    <n v="0"/>
    <n v="0"/>
    <x v="1"/>
    <m/>
    <s v="N"/>
  </r>
  <r>
    <x v="1"/>
    <s v="800981"/>
    <s v="Carton box/Thùng carton 5 lớp 1 mặt nâu YLR79 size  670*410*350mm"/>
    <s v="Etc"/>
    <n v="1422.8604799999994"/>
    <n v="28172637.503999978"/>
    <n v="1083.5629809230761"/>
    <n v="19799.999999999993"/>
    <s v=""/>
    <n v="0"/>
    <n v="0"/>
    <x v="1"/>
    <m/>
    <s v="N"/>
  </r>
  <r>
    <x v="1"/>
    <s v="800982"/>
    <s v="Tray SM-A26 (6 Cell) PET 0.6T/Khay trong SM-A26 (6 ô) 320*387*23*0.6"/>
    <s v="Etc"/>
    <n v="22814.36"/>
    <n v="91827735.886027336"/>
    <n v="3531.8359956164359"/>
    <n v="4024.9972335856596"/>
    <s v=""/>
    <n v="0"/>
    <n v="0"/>
    <x v="1"/>
    <m/>
    <s v="N"/>
  </r>
  <r>
    <x v="1"/>
    <s v="775116"/>
    <s v="금형부품/Chi tiết thép SKD61(K), KT:110*265*370 UPPER CORE"/>
    <s v="Mold Jig Material"/>
    <n v="1"/>
    <n v="29676150"/>
    <n v="1141.3903846153846"/>
    <n v="29676150"/>
    <s v=""/>
    <n v="0"/>
    <n v="0"/>
    <x v="1"/>
    <m/>
    <s v="N"/>
  </r>
  <r>
    <x v="1"/>
    <s v="775117"/>
    <s v="금형부품/Chi tiết thép SKD61(K), KT:44.33*125*140 INSERT CORE"/>
    <s v="Mold Jig Material"/>
    <n v="2"/>
    <n v="7606400"/>
    <n v="292.55384615384617"/>
    <n v="3803200"/>
    <s v=""/>
    <n v="0"/>
    <n v="0"/>
    <x v="1"/>
    <m/>
    <s v="N"/>
  </r>
  <r>
    <x v="1"/>
    <s v="775136"/>
    <s v="금형부품/Chi tiết thép SKD-61(K) , KT: 18*53.35*170 LOCKING"/>
    <s v="Mold Jig Material"/>
    <n v="2"/>
    <n v="1763200"/>
    <n v="67.815384615384616"/>
    <n v="881600"/>
    <s v=""/>
    <n v="0"/>
    <n v="0"/>
    <x v="1"/>
    <m/>
    <s v="N"/>
  </r>
  <r>
    <x v="1"/>
    <s v="775137"/>
    <s v="금형부품/Chi tiết thép SKD-61(K) , KT:36*60*155 RAIL"/>
    <s v="Mold Jig Material"/>
    <n v="6"/>
    <n v="8065681.9999999981"/>
    <n v="310.2185384615384"/>
    <n v="1344280.333333333"/>
    <s v=""/>
    <n v="0"/>
    <n v="0"/>
    <x v="1"/>
    <m/>
    <s v="N"/>
  </r>
  <r>
    <x v="1"/>
    <s v="775138"/>
    <s v="금형부품/Chi tiết thép SKD-61(K) , KT:50*60*150    RAIL 3"/>
    <s v="Mold Jig Material"/>
    <n v="4"/>
    <n v="7032200"/>
    <n v="270.46923076923076"/>
    <n v="1758050"/>
    <s v=""/>
    <n v="0"/>
    <n v="0"/>
    <x v="1"/>
    <m/>
    <s v="N"/>
  </r>
  <r>
    <x v="1"/>
    <s v="775142"/>
    <s v="금형부품/Chi tiết thép SKD -61(K), KT:  85*265*370 LOWER CORE"/>
    <s v="Mold Jig Material"/>
    <n v="1"/>
    <n v="25850800"/>
    <n v="994.26153846153841"/>
    <n v="25850800"/>
    <s v=""/>
    <n v="0"/>
    <n v="0"/>
    <x v="1"/>
    <m/>
    <s v="N"/>
  </r>
  <r>
    <x v="1"/>
    <s v="775143"/>
    <s v="금형부품/Chi tiết thép SKD -61(K), KT:  121*215*223.99 SLIDE"/>
    <s v="Mold Jig Material"/>
    <n v="2"/>
    <n v="40711200"/>
    <n v="1565.8153846153846"/>
    <n v="20355600"/>
    <s v=""/>
    <n v="0"/>
    <n v="0"/>
    <x v="1"/>
    <m/>
    <s v="N"/>
  </r>
  <r>
    <x v="1"/>
    <s v="775144"/>
    <s v="금형부품/Chi tiết thép SKD-61 (K) , KT: 87*135*205 SLIDE 02"/>
    <s v="Mold Jig Material"/>
    <n v="1"/>
    <n v="9006200"/>
    <n v="346.39230769230767"/>
    <n v="9006200"/>
    <s v=""/>
    <n v="0"/>
    <n v="0"/>
    <x v="1"/>
    <m/>
    <s v="N"/>
  </r>
  <r>
    <x v="1"/>
    <s v="775145"/>
    <s v="금형부품/Chi tiết thép SKD-61 R , KT: 87.41*107.55 BORE CORE"/>
    <s v="Mold Jig Material"/>
    <n v="1"/>
    <n v="5234000"/>
    <n v="201.30769230769232"/>
    <n v="5234000"/>
    <s v=""/>
    <n v="0"/>
    <n v="0"/>
    <x v="1"/>
    <m/>
    <s v="N"/>
  </r>
  <r>
    <x v="1"/>
    <s v="775146"/>
    <s v="금형부품/Chi tiết thép SKD-61 (K) , KT: 60*72*98.78 INSERT CORE 2"/>
    <s v="Mold Jig Material"/>
    <n v="1"/>
    <n v="2188781.4814814851"/>
    <n v="84.183903133903272"/>
    <n v="2188781.4814814851"/>
    <s v=""/>
    <n v="0"/>
    <n v="0"/>
    <x v="1"/>
    <m/>
    <s v="N"/>
  </r>
  <r>
    <x v="1"/>
    <s v="775147"/>
    <s v="금형부품/Chi tiết thép S45C(POS) , KT: 16*90*160 WIDTH"/>
    <s v="Mold Jig Material"/>
    <n v="4"/>
    <n v="4808800"/>
    <n v="184.95384615384614"/>
    <n v="1202200"/>
    <s v=""/>
    <n v="0"/>
    <n v="0"/>
    <x v="1"/>
    <m/>
    <s v="N"/>
  </r>
  <r>
    <x v="1"/>
    <s v="775148"/>
    <s v="금형부품/Chi tiết thép S45C(POS) , KT: 16*73*175   LENGTH"/>
    <s v="Mold Jig Material"/>
    <n v="4"/>
    <n v="4612080"/>
    <n v="177.3876923076923"/>
    <n v="1153020"/>
    <s v=""/>
    <n v="0"/>
    <n v="0"/>
    <x v="1"/>
    <m/>
    <s v="N"/>
  </r>
  <r>
    <x v="1"/>
    <s v="775149"/>
    <s v="금형부품/Chi tiết thép S45C(POS) , KT:20*210*250 JIC A"/>
    <s v="Mold Jig Material"/>
    <n v="2"/>
    <n v="2084296"/>
    <n v="80.165230769230774"/>
    <n v="1042148"/>
    <s v=""/>
    <n v="0"/>
    <n v="0"/>
    <x v="1"/>
    <m/>
    <s v="N"/>
  </r>
  <r>
    <x v="1"/>
    <s v="775150"/>
    <s v="금형부품/Chi tiết thép S45C(POS), KT:20*90*210 JIC B"/>
    <s v="Mold Jig Material"/>
    <n v="2"/>
    <n v="926986"/>
    <n v="35.653307692307692"/>
    <n v="463493"/>
    <s v=""/>
    <n v="0"/>
    <n v="0"/>
    <x v="1"/>
    <m/>
    <s v="N"/>
  </r>
  <r>
    <x v="1"/>
    <s v="762591"/>
    <s v="50-PP838-1 Adhesive, Front lens, IDP Kodiak, 50-PP838-1 miếng dán"/>
    <s v="Etc"/>
    <n v="427"/>
    <n v="1368535"/>
    <n v="52.635961538461537"/>
    <n v="3205"/>
    <s v=""/>
    <n v="0"/>
    <n v="0"/>
    <x v="1"/>
    <m/>
    <s v="N"/>
  </r>
  <r>
    <x v="1"/>
    <s v="770659"/>
    <s v="Hexagonal bolt/Chìm lục giác M12*45mm"/>
    <s v="Mold Jig Material"/>
    <n v="10"/>
    <n v="42000"/>
    <n v="1.6153846153846154"/>
    <n v="4200"/>
    <s v=""/>
    <n v="0"/>
    <n v="0"/>
    <x v="1"/>
    <m/>
    <s v="N"/>
  </r>
  <r>
    <x v="1"/>
    <s v="772723"/>
    <s v="Hexagonal bolt/Chìm lục giác M12*95mm"/>
    <s v="Mold Jig Material"/>
    <n v="4"/>
    <n v="32000"/>
    <n v="1.2307692307692308"/>
    <n v="8000"/>
    <s v=""/>
    <n v="0"/>
    <n v="0"/>
    <x v="1"/>
    <m/>
    <s v="N"/>
  </r>
  <r>
    <x v="1"/>
    <s v="774171"/>
    <s v="Shoulder Pin/ chốt pin SKD61,KT: Ф5*L300*H5*D8"/>
    <s v="Mold Jig Material"/>
    <n v="14"/>
    <n v="420000"/>
    <n v="16.153846153846153"/>
    <n v="30000"/>
    <s v=""/>
    <n v="0"/>
    <n v="0"/>
    <x v="1"/>
    <m/>
    <s v="N"/>
  </r>
  <r>
    <x v="1"/>
    <s v="774172"/>
    <s v="Shoulder Pin/ chốt pin SKD61,KT: Ф3*Ø6*N180*L300*H6*D10 ."/>
    <s v="Mold Jig Material"/>
    <n v="26"/>
    <n v="1898000"/>
    <n v="73"/>
    <n v="73000"/>
    <s v=""/>
    <n v="0"/>
    <n v="0"/>
    <x v="1"/>
    <m/>
    <s v="N"/>
  </r>
  <r>
    <x v="1"/>
    <s v="774185"/>
    <s v="Hexagonal bolt/Chìm lục giác M12*80mm"/>
    <s v="Mold Jig Material"/>
    <n v="12"/>
    <n v="80820"/>
    <n v="3.1084615384615386"/>
    <n v="6735"/>
    <s v=""/>
    <n v="0"/>
    <n v="0"/>
    <x v="1"/>
    <m/>
    <s v="N"/>
  </r>
  <r>
    <x v="1"/>
    <s v="774205"/>
    <s v="Hexagonal bolt/Chìm lục giác M12*105mm"/>
    <s v="Mold Jig Material"/>
    <n v="22"/>
    <n v="198000"/>
    <n v="7.615384615384615"/>
    <n v="9000"/>
    <s v=""/>
    <n v="0"/>
    <n v="0"/>
    <x v="1"/>
    <m/>
    <s v="N"/>
  </r>
  <r>
    <x v="1"/>
    <s v="775158"/>
    <s v="금형부품/Chi tiết thép  SKD-61 R  KT: 95.57*107.31  BORE CORE 1,2"/>
    <s v="Mold Jig Material"/>
    <n v="1"/>
    <n v="5435500"/>
    <n v="209.05769230769232"/>
    <n v="5435500"/>
    <n v="0"/>
    <n v="0"/>
    <n v="0"/>
    <x v="1"/>
    <m/>
    <s v="N"/>
  </r>
  <r>
    <x v="1"/>
    <s v="775159"/>
    <s v="금형부품/Chi tiết thép  SKD-61 K  KT: 132*280*410 UPPER CORE"/>
    <s v="Mold Jig Material"/>
    <n v="1"/>
    <n v="36534600"/>
    <n v="1405.176923076923"/>
    <n v="36534600"/>
    <n v="0"/>
    <n v="0"/>
    <n v="0"/>
    <x v="1"/>
    <m/>
    <s v="N"/>
  </r>
  <r>
    <x v="1"/>
    <s v="774844"/>
    <s v="Hexagonal bolt/Chìm lục giác M12*55mm"/>
    <s v="Mold Jig Material"/>
    <n v="6"/>
    <n v="28500.333333333299"/>
    <n v="1.0961666666666654"/>
    <n v="4750.0555555555502"/>
    <n v="0"/>
    <n v="0"/>
    <n v="0"/>
    <x v="1"/>
    <m/>
    <s v="N"/>
  </r>
  <r>
    <x v="1"/>
    <s v="762470"/>
    <s v="Carton box 5 lớp chống thấm niman YLR57 - 660*340*330mm"/>
    <s v="Mold Jig Material"/>
    <n v="16"/>
    <n v="450512"/>
    <n v="17.327384615384616"/>
    <n v="28157"/>
    <n v="0"/>
    <n v="0"/>
    <n v="0"/>
    <x v="1"/>
    <m/>
    <s v="N"/>
  </r>
  <r>
    <x v="1"/>
    <s v="770672"/>
    <s v="Hexagonal bolt/Chìm lục giác M12*115mm"/>
    <s v="Mold Jig Material"/>
    <n v="10"/>
    <n v="96000"/>
    <n v="3.6923076923076925"/>
    <n v="9600"/>
    <n v="0"/>
    <n v="0"/>
    <n v="0"/>
    <x v="1"/>
    <m/>
    <s v="N"/>
  </r>
  <r>
    <x v="1"/>
    <s v="773622"/>
    <s v="Hexagonal bolt/Chìm lục giác M12*100mm"/>
    <s v="Mold Jig Material"/>
    <n v="18"/>
    <n v="144000"/>
    <n v="5.5384615384615383"/>
    <n v="8000"/>
    <n v="0"/>
    <n v="0"/>
    <n v="0"/>
    <x v="1"/>
    <m/>
    <s v="N"/>
  </r>
  <r>
    <x v="1"/>
    <s v="775184"/>
    <s v="금형부품(DTD)/Chi tiết thép SKD61 KT:44.6*50*120 CHILL BLOCK"/>
    <s v="Mold Jig Material"/>
    <n v="2"/>
    <n v="8000000"/>
    <n v="307.69230769230768"/>
    <n v="4000000"/>
    <n v="0"/>
    <n v="0"/>
    <n v="0"/>
    <x v="1"/>
    <m/>
    <s v="N"/>
  </r>
  <r>
    <x v="1"/>
    <s v="800985"/>
    <s v="Tray SM-A366B FRONT RED COLOR (6 Cell) PET/0.7T Khay màu đỏ SM-A366B FRONT (6 ô) 390*300*20*0.7"/>
    <s v="Etc"/>
    <n v="125"/>
    <n v="625000"/>
    <n v="24.03846153846154"/>
    <n v="5000"/>
    <n v="0"/>
    <n v="0"/>
    <n v="0"/>
    <x v="1"/>
    <m/>
    <s v="N"/>
  </r>
  <r>
    <x v="1"/>
    <s v="763956"/>
    <s v="Pad foam cover ASSY (orange), Miếng dán foam màu cam dạng cuộn 12.7*6.35*2.46 (5K/roll)"/>
    <s v="Etc"/>
    <n v="416819"/>
    <n v="895924105.96934795"/>
    <n v="34458.619460359536"/>
    <n v="2149.4320219791994"/>
    <n v="0"/>
    <n v="0"/>
    <n v="0"/>
    <x v="1"/>
    <m/>
    <s v="N"/>
  </r>
  <r>
    <x v="1"/>
    <s v="763958"/>
    <s v="Aluminum plate / Phôi nhôm B7"/>
    <s v="Etc"/>
    <n v="859"/>
    <n v="0"/>
    <n v="0"/>
    <n v="0"/>
    <n v="0"/>
    <n v="0"/>
    <n v="0"/>
    <x v="1"/>
    <m/>
    <s v="N"/>
  </r>
  <r>
    <x v="1"/>
    <s v="800986"/>
    <s v="Khay in YLR80 Size 525*350*143mm"/>
    <s v="Etc"/>
    <n v="165.41680500000001"/>
    <n v="1232355.19725"/>
    <n v="47.398276817307689"/>
    <n v="7449.9999999999991"/>
    <n v="0"/>
    <n v="0"/>
    <n v="0"/>
    <x v="1"/>
    <m/>
    <s v="N"/>
  </r>
  <r>
    <x v="1"/>
    <s v="800987"/>
    <s v="Devide pad/Vách carton BR-106 Size 500*138mm (3 khía)"/>
    <s v="Etc"/>
    <n v="396.25"/>
    <n v="750893.75"/>
    <n v="28.880528846153847"/>
    <n v="1895"/>
    <n v="0"/>
    <n v="0"/>
    <n v="0"/>
    <x v="1"/>
    <m/>
    <s v="N"/>
  </r>
  <r>
    <x v="1"/>
    <s v="800988"/>
    <s v="Devide pad/Vách carton BR-107 Size 344*138mm (2 khía)"/>
    <s v="Etc"/>
    <n v="350.83319499999999"/>
    <n v="592908.09955000004"/>
    <n v="22.804157675000003"/>
    <n v="1690.0000000000002"/>
    <n v="0"/>
    <n v="0"/>
    <n v="0"/>
    <x v="1"/>
    <m/>
    <s v="N"/>
  </r>
  <r>
    <x v="1"/>
    <s v="800989"/>
    <s v="Devide pad/Vách carton BR-108 Size 344*120mm (6 khía)"/>
    <s v="Etc"/>
    <n v="832.2"/>
    <n v="1348164"/>
    <n v="51.85246153846154"/>
    <n v="1620"/>
    <n v="0"/>
    <n v="0"/>
    <n v="0"/>
    <x v="1"/>
    <m/>
    <s v="N"/>
  </r>
  <r>
    <x v="1"/>
    <s v="775181"/>
    <s v="금형부품/Chi tiết thép  SKD-61 (K)  KT: 25*35*180  RAIL 3"/>
    <s v="Etc"/>
    <n v="1"/>
    <n v="743800"/>
    <n v="28.607692307692307"/>
    <n v="743800"/>
    <n v="0"/>
    <n v="0"/>
    <n v="0"/>
    <x v="1"/>
    <m/>
    <s v="N"/>
  </r>
  <r>
    <x v="1"/>
    <s v="775182"/>
    <s v="금형부품/Chi tiết thép  SKD-61 (K)  KT: 25*35*150  RAIL 4"/>
    <s v="Etc"/>
    <n v="1"/>
    <n v="648900"/>
    <n v="24.957692307692309"/>
    <n v="648900"/>
    <n v="0"/>
    <n v="0"/>
    <n v="0"/>
    <x v="1"/>
    <m/>
    <s v="N"/>
  </r>
  <r>
    <x v="1"/>
    <s v="775193"/>
    <s v="금형부품/Chi tiết thép  S45 C (POS)  KT: 20*30*250 BLOCK"/>
    <s v="Etc"/>
    <n v="2"/>
    <n v="911700"/>
    <n v="35.065384615384616"/>
    <n v="455850"/>
    <n v="0"/>
    <n v="0"/>
    <n v="0"/>
    <x v="1"/>
    <m/>
    <s v="N"/>
  </r>
  <r>
    <x v="1"/>
    <s v="775194"/>
    <s v="금형부품/Chi tiết thép  SKD 11 (K)  KT: 25*200*250 STRIPPER"/>
    <s v="Etc"/>
    <n v="1"/>
    <n v="3957400"/>
    <n v="152.2076923076923"/>
    <n v="3957400"/>
    <n v="0"/>
    <n v="0"/>
    <n v="0"/>
    <x v="1"/>
    <m/>
    <s v="N"/>
  </r>
  <r>
    <x v="1"/>
    <s v="775195"/>
    <s v="금형부품/Chi tiết thép  SKD 11 (K)  KT: 26.8*35*85 PAD"/>
    <s v="Etc"/>
    <n v="1"/>
    <n v="928450"/>
    <n v="35.709615384615383"/>
    <n v="928450"/>
    <n v="0"/>
    <n v="0"/>
    <n v="0"/>
    <x v="1"/>
    <m/>
    <s v="N"/>
  </r>
  <r>
    <x v="1"/>
    <s v="775196"/>
    <s v="금형부품/Chi tiết thép  SKD 11 (K)  KT:  38*41*82 INSERT DIE"/>
    <s v="Etc"/>
    <n v="1"/>
    <n v="1100275"/>
    <n v="42.318269230769232"/>
    <n v="1100275"/>
    <n v="0"/>
    <n v="0"/>
    <n v="0"/>
    <x v="1"/>
    <m/>
    <s v="N"/>
  </r>
  <r>
    <x v="1"/>
    <s v="775197"/>
    <s v="금형부품/Chi tiết thép  SKD 11 (K)  KT:20*200*250 DIE"/>
    <s v="Etc"/>
    <n v="1"/>
    <n v="3577000"/>
    <n v="137.57692307692307"/>
    <n v="3577000"/>
    <n v="0"/>
    <n v="0"/>
    <n v="0"/>
    <x v="1"/>
    <m/>
    <s v="N"/>
  </r>
  <r>
    <x v="1"/>
    <s v="775198"/>
    <s v="금형부품/Chi tiết thép  S45C(POS)  KT: 30*200*370 LOW"/>
    <s v="Etc"/>
    <n v="2"/>
    <n v="5187200"/>
    <n v="199.50769230769231"/>
    <n v="2593600"/>
    <n v="0"/>
    <n v="0"/>
    <n v="0"/>
    <x v="1"/>
    <m/>
    <s v="N"/>
  </r>
  <r>
    <x v="1"/>
    <s v="775199"/>
    <s v="금형부품/Chi tiết thép  S45C(POS)  KT: 15*40*250 BLOCK"/>
    <s v="Etc"/>
    <n v="2"/>
    <n v="895700"/>
    <n v="34.450000000000003"/>
    <n v="447850"/>
    <n v="0"/>
    <n v="0"/>
    <n v="0"/>
    <x v="1"/>
    <m/>
    <s v="N"/>
  </r>
  <r>
    <x v="1"/>
    <s v="775200"/>
    <s v="금형부품/Chi tiết thép  S45 (R) KT: 18*17 STOPPER"/>
    <s v="Etc"/>
    <n v="4"/>
    <n v="512000"/>
    <n v="19.692307692307693"/>
    <n v="128000"/>
    <n v="0"/>
    <n v="0"/>
    <n v="0"/>
    <x v="1"/>
    <m/>
    <s v="N"/>
  </r>
  <r>
    <x v="1"/>
    <s v="775207"/>
    <s v="금형부품/Chi tiết thép  S45C (POS)  KT: 6*56*100 CHAN DE 1 ,2"/>
    <s v="Etc"/>
    <n v="2"/>
    <n v="528250"/>
    <n v="20.317307692307693"/>
    <n v="264125"/>
    <n v="0"/>
    <n v="0"/>
    <n v="0"/>
    <x v="1"/>
    <m/>
    <s v="N"/>
  </r>
  <r>
    <x v="1"/>
    <s v="775224"/>
    <s v="금형부품/Chi tiết thép  SKD-61(K)   KT:  KT: 44.6*71.46*100.5 CHILL BLOCK 1"/>
    <s v="Etc"/>
    <n v="1"/>
    <n v="2618750"/>
    <n v="100.72115384615384"/>
    <n v="2618750"/>
    <n v="0"/>
    <n v="0"/>
    <n v="0"/>
    <x v="1"/>
    <m/>
    <s v="N"/>
  </r>
  <r>
    <x v="1"/>
    <s v="775225"/>
    <s v="금형부품/Chi tiết thép  SKD-61(K)   KT:  KT: 45**71.46*100.5 CHILL BLOCK 2"/>
    <s v="Etc"/>
    <n v="1"/>
    <n v="2941675"/>
    <n v="113.14134615384616"/>
    <n v="2941675"/>
    <n v="0"/>
    <n v="0"/>
    <n v="0"/>
    <x v="1"/>
    <m/>
    <s v="N"/>
  </r>
  <r>
    <x v="1"/>
    <s v="775292"/>
    <s v="금형부품(DTD)/Chi tiết thép SKD61 KT: 140*105.9   SLEEVE CO"/>
    <s v="Etc"/>
    <n v="2"/>
    <n v="16400000"/>
    <n v="630.76923076923072"/>
    <n v="8200000"/>
    <n v="0"/>
    <n v="0"/>
    <n v="0"/>
    <x v="1"/>
    <m/>
    <s v="N"/>
  </r>
  <r>
    <x v="1"/>
    <s v="775293"/>
    <s v="금형부품(DTD)/Chi tiết thép S45C KT: 110*52  RING"/>
    <s v="Etc"/>
    <n v="2"/>
    <n v="2800000"/>
    <n v="107.69230769230769"/>
    <n v="1400000"/>
    <n v="0"/>
    <n v="0"/>
    <n v="0"/>
    <x v="1"/>
    <m/>
    <s v="N"/>
  </r>
  <r>
    <x v="1"/>
    <s v="770674"/>
    <s v="Hexagonal bolt/Chìm lục giác M16*45mm"/>
    <s v="Etc"/>
    <n v="1"/>
    <n v="7800"/>
    <n v="0.3"/>
    <n v="7800"/>
    <n v="0"/>
    <n v="0"/>
    <n v="0"/>
    <x v="1"/>
    <m/>
    <s v="N"/>
  </r>
  <r>
    <x v="1"/>
    <s v="770676"/>
    <s v="Hexagonal bolt/Chìm lục giác M16*65mm"/>
    <s v="Etc"/>
    <n v="5"/>
    <n v="45635.71428571429"/>
    <n v="1.7552197802197804"/>
    <n v="9127.1428571428587"/>
    <n v="0"/>
    <n v="0"/>
    <n v="0"/>
    <x v="1"/>
    <m/>
    <s v="N"/>
  </r>
  <r>
    <x v="1"/>
    <s v="771091"/>
    <s v="Hexagonal bolt/Chìm lục giác M10*100mm"/>
    <s v="Etc"/>
    <n v="2"/>
    <n v="12600"/>
    <n v="0.48461538461538461"/>
    <n v="6300"/>
    <n v="0"/>
    <n v="0"/>
    <n v="0"/>
    <x v="1"/>
    <m/>
    <s v="N"/>
  </r>
  <r>
    <x v="1"/>
    <s v="774378"/>
    <s v="Hexagonal bolt/Chìm lục giác M16*95mm"/>
    <s v="Etc"/>
    <n v="14"/>
    <n v="210000"/>
    <n v="8.0769230769230766"/>
    <n v="15000"/>
    <n v="0"/>
    <n v="0"/>
    <n v="0"/>
    <x v="1"/>
    <m/>
    <s v="N"/>
  </r>
  <r>
    <x v="1"/>
    <s v="774716"/>
    <s v="Shoulder Pin/ chốt pin SKD61,KT: Ф10*L50*H8*D15"/>
    <s v="Etc"/>
    <n v="4"/>
    <n v="206400"/>
    <n v="7.9384615384615387"/>
    <n v="51600"/>
    <n v="0"/>
    <n v="0"/>
    <n v="0"/>
    <x v="1"/>
    <m/>
    <s v="N"/>
  </r>
  <r>
    <x v="1"/>
    <s v="774897"/>
    <s v="금형부품/Chi tiết thép S45(R), KT:110*52 RING của khuôn DCU HOUSING #4 (Back up mold)"/>
    <s v="Etc"/>
    <n v="1"/>
    <n v="940400"/>
    <n v="36.169230769230772"/>
    <n v="940400"/>
    <n v="0"/>
    <n v="0"/>
    <n v="0"/>
    <x v="1"/>
    <m/>
    <s v="N"/>
  </r>
  <r>
    <x v="1"/>
    <s v="774900"/>
    <s v="금형부품/Chi tiết thép SKD-61R, KT:140*105.1 SLEEVE của khuôn DCU COVER #4 (Back up mold)"/>
    <s v="Etc"/>
    <n v="1"/>
    <n v="8055299"/>
    <n v="309.81919230769233"/>
    <n v="8055299"/>
    <n v="0"/>
    <n v="0"/>
    <n v="0"/>
    <x v="1"/>
    <m/>
    <s v="N"/>
  </r>
  <r>
    <x v="1"/>
    <s v="775003"/>
    <s v="Shoulder Pin/ chốt pin SKD61,KT: Ф10.5*L100*H8*D16"/>
    <s v="Etc"/>
    <n v="45"/>
    <n v="2704500"/>
    <n v="104.01923076923077"/>
    <n v="60100"/>
    <n v="0"/>
    <n v="0"/>
    <n v="0"/>
    <x v="1"/>
    <m/>
    <s v="N"/>
  </r>
  <r>
    <x v="1"/>
    <s v="760075"/>
    <s v="Devide Pad: 3 plates, 2 surface Kraft line.Vách chia thùng 3 lớp, 2 mặt nâu MC-D, BR01"/>
    <s v="Etc"/>
    <n v="600"/>
    <n v="1278000"/>
    <n v="49.153846153846153"/>
    <n v="2130"/>
    <n v="0"/>
    <n v="0"/>
    <n v="0"/>
    <x v="1"/>
    <m/>
    <s v="N"/>
  </r>
  <r>
    <x v="1"/>
    <s v="744260"/>
    <s v="PE bag/Túi chống tĩnh điện màu xanh lá 125*220*004"/>
    <s v="Etc"/>
    <n v="85"/>
    <n v="3995000"/>
    <n v="153.65384615384616"/>
    <n v="47000"/>
    <n v="0"/>
    <n v="0"/>
    <n v="0"/>
    <x v="1"/>
    <m/>
    <s v="N"/>
  </r>
  <r>
    <x v="1"/>
    <s v="744272"/>
    <s v="PE bag, Túi chống tĩnh điện màu xanh dương  680mm*600mm*0.04mm"/>
    <s v="Etc"/>
    <n v="45"/>
    <n v="2025000"/>
    <n v="77.884615384615387"/>
    <n v="45000"/>
    <n v="0"/>
    <n v="0"/>
    <n v="0"/>
    <x v="1"/>
    <m/>
    <s v="N"/>
  </r>
  <r>
    <x v="1"/>
    <s v="744273"/>
    <s v="PE bag, Túi chống tĩnh điện màu tím  680mm*600mm*0.04mm"/>
    <s v="Etc"/>
    <n v="75"/>
    <n v="3375000"/>
    <n v="129.80769230769232"/>
    <n v="45000"/>
    <n v="0"/>
    <n v="0"/>
    <n v="0"/>
    <x v="1"/>
    <m/>
    <s v="N"/>
  </r>
  <r>
    <x v="1"/>
    <s v="775285"/>
    <s v="금형부품/Chi tiết thép  SKD -61(K) KT:  44.6*72*100  CHILL BLOCK 1"/>
    <s v="Mold Jig Material"/>
    <n v="1"/>
    <n v="2506300"/>
    <n v="96.396153846153851"/>
    <n v="2506300"/>
    <n v="0"/>
    <n v="0"/>
    <n v="0"/>
    <x v="1"/>
    <m/>
    <s v="N"/>
  </r>
  <r>
    <x v="1"/>
    <s v="775286"/>
    <s v="금형부품/Chi tiết thép  SKD -61(K) KT:  45*72*100   CHILL BLOCK 2"/>
    <s v="Mold Jig Material"/>
    <n v="1"/>
    <n v="2709600"/>
    <n v="104.21538461538462"/>
    <n v="2709600"/>
    <n v="0"/>
    <n v="0"/>
    <n v="0"/>
    <x v="1"/>
    <m/>
    <s v="N"/>
  </r>
  <r>
    <x v="1"/>
    <s v="775287"/>
    <s v="금형부품/Chi tiết thép  SKD -61(K) KT:  37.5*66*75  LOCKING"/>
    <s v="Mold Jig Material"/>
    <n v="2"/>
    <n v="2531400"/>
    <n v="97.361538461538458"/>
    <n v="1265700"/>
    <n v="0"/>
    <n v="0"/>
    <n v="0"/>
    <x v="1"/>
    <m/>
    <s v="N"/>
  </r>
  <r>
    <x v="1"/>
    <s v="775288"/>
    <s v="금형부품/Chi tiết thép  SKD -61(K) KT: 16*37.8*100 RAIL"/>
    <s v="Mold Jig Material"/>
    <n v="4"/>
    <n v="2346000"/>
    <n v="90.230769230769226"/>
    <n v="586500"/>
    <n v="0"/>
    <n v="0"/>
    <n v="0"/>
    <x v="1"/>
    <m/>
    <s v="N"/>
  </r>
  <r>
    <x v="1"/>
    <s v="775289"/>
    <s v="금형부품/Chi tiết thép  S45C(POS)KT: 26*72.4*98  STOPPER"/>
    <s v="Mold Jig Material"/>
    <n v="2"/>
    <n v="463200"/>
    <n v="17.815384615384616"/>
    <n v="231600"/>
    <n v="0"/>
    <n v="0"/>
    <n v="0"/>
    <x v="1"/>
    <m/>
    <s v="N"/>
  </r>
  <r>
    <x v="1"/>
    <s v="775290"/>
    <s v="금형부품/Chi tiết thép AL  KT: 5*117*414 TẤM CHẮN"/>
    <s v="Mold Jig Material"/>
    <n v="1"/>
    <n v="420300"/>
    <n v="16.165384615384614"/>
    <n v="420300"/>
    <n v="0"/>
    <n v="0"/>
    <n v="0"/>
    <x v="1"/>
    <m/>
    <s v="N"/>
  </r>
  <r>
    <x v="1"/>
    <s v="775291"/>
    <s v="금형부품/Chi tiết thép SUJ -2 KT: 21*83.5  ANGURLAR PIN"/>
    <s v="Mold Jig Material"/>
    <n v="2"/>
    <n v="746000"/>
    <n v="28.692307692307693"/>
    <n v="373000"/>
    <n v="0"/>
    <n v="0"/>
    <n v="0"/>
    <x v="1"/>
    <m/>
    <s v="N"/>
  </r>
  <r>
    <x v="1"/>
    <s v="775297"/>
    <s v="Screw/Vít trí không đầu  thép đen M16*16"/>
    <s v="Mold Jig Material"/>
    <n v="5"/>
    <n v="75000"/>
    <n v="2.8846153846153846"/>
    <n v="15000"/>
    <n v="0"/>
    <n v="0"/>
    <n v="0"/>
    <x v="1"/>
    <m/>
    <s v="N"/>
  </r>
  <r>
    <x v="1"/>
    <s v="775298"/>
    <s v="Spring/Lò xo màu xanh dương , KT Ø22*L65"/>
    <s v="Mold Jig Material"/>
    <n v="5"/>
    <n v="230000"/>
    <n v="8.8461538461538467"/>
    <n v="46000"/>
    <n v="0"/>
    <n v="0"/>
    <n v="0"/>
    <x v="1"/>
    <m/>
    <s v="N"/>
  </r>
  <r>
    <x v="1"/>
    <s v="800990"/>
    <s v="AMBOSELI_50-90272-1 Size 90*2.0*0.5T_GNP PAD/Miếng dán 50-90272-1"/>
    <s v="Etc"/>
    <n v="6117"/>
    <n v="3573222.4106637603"/>
    <n v="137.43163117937539"/>
    <n v="584.14621720839637"/>
    <n v="0"/>
    <n v="0"/>
    <n v="0"/>
    <x v="1"/>
    <m/>
    <s v="N"/>
  </r>
  <r>
    <x v="1"/>
    <s v="800991"/>
    <s v="AMBOSELI_50-90272-2 Size 74*2.0*0.5T_GNP PAD/Miếng dán 50-90272-2"/>
    <s v="Etc"/>
    <n v="12625"/>
    <n v="6444911.8447263278"/>
    <n v="247.88122479716645"/>
    <n v="510.48806690901608"/>
    <n v="0"/>
    <n v="0"/>
    <n v="0"/>
    <x v="1"/>
    <m/>
    <s v="N"/>
  </r>
  <r>
    <x v="1"/>
    <s v="800992"/>
    <s v="AMBOSELI_50-90272-3 Size 86*2.0*0.5T_GNP PAD/Miếng dán 50-90272-3"/>
    <s v="Etc"/>
    <n v="6077"/>
    <n v="3446774.3616849184"/>
    <n v="132.56824468018917"/>
    <n v="567.18353820716118"/>
    <n v="0"/>
    <n v="0"/>
    <n v="0"/>
    <x v="1"/>
    <m/>
    <s v="N"/>
  </r>
  <r>
    <x v="1"/>
    <s v="774235"/>
    <s v="금형부품/Chi tiết thép SKD-61(K), KT:70*200*310 Upper Core"/>
    <s v="Mold Jig Material"/>
    <n v="1"/>
    <n v="17481800"/>
    <n v="672.37692307692305"/>
    <n v="17481800"/>
    <s v=""/>
    <n v="0"/>
    <n v="0"/>
    <x v="1"/>
    <m/>
    <s v="N"/>
  </r>
  <r>
    <x v="1"/>
    <s v="774190"/>
    <s v="Shoulder Pin/ chốt pin SKD61,KT: Ф8*L200*H8*D13"/>
    <s v="Mold Jig Material"/>
    <n v="32"/>
    <n v="2080000"/>
    <n v="80"/>
    <n v="65000"/>
    <n v="0"/>
    <n v="0"/>
    <n v="0"/>
    <x v="1"/>
    <m/>
    <s v="N"/>
  </r>
  <r>
    <x v="1"/>
    <s v="774191"/>
    <s v="Shoulder Pin/ chốt pin SKD61,KT: Ф6*L200*H6*D10"/>
    <s v="Mold Jig Material"/>
    <n v="32"/>
    <n v="1056000"/>
    <n v="40.615384615384613"/>
    <n v="33000"/>
    <n v="0"/>
    <n v="0"/>
    <n v="0"/>
    <x v="1"/>
    <m/>
    <s v="N"/>
  </r>
  <r>
    <x v="1"/>
    <s v="774552"/>
    <s v="Shoulder Pin/ chốt pin SKD61,KT: Ф4*L200*H6*D8"/>
    <s v="Mold Jig Material"/>
    <n v="25"/>
    <n v="625000"/>
    <n v="24.03846153846154"/>
    <n v="25000"/>
    <n v="0"/>
    <n v="0"/>
    <n v="0"/>
    <x v="1"/>
    <m/>
    <s v="N"/>
  </r>
  <r>
    <x v="1"/>
    <s v="774834"/>
    <s v="Hexagonal bolt/chìm lục giác, KT M12*75 của khuôn DCU Housing #4 (backup mold)"/>
    <s v="Mold Jig Material"/>
    <n v="2"/>
    <n v="13240"/>
    <n v="0.50923076923076926"/>
    <n v="6620"/>
    <n v="0"/>
    <n v="0"/>
    <n v="0"/>
    <x v="1"/>
    <m/>
    <s v="N"/>
  </r>
  <r>
    <x v="1"/>
    <s v="774902"/>
    <s v="금형부품/Chi tiết thép SKD-61R, KT:80*69.93 SLEEVE CORE của khuôn DCU COVER #4 (Back up mold)"/>
    <s v="Mold Jig Material"/>
    <n v="2"/>
    <n v="7229300"/>
    <n v="278.05"/>
    <n v="3614650"/>
    <n v="0"/>
    <n v="0"/>
    <n v="0"/>
    <x v="1"/>
    <m/>
    <s v="N"/>
  </r>
  <r>
    <x v="1"/>
    <s v="774961"/>
    <s v="Hexagonal bolt/Chìm lục giác M6*40mm"/>
    <s v="Mold Jig Material"/>
    <n v="4"/>
    <n v="4160"/>
    <n v="0.16"/>
    <n v="1040"/>
    <n v="0"/>
    <n v="0"/>
    <n v="0"/>
    <x v="1"/>
    <m/>
    <s v="N"/>
  </r>
  <r>
    <x v="1"/>
    <s v="770346"/>
    <s v="Hexagonal bolt/Chìm lục giác M8*70mm"/>
    <s v="Mold Jig Material"/>
    <n v="8"/>
    <n v="20000"/>
    <n v="0.76923076923076927"/>
    <n v="2500"/>
    <n v="0"/>
    <n v="0"/>
    <n v="0"/>
    <x v="1"/>
    <m/>
    <s v="N"/>
  </r>
  <r>
    <x v="1"/>
    <s v="770347"/>
    <s v="Hexagonal bolt/Chìm lục giác M10*70mm"/>
    <s v="Mold Jig Material"/>
    <n v="2"/>
    <n v="8198"/>
    <n v="0.31530769230769229"/>
    <n v="4099"/>
    <n v="0"/>
    <n v="0"/>
    <n v="0"/>
    <x v="1"/>
    <m/>
    <s v="N"/>
  </r>
  <r>
    <x v="1"/>
    <s v="774189"/>
    <s v="Shoulder Pin/ chốt pin SKD61,KT: Ф10*L200*H8*D15"/>
    <s v="Mold Jig Material"/>
    <n v="5"/>
    <n v="390000"/>
    <n v="15"/>
    <n v="78000"/>
    <n v="0"/>
    <n v="0"/>
    <n v="0"/>
    <x v="1"/>
    <m/>
    <s v="N"/>
  </r>
  <r>
    <x v="1"/>
    <s v="774303"/>
    <s v="Shoulder Pin/ chốt pin SKD61,KT: Ф5*L200*H6*D9"/>
    <s v="Mold Jig Material"/>
    <n v="2"/>
    <n v="60000"/>
    <n v="2.3076923076923075"/>
    <n v="30000"/>
    <n v="0"/>
    <n v="0"/>
    <n v="0"/>
    <x v="1"/>
    <m/>
    <s v="N"/>
  </r>
  <r>
    <x v="1"/>
    <s v="775171"/>
    <s v="Connector/Đầu nối nhanh inox thẳng ống Ø8 -PT 1/8"/>
    <s v="Mold Jig Material"/>
    <n v="100"/>
    <n v="3000000"/>
    <n v="115.38461538461539"/>
    <n v="30000"/>
    <n v="0"/>
    <n v="0"/>
    <n v="0"/>
    <x v="1"/>
    <m/>
    <s v="N"/>
  </r>
  <r>
    <x v="1"/>
    <s v="774417"/>
    <s v="Hexagonal bolt/chìm lục giác, KT M12*55 của khuôn ACP2 COVER #5 (backup mold)"/>
    <s v="Mold Jig Material"/>
    <n v="4"/>
    <n v="19200"/>
    <n v="0.7384615384615385"/>
    <n v="4800"/>
    <n v="0"/>
    <n v="0"/>
    <n v="0"/>
    <x v="1"/>
    <m/>
    <s v="N"/>
  </r>
  <r>
    <x v="1"/>
    <s v="774438"/>
    <s v="Hexagonal bolt/chìm lục giác, KT M10*55 của khuôn TRW LENS MOUNT#7 (backup mold)"/>
    <s v="Mold Jig Material"/>
    <n v="2"/>
    <n v="8000"/>
    <n v="0.30769230769230771"/>
    <n v="4000"/>
    <n v="0"/>
    <n v="0"/>
    <n v="0"/>
    <x v="1"/>
    <m/>
    <s v="N"/>
  </r>
  <r>
    <x v="1"/>
    <s v="774501"/>
    <s v="Hexagonal bolt/Chìm lục giác M12*95"/>
    <s v="Mold Jig Material"/>
    <n v="8"/>
    <n v="67200"/>
    <n v="2.5846153846153848"/>
    <n v="8400"/>
    <s v=""/>
    <n v="0"/>
    <n v="0"/>
    <x v="1"/>
    <m/>
    <s v="N"/>
  </r>
  <r>
    <x v="1"/>
    <s v="774523"/>
    <s v="Hexagonal bolt/chìm lục giác, KT M12*55 của khuôn FCA4.8 COVER #6 (backup mold)"/>
    <s v="Mold Jig Material"/>
    <n v="12"/>
    <n v="100800"/>
    <n v="3.8769230769230769"/>
    <n v="8400"/>
    <n v="0"/>
    <n v="0"/>
    <n v="0"/>
    <x v="1"/>
    <m/>
    <s v="N"/>
  </r>
  <r>
    <x v="1"/>
    <s v="774535"/>
    <s v="Shoulder Pin/ chốt pin SKD61,KT: Ф8*L250*H8*D13 của khuôn ACP2 COVER #6 (backup mold)"/>
    <s v="Mold Jig Material"/>
    <n v="5"/>
    <n v="190000"/>
    <n v="7.3076923076923075"/>
    <n v="38000"/>
    <n v="0"/>
    <n v="0"/>
    <n v="0"/>
    <x v="1"/>
    <m/>
    <s v="N"/>
  </r>
  <r>
    <x v="1"/>
    <s v="774536"/>
    <s v="Shoulder Pin/ chốt pin SKD61,KT: Ф6*L250*H6*D10 của khuôn ACP2 COVER #6 (backup mold)"/>
    <s v="Mold Jig Material"/>
    <n v="30"/>
    <n v="780000"/>
    <n v="30"/>
    <n v="26000"/>
    <n v="0"/>
    <n v="0"/>
    <n v="0"/>
    <x v="1"/>
    <m/>
    <s v="N"/>
  </r>
  <r>
    <x v="1"/>
    <s v="774537"/>
    <s v="Shoulder Pin/ chốt pin SKD61,KT: Ф5*L250*H6*D9 của khuôn ACP2 COVER #6 (backup mold)"/>
    <s v="Mold Jig Material"/>
    <n v="60"/>
    <n v="1320000"/>
    <n v="50.769230769230766"/>
    <n v="22000"/>
    <n v="0"/>
    <n v="0"/>
    <n v="0"/>
    <x v="1"/>
    <m/>
    <s v="N"/>
  </r>
  <r>
    <x v="1"/>
    <s v="774539"/>
    <s v="Hexagonal bolt/chìm lục giác, KT M12*85 của khuôn ACP2 COVER #6 (backup mold)"/>
    <s v="Mold Jig Material"/>
    <n v="8"/>
    <n v="59200"/>
    <n v="2.2769230769230768"/>
    <n v="7400"/>
    <n v="0"/>
    <n v="0"/>
    <n v="0"/>
    <x v="1"/>
    <m/>
    <s v="N"/>
  </r>
  <r>
    <x v="1"/>
    <s v="774542"/>
    <s v="Hexagonal bolt/chìm lục giác, KT M12*95 của khuôn ACP2 COVER #6 (backup mold)"/>
    <s v="Mold Jig Material"/>
    <n v="2"/>
    <n v="16622"/>
    <n v="0.63930769230769235"/>
    <n v="8311"/>
    <n v="0"/>
    <n v="0"/>
    <n v="0"/>
    <x v="1"/>
    <m/>
    <s v="N"/>
  </r>
  <r>
    <x v="1"/>
    <s v="774544"/>
    <s v="Hexagonal bolt/chìm lục giác, KT M12*55 của khuôn ACP2 COVER #6 (backup mold)"/>
    <s v="Mold Jig Material"/>
    <n v="2"/>
    <n v="9876"/>
    <n v="0.37984615384615383"/>
    <n v="4938"/>
    <n v="0"/>
    <n v="0"/>
    <n v="0"/>
    <x v="1"/>
    <m/>
    <s v="N"/>
  </r>
  <r>
    <x v="1"/>
    <s v="774550"/>
    <s v="Shoulder Pin/ chốt pin SKD61,KT: Ф6*L200*H6*D10 của khuôn OMS-ENTRY-COVER #4 (backup mold)"/>
    <s v="Mold Jig Material"/>
    <n v="6"/>
    <n v="198000"/>
    <n v="7.615384615384615"/>
    <n v="33000"/>
    <n v="0"/>
    <n v="0"/>
    <n v="0"/>
    <x v="1"/>
    <m/>
    <s v="N"/>
  </r>
  <r>
    <x v="1"/>
    <s v="774556"/>
    <s v="Hexagonal bolt/chìm lục giác, KT M6*25 của khuôn OMS-ENTRY-COVER #4 (backup mold)"/>
    <s v="Mold Jig Material"/>
    <n v="4"/>
    <n v="2764"/>
    <n v="0.10630769230769231"/>
    <n v="691"/>
    <n v="0"/>
    <n v="0"/>
    <n v="0"/>
    <x v="1"/>
    <m/>
    <s v="N"/>
  </r>
  <r>
    <x v="1"/>
    <s v="774561"/>
    <s v="Shoulder Pin/ chốt pin SKD61,KT: Ф4*L200*H6*D8 của khuôn TRW LENS MOUNT#8 (backup mold)"/>
    <s v="Mold Jig Material"/>
    <n v="8"/>
    <n v="200000"/>
    <n v="7.6923076923076925"/>
    <n v="25000"/>
    <n v="0"/>
    <n v="0"/>
    <n v="0"/>
    <x v="1"/>
    <m/>
    <s v="N"/>
  </r>
  <r>
    <x v="1"/>
    <s v="774626"/>
    <s v="Shoulder Pin/ chốt pin SKD61,KT: Ф8*L200*H8*D13 của khuôn MPC5.5 Cover Lens #7 (backup mold)"/>
    <s v="Mold Jig Material"/>
    <n v="12"/>
    <n v="780000"/>
    <n v="30"/>
    <n v="65000"/>
    <n v="0"/>
    <n v="0"/>
    <n v="0"/>
    <x v="1"/>
    <m/>
    <s v="N"/>
  </r>
  <r>
    <x v="1"/>
    <s v="774647"/>
    <s v="Dimenson fix ture/Chi tiết bằng thép SKD61(K), KT45*50*120 CHILL BL của khuôn GM EU2L COVER #4 (Back up mold)"/>
    <s v="Mold Jig Material"/>
    <n v="1"/>
    <n v="2307850"/>
    <n v="88.763461538461542"/>
    <n v="2307850"/>
    <n v="0"/>
    <n v="0"/>
    <n v="0"/>
    <x v="1"/>
    <m/>
    <s v="N"/>
  </r>
  <r>
    <x v="1"/>
    <s v="774718"/>
    <s v="Shoulder Pin/ chốt pin SKD61,KT: Ф7*L200*H6*D11"/>
    <s v="Mold Jig Material"/>
    <n v="12"/>
    <n v="540000"/>
    <n v="20.76923076923077"/>
    <n v="45000"/>
    <n v="0"/>
    <n v="0"/>
    <n v="0"/>
    <x v="1"/>
    <m/>
    <s v="N"/>
  </r>
  <r>
    <x v="1"/>
    <s v="774914"/>
    <s v="Shoulder Pin/ chốt pin SKD61,KT: Ф5*L300*H6*D9 của khuôn GM EU2L HOUSING #6 (backup mold)"/>
    <s v="Mold Jig Material"/>
    <n v="8"/>
    <n v="208000"/>
    <n v="8"/>
    <n v="26000"/>
    <n v="0"/>
    <n v="0"/>
    <n v="0"/>
    <x v="1"/>
    <m/>
    <s v="N"/>
  </r>
  <r>
    <x v="1"/>
    <s v="774920"/>
    <s v="Hexagonal bolt/chìm lục giác, KT M16*110 của khuôn GM EU2L HOUSING #6 (backup mold)"/>
    <s v="Mold Jig Material"/>
    <n v="6"/>
    <n v="69600"/>
    <n v="2.6769230769230767"/>
    <n v="11600"/>
    <n v="0"/>
    <n v="0"/>
    <n v="0"/>
    <x v="1"/>
    <m/>
    <s v="N"/>
  </r>
  <r>
    <x v="1"/>
    <s v="774931"/>
    <s v="금형부품/Chi tiết thép SKD-61(K), KT:44.6*50*120 CHILL BLOCK"/>
    <s v="Mold Jig Material"/>
    <n v="1"/>
    <n v="2219700"/>
    <n v="85.373076923076923"/>
    <n v="2219700"/>
    <n v="0"/>
    <n v="0"/>
    <n v="0"/>
    <x v="1"/>
    <m/>
    <s v="N"/>
  </r>
  <r>
    <x v="1"/>
    <s v="774954"/>
    <s v="Shoulder Pin/ chốt pin SKD61,KT: Ф2*Ф4*N85*L200*H6*D8 của khuôn TRW LENS MOUNT#9 (backup mold)"/>
    <s v="Mold Jig Material"/>
    <n v="10"/>
    <n v="860000"/>
    <n v="33.07692307692308"/>
    <n v="86000"/>
    <n v="0"/>
    <n v="0"/>
    <n v="0"/>
    <x v="1"/>
    <m/>
    <s v="N"/>
  </r>
  <r>
    <x v="1"/>
    <s v="774955"/>
    <s v="Shoulder Pin/ chốt pin SKD61,KT: Ф4*L200*H6*D8 của khuôn TRW LENS MOUNT#9 (backup mold)"/>
    <s v="Mold Jig Material"/>
    <n v="25"/>
    <n v="625000"/>
    <n v="24.03846153846154"/>
    <n v="25000"/>
    <n v="0"/>
    <n v="0"/>
    <n v="0"/>
    <x v="1"/>
    <m/>
    <s v="N"/>
  </r>
  <r>
    <x v="1"/>
    <s v="774956"/>
    <s v="Shoulder Pin/ chốt pin SKD61,KT: Ф6*L200*H6*D10 của khuôn TRW LENS MOUNT#9 (backup mold)"/>
    <s v="Mold Jig Material"/>
    <n v="5"/>
    <n v="165000"/>
    <n v="6.3461538461538458"/>
    <n v="33000"/>
    <n v="0"/>
    <n v="0"/>
    <n v="0"/>
    <x v="1"/>
    <m/>
    <s v="N"/>
  </r>
  <r>
    <x v="1"/>
    <s v="774958"/>
    <s v="Hexagonal bolt/chìm lục giác, KT M10*55 của khuôn TRW LENS MOUNT#9 (backup mold)"/>
    <s v="Mold Jig Material"/>
    <n v="6"/>
    <n v="19944"/>
    <n v="0.7670769230769231"/>
    <n v="3324"/>
    <n v="0"/>
    <n v="0"/>
    <n v="0"/>
    <x v="1"/>
    <m/>
    <s v="N"/>
  </r>
  <r>
    <x v="1"/>
    <s v="774959"/>
    <s v="Hexagonal bolt/chìm lục giác, KT M10*65 của khuôn TRW LENS MOUNT#9 (backup mold)"/>
    <s v="Mold Jig Material"/>
    <n v="8"/>
    <n v="40000"/>
    <n v="1.5384615384615385"/>
    <n v="5000"/>
    <n v="0"/>
    <n v="0"/>
    <n v="0"/>
    <x v="1"/>
    <m/>
    <s v="N"/>
  </r>
  <r>
    <x v="1"/>
    <s v="774962"/>
    <s v="Hexagonal bolt/chìm lục giác M5*15"/>
    <s v="Mold Jig Material"/>
    <n v="40"/>
    <n v="24000"/>
    <n v="0.92307692307692313"/>
    <n v="600"/>
    <n v="0"/>
    <n v="0"/>
    <n v="0"/>
    <x v="1"/>
    <m/>
    <s v="N"/>
  </r>
  <r>
    <x v="1"/>
    <s v="772784"/>
    <s v="Hexagonal bolt/chìm lục giác, kt M8*60볼트 của Khuôn SV52 heat sink cover"/>
    <s v="Mold Jig Material"/>
    <n v="2"/>
    <n v="4896"/>
    <n v="0.18830769230769231"/>
    <n v="2448"/>
    <n v="0"/>
    <n v="0"/>
    <n v="0"/>
    <x v="1"/>
    <m/>
    <s v="N"/>
  </r>
  <r>
    <x v="1"/>
    <s v="775300"/>
    <s v="Springs/Lò xo , kích thước Ø20*2*160mm"/>
    <s v="Mold Jig Material"/>
    <n v="2"/>
    <n v="130000"/>
    <n v="5"/>
    <n v="65000"/>
    <n v="0"/>
    <n v="0"/>
    <n v="0"/>
    <x v="1"/>
    <m/>
    <s v="N"/>
  </r>
  <r>
    <x v="1"/>
    <s v="775315"/>
    <s v="Brass Alloy/Tấm hợp kim đồng (Cu 98.25-99.45%, crom 0.5-1.5%) C11000KT: 40*120*60mm"/>
    <s v="Mold Jig Material"/>
    <n v="6"/>
    <n v="5862000"/>
    <n v="225.46153846153845"/>
    <n v="977000"/>
    <n v="0"/>
    <n v="0"/>
    <n v="0"/>
    <x v="1"/>
    <m/>
    <s v="N"/>
  </r>
  <r>
    <x v="1"/>
    <s v="775316"/>
    <s v="Brass Alloy/Tấm hợp kim đồng (Cu 98.25-99.45%, crom 0.5-1.5%) C11000 KT: 30*30*80mm"/>
    <s v="Mold Jig Material"/>
    <n v="10"/>
    <n v="2450000"/>
    <n v="94.230769230769226"/>
    <n v="245000"/>
    <n v="0"/>
    <n v="0"/>
    <n v="0"/>
    <x v="1"/>
    <m/>
    <s v="N"/>
  </r>
  <r>
    <x v="1"/>
    <s v="775317"/>
    <s v="Brass Alloy/Tấm hợp kim đồng (Cu 98.25-99.45%, crom 0.5-1.5%) C11000KT: 30*90*60mm"/>
    <s v="Mold Jig Material"/>
    <n v="6"/>
    <n v="3279000"/>
    <n v="126.11538461538461"/>
    <n v="546500"/>
    <n v="0"/>
    <n v="0"/>
    <n v="0"/>
    <x v="1"/>
    <m/>
    <s v="N"/>
  </r>
  <r>
    <x v="1"/>
    <s v="775318"/>
    <s v="Brass Alloy/Tấm hợp kim đồng (Cu 98.25-99.45%, crom 0.5-1.5%) C11000KT: 40*60*60 mm"/>
    <s v="Mold Jig Material"/>
    <n v="6"/>
    <n v="2934000"/>
    <n v="112.84615384615384"/>
    <n v="489000"/>
    <n v="0"/>
    <n v="0"/>
    <n v="0"/>
    <x v="1"/>
    <m/>
    <s v="N"/>
  </r>
  <r>
    <x v="1"/>
    <s v="775322"/>
    <s v="Brass Alloy/Tấm hợp kim đồng (Cu 98.25-99.45%, crom 0.5-1.5%) C11000KT: 110*120*60mm"/>
    <s v="Mold Jig Material"/>
    <n v="1"/>
    <n v="2782000"/>
    <n v="107"/>
    <n v="2782000"/>
    <n v="0"/>
    <n v="0"/>
    <n v="0"/>
    <x v="1"/>
    <m/>
    <s v="N"/>
  </r>
  <r>
    <x v="1"/>
    <s v="775331"/>
    <s v="금형부품/Chi tiết thép  SKD-61(K)  KT: 44.6*100*120 CHILL BLOCK 1KT: 44.6*100*120 CHILL BLOCK 1"/>
    <s v="Mold Jig Material"/>
    <n v="2"/>
    <n v="7025200"/>
    <n v="270.2"/>
    <n v="3512600"/>
    <n v="0"/>
    <n v="0"/>
    <n v="0"/>
    <x v="1"/>
    <m/>
    <s v="N"/>
  </r>
  <r>
    <x v="1"/>
    <s v="775332"/>
    <s v="금형부품/Chi tiết thép  SKD-61(K)  KT: 45*100*120 CHILL BLOCK 1  KT: 45*100*120 CHILL BLOCK 1"/>
    <s v="Mold Jig Material"/>
    <n v="2"/>
    <n v="7303800"/>
    <n v="280.9153846153846"/>
    <n v="3651900"/>
    <n v="0"/>
    <n v="0"/>
    <n v="0"/>
    <x v="1"/>
    <m/>
    <s v="N"/>
  </r>
  <r>
    <x v="1"/>
    <s v="800993"/>
    <s v="Tray SM-A176 (6 Cell) PET 0.7T/Khay trong SM-A176 (6 ô) 320*390*20*0.7T"/>
    <s v="Etc"/>
    <n v="70730.668271000002"/>
    <n v="293532273.32465005"/>
    <n v="11289.702820178849"/>
    <n v="4150.0000000000009"/>
    <n v="0"/>
    <n v="0"/>
    <n v="0"/>
    <x v="1"/>
    <m/>
    <s v="N"/>
  </r>
  <r>
    <x v="1"/>
    <s v="800994"/>
    <s v="Devide pad BR-110/Vách carton 3 khía 500*120*3mm"/>
    <s v="Etc"/>
    <n v="0.66606799999999566"/>
    <n v="1565.2597999999998"/>
    <n v="6.0202299999999993E-2"/>
    <n v="2350.000000000015"/>
    <n v="0"/>
    <n v="0"/>
    <n v="0"/>
    <x v="1"/>
    <m/>
    <s v="N"/>
  </r>
  <r>
    <x v="1"/>
    <s v="756033"/>
    <s v="EJECTOR PIN, Chốt hãm bằng thép SKH51 của khuôn đúc Ø1.2*65*5H*3D"/>
    <s v="Mold Jig Material"/>
    <n v="51"/>
    <n v="2550000"/>
    <n v="98.07692307692308"/>
    <n v="50000"/>
    <s v=""/>
    <n v="0"/>
    <n v="0"/>
    <x v="1"/>
    <m/>
    <s v="N"/>
  </r>
  <r>
    <x v="1"/>
    <s v="762698"/>
    <s v="QC_Hawi_50-PR990-1_Foam / Xốp dán cho 68130"/>
    <s v="Etc"/>
    <n v="27"/>
    <n v="7270.9831721428782"/>
    <n v="0.27965319892857221"/>
    <n v="269.29567304232881"/>
    <n v="0"/>
    <n v="0"/>
    <n v="0"/>
    <x v="1"/>
    <m/>
    <s v="N"/>
  </r>
  <r>
    <x v="1"/>
    <s v="762699"/>
    <s v="QC_HAWI_50-91135-P1_Tape"/>
    <s v="Etc"/>
    <n v="174"/>
    <n v="76111.733997142641"/>
    <n v="2.927374384505486"/>
    <n v="437.42375860426807"/>
    <n v="0"/>
    <n v="0"/>
    <n v="0"/>
    <x v="1"/>
    <m/>
    <s v="N"/>
  </r>
  <r>
    <x v="1"/>
    <s v="762700"/>
    <s v="QC_HAWI_50-91962-P1_Tape Filter / Tape màng loa vuông cho 55-68130-1"/>
    <s v="Etc"/>
    <n v="171"/>
    <n v="190313.51765792491"/>
    <n v="7.3197506791509577"/>
    <n v="1112.9445477071631"/>
    <n v="0"/>
    <n v="0"/>
    <n v="0"/>
    <x v="1"/>
    <m/>
    <s v="N"/>
  </r>
  <r>
    <x v="1"/>
    <s v="762701"/>
    <s v="QC_Hawi_50-91510-1_Glass Lens / Miếng nhựa tròn"/>
    <s v="Etc"/>
    <n v="85"/>
    <n v="594888.90592898428"/>
    <n v="22.880342535730165"/>
    <n v="6998.6930109292271"/>
    <n v="0"/>
    <n v="0"/>
    <n v="0"/>
    <x v="1"/>
    <m/>
    <s v="N"/>
  </r>
  <r>
    <x v="1"/>
    <s v="762702"/>
    <s v="QC_Hawi_50-91511-1_Adhesive"/>
    <s v="Etc"/>
    <n v="424"/>
    <n v="235390.77542557055"/>
    <n v="9.0534913625219442"/>
    <n v="555.16692317351544"/>
    <n v="0"/>
    <n v="0"/>
    <n v="0"/>
    <x v="1"/>
    <m/>
    <s v="N"/>
  </r>
  <r>
    <x v="1"/>
    <s v="762703"/>
    <s v="QC_Hawi_50-91508-1_Adhesive"/>
    <s v="Etc"/>
    <n v="174"/>
    <n v="155310.89421873121"/>
    <n v="5.9734959314896621"/>
    <n v="892.59134608466206"/>
    <n v="0"/>
    <n v="0"/>
    <n v="0"/>
    <x v="1"/>
    <m/>
    <s v="N"/>
  </r>
  <r>
    <x v="1"/>
    <s v="762704"/>
    <s v="QC_Hawi_50-90373-1_Glass Lens / Miếng nhựa chữ nhật"/>
    <s v="Etc"/>
    <n v="125"/>
    <n v="1215890.4424385205"/>
    <n v="46.765017016866175"/>
    <n v="9727.123539508164"/>
    <n v="0"/>
    <n v="0"/>
    <n v="0"/>
    <x v="1"/>
    <m/>
    <s v="N"/>
  </r>
  <r>
    <x v="1"/>
    <s v="762705"/>
    <s v="QC_Hawi_50-90374-1_Adhesive"/>
    <s v="Etc"/>
    <n v="97"/>
    <n v="44710.741586035118"/>
    <n v="1.7196439071551968"/>
    <n v="460.9354802684033"/>
    <n v="0"/>
    <n v="0"/>
    <n v="0"/>
    <x v="1"/>
    <m/>
    <s v="N"/>
  </r>
  <r>
    <x v="1"/>
    <s v="770345"/>
    <s v="Hexagonal bolt/Chìm lục giác M8*55mm"/>
    <s v="Mold Jig Material"/>
    <n v="4"/>
    <n v="9600"/>
    <n v="0.36923076923076925"/>
    <n v="2400"/>
    <n v="0"/>
    <n v="0"/>
    <n v="0"/>
    <x v="1"/>
    <m/>
    <s v="N"/>
  </r>
  <r>
    <x v="1"/>
    <s v="774151"/>
    <s v="Shoulder Pin/ chốt pin SKD61,KT: Ф8*L300*H8*D13"/>
    <s v="Mold Jig Material"/>
    <n v="5"/>
    <n v="225000"/>
    <n v="8.6538461538461533"/>
    <n v="45000"/>
    <n v="0"/>
    <n v="0"/>
    <n v="0"/>
    <x v="1"/>
    <m/>
    <s v="N"/>
  </r>
  <r>
    <x v="1"/>
    <s v="774180"/>
    <s v="Hexagonal bolt/Chìm lục giác M12*125mm"/>
    <s v="Mold Jig Material"/>
    <n v="2"/>
    <n v="22600"/>
    <n v="0.86923076923076925"/>
    <n v="11300"/>
    <n v="0"/>
    <n v="0"/>
    <n v="0"/>
    <x v="1"/>
    <m/>
    <s v="N"/>
  </r>
  <r>
    <x v="1"/>
    <s v="774292"/>
    <s v="Hexagonal bolt/chìm lục giác, KT M12*70 của khuôn GM T1 XX SCAM4.8 COVER #3 (backup mold)"/>
    <s v="Mold Jig Material"/>
    <n v="18"/>
    <n v="121230"/>
    <n v="4.6626923076923079"/>
    <n v="6735"/>
    <n v="0"/>
    <n v="0"/>
    <n v="0"/>
    <x v="1"/>
    <m/>
    <s v="N"/>
  </r>
  <r>
    <x v="1"/>
    <s v="774293"/>
    <s v="Hexagonal bolt/chìm lục giác, KT M12*85 của khuôn GM T1 XX SCAM4.8 COVER #3 (backup mold)"/>
    <s v="Mold Jig Material"/>
    <n v="2"/>
    <n v="14800"/>
    <n v="0.56923076923076921"/>
    <n v="7400"/>
    <n v="0"/>
    <n v="0"/>
    <n v="0"/>
    <x v="1"/>
    <m/>
    <s v="N"/>
  </r>
  <r>
    <x v="1"/>
    <s v="774297"/>
    <s v="Hexagonal bolt/chìm lục giác, KT M6*15 của khuôn GM T1 XX SCAM4.8 COVER #3 (backup mold)"/>
    <s v="Mold Jig Material"/>
    <n v="40"/>
    <n v="22200"/>
    <n v="0.85384615384615381"/>
    <n v="555"/>
    <n v="0"/>
    <n v="0"/>
    <n v="0"/>
    <x v="1"/>
    <m/>
    <s v="N"/>
  </r>
  <r>
    <x v="1"/>
    <s v="774335"/>
    <s v="금형부품/Chi tiết thép SKD-61R, KT :145*125 SLEEVE của khuôn GMT1 HOUSING #3 (Back up mould)"/>
    <s v="Mold Jig Material"/>
    <n v="1"/>
    <n v="9341100"/>
    <n v="359.27307692307693"/>
    <n v="9341100"/>
    <n v="0"/>
    <n v="0"/>
    <n v="0"/>
    <x v="1"/>
    <m/>
    <s v="N"/>
  </r>
  <r>
    <x v="1"/>
    <s v="774337"/>
    <s v="금형부품/Chi tiết thép SKD-61R, KT :100*105 SLEEVE CORE của khuôn GMT1 HOUSING #3 (Back up mould)"/>
    <s v="Mold Jig Material"/>
    <n v="1"/>
    <n v="5486200"/>
    <n v="211.00769230769231"/>
    <n v="5486200"/>
    <n v="0"/>
    <n v="0"/>
    <n v="0"/>
    <x v="1"/>
    <m/>
    <s v="N"/>
  </r>
  <r>
    <x v="1"/>
    <s v="775321"/>
    <s v="Brass Alloy/Tấm hợp kim đồng (Cu 98.25-99.45%, crom 0.5-1.5%) C11000KT: 110*110*60mm"/>
    <s v="Mold Jig Material"/>
    <n v="4"/>
    <n v="10200000"/>
    <n v="392.30769230769232"/>
    <n v="2550000"/>
    <n v="0"/>
    <n v="0"/>
    <n v="0"/>
    <x v="1"/>
    <m/>
    <s v="N"/>
  </r>
  <r>
    <x v="1"/>
    <s v="775350"/>
    <s v="금형부품Chi tiết thép SKD-61(K)  KT : 32*35*45.35 BLOCK SLEEVE 1"/>
    <s v="Mold Jig Material"/>
    <n v="1"/>
    <n v="517000"/>
    <n v="19.884615384615383"/>
    <n v="517000"/>
    <n v="0"/>
    <n v="0"/>
    <n v="0"/>
    <x v="1"/>
    <m/>
    <s v="N"/>
  </r>
  <r>
    <x v="1"/>
    <s v="775354"/>
    <s v="금형부품Chi tiết thép SKD-61(K)  KT :26*44.85*165 RAIL 1"/>
    <s v="Mold Jig Material"/>
    <n v="2"/>
    <n v="1408500"/>
    <n v="54.17307692307692"/>
    <n v="704250"/>
    <n v="0"/>
    <n v="0"/>
    <n v="0"/>
    <x v="1"/>
    <m/>
    <s v="N"/>
  </r>
  <r>
    <x v="1"/>
    <s v="775355"/>
    <s v="금형부품Chi tiết thép SKD-61(K) KT: 84.5*120*192 SLIDE"/>
    <s v="Mold Jig Material"/>
    <n v="1"/>
    <n v="14205000"/>
    <n v="546.34615384615381"/>
    <n v="14205000"/>
    <n v="0"/>
    <n v="0"/>
    <n v="0"/>
    <x v="1"/>
    <m/>
    <s v="N"/>
  </r>
  <r>
    <x v="1"/>
    <s v="775356"/>
    <s v="금형부품Chi tiết thép SKD-61(K) KT:29*29.98*62 LOCKING BL"/>
    <s v="Mold Jig Material"/>
    <n v="2"/>
    <n v="1514000"/>
    <n v="58.230769230769234"/>
    <n v="757000"/>
    <n v="0"/>
    <n v="0"/>
    <n v="0"/>
    <x v="1"/>
    <m/>
    <s v="N"/>
  </r>
  <r>
    <x v="1"/>
    <s v="775357"/>
    <s v="금형부품Chi tiết thép SKD-61(K) KT: 35*80*110 RAIL 1 , RAIL 2"/>
    <s v="Mold Jig Material"/>
    <n v="2"/>
    <n v="3252066.666666667"/>
    <n v="125.07948717948719"/>
    <n v="1626033.3333333335"/>
    <n v="0"/>
    <n v="0"/>
    <n v="0"/>
    <x v="1"/>
    <m/>
    <s v="N"/>
  </r>
  <r>
    <x v="1"/>
    <s v="775358"/>
    <s v="금형부품Chi tiết thép SKD-61(K) KT:32*47.92*110 RAIL 3"/>
    <s v="Mold Jig Material"/>
    <n v="1"/>
    <n v="1120533.3333333335"/>
    <n v="43.097435897435901"/>
    <n v="1120533.3333333335"/>
    <n v="0"/>
    <n v="0"/>
    <n v="0"/>
    <x v="1"/>
    <m/>
    <s v="N"/>
  </r>
  <r>
    <x v="1"/>
    <s v="775359"/>
    <s v="금형부품Chi tiết thép SKD-61(K) KT:43.1*75*100 CHILL BL A , CHILL BL B"/>
    <s v="Mold Jig Material"/>
    <n v="4"/>
    <n v="10479200"/>
    <n v="403.04615384615386"/>
    <n v="2619800"/>
    <n v="0"/>
    <n v="0"/>
    <n v="0"/>
    <x v="1"/>
    <m/>
    <s v="N"/>
  </r>
  <r>
    <x v="1"/>
    <s v="775360"/>
    <s v="금형부품Chi tiết thép S45(R)  KT: 132*69 RING"/>
    <s v="Mold Jig Material"/>
    <n v="1"/>
    <n v="1094000"/>
    <n v="42.07692307692308"/>
    <n v="1094000"/>
    <n v="0"/>
    <n v="0"/>
    <n v="0"/>
    <x v="1"/>
    <m/>
    <s v="N"/>
  </r>
  <r>
    <x v="1"/>
    <s v="775364"/>
    <s v="금형부품Chi tiết thép AL KT: 5*145*366 TẤN CHẮN"/>
    <s v="Mold Jig Material"/>
    <n v="1"/>
    <n v="427900"/>
    <n v="16.457692307692309"/>
    <n v="427900"/>
    <n v="0"/>
    <n v="0"/>
    <n v="0"/>
    <x v="1"/>
    <m/>
    <s v="N"/>
  </r>
  <r>
    <x v="1"/>
    <s v="800013"/>
    <s v="Protection film lens 3 size 42.24*11.99"/>
    <s v="Etc"/>
    <n v="120"/>
    <n v="57414.397999229608"/>
    <n v="2.2082460768934467"/>
    <n v="478.45331666024674"/>
    <n v="0"/>
    <n v="0"/>
    <n v="0"/>
    <x v="1"/>
    <m/>
    <s v="N"/>
  </r>
  <r>
    <x v="1"/>
    <s v="800024"/>
    <s v="Protection film lens 4 size 15.7*20.46"/>
    <s v="Etc"/>
    <n v="300"/>
    <n v="135735.99499807367"/>
    <n v="5.2206151922336028"/>
    <n v="452.45331666024555"/>
    <n v="0"/>
    <n v="0"/>
    <n v="0"/>
    <x v="1"/>
    <m/>
    <s v="N"/>
  </r>
  <r>
    <x v="1"/>
    <s v="800812"/>
    <s v="QC_Hawi_50-91155-1_Adhesive"/>
    <s v="Etc"/>
    <n v="170"/>
    <n v="136246.03988436889"/>
    <n v="5.2402323032449569"/>
    <n v="801.44729343746405"/>
    <n v="0"/>
    <n v="0"/>
    <n v="0"/>
    <x v="1"/>
    <m/>
    <s v="N"/>
  </r>
  <r>
    <x v="1"/>
    <s v="800971"/>
    <s v="Protection film lens 1 size 16.95*9.79"/>
    <s v="Etc"/>
    <n v="6"/>
    <n v="1794.9005217539379"/>
    <n v="6.9034635452074541E-2"/>
    <n v="299.15008695898968"/>
    <n v="0"/>
    <n v="0"/>
    <n v="0"/>
    <x v="1"/>
    <m/>
    <s v="N"/>
  </r>
  <r>
    <x v="1"/>
    <s v="800984"/>
    <s v="Protection film lens 2 size 8.32*8.32"/>
    <s v="Etc"/>
    <n v="91"/>
    <n v="23322.90624685213"/>
    <n v="0.89703485564815888"/>
    <n v="256.29567304233109"/>
    <n v="0"/>
    <n v="0"/>
    <n v="0"/>
    <x v="1"/>
    <m/>
    <s v="N"/>
  </r>
  <r>
    <x v="1"/>
    <s v="800997"/>
    <s v="QC_Hawi_50-92300-1_Foam / Xốp dán cho 87554"/>
    <s v="Etc"/>
    <n v="521"/>
    <n v="529338.16541033238"/>
    <n v="20.359160208089708"/>
    <n v="1016.0041562578357"/>
    <n v="0"/>
    <n v="0"/>
    <n v="0"/>
    <x v="1"/>
    <m/>
    <s v="N"/>
  </r>
  <r>
    <x v="1"/>
    <s v="800998"/>
    <s v="QC_Hawi_50-92300-2_Foam / Xốp dán cho 87554"/>
    <s v="Etc"/>
    <n v="177"/>
    <n v="143558.46239194414"/>
    <n v="5.5214793227670818"/>
    <n v="811.06475927652059"/>
    <n v="0"/>
    <n v="0"/>
    <n v="0"/>
    <x v="1"/>
    <m/>
    <s v="N"/>
  </r>
  <r>
    <x v="1"/>
    <s v="800999"/>
    <s v="QC_Hawi_50-91154-1_Glass Lens / Miếng nhựa chữ T"/>
    <s v="Etc"/>
    <n v="300"/>
    <n v="3392425.2631578892"/>
    <n v="130.4778947368419"/>
    <n v="11308.084210526298"/>
    <n v="0"/>
    <n v="0"/>
    <n v="0"/>
    <x v="1"/>
    <m/>
    <s v="N"/>
  </r>
  <r>
    <x v="1"/>
    <s v="740206"/>
    <s v="Hexagonal bolt/ Chìm lục giác M8*80"/>
    <s v="Mold Jig Material"/>
    <n v="28"/>
    <n v="106400"/>
    <n v="4.092307692307692"/>
    <n v="3800"/>
    <s v=""/>
    <n v="0"/>
    <n v="0"/>
    <x v="1"/>
    <m/>
    <s v="N"/>
  </r>
  <r>
    <x v="1"/>
    <s v="775139"/>
    <s v="금형부품/Chi tiết thép SKD -61(K), KT: 80*360*365  UPPER CORE"/>
    <s v="Mold Jig Material"/>
    <n v="1"/>
    <n v="31477050"/>
    <n v="1210.6557692307692"/>
    <n v="31477050"/>
    <s v=""/>
    <n v="0"/>
    <n v="0"/>
    <x v="1"/>
    <m/>
    <s v="N"/>
  </r>
  <r>
    <x v="1"/>
    <s v="775140"/>
    <s v="금형부품/Chi tiết thép SKD -61(K), KT: 85.9*360*365 LOWER CORE"/>
    <s v="Mold Jig Material"/>
    <n v="1"/>
    <n v="38279875"/>
    <n v="1472.3028846153845"/>
    <n v="38279875"/>
    <s v=""/>
    <n v="0"/>
    <n v="0"/>
    <x v="1"/>
    <m/>
    <s v="N"/>
  </r>
  <r>
    <x v="1"/>
    <s v="742357"/>
    <s v="PE bag, Túi bóng chống tĩnh điện màu xanh 325*220*0.04mm(BMS181/182)"/>
    <s v="Etc"/>
    <n v="25"/>
    <n v="1125000"/>
    <n v="43.269230769230766"/>
    <n v="45000"/>
    <n v="0"/>
    <n v="0"/>
    <n v="0"/>
    <x v="1"/>
    <m/>
    <s v="N"/>
  </r>
  <r>
    <x v="1"/>
    <s v="762266"/>
    <s v="Devide pad 3 plates 2 surface yellow (2R) BR38-2R, Vách carton 3 lớp 2 mặt vàng BR38-2R 338*106"/>
    <s v="Etc"/>
    <n v="100"/>
    <n v="134000"/>
    <n v="5.1538461538461542"/>
    <n v="1340"/>
    <n v="0"/>
    <n v="0"/>
    <n v="0"/>
    <x v="1"/>
    <m/>
    <s v="N"/>
  </r>
  <r>
    <x v="1"/>
    <s v="762268"/>
    <s v="Devide pad 3 plates 2 surface yellow (9R) BR40-9R, Vách carton 3 lớp 2 mặt vàng BR40-9R 501*106"/>
    <s v="Etc"/>
    <n v="500"/>
    <n v="765000"/>
    <n v="29.423076923076923"/>
    <n v="1530"/>
    <n v="0"/>
    <n v="0"/>
    <n v="0"/>
    <x v="1"/>
    <m/>
    <s v="N"/>
  </r>
  <r>
    <x v="1"/>
    <s v="760014"/>
    <s v="Carton box 5 lớp 42*35*37cm"/>
    <s v="Etc"/>
    <n v="44"/>
    <n v="1100000"/>
    <n v="42.307692307692307"/>
    <n v="25000"/>
    <n v="0"/>
    <n v="0"/>
    <n v="0"/>
    <x v="1"/>
    <m/>
    <s v="N"/>
  </r>
  <r>
    <x v="1"/>
    <s v="760015"/>
    <s v="Tray A176 MOBASE 390*320*19.5*0.7T VER 2"/>
    <s v="Etc"/>
    <n v="720"/>
    <n v="2988000"/>
    <n v="114.92307692307692"/>
    <n v="4150"/>
    <n v="0"/>
    <n v="0"/>
    <n v="0"/>
    <x v="1"/>
    <m/>
    <s v="N"/>
  </r>
  <r>
    <x v="1"/>
    <s v="775365"/>
    <s v="Mold base/·Vỏ khuôn bằng thépSC 5043 105 119.9 82 Y-M Y-M của khuôn DCU15 HOUSING #8 (Back Up Mold)"/>
    <s v="Mold Jig Material"/>
    <n v="1"/>
    <n v="52000000"/>
    <n v="2000"/>
    <n v="52000000"/>
    <n v="0"/>
    <n v="0"/>
    <n v="0"/>
    <x v="1"/>
    <m/>
    <s v="N"/>
  </r>
  <r>
    <x v="1"/>
    <s v="775366"/>
    <s v="Block JG REPS, sz 30*25*7 mm, Material: S45C"/>
    <s v="Mold Jig Material"/>
    <n v="3"/>
    <n v="900000"/>
    <n v="34.615384615384613"/>
    <n v="300000"/>
    <n v="0"/>
    <n v="0"/>
    <n v="0"/>
    <x v="1"/>
    <m/>
    <s v="N"/>
  </r>
  <r>
    <x v="1"/>
    <s v="775367"/>
    <s v="Block JG RWS, Sz 41*26*7, Material: S45C"/>
    <s v="Mold Jig Material"/>
    <n v="3"/>
    <n v="900000"/>
    <n v="34.615384615384613"/>
    <n v="300000"/>
    <n v="0"/>
    <n v="0"/>
    <n v="0"/>
    <x v="1"/>
    <m/>
    <s v="N"/>
  </r>
  <r>
    <x v="1"/>
    <s v="775368"/>
    <s v="Block US4 RHD, Sz 41*26*7, Material S45C"/>
    <s v="Mold Jig Material"/>
    <n v="3"/>
    <n v="900000"/>
    <n v="34.615384615384613"/>
    <n v="300000"/>
    <n v="0"/>
    <n v="0"/>
    <n v="0"/>
    <x v="1"/>
    <m/>
    <s v="N"/>
  </r>
  <r>
    <x v="1"/>
    <s v="774439"/>
    <s v="Hexagonal bolt/Chìm lục giác M10*65mm"/>
    <s v="Mold Jig Material"/>
    <n v="8"/>
    <n v="40000"/>
    <n v="1.5384615384615385"/>
    <n v="5000"/>
    <n v="0"/>
    <n v="0"/>
    <n v="0"/>
    <x v="3"/>
    <m/>
    <s v="N"/>
  </r>
  <r>
    <x v="1"/>
    <s v="774545"/>
    <s v="Hexagonal bolt/chìm lục giác, KT M6*15 của khuôn ACP2 COVER #6 (backup mold)"/>
    <s v="Mold Jig Material"/>
    <n v="10"/>
    <n v="5550"/>
    <n v="0.21346153846153845"/>
    <n v="555"/>
    <n v="0"/>
    <n v="0"/>
    <n v="0"/>
    <x v="3"/>
    <m/>
    <s v="N"/>
  </r>
  <r>
    <x v="1"/>
    <s v="762451"/>
    <s v="50-PV894-1 Adhesive Display Top IDP Carrier Frame, 50-PV894-1 miếng dán"/>
    <s v="Etc"/>
    <n v="2017"/>
    <n v="13681311"/>
    <n v="526.20426923076923"/>
    <n v="6783"/>
    <n v="0"/>
    <n v="0"/>
    <n v="0"/>
    <x v="1"/>
    <m/>
    <s v="N"/>
  </r>
  <r>
    <x v="1"/>
    <s v="763053"/>
    <s v="50-PU904-2_FRONT LENS, MTP CAMANO, "/>
    <s v="Etc"/>
    <n v="3"/>
    <n v="129360"/>
    <n v="4.9753846153846153"/>
    <n v="43120"/>
    <n v="0"/>
    <n v="0"/>
    <n v="0"/>
    <x v="1"/>
    <m/>
    <s v="N"/>
  </r>
  <r>
    <x v="1"/>
    <s v="775378"/>
    <s v="금형부품Chi tiết thép AL  KT: 5*125*485 TẤM CHẮN"/>
    <s v="Mold Jig Material"/>
    <n v="1"/>
    <n v="452000"/>
    <n v="17.384615384615383"/>
    <n v="452000"/>
    <n v="0"/>
    <n v="0"/>
    <n v="0"/>
    <x v="1"/>
    <m/>
    <s v="N"/>
  </r>
  <r>
    <x v="1"/>
    <s v="800038"/>
    <s v="Tray A36 mobase 390*320*21.5 (0.68T)"/>
    <s v="Etc"/>
    <n v="4038.5277080000087"/>
    <n v="16699127.960401177"/>
    <n v="642.27415232312217"/>
    <n v="4134.9544110645829"/>
    <n v="0"/>
    <n v="0"/>
    <n v="0"/>
    <x v="1"/>
    <m/>
    <s v="N"/>
  </r>
  <r>
    <x v="1"/>
    <s v="800900"/>
    <s v="50-PU905-2_ADHESIVE, FRONT LENS, MTP CAMANO"/>
    <s v="Etc"/>
    <n v="1503"/>
    <n v="5257494"/>
    <n v="202.21130769230768"/>
    <n v="3498"/>
    <n v="0"/>
    <n v="0"/>
    <n v="0"/>
    <x v="1"/>
    <m/>
    <s v="N"/>
  </r>
  <r>
    <x v="1"/>
    <s v="763959"/>
    <s v="GASKET ADHESIVE IPM 2.0 ADVANCE LITE DIECUT CHOSEAL S6305/ Miếng đệm size 34.50 x 16.20 x 0.800mm"/>
    <s v="Etc"/>
    <n v="980"/>
    <n v="41150592"/>
    <n v="1582.7150769230768"/>
    <n v="41990.400000000001"/>
    <n v="0"/>
    <n v="0"/>
    <n v="0"/>
    <x v="1"/>
    <m/>
    <s v="N"/>
  </r>
  <r>
    <x v="1"/>
    <s v="774651"/>
    <s v="금형부품/Chi tiết thép SKD-61(K), KT:50*170*310 UPPER CORE của khuôn MPC5.5 COVER #7(Back up mold )"/>
    <s v="Mold Jig Material"/>
    <n v="1"/>
    <n v="14105000"/>
    <n v="542.5"/>
    <n v="14105000"/>
    <n v="0"/>
    <n v="0"/>
    <n v="0"/>
    <x v="3"/>
    <m/>
    <s v="N"/>
  </r>
  <r>
    <x v="1"/>
    <s v="760017"/>
    <s v="50-PP814-10 Rear Lens, MTP Bitra Lahaina (Coating)"/>
    <s v="Etc"/>
    <n v="50"/>
    <n v="1732000"/>
    <n v="66.615384615384613"/>
    <n v="34640"/>
    <n v="0"/>
    <n v="0"/>
    <n v="0"/>
    <x v="1"/>
    <m/>
    <s v="N"/>
  </r>
  <r>
    <x v="1"/>
    <s v="760019"/>
    <s v="PET30 for Qualcomm size 422x368x28mm (ESD)"/>
    <s v="Etc"/>
    <n v="227.99999999999955"/>
    <n v="1139999.9999999981"/>
    <n v="43.846153846153776"/>
    <n v="5000.0000000000018"/>
    <n v="0"/>
    <n v="0"/>
    <n v="0"/>
    <x v="1"/>
    <m/>
    <s v="N"/>
  </r>
  <r>
    <x v="1"/>
    <s v="762728"/>
    <s v="Qualcom_DIVAR IOT_Tape 50-69879-1_9.5x9.5x0.1T / Tape dán cho model 55-92179-1"/>
    <s v="Etc"/>
    <n v="50"/>
    <n v="327100"/>
    <n v="12.580769230769231"/>
    <n v="6542"/>
    <n v="0"/>
    <n v="0"/>
    <n v="0"/>
    <x v="1"/>
    <m/>
    <s v="N"/>
  </r>
  <r>
    <x v="1"/>
    <s v="762729"/>
    <s v="Qualcom_DIVAR IOT_Tape 50-74229-1_7.5x7.5x0.1T / Tape dán cho model 55-92179-1"/>
    <s v="Etc"/>
    <n v="50"/>
    <n v="326500"/>
    <n v="12.557692307692308"/>
    <n v="6530"/>
    <n v="0"/>
    <n v="0"/>
    <n v="0"/>
    <x v="1"/>
    <m/>
    <s v="N"/>
  </r>
  <r>
    <x v="1"/>
    <s v="762733"/>
    <s v="50-93116-1_Rogers Poron_Tape Qualcom_Divar IOT / Miếng dán xốp Rogers Poron 50-93116-1"/>
    <s v="Etc"/>
    <n v="50"/>
    <n v="622100"/>
    <n v="23.926923076923078"/>
    <n v="12442"/>
    <n v="0"/>
    <n v="0"/>
    <n v="0"/>
    <x v="1"/>
    <m/>
    <s v="N"/>
  </r>
  <r>
    <x v="1"/>
    <s v="763960"/>
    <s v="Qualcom_Resin ABS/ Polycarbonate, Cycoloy C1200HF_Black / Hạt nhựa dùng cho model 50-92179-1"/>
    <s v="Resin"/>
    <n v="22.05"/>
    <n v="3079282.5"/>
    <n v="118.43394230769231"/>
    <n v="139650"/>
    <n v="0"/>
    <n v="0"/>
    <n v="0"/>
    <x v="1"/>
    <m/>
    <s v="N"/>
  </r>
  <r>
    <x v="1"/>
    <s v="773532"/>
    <s v="Hexagonal bolt/chìm lục giác, kt M5*15볼트 của Khuôn MPC5_5 COVER-LENS #3(back up)"/>
    <s v="Mold Jig Material"/>
    <n v="40"/>
    <n v="18960"/>
    <n v="0.72923076923076924"/>
    <n v="474"/>
    <n v="0"/>
    <n v="0"/>
    <n v="0"/>
    <x v="1"/>
    <m/>
    <s v="N"/>
  </r>
  <r>
    <x v="1"/>
    <s v="774327"/>
    <s v="Hexagonal bolt/chìm lục giác, KT M6*40 của khuôn NISSAN4.8 LENS MOUNT #6 (backup mold)"/>
    <s v="Mold Jig Material"/>
    <n v="12"/>
    <n v="11916"/>
    <n v="0.4583076923076923"/>
    <n v="993"/>
    <n v="0"/>
    <n v="0"/>
    <n v="0"/>
    <x v="3"/>
    <m/>
    <s v="N"/>
  </r>
  <r>
    <x v="1"/>
    <s v="774940"/>
    <s v="Shoulder Pin/ chốt pin SKD61,KT: Ф8*L250*H8*D13 của khuôn TEY GEN4 #10 (backup mold)"/>
    <s v="Mold Jig Material"/>
    <n v="3"/>
    <n v="126000"/>
    <n v="4.8461538461538458"/>
    <n v="42000"/>
    <n v="0"/>
    <n v="0"/>
    <n v="0"/>
    <x v="3"/>
    <m/>
    <s v="N"/>
  </r>
  <r>
    <x v="1"/>
    <s v="775114"/>
    <s v="Shoulder Pin/ chốt pin SKH,KT: Ф16*L200*H8*D1"/>
    <s v="Mold Jig Material"/>
    <n v="3"/>
    <n v="2013000"/>
    <n v="77.42307692307692"/>
    <n v="671000"/>
    <s v=""/>
    <n v="0"/>
    <n v="0"/>
    <x v="1"/>
    <m/>
    <s v="N"/>
  </r>
  <r>
    <x v="1"/>
    <s v="775115"/>
    <s v="Shoulder Pin/ chốt pin SKD61,KT: Ф10*L300*H8*D15"/>
    <s v="Mold Jig Material"/>
    <n v="4"/>
    <n v="228000"/>
    <n v="8.7692307692307701"/>
    <n v="57000"/>
    <s v=""/>
    <n v="0"/>
    <n v="0"/>
    <x v="1"/>
    <m/>
    <s v="N"/>
  </r>
  <r>
    <x v="1"/>
    <s v="775408"/>
    <s v="금형부품Chi tiết thép SKD-61 (K) KT:44.6*85*95 CHILL BLOCK 1"/>
    <s v="Mold Jig Material"/>
    <n v="4"/>
    <n v="12349800"/>
    <n v="474.99230769230769"/>
    <n v="3087450"/>
    <n v="0"/>
    <n v="0"/>
    <n v="0"/>
    <x v="1"/>
    <m/>
    <s v="N"/>
  </r>
  <r>
    <x v="1"/>
    <s v="775409"/>
    <s v="금형부품Chi tiết thép SKD-61 (K) KT:45*85*95 CHILL BLOCK 2"/>
    <s v="Mold Jig Material"/>
    <n v="4"/>
    <n v="12496000"/>
    <n v="480.61538461538464"/>
    <n v="3124000"/>
    <n v="0"/>
    <n v="0"/>
    <n v="0"/>
    <x v="1"/>
    <m/>
    <s v="N"/>
  </r>
  <r>
    <x v="1"/>
    <s v="762727"/>
    <s v="Qualcom_Insert NUT M1.4x0.3 copper_55-92179-1 / Ốc M1.4x0.3 cho model 55-92179-1"/>
    <s v="Etc"/>
    <n v="126"/>
    <n v="35784"/>
    <n v="1.3763076923076922"/>
    <n v="284"/>
    <n v="0"/>
    <n v="0"/>
    <n v="0"/>
    <x v="1"/>
    <m/>
    <s v="N"/>
  </r>
  <r>
    <x v="1"/>
    <s v="763965"/>
    <s v="Aluminum 0102-003170/ Phôi nhôm M3"/>
    <s v="AL-SEVT"/>
    <n v="7497"/>
    <n v="0"/>
    <n v="0"/>
    <n v="0"/>
    <n v="0"/>
    <n v="0"/>
    <n v="0"/>
    <x v="1"/>
    <m/>
    <s v="N"/>
  </r>
  <r>
    <x v="1"/>
    <s v="762461"/>
    <s v="Tray MRA2 Camera base 84639 310x240x18x0.8, x0.8 Tray MRA2 Camera"/>
    <s v="Etc"/>
    <n v="1236"/>
    <n v="5083668"/>
    <n v="195.52569230769231"/>
    <n v="4113"/>
    <n v="0"/>
    <n v="0"/>
    <n v="0"/>
    <x v="1"/>
    <m/>
    <s v="N"/>
  </r>
  <r>
    <x v="1"/>
    <s v="763962"/>
    <s v="ULTEM™ Resin DU242/ Hạt nhựa Sabic"/>
    <s v="Resin"/>
    <n v="25"/>
    <n v="36229875"/>
    <n v="1393.4567307692307"/>
    <n v="1449195"/>
    <n v="0"/>
    <n v="0"/>
    <n v="0"/>
    <x v="1"/>
    <m/>
    <s v="N"/>
  </r>
  <r>
    <x v="1"/>
    <s v="763963"/>
    <s v="Wynca Silicone Rubber TY651-60/ Cao su silicone"/>
    <s v="Etc"/>
    <n v="20"/>
    <n v="2217684"/>
    <n v="85.295538461538456"/>
    <n v="110884.2"/>
    <n v="0"/>
    <n v="0"/>
    <n v="0"/>
    <x v="1"/>
    <m/>
    <s v="N"/>
  </r>
  <r>
    <x v="1"/>
    <s v="763966"/>
    <s v="PE Bag roll/Màng PE dạng cuộn 350mm*0.04mm"/>
    <s v="Etc"/>
    <n v="200"/>
    <n v="7200000"/>
    <n v="276.92307692307691"/>
    <n v="36000"/>
    <n v="0"/>
    <n v="0"/>
    <n v="0"/>
    <x v="1"/>
    <m/>
    <s v="N"/>
  </r>
  <r>
    <x v="1"/>
    <s v="763967"/>
    <s v="Bubble Bag/Túi xốp hơi dạng ống KT 385*320mm"/>
    <s v="Etc"/>
    <n v="962"/>
    <n v="1038960"/>
    <n v="39.96"/>
    <n v="1080"/>
    <n v="0"/>
    <n v="0"/>
    <n v="0"/>
    <x v="1"/>
    <m/>
    <s v="N"/>
  </r>
  <r>
    <x v="1"/>
    <s v="774363"/>
    <s v="Hexagonal bolt/chìm lục giác, KT M16*70 của khuôn GEN 5 stator block solo #2 (backup mold)"/>
    <s v="Mold Jig Material"/>
    <n v="8"/>
    <n v="88000"/>
    <n v="3.3846153846153846"/>
    <n v="11000"/>
    <n v="0"/>
    <n v="0"/>
    <n v="0"/>
    <x v="3"/>
    <m/>
    <s v="N"/>
  </r>
  <r>
    <x v="1"/>
    <s v="774813"/>
    <s v="금형부품/Chi tiết thép SKD-61(K) , KT : 60*260*340  LOWER CORE"/>
    <s v="Mold Jig Material"/>
    <n v="1"/>
    <n v="18984850"/>
    <n v="730.18653846153848"/>
    <n v="18984850"/>
    <s v=""/>
    <n v="0"/>
    <n v="0"/>
    <x v="1"/>
    <m/>
    <s v="N"/>
  </r>
  <r>
    <x v="1"/>
    <s v="775411"/>
    <s v="Mold base/ Vỏ khuôn bằng thép SC 6045 105 134.9 105 Y-M  của khuôn MAS65S #12(Back Up Mold)"/>
    <s v="Mold Jig Material"/>
    <n v="1"/>
    <n v="72000000"/>
    <n v="2769.2307692307691"/>
    <n v="72000000"/>
    <n v="0"/>
    <n v="0"/>
    <n v="0"/>
    <x v="1"/>
    <m/>
    <s v="N"/>
  </r>
  <r>
    <x v="1"/>
    <s v="775413"/>
    <s v="금형부품Chi tiết thép S55C(K) KT: 74*140*230 BLOCK"/>
    <s v="Mold Jig Material"/>
    <n v="1"/>
    <n v="2848700"/>
    <n v="109.56538461538462"/>
    <n v="2848700"/>
    <n v="0"/>
    <n v="0"/>
    <n v="0"/>
    <x v="1"/>
    <m/>
    <s v="N"/>
  </r>
  <r>
    <x v="1"/>
    <s v="775414"/>
    <s v="금형부품Chi tiết thép S50C KT: 30*29 STOPPER"/>
    <s v="Mold Jig Material"/>
    <n v="2"/>
    <n v="237000"/>
    <n v="9.115384615384615"/>
    <n v="118500"/>
    <n v="0"/>
    <n v="0"/>
    <n v="0"/>
    <x v="1"/>
    <m/>
    <s v="N"/>
  </r>
  <r>
    <x v="1"/>
    <s v="775415"/>
    <s v="금형부품Chi tiết thép S50C KT:  40*90 PIN"/>
    <s v="Mold Jig Material"/>
    <n v="1"/>
    <n v="854000"/>
    <n v="32.846153846153847"/>
    <n v="854000"/>
    <n v="0"/>
    <n v="0"/>
    <n v="0"/>
    <x v="1"/>
    <m/>
    <s v="N"/>
  </r>
  <r>
    <x v="1"/>
    <s v="800759"/>
    <s v="Passivation/ Hóa chất thụ động bảy màu Surtec 650"/>
    <s v="Chemical"/>
    <n v="75"/>
    <n v="13500000"/>
    <n v="519.23076923076928"/>
    <n v="180000"/>
    <s v=""/>
    <n v="0"/>
    <n v="0"/>
    <x v="1"/>
    <m/>
    <s v="N"/>
  </r>
  <r>
    <x v="1"/>
    <s v="763971"/>
    <s v="Aluminum 0102-003168/ Phôi nhôm M1"/>
    <s v="AL-SEVT"/>
    <n v="22300"/>
    <n v="0"/>
    <n v="0"/>
    <n v="0"/>
    <n v="0"/>
    <n v="0"/>
    <n v="0"/>
    <x v="1"/>
    <m/>
    <s v="N"/>
  </r>
  <r>
    <x v="1"/>
    <s v="763972"/>
    <s v="Aluminum  0102-003199/ Phôi nhôm M2"/>
    <s v="AL-SEVT"/>
    <n v="19800"/>
    <n v="0"/>
    <n v="0"/>
    <n v="0"/>
    <n v="0"/>
    <n v="0"/>
    <n v="0"/>
    <x v="1"/>
    <m/>
    <s v="N"/>
  </r>
  <r>
    <x v="2"/>
    <s v="700255"/>
    <s v="Vòng tay tĩnh điện"/>
    <m/>
    <n v="52"/>
    <n v="1664000"/>
    <n v="64"/>
    <n v="32000"/>
    <m/>
    <m/>
    <n v="0"/>
    <x v="2"/>
    <m/>
    <s v="Y"/>
  </r>
  <r>
    <x v="2"/>
    <s v="710068"/>
    <s v="Bu lông buồng mays HN-03(shot blaster Growell)"/>
    <m/>
    <n v="4"/>
    <n v="307633.201581028"/>
    <n v="11.832046214654923"/>
    <n v="76908.300395257"/>
    <m/>
    <m/>
    <m/>
    <x v="1"/>
    <m/>
    <s v="N"/>
  </r>
  <r>
    <x v="2"/>
    <s v="710083"/>
    <s v="PVC valve/Van bi nhựa PVC 2 đầu rắc co DN 25"/>
    <m/>
    <n v="6"/>
    <n v="468000"/>
    <n v="18"/>
    <n v="78000"/>
    <m/>
    <m/>
    <n v="0"/>
    <x v="2"/>
    <m/>
    <s v="Y"/>
  </r>
  <r>
    <x v="2"/>
    <s v="710123"/>
    <s v="Công tắc hành trình HY-M907"/>
    <m/>
    <n v="11"/>
    <n v="1815000"/>
    <n v="69.807692307692307"/>
    <n v="165000"/>
    <m/>
    <m/>
    <m/>
    <x v="1"/>
    <m/>
    <s v="N"/>
  </r>
  <r>
    <x v="2"/>
    <s v="710142"/>
    <s v="Fuse/Cầu chì kính thủy tinh 5x20mm 2A 250V"/>
    <m/>
    <n v="10"/>
    <n v="10000"/>
    <n v="0.38461538461538464"/>
    <n v="1000"/>
    <m/>
    <m/>
    <m/>
    <x v="1"/>
    <m/>
    <s v="N"/>
  </r>
  <r>
    <x v="2"/>
    <s v="710146"/>
    <s v="Nắp che hộp nhựa âm tường"/>
    <m/>
    <n v="6"/>
    <n v="90000"/>
    <n v="3.4615384615384617"/>
    <n v="15000"/>
    <m/>
    <m/>
    <m/>
    <x v="1"/>
    <m/>
    <s v="N"/>
  </r>
  <r>
    <x v="2"/>
    <s v="710183"/>
    <s v="Màng nhựa trong PVC mắt cáo(KT L:30000xW:1370xT:0,5)mm"/>
    <m/>
    <n v="1"/>
    <n v="2390000"/>
    <n v="91.92307692307692"/>
    <n v="2390000"/>
    <m/>
    <m/>
    <n v="0"/>
    <x v="2"/>
    <m/>
    <s v="Y"/>
  </r>
  <r>
    <x v="2"/>
    <s v="710184"/>
    <s v="Wood/Ván gỗ ép phủ poly keo trắng(KT L:2400xW:1200xT:18)mm"/>
    <m/>
    <n v="3"/>
    <n v="1500000"/>
    <n v="57.692307692307693"/>
    <n v="500000"/>
    <m/>
    <m/>
    <m/>
    <x v="1"/>
    <m/>
    <s v="N"/>
  </r>
  <r>
    <x v="2"/>
    <s v="710193"/>
    <s v="Solenoid valves/Van điện từ  YPC KOREA SF4101-IP- (Press: 1.5~10bar)"/>
    <m/>
    <n v="5"/>
    <n v="3000000"/>
    <n v="115.38461538461539"/>
    <n v="600000"/>
    <m/>
    <m/>
    <n v="0"/>
    <x v="2"/>
    <m/>
    <s v="Y"/>
  </r>
  <r>
    <x v="2"/>
    <s v="710260"/>
    <s v="Bearing/ Vòng bi SKF 30205"/>
    <m/>
    <n v="5"/>
    <n v="1256875"/>
    <n v="48.341346153846153"/>
    <n v="251375"/>
    <m/>
    <m/>
    <m/>
    <x v="1"/>
    <m/>
    <s v="N"/>
  </r>
  <r>
    <x v="2"/>
    <s v="710289"/>
    <s v="Ống nhưa tefon ptfe D4XD6"/>
    <m/>
    <n v="100"/>
    <n v="5752940.8674497977"/>
    <n v="221.26695644037684"/>
    <n v="57529.40867449798"/>
    <m/>
    <m/>
    <m/>
    <x v="1"/>
    <m/>
    <s v="N"/>
  </r>
  <r>
    <x v="2"/>
    <s v="710809"/>
    <s v="Chổi vệ sinh bầu ngưng chiller Ø 16"/>
    <m/>
    <n v="5"/>
    <n v="375000"/>
    <n v="14.423076923076923"/>
    <n v="75000"/>
    <m/>
    <m/>
    <n v="0"/>
    <x v="2"/>
    <m/>
    <s v="Y"/>
  </r>
  <r>
    <x v="2"/>
    <s v="710845"/>
    <s v="Dây curoa B83"/>
    <m/>
    <n v="5"/>
    <n v="345555.55555555579"/>
    <n v="13.2905982905983"/>
    <n v="69111.111111111153"/>
    <m/>
    <m/>
    <m/>
    <x v="1"/>
    <m/>
    <s v="N"/>
  </r>
  <r>
    <x v="2"/>
    <s v="711017"/>
    <s v="Pát treo rèm nhựa PVC sắt sơn tĩnh điện L200mm"/>
    <m/>
    <n v="30"/>
    <n v="270000"/>
    <n v="10.384615384615385"/>
    <n v="9000"/>
    <m/>
    <m/>
    <m/>
    <x v="1"/>
    <m/>
    <s v="N"/>
  </r>
  <r>
    <x v="2"/>
    <s v="711049"/>
    <s v="Chuôi của súng hàn Tig 350A"/>
    <m/>
    <n v="9"/>
    <n v="207000"/>
    <n v="7.9615384615384617"/>
    <n v="23000"/>
    <m/>
    <m/>
    <n v="0"/>
    <x v="2"/>
    <m/>
    <s v="Y"/>
  </r>
  <r>
    <x v="2"/>
    <s v="711098"/>
    <s v="Rơle nhiệt Siemens 3RU5146-4MB0"/>
    <m/>
    <n v="1"/>
    <n v="1585000"/>
    <n v="60.96153846153846"/>
    <n v="1585000"/>
    <m/>
    <m/>
    <m/>
    <x v="1"/>
    <m/>
    <s v="N"/>
  </r>
  <r>
    <x v="2"/>
    <s v="711107"/>
    <s v="O-RING Thai Lan AS568-112 BK /Gioăng KFM chịu nhiệt(220) ĐK ngoài 18mm, ĐK trong 12.37mm, Độ dày 2.62 mm"/>
    <m/>
    <n v="200"/>
    <n v="252600"/>
    <n v="9.7153846153846146"/>
    <n v="1263"/>
    <m/>
    <m/>
    <m/>
    <x v="1"/>
    <m/>
    <s v="N"/>
  </r>
  <r>
    <x v="2"/>
    <s v="711126"/>
    <s v="Bearing/Vòng bi bên phụ trục A máy fanuc RB12025CC0S"/>
    <m/>
    <n v="6"/>
    <n v="40114285.714285702"/>
    <n v="1542.8571428571424"/>
    <n v="6685714.2857142836"/>
    <m/>
    <m/>
    <m/>
    <x v="1"/>
    <m/>
    <s v="N"/>
  </r>
  <r>
    <x v="2"/>
    <s v="711243"/>
    <s v="Màng nhựa PVC trắng trong :KT 200 mm (w) x  1.5 mm (T) x 50 m"/>
    <m/>
    <n v="1"/>
    <n v="1000000"/>
    <n v="38.46153846153846"/>
    <n v="1000000"/>
    <m/>
    <m/>
    <m/>
    <x v="1"/>
    <m/>
    <s v="N"/>
  </r>
  <r>
    <x v="2"/>
    <s v="711346"/>
    <s v="Belt/ Dây đai UNITTA 870-5GT"/>
    <m/>
    <n v="5"/>
    <n v="2500000"/>
    <n v="96.15384615384616"/>
    <n v="500000"/>
    <m/>
    <m/>
    <m/>
    <x v="1"/>
    <m/>
    <s v="N"/>
  </r>
  <r>
    <x v="2"/>
    <s v="711352"/>
    <s v="Cửa gió louver nhôm sơn tĩnh điện.KT(600x400)mm"/>
    <m/>
    <n v="30"/>
    <n v="12929032.258064516"/>
    <n v="497.27047146401986"/>
    <n v="430967.74193548388"/>
    <m/>
    <m/>
    <m/>
    <x v="1"/>
    <m/>
    <s v="N"/>
  </r>
  <r>
    <x v="2"/>
    <s v="711356"/>
    <s v="Điều khiển điều hòa Trane 024-0417"/>
    <m/>
    <n v="1"/>
    <n v="5990000"/>
    <n v="230.38461538461539"/>
    <n v="5990000"/>
    <m/>
    <m/>
    <m/>
    <x v="1"/>
    <m/>
    <s v="N"/>
  </r>
  <r>
    <x v="2"/>
    <s v="711387"/>
    <s v="O-RING Thái Lan/ Gioăng silicon Kích thước: ĐK ngoài 14, ĐK trong 9, độ dày 2.5mm"/>
    <m/>
    <n v="1600"/>
    <n v="1128000"/>
    <n v="43.384615384615387"/>
    <n v="705"/>
    <m/>
    <m/>
    <m/>
    <x v="1"/>
    <m/>
    <s v="N"/>
  </r>
  <r>
    <x v="2"/>
    <s v="711388"/>
    <s v="O-RING Thái Lan/ Gioăng silicon Kích thước: ĐK ngoài 16, ĐK trong 11, độ dày 2.5mm"/>
    <m/>
    <n v="1400"/>
    <n v="1134000"/>
    <n v="43.615384615384613"/>
    <n v="810"/>
    <m/>
    <m/>
    <m/>
    <x v="1"/>
    <m/>
    <s v="N"/>
  </r>
  <r>
    <x v="2"/>
    <s v="711397"/>
    <s v="Nút nhấn nhả đầu nấm máy đúc 1NO 1NC"/>
    <m/>
    <n v="10"/>
    <n v="330000"/>
    <n v="12.692307692307692"/>
    <n v="33000"/>
    <m/>
    <m/>
    <n v="0"/>
    <x v="2"/>
    <m/>
    <s v="Y"/>
  </r>
  <r>
    <x v="2"/>
    <s v="711426"/>
    <s v="Mold Pin/Chốt hãm bằng thép SKD61 của khuôn đúc. Spec: D3*L100*H4*D6"/>
    <m/>
    <n v="52"/>
    <n v="822331.06575963786"/>
    <n v="31.628117913832224"/>
    <n v="15814.058956916113"/>
    <m/>
    <m/>
    <m/>
    <x v="1"/>
    <m/>
    <s v="N"/>
  </r>
  <r>
    <x v="2"/>
    <s v="711456"/>
    <s v="LM guide trục X máy cnc doosan"/>
    <m/>
    <n v="2"/>
    <n v="34000000"/>
    <n v="1307.6923076923076"/>
    <n v="17000000"/>
    <m/>
    <m/>
    <m/>
    <x v="1"/>
    <m/>
    <s v="N"/>
  </r>
  <r>
    <x v="2"/>
    <s v="711457"/>
    <s v="LM guide trục Y máy cnc doosan"/>
    <m/>
    <n v="4"/>
    <n v="60800000"/>
    <n v="2338.4615384615386"/>
    <n v="15200000"/>
    <m/>
    <m/>
    <m/>
    <x v="1"/>
    <m/>
    <s v="Y"/>
  </r>
  <r>
    <x v="2"/>
    <s v="711766"/>
    <s v="Vách chữ A máy blaster INSAKO (SHT-5)"/>
    <m/>
    <n v="3"/>
    <n v="8700000"/>
    <n v="334.61538461538464"/>
    <n v="2900000"/>
    <m/>
    <m/>
    <n v="0"/>
    <x v="2"/>
    <m/>
    <s v="Y"/>
  </r>
  <r>
    <x v="2"/>
    <s v="711774"/>
    <s v="Còi 24V AD16-22SM(có đèn báo)-phi 22mm"/>
    <m/>
    <n v="5"/>
    <n v="195000"/>
    <n v="7.5"/>
    <n v="39000"/>
    <m/>
    <m/>
    <m/>
    <x v="1"/>
    <m/>
    <s v="N"/>
  </r>
  <r>
    <x v="2"/>
    <s v="712066"/>
    <s v="Belt for lathe(doosan 235)/Dây curoa bando 5pk1730"/>
    <m/>
    <n v="8"/>
    <n v="2826666.6666666688"/>
    <n v="108.7179487179488"/>
    <n v="353333.3333333336"/>
    <m/>
    <m/>
    <m/>
    <x v="1"/>
    <m/>
    <s v="N"/>
  </r>
  <r>
    <x v="2"/>
    <s v="712067"/>
    <s v="Belt for lathe(Tsugami)/Dây curoa bando 12pk2000"/>
    <m/>
    <n v="5"/>
    <n v="2550000"/>
    <n v="98.07692307692308"/>
    <n v="510000"/>
    <m/>
    <m/>
    <n v="0"/>
    <x v="2"/>
    <m/>
    <s v="Y"/>
  </r>
  <r>
    <x v="2"/>
    <s v="712068"/>
    <s v="Belt for lathe(doosan 220G)/Dây curoa bando 10pk1560"/>
    <m/>
    <n v="5"/>
    <n v="2195000"/>
    <n v="84.42307692307692"/>
    <n v="439000"/>
    <m/>
    <m/>
    <n v="0"/>
    <x v="2"/>
    <m/>
    <s v="Y"/>
  </r>
  <r>
    <x v="2"/>
    <s v="712069"/>
    <s v="Belt for lathe(doosan 225)/Dây curoa bando 10pk1730"/>
    <m/>
    <n v="10"/>
    <n v="7500000"/>
    <n v="288.46153846153845"/>
    <n v="750000"/>
    <m/>
    <m/>
    <m/>
    <x v="1"/>
    <m/>
    <s v="N"/>
  </r>
  <r>
    <x v="2"/>
    <s v="712095"/>
    <s v="Tụ bù Samwha 40kVAr 3 pha 415V SMB-4150400KT"/>
    <m/>
    <n v="2"/>
    <n v="5140000"/>
    <n v="197.69230769230768"/>
    <n v="2570000"/>
    <m/>
    <m/>
    <m/>
    <x v="1"/>
    <m/>
    <s v="N"/>
  </r>
  <r>
    <x v="2"/>
    <s v="712096"/>
    <s v="Tụ bù Samwha 40kVAr 3 pha 440V RMC-4450400KT"/>
    <m/>
    <n v="3"/>
    <n v="6585000"/>
    <n v="253.26923076923077"/>
    <n v="2195000"/>
    <m/>
    <m/>
    <m/>
    <x v="1"/>
    <m/>
    <s v="N"/>
  </r>
  <r>
    <x v="2"/>
    <s v="712101"/>
    <s v="Bánh xe nâng tay 5 tấn PU 80x70mm"/>
    <m/>
    <n v="4"/>
    <n v="888000"/>
    <n v="34.153846153846153"/>
    <n v="222000"/>
    <m/>
    <m/>
    <m/>
    <x v="1"/>
    <m/>
    <s v="N"/>
  </r>
  <r>
    <x v="2"/>
    <s v="712126"/>
    <s v="AC servo motor HG-SR52 J(Doosan cnc)"/>
    <m/>
    <n v="1"/>
    <n v="13200000"/>
    <n v="507.69230769230768"/>
    <n v="13200000"/>
    <m/>
    <m/>
    <m/>
    <x v="1"/>
    <m/>
    <s v="N"/>
  </r>
  <r>
    <x v="2"/>
    <s v="712371"/>
    <s v="Ống nhựa mềm lõi thép phi trong 25"/>
    <m/>
    <n v="100"/>
    <n v="3000000"/>
    <n v="115.38461538461539"/>
    <n v="30000"/>
    <m/>
    <m/>
    <m/>
    <x v="1"/>
    <m/>
    <s v="N"/>
  </r>
  <r>
    <x v="2"/>
    <s v="712721"/>
    <s v="Swich limit/Công tắc hành trình Omron D4E-1A20N"/>
    <m/>
    <n v="6"/>
    <n v="2270000.0000000056"/>
    <n v="87.30769230769252"/>
    <n v="378333.33333333425"/>
    <m/>
    <m/>
    <m/>
    <x v="1"/>
    <m/>
    <s v="N"/>
  </r>
  <r>
    <x v="2"/>
    <s v="712774"/>
    <s v="Hộp inox 304 (40x80x3mm)"/>
    <m/>
    <n v="1"/>
    <n v="2925000"/>
    <n v="112.5"/>
    <n v="2925000"/>
    <m/>
    <m/>
    <n v="0"/>
    <x v="2"/>
    <m/>
    <s v="Y"/>
  </r>
  <r>
    <x v="2"/>
    <s v="712799"/>
    <s v="vòng bi chặn trục SKF 51104"/>
    <m/>
    <n v="15"/>
    <n v="1320000"/>
    <n v="50.769230769230766"/>
    <n v="88000"/>
    <m/>
    <m/>
    <m/>
    <x v="1"/>
    <m/>
    <s v="N"/>
  </r>
  <r>
    <x v="2"/>
    <s v="712803"/>
    <s v="room temperature controller/Bộ điều khiển nhiệt độ phòng Honeywell TF228WN/U"/>
    <m/>
    <n v="8"/>
    <n v="8800000"/>
    <n v="338.46153846153845"/>
    <n v="1100000"/>
    <m/>
    <m/>
    <n v="0"/>
    <x v="2"/>
    <m/>
    <s v="Y"/>
  </r>
  <r>
    <x v="2"/>
    <s v="712892"/>
    <s v="Vỏ tay quay phát xung máy cnc fanuc. Type A860-0203-T002"/>
    <m/>
    <n v="8"/>
    <n v="2160000"/>
    <n v="83.07692307692308"/>
    <n v="270000"/>
    <m/>
    <m/>
    <m/>
    <x v="1"/>
    <m/>
    <s v="N"/>
  </r>
  <r>
    <x v="2"/>
    <s v="712931"/>
    <s v="Valve for doosan machine/Van điện từ kẹp jig máy Doosan SY7220-5DZ-C8"/>
    <m/>
    <n v="5"/>
    <n v="4250000"/>
    <n v="163.46153846153845"/>
    <n v="850000"/>
    <m/>
    <m/>
    <m/>
    <x v="1"/>
    <m/>
    <s v="N"/>
  </r>
  <r>
    <x v="2"/>
    <s v="713059"/>
    <s v="Paper for stamp printing/Giấy in tem cuộn  25*50mm"/>
    <m/>
    <n v="8"/>
    <n v="648000"/>
    <n v="24.923076923076923"/>
    <n v="81000"/>
    <m/>
    <m/>
    <m/>
    <x v="1"/>
    <m/>
    <s v="N"/>
  </r>
  <r>
    <x v="2"/>
    <s v="720078"/>
    <s v="White clear tape-Băng dính trắng loại to dày 5cm"/>
    <m/>
    <n v="28"/>
    <n v="217336.00000019232"/>
    <n v="8.35907692308432"/>
    <n v="7762.0000000068685"/>
    <m/>
    <m/>
    <m/>
    <x v="1"/>
    <m/>
    <s v="N"/>
  </r>
  <r>
    <x v="2"/>
    <s v="720085"/>
    <s v="Clear Silicone Rubber Water Pipes Tape/ Băng tan ngành nước"/>
    <m/>
    <n v="100"/>
    <n v="300000"/>
    <n v="11.538461538461538"/>
    <n v="3000"/>
    <m/>
    <m/>
    <m/>
    <x v="1"/>
    <m/>
    <s v="N"/>
  </r>
  <r>
    <x v="2"/>
    <s v="720086"/>
    <s v="USA Tape/Băng dính Mỹ"/>
    <m/>
    <n v="8"/>
    <n v="33840"/>
    <n v="1.3015384615384615"/>
    <n v="4230"/>
    <m/>
    <m/>
    <m/>
    <x v="1"/>
    <m/>
    <s v="N"/>
  </r>
  <r>
    <x v="2"/>
    <s v="720282"/>
    <s v="Fluorescent lamp/Bóng đèn huỳnh quang"/>
    <m/>
    <n v="28"/>
    <n v="1036000"/>
    <n v="39.846153846153847"/>
    <n v="37000"/>
    <m/>
    <m/>
    <m/>
    <x v="1"/>
    <m/>
    <s v="N"/>
  </r>
  <r>
    <x v="2"/>
    <s v="720297"/>
    <s v="Fluorescent lamp/Đèn huỳnh quang"/>
    <m/>
    <n v="3"/>
    <n v="84344.992249961768"/>
    <n v="3.2440381634600679"/>
    <n v="28114.997416653921"/>
    <m/>
    <m/>
    <m/>
    <x v="1"/>
    <m/>
    <s v="N"/>
  </r>
  <r>
    <x v="2"/>
    <s v="740005"/>
    <s v="Fire Blow-torch/Khò ga/ đèn khò"/>
    <m/>
    <n v="18"/>
    <n v="2900094.4650060004"/>
    <n v="111.54209480792309"/>
    <n v="161116.35916700002"/>
    <m/>
    <m/>
    <m/>
    <x v="1"/>
    <m/>
    <s v="N"/>
  </r>
  <r>
    <x v="2"/>
    <s v="740204"/>
    <s v="Hexagonal bolt/ Chìm lục giác M8*70"/>
    <m/>
    <n v="62"/>
    <n v="155000"/>
    <n v="5.9615384615384617"/>
    <n v="2500"/>
    <m/>
    <m/>
    <m/>
    <x v="1"/>
    <m/>
    <s v="N"/>
  </r>
  <r>
    <x v="2"/>
    <s v="740211"/>
    <s v="Hexagonal bolt/ Chìm lục giác M8*150"/>
    <m/>
    <n v="26"/>
    <n v="192400"/>
    <n v="7.4"/>
    <n v="7400"/>
    <m/>
    <m/>
    <m/>
    <x v="1"/>
    <m/>
    <s v="N"/>
  </r>
  <r>
    <x v="2"/>
    <s v="740213"/>
    <s v="Hexagonal bolt/ Chìm lục giác M10*50"/>
    <m/>
    <n v="108"/>
    <n v="358982.12370867317"/>
    <n v="13.807004758025892"/>
    <n v="3323.9085528580849"/>
    <m/>
    <m/>
    <m/>
    <x v="1"/>
    <m/>
    <s v="N"/>
  </r>
  <r>
    <x v="2"/>
    <s v="740217"/>
    <s v="Hexagonal bolt/ Chìm lục giác M10*70"/>
    <m/>
    <n v="75"/>
    <n v="307292.57314024132"/>
    <n v="11.818945120778512"/>
    <n v="4097.234308536551"/>
    <m/>
    <m/>
    <m/>
    <x v="1"/>
    <m/>
    <s v="N"/>
  </r>
  <r>
    <x v="2"/>
    <s v="740221"/>
    <s v="Hexagonal bolt/ Chìm lục giác M10*90"/>
    <m/>
    <n v="54"/>
    <n v="307800"/>
    <n v="11.838461538461539"/>
    <n v="5700"/>
    <m/>
    <m/>
    <m/>
    <x v="1"/>
    <m/>
    <s v="N"/>
  </r>
  <r>
    <x v="2"/>
    <s v="740226"/>
    <s v="Hexagonal bolt/ Chìm lục giác M6*20"/>
    <m/>
    <n v="66"/>
    <n v="39864"/>
    <n v="1.5332307692307692"/>
    <n v="604"/>
    <m/>
    <m/>
    <m/>
    <x v="1"/>
    <m/>
    <s v="N"/>
  </r>
  <r>
    <x v="2"/>
    <s v="740616"/>
    <s v="Paint Roller-con lăn sơn L=8.5cm,Ø12mm"/>
    <m/>
    <n v="15"/>
    <n v="117000"/>
    <n v="4.5"/>
    <n v="7800"/>
    <m/>
    <m/>
    <m/>
    <x v="1"/>
    <m/>
    <s v="N"/>
  </r>
  <r>
    <x v="2"/>
    <s v="740915"/>
    <s v="Transformer (power inverter)/Máy biến tần SV SV040IG5A-4"/>
    <m/>
    <n v="1"/>
    <n v="6066000"/>
    <n v="233.30769230769232"/>
    <n v="6066000"/>
    <m/>
    <m/>
    <n v="0"/>
    <x v="2"/>
    <m/>
    <s v="Y"/>
  </r>
  <r>
    <x v="2"/>
    <s v="740929"/>
    <s v="Drainage pump/ Máy bơm nước ngưng điều hòa HRP-6M"/>
    <m/>
    <n v="2"/>
    <n v="3726000"/>
    <n v="143.30769230769232"/>
    <n v="1863000"/>
    <m/>
    <m/>
    <m/>
    <x v="1"/>
    <m/>
    <s v="N"/>
  </r>
  <r>
    <x v="2"/>
    <s v="740988"/>
    <s v="EJECTOR PIN/Chốt bằng thép DEPH 1.0*L100*D3*H5"/>
    <m/>
    <n v="66"/>
    <n v="2762989.0575040691"/>
    <n v="106.26880990400265"/>
    <n v="41863.470568243472"/>
    <m/>
    <m/>
    <m/>
    <x v="1"/>
    <m/>
    <s v="N"/>
  </r>
  <r>
    <x v="2"/>
    <s v="741180"/>
    <s v="Liquide Protection against corrosion_x000d_/ Xịt chống gỉ RP7"/>
    <m/>
    <n v="9"/>
    <n v="784800"/>
    <n v="30.184615384615384"/>
    <n v="87200"/>
    <m/>
    <m/>
    <m/>
    <x v="1"/>
    <m/>
    <s v="N"/>
  </r>
  <r>
    <x v="2"/>
    <s v="741236"/>
    <s v="Cam Follower_x000a_/Bộ phận dẫn hướng trục khoan A97L-0203-0445#KR163557"/>
    <m/>
    <n v="5"/>
    <n v="5077666.1570020383"/>
    <n v="195.29485219238609"/>
    <n v="1015533.2314004076"/>
    <m/>
    <m/>
    <m/>
    <x v="1"/>
    <m/>
    <s v="N"/>
  </r>
  <r>
    <x v="2"/>
    <s v="741242"/>
    <s v="CABIRD ENDMILL  Ø6*9*15*60*6(Flat end-mill)/Dao CNC dùng để cắt gọt sản phẩm"/>
    <m/>
    <n v="5"/>
    <n v="1350000"/>
    <n v="51.92307692307692"/>
    <n v="270000"/>
    <m/>
    <m/>
    <m/>
    <x v="1"/>
    <m/>
    <s v="N"/>
  </r>
  <r>
    <x v="2"/>
    <s v="741243"/>
    <s v="CABIRD ENDMILL  Ø4*4*12*50*6(Flat end-mill)/Dao CNC dùng để cắt gọt sản phẩm"/>
    <m/>
    <n v="22"/>
    <n v="5434000"/>
    <n v="209"/>
    <n v="247000"/>
    <m/>
    <m/>
    <m/>
    <x v="1"/>
    <m/>
    <s v="N"/>
  </r>
  <r>
    <x v="2"/>
    <s v="741244"/>
    <s v="CABIRD ENDMIL L Ø2*3*10*50*4(Flat end-mill)/Dao CNC dùng để cắt gọt sản phẩm"/>
    <m/>
    <n v="8"/>
    <n v="1648000"/>
    <n v="63.384615384615387"/>
    <n v="206000"/>
    <m/>
    <m/>
    <m/>
    <x v="1"/>
    <m/>
    <s v="N"/>
  </r>
  <r>
    <x v="2"/>
    <s v="741271"/>
    <s v="Cam Follower/Bộ phận dẫn hướng trục khoan A97L-0203-0445#KR123245"/>
    <m/>
    <n v="3"/>
    <n v="1800000"/>
    <n v="69.230769230769226"/>
    <n v="600000"/>
    <m/>
    <m/>
    <m/>
    <x v="1"/>
    <m/>
    <s v="N"/>
  </r>
  <r>
    <x v="2"/>
    <s v="741277"/>
    <s v="Giấy in tem cuộn"/>
    <m/>
    <n v="23"/>
    <n v="3967103.4482758599"/>
    <n v="152.58090185676383"/>
    <n v="172482.75862068956"/>
    <m/>
    <m/>
    <m/>
    <x v="1"/>
    <m/>
    <s v="N"/>
  </r>
  <r>
    <x v="2"/>
    <s v="741339"/>
    <s v="CABIRD Endmill Ø0.6*8*45*4 (볼엔드밀)/Dao CNC dùng để cắt gọt sản phẩm"/>
    <m/>
    <n v="6"/>
    <n v="1494000"/>
    <n v="57.46153846153846"/>
    <n v="249000"/>
    <m/>
    <m/>
    <m/>
    <x v="1"/>
    <m/>
    <s v="N"/>
  </r>
  <r>
    <x v="2"/>
    <s v="741378"/>
    <s v="Water (Oil) filter for EDM machine/Lọc nước ( dầu) cho máy cắt dây,kích thước 340*25*450Hmm. Model: JW-32"/>
    <m/>
    <n v="2"/>
    <n v="3714000"/>
    <n v="142.84615384615384"/>
    <n v="1857000"/>
    <m/>
    <m/>
    <m/>
    <x v="1"/>
    <m/>
    <s v="N"/>
  </r>
  <r>
    <x v="2"/>
    <s v="741519"/>
    <s v="Dao Ø1 FLAT 5mm D1*2FL*5LC*45L*SD4"/>
    <m/>
    <n v="64"/>
    <n v="5440016.5180217596"/>
    <n v="209.23140453929844"/>
    <n v="85000.258094089993"/>
    <m/>
    <m/>
    <m/>
    <x v="1"/>
    <m/>
    <s v="N"/>
  </r>
  <r>
    <x v="2"/>
    <s v="741591"/>
    <s v="TAP 3/8&quot;-16UNC"/>
    <m/>
    <n v="7"/>
    <n v="1277500"/>
    <n v="49.134615384615387"/>
    <n v="182500"/>
    <m/>
    <m/>
    <m/>
    <x v="1"/>
    <m/>
    <s v="N"/>
  </r>
  <r>
    <x v="2"/>
    <s v="741917"/>
    <s v="Spiral tap M2.0x0.4_x000d__x000a_/ Tap xoắn M2.0x0.4"/>
    <m/>
    <n v="20"/>
    <n v="5000000"/>
    <n v="192.30769230769232"/>
    <n v="250000"/>
    <m/>
    <m/>
    <m/>
    <x v="1"/>
    <m/>
    <s v="N"/>
  </r>
  <r>
    <x v="2"/>
    <s v="741929"/>
    <s v="Tap 1/4 -20 UNC -2B_x000d__x000a_/ Spiral tap"/>
    <m/>
    <n v="9"/>
    <n v="1521666.675"/>
    <n v="58.525641346153847"/>
    <n v="169074.07500000001"/>
    <m/>
    <m/>
    <m/>
    <x v="1"/>
    <m/>
    <s v="N"/>
  </r>
  <r>
    <x v="2"/>
    <s v="742112"/>
    <s v="Y-Axis Ball Crew/Vít me trục Y dùng cho máy Fanuc"/>
    <m/>
    <n v="1"/>
    <n v="12256235.791490279"/>
    <n v="471.39368428808768"/>
    <n v="12256235.791490279"/>
    <m/>
    <m/>
    <m/>
    <x v="1"/>
    <m/>
    <s v="N"/>
  </r>
  <r>
    <x v="2"/>
    <s v="742113"/>
    <s v="X-Axis Ball Crew/Vít me trục X dùng cho máy Fanuc"/>
    <m/>
    <n v="1"/>
    <n v="10009523.809523806"/>
    <n v="384.98168498168485"/>
    <n v="10009523.809523806"/>
    <m/>
    <m/>
    <m/>
    <x v="1"/>
    <m/>
    <s v="N"/>
  </r>
  <r>
    <x v="2"/>
    <s v="742134"/>
    <s v="A860-2162-V013 Sensor head/Bộ cảm biến"/>
    <m/>
    <n v="7"/>
    <n v="29680334.537826527"/>
    <n v="1141.5513283779433"/>
    <n v="4240047.7911180751"/>
    <m/>
    <m/>
    <m/>
    <x v="1"/>
    <m/>
    <s v="N"/>
  </r>
  <r>
    <x v="2"/>
    <s v="742366"/>
    <s v="Túi bóng trắng 1100*1400*0.03 (đóng hàng ACE)"/>
    <m/>
    <n v="50"/>
    <n v="2400000"/>
    <n v="92.307692307692307"/>
    <n v="48000"/>
    <m/>
    <m/>
    <n v="0"/>
    <x v="2"/>
    <m/>
    <s v="Y"/>
  </r>
  <r>
    <x v="2"/>
    <s v="742395"/>
    <s v="&quot;PE bag/ Túi chống tĩnh điện màu xanh dương  350mm*410m*0.04mm_x000d__x000a_ (dùng cho model: R12l housing)&quot;"/>
    <m/>
    <n v="47"/>
    <n v="2633958.3300120002"/>
    <n v="101.30608961584616"/>
    <n v="56041.666596000003"/>
    <m/>
    <m/>
    <n v="0"/>
    <x v="2"/>
    <m/>
    <s v="Y"/>
  </r>
  <r>
    <x v="2"/>
    <s v="742398"/>
    <s v="PE bag/ Túi chống tĩnh điện màu trắng sứ  21cm*25cm*0.04mm  (dùng cho model hàng LG 537W/BYD cover)"/>
    <m/>
    <n v="70"/>
    <n v="3196666.6815999998"/>
    <n v="122.94871852307692"/>
    <n v="45666.666879999997"/>
    <m/>
    <m/>
    <m/>
    <x v="1"/>
    <m/>
    <s v="N"/>
  </r>
  <r>
    <x v="2"/>
    <s v="742425"/>
    <s v="Dây curoa quạt hút sơn 5v950-SPB2391"/>
    <m/>
    <n v="6"/>
    <n v="1692000"/>
    <n v="65.07692307692308"/>
    <n v="282000"/>
    <m/>
    <m/>
    <m/>
    <x v="1"/>
    <m/>
    <s v="N"/>
  </r>
  <r>
    <x v="2"/>
    <s v="742427"/>
    <s v="Dao D8.0*5.60*4.0H KA4 Housin KA4 Housing"/>
    <m/>
    <n v="28"/>
    <n v="16417641.7590726"/>
    <n v="631.44775996433077"/>
    <n v="586344.34853830712"/>
    <m/>
    <m/>
    <m/>
    <x v="1"/>
    <m/>
    <s v="N"/>
  </r>
  <r>
    <x v="2"/>
    <s v="742458"/>
    <s v="Mũi khoan D5 X 40 X 80L DRILL"/>
    <m/>
    <n v="15"/>
    <n v="6939705.8785649994"/>
    <n v="266.9117645601923"/>
    <n v="462647.05857099994"/>
    <m/>
    <m/>
    <m/>
    <x v="1"/>
    <m/>
    <s v="N"/>
  </r>
  <r>
    <x v="2"/>
    <s v="742459"/>
    <s v="Mũi khoan D6 X 40 X 80L DRILL"/>
    <m/>
    <n v="3"/>
    <n v="741000"/>
    <n v="28.5"/>
    <n v="247000"/>
    <m/>
    <m/>
    <m/>
    <x v="1"/>
    <m/>
    <s v="N"/>
  </r>
  <r>
    <x v="2"/>
    <s v="742465"/>
    <s v="Mũi khoan drill D11.5x16xD14.1x4x75xSD12"/>
    <m/>
    <n v="16"/>
    <n v="26400000"/>
    <n v="1015.3846153846154"/>
    <n v="1650000"/>
    <m/>
    <m/>
    <m/>
    <x v="1"/>
    <m/>
    <s v="N"/>
  </r>
  <r>
    <x v="2"/>
    <s v="742466"/>
    <s v="Mũi khoan drill D4x25xD7.62x3x75xSD6"/>
    <m/>
    <n v="11"/>
    <n v="9823000"/>
    <n v="377.80769230769232"/>
    <n v="893000"/>
    <m/>
    <m/>
    <m/>
    <x v="1"/>
    <m/>
    <s v="N"/>
  </r>
  <r>
    <x v="2"/>
    <s v="742476"/>
    <s v="套铣刀（PCD)Bộ dao tiện Ø3.0"/>
    <m/>
    <n v="9"/>
    <n v="26432307.692307655"/>
    <n v="1016.6272189349098"/>
    <n v="2936923.0769230728"/>
    <m/>
    <m/>
    <m/>
    <x v="1"/>
    <m/>
    <s v="N"/>
  </r>
  <r>
    <x v="2"/>
    <s v="742477"/>
    <s v="精镗刀 true boring cutte Ø28.0"/>
    <m/>
    <n v="5"/>
    <n v="34500000"/>
    <n v="1326.9230769230769"/>
    <n v="6900000"/>
    <m/>
    <m/>
    <m/>
    <x v="1"/>
    <m/>
    <s v="N"/>
  </r>
  <r>
    <x v="2"/>
    <s v="742480"/>
    <s v="铣刀盘 Đầu dao phay Ø68.0*5.0H"/>
    <m/>
    <n v="4"/>
    <n v="56000000"/>
    <n v="2153.8461538461538"/>
    <n v="14000000"/>
    <m/>
    <m/>
    <m/>
    <x v="1"/>
    <m/>
    <s v="N"/>
  </r>
  <r>
    <x v="2"/>
    <s v="742481"/>
    <s v="MŨI KHOAN THÉP Ø4.10*60L"/>
    <m/>
    <n v="20"/>
    <n v="9400000"/>
    <n v="361.53846153846155"/>
    <n v="470000"/>
    <m/>
    <m/>
    <m/>
    <x v="1"/>
    <m/>
    <s v="N"/>
  </r>
  <r>
    <x v="2"/>
    <s v="742482"/>
    <s v="MŨI KHOAN THÉP Ø2.77*60L"/>
    <m/>
    <n v="23"/>
    <n v="10350000"/>
    <n v="398.07692307692309"/>
    <n v="450000"/>
    <m/>
    <m/>
    <m/>
    <x v="1"/>
    <m/>
    <s v="N"/>
  </r>
  <r>
    <x v="2"/>
    <s v="742517"/>
    <s v="成型铣刀（PCD) Dao tiện định hình cho N3 Cover D27.7*100L"/>
    <m/>
    <n v="3"/>
    <n v="9020000"/>
    <n v="346.92307692307691"/>
    <n v="3006666.6666666665"/>
    <m/>
    <m/>
    <m/>
    <x v="1"/>
    <m/>
    <s v="N"/>
  </r>
  <r>
    <x v="2"/>
    <s v="742526"/>
    <s v="Dao D2.6XR0.95XA1.222X7.4XA90XD6X45"/>
    <m/>
    <n v="25"/>
    <n v="10750000"/>
    <n v="413.46153846153845"/>
    <n v="430000"/>
    <m/>
    <m/>
    <m/>
    <x v="1"/>
    <m/>
    <s v="N"/>
  </r>
  <r>
    <x v="2"/>
    <s v="742527"/>
    <s v="Dao D2.7XR1XA1.222X9.38XD2.9X6X45"/>
    <m/>
    <n v="12"/>
    <n v="4080000"/>
    <n v="156.92307692307693"/>
    <n v="340000"/>
    <m/>
    <m/>
    <m/>
    <x v="1"/>
    <m/>
    <s v="N"/>
  </r>
  <r>
    <x v="2"/>
    <s v="742540"/>
    <s v="铰刀 Dao tiện PCD  Ø22.0*85L(GEN5)"/>
    <m/>
    <n v="3"/>
    <n v="14100000"/>
    <n v="542.30769230769226"/>
    <n v="4700000"/>
    <m/>
    <m/>
    <n v="0"/>
    <x v="2"/>
    <m/>
    <s v="Y"/>
  </r>
  <r>
    <x v="2"/>
    <s v="742543"/>
    <s v="D2x0.5Tx1.1xA45xD0.8x6.5 DOVETAIL"/>
    <m/>
    <n v="28"/>
    <n v="4480000"/>
    <n v="172.30769230769232"/>
    <n v="160000"/>
    <m/>
    <m/>
    <m/>
    <x v="1"/>
    <m/>
    <s v="N"/>
  </r>
  <r>
    <x v="2"/>
    <s v="742545"/>
    <s v="D1.5x3FLxD1.4x6 FLAT EM"/>
    <m/>
    <n v="47"/>
    <n v="5657094.1067324961"/>
    <n v="217.58054256663448"/>
    <n v="120363.70439856374"/>
    <m/>
    <m/>
    <m/>
    <x v="1"/>
    <m/>
    <s v="N"/>
  </r>
  <r>
    <x v="2"/>
    <s v="742546"/>
    <s v="D1.2x3FLxD1.1x10 FLAT EM"/>
    <m/>
    <n v="38"/>
    <n v="4763185.9175307499"/>
    <n v="183.19945836656731"/>
    <n v="125346.99782975658"/>
    <m/>
    <m/>
    <m/>
    <x v="1"/>
    <m/>
    <s v="N"/>
  </r>
  <r>
    <x v="2"/>
    <s v="742547"/>
    <s v="D2x10 DR"/>
    <m/>
    <n v="31"/>
    <n v="3659850.0857426161"/>
    <n v="140.76346483625446"/>
    <n v="118059.68018524568"/>
    <m/>
    <m/>
    <m/>
    <x v="1"/>
    <m/>
    <s v="N"/>
  </r>
  <r>
    <x v="2"/>
    <s v="742825"/>
    <s v="粗镗刀 Rough boring cutter Ø41.80*81.52*27.20L PCD（IMEB2）"/>
    <m/>
    <n v="3"/>
    <n v="24375000"/>
    <n v="937.5"/>
    <n v="8125000"/>
    <m/>
    <m/>
    <n v="0"/>
    <x v="2"/>
    <m/>
    <s v="Y"/>
  </r>
  <r>
    <x v="2"/>
    <s v="742826"/>
    <s v="Ø82.5*Ø95.70*48.20L PCD（IMEB2-镗削刃）"/>
    <m/>
    <n v="1"/>
    <n v="11800000"/>
    <n v="453.84615384615387"/>
    <n v="11800000"/>
    <m/>
    <m/>
    <m/>
    <x v="1"/>
    <m/>
    <s v="N"/>
  </r>
  <r>
    <x v="2"/>
    <s v="742827"/>
    <s v="精镗刀true boring cutte Ø81.73*Ø96.03*48.20L PCD（IMEB2-镗削刃）"/>
    <m/>
    <n v="5"/>
    <n v="54111111.109999999"/>
    <n v="2081.1965811538462"/>
    <n v="10822222.221999999"/>
    <m/>
    <m/>
    <n v="0"/>
    <x v="2"/>
    <m/>
    <s v="Y"/>
  </r>
  <r>
    <x v="2"/>
    <s v="743394"/>
    <s v="Dao D2.2X10FLX11 DR"/>
    <m/>
    <n v="18"/>
    <n v="2216322.5806451612"/>
    <n v="85.24317617866005"/>
    <n v="123129.03225806452"/>
    <m/>
    <m/>
    <m/>
    <x v="1"/>
    <m/>
    <s v="N"/>
  </r>
  <r>
    <x v="2"/>
    <s v="743395"/>
    <s v="Dao D4x0.8TxD2X7 T CUT"/>
    <m/>
    <n v="79"/>
    <n v="9266045.1753989998"/>
    <n v="356.38635289996154"/>
    <n v="117291.711081"/>
    <m/>
    <m/>
    <m/>
    <x v="1"/>
    <m/>
    <s v="N"/>
  </r>
  <r>
    <x v="2"/>
    <s v="743396"/>
    <s v="Dao D1.5x0.8Tx0.75x5 T CUT"/>
    <m/>
    <n v="36"/>
    <n v="3096017.8904728731"/>
    <n v="119.07761117203358"/>
    <n v="86000.496957579802"/>
    <m/>
    <m/>
    <m/>
    <x v="1"/>
    <m/>
    <s v="N"/>
  </r>
  <r>
    <x v="2"/>
    <s v="743400"/>
    <s v="Dao D4.99X11C STEP DR"/>
    <m/>
    <n v="18"/>
    <n v="2339999.9952011453"/>
    <n v="89.999999815428666"/>
    <n v="129999.99973339697"/>
    <m/>
    <m/>
    <m/>
    <x v="1"/>
    <m/>
    <s v="N"/>
  </r>
  <r>
    <x v="2"/>
    <s v="743434"/>
    <s v="DAO PHAY ĐỨNG（PCD)Ø10.0*R1.50"/>
    <m/>
    <n v="18"/>
    <n v="54000000"/>
    <n v="2076.9230769230771"/>
    <n v="3000000"/>
    <m/>
    <m/>
    <m/>
    <x v="1"/>
    <m/>
    <s v="N"/>
  </r>
  <r>
    <x v="2"/>
    <s v="743436"/>
    <s v="MŨI KHOAN THÉPØ7.39（T6-Housing)"/>
    <m/>
    <n v="16"/>
    <n v="7680000"/>
    <n v="295.38461538461536"/>
    <n v="480000"/>
    <m/>
    <m/>
    <m/>
    <x v="1"/>
    <m/>
    <s v="N"/>
  </r>
  <r>
    <x v="2"/>
    <s v="743437"/>
    <s v="TAP(挤压)M8*1.25P"/>
    <m/>
    <n v="11"/>
    <n v="2640000"/>
    <n v="101.53846153846153"/>
    <n v="240000"/>
    <m/>
    <m/>
    <m/>
    <x v="1"/>
    <m/>
    <s v="N"/>
  </r>
  <r>
    <x v="2"/>
    <s v="743438"/>
    <s v="MŨI KHOAN THÉPØ4.0*Ø12.0（T6-Housing)"/>
    <m/>
    <n v="24"/>
    <n v="19612500"/>
    <n v="754.32692307692309"/>
    <n v="817187.5"/>
    <m/>
    <m/>
    <m/>
    <x v="1"/>
    <m/>
    <s v="N"/>
  </r>
  <r>
    <x v="2"/>
    <s v="743441"/>
    <s v="MŨI KHOAN THÉPØ4.025*45°（T6-Housing)"/>
    <m/>
    <n v="19"/>
    <n v="8550000"/>
    <n v="328.84615384615387"/>
    <n v="450000"/>
    <m/>
    <m/>
    <m/>
    <x v="1"/>
    <m/>
    <s v="N"/>
  </r>
  <r>
    <x v="2"/>
    <s v="743442"/>
    <s v="MŨI KHOAN THÉPØ3.67*8.65L（T6-Housing)"/>
    <m/>
    <n v="65"/>
    <n v="28494869.565217298"/>
    <n v="1095.9565217391269"/>
    <n v="438382.60869565071"/>
    <m/>
    <m/>
    <m/>
    <x v="1"/>
    <m/>
    <s v="N"/>
  </r>
  <r>
    <x v="2"/>
    <s v="743443"/>
    <s v="Dao 铣刀（PCD)Ø6.48*45°（PCD)"/>
    <m/>
    <n v="5"/>
    <n v="13425000"/>
    <n v="516.34615384615381"/>
    <n v="2685000"/>
    <m/>
    <m/>
    <m/>
    <x v="1"/>
    <m/>
    <s v="N"/>
  </r>
  <r>
    <x v="2"/>
    <s v="743444"/>
    <s v="套铣刀（PCD)_x000d_ Bộ dao tiện Ø3.15*10.2L（PCD)"/>
    <m/>
    <n v="22"/>
    <n v="60500000"/>
    <n v="2326.9230769230771"/>
    <n v="2750000"/>
    <m/>
    <m/>
    <m/>
    <x v="1"/>
    <m/>
    <s v="N"/>
  </r>
  <r>
    <x v="2"/>
    <s v="743445"/>
    <s v="套铣刀（PCD)_x000d_ Bộ dao tiệnØ3.15*10.4L（PCD)"/>
    <m/>
    <n v="12"/>
    <n v="33000000"/>
    <n v="1269.2307692307693"/>
    <n v="2750000"/>
    <m/>
    <m/>
    <m/>
    <x v="1"/>
    <m/>
    <s v="N"/>
  </r>
  <r>
    <x v="2"/>
    <s v="743446"/>
    <s v="Dao 成型刀（PCD)Ø1.50*R0.75（PCD)"/>
    <m/>
    <n v="19"/>
    <n v="28500000"/>
    <n v="1096.1538461538462"/>
    <n v="1500000"/>
    <m/>
    <m/>
    <m/>
    <x v="1"/>
    <m/>
    <s v="N"/>
  </r>
  <r>
    <x v="2"/>
    <s v="743448"/>
    <s v="Dao 精镗刀_x000d_ true boring cutteØ84.83*36L （T6-M6）"/>
    <m/>
    <n v="6"/>
    <n v="204000000"/>
    <n v="7846.1538461538457"/>
    <n v="34000000"/>
    <m/>
    <m/>
    <n v="0"/>
    <x v="2"/>
    <m/>
    <s v="Y"/>
  </r>
  <r>
    <x v="2"/>
    <s v="743450"/>
    <s v="Dao 粗镗刀_x000d_ Rough boring cutter Ø85.43*72.2L（T6-M8）"/>
    <m/>
    <n v="5"/>
    <n v="77500000"/>
    <n v="2980.7692307692309"/>
    <n v="15500000"/>
    <m/>
    <m/>
    <n v="0"/>
    <x v="2"/>
    <m/>
    <s v="Y"/>
  </r>
  <r>
    <x v="2"/>
    <s v="743454"/>
    <s v="LƯỠI DAO（非标PCD）CCGT060204"/>
    <m/>
    <n v="21"/>
    <n v="9030000"/>
    <n v="347.30769230769232"/>
    <n v="430000"/>
    <m/>
    <m/>
    <m/>
    <x v="1"/>
    <m/>
    <s v="N"/>
  </r>
  <r>
    <x v="2"/>
    <s v="743462"/>
    <s v="铣刀（PCD)_x000d_ Dao tiệnØ4.05*3.5L PCD（IMBE2）"/>
    <m/>
    <n v="17"/>
    <n v="40601543.478260897"/>
    <n v="1561.5978260869576"/>
    <n v="2388326.0869565234"/>
    <m/>
    <m/>
    <m/>
    <x v="1"/>
    <m/>
    <s v="N"/>
  </r>
  <r>
    <x v="2"/>
    <s v="743463"/>
    <s v="铣刀（PCD)_x000d_ Dao tiện （IMBE2）D6.5 PCD"/>
    <m/>
    <n v="23"/>
    <n v="12649999.269303709"/>
    <n v="486.53843343475808"/>
    <n v="549999.96823059605"/>
    <m/>
    <m/>
    <m/>
    <x v="1"/>
    <m/>
    <s v="N"/>
  </r>
  <r>
    <x v="2"/>
    <s v="743464"/>
    <s v="MŨI KHOAN THÉPØ2.76（IMBE2）"/>
    <m/>
    <n v="2"/>
    <n v="880093.02307600004"/>
    <n v="33.849731656769229"/>
    <n v="440046.51153800002"/>
    <m/>
    <m/>
    <n v="0"/>
    <x v="2"/>
    <m/>
    <s v="Y"/>
  </r>
  <r>
    <x v="2"/>
    <s v="743465"/>
    <s v="MŨI KHOAN THÉPØ4.62（IMBE2）"/>
    <m/>
    <n v="31"/>
    <n v="13950000"/>
    <n v="536.53846153846155"/>
    <n v="450000"/>
    <m/>
    <m/>
    <m/>
    <x v="1"/>
    <m/>
    <s v="N"/>
  </r>
  <r>
    <x v="2"/>
    <s v="743466"/>
    <s v="Mũi khoan Drill 1.79x10x50xsd3"/>
    <m/>
    <n v="43"/>
    <n v="4970103.2185489796"/>
    <n v="191.15781609803767"/>
    <n v="115583.79578020883"/>
    <m/>
    <m/>
    <m/>
    <x v="1"/>
    <m/>
    <s v="N"/>
  </r>
  <r>
    <x v="2"/>
    <s v="743467"/>
    <s v="Mũi khoan Drill 1.52x10x50xsd3"/>
    <m/>
    <n v="22"/>
    <n v="4319586.2068965584"/>
    <n v="166.13793103448302"/>
    <n v="196344.82758620719"/>
    <m/>
    <m/>
    <m/>
    <x v="1"/>
    <m/>
    <s v="N"/>
  </r>
  <r>
    <x v="2"/>
    <s v="743468"/>
    <s v="Mũi khoan Drill 1.53x10x50xsd3"/>
    <m/>
    <n v="36"/>
    <n v="8496000"/>
    <n v="326.76923076923077"/>
    <n v="236000"/>
    <m/>
    <m/>
    <m/>
    <x v="1"/>
    <m/>
    <s v="N"/>
  </r>
  <r>
    <x v="2"/>
    <s v="743471"/>
    <s v="Mũi khoan DRILL 1.78"/>
    <m/>
    <n v="6"/>
    <n v="752681.54947647406"/>
    <n v="28.949290364479772"/>
    <n v="125446.92491274567"/>
    <m/>
    <m/>
    <m/>
    <x v="1"/>
    <m/>
    <s v="N"/>
  </r>
  <r>
    <x v="2"/>
    <s v="743478"/>
    <s v="Dao 精镗刀 true boring cutteØ42.0 PCD（IMEB2)"/>
    <m/>
    <n v="5"/>
    <n v="28000000"/>
    <n v="1076.9230769230769"/>
    <n v="5600000"/>
    <m/>
    <m/>
    <n v="0"/>
    <x v="2"/>
    <m/>
    <s v="Y"/>
  </r>
  <r>
    <x v="2"/>
    <s v="743486"/>
    <s v="LƯỠI DAO（非标PCD）CCGT060204（45度改制 N3）"/>
    <m/>
    <n v="37"/>
    <n v="15910000"/>
    <n v="611.92307692307691"/>
    <n v="430000"/>
    <m/>
    <m/>
    <n v="0"/>
    <x v="2"/>
    <m/>
    <s v="Y"/>
  </r>
  <r>
    <x v="2"/>
    <s v="743487"/>
    <s v="LƯỠI DAO（PCD）CCGT060208"/>
    <m/>
    <n v="24"/>
    <n v="11520000"/>
    <n v="443.07692307692309"/>
    <n v="480000"/>
    <m/>
    <m/>
    <m/>
    <x v="1"/>
    <m/>
    <s v="N"/>
  </r>
  <r>
    <x v="2"/>
    <s v="743490"/>
    <s v="Dao phay 精镗刀true boring cutteØ28.0 T6 可调0.001mm"/>
    <m/>
    <n v="10"/>
    <n v="112970000"/>
    <n v="4345"/>
    <n v="11297000"/>
    <m/>
    <m/>
    <m/>
    <x v="1"/>
    <m/>
    <s v="N"/>
  </r>
  <r>
    <x v="2"/>
    <s v="743491"/>
    <s v="铰刀（PCD) Dao tiện (DLA3)DL3a-C-D5.0 PCD"/>
    <m/>
    <n v="10"/>
    <n v="22700000"/>
    <n v="873.07692307692309"/>
    <n v="2270000"/>
    <m/>
    <m/>
    <n v="0"/>
    <x v="2"/>
    <m/>
    <s v="Y"/>
  </r>
  <r>
    <x v="2"/>
    <s v="743492"/>
    <s v="铰刀（PCD) Dao tiện (DLA3)DL3a-C-D6.55 PCD"/>
    <m/>
    <n v="10"/>
    <n v="22700000"/>
    <n v="873.07692307692309"/>
    <n v="2270000"/>
    <m/>
    <m/>
    <m/>
    <x v="1"/>
    <m/>
    <s v="N"/>
  </r>
  <r>
    <x v="2"/>
    <s v="743499"/>
    <s v="Dao phay 粗镗刀 Rough boring cutter (DLA3)Ø29.7*85.55(DL3a）"/>
    <m/>
    <n v="7"/>
    <n v="85820000"/>
    <n v="3300.7692307692309"/>
    <n v="12260000"/>
    <m/>
    <m/>
    <m/>
    <x v="1"/>
    <m/>
    <s v="N"/>
  </r>
  <r>
    <x v="2"/>
    <s v="743500"/>
    <s v="Dao phay 精镗刀 true boring cutte (DL3A)Ø30.0*95L(DL3A可调）"/>
    <m/>
    <n v="8"/>
    <n v="96375555.555555597"/>
    <n v="3706.7521367521385"/>
    <n v="12046944.44444445"/>
    <m/>
    <m/>
    <m/>
    <x v="1"/>
    <m/>
    <s v="N"/>
  </r>
  <r>
    <x v="2"/>
    <s v="743501"/>
    <s v="DAo phay 精镗刀 true boring cutte (DLA3)Ø85.85*90L(DL3a可调）"/>
    <m/>
    <n v="4"/>
    <n v="60800000"/>
    <n v="2338.4615384615386"/>
    <n v="15200000"/>
    <m/>
    <m/>
    <m/>
    <x v="1"/>
    <m/>
    <s v="N"/>
  </r>
  <r>
    <x v="2"/>
    <s v="743508"/>
    <s v="Dao D1.3*3FL*D1.2*6*D6 Flat Em"/>
    <m/>
    <n v="98"/>
    <n v="10192000"/>
    <n v="392"/>
    <n v="104000"/>
    <m/>
    <m/>
    <n v="0"/>
    <x v="2"/>
    <m/>
    <s v="Y"/>
  </r>
  <r>
    <x v="2"/>
    <s v="743511"/>
    <s v="Dao D1.5x0.5TxD0.8x6.5xD4 T CUT"/>
    <m/>
    <n v="27"/>
    <n v="2321868.7480287123"/>
    <n v="89.302644154950471"/>
    <n v="85995.138815878236"/>
    <m/>
    <m/>
    <m/>
    <x v="1"/>
    <m/>
    <s v="N"/>
  </r>
  <r>
    <x v="2"/>
    <s v="743513"/>
    <s v="反钩刀 Móc dao ngược Ø12.35*Ø6.0*80L - IMEB2"/>
    <m/>
    <n v="10"/>
    <n v="20683635.132701315"/>
    <n v="795.52442818081977"/>
    <n v="2068363.5132701315"/>
    <m/>
    <m/>
    <m/>
    <x v="1"/>
    <m/>
    <s v="N"/>
  </r>
  <r>
    <x v="2"/>
    <s v="743523"/>
    <s v="CNC tool/Dao D5.7*A89*8.99*45*SD6"/>
    <m/>
    <n v="14"/>
    <n v="3270720.3065134101"/>
    <n v="125.79693486590038"/>
    <n v="233622.87903667215"/>
    <m/>
    <m/>
    <m/>
    <x v="1"/>
    <m/>
    <s v="N"/>
  </r>
  <r>
    <x v="2"/>
    <s v="743524"/>
    <s v="CNC tool/Dao D2.68XR0.3XA89.4X45XSD6"/>
    <m/>
    <n v="23"/>
    <n v="7820000"/>
    <n v="300.76923076923077"/>
    <n v="340000"/>
    <m/>
    <m/>
    <m/>
    <x v="1"/>
    <m/>
    <s v="N"/>
  </r>
  <r>
    <x v="2"/>
    <s v="743525"/>
    <s v="CNC tool/Dao D2.68XR1XA89.4X45XSD6"/>
    <m/>
    <n v="23"/>
    <n v="7820000"/>
    <n v="300.76923076923077"/>
    <n v="340000"/>
    <m/>
    <m/>
    <n v="0"/>
    <x v="2"/>
    <m/>
    <s v="Y"/>
  </r>
  <r>
    <x v="2"/>
    <s v="743543"/>
    <s v="CNC tool/dao D1.01x10FLxD4 FLAT EM"/>
    <m/>
    <n v="26"/>
    <n v="4485796.9348659003"/>
    <n v="172.53065134099617"/>
    <n v="172530.65134099618"/>
    <m/>
    <m/>
    <n v="0"/>
    <x v="2"/>
    <m/>
    <s v="Y"/>
  </r>
  <r>
    <x v="2"/>
    <s v="743546"/>
    <s v="DAO PHAY ĐỨNG D4.0*1.65L*45° TEY GEN4"/>
    <m/>
    <n v="36"/>
    <n v="11484000"/>
    <n v="441.69230769230768"/>
    <n v="319000"/>
    <m/>
    <m/>
    <m/>
    <x v="1"/>
    <m/>
    <s v="N"/>
  </r>
  <r>
    <x v="2"/>
    <s v="743551"/>
    <s v="D3x9FLx11xD6 DR"/>
    <m/>
    <n v="36"/>
    <n v="5159602.2383545078"/>
    <n v="198.44623993671183"/>
    <n v="143322.28439873632"/>
    <m/>
    <m/>
    <m/>
    <x v="1"/>
    <m/>
    <s v="N"/>
  </r>
  <r>
    <x v="2"/>
    <s v="743554"/>
    <s v="D4.01x15 DR"/>
    <m/>
    <n v="14"/>
    <n v="2240000"/>
    <n v="86.15384615384616"/>
    <n v="160000"/>
    <m/>
    <m/>
    <m/>
    <x v="1"/>
    <m/>
    <s v="N"/>
  </r>
  <r>
    <x v="2"/>
    <s v="743555"/>
    <s v="D1.11x12xSd3.175"/>
    <m/>
    <n v="206"/>
    <n v="10300000"/>
    <n v="396.15384615384613"/>
    <n v="50000"/>
    <m/>
    <m/>
    <m/>
    <x v="1"/>
    <m/>
    <s v="N"/>
  </r>
  <r>
    <x v="2"/>
    <s v="743562"/>
    <s v="Dao Tap M3x0.5x100"/>
    <m/>
    <n v="4"/>
    <n v="1329894.73641108"/>
    <n v="51.149797554272311"/>
    <n v="332473.68410277"/>
    <m/>
    <m/>
    <m/>
    <x v="1"/>
    <m/>
    <s v="N"/>
  </r>
  <r>
    <x v="2"/>
    <s v="743569"/>
    <s v="D1.62x12xSd3x45"/>
    <m/>
    <n v="16"/>
    <n v="3424000"/>
    <n v="131.69230769230768"/>
    <n v="214000"/>
    <m/>
    <m/>
    <m/>
    <x v="1"/>
    <m/>
    <s v="N"/>
  </r>
  <r>
    <x v="2"/>
    <s v="743570"/>
    <s v="D1.15x12xSd3x45"/>
    <m/>
    <n v="28"/>
    <n v="3974486.4864864899"/>
    <n v="152.86486486486498"/>
    <n v="141945.94594594606"/>
    <m/>
    <m/>
    <m/>
    <x v="1"/>
    <m/>
    <s v="N"/>
  </r>
  <r>
    <x v="2"/>
    <s v="743571"/>
    <s v="D1.54x12xSd3x45"/>
    <m/>
    <n v="10"/>
    <n v="2140000"/>
    <n v="82.307692307692307"/>
    <n v="214000"/>
    <m/>
    <m/>
    <n v="0"/>
    <x v="2"/>
    <m/>
    <s v="Y"/>
  </r>
  <r>
    <x v="2"/>
    <s v="743578"/>
    <s v="CNC tool/dao D11.48*15*D12*60L"/>
    <m/>
    <n v="6"/>
    <n v="5034000"/>
    <n v="193.61538461538461"/>
    <n v="839000"/>
    <m/>
    <m/>
    <m/>
    <x v="1"/>
    <m/>
    <s v="N"/>
  </r>
  <r>
    <x v="2"/>
    <s v="743579"/>
    <s v="CNC tool/dao D11.53x15xD12x60L"/>
    <m/>
    <n v="13"/>
    <n v="10907000"/>
    <n v="419.5"/>
    <n v="839000"/>
    <m/>
    <m/>
    <n v="0"/>
    <x v="2"/>
    <m/>
    <s v="Y"/>
  </r>
  <r>
    <x v="2"/>
    <s v="743581"/>
    <s v="CNC tool/Dao Drill D4.62x15x6x70L"/>
    <m/>
    <n v="19"/>
    <n v="5510000"/>
    <n v="211.92307692307693"/>
    <n v="290000"/>
    <m/>
    <m/>
    <m/>
    <x v="1"/>
    <m/>
    <s v="N"/>
  </r>
  <r>
    <x v="2"/>
    <s v="743587"/>
    <s v="CABIRD ENDMILL: R0.75*1.5*45 (BALL ENDMILL)"/>
    <m/>
    <n v="6"/>
    <n v="1560000"/>
    <n v="60"/>
    <n v="260000"/>
    <m/>
    <m/>
    <m/>
    <x v="1"/>
    <m/>
    <s v="N"/>
  </r>
  <r>
    <x v="2"/>
    <s v="743596"/>
    <s v="Drill D2.35x8 xSd4x60"/>
    <m/>
    <n v="35"/>
    <n v="8100953.7422037292"/>
    <n v="311.57514393091265"/>
    <n v="231455.82120582083"/>
    <m/>
    <m/>
    <m/>
    <x v="1"/>
    <m/>
    <s v="N"/>
  </r>
  <r>
    <x v="2"/>
    <s v="743607"/>
    <s v="Tap thẳng M1.4*0.3 X-ETM1 014DP5"/>
    <m/>
    <n v="30"/>
    <n v="26431034.48277"/>
    <n v="1016.5782493373076"/>
    <n v="881034.48275900004"/>
    <m/>
    <m/>
    <m/>
    <x v="1"/>
    <m/>
    <s v="N"/>
  </r>
  <r>
    <x v="2"/>
    <s v="743622"/>
    <s v="CNC tool D3x0.8TxD1.5x6xD6 T CUT"/>
    <m/>
    <n v="26"/>
    <n v="3640000"/>
    <n v="140"/>
    <n v="140000"/>
    <m/>
    <m/>
    <m/>
    <x v="1"/>
    <m/>
    <s v="N"/>
  </r>
  <r>
    <x v="2"/>
    <s v="743623"/>
    <s v="CNC tool D1X1.5FLX3 FLAT EM"/>
    <m/>
    <n v="53"/>
    <n v="6837868.8524590153"/>
    <n v="262.99495586380829"/>
    <n v="129016.39344262292"/>
    <m/>
    <m/>
    <m/>
    <x v="1"/>
    <m/>
    <s v="N"/>
  </r>
  <r>
    <x v="2"/>
    <s v="743624"/>
    <s v="CNC tool D1.51x9FLxD6 FLAT EM(TiB2)"/>
    <m/>
    <n v="42"/>
    <n v="10920000"/>
    <n v="420"/>
    <n v="260000"/>
    <m/>
    <m/>
    <m/>
    <x v="1"/>
    <m/>
    <s v="N"/>
  </r>
  <r>
    <x v="2"/>
    <s v="743625"/>
    <s v="CNC tool D1.2x3FLxD1.1x5 FLAT EM"/>
    <m/>
    <n v="51"/>
    <n v="6375000"/>
    <n v="245.19230769230768"/>
    <n v="125000"/>
    <m/>
    <m/>
    <m/>
    <x v="1"/>
    <m/>
    <s v="N"/>
  </r>
  <r>
    <x v="2"/>
    <s v="743635"/>
    <s v="铰刀PCD Ø4.50*91°（T6-COVER)"/>
    <m/>
    <n v="1"/>
    <n v="3010000"/>
    <n v="115.76923076923077"/>
    <n v="3010000"/>
    <m/>
    <m/>
    <m/>
    <x v="1"/>
    <m/>
    <s v="N"/>
  </r>
  <r>
    <x v="2"/>
    <s v="743648"/>
    <s v="MŨI KHOAN THÉP SV52 Cover-1 (D3.70)"/>
    <m/>
    <n v="3"/>
    <n v="1350000"/>
    <n v="51.92307692307692"/>
    <n v="450000"/>
    <m/>
    <m/>
    <n v="0"/>
    <x v="2"/>
    <m/>
    <s v="Y"/>
  </r>
  <r>
    <x v="2"/>
    <s v="743649"/>
    <s v="MŨI KHOAN THÉP SV52 Cover-2 (D2.77)"/>
    <m/>
    <n v="5"/>
    <n v="2250000"/>
    <n v="86.538461538461533"/>
    <n v="450000"/>
    <m/>
    <m/>
    <n v="0"/>
    <x v="2"/>
    <m/>
    <s v="Y"/>
  </r>
  <r>
    <x v="2"/>
    <s v="743651"/>
    <s v="精镗刀_x000d__x000a_true boring cutte D28.0*60L（SV52 Cover）"/>
    <m/>
    <n v="1"/>
    <n v="4500000"/>
    <n v="173.07692307692307"/>
    <n v="4500000"/>
    <m/>
    <m/>
    <n v="0"/>
    <x v="2"/>
    <m/>
    <s v="Y"/>
  </r>
  <r>
    <x v="2"/>
    <s v="743654"/>
    <s v="T型刀（PCD）_x000d__x000a_Dao hình T D8.0*5.0H*60L（SV52 Cover）"/>
    <m/>
    <n v="9"/>
    <n v="4050000"/>
    <n v="155.76923076923077"/>
    <n v="450000"/>
    <m/>
    <m/>
    <n v="0"/>
    <x v="2"/>
    <m/>
    <s v="Y"/>
  </r>
  <r>
    <x v="2"/>
    <s v="743655"/>
    <s v="铣刀_x000d__x000a_Dao tiện D2.5*R0.2（SV52 Cover）"/>
    <m/>
    <n v="8"/>
    <n v="3600000"/>
    <n v="138.46153846153845"/>
    <n v="450000"/>
    <m/>
    <m/>
    <n v="0"/>
    <x v="2"/>
    <m/>
    <s v="Y"/>
  </r>
  <r>
    <x v="2"/>
    <s v="743656"/>
    <s v="套铣刀（PCD)_x000d__x000a_Bộ dao tiện D3.0*60L（SV52 Cover）"/>
    <m/>
    <n v="2"/>
    <n v="8000000"/>
    <n v="307.69230769230768"/>
    <n v="4000000"/>
    <m/>
    <m/>
    <n v="0"/>
    <x v="2"/>
    <m/>
    <s v="Y"/>
  </r>
  <r>
    <x v="2"/>
    <s v="743659"/>
    <s v="T-CUT Chamfer D6xA60x60"/>
    <m/>
    <n v="20"/>
    <n v="7680000"/>
    <n v="295.38461538461536"/>
    <n v="384000"/>
    <m/>
    <m/>
    <m/>
    <x v="1"/>
    <m/>
    <s v="N"/>
  </r>
  <r>
    <x v="2"/>
    <s v="743672"/>
    <s v="CNC tool 铰刀（PCD) CN7-C-D5.0 PCD"/>
    <m/>
    <n v="10"/>
    <n v="32500000"/>
    <n v="1250"/>
    <n v="3250000"/>
    <m/>
    <m/>
    <n v="0"/>
    <x v="2"/>
    <m/>
    <s v="Y"/>
  </r>
  <r>
    <x v="2"/>
    <s v="743673"/>
    <s v="铰刀（PCD) CN7-C-D5.10 PCD"/>
    <m/>
    <n v="15"/>
    <n v="48238636.363636337"/>
    <n v="1855.3321678321668"/>
    <n v="3215909.090909089"/>
    <m/>
    <m/>
    <m/>
    <x v="1"/>
    <m/>
    <s v="N"/>
  </r>
  <r>
    <x v="2"/>
    <s v="743674"/>
    <s v="铰刀（PCD) CN7-C-D6.575 PCD"/>
    <m/>
    <n v="22"/>
    <n v="71236000"/>
    <n v="2739.8461538461538"/>
    <n v="3238000"/>
    <m/>
    <m/>
    <m/>
    <x v="1"/>
    <m/>
    <s v="N"/>
  </r>
  <r>
    <x v="2"/>
    <s v="743675"/>
    <s v="&quot;T型刀（PCD）_x000d__x000a_Dao hình T CN7-C-D4.5&quot;"/>
    <m/>
    <n v="1"/>
    <n v="450000"/>
    <n v="17.307692307692307"/>
    <n v="450000"/>
    <m/>
    <m/>
    <m/>
    <x v="1"/>
    <m/>
    <s v="N"/>
  </r>
  <r>
    <x v="2"/>
    <s v="743678"/>
    <s v="&quot;T型刀（PCD）_x000d__x000a_Dao hình T Ø8.0*4.0H（CN7-Housing）"/>
    <m/>
    <n v="32"/>
    <n v="13718290.816326579"/>
    <n v="527.62656985871456"/>
    <n v="428696.5880102056"/>
    <m/>
    <m/>
    <m/>
    <x v="1"/>
    <m/>
    <s v="N"/>
  </r>
  <r>
    <x v="2"/>
    <s v="743679"/>
    <s v="MŨI KHOAN THÉP D4.30(CN7-Housing)"/>
    <m/>
    <n v="19"/>
    <n v="8374437.6899696169"/>
    <n v="322.09375730652374"/>
    <n v="440759.87841945351"/>
    <m/>
    <m/>
    <m/>
    <x v="1"/>
    <m/>
    <s v="N"/>
  </r>
  <r>
    <x v="2"/>
    <s v="743682"/>
    <s v="成型刀（PCD) Ø8.0*20°（CN7-HousingPCD)"/>
    <m/>
    <n v="16"/>
    <n v="47952631.57894738"/>
    <n v="1844.3319838056684"/>
    <n v="2997039.4736842113"/>
    <m/>
    <m/>
    <m/>
    <x v="1"/>
    <m/>
    <s v="N"/>
  </r>
  <r>
    <x v="2"/>
    <s v="743683"/>
    <s v="&quot;精镗刀_x000d__x000a_true boring cutte Ø22.0*Ø16.0（CN7-Housing）&quot;"/>
    <m/>
    <n v="12"/>
    <n v="67350000"/>
    <n v="2590.3846153846152"/>
    <n v="5612500"/>
    <m/>
    <m/>
    <m/>
    <x v="1"/>
    <m/>
    <s v="N"/>
  </r>
  <r>
    <x v="2"/>
    <s v="743684"/>
    <s v="&quot;粗镗刀_x000d__x000a_Rough boring cutter Ø29.7*85.55(CN7-Housing）&quot;"/>
    <m/>
    <n v="6"/>
    <n v="81000000"/>
    <n v="3115.3846153846152"/>
    <n v="13500000"/>
    <m/>
    <m/>
    <m/>
    <x v="1"/>
    <m/>
    <s v="N"/>
  </r>
  <r>
    <x v="2"/>
    <s v="743685"/>
    <s v="&quot;精镗刀_x000d__x000a_true boring cutte Ø22.0*95L(CN7-Housing）&quot;"/>
    <m/>
    <n v="10"/>
    <n v="55583333.333333299"/>
    <n v="2137.8205128205113"/>
    <n v="5558333.3333333302"/>
    <m/>
    <m/>
    <m/>
    <x v="1"/>
    <m/>
    <s v="N"/>
  </r>
  <r>
    <x v="2"/>
    <s v="743694"/>
    <s v="铰刀（PCD)Ø10.20*Ø5.60*91.3°"/>
    <m/>
    <n v="23"/>
    <n v="96634679.6875"/>
    <n v="3716.7184495192309"/>
    <n v="4201507.8125"/>
    <m/>
    <m/>
    <m/>
    <x v="1"/>
    <m/>
    <s v="N"/>
  </r>
  <r>
    <x v="2"/>
    <s v="743696"/>
    <s v="LƯỠI DAO（PCD）DCGW11T303（45°）"/>
    <m/>
    <n v="17"/>
    <n v="7650000"/>
    <n v="294.23076923076923"/>
    <n v="450000"/>
    <m/>
    <m/>
    <m/>
    <x v="1"/>
    <m/>
    <s v="N"/>
  </r>
  <r>
    <x v="2"/>
    <s v="743716"/>
    <s v="DRILL D3.2*10*50*SD4"/>
    <m/>
    <n v="20"/>
    <n v="2870000"/>
    <n v="110.38461538461539"/>
    <n v="143500"/>
    <m/>
    <m/>
    <m/>
    <x v="1"/>
    <m/>
    <s v="N"/>
  </r>
  <r>
    <x v="2"/>
    <s v="743742"/>
    <s v="D0.8x3xD0.7xDL5x45x6 Flat"/>
    <m/>
    <n v="3"/>
    <n v="332806.88930513198"/>
    <n v="12.800264973274306"/>
    <n v="110935.62976837733"/>
    <m/>
    <m/>
    <m/>
    <x v="1"/>
    <m/>
    <s v="N"/>
  </r>
  <r>
    <x v="2"/>
    <s v="743751"/>
    <s v="MŨI KHOAN THÉPØ2.90 (TTI-642427003-2)"/>
    <m/>
    <n v="18"/>
    <n v="6300000"/>
    <n v="242.30769230769232"/>
    <n v="350000"/>
    <m/>
    <m/>
    <n v="0"/>
    <x v="2"/>
    <m/>
    <s v="Y"/>
  </r>
  <r>
    <x v="2"/>
    <s v="743753"/>
    <s v="MŨI KHOAN THÉPØ4.90 (TTI-642427003-2)"/>
    <m/>
    <n v="22"/>
    <n v="7700000"/>
    <n v="296.15384615384613"/>
    <n v="350000"/>
    <m/>
    <m/>
    <n v="0"/>
    <x v="2"/>
    <m/>
    <s v="Y"/>
  </r>
  <r>
    <x v="2"/>
    <s v="743754"/>
    <s v="铰刀 PCDØ5.025 (TTI-642427003-2)"/>
    <m/>
    <n v="2"/>
    <n v="7600000"/>
    <n v="292.30769230769232"/>
    <n v="3800000"/>
    <m/>
    <m/>
    <m/>
    <x v="1"/>
    <m/>
    <s v="N"/>
  </r>
  <r>
    <x v="2"/>
    <s v="743755"/>
    <s v="铣刀  Dao gia công ô tô/Ø2.5*5L (TTI-642427003-2)"/>
    <m/>
    <n v="47"/>
    <n v="11750000"/>
    <n v="451.92307692307691"/>
    <n v="250000"/>
    <m/>
    <m/>
    <m/>
    <x v="1"/>
    <m/>
    <s v="N"/>
  </r>
  <r>
    <x v="2"/>
    <s v="743756"/>
    <s v="铣刀  Dao gia công ô tô/Ø3.0*13L (TTI-642427003-2)"/>
    <m/>
    <n v="1"/>
    <n v="250000"/>
    <n v="9.615384615384615"/>
    <n v="250000"/>
    <m/>
    <m/>
    <m/>
    <x v="1"/>
    <m/>
    <s v="N"/>
  </r>
  <r>
    <x v="2"/>
    <s v="743757"/>
    <s v="铰刀 PCDØ12.465 (TTI-642427003-2)"/>
    <m/>
    <n v="12"/>
    <n v="36000000"/>
    <n v="1384.6153846153845"/>
    <n v="3000000"/>
    <m/>
    <m/>
    <n v="0"/>
    <x v="2"/>
    <m/>
    <s v="Y"/>
  </r>
  <r>
    <x v="2"/>
    <s v="743772"/>
    <s v="D4x20FLx21 DR"/>
    <m/>
    <n v="21"/>
    <n v="3780000"/>
    <n v="145.38461538461539"/>
    <n v="180000"/>
    <m/>
    <m/>
    <m/>
    <x v="1"/>
    <m/>
    <s v="N"/>
  </r>
  <r>
    <x v="2"/>
    <s v="743773"/>
    <s v="D0.8x8FLx9xD3 DR"/>
    <m/>
    <n v="40"/>
    <n v="2800000"/>
    <n v="107.69230769230769"/>
    <n v="70000"/>
    <m/>
    <m/>
    <m/>
    <x v="1"/>
    <m/>
    <s v="N"/>
  </r>
  <r>
    <x v="2"/>
    <s v="743776"/>
    <s v="D1.01x8.5FLxD6 REAMER (TIB2)"/>
    <m/>
    <n v="44"/>
    <n v="7040000"/>
    <n v="270.76923076923077"/>
    <n v="160000"/>
    <m/>
    <m/>
    <m/>
    <x v="1"/>
    <m/>
    <s v="N"/>
  </r>
  <r>
    <x v="2"/>
    <s v="743777"/>
    <s v="D2x1.8TxD1x6xD6 T-CUT"/>
    <m/>
    <n v="20"/>
    <n v="3200000"/>
    <n v="123.07692307692308"/>
    <n v="160000"/>
    <m/>
    <m/>
    <m/>
    <x v="1"/>
    <m/>
    <s v="N"/>
  </r>
  <r>
    <x v="2"/>
    <s v="743779"/>
    <s v="D0.4xA45xD1.2x8xD6 C-CUT"/>
    <m/>
    <n v="6"/>
    <n v="912000.11121024191"/>
    <n v="35.076927354240077"/>
    <n v="152000.01853504032"/>
    <m/>
    <m/>
    <m/>
    <x v="1"/>
    <m/>
    <s v="N"/>
  </r>
  <r>
    <x v="2"/>
    <s v="743780"/>
    <s v="D1.5xA135xR0.3xR0.3xA31xD0.8x2xD6 FORM"/>
    <m/>
    <n v="79"/>
    <n v="11847626.203966875"/>
    <n v="455.6779309218029"/>
    <n v="149969.95194894777"/>
    <m/>
    <m/>
    <m/>
    <x v="1"/>
    <m/>
    <s v="N"/>
  </r>
  <r>
    <x v="2"/>
    <s v="743788"/>
    <s v="套铣刀（PCD) Bộ dao tiện Ø32.0*Ø34.47*Ø50.58 PCD (TTI 317961001-02)"/>
    <m/>
    <n v="1"/>
    <n v="10800000"/>
    <n v="415.38461538461536"/>
    <n v="10800000"/>
    <m/>
    <m/>
    <n v="0"/>
    <x v="2"/>
    <m/>
    <s v="Y"/>
  </r>
  <r>
    <x v="2"/>
    <s v="743791"/>
    <s v="成型铣刀（PCD) Dao tiện định hình Ø14.0*1.6H PCD (TTI 317961001-02)"/>
    <m/>
    <n v="1"/>
    <n v="4600000"/>
    <n v="176.92307692307693"/>
    <n v="4600000"/>
    <m/>
    <m/>
    <n v="0"/>
    <x v="2"/>
    <m/>
    <s v="Y"/>
  </r>
  <r>
    <x v="2"/>
    <s v="743797"/>
    <s v="精镗刀（可调）true boring cutte Ø49.45*Ø43.0 PCD (TTI 317961001-02)"/>
    <m/>
    <n v="1"/>
    <n v="13500000"/>
    <n v="519.23076923076928"/>
    <n v="13500000"/>
    <m/>
    <m/>
    <n v="0"/>
    <x v="2"/>
    <m/>
    <s v="Y"/>
  </r>
  <r>
    <x v="2"/>
    <s v="743799"/>
    <s v="D2x4x6 Flat"/>
    <m/>
    <n v="47"/>
    <n v="5781000"/>
    <n v="222.34615384615384"/>
    <n v="123000"/>
    <m/>
    <m/>
    <m/>
    <x v="1"/>
    <m/>
    <s v="N"/>
  </r>
  <r>
    <x v="2"/>
    <s v="743818"/>
    <s v="Drill D2.45x8xSD4x50L"/>
    <m/>
    <n v="20"/>
    <n v="4160000"/>
    <n v="160"/>
    <n v="208000"/>
    <m/>
    <m/>
    <m/>
    <x v="1"/>
    <m/>
    <s v="N"/>
  </r>
  <r>
    <x v="2"/>
    <s v="743821"/>
    <s v="Flat D0.8x3x45xD6"/>
    <m/>
    <n v="32"/>
    <n v="4160000"/>
    <n v="160"/>
    <n v="130000"/>
    <m/>
    <m/>
    <m/>
    <x v="1"/>
    <m/>
    <s v="N"/>
  </r>
  <r>
    <x v="2"/>
    <s v="743825"/>
    <s v="Tap M2x0.4x100L. Maker OSG"/>
    <m/>
    <n v="17"/>
    <n v="11985000"/>
    <n v="460.96153846153845"/>
    <n v="705000"/>
    <m/>
    <m/>
    <n v="0"/>
    <x v="2"/>
    <m/>
    <s v="Y"/>
  </r>
  <r>
    <x v="2"/>
    <s v="743839"/>
    <s v="CNC tool/dao D1.3x1FLx4xD6 FLAT EM"/>
    <m/>
    <n v="43"/>
    <n v="5310602.6806807537"/>
    <n v="204.25394925695207"/>
    <n v="123502.38792280822"/>
    <m/>
    <m/>
    <m/>
    <x v="1"/>
    <m/>
    <s v="N"/>
  </r>
  <r>
    <x v="2"/>
    <s v="743840"/>
    <s v="CNC tool/dao D1.51x7FLxD6 REAMER(TiB2)"/>
    <m/>
    <n v="51"/>
    <n v="10200000"/>
    <n v="392.30769230769232"/>
    <n v="200000"/>
    <m/>
    <m/>
    <m/>
    <x v="1"/>
    <m/>
    <s v="N"/>
  </r>
  <r>
    <x v="2"/>
    <s v="743841"/>
    <s v="CNC tool/dao D2xA45xD1x9 DOVETAIL"/>
    <m/>
    <n v="93"/>
    <n v="9923100"/>
    <n v="381.65769230769229"/>
    <n v="106700"/>
    <m/>
    <m/>
    <n v="0"/>
    <x v="2"/>
    <m/>
    <s v="Y"/>
  </r>
  <r>
    <x v="2"/>
    <s v="743862"/>
    <s v="CNC tool/D1.3X0.5FLXD1.28X3XD6 FLAT EM"/>
    <m/>
    <n v="56"/>
    <n v="7280000"/>
    <n v="280"/>
    <n v="130000"/>
    <m/>
    <m/>
    <m/>
    <x v="1"/>
    <m/>
    <s v="N"/>
  </r>
  <r>
    <x v="2"/>
    <s v="743863"/>
    <s v="CNC tool/D0.4x2FLxD3 DR"/>
    <m/>
    <n v="38"/>
    <n v="7220000"/>
    <n v="277.69230769230768"/>
    <n v="190000"/>
    <m/>
    <m/>
    <m/>
    <x v="1"/>
    <m/>
    <s v="N"/>
  </r>
  <r>
    <x v="2"/>
    <s v="743877"/>
    <s v="Tap M4*0.7 , loại đầu bằng L 70mm"/>
    <m/>
    <n v="39"/>
    <n v="7800000"/>
    <n v="300"/>
    <n v="200000"/>
    <m/>
    <m/>
    <m/>
    <x v="1"/>
    <m/>
    <s v="N"/>
  </r>
  <r>
    <x v="2"/>
    <s v="743879"/>
    <s v="铰刀PCD  Ø3.55*3.6L (IMEB2)"/>
    <m/>
    <n v="8"/>
    <n v="19010526.315789454"/>
    <n v="731.1740890688252"/>
    <n v="2376315.7894736817"/>
    <m/>
    <m/>
    <m/>
    <x v="1"/>
    <m/>
    <s v="N"/>
  </r>
  <r>
    <x v="2"/>
    <s v="743911"/>
    <s v="PCD 钻铰刀/Mũi khoan doa D5.53*80L*D8"/>
    <m/>
    <n v="23"/>
    <n v="71300000"/>
    <n v="2742.3076923076924"/>
    <n v="3100000"/>
    <m/>
    <m/>
    <m/>
    <x v="1"/>
    <m/>
    <s v="N"/>
  </r>
  <r>
    <x v="2"/>
    <s v="743912"/>
    <s v="成型铣刀（PCD) Dao tiện định hình Ø17.0*R1.50 PCD (TTI 317961001-02)"/>
    <m/>
    <n v="1"/>
    <n v="8800000"/>
    <n v="338.46153846153845"/>
    <n v="8800000"/>
    <m/>
    <m/>
    <n v="0"/>
    <x v="2"/>
    <m/>
    <s v="Y"/>
  </r>
  <r>
    <x v="2"/>
    <s v="743913"/>
    <s v="螺纹铣刀 Dao phay ren Ø18*1.50H*29°(TTI317961001-02)"/>
    <m/>
    <n v="1"/>
    <n v="7500000"/>
    <n v="288.46153846153845"/>
    <n v="7500000"/>
    <m/>
    <m/>
    <n v="0"/>
    <x v="2"/>
    <m/>
    <s v="Y"/>
  </r>
  <r>
    <x v="2"/>
    <s v="743935"/>
    <s v="LƯỠI DAO PCD  CCGT060204（15度改制 N3）"/>
    <m/>
    <n v="32"/>
    <n v="14260915.032679699"/>
    <n v="548.49673202614224"/>
    <n v="445653.59477124061"/>
    <m/>
    <m/>
    <m/>
    <x v="1"/>
    <m/>
    <s v="N"/>
  </r>
  <r>
    <x v="2"/>
    <s v="743936"/>
    <s v="Mũi tap M3*0.50-70L"/>
    <m/>
    <n v="26"/>
    <n v="6105569.1646198668"/>
    <n v="234.82958325461027"/>
    <n v="234829.58325461025"/>
    <m/>
    <m/>
    <m/>
    <x v="1"/>
    <m/>
    <s v="N"/>
  </r>
  <r>
    <x v="2"/>
    <s v="743948"/>
    <s v="Dao Ø2.6Taper drill Ø2.6 x 1.206˚x Ø2.8 x90˚xØ5.5x3.182˚xØ5.77x90˚xØ7.6x20xD8X63"/>
    <m/>
    <n v="8"/>
    <n v="4407145.1355661899"/>
    <n v="169.50558213716116"/>
    <n v="550893.14194577374"/>
    <m/>
    <m/>
    <m/>
    <x v="1"/>
    <m/>
    <s v="N"/>
  </r>
  <r>
    <x v="2"/>
    <s v="743961"/>
    <s v="Drill/Dao D4x13FLxC STEP DR"/>
    <m/>
    <n v="53"/>
    <n v="8215000"/>
    <n v="315.96153846153845"/>
    <n v="155000"/>
    <m/>
    <m/>
    <m/>
    <x v="1"/>
    <m/>
    <s v="N"/>
  </r>
  <r>
    <x v="2"/>
    <s v="743962"/>
    <s v="Dao R0.4x1FLxD0.75x5xD6 BALL EM"/>
    <m/>
    <n v="19"/>
    <n v="2850000"/>
    <n v="109.61538461538461"/>
    <n v="150000"/>
    <m/>
    <m/>
    <m/>
    <x v="1"/>
    <m/>
    <s v="N"/>
  </r>
  <r>
    <x v="2"/>
    <s v="743963"/>
    <s v="Dao D2x1.8TxD1x7.5xD6 T CUT"/>
    <m/>
    <n v="35"/>
    <n v="5005895.1755731599"/>
    <n v="192.53442982973692"/>
    <n v="143025.57644494742"/>
    <m/>
    <m/>
    <m/>
    <x v="1"/>
    <m/>
    <s v="N"/>
  </r>
  <r>
    <x v="2"/>
    <s v="743964"/>
    <s v="DaoD0.433XR0.8XR0.4XA45X1.882FLXD1X3.3XD6 FORM"/>
    <m/>
    <n v="22"/>
    <n v="3614285.7142857099"/>
    <n v="139.01098901098885"/>
    <n v="164285.71428571409"/>
    <m/>
    <m/>
    <m/>
    <x v="1"/>
    <m/>
    <s v="N"/>
  </r>
  <r>
    <x v="2"/>
    <s v="743965"/>
    <s v="DaoD0.433XR0.8XR0.4XA45X1.616FLXD1X3XD6 FORM"/>
    <m/>
    <n v="76"/>
    <n v="12920000"/>
    <n v="496.92307692307691"/>
    <n v="170000"/>
    <m/>
    <m/>
    <m/>
    <x v="1"/>
    <m/>
    <s v="N"/>
  </r>
  <r>
    <x v="2"/>
    <s v="743966"/>
    <s v="DaoD0.5xR0.8xR0.4xA45x1.576FLxD1x3xD6 FORM"/>
    <m/>
    <n v="34"/>
    <n v="5510061.2066452904"/>
    <n v="211.92543102481886"/>
    <n v="162060.62372486148"/>
    <m/>
    <m/>
    <n v="0"/>
    <x v="2"/>
    <m/>
    <s v="Y"/>
  </r>
  <r>
    <x v="2"/>
    <s v="743978"/>
    <s v="Drill/Mũi khoan thép Ø3.10*10.10L（T6-Housing)"/>
    <m/>
    <n v="14"/>
    <n v="6249090.9090909231"/>
    <n v="240.34965034965089"/>
    <n v="446363.63636363734"/>
    <m/>
    <m/>
    <m/>
    <x v="1"/>
    <m/>
    <s v="N"/>
  </r>
  <r>
    <x v="2"/>
    <s v="743979"/>
    <s v="Drill/Mũi khoan thép Ø3.10*12.10L（T6-Housing)"/>
    <m/>
    <n v="21"/>
    <n v="8883913.0434782878"/>
    <n v="341.68896321070338"/>
    <n v="423043.47826087085"/>
    <m/>
    <m/>
    <m/>
    <x v="1"/>
    <m/>
    <s v="N"/>
  </r>
  <r>
    <x v="2"/>
    <s v="743981"/>
    <s v="反勾刀 Dao móc sau  Ø21.80* Ø16.0*95L(GEN5)"/>
    <m/>
    <n v="3"/>
    <n v="4500000"/>
    <n v="173.07692307692307"/>
    <n v="1500000"/>
    <m/>
    <m/>
    <n v="0"/>
    <x v="2"/>
    <m/>
    <s v="Y"/>
  </r>
  <r>
    <x v="2"/>
    <s v="744006"/>
    <s v="套铣刀（PCD) Bộ dao tiện Ø87.55*45°"/>
    <m/>
    <n v="4"/>
    <n v="27968000"/>
    <n v="1075.6923076923076"/>
    <n v="6992000"/>
    <m/>
    <m/>
    <m/>
    <x v="1"/>
    <m/>
    <s v="N"/>
  </r>
  <r>
    <x v="2"/>
    <s v="744021"/>
    <s v="Dao flat D4x9FLxD3.9x11xD6 FLAT EM"/>
    <m/>
    <n v="70"/>
    <n v="9100000"/>
    <n v="350"/>
    <n v="130000"/>
    <m/>
    <m/>
    <m/>
    <x v="1"/>
    <m/>
    <s v="N"/>
  </r>
  <r>
    <x v="2"/>
    <s v="744022"/>
    <s v="Drill /  Mũi khoan D0.9x8FL DR"/>
    <m/>
    <n v="75"/>
    <n v="12000000"/>
    <n v="461.53846153846155"/>
    <n v="160000"/>
    <m/>
    <m/>
    <m/>
    <x v="1"/>
    <m/>
    <s v="N"/>
  </r>
  <r>
    <x v="2"/>
    <s v="744023"/>
    <s v="Dao form D1.5xA45xD1.8xA35x1.043TxD0.9x5.3xD6 FORM"/>
    <m/>
    <n v="50"/>
    <n v="8500000"/>
    <n v="326.92307692307691"/>
    <n v="170000"/>
    <m/>
    <m/>
    <m/>
    <x v="1"/>
    <m/>
    <s v="N"/>
  </r>
  <r>
    <x v="2"/>
    <s v="744024"/>
    <s v="Drill /  Mũi khoan D3.72x9FLxC STEP DR"/>
    <m/>
    <n v="46"/>
    <n v="5980000"/>
    <n v="230"/>
    <n v="130000"/>
    <m/>
    <m/>
    <m/>
    <x v="1"/>
    <m/>
    <s v="N"/>
  </r>
  <r>
    <x v="2"/>
    <s v="744025"/>
    <s v="Drill / Mũi khoan D1.6x7.5FL DR"/>
    <m/>
    <n v="65"/>
    <n v="9425000"/>
    <n v="362.5"/>
    <n v="145000"/>
    <m/>
    <m/>
    <m/>
    <x v="1"/>
    <m/>
    <s v="N"/>
  </r>
  <r>
    <x v="2"/>
    <s v="744036"/>
    <s v="CNC tool/dao D0.8*2FL*4FLAT"/>
    <m/>
    <n v="48"/>
    <n v="6240000"/>
    <n v="240"/>
    <n v="130000"/>
    <m/>
    <m/>
    <m/>
    <x v="1"/>
    <m/>
    <s v="N"/>
  </r>
  <r>
    <x v="2"/>
    <s v="744037"/>
    <s v="CNC tool/dao D2*0.5T*D1*5.5TCUT"/>
    <m/>
    <n v="76"/>
    <n v="11400000"/>
    <n v="438.46153846153845"/>
    <n v="150000"/>
    <m/>
    <m/>
    <m/>
    <x v="1"/>
    <m/>
    <s v="N"/>
  </r>
  <r>
    <x v="2"/>
    <s v="744038"/>
    <s v="CNC tool/dao D1.51*8.5*45*06"/>
    <m/>
    <n v="38"/>
    <n v="7600000"/>
    <n v="292.30769230769232"/>
    <n v="200000"/>
    <m/>
    <m/>
    <m/>
    <x v="1"/>
    <m/>
    <s v="N"/>
  </r>
  <r>
    <x v="2"/>
    <s v="744046"/>
    <s v="刀柄拉丁Đuôi chột dao/Knife handle LatinBT40-15°（MAS403）"/>
    <m/>
    <n v="124"/>
    <n v="8432000"/>
    <n v="324.30769230769232"/>
    <n v="68000"/>
    <m/>
    <m/>
    <m/>
    <x v="1"/>
    <m/>
    <s v="N"/>
  </r>
  <r>
    <x v="2"/>
    <s v="744048"/>
    <s v="盘铣刀DAO PHAY MẶT/disc milling cutterBT40-400R-40-75L"/>
    <m/>
    <n v="4"/>
    <n v="2780000"/>
    <n v="106.92307692307692"/>
    <n v="695000"/>
    <m/>
    <m/>
    <m/>
    <x v="1"/>
    <m/>
    <s v="N"/>
  </r>
  <r>
    <x v="2"/>
    <s v="744054"/>
    <s v="热缩刀柄Heat shrink knife handle BT40-SCR4-90-M22"/>
    <m/>
    <n v="6"/>
    <n v="13200000"/>
    <n v="507.69230769230768"/>
    <n v="2200000"/>
    <m/>
    <m/>
    <m/>
    <x v="1"/>
    <m/>
    <s v="N"/>
  </r>
  <r>
    <x v="2"/>
    <s v="744055"/>
    <s v="热缩刀柄Heat shrink knife handle BT40-SCR6-90-M22"/>
    <m/>
    <n v="27"/>
    <n v="59400000"/>
    <n v="2284.6153846153848"/>
    <n v="2200000"/>
    <m/>
    <m/>
    <m/>
    <x v="1"/>
    <m/>
    <s v="N"/>
  </r>
  <r>
    <x v="2"/>
    <s v="744056"/>
    <s v="热缩刀柄Heat shrink knife handle BT40-SCR8-90-M22"/>
    <m/>
    <n v="8"/>
    <n v="17600000"/>
    <n v="676.92307692307691"/>
    <n v="2200000"/>
    <m/>
    <m/>
    <m/>
    <x v="1"/>
    <m/>
    <s v="N"/>
  </r>
  <r>
    <x v="2"/>
    <s v="744057"/>
    <s v="热缩刀柄Heat shrink knife handle BT40-SCR10-100-M22"/>
    <m/>
    <n v="10"/>
    <n v="22000000"/>
    <n v="846.15384615384619"/>
    <n v="2200000"/>
    <m/>
    <m/>
    <m/>
    <x v="1"/>
    <m/>
    <s v="N"/>
  </r>
  <r>
    <x v="2"/>
    <s v="744058"/>
    <s v="热缩刀柄Heat shrink knife handle BT40-SCR12-90-M22"/>
    <m/>
    <n v="10"/>
    <n v="22000000"/>
    <n v="846.15384615384619"/>
    <n v="2200000"/>
    <m/>
    <m/>
    <m/>
    <x v="1"/>
    <m/>
    <s v="N"/>
  </r>
  <r>
    <x v="2"/>
    <s v="744059"/>
    <s v="套铣刀Bộ dao tiện/Shell milling cutter Ø35.95*80L（T6-M6/M8-BT40）"/>
    <m/>
    <n v="6"/>
    <n v="54600000"/>
    <n v="2100"/>
    <n v="9100000"/>
    <m/>
    <m/>
    <m/>
    <x v="1"/>
    <m/>
    <s v="N"/>
  </r>
  <r>
    <x v="2"/>
    <s v="744060"/>
    <s v="粗镗刀Bộ Dao Phay/Rough boring cutter Ø84.70*Ø84.43*60.2L（T6-M6-BT40）"/>
    <m/>
    <n v="4"/>
    <n v="62000000"/>
    <n v="2384.6153846153848"/>
    <n v="15500000"/>
    <m/>
    <m/>
    <n v="0"/>
    <x v="2"/>
    <m/>
    <s v="Y"/>
  </r>
  <r>
    <x v="2"/>
    <s v="744061"/>
    <s v="粗镗刀Bộ Dao Phay/Rough boring cutter Ø84.70*Ø84.43*72.2L（T6-M8-BT40）"/>
    <m/>
    <n v="7"/>
    <n v="108500000"/>
    <n v="4173.0769230769229"/>
    <n v="15500000"/>
    <m/>
    <m/>
    <m/>
    <x v="1"/>
    <m/>
    <s v="N"/>
  </r>
  <r>
    <x v="2"/>
    <s v="744062"/>
    <s v="精镗刀Bộ dao tiện/true boring cutte Ø84.83*Ø85.0*35L（T6-M6/-BT40）（不含夹 không bao gồm mâm cặp)"/>
    <m/>
    <n v="3"/>
    <n v="37500000"/>
    <n v="1442.3076923076924"/>
    <n v="12500000"/>
    <m/>
    <m/>
    <m/>
    <x v="1"/>
    <m/>
    <s v="N"/>
  </r>
  <r>
    <x v="2"/>
    <s v="744063"/>
    <s v="精镗刀Bộ dao tiện/true boring cutte Ø84.83*Ø85.0*47L（T6-M8-BT40）（不含夹 không bao gồm mâm cặp)"/>
    <m/>
    <n v="6"/>
    <n v="75000000"/>
    <n v="2884.6153846153848"/>
    <n v="12500000"/>
    <m/>
    <m/>
    <m/>
    <x v="1"/>
    <m/>
    <s v="N"/>
  </r>
  <r>
    <x v="2"/>
    <s v="744064"/>
    <s v="精镗刀Bộ dao tiện/true boring cutte Ø85.0（T6-M6/M8-BT40） （不含夹 không bao gồm mâm cặp)"/>
    <m/>
    <n v="7"/>
    <n v="54400000"/>
    <n v="2092.3076923076924"/>
    <n v="7771428.5714285718"/>
    <m/>
    <m/>
    <m/>
    <x v="1"/>
    <m/>
    <s v="N"/>
  </r>
  <r>
    <x v="2"/>
    <s v="744065"/>
    <s v="粗镗刀Bộ Dao Phay/Rough boring cutter Ø86.37*87.37*59.75L(NX4 Housing-BT40）"/>
    <m/>
    <n v="4"/>
    <n v="52000000"/>
    <n v="2000"/>
    <n v="13000000"/>
    <m/>
    <m/>
    <m/>
    <x v="1"/>
    <m/>
    <s v="N"/>
  </r>
  <r>
    <x v="2"/>
    <s v="744066"/>
    <s v="精镗刀Bộ dao tiện/true boring cutte Ø86.68*39L（NX4-HOUSING 可调精度0.001mm-BT40）（不含夹 không bao gồm mâm cặp)"/>
    <m/>
    <n v="2"/>
    <n v="35000000"/>
    <n v="1346.1538461538462"/>
    <n v="17500000"/>
    <m/>
    <m/>
    <m/>
    <x v="1"/>
    <m/>
    <s v="N"/>
  </r>
  <r>
    <x v="2"/>
    <s v="744067"/>
    <s v="粗镗刀Bộ Dao Phay/Rough boring cutter Ø86.35（NX4-HOUSING-BT40）"/>
    <m/>
    <n v="8"/>
    <n v="48000000"/>
    <n v="1846.1538461538462"/>
    <n v="6000000"/>
    <m/>
    <m/>
    <m/>
    <x v="1"/>
    <m/>
    <s v="N"/>
  </r>
  <r>
    <x v="2"/>
    <s v="744068"/>
    <s v="套铣刀Bộ dao tiện/Shell milling cutter Ø86.69*86.99(NX4-HOUSING-BT40)"/>
    <m/>
    <n v="5"/>
    <n v="45000000"/>
    <n v="1730.7692307692307"/>
    <n v="9000000"/>
    <m/>
    <m/>
    <m/>
    <x v="1"/>
    <m/>
    <s v="N"/>
  </r>
  <r>
    <x v="2"/>
    <s v="744077"/>
    <s v="CNC tool/D1.7xA45xA45x1TxD1x5xD6 FORM"/>
    <m/>
    <n v="30"/>
    <n v="4800000"/>
    <n v="184.61538461538461"/>
    <n v="160000"/>
    <m/>
    <m/>
    <m/>
    <x v="1"/>
    <m/>
    <s v="N"/>
  </r>
  <r>
    <x v="2"/>
    <s v="744089"/>
    <s v="Chucks/bầu kẹp dao B40T-PHC-75（20）"/>
    <m/>
    <n v="5"/>
    <n v="13500000"/>
    <n v="519.23076923076928"/>
    <n v="2700000"/>
    <m/>
    <m/>
    <m/>
    <x v="1"/>
    <m/>
    <s v="N"/>
  </r>
  <r>
    <x v="2"/>
    <s v="750068"/>
    <s v="Electric plug /Phích cắm điện"/>
    <m/>
    <n v="7"/>
    <n v="134166.66666666657"/>
    <n v="5.1602564102564061"/>
    <n v="19166.666666666653"/>
    <m/>
    <m/>
    <m/>
    <x v="1"/>
    <m/>
    <s v="N"/>
  </r>
  <r>
    <x v="2"/>
    <s v="750109"/>
    <s v="Cleaning Mold Liquide/dung dịch rửa khuôn QQ-71"/>
    <m/>
    <n v="16"/>
    <n v="1091840.2106060921"/>
    <n v="41.993854254080468"/>
    <n v="68240.013162880758"/>
    <m/>
    <m/>
    <m/>
    <x v="1"/>
    <m/>
    <s v="N"/>
  </r>
  <r>
    <x v="2"/>
    <s v="750110"/>
    <s v="Plastic Strip PE- Color: white /Màng chít PE N-SFLM15-W500-L300-D2"/>
    <m/>
    <n v="22"/>
    <n v="1650000"/>
    <n v="63.46153846153846"/>
    <n v="75000"/>
    <m/>
    <m/>
    <m/>
    <x v="1"/>
    <m/>
    <s v="N"/>
  </r>
  <r>
    <x v="2"/>
    <s v="750132"/>
    <s v="Solvent (77001-00070/30). Product of Leibinger/Dung dịch tẩy rửa mực phòng sơn"/>
    <m/>
    <n v="26"/>
    <n v="24700000"/>
    <n v="950"/>
    <n v="950000"/>
    <m/>
    <m/>
    <m/>
    <x v="1"/>
    <m/>
    <s v="N"/>
  </r>
  <r>
    <x v="2"/>
    <s v="750182"/>
    <s v="Injection tip Ø50 /Đầu bịt trục phun máy đúc chất liệu thép, kích thước phi50x90mm"/>
    <m/>
    <n v="84"/>
    <n v="10776804.523224864"/>
    <n v="414.49248166249475"/>
    <n v="128295.29194315315"/>
    <m/>
    <m/>
    <m/>
    <x v="1"/>
    <m/>
    <s v="N"/>
  </r>
  <r>
    <x v="2"/>
    <s v="750183"/>
    <s v="Injection tip Ø60/Đầu bịt trục phun máy đúc chất liệu thép, kích thước phi60x90mm"/>
    <m/>
    <n v="132"/>
    <n v="19697951.494627401"/>
    <n v="757.61351902413082"/>
    <n v="149226.9052623288"/>
    <m/>
    <m/>
    <m/>
    <x v="1"/>
    <m/>
    <s v="N"/>
  </r>
  <r>
    <x v="2"/>
    <s v="750245"/>
    <s v="End mill/Dao phay ngón bằng thép dùng cho máy CNC￠0.3*4(S)"/>
    <m/>
    <n v="8"/>
    <n v="2736000"/>
    <n v="105.23076923076923"/>
    <n v="342000"/>
    <m/>
    <m/>
    <m/>
    <x v="1"/>
    <m/>
    <s v="N"/>
  </r>
  <r>
    <x v="2"/>
    <s v="750247"/>
    <s v="Dao phay ngón bằng thép dùng cho máy CNCR4.0*10*60L(S)"/>
    <m/>
    <n v="10"/>
    <n v="4411000"/>
    <n v="169.65384615384616"/>
    <n v="441100"/>
    <m/>
    <m/>
    <m/>
    <x v="1"/>
    <m/>
    <s v="N"/>
  </r>
  <r>
    <x v="2"/>
    <s v="750283"/>
    <s v="Super stone/Đá mài 1 (T) * 4 (W) * 100 (L) #800_Xebec"/>
    <m/>
    <n v="14"/>
    <n v="1708354.4303797474"/>
    <n v="65.705939629990283"/>
    <n v="122025.31645569624"/>
    <m/>
    <m/>
    <m/>
    <x v="1"/>
    <m/>
    <s v="N"/>
  </r>
  <r>
    <x v="2"/>
    <s v="750286"/>
    <s v="Ceramic fiber stone bar (oil stone)/ Đá mài Bellstone. Grit:#400.Size:3(T)*6(W)*150(L)"/>
    <m/>
    <n v="40"/>
    <n v="1920000"/>
    <n v="73.84615384615384"/>
    <n v="48000"/>
    <m/>
    <m/>
    <m/>
    <x v="1"/>
    <m/>
    <s v="N"/>
  </r>
  <r>
    <x v="2"/>
    <s v="750288"/>
    <s v="Ceramic fiber stone bar (oil stone)/ Đá mài dầu màu vàng (mài khuôn) Bellstone. Grit:#800. Size: 3 (T) * 6 (W) * 100 (L)"/>
    <m/>
    <n v="40"/>
    <n v="1600000"/>
    <n v="61.53846153846154"/>
    <n v="40000"/>
    <m/>
    <m/>
    <m/>
    <x v="1"/>
    <m/>
    <s v="N"/>
  </r>
  <r>
    <x v="2"/>
    <s v="750290"/>
    <s v="Ceramic fiber stone bar (oil stone)/ Đá màiBellstone. Grit:#400 Size: 3 (T) * 13 (W) * 150 (L)."/>
    <m/>
    <n v="20"/>
    <n v="1320000"/>
    <n v="50.769230769230766"/>
    <n v="66000"/>
    <m/>
    <m/>
    <m/>
    <x v="1"/>
    <m/>
    <s v="N"/>
  </r>
  <r>
    <x v="2"/>
    <s v="750291"/>
    <s v="Ceramic fiber stone bar (oil stone)/ Đá mài dầu màu vàng (mài khuôn) Bellstone. Grit:#800. Size: 3 (T) *13 (W) * 150 (L)."/>
    <m/>
    <n v="20"/>
    <n v="1320000"/>
    <n v="50.769230769230766"/>
    <n v="66000"/>
    <m/>
    <m/>
    <m/>
    <x v="1"/>
    <m/>
    <s v="N"/>
  </r>
  <r>
    <x v="2"/>
    <s v="750406"/>
    <s v="Brass Alloy/ Tấm hợp kim đồng (Cu 98.25-99.45%, crom 0.5-1.5%) C11000, kt: T20*30*60mm"/>
    <m/>
    <n v="8"/>
    <n v="992800"/>
    <n v="38.184615384615384"/>
    <n v="124100"/>
    <m/>
    <m/>
    <m/>
    <x v="1"/>
    <m/>
    <s v="N"/>
  </r>
  <r>
    <x v="2"/>
    <s v="750410"/>
    <s v="Brass Alloy/ Tấm hợp kim đồng (Cu 98.25-99.45%, crom 0.5-1.5%) C11000, Size: T20*50*100mm"/>
    <m/>
    <n v="15"/>
    <n v="6352058.823529412"/>
    <n v="244.30995475113124"/>
    <n v="423470.58823529416"/>
    <m/>
    <m/>
    <m/>
    <x v="1"/>
    <m/>
    <s v="N"/>
  </r>
  <r>
    <x v="2"/>
    <s v="750411"/>
    <s v="Brass Alloy/ Tấm hợp kim đồng (Cu 98.25-99.45%, crom 0.5-1.5%) C11000 KT: 120*50*20mm"/>
    <m/>
    <n v="11"/>
    <n v="3966132.638667"/>
    <n v="152.54356302565384"/>
    <n v="360557.51260609092"/>
    <m/>
    <m/>
    <m/>
    <x v="1"/>
    <m/>
    <s v="N"/>
  </r>
  <r>
    <x v="2"/>
    <s v="750414"/>
    <s v="Tấm hợp kim đồng (Cu 98.25-99.45%, crom 0.5-1.5%) C11000, kt: T30*40*60mm"/>
    <m/>
    <n v="9"/>
    <n v="2759869.5652173916"/>
    <n v="106.14882943143814"/>
    <n v="306652.17391304352"/>
    <m/>
    <m/>
    <m/>
    <x v="1"/>
    <m/>
    <s v="N"/>
  </r>
  <r>
    <x v="2"/>
    <s v="750415"/>
    <s v="Tấm hợp kim đồng (Cu 98.25-99.45%, crom 0.5-1.5%) C11000, kt 30 x 50 x 60 mm"/>
    <m/>
    <n v="7"/>
    <n v="2254000"/>
    <n v="86.692307692307693"/>
    <n v="322000"/>
    <m/>
    <m/>
    <m/>
    <x v="1"/>
    <m/>
    <s v="N"/>
  </r>
  <r>
    <x v="2"/>
    <s v="750416"/>
    <s v="Tấm hợp kim đồng (Cu 98.25-99.45%, crom 0.5-1.5%) C11000, kt: (30*50*80) mm"/>
    <m/>
    <n v="8"/>
    <n v="3160000"/>
    <n v="121.53846153846153"/>
    <n v="395000"/>
    <m/>
    <m/>
    <m/>
    <x v="1"/>
    <m/>
    <s v="N"/>
  </r>
  <r>
    <x v="2"/>
    <s v="750420"/>
    <s v="Tấm hợp kim đồng (Cu 98.25-99.45%, crom 0.5-1.5%) C11000, size: T40 x 50 x 80 mm"/>
    <m/>
    <n v="2"/>
    <n v="924000"/>
    <n v="35.53846153846154"/>
    <n v="462000"/>
    <m/>
    <m/>
    <m/>
    <x v="1"/>
    <m/>
    <s v="N"/>
  </r>
  <r>
    <x v="2"/>
    <s v="750425"/>
    <s v="Straight-fluted tap M1.4x0.3/Mũi tap M1.4*0.3 ren thẳng"/>
    <m/>
    <n v="72"/>
    <n v="6480000"/>
    <n v="249.23076923076923"/>
    <n v="90000"/>
    <m/>
    <m/>
    <m/>
    <x v="1"/>
    <m/>
    <s v="N"/>
  </r>
  <r>
    <x v="2"/>
    <s v="750504"/>
    <s v="White rags/ Giẻ lau cotton trắng (size A4)"/>
    <m/>
    <n v="10"/>
    <n v="264600"/>
    <n v="10.176923076923076"/>
    <n v="26460"/>
    <m/>
    <m/>
    <m/>
    <x v="1"/>
    <m/>
    <s v="N"/>
  </r>
  <r>
    <x v="2"/>
    <s v="750611"/>
    <s v="Axit CTRIC - ACID (C6H8O7)TYPE OF HIGHT PURE/Axit Citric (C6H8O7)/Dung dịch axit C6H807"/>
    <m/>
    <n v="50"/>
    <n v="1475428.57"/>
    <n v="56.747252692307697"/>
    <n v="29508.571400000001"/>
    <m/>
    <m/>
    <n v="0"/>
    <x v="2"/>
    <m/>
    <s v="Y"/>
  </r>
  <r>
    <x v="2"/>
    <s v="750640"/>
    <s v="Welding rod/ que hàn sắt. KT-421 size 2.5"/>
    <m/>
    <n v="5"/>
    <n v="455639.22317115252"/>
    <n v="17.524585506582788"/>
    <n v="91127.844634230511"/>
    <m/>
    <m/>
    <m/>
    <x v="1"/>
    <m/>
    <s v="N"/>
  </r>
  <r>
    <x v="2"/>
    <s v="750720"/>
    <s v="Lubricant Grease No.2(Cartridge grease)/Mỡ bôi trơn số 2(dầu máy loại ống vằn màu xanh)"/>
    <m/>
    <n v="4"/>
    <n v="1360000"/>
    <n v="52.307692307692307"/>
    <n v="340000"/>
    <m/>
    <m/>
    <m/>
    <x v="1"/>
    <m/>
    <s v="N"/>
  </r>
  <r>
    <x v="2"/>
    <s v="750813"/>
    <s v="Electric wire / Dây điện 2*2.5"/>
    <m/>
    <n v="100"/>
    <n v="1744736.5885793497"/>
    <n v="67.105253406898058"/>
    <n v="17447.365885793497"/>
    <m/>
    <m/>
    <m/>
    <x v="1"/>
    <m/>
    <s v="N"/>
  </r>
  <r>
    <x v="2"/>
    <s v="750886"/>
    <s v="Acid /axit H2SO4 20-30%"/>
    <m/>
    <n v="100"/>
    <n v="530000"/>
    <n v="20.384615384615383"/>
    <n v="5300"/>
    <m/>
    <m/>
    <m/>
    <x v="1"/>
    <m/>
    <s v="N"/>
  </r>
  <r>
    <x v="2"/>
    <s v="750900"/>
    <s v="Injection tip Ø70/ Đầu bịt trục phun máy đúc chất liệu thép, kích thước phi70x90mm"/>
    <m/>
    <n v="92"/>
    <n v="17046336.244705617"/>
    <n v="655.62831710406226"/>
    <n v="185286.2635294089"/>
    <m/>
    <m/>
    <m/>
    <x v="1"/>
    <m/>
    <s v="N"/>
  </r>
  <r>
    <x v="2"/>
    <s v="750986"/>
    <s v="Brass wire Ø0.25/Dây đồng máy cắt dây đường kính 0.25 mm,BMWT0.25-5-N"/>
    <m/>
    <n v="3"/>
    <n v="4352858.7257617675"/>
    <n v="167.41764329852953"/>
    <n v="1450952.9085872557"/>
    <m/>
    <m/>
    <m/>
    <x v="1"/>
    <m/>
    <s v="N"/>
  </r>
  <r>
    <x v="2"/>
    <s v="751029"/>
    <s v="Drill/Mũi khoan phi 4"/>
    <m/>
    <n v="4"/>
    <n v="116000"/>
    <n v="4.4615384615384617"/>
    <n v="29000"/>
    <m/>
    <m/>
    <m/>
    <x v="1"/>
    <m/>
    <s v="N"/>
  </r>
  <r>
    <x v="2"/>
    <s v="751093"/>
    <s v="Dao D0.6xA45xD2 Ø2 C-Cut"/>
    <m/>
    <n v="37"/>
    <n v="4483846.1314852601"/>
    <n v="172.45562044174076"/>
    <n v="121185.03058068271"/>
    <m/>
    <m/>
    <m/>
    <x v="1"/>
    <m/>
    <s v="N"/>
  </r>
  <r>
    <x v="2"/>
    <s v="751125"/>
    <s v="Air pipe 4mm Blue. Normal Product_x000d__x000a_/Dây Khí. Đường kính 4mm. Màu xanh, loại thường"/>
    <m/>
    <n v="300"/>
    <n v="1027320"/>
    <n v="39.512307692307694"/>
    <n v="3424.4"/>
    <m/>
    <m/>
    <m/>
    <x v="1"/>
    <m/>
    <s v="N"/>
  </r>
  <r>
    <x v="2"/>
    <s v="751128"/>
    <s v="Gene semi-circle. pipe/ Cây ống gen bán nguyệt D80mm (80x22)màu trắng"/>
    <m/>
    <n v="10"/>
    <n v="1470000"/>
    <n v="56.53846153846154"/>
    <n v="147000"/>
    <m/>
    <m/>
    <m/>
    <x v="1"/>
    <m/>
    <s v="N"/>
  </r>
  <r>
    <x v="2"/>
    <s v="751134"/>
    <s v="Ø8 C-CUT"/>
    <m/>
    <n v="5"/>
    <n v="850000"/>
    <n v="32.692307692307693"/>
    <n v="170000"/>
    <m/>
    <m/>
    <m/>
    <x v="1"/>
    <m/>
    <s v="N"/>
  </r>
  <r>
    <x v="2"/>
    <s v="751136"/>
    <s v="Flat/ Dao Ø10 Flat 22mm"/>
    <m/>
    <n v="11"/>
    <n v="1973827.7726001879"/>
    <n v="75.916452792314914"/>
    <n v="179438.88841819891"/>
    <m/>
    <m/>
    <m/>
    <x v="1"/>
    <m/>
    <s v="N"/>
  </r>
  <r>
    <x v="2"/>
    <s v="751160"/>
    <s v="I-on exchange resin (Mixed Bed Resin)/ Hạt nhựa trao đổi ion PH 0-14. Type No. MB101"/>
    <m/>
    <n v="1"/>
    <n v="772000"/>
    <n v="29.692307692307693"/>
    <n v="772000"/>
    <m/>
    <m/>
    <m/>
    <x v="1"/>
    <m/>
    <s v="N"/>
  </r>
  <r>
    <x v="2"/>
    <s v="751184"/>
    <s v="Endmill R1*12*50L"/>
    <m/>
    <n v="2"/>
    <n v="488000"/>
    <n v="18.76923076923077"/>
    <n v="244000"/>
    <m/>
    <m/>
    <m/>
    <x v="1"/>
    <m/>
    <s v="N"/>
  </r>
  <r>
    <x v="2"/>
    <s v="751219"/>
    <s v="Aluminium profile-Nhôm định hình 30*60 (Ø5-tròn), cây dài 6m"/>
    <m/>
    <n v="3"/>
    <n v="3810000"/>
    <n v="146.53846153846155"/>
    <n v="1270000"/>
    <m/>
    <m/>
    <m/>
    <x v="1"/>
    <m/>
    <s v="N"/>
  </r>
  <r>
    <x v="2"/>
    <s v="751229"/>
    <s v="Bearing  (cover made of stell)/Vòng bi 6902Z"/>
    <m/>
    <n v="3"/>
    <n v="162000"/>
    <n v="6.2307692307692308"/>
    <n v="54000"/>
    <m/>
    <m/>
    <m/>
    <x v="1"/>
    <m/>
    <s v="N"/>
  </r>
  <r>
    <x v="2"/>
    <s v="751230"/>
    <s v="Silicone glue/ Keo dán silicone A500"/>
    <m/>
    <n v="64"/>
    <n v="3840000"/>
    <n v="147.69230769230768"/>
    <n v="60000"/>
    <m/>
    <m/>
    <m/>
    <x v="1"/>
    <m/>
    <s v="N"/>
  </r>
  <r>
    <x v="2"/>
    <s v="751253"/>
    <s v="Hexagonal bolt  (whole gen)/Chìm lục giác gen suốt M12*50mm"/>
    <m/>
    <n v="74"/>
    <n v="319458"/>
    <n v="12.286846153846154"/>
    <n v="4317"/>
    <m/>
    <m/>
    <m/>
    <x v="1"/>
    <m/>
    <s v="N"/>
  </r>
  <r>
    <x v="2"/>
    <s v="751254"/>
    <s v="Stainless Steel Welding/que hàn inox KST-308"/>
    <m/>
    <n v="1"/>
    <n v="217737.73990383651"/>
    <n v="8.3745284578398653"/>
    <n v="217737.73990383651"/>
    <m/>
    <m/>
    <m/>
    <x v="1"/>
    <m/>
    <s v="N"/>
  </r>
  <r>
    <x v="2"/>
    <s v="751478"/>
    <s v="Bearing/ Vòng bi 6305Z"/>
    <m/>
    <n v="87"/>
    <n v="5912217.3913043495"/>
    <n v="227.39297658862884"/>
    <n v="67956.521739130461"/>
    <m/>
    <m/>
    <m/>
    <x v="1"/>
    <m/>
    <s v="N"/>
  </r>
  <r>
    <x v="2"/>
    <s v="751508"/>
    <s v="Drive belt/ Dây curoa A63"/>
    <m/>
    <n v="8"/>
    <n v="561777.77777777798"/>
    <n v="21.606837606837615"/>
    <n v="70222.222222222248"/>
    <m/>
    <m/>
    <m/>
    <x v="1"/>
    <m/>
    <s v="N"/>
  </r>
  <r>
    <x v="2"/>
    <s v="751509"/>
    <s v="TIG-Electrodes_x000d__x000a_/Kim hàn TIG ø1.6x175"/>
    <m/>
    <n v="5"/>
    <n v="1050000"/>
    <n v="40.384615384615387"/>
    <n v="210000"/>
    <m/>
    <m/>
    <n v="0"/>
    <x v="2"/>
    <m/>
    <s v="Y"/>
  </r>
  <r>
    <x v="2"/>
    <s v="751510"/>
    <s v="Plastics prinkler valve_x000d__x000a_/Rắc co nhựa PVC Ø34"/>
    <m/>
    <n v="10"/>
    <n v="220084.17575757584"/>
    <n v="8.4647759906759941"/>
    <n v="22008.417575757583"/>
    <m/>
    <m/>
    <m/>
    <x v="1"/>
    <m/>
    <s v="N"/>
  </r>
  <r>
    <x v="2"/>
    <s v="751708"/>
    <s v="Máng đèn âm trần T8 loại (OSRAM - OERFL418)"/>
    <m/>
    <n v="2"/>
    <n v="1440000"/>
    <n v="55.384615384615387"/>
    <n v="720000"/>
    <m/>
    <m/>
    <m/>
    <x v="1"/>
    <m/>
    <s v="N"/>
  </r>
  <r>
    <x v="2"/>
    <s v="751730"/>
    <s v="Oil cartridge filter for CNC machine/ Lõi lọc dầu PP cho máy CNC"/>
    <m/>
    <n v="202"/>
    <n v="6471734.2579772128"/>
    <n v="248.91285607604664"/>
    <n v="32038.288405827785"/>
    <m/>
    <m/>
    <m/>
    <x v="1"/>
    <m/>
    <s v="N"/>
  </r>
  <r>
    <x v="2"/>
    <s v="751777"/>
    <s v="Fishing line-낚시줄/ Sợi cước trắng Trúc Giang 100% NYLON (PA-Polyamid) nhỏ 0.18mm"/>
    <m/>
    <n v="200"/>
    <n v="3836363.64"/>
    <n v="147.55244769230771"/>
    <n v="19181.818200000002"/>
    <m/>
    <m/>
    <n v="0"/>
    <x v="2"/>
    <m/>
    <s v="Y"/>
  </r>
  <r>
    <x v="2"/>
    <s v="751790"/>
    <s v="KFL002 FL002 Self Aligning Pillow Block Flange Bearing 15mm Shaft/Gối đỡ vòng bi KFL002 FL002"/>
    <m/>
    <n v="4"/>
    <n v="493333.33500000002"/>
    <n v="18.974359038461539"/>
    <n v="123333.33375000001"/>
    <m/>
    <m/>
    <m/>
    <x v="1"/>
    <m/>
    <s v="N"/>
  </r>
  <r>
    <x v="2"/>
    <s v="751799"/>
    <s v="Dao Ø1 BALL ENDMILL- Ø1xR0.5x5xØ4x45"/>
    <m/>
    <n v="112"/>
    <n v="11828848.8029263"/>
    <n v="454.95572318947308"/>
    <n v="105614.7214546991"/>
    <m/>
    <m/>
    <m/>
    <x v="1"/>
    <m/>
    <s v="N"/>
  </r>
  <r>
    <x v="2"/>
    <s v="751804"/>
    <s v="Ø3.42 DRILL MILL- Ø3.42x10x10xØ6x45"/>
    <m/>
    <n v="11"/>
    <n v="1430000"/>
    <n v="55"/>
    <n v="130000"/>
    <m/>
    <m/>
    <m/>
    <x v="1"/>
    <m/>
    <s v="N"/>
  </r>
  <r>
    <x v="2"/>
    <s v="751805"/>
    <s v="Ø4 1TT-CUTTER - Dao phay Ø4x1Tx7xØ6x53"/>
    <m/>
    <n v="5"/>
    <n v="674774.77626931097"/>
    <n v="25.952876010358114"/>
    <n v="134954.95525386219"/>
    <m/>
    <m/>
    <m/>
    <x v="1"/>
    <m/>
    <s v="N"/>
  </r>
  <r>
    <x v="2"/>
    <s v="751808"/>
    <s v="Ø5.01 DRILL MILL - Ø5.01x9x90°xØ6x45"/>
    <m/>
    <n v="10"/>
    <n v="1400083.902"/>
    <n v="53.849380846153849"/>
    <n v="140008.39019999999"/>
    <m/>
    <m/>
    <m/>
    <x v="1"/>
    <m/>
    <s v="N"/>
  </r>
  <r>
    <x v="2"/>
    <s v="751809"/>
    <s v="Ø6 T-CUTTER- Ø6x1Tx7x6x53"/>
    <m/>
    <n v="84"/>
    <n v="12424052.034575999"/>
    <n v="477.84815517599998"/>
    <n v="147905.38136399997"/>
    <m/>
    <m/>
    <m/>
    <x v="1"/>
    <m/>
    <s v="N"/>
  </r>
  <r>
    <x v="2"/>
    <s v="751815"/>
    <s v="Dao Ø2 FLAT - Ø2x8xØ6x45"/>
    <m/>
    <n v="12"/>
    <n v="1476000"/>
    <n v="56.769230769230766"/>
    <n v="123000"/>
    <m/>
    <m/>
    <m/>
    <x v="1"/>
    <m/>
    <s v="N"/>
  </r>
  <r>
    <x v="2"/>
    <s v="751822"/>
    <s v="Dao Ø4 FLAT- Ø4x12x14xS6-45"/>
    <m/>
    <n v="15"/>
    <n v="1170000.0003201338"/>
    <n v="45.000000012312839"/>
    <n v="78000.000021342246"/>
    <m/>
    <m/>
    <m/>
    <x v="1"/>
    <m/>
    <s v="N"/>
  </r>
  <r>
    <x v="2"/>
    <s v="751831"/>
    <s v="Ø6 C-CUT/Dao phay ngón rãnh Ø1x90°xØ6x45"/>
    <m/>
    <n v="21"/>
    <n v="2437235.2941176472"/>
    <n v="93.73981900452489"/>
    <n v="116058.82352941178"/>
    <m/>
    <m/>
    <m/>
    <x v="1"/>
    <m/>
    <s v="N"/>
  </r>
  <r>
    <x v="2"/>
    <s v="751842"/>
    <s v="Chân đỡ để sản phẩm"/>
    <m/>
    <n v="15"/>
    <n v="1800000"/>
    <n v="69.230769230769226"/>
    <n v="120000"/>
    <m/>
    <m/>
    <n v="0"/>
    <x v="2"/>
    <m/>
    <s v="Y"/>
  </r>
  <r>
    <x v="2"/>
    <s v="751883"/>
    <s v="Zinc Pipe/ Ống kẽm  Ø34*L6000*T2.6mm"/>
    <m/>
    <n v="14"/>
    <n v="5922000"/>
    <n v="227.76923076923077"/>
    <n v="423000"/>
    <m/>
    <m/>
    <m/>
    <x v="1"/>
    <m/>
    <s v="N"/>
  </r>
  <r>
    <x v="2"/>
    <s v="751931"/>
    <s v="PULSE CODER/ Bộ mã hóa xung điện(AIA32000)-A860-2051-T321"/>
    <m/>
    <n v="4"/>
    <n v="37276018.099547498"/>
    <n v="1433.6930038287499"/>
    <n v="9319004.5248868745"/>
    <m/>
    <m/>
    <m/>
    <x v="1"/>
    <m/>
    <s v="N"/>
  </r>
  <r>
    <x v="2"/>
    <s v="751958"/>
    <s v="Metal Shim Tape Rolls/Inox dạng cuộn (Căn đệm) 50*0.05mm*5m"/>
    <m/>
    <n v="1"/>
    <n v="572000"/>
    <n v="22"/>
    <n v="572000"/>
    <m/>
    <m/>
    <m/>
    <x v="1"/>
    <m/>
    <s v="N"/>
  </r>
  <r>
    <x v="2"/>
    <s v="751962"/>
    <s v="Metal Shim Tape Rolls/Inox dạng cuộn (Căn đệm) 50*0.07mm*5m"/>
    <m/>
    <n v="3"/>
    <n v="1587000"/>
    <n v="61.03846153846154"/>
    <n v="529000"/>
    <m/>
    <m/>
    <m/>
    <x v="1"/>
    <m/>
    <s v="N"/>
  </r>
  <r>
    <x v="2"/>
    <s v="751963"/>
    <s v="Metal Shim Tape Rolls/Inox dạng cuộn (Căn đệm) 50*0.2mm*5m"/>
    <m/>
    <n v="1"/>
    <n v="580000"/>
    <n v="22.307692307692307"/>
    <n v="580000"/>
    <m/>
    <m/>
    <m/>
    <x v="1"/>
    <m/>
    <s v="N"/>
  </r>
  <r>
    <x v="2"/>
    <s v="752011"/>
    <s v="Industrial Suction Fans/ Quạt thông gió công nghiệp Deton GFD  5.6#. Size: 670x670x320 mm"/>
    <m/>
    <n v="2"/>
    <n v="7340400"/>
    <n v="282.32307692307694"/>
    <n v="3670200"/>
    <m/>
    <m/>
    <n v="0"/>
    <x v="2"/>
    <m/>
    <s v="Y"/>
  </r>
  <r>
    <x v="2"/>
    <s v="752052"/>
    <s v="Circuit break/ Aptomat LS 4 cực 150a. Model: ABN204c 150A"/>
    <m/>
    <n v="1"/>
    <n v="1682000"/>
    <n v="64.692307692307693"/>
    <n v="1682000"/>
    <m/>
    <m/>
    <n v="0"/>
    <x v="2"/>
    <m/>
    <s v="Y"/>
  </r>
  <r>
    <x v="2"/>
    <s v="752062"/>
    <s v="Sodium High‑voltage light bulbs_x000a_/ Bóng đèn cao áp Sodium 400w bầu dục (elip)"/>
    <m/>
    <n v="18"/>
    <n v="8442000"/>
    <n v="324.69230769230768"/>
    <n v="469000"/>
    <m/>
    <m/>
    <m/>
    <x v="1"/>
    <m/>
    <s v="N"/>
  </r>
  <r>
    <x v="2"/>
    <s v="752217"/>
    <s v="CASE GLUE? keo dán lô mi giả"/>
    <m/>
    <n v="28"/>
    <n v="34537581.087995999"/>
    <n v="1328.3685033844615"/>
    <n v="1233485.0388569999"/>
    <m/>
    <m/>
    <n v="0"/>
    <x v="1"/>
    <m/>
    <s v="N"/>
  </r>
  <r>
    <x v="2"/>
    <s v="752370"/>
    <s v="Chóa đèn downlight âm trần AC RDV118"/>
    <m/>
    <n v="18"/>
    <n v="1620000"/>
    <n v="62.307692307692307"/>
    <n v="90000"/>
    <m/>
    <m/>
    <n v="0"/>
    <x v="1"/>
    <m/>
    <s v="N"/>
  </r>
  <r>
    <x v="2"/>
    <s v="752477"/>
    <s v="Đui đèn OSRAM 101749"/>
    <m/>
    <n v="683"/>
    <n v="13120789.473684167"/>
    <n v="504.64574898785258"/>
    <n v="19210.526315789411"/>
    <m/>
    <m/>
    <m/>
    <x v="1"/>
    <m/>
    <s v="N"/>
  </r>
  <r>
    <x v="2"/>
    <s v="752505"/>
    <s v="Twist tap M3*0.5/Dao TAP M3*0.5, mũi xoắn"/>
    <m/>
    <n v="31"/>
    <n v="3645600.0042272764"/>
    <n v="140.21538477797216"/>
    <n v="117600.00013636376"/>
    <m/>
    <m/>
    <m/>
    <x v="1"/>
    <m/>
    <s v="N"/>
  </r>
  <r>
    <x v="2"/>
    <s v="752562"/>
    <s v="Dao D6*13FL*45L*SD6"/>
    <m/>
    <n v="64"/>
    <n v="8959988.2877899669"/>
    <n v="344.61493414576796"/>
    <n v="139999.81699671823"/>
    <m/>
    <m/>
    <m/>
    <x v="1"/>
    <m/>
    <s v="N"/>
  </r>
  <r>
    <x v="2"/>
    <s v="752621"/>
    <s v="Epoxy KCC Paint_x000d_/Sơn Epoxy KCC màu xanh lục D40434"/>
    <m/>
    <n v="4"/>
    <n v="7428544.5199999996"/>
    <n v="285.71325076923074"/>
    <n v="1857136.13"/>
    <m/>
    <m/>
    <m/>
    <x v="1"/>
    <m/>
    <s v="N"/>
  </r>
  <r>
    <x v="2"/>
    <s v="752624"/>
    <s v="Epoxy KCC Paint_x000d_/Sơn Epoxy KCC màu xanh lam 5445"/>
    <m/>
    <n v="2"/>
    <n v="2865923.2933339998"/>
    <n v="110.2278189743846"/>
    <n v="1432961.6466669999"/>
    <m/>
    <m/>
    <n v="0"/>
    <x v="1"/>
    <m/>
    <s v="N"/>
  </r>
  <r>
    <x v="2"/>
    <s v="752625"/>
    <s v="Hardener/ Chất làm đông cứng sơn ET5660"/>
    <m/>
    <n v="5"/>
    <n v="3077053.6214285698"/>
    <n v="118.34821620879114"/>
    <n v="615410.72428571398"/>
    <m/>
    <m/>
    <m/>
    <x v="1"/>
    <m/>
    <s v="N"/>
  </r>
  <r>
    <x v="2"/>
    <s v="752644"/>
    <s v="T Cutter/ Dao phay D2.5xD0.3TxD1  T-Cut"/>
    <m/>
    <n v="21"/>
    <n v="2916156.3440847462"/>
    <n v="112.15985938787486"/>
    <n v="138864.58781355934"/>
    <m/>
    <m/>
    <m/>
    <x v="1"/>
    <m/>
    <s v="N"/>
  </r>
  <r>
    <x v="2"/>
    <s v="752664"/>
    <s v="Cable of Cctv System CADIVI-DVV/Sx 4*1.5-0.6/1kV-V_x000a_/ Cáp điều khiển 4*1.5-0.6/1kV-V"/>
    <m/>
    <n v="252"/>
    <n v="12726000"/>
    <n v="489.46153846153845"/>
    <n v="50500"/>
    <m/>
    <m/>
    <m/>
    <x v="1"/>
    <m/>
    <s v="N"/>
  </r>
  <r>
    <x v="2"/>
    <s v="752670"/>
    <s v="Hexagonal bolt M6*70/  Chìm lục giác M6*70"/>
    <m/>
    <n v="39"/>
    <n v="84283.333333333299"/>
    <n v="3.2416666666666654"/>
    <n v="2161.1111111111104"/>
    <m/>
    <m/>
    <m/>
    <x v="1"/>
    <m/>
    <s v="N"/>
  </r>
  <r>
    <x v="2"/>
    <s v="752746"/>
    <s v="Gas R22/Bình GAS R22 ẤN Độ (gas dupont)"/>
    <m/>
    <n v="3"/>
    <n v="9939000"/>
    <n v="382.26923076923077"/>
    <n v="3313000"/>
    <m/>
    <m/>
    <m/>
    <x v="1"/>
    <m/>
    <s v="N"/>
  </r>
  <r>
    <x v="2"/>
    <s v="752748"/>
    <s v="Straight-fluted tap M2*0.4/Mũi tap M2*0.4 ren thẳng"/>
    <m/>
    <n v="14"/>
    <n v="2549442.42875"/>
    <n v="98.055478028846153"/>
    <n v="182103.03062499998"/>
    <m/>
    <m/>
    <n v="0"/>
    <x v="2"/>
    <m/>
    <s v="Y"/>
  </r>
  <r>
    <x v="2"/>
    <s v="752793"/>
    <s v="White inhibitor (Cleaning Mold Liquide)/Dầu dưỡng khuôn màu Trắng (Dung dịch rửa khuôn) QQ-39"/>
    <m/>
    <n v="23"/>
    <n v="1562654.671280276"/>
    <n v="60.102102741549075"/>
    <n v="67941.507446968521"/>
    <m/>
    <m/>
    <m/>
    <x v="1"/>
    <m/>
    <s v="N"/>
  </r>
  <r>
    <x v="2"/>
    <s v="752810"/>
    <s v="SPIRAL TAP M1.6*0.35/Tap xoắn M1.6*0.35"/>
    <m/>
    <n v="13"/>
    <n v="2993900"/>
    <n v="115.15"/>
    <n v="230300"/>
    <m/>
    <m/>
    <m/>
    <x v="1"/>
    <m/>
    <s v="N"/>
  </r>
  <r>
    <x v="2"/>
    <s v="752811"/>
    <s v="Industrial stainless steel boiler/ Nồi inox công nghiệp 60 x 60 cm (170 lít)"/>
    <m/>
    <n v="1"/>
    <n v="2800000"/>
    <n v="107.69230769230769"/>
    <n v="2800000"/>
    <m/>
    <m/>
    <n v="0"/>
    <x v="2"/>
    <m/>
    <s v="Y"/>
  </r>
  <r>
    <x v="2"/>
    <s v="752841"/>
    <s v="Drive Belt/Fan Belt/ Dây curoa quạt thông gió A-84"/>
    <m/>
    <n v="7"/>
    <n v="490000"/>
    <n v="18.846153846153847"/>
    <n v="70000"/>
    <m/>
    <m/>
    <n v="0"/>
    <x v="2"/>
    <m/>
    <s v="Y"/>
  </r>
  <r>
    <x v="2"/>
    <s v="752861"/>
    <s v="Aluminum bar/Thanh nhôm U50 dài 6m, dày 1,4mm."/>
    <m/>
    <n v="16"/>
    <n v="6320000"/>
    <n v="243.07692307692307"/>
    <n v="395000"/>
    <m/>
    <m/>
    <m/>
    <x v="1"/>
    <m/>
    <s v="N"/>
  </r>
  <r>
    <x v="2"/>
    <s v="752867"/>
    <s v="Turret Spring / Lò xo kéo dài dao máy cnc 5x30x300mm"/>
    <m/>
    <n v="1"/>
    <n v="226305.28846153803"/>
    <n v="8.7040495562130005"/>
    <n v="226305.28846153803"/>
    <m/>
    <m/>
    <m/>
    <x v="1"/>
    <m/>
    <s v="N"/>
  </r>
  <r>
    <x v="2"/>
    <s v="752911"/>
    <s v="Φ 3.3 Drill"/>
    <m/>
    <n v="8"/>
    <n v="720000"/>
    <n v="27.692307692307693"/>
    <n v="90000"/>
    <m/>
    <m/>
    <m/>
    <x v="1"/>
    <m/>
    <s v="N"/>
  </r>
  <r>
    <x v="2"/>
    <s v="752927"/>
    <s v="Super stone 220/ Đá mài trắng 220  KT: 3*6*150 (AO 1/8*1/4*6 #220)"/>
    <m/>
    <n v="2"/>
    <n v="1350000"/>
    <n v="51.92307692307692"/>
    <n v="675000"/>
    <m/>
    <m/>
    <m/>
    <x v="1"/>
    <m/>
    <s v="N"/>
  </r>
  <r>
    <x v="2"/>
    <s v="752931"/>
    <s v="Hexagonal bolt/ Chìm lục giác M10*180"/>
    <m/>
    <n v="29"/>
    <n v="609000"/>
    <n v="23.423076923076923"/>
    <n v="21000"/>
    <m/>
    <m/>
    <m/>
    <x v="1"/>
    <m/>
    <s v="N"/>
  </r>
  <r>
    <x v="2"/>
    <s v="752939"/>
    <s v="Air-conditioning propeller/Cánh quạt trane 48.000 btu ( MCV048BB0WAA)."/>
    <m/>
    <n v="2"/>
    <n v="6801205.7319999998"/>
    <n v="261.58483584615385"/>
    <n v="3400602.8659999999"/>
    <m/>
    <m/>
    <n v="0"/>
    <x v="1"/>
    <m/>
    <s v="N"/>
  </r>
  <r>
    <x v="2"/>
    <s v="752956"/>
    <s v="Time trễ điều hòa trane. W-2F ( 1.5 AMP)."/>
    <m/>
    <n v="7"/>
    <n v="7090000"/>
    <n v="272.69230769230768"/>
    <n v="1012857.1428571428"/>
    <m/>
    <m/>
    <m/>
    <x v="1"/>
    <m/>
    <s v="Y"/>
  </r>
  <r>
    <x v="2"/>
    <s v="752999"/>
    <s v="Mold Pin-EJECTOR PIN/ Chốt hãm bằng thép của khuôn đúc SKD61, D4.5 -L100-D8 -H6"/>
    <m/>
    <n v="21"/>
    <n v="378000"/>
    <n v="14.538461538461538"/>
    <n v="18000"/>
    <m/>
    <m/>
    <m/>
    <x v="1"/>
    <m/>
    <s v="N"/>
  </r>
  <r>
    <x v="2"/>
    <s v="753003"/>
    <s v="CABIRD ENDMILL: R0.1*1*45 (BALL ENDMILL)"/>
    <m/>
    <n v="5"/>
    <n v="1900000"/>
    <n v="73.07692307692308"/>
    <n v="380000"/>
    <m/>
    <m/>
    <m/>
    <x v="1"/>
    <m/>
    <s v="N"/>
  </r>
  <r>
    <x v="2"/>
    <s v="753007"/>
    <s v="CABIRD ENDMILL R2.0*12*50L (Ball end mill)"/>
    <m/>
    <n v="4"/>
    <n v="1292000"/>
    <n v="49.692307692307693"/>
    <n v="323000"/>
    <m/>
    <m/>
    <m/>
    <x v="1"/>
    <m/>
    <s v="N"/>
  </r>
  <r>
    <x v="2"/>
    <s v="753013"/>
    <s v="CABIRD ENDMILL R1.0*25*60L (Ball end mill)"/>
    <m/>
    <n v="6"/>
    <n v="1674000"/>
    <n v="64.384615384615387"/>
    <n v="279000"/>
    <m/>
    <m/>
    <m/>
    <x v="1"/>
    <m/>
    <s v="N"/>
  </r>
  <r>
    <x v="2"/>
    <s v="753015"/>
    <s v="CABIRD ENDMILL R0.75*25*60L (Ball end mill)"/>
    <m/>
    <n v="5"/>
    <n v="1495021.016875"/>
    <n v="57.500808341346151"/>
    <n v="299004.20337499998"/>
    <m/>
    <m/>
    <m/>
    <x v="1"/>
    <m/>
    <s v="N"/>
  </r>
  <r>
    <x v="2"/>
    <s v="753018"/>
    <s v="CABIRD ENDMILL R0.2*4*45L (Ball end mill)"/>
    <m/>
    <n v="5"/>
    <n v="1825000"/>
    <n v="70.192307692307693"/>
    <n v="365000"/>
    <m/>
    <m/>
    <m/>
    <x v="1"/>
    <m/>
    <s v="N"/>
  </r>
  <r>
    <x v="2"/>
    <s v="753041"/>
    <s v="Flat/ Dao lưỡi bằng Ø3 Flat 8mm (R02)"/>
    <m/>
    <n v="24"/>
    <n v="1872000.0003658887"/>
    <n v="72.00000001407264"/>
    <n v="78000.000015245358"/>
    <m/>
    <m/>
    <m/>
    <x v="1"/>
    <m/>
    <s v="N"/>
  </r>
  <r>
    <x v="2"/>
    <s v="753064"/>
    <s v="Dao D1.5X0.3TXD0.8X6.5 T CUT"/>
    <m/>
    <n v="82"/>
    <n v="7062755.176149833"/>
    <n v="271.64442985191664"/>
    <n v="86131.160684754068"/>
    <m/>
    <m/>
    <m/>
    <x v="1"/>
    <m/>
    <s v="N"/>
  </r>
  <r>
    <x v="2"/>
    <s v="753097"/>
    <s v="Ø1.5 FLAT/Dao lưỡi bằng- Ø1.5x3x9xØ6x45"/>
    <m/>
    <n v="70"/>
    <n v="8945132.7406699993"/>
    <n v="344.04356694884615"/>
    <n v="127787.61058099999"/>
    <m/>
    <m/>
    <n v="0"/>
    <x v="2"/>
    <m/>
    <s v="Y"/>
  </r>
  <r>
    <x v="2"/>
    <s v="753164"/>
    <s v="Spiral tap M1.7*0.35 /Mũi taro M1.7*0.35 xoắn"/>
    <m/>
    <n v="22"/>
    <n v="5582449.1066739997"/>
    <n v="214.70958102592306"/>
    <n v="253747.68666699997"/>
    <m/>
    <m/>
    <m/>
    <x v="1"/>
    <m/>
    <s v="N"/>
  </r>
  <r>
    <x v="2"/>
    <s v="753165"/>
    <s v="DRILL/Mũi khoan PL1.22"/>
    <m/>
    <n v="2"/>
    <n v="492083.84411800001"/>
    <n v="18.926301696846153"/>
    <n v="246041.922059"/>
    <m/>
    <m/>
    <m/>
    <x v="1"/>
    <m/>
    <s v="N"/>
  </r>
  <r>
    <x v="2"/>
    <s v="753171"/>
    <s v="Mũi khoan Ø1 DRILL - Ø1x5x9xØ3x45"/>
    <m/>
    <n v="38"/>
    <n v="5982564.102564103"/>
    <n v="230.09861932938858"/>
    <n v="157435.89743589744"/>
    <m/>
    <m/>
    <m/>
    <x v="1"/>
    <m/>
    <s v="N"/>
  </r>
  <r>
    <x v="2"/>
    <s v="753228"/>
    <s v="PointTap/Tap M4*0.7"/>
    <m/>
    <n v="7"/>
    <n v="875283.80625000002"/>
    <n v="33.664761778846156"/>
    <n v="125040.54375"/>
    <m/>
    <m/>
    <m/>
    <x v="1"/>
    <m/>
    <s v="N"/>
  </r>
  <r>
    <x v="2"/>
    <s v="753241"/>
    <s v="Solder wire_x000a_/ Cuộn dây hàn chất liệu SKD61: phi 0.3"/>
    <m/>
    <n v="7"/>
    <n v="3150000"/>
    <n v="121.15384615384616"/>
    <n v="450000"/>
    <m/>
    <m/>
    <m/>
    <x v="1"/>
    <m/>
    <s v="N"/>
  </r>
  <r>
    <x v="2"/>
    <s v="753244"/>
    <s v="Drill chuck holder _x000d__x000a_/ Tay kẹp dao máy CNC"/>
    <m/>
    <n v="2"/>
    <n v="3340000"/>
    <n v="128.46153846153845"/>
    <n v="1670000"/>
    <m/>
    <m/>
    <m/>
    <x v="1"/>
    <m/>
    <s v="N"/>
  </r>
  <r>
    <x v="2"/>
    <s v="753268"/>
    <s v="Mold Pin-EJECTOR PIN_x000d__x000a_/ Chốt hãm bằng thép của khuôn đúc DEP4N 4.0-L300-H6-D8. EPJ4-300"/>
    <m/>
    <n v="21"/>
    <n v="525000"/>
    <n v="20.192307692307693"/>
    <n v="25000"/>
    <m/>
    <m/>
    <m/>
    <x v="1"/>
    <m/>
    <s v="N"/>
  </r>
  <r>
    <x v="2"/>
    <s v="753284"/>
    <s v="Tap M2.6*0.45"/>
    <m/>
    <n v="23"/>
    <n v="3138222.2234999998"/>
    <n v="120.70085474999999"/>
    <n v="136444.44449999998"/>
    <m/>
    <m/>
    <m/>
    <x v="1"/>
    <m/>
    <s v="N"/>
  </r>
  <r>
    <x v="2"/>
    <s v="753350"/>
    <s v="Plastics connector /Chếch PVC Ø 27"/>
    <m/>
    <n v="5"/>
    <n v="16500"/>
    <n v="0.63461538461538458"/>
    <n v="3300"/>
    <m/>
    <m/>
    <m/>
    <x v="1"/>
    <m/>
    <s v="N"/>
  </r>
  <r>
    <x v="2"/>
    <s v="753395"/>
    <s v="Hạt dao Insert PC130/TEEN43TR"/>
    <m/>
    <n v="18"/>
    <n v="2736000"/>
    <n v="105.23076923076923"/>
    <n v="152000"/>
    <m/>
    <m/>
    <m/>
    <x v="1"/>
    <m/>
    <s v="N"/>
  </r>
  <r>
    <x v="2"/>
    <s v="753496"/>
    <s v="PVC solvent cement/Keo dán ống pvc hãng tiền phong ( lọ 1 kg)"/>
    <m/>
    <n v="1"/>
    <n v="150000"/>
    <n v="5.7692307692307692"/>
    <n v="150000"/>
    <m/>
    <m/>
    <m/>
    <x v="1"/>
    <m/>
    <s v="N"/>
  </r>
  <r>
    <x v="2"/>
    <s v="753545"/>
    <s v="Băng cuốn bảo ôn lạnh"/>
    <m/>
    <n v="4"/>
    <n v="40188.888000000006"/>
    <n v="1.5457264615384618"/>
    <n v="10047.222000000002"/>
    <m/>
    <m/>
    <m/>
    <x v="1"/>
    <m/>
    <s v="N"/>
  </r>
  <r>
    <x v="2"/>
    <s v="753596"/>
    <s v="Dao D1.5*9FL*10*D3 DR"/>
    <m/>
    <n v="63"/>
    <n v="6114272.7272727303"/>
    <n v="235.16433566433579"/>
    <n v="97051.9480519481"/>
    <m/>
    <m/>
    <m/>
    <x v="1"/>
    <m/>
    <s v="N"/>
  </r>
  <r>
    <x v="2"/>
    <s v="753598"/>
    <s v="Mũi khoan 4.32*C STEP DR"/>
    <m/>
    <n v="51"/>
    <n v="6628506.9249956897"/>
    <n v="254.94257403829576"/>
    <n v="129970.72401952333"/>
    <m/>
    <m/>
    <m/>
    <x v="1"/>
    <m/>
    <s v="N"/>
  </r>
  <r>
    <x v="2"/>
    <s v="753605"/>
    <s v="Roller for conveyor/Con lăn tròn to chuyền lắp ráp ( L: 168,6 x phi 87,9)mm"/>
    <m/>
    <n v="2"/>
    <n v="1700000"/>
    <n v="65.384615384615387"/>
    <n v="850000"/>
    <m/>
    <m/>
    <m/>
    <x v="1"/>
    <m/>
    <s v="N"/>
  </r>
  <r>
    <x v="2"/>
    <s v="753665"/>
    <s v="Nối Ren ngoài ppr phi 63"/>
    <m/>
    <n v="1"/>
    <n v="344000"/>
    <n v="13.23076923076923"/>
    <n v="344000"/>
    <m/>
    <m/>
    <n v="0"/>
    <x v="2"/>
    <m/>
    <s v="Y"/>
  </r>
  <r>
    <x v="2"/>
    <s v="753683"/>
    <s v="연마석 드레셔/Dụng cụ sửa đá kim cương loại một điểm kích thước:  Ø9*23.45*Ø11*22, tổng chiều dài 45.45mm"/>
    <m/>
    <n v="1"/>
    <n v="80000"/>
    <n v="3.0769230769230771"/>
    <n v="80000"/>
    <m/>
    <m/>
    <m/>
    <x v="1"/>
    <m/>
    <s v="N"/>
  </r>
  <r>
    <x v="2"/>
    <s v="753810"/>
    <s v="Rubber coupling/Khớp nối cao su mặt bích DN 150 ( (Áp lực làm việc lớn nhất PN25. Maker: AUT-Malaysia)"/>
    <m/>
    <n v="1"/>
    <n v="1650000"/>
    <n v="63.46153846153846"/>
    <n v="1650000"/>
    <m/>
    <m/>
    <n v="0"/>
    <x v="2"/>
    <m/>
    <s v="Y"/>
  </r>
  <r>
    <x v="2"/>
    <s v="753817"/>
    <s v="Drill M5.1*25FL*130L*S8"/>
    <m/>
    <n v="48"/>
    <n v="16433368.398721566"/>
    <n v="632.05263072006028"/>
    <n v="342361.84164003265"/>
    <m/>
    <m/>
    <m/>
    <x v="1"/>
    <m/>
    <s v="N"/>
  </r>
  <r>
    <x v="2"/>
    <s v="753858"/>
    <s v="Knob Silicon/Núm silicon kích thước 30*60*40"/>
    <m/>
    <n v="8"/>
    <n v="2400000"/>
    <n v="92.307692307692307"/>
    <n v="300000"/>
    <m/>
    <m/>
    <n v="0"/>
    <x v="2"/>
    <m/>
    <s v="Y"/>
  </r>
  <r>
    <x v="2"/>
    <s v="753859"/>
    <s v="Knob Silicon/Núm silicon hình tròn R5846, kích thước Ø50*40"/>
    <m/>
    <n v="6"/>
    <n v="1800000"/>
    <n v="69.230769230769226"/>
    <n v="300000"/>
    <m/>
    <m/>
    <m/>
    <x v="1"/>
    <m/>
    <s v="N"/>
  </r>
  <r>
    <x v="2"/>
    <s v="753981"/>
    <s v="Bearing/Vòng bi NSK 7204ATYNDBPL5"/>
    <m/>
    <n v="16"/>
    <n v="19200320.133301735"/>
    <n v="738.4738512808359"/>
    <n v="1200020.0083313584"/>
    <m/>
    <m/>
    <m/>
    <x v="1"/>
    <m/>
    <s v="N"/>
  </r>
  <r>
    <x v="2"/>
    <s v="753982"/>
    <s v="Bearing/Vòng bi NSK 6004DDU"/>
    <m/>
    <n v="13"/>
    <n v="728000"/>
    <n v="28"/>
    <n v="56000"/>
    <m/>
    <m/>
    <m/>
    <x v="1"/>
    <m/>
    <s v="N"/>
  </r>
  <r>
    <x v="2"/>
    <s v="754019"/>
    <s v="Hexagonal bolt/ Chìm lục giác M6*120"/>
    <m/>
    <n v="41"/>
    <n v="354609"/>
    <n v="13.638807692307692"/>
    <n v="8649"/>
    <m/>
    <m/>
    <m/>
    <x v="1"/>
    <m/>
    <s v="N"/>
  </r>
  <r>
    <x v="2"/>
    <s v="754032"/>
    <s v="Fuse/Cầu chì Taisee. RGS11-500V,50A"/>
    <m/>
    <n v="6"/>
    <n v="604399.99800000002"/>
    <n v="23.246153769230769"/>
    <n v="100733.333"/>
    <m/>
    <m/>
    <n v="0"/>
    <x v="2"/>
    <m/>
    <s v="Y"/>
  </r>
  <r>
    <x v="2"/>
    <s v="754090"/>
    <s v="Fuse/Cầu chì Bussman BS88:4-690V, 50A"/>
    <m/>
    <n v="5"/>
    <n v="1171929.8235299999"/>
    <n v="45.074223981923076"/>
    <n v="234385.964706"/>
    <m/>
    <m/>
    <m/>
    <x v="1"/>
    <m/>
    <s v="N"/>
  </r>
  <r>
    <x v="2"/>
    <s v="754157"/>
    <s v="Delrin Bearing/vòng bi A98L-0005-0368#001"/>
    <m/>
    <n v="39"/>
    <n v="8427281.4968268313"/>
    <n v="324.1262114164166"/>
    <n v="216084.14094427772"/>
    <m/>
    <m/>
    <m/>
    <x v="1"/>
    <m/>
    <s v="N"/>
  </r>
  <r>
    <x v="2"/>
    <s v="754159"/>
    <s v="Tig welding machines/Công tắc máy hàn Tig"/>
    <m/>
    <n v="9"/>
    <n v="180000"/>
    <n v="6.9230769230769234"/>
    <n v="20000"/>
    <m/>
    <m/>
    <n v="0"/>
    <x v="2"/>
    <m/>
    <s v="Y"/>
  </r>
  <r>
    <x v="2"/>
    <s v="754185"/>
    <s v="Drill 3.03x8xSD6"/>
    <m/>
    <n v="11"/>
    <n v="3619000"/>
    <n v="139.19230769230768"/>
    <n v="329000"/>
    <m/>
    <m/>
    <n v="0"/>
    <x v="2"/>
    <m/>
    <s v="Y"/>
  </r>
  <r>
    <x v="2"/>
    <s v="754197"/>
    <s v="Drill 2.2*sd4"/>
    <m/>
    <n v="21"/>
    <n v="1680000"/>
    <n v="64.615384615384613"/>
    <n v="80000"/>
    <m/>
    <m/>
    <m/>
    <x v="1"/>
    <m/>
    <s v="N"/>
  </r>
  <r>
    <x v="2"/>
    <s v="754198"/>
    <s v="Drill 2.1*sd4"/>
    <m/>
    <n v="5"/>
    <n v="400000"/>
    <n v="15.384615384615385"/>
    <n v="80000"/>
    <m/>
    <m/>
    <m/>
    <x v="1"/>
    <m/>
    <s v="N"/>
  </r>
  <r>
    <x v="2"/>
    <s v="754351"/>
    <s v="Sơn Unipoxy Lining tự phẳng ( Epoxy KCC ET5635 màu D40434-xanh lục) bao gồm cả chất đóng cứng"/>
    <m/>
    <n v="3"/>
    <n v="7950000"/>
    <n v="305.76923076923077"/>
    <n v="2650000"/>
    <m/>
    <m/>
    <m/>
    <x v="1"/>
    <m/>
    <s v="N"/>
  </r>
  <r>
    <x v="2"/>
    <s v="754372"/>
    <s v="plastic welding rod/Que hàn nhựa PVC ( dạng  que đôi )"/>
    <m/>
    <n v="1"/>
    <n v="118000"/>
    <n v="4.5384615384615383"/>
    <n v="118000"/>
    <m/>
    <m/>
    <n v="0"/>
    <x v="1"/>
    <m/>
    <s v="N"/>
  </r>
  <r>
    <x v="2"/>
    <s v="754399"/>
    <s v="Nút dừng khẩn cấp ø22  Hanyoung 2 No, 2 Nc, MRE-RR1R (6A,250V)"/>
    <m/>
    <n v="15"/>
    <n v="1050245.441489375"/>
    <n v="40.394055441899035"/>
    <n v="70016.362765958329"/>
    <m/>
    <m/>
    <m/>
    <x v="1"/>
    <m/>
    <s v="N"/>
  </r>
  <r>
    <x v="2"/>
    <s v="754512"/>
    <s v="C-CUTTER /Dao phay 2F D0.3x90x45"/>
    <m/>
    <n v="2"/>
    <n v="271776.12571774842"/>
    <n v="10.452927912221092"/>
    <n v="135888.06285887421"/>
    <m/>
    <m/>
    <m/>
    <x v="1"/>
    <m/>
    <s v="N"/>
  </r>
  <r>
    <x v="2"/>
    <s v="754518"/>
    <s v="CABIRD Endmill Ø10*R2.0*25*90L (코너 R2.0, 4날)/Dao CNC dùng để cắt gọt sản phẩm"/>
    <m/>
    <n v="5"/>
    <n v="2680774.7242412157"/>
    <n v="103.10672016312368"/>
    <n v="536154.94484824315"/>
    <m/>
    <m/>
    <m/>
    <x v="1"/>
    <m/>
    <s v="N"/>
  </r>
  <r>
    <x v="2"/>
    <s v="754520"/>
    <s v="CABIRD Endmill Ø3*12*50/Dao CNC dùng để cắt gọt sản phẩm (Flat Endmill)"/>
    <m/>
    <n v="12"/>
    <n v="2808000.0254579699"/>
    <n v="108.00000097915269"/>
    <n v="234000.0021214975"/>
    <m/>
    <m/>
    <m/>
    <x v="1"/>
    <m/>
    <s v="N"/>
  </r>
  <r>
    <x v="2"/>
    <s v="754521"/>
    <s v="Dao CABIRD ENDMILL: R3.0*15*60L (볼엔드밀)"/>
    <m/>
    <n v="15"/>
    <n v="3759275.1724137901"/>
    <n v="144.58750663129962"/>
    <n v="250618.344827586"/>
    <m/>
    <m/>
    <m/>
    <x v="1"/>
    <m/>
    <s v="N"/>
  </r>
  <r>
    <x v="2"/>
    <s v="754522"/>
    <s v="CABIRD ENDMILL Ø10*25*90L Flat Endmill"/>
    <m/>
    <n v="9"/>
    <n v="5328000"/>
    <n v="204.92307692307693"/>
    <n v="592000"/>
    <m/>
    <m/>
    <m/>
    <x v="1"/>
    <m/>
    <s v="N"/>
  </r>
  <r>
    <x v="2"/>
    <s v="754524"/>
    <s v="Endmill R0.3*8*45L  Ball endmill"/>
    <m/>
    <n v="7"/>
    <n v="2261000"/>
    <n v="86.961538461538467"/>
    <n v="323000"/>
    <m/>
    <m/>
    <m/>
    <x v="1"/>
    <m/>
    <s v="N"/>
  </r>
  <r>
    <x v="2"/>
    <s v="754525"/>
    <s v="CABIRD ENDMILL  Ø8*R1.0*16*70L  (Flat Endmill)/Dao CNC dùng để cắt gọt sản phẩm"/>
    <m/>
    <n v="4"/>
    <n v="1644365.1886251457"/>
    <n v="63.244814947120986"/>
    <n v="411091.29715628643"/>
    <m/>
    <m/>
    <m/>
    <x v="1"/>
    <m/>
    <s v="N"/>
  </r>
  <r>
    <x v="2"/>
    <s v="754581"/>
    <s v="Flat/Dao lưỡi bằng D0.8x3FLxD0.7x6 FLAT"/>
    <m/>
    <n v="7"/>
    <n v="910000"/>
    <n v="35"/>
    <n v="130000"/>
    <m/>
    <m/>
    <m/>
    <x v="1"/>
    <m/>
    <s v="N"/>
  </r>
  <r>
    <x v="2"/>
    <s v="754617"/>
    <s v="Endmill/dao cắtPCD Ø5.25xR0.3x11xØ6x40"/>
    <m/>
    <n v="8"/>
    <n v="3630545.4545454499"/>
    <n v="139.63636363636346"/>
    <n v="453818.18181818124"/>
    <m/>
    <m/>
    <m/>
    <x v="1"/>
    <m/>
    <s v="N"/>
  </r>
  <r>
    <x v="2"/>
    <s v="754653"/>
    <s v="Mold Pin-EJECTOR PIN //Chốt hãm bằng thép SKD61 của khuôn đúc d4*L100*H6*D8/ 밀핀&quot;"/>
    <m/>
    <n v="17"/>
    <n v="464076.38888888457"/>
    <n v="17.849091880341714"/>
    <n v="27298.611111110858"/>
    <m/>
    <m/>
    <m/>
    <x v="1"/>
    <m/>
    <s v="N"/>
  </r>
  <r>
    <x v="2"/>
    <s v="754674"/>
    <s v="Flat/Dao cắt  D1.3X3X9 SD4 2F"/>
    <m/>
    <n v="19"/>
    <n v="5054000"/>
    <n v="194.38461538461539"/>
    <n v="266000"/>
    <m/>
    <m/>
    <m/>
    <x v="1"/>
    <m/>
    <s v="N"/>
  </r>
  <r>
    <x v="2"/>
    <s v="754683"/>
    <s v="Drill 1.65/Dao  1.65"/>
    <m/>
    <n v="15"/>
    <n v="3719380.23948"/>
    <n v="143.05308613384616"/>
    <n v="247958.68263200001"/>
    <m/>
    <m/>
    <m/>
    <x v="1"/>
    <m/>
    <s v="N"/>
  </r>
  <r>
    <x v="2"/>
    <s v="754717"/>
    <s v="dirll/ Dao Ø3.35x12xSD6"/>
    <m/>
    <n v="23"/>
    <n v="7820000"/>
    <n v="300.76923076923077"/>
    <n v="340000"/>
    <m/>
    <m/>
    <n v="0"/>
    <x v="2"/>
    <m/>
    <s v="Y"/>
  </r>
  <r>
    <x v="2"/>
    <s v="754735"/>
    <s v="Drill 2.04x10*SD4/Dao 2.04x10*SD4 (hợp kim)"/>
    <m/>
    <n v="7"/>
    <n v="2604000"/>
    <n v="100.15384615384616"/>
    <n v="372000"/>
    <m/>
    <m/>
    <n v="0"/>
    <x v="2"/>
    <m/>
    <s v="Y"/>
  </r>
  <r>
    <x v="2"/>
    <s v="754785"/>
    <s v="Light/ Bóng đèn rạng đông sợi đôt 40W"/>
    <m/>
    <n v="7"/>
    <n v="105000"/>
    <n v="4.0384615384615383"/>
    <n v="15000"/>
    <m/>
    <m/>
    <n v="0"/>
    <x v="2"/>
    <m/>
    <s v="Y"/>
  </r>
  <r>
    <x v="2"/>
    <s v="754797"/>
    <s v="Drill 5.1x15xD6x45"/>
    <m/>
    <n v="16"/>
    <n v="2996363.6363636302"/>
    <n v="115.24475524475501"/>
    <n v="187272.72727272689"/>
    <m/>
    <m/>
    <m/>
    <x v="1"/>
    <m/>
    <s v="N"/>
  </r>
  <r>
    <x v="2"/>
    <s v="754824"/>
    <s v="Dao CABIRD ENDMILL R1.5*25*70L (Ball end mill)"/>
    <m/>
    <n v="4"/>
    <n v="1372000"/>
    <n v="52.769230769230766"/>
    <n v="343000"/>
    <m/>
    <m/>
    <m/>
    <x v="1"/>
    <m/>
    <s v="N"/>
  </r>
  <r>
    <x v="2"/>
    <s v="754825"/>
    <s v="CABIRD ENDMILL: R3.0*15*90L (볼엔드밀)"/>
    <m/>
    <n v="7"/>
    <n v="1974000"/>
    <n v="75.92307692307692"/>
    <n v="282000"/>
    <m/>
    <m/>
    <m/>
    <x v="1"/>
    <m/>
    <s v="N"/>
  </r>
  <r>
    <x v="2"/>
    <s v="754874"/>
    <s v="Đầu colet BT30-DTA7  phi 2.5~3"/>
    <m/>
    <n v="11"/>
    <n v="11825000"/>
    <n v="454.80769230769232"/>
    <n v="1075000"/>
    <m/>
    <m/>
    <m/>
    <x v="1"/>
    <m/>
    <s v="N"/>
  </r>
  <r>
    <x v="2"/>
    <s v="754915"/>
    <s v="AlMn20% dạng thỏi nhỏ"/>
    <m/>
    <n v="40"/>
    <n v="3600000"/>
    <n v="138.46153846153845"/>
    <n v="90000"/>
    <m/>
    <m/>
    <m/>
    <x v="1"/>
    <m/>
    <s v="N"/>
  </r>
  <r>
    <x v="2"/>
    <s v="754947"/>
    <s v="Coupling trục X (NES800S-N18CXN32C -TK)"/>
    <m/>
    <n v="7"/>
    <n v="20865966.0419049"/>
    <n v="802.53715545788077"/>
    <n v="2980852.2917006998"/>
    <m/>
    <m/>
    <m/>
    <x v="1"/>
    <m/>
    <s v="N"/>
  </r>
  <r>
    <x v="2"/>
    <s v="754954"/>
    <s v="Bu lông SUS304 M.14*3.5mm, bước ren (0.30)CSPPN1-SUS-M1.4-3.5"/>
    <m/>
    <n v="6000"/>
    <n v="7500000"/>
    <n v="288.46153846153845"/>
    <n v="1250"/>
    <m/>
    <m/>
    <n v="0"/>
    <x v="2"/>
    <m/>
    <s v="Y"/>
  </r>
  <r>
    <x v="2"/>
    <s v="755011"/>
    <s v="CABIRD Endmill D10*R0.3*20*75L (flat end mill)/Dao CNC dùng để cắt gọt sản phẩm"/>
    <m/>
    <n v="7"/>
    <n v="4046000"/>
    <n v="155.61538461538461"/>
    <n v="578000"/>
    <m/>
    <m/>
    <m/>
    <x v="1"/>
    <m/>
    <s v="N"/>
  </r>
  <r>
    <x v="2"/>
    <s v="755012"/>
    <s v="CABIRD Endmill D4*R0.3*4*13*55L (flat end mill)/Dao CNC dùng để cắt gọt sản phẩm D4*R0.3*4*13*55L"/>
    <m/>
    <n v="16"/>
    <n v="5168000"/>
    <n v="198.76923076923077"/>
    <n v="323000"/>
    <m/>
    <m/>
    <m/>
    <x v="1"/>
    <m/>
    <s v="N"/>
  </r>
  <r>
    <x v="2"/>
    <s v="755013"/>
    <s v="CABIRD Endmill Ø3*R0.2*3*16*55L (flat end mill)/Dao CNC dùng để cắt gọt sản phẩm  Ø3*R0.2*3*16*55L"/>
    <m/>
    <n v="2"/>
    <n v="598000"/>
    <n v="23"/>
    <n v="299000"/>
    <m/>
    <m/>
    <m/>
    <x v="1"/>
    <m/>
    <s v="N"/>
  </r>
  <r>
    <x v="2"/>
    <s v="755014"/>
    <s v="CABIRD Endmill Ø2*R0.2*2*12*50L (flat end mill)/Dao CNC dùng để cắt gọt sản phẩm  Ø2*R0.2*2*12*50L"/>
    <m/>
    <n v="7"/>
    <n v="2198000"/>
    <n v="84.538461538461533"/>
    <n v="314000"/>
    <m/>
    <m/>
    <m/>
    <x v="1"/>
    <m/>
    <s v="N"/>
  </r>
  <r>
    <x v="2"/>
    <s v="755016"/>
    <s v="CABIRD Endmill R5.0*18*100L (Ball end mill)/Dao CNC dùng để cắt gọt sản phẩm R5.0*18*100L"/>
    <m/>
    <n v="10"/>
    <n v="5269829.0970709268"/>
    <n v="202.68573450272797"/>
    <n v="526982.90970709268"/>
    <m/>
    <m/>
    <m/>
    <x v="1"/>
    <m/>
    <s v="N"/>
  </r>
  <r>
    <x v="2"/>
    <s v="755023"/>
    <s v="Hexagonal bolt  (whole gen)/Chìm lục giác gen suốt M12*70mm"/>
    <m/>
    <n v="84"/>
    <n v="489607.9462365596"/>
    <n v="18.831074855252293"/>
    <n v="5828.6660266257095"/>
    <m/>
    <m/>
    <m/>
    <x v="1"/>
    <m/>
    <s v="N"/>
  </r>
  <r>
    <x v="2"/>
    <s v="755037"/>
    <s v="Straight-fluted tap M5*0.8/Mũi TAP M5X0.8 ( ren thẳng), bề mặt có lớp sơn RH4"/>
    <m/>
    <n v="17"/>
    <n v="4828000"/>
    <n v="185.69230769230768"/>
    <n v="284000"/>
    <m/>
    <m/>
    <m/>
    <x v="1"/>
    <m/>
    <s v="N"/>
  </r>
  <r>
    <x v="2"/>
    <s v="755048"/>
    <s v="Lưỡi dao PCD Insert/ DCGW11T308"/>
    <m/>
    <n v="43"/>
    <n v="16340000"/>
    <n v="628.46153846153845"/>
    <n v="380000"/>
    <m/>
    <m/>
    <m/>
    <x v="1"/>
    <m/>
    <s v="N"/>
  </r>
  <r>
    <x v="2"/>
    <s v="755050"/>
    <s v="Injection tip Ø45/Đầu bịt trục phun máy đúc chất liệu thép, kích thước Ø45"/>
    <m/>
    <n v="128"/>
    <n v="10880000"/>
    <n v="418.46153846153845"/>
    <n v="85000"/>
    <m/>
    <m/>
    <m/>
    <x v="1"/>
    <m/>
    <s v="N"/>
  </r>
  <r>
    <x v="2"/>
    <s v="755055"/>
    <s v="Drill D1.75/ Mũi khoan D1.75x8xD4x50"/>
    <m/>
    <n v="39"/>
    <n v="4322286.2667666841"/>
    <n v="166.24177949102631"/>
    <n v="110827.85299401754"/>
    <m/>
    <m/>
    <m/>
    <x v="1"/>
    <m/>
    <s v="N"/>
  </r>
  <r>
    <x v="2"/>
    <s v="755085"/>
    <s v="Injection tip Ø80/Đầu đẩy máy đúc chất liệu thép, kích thước phi80*90mm (M30*10)"/>
    <m/>
    <n v="36"/>
    <n v="9875042.0168067012"/>
    <n v="379.80930833871929"/>
    <n v="274306.72268907505"/>
    <m/>
    <m/>
    <m/>
    <x v="1"/>
    <m/>
    <s v="N"/>
  </r>
  <r>
    <x v="2"/>
    <s v="755086"/>
    <s v="Hạt dao tiện DCMT11T304"/>
    <m/>
    <n v="14"/>
    <n v="2002000"/>
    <n v="77"/>
    <n v="143000"/>
    <m/>
    <m/>
    <m/>
    <x v="1"/>
    <m/>
    <s v="N"/>
  </r>
  <r>
    <x v="2"/>
    <s v="755143"/>
    <s v="Contractor/Khởi động từ LS MC-100A AC220V"/>
    <m/>
    <n v="1"/>
    <n v="2127000"/>
    <n v="81.807692307692307"/>
    <n v="2127000"/>
    <m/>
    <m/>
    <n v="0"/>
    <x v="2"/>
    <m/>
    <s v="Y"/>
  </r>
  <r>
    <x v="2"/>
    <s v="755178"/>
    <s v="Drill 5.1x20x6x50"/>
    <m/>
    <n v="11"/>
    <n v="3960000"/>
    <n v="152.30769230769232"/>
    <n v="360000"/>
    <m/>
    <m/>
    <m/>
    <x v="1"/>
    <m/>
    <s v="N"/>
  </r>
  <r>
    <x v="2"/>
    <s v="755193"/>
    <s v="CABIRD ENDMILL  2R*4*30*65L  (Ball Endmill)/Dao CNC dùng để cắt gọt sản phẩm"/>
    <m/>
    <n v="8"/>
    <n v="2502000"/>
    <n v="96.230769230769226"/>
    <n v="312750"/>
    <m/>
    <m/>
    <m/>
    <x v="1"/>
    <m/>
    <s v="N"/>
  </r>
  <r>
    <x v="2"/>
    <s v="755194"/>
    <s v="CABIRD ENDMILL  1.5R*3*30*65L  ((Ball Endmill)/Dao CNC dùng để cắt gọt sản phẩm"/>
    <m/>
    <n v="3"/>
    <n v="1176000"/>
    <n v="45.230769230769234"/>
    <n v="392000"/>
    <m/>
    <m/>
    <m/>
    <x v="1"/>
    <m/>
    <s v="N"/>
  </r>
  <r>
    <x v="2"/>
    <s v="755195"/>
    <s v="Straight-fluted tap M10x0.5/Mũi tap M10x0.5 ren thẳng"/>
    <m/>
    <n v="12"/>
    <n v="7977703.6882799994"/>
    <n v="306.83475724153845"/>
    <n v="664808.64068999991"/>
    <m/>
    <m/>
    <m/>
    <x v="1"/>
    <m/>
    <s v="N"/>
  </r>
  <r>
    <x v="2"/>
    <s v="755196"/>
    <s v="DRILL / Mũi khoan Ø 1.35 X 10 X D3 X 40"/>
    <m/>
    <n v="12"/>
    <n v="1320000"/>
    <n v="50.769230769230766"/>
    <n v="110000"/>
    <m/>
    <m/>
    <m/>
    <x v="1"/>
    <m/>
    <s v="N"/>
  </r>
  <r>
    <x v="2"/>
    <s v="755197"/>
    <s v="DRILL/ Mũi khoan  Ø 9.53 X 25 X D10 X 65"/>
    <m/>
    <n v="8"/>
    <n v="6141818.1799999997"/>
    <n v="236.22377615384613"/>
    <n v="767727.27249999996"/>
    <m/>
    <m/>
    <n v="0"/>
    <x v="2"/>
    <m/>
    <s v="Y"/>
  </r>
  <r>
    <x v="2"/>
    <s v="755254"/>
    <s v="Công tắc nguồn KCD3 15A/220V (có đèn)"/>
    <m/>
    <n v="4"/>
    <n v="60000"/>
    <n v="2.3076923076923075"/>
    <n v="15000"/>
    <m/>
    <m/>
    <m/>
    <x v="1"/>
    <m/>
    <s v="N"/>
  </r>
  <r>
    <x v="2"/>
    <s v="755266"/>
    <s v="T Cutter/Dao phay D2 x 1T x D1 T CUT"/>
    <m/>
    <n v="58"/>
    <n v="5614733.2996506104"/>
    <n v="215.95128075579271"/>
    <n v="96805.746545700182"/>
    <m/>
    <m/>
    <m/>
    <x v="1"/>
    <m/>
    <s v="N"/>
  </r>
  <r>
    <x v="2"/>
    <s v="755267"/>
    <s v="T Cutter/Dao phay D3 x 0.5T x D1.5 x 6T CUT"/>
    <m/>
    <n v="48"/>
    <n v="5956259.7820284534"/>
    <n v="229.08691469340206"/>
    <n v="124088.74545892612"/>
    <m/>
    <m/>
    <m/>
    <x v="1"/>
    <m/>
    <s v="N"/>
  </r>
  <r>
    <x v="2"/>
    <s v="755268"/>
    <s v="T Cutter/Dao phay D2 x1T x D0.8 x 4.5 x D4T CUT"/>
    <m/>
    <n v="8"/>
    <n v="1040040.371616"/>
    <n v="40.001552754461535"/>
    <n v="130005.046452"/>
    <m/>
    <m/>
    <m/>
    <x v="1"/>
    <m/>
    <s v="N"/>
  </r>
  <r>
    <x v="2"/>
    <s v="755269"/>
    <s v="Dao khắc CNC (2000mm*1000mm)"/>
    <m/>
    <n v="15"/>
    <n v="16005000"/>
    <n v="615.57692307692309"/>
    <n v="1067000"/>
    <m/>
    <m/>
    <n v="0"/>
    <x v="2"/>
    <m/>
    <s v="Y"/>
  </r>
  <r>
    <x v="2"/>
    <s v="755325"/>
    <s v="Drill Ø7.5/Mũi khoan thép Ø7.5"/>
    <m/>
    <n v="14"/>
    <n v="6902000"/>
    <n v="265.46153846153845"/>
    <n v="493000"/>
    <m/>
    <m/>
    <m/>
    <x v="1"/>
    <m/>
    <s v="N"/>
  </r>
  <r>
    <x v="2"/>
    <s v="755326"/>
    <s v="Spiral tap M2.5x0.45/ Tap xoắn M2.5x0.45"/>
    <m/>
    <n v="6"/>
    <n v="1034912.0084219999"/>
    <n v="39.804308016230763"/>
    <n v="172485.33473699997"/>
    <m/>
    <m/>
    <m/>
    <x v="1"/>
    <m/>
    <s v="N"/>
  </r>
  <r>
    <x v="2"/>
    <s v="755331"/>
    <s v="Ø10 PCD Endmill/Dao phay（PCD）Ø10x15xØ10x60, 4F"/>
    <m/>
    <n v="50"/>
    <n v="142527626.22119471"/>
    <n v="5481.8317777382581"/>
    <n v="2850552.5244238945"/>
    <m/>
    <m/>
    <m/>
    <x v="1"/>
    <m/>
    <s v="N"/>
  </r>
  <r>
    <x v="2"/>
    <s v="755333"/>
    <s v="PCD Insert tip/Lưỡi dao（PCD) DCGT0702"/>
    <m/>
    <n v="4"/>
    <n v="1396000"/>
    <n v="53.692307692307693"/>
    <n v="349000"/>
    <m/>
    <m/>
    <m/>
    <x v="1"/>
    <m/>
    <s v="N"/>
  </r>
  <r>
    <x v="2"/>
    <s v="755336"/>
    <s v="PCD Insert tip/Lưỡi dao（PCD） APMT1604-DIADX120"/>
    <m/>
    <n v="88"/>
    <n v="33440000"/>
    <n v="1286.1538461538462"/>
    <n v="380000"/>
    <m/>
    <m/>
    <m/>
    <x v="1"/>
    <m/>
    <s v="N"/>
  </r>
  <r>
    <x v="2"/>
    <s v="755341"/>
    <s v="Endmill/Dao phay D4.75xA3x12FLx45LxS6x3F"/>
    <m/>
    <n v="7"/>
    <n v="1289687.5"/>
    <n v="49.603365384615387"/>
    <n v="184241.07142857142"/>
    <m/>
    <m/>
    <m/>
    <x v="1"/>
    <m/>
    <s v="N"/>
  </r>
  <r>
    <x v="2"/>
    <s v="755342"/>
    <s v="Hạt dao máy tiện PCD FACE 50"/>
    <m/>
    <n v="23"/>
    <n v="3685307.6923083998"/>
    <n v="141.74260355032308"/>
    <n v="160230.76923079998"/>
    <m/>
    <m/>
    <m/>
    <x v="1"/>
    <m/>
    <s v="N"/>
  </r>
  <r>
    <x v="2"/>
    <s v="755344"/>
    <s v="Point tap M1.6*0.35/Tap thẳng M1.6*0.35"/>
    <m/>
    <n v="62"/>
    <n v="14774146.341463415"/>
    <n v="568.23639774859294"/>
    <n v="238292.68292682926"/>
    <m/>
    <m/>
    <m/>
    <x v="1"/>
    <m/>
    <s v="N"/>
  </r>
  <r>
    <x v="2"/>
    <s v="755377"/>
    <s v="Inox ball sus304 for sanding size 0.4/Bi inox (1KG)"/>
    <m/>
    <n v="1300"/>
    <n v="166400000"/>
    <n v="6400"/>
    <n v="128000"/>
    <m/>
    <m/>
    <m/>
    <x v="1"/>
    <m/>
    <s v="N"/>
  </r>
  <r>
    <x v="2"/>
    <s v="755380"/>
    <s v="Drill Ø3.30/Mũi khoan thép Ø3.30"/>
    <m/>
    <n v="19"/>
    <n v="3279761.9047619049"/>
    <n v="126.14468864468864"/>
    <n v="172619.04761904763"/>
    <m/>
    <m/>
    <m/>
    <x v="1"/>
    <m/>
    <s v="N"/>
  </r>
  <r>
    <x v="2"/>
    <s v="755381"/>
    <s v="Point Tap M4x0.7/ Mũi khoan M4X 0.7 thẳng, bề mặt có lớp sơn RH4"/>
    <m/>
    <n v="20"/>
    <n v="3140000"/>
    <n v="120.76923076923077"/>
    <n v="157000"/>
    <m/>
    <m/>
    <m/>
    <x v="1"/>
    <m/>
    <s v="N"/>
  </r>
  <r>
    <x v="2"/>
    <s v="755382"/>
    <s v="Drill Ø8.5/Mũi khoan thép Ø8.5"/>
    <m/>
    <n v="26"/>
    <n v="13988000"/>
    <n v="538"/>
    <n v="538000"/>
    <m/>
    <m/>
    <m/>
    <x v="1"/>
    <m/>
    <s v="N"/>
  </r>
  <r>
    <x v="2"/>
    <s v="755384"/>
    <s v="F537 - Drill Ø8.80/Mũi khoan thép Ø8.80"/>
    <m/>
    <n v="30"/>
    <n v="17070000"/>
    <n v="656.53846153846155"/>
    <n v="569000"/>
    <m/>
    <m/>
    <m/>
    <x v="1"/>
    <m/>
    <s v="N"/>
  </r>
  <r>
    <x v="2"/>
    <s v="755390"/>
    <s v="Drill  Ø2.5 x 90º/Mũi khoan thép Ø2.5x6X4X50X90º"/>
    <m/>
    <n v="24"/>
    <n v="3072000"/>
    <n v="118.15384615384616"/>
    <n v="128000"/>
    <m/>
    <m/>
    <m/>
    <x v="1"/>
    <m/>
    <s v="N"/>
  </r>
  <r>
    <x v="2"/>
    <s v="755394"/>
    <s v="CABIRD Endmill  0.2R*0.4*1*40L (Ball end mill)/Dao CNC dùng để cắt gọt sản phẩm"/>
    <m/>
    <n v="5"/>
    <n v="1789786.8839914217"/>
    <n v="68.837957076593142"/>
    <n v="357957.37679828436"/>
    <m/>
    <m/>
    <m/>
    <x v="1"/>
    <m/>
    <s v="N"/>
  </r>
  <r>
    <x v="2"/>
    <s v="755407"/>
    <s v="Drill /Mũi khoan Ø1.26x10xØ3x45"/>
    <m/>
    <n v="18"/>
    <n v="2180662.9588431539"/>
    <n v="83.871652263198229"/>
    <n v="121147.94215795299"/>
    <m/>
    <m/>
    <m/>
    <x v="1"/>
    <m/>
    <s v="N"/>
  </r>
  <r>
    <x v="2"/>
    <s v="755430"/>
    <s v="Bearing/Vòng bi ngoài trục máy sấy li tâm SKF 6308E-Z"/>
    <m/>
    <n v="5"/>
    <n v="1707000"/>
    <n v="65.65384615384616"/>
    <n v="341400"/>
    <m/>
    <m/>
    <m/>
    <x v="1"/>
    <m/>
    <s v="N"/>
  </r>
  <r>
    <x v="2"/>
    <s v="755449"/>
    <s v="Cút vuông PPR Ø40"/>
    <m/>
    <n v="4"/>
    <n v="52000"/>
    <n v="2"/>
    <n v="13000"/>
    <m/>
    <m/>
    <n v="0"/>
    <x v="2"/>
    <m/>
    <s v="Y"/>
  </r>
  <r>
    <x v="2"/>
    <s v="755475"/>
    <s v="Hạt dao tiện DCMT11T304 (PCD)"/>
    <m/>
    <n v="2"/>
    <n v="760000"/>
    <n v="29.23076923076923"/>
    <n v="380000"/>
    <m/>
    <m/>
    <m/>
    <x v="1"/>
    <m/>
    <s v="N"/>
  </r>
  <r>
    <x v="2"/>
    <s v="755479"/>
    <s v="GEN3-1 DAO THÉP HÌNH CHỮ T"/>
    <m/>
    <n v="28"/>
    <n v="12455011.183625959"/>
    <n v="479.03889167792147"/>
    <n v="444821.82798664138"/>
    <m/>
    <m/>
    <m/>
    <x v="1"/>
    <m/>
    <s v="N"/>
  </r>
  <r>
    <x v="2"/>
    <s v="755493"/>
    <s v="ESD11-3 Ø4.78/4.68 Dao phay（PCD）"/>
    <m/>
    <n v="5"/>
    <n v="10735000"/>
    <n v="412.88461538461536"/>
    <n v="2147000"/>
    <m/>
    <m/>
    <m/>
    <x v="1"/>
    <m/>
    <s v="N"/>
  </r>
  <r>
    <x v="2"/>
    <s v="755497"/>
    <s v="Drill  Ø2.75/Mũi khoan thép Ø2.75"/>
    <m/>
    <n v="32"/>
    <n v="5611818.1818181816"/>
    <n v="215.83916083916083"/>
    <n v="175369.31818181818"/>
    <m/>
    <m/>
    <m/>
    <x v="1"/>
    <m/>
    <s v="N"/>
  </r>
  <r>
    <x v="2"/>
    <s v="755503"/>
    <s v="Drill  Ø3.0 x 90º/Mũi khoan thép Ø3.0*6*4*50*90º"/>
    <m/>
    <n v="23"/>
    <n v="2944000"/>
    <n v="113.23076923076923"/>
    <n v="128000"/>
    <m/>
    <m/>
    <m/>
    <x v="1"/>
    <m/>
    <s v="N"/>
  </r>
  <r>
    <x v="2"/>
    <s v="755504"/>
    <s v="D4x0.6 Tcutter xD2 x6x Sd6"/>
    <m/>
    <n v="8"/>
    <n v="1737600"/>
    <n v="66.830769230769235"/>
    <n v="217200"/>
    <m/>
    <m/>
    <n v="0"/>
    <x v="2"/>
    <m/>
    <s v="Y"/>
  </r>
  <r>
    <x v="2"/>
    <s v="755524"/>
    <s v="Flat D3x12xSd6 3F"/>
    <m/>
    <n v="2"/>
    <n v="509600.0021095"/>
    <n v="19.600000081134617"/>
    <n v="254800.00105475"/>
    <m/>
    <m/>
    <m/>
    <x v="1"/>
    <m/>
    <s v="N"/>
  </r>
  <r>
    <x v="2"/>
    <s v="755557"/>
    <s v="T nhiệt PPR phi 63"/>
    <m/>
    <n v="2"/>
    <n v="140000"/>
    <n v="5.384615384615385"/>
    <n v="70000"/>
    <m/>
    <m/>
    <n v="0"/>
    <x v="2"/>
    <m/>
    <s v="Y"/>
  </r>
  <r>
    <x v="2"/>
    <s v="755585"/>
    <s v="Acid/axit Phosphoric - H3PO4 (35kg/can)"/>
    <m/>
    <n v="70"/>
    <n v="2450000"/>
    <n v="94.230769230769226"/>
    <n v="35000"/>
    <m/>
    <m/>
    <n v="0"/>
    <x v="2"/>
    <m/>
    <s v="Y"/>
  </r>
  <r>
    <x v="2"/>
    <s v="755615"/>
    <s v="Drill_x000d__x000a_/Mũi khoan thép Ø4.57 ( dao oto)"/>
    <m/>
    <n v="20"/>
    <n v="8600000"/>
    <n v="330.76923076923077"/>
    <n v="430000"/>
    <m/>
    <m/>
    <m/>
    <x v="1"/>
    <m/>
    <s v="N"/>
  </r>
  <r>
    <x v="2"/>
    <s v="755616"/>
    <s v="TAP（挤压平头)/Tap M5*0.8 , loại đầu bằng ( dao oto)"/>
    <m/>
    <n v="25"/>
    <n v="4846298.8115449902"/>
    <n v="186.39610813634579"/>
    <n v="193851.95246179961"/>
    <m/>
    <m/>
    <m/>
    <x v="1"/>
    <m/>
    <s v="N"/>
  </r>
  <r>
    <x v="2"/>
    <s v="755642"/>
    <s v="Tap M1.4*0.3 (twisted - mũi xoắn)- YG"/>
    <m/>
    <n v="20"/>
    <n v="4300000"/>
    <n v="165.38461538461539"/>
    <n v="215000"/>
    <m/>
    <m/>
    <m/>
    <x v="1"/>
    <m/>
    <s v="N"/>
  </r>
  <r>
    <x v="2"/>
    <s v="755650"/>
    <s v="Mang sông 63 PPR"/>
    <m/>
    <n v="2"/>
    <n v="54000"/>
    <n v="2.0769230769230771"/>
    <n v="27000"/>
    <m/>
    <m/>
    <n v="0"/>
    <x v="2"/>
    <m/>
    <s v="Y"/>
  </r>
  <r>
    <x v="2"/>
    <s v="755659"/>
    <s v="Dây curoa điều hòa phòng sơn B32"/>
    <m/>
    <n v="3"/>
    <n v="564000"/>
    <n v="21.692307692307693"/>
    <n v="188000"/>
    <m/>
    <m/>
    <m/>
    <x v="1"/>
    <m/>
    <s v="N"/>
  </r>
  <r>
    <x v="2"/>
    <s v="755709"/>
    <s v="Ø3.65 Twist dill Ø3.65 (+-0.005_x15x90xØ6x70"/>
    <m/>
    <n v="8"/>
    <n v="3576000"/>
    <n v="137.53846153846155"/>
    <n v="447000"/>
    <m/>
    <m/>
    <m/>
    <x v="1"/>
    <m/>
    <s v="N"/>
  </r>
  <r>
    <x v="2"/>
    <s v="755713"/>
    <s v="Drill /Mũi khoan Ø1.55x10xsd4x60"/>
    <m/>
    <n v="9"/>
    <n v="2205000"/>
    <n v="84.807692307692307"/>
    <n v="245000"/>
    <m/>
    <m/>
    <n v="0"/>
    <x v="2"/>
    <m/>
    <s v="Y"/>
  </r>
  <r>
    <x v="2"/>
    <s v="755745"/>
    <s v="Wafer Butterfly Valve Handle/Van bướm tay gạt bằng gang hãng AUT malaysia DN125"/>
    <m/>
    <n v="5"/>
    <n v="7375000"/>
    <n v="283.65384615384613"/>
    <n v="1475000"/>
    <m/>
    <m/>
    <n v="0"/>
    <x v="2"/>
    <m/>
    <s v="Y"/>
  </r>
  <r>
    <x v="2"/>
    <s v="755777"/>
    <s v="Flat/Dao lưỡi bằng Ø0.9 FLAT D0.9x2.1FLxD0.85x9xD6 FLAT"/>
    <m/>
    <n v="86"/>
    <n v="10664000"/>
    <n v="410.15384615384613"/>
    <n v="124000"/>
    <m/>
    <m/>
    <m/>
    <x v="1"/>
    <m/>
    <s v="N"/>
  </r>
  <r>
    <x v="2"/>
    <s v="755779"/>
    <s v="Flat/Dao lưỡi bằng Ø1.3x3FLxD1.2x9xD6 FLAT"/>
    <m/>
    <n v="5"/>
    <n v="649995.016665"/>
    <n v="24.999808333269232"/>
    <n v="129999.003333"/>
    <m/>
    <m/>
    <m/>
    <x v="1"/>
    <m/>
    <s v="N"/>
  </r>
  <r>
    <x v="2"/>
    <s v="755781"/>
    <s v="Drill Ø1.8/Mũi khoan Ø1.8 x12xSD3"/>
    <m/>
    <n v="15"/>
    <n v="2702708.3333333344"/>
    <n v="103.95032051282055"/>
    <n v="180180.55555555562"/>
    <m/>
    <m/>
    <m/>
    <x v="1"/>
    <m/>
    <s v="N"/>
  </r>
  <r>
    <x v="2"/>
    <s v="755812"/>
    <s v="Phao xả tự động SAD 402-04D"/>
    <m/>
    <n v="4"/>
    <n v="1480000"/>
    <n v="56.92307692307692"/>
    <n v="370000"/>
    <m/>
    <m/>
    <m/>
    <x v="1"/>
    <m/>
    <s v="N"/>
  </r>
  <r>
    <x v="2"/>
    <s v="755844"/>
    <s v="handspike/Cần gạt mài rung dài 409.09 rộng 220 theo bản vẽ"/>
    <m/>
    <n v="3"/>
    <n v="8400000"/>
    <n v="323.07692307692309"/>
    <n v="2800000"/>
    <m/>
    <m/>
    <n v="0"/>
    <x v="2"/>
    <m/>
    <s v="Y"/>
  </r>
  <r>
    <x v="2"/>
    <s v="755867"/>
    <s v="Relay Weidmulle/Rơ le trung gian ABB CR-P024DC2"/>
    <m/>
    <n v="8"/>
    <n v="907641.19601328939"/>
    <n v="34.909276769741901"/>
    <n v="113455.14950166117"/>
    <m/>
    <m/>
    <m/>
    <x v="1"/>
    <m/>
    <s v="N"/>
  </r>
  <r>
    <x v="2"/>
    <s v="755897"/>
    <s v="plastic welding rod/Que hàn nhựa PE ( dạng  que đôi )"/>
    <m/>
    <n v="1"/>
    <n v="246000"/>
    <n v="9.4615384615384617"/>
    <n v="246000"/>
    <m/>
    <m/>
    <n v="0"/>
    <x v="2"/>
    <m/>
    <s v="Y"/>
  </r>
  <r>
    <x v="2"/>
    <s v="755898"/>
    <s v="plastic welding rod/Que hàn nhựa PPR ( dạng  que đôi )"/>
    <m/>
    <n v="1"/>
    <n v="140000"/>
    <n v="5.384615384615385"/>
    <n v="140000"/>
    <m/>
    <m/>
    <n v="0"/>
    <x v="2"/>
    <m/>
    <s v="Y"/>
  </r>
  <r>
    <x v="2"/>
    <s v="755899"/>
    <s v="plastic welding rod/Que hàn nhựa PP ( dạng  que đôi )"/>
    <m/>
    <n v="1"/>
    <n v="140000"/>
    <n v="5.384615384615385"/>
    <n v="140000"/>
    <m/>
    <m/>
    <n v="0"/>
    <x v="2"/>
    <m/>
    <s v="Y"/>
  </r>
  <r>
    <x v="2"/>
    <s v="755926"/>
    <s v="Drive Belt/Dây curoa quạt thông gió Chiller A74"/>
    <m/>
    <n v="12"/>
    <n v="806400"/>
    <n v="31.015384615384615"/>
    <n v="67200"/>
    <m/>
    <m/>
    <n v="0"/>
    <x v="2"/>
    <m/>
    <s v="Y"/>
  </r>
  <r>
    <x v="2"/>
    <s v="755940"/>
    <s v="dây xoắn ruột gà nhựa màu đen SW-25"/>
    <m/>
    <n v="60"/>
    <n v="1500000"/>
    <n v="57.692307692307693"/>
    <n v="25000"/>
    <m/>
    <m/>
    <n v="0"/>
    <x v="2"/>
    <m/>
    <s v="Y"/>
  </r>
  <r>
    <x v="2"/>
    <s v="755950"/>
    <s v="Coupling trục Z (NES1300S-N22CXN32C)"/>
    <m/>
    <n v="6"/>
    <n v="27612821.389091998"/>
    <n v="1062.0315918881538"/>
    <n v="4602136.898182"/>
    <m/>
    <m/>
    <m/>
    <x v="1"/>
    <m/>
    <s v="N"/>
  </r>
  <r>
    <x v="2"/>
    <s v="755972"/>
    <s v="Drill D3.4x10*45*06"/>
    <m/>
    <n v="11"/>
    <n v="1430000"/>
    <n v="55"/>
    <n v="130000"/>
    <m/>
    <m/>
    <m/>
    <x v="1"/>
    <m/>
    <s v="N"/>
  </r>
  <r>
    <x v="2"/>
    <s v="755973"/>
    <s v="Dao D2x0.8xD1x5xD6 T-CUT"/>
    <m/>
    <n v="53"/>
    <n v="7287500"/>
    <n v="280.28846153846155"/>
    <n v="137500"/>
    <m/>
    <m/>
    <m/>
    <x v="1"/>
    <m/>
    <s v="N"/>
  </r>
  <r>
    <x v="2"/>
    <s v="755974"/>
    <s v="Dao D1x2FLx6FLAT"/>
    <m/>
    <n v="56"/>
    <n v="4954195.0152734518"/>
    <n v="190.54596212590198"/>
    <n v="88467.768129883072"/>
    <m/>
    <m/>
    <m/>
    <x v="1"/>
    <m/>
    <s v="N"/>
  </r>
  <r>
    <x v="2"/>
    <s v="756051"/>
    <s v="Sensor /bộ cảm biến động cơ trục chính máy Fanuc A20B-2003-0311"/>
    <m/>
    <n v="11"/>
    <n v="29748396.075100601"/>
    <n v="1144.1690798115615"/>
    <n v="2704399.6431909637"/>
    <m/>
    <m/>
    <m/>
    <x v="1"/>
    <m/>
    <s v="N"/>
  </r>
  <r>
    <x v="2"/>
    <s v="756062"/>
    <s v="EJECTOR PIN/밀핀Chốt hãm bằng thép của khuôn đúc SKH51 3.5-100-4T-7H"/>
    <m/>
    <n v="15"/>
    <n v="825000"/>
    <n v="31.73076923076923"/>
    <n v="55000"/>
    <m/>
    <m/>
    <m/>
    <x v="1"/>
    <m/>
    <s v="N"/>
  </r>
  <r>
    <x v="2"/>
    <s v="756098"/>
    <s v="Green LED Swicth/Nút nhấn (công tắc) đèn Hanyoung màu xanh CR-G30MDG đường kính 30mm"/>
    <m/>
    <n v="9"/>
    <n v="603343.81352255819"/>
    <n v="23.205531289329162"/>
    <n v="67038.201502506461"/>
    <m/>
    <m/>
    <m/>
    <x v="1"/>
    <m/>
    <s v="N"/>
  </r>
  <r>
    <x v="2"/>
    <s v="756113"/>
    <s v="Dây encoder máy Komatech GMT400II/Encoder cable (x-axis)"/>
    <m/>
    <n v="1"/>
    <n v="9576354.9139031321"/>
    <n v="368.32134284242818"/>
    <n v="9576354.9139031321"/>
    <m/>
    <m/>
    <m/>
    <x v="1"/>
    <m/>
    <s v="N"/>
  </r>
  <r>
    <x v="2"/>
    <s v="756118"/>
    <s v="Sensorhead máy Fanuc A860-2162-V002/Bộ cảm biến"/>
    <m/>
    <n v="4"/>
    <n v="16000000"/>
    <n v="615.38461538461536"/>
    <n v="4000000"/>
    <m/>
    <m/>
    <m/>
    <x v="1"/>
    <m/>
    <s v="N"/>
  </r>
  <r>
    <x v="2"/>
    <s v="756196"/>
    <s v="Coil springs SWF 20-75/Lò xo (Code Misumi: SWF20-75)"/>
    <m/>
    <n v="2"/>
    <n v="101218.77421"/>
    <n v="3.8930297773076923"/>
    <n v="50609.387105000002"/>
    <m/>
    <m/>
    <m/>
    <x v="1"/>
    <m/>
    <s v="N"/>
  </r>
  <r>
    <x v="2"/>
    <s v="756256"/>
    <s v="Tụ điện đèn cao áp Hibay Philip CP25CU28- 25 Microfara"/>
    <m/>
    <n v="29"/>
    <n v="4321000"/>
    <n v="166.19230769230768"/>
    <n v="149000"/>
    <m/>
    <m/>
    <m/>
    <x v="1"/>
    <m/>
    <s v="N"/>
  </r>
  <r>
    <x v="2"/>
    <s v="756257"/>
    <s v="chấn lưu đèn cao áp Hibay Philip BHL 400L 200"/>
    <m/>
    <n v="29"/>
    <n v="21373000"/>
    <n v="822.03846153846155"/>
    <n v="737000"/>
    <m/>
    <m/>
    <m/>
    <x v="1"/>
    <m/>
    <s v="N"/>
  </r>
  <r>
    <x v="2"/>
    <s v="756258"/>
    <s v="Bộ kích đèn cao áp Hibay Philip BHL SI 5I ( 9137 100 111)"/>
    <m/>
    <n v="29"/>
    <n v="3335000"/>
    <n v="128.26923076923077"/>
    <n v="115000"/>
    <m/>
    <m/>
    <m/>
    <x v="1"/>
    <m/>
    <s v="N"/>
  </r>
  <r>
    <x v="2"/>
    <s v="756261"/>
    <s v="Bearing/Vòng bi động cơ Oil Skimmer  SKF 607Z"/>
    <m/>
    <n v="10"/>
    <n v="341475.95862137928"/>
    <n v="13.133690716206896"/>
    <n v="34147.595862137925"/>
    <m/>
    <m/>
    <m/>
    <x v="1"/>
    <m/>
    <s v="N"/>
  </r>
  <r>
    <x v="2"/>
    <s v="756279"/>
    <s v="Dao Ø2.6Taper drill Ø2.6 x 1.206˚x Ø2.8 x 90˚x Ø5.65 x 3.182˚ x Ø5.77 x 90˚xØ8x63"/>
    <m/>
    <n v="16"/>
    <n v="9280000"/>
    <n v="356.92307692307691"/>
    <n v="580000"/>
    <m/>
    <m/>
    <m/>
    <x v="1"/>
    <m/>
    <s v="N"/>
  </r>
  <r>
    <x v="2"/>
    <s v="756280"/>
    <s v="Dao Ø2.7 Taper reamer/ Ø2.7x1.206˚xØ2.95xØ6x60, 2F"/>
    <m/>
    <n v="14"/>
    <n v="4760000"/>
    <n v="183.07692307692307"/>
    <n v="340000"/>
    <m/>
    <m/>
    <m/>
    <x v="1"/>
    <m/>
    <s v="N"/>
  </r>
  <r>
    <x v="2"/>
    <s v="756354"/>
    <s v="Pulse Generator Manual/ Tay quay trục máy KMT"/>
    <m/>
    <n v="1"/>
    <n v="1466247.7577780001"/>
    <n v="56.394144529923082"/>
    <n v="1466247.7577780001"/>
    <m/>
    <m/>
    <m/>
    <x v="1"/>
    <m/>
    <s v="N"/>
  </r>
  <r>
    <x v="2"/>
    <s v="756355"/>
    <s v="Power Cable/ Dây động lực trục X máy KMT GMT400II"/>
    <m/>
    <n v="4"/>
    <n v="30875839.302857138"/>
    <n v="1187.5322808791207"/>
    <n v="7718959.8257142846"/>
    <m/>
    <m/>
    <m/>
    <x v="1"/>
    <m/>
    <s v="N"/>
  </r>
  <r>
    <x v="2"/>
    <s v="756364"/>
    <s v="Đuôi chuột thẳng nối ống mềm ren ngoài 13 ra ống phi 10"/>
    <m/>
    <n v="9"/>
    <n v="64800"/>
    <n v="2.4923076923076923"/>
    <n v="7200"/>
    <m/>
    <m/>
    <m/>
    <x v="1"/>
    <m/>
    <s v="N"/>
  </r>
  <r>
    <x v="2"/>
    <s v="756366"/>
    <s v="Đuôi chuột thẳng nối ống mềm ren ngoài 17 ra ống phi 10"/>
    <m/>
    <n v="4"/>
    <n v="34000"/>
    <n v="1.3076923076923077"/>
    <n v="8500"/>
    <m/>
    <m/>
    <n v="0"/>
    <x v="1"/>
    <m/>
    <s v="N"/>
  </r>
  <r>
    <x v="2"/>
    <s v="756367"/>
    <s v="Đuôi chuột thẳng nối ống mềm ren ngoài 17 ra ống phi 12"/>
    <m/>
    <n v="2"/>
    <n v="18200"/>
    <n v="0.7"/>
    <n v="9100"/>
    <m/>
    <m/>
    <m/>
    <x v="1"/>
    <m/>
    <s v="N"/>
  </r>
  <r>
    <x v="2"/>
    <s v="756395"/>
    <s v="Ø8.0 PCD Endmill/Dao phay（PCD）Ø8.0*R0.2x10xØ8x60, 4F 四刃"/>
    <m/>
    <n v="23"/>
    <n v="69460000"/>
    <n v="2671.5384615384614"/>
    <n v="3020000"/>
    <m/>
    <m/>
    <m/>
    <x v="1"/>
    <m/>
    <s v="N"/>
  </r>
  <r>
    <x v="2"/>
    <s v="756420"/>
    <s v="Bearings 6208RZ/Vòng bi 6208RZ"/>
    <m/>
    <n v="11"/>
    <n v="2130000"/>
    <n v="81.92307692307692"/>
    <n v="193636.36363636365"/>
    <m/>
    <m/>
    <m/>
    <x v="1"/>
    <m/>
    <s v="N"/>
  </r>
  <r>
    <x v="2"/>
    <s v="756450"/>
    <s v="Drill/Mũi khoan  Ø 4  X 15 X SD6"/>
    <m/>
    <n v="4"/>
    <n v="988000"/>
    <n v="38"/>
    <n v="247000"/>
    <m/>
    <m/>
    <n v="0"/>
    <x v="2"/>
    <m/>
    <s v="Y"/>
  </r>
  <r>
    <x v="2"/>
    <s v="756453"/>
    <s v="Tấm cao su chịu dầu 700x380x1mm"/>
    <m/>
    <n v="45"/>
    <n v="4518395.0195940612"/>
    <n v="173.78442383054082"/>
    <n v="100408.77821320135"/>
    <m/>
    <m/>
    <m/>
    <x v="1"/>
    <m/>
    <s v="N"/>
  </r>
  <r>
    <x v="2"/>
    <s v="756456"/>
    <s v="Pin tụ 5.5V 0.1F"/>
    <m/>
    <n v="1"/>
    <n v="52952.015678399599"/>
    <n v="2.0366159876307539"/>
    <n v="52952.015678399599"/>
    <m/>
    <m/>
    <m/>
    <x v="1"/>
    <m/>
    <s v="N"/>
  </r>
  <r>
    <x v="2"/>
    <s v="756457"/>
    <s v="Fan Spindle Motor/ Quạt làm mát động cơ trục chính A90L-0001-0537/R"/>
    <m/>
    <n v="5"/>
    <n v="6625570.5867076572"/>
    <n v="254.82963795029451"/>
    <n v="1325114.1173415314"/>
    <m/>
    <m/>
    <m/>
    <x v="1"/>
    <m/>
    <s v="N"/>
  </r>
  <r>
    <x v="2"/>
    <s v="756534"/>
    <s v="Tap PT1/8-28 , loại ren thẳng, brand: Yamawa"/>
    <m/>
    <n v="2"/>
    <n v="750000"/>
    <n v="28.846153846153847"/>
    <n v="375000"/>
    <m/>
    <m/>
    <m/>
    <x v="1"/>
    <m/>
    <s v="N"/>
  </r>
  <r>
    <x v="2"/>
    <s v="756542"/>
    <s v="Hydraulic wire/dây dầu thủy lực máy ép đứng đúc nhựa dài 1200mm, đầu cose tren trong 42"/>
    <m/>
    <n v="1"/>
    <n v="2500000"/>
    <n v="96.15384615384616"/>
    <n v="2500000"/>
    <m/>
    <m/>
    <n v="0"/>
    <x v="2"/>
    <m/>
    <s v="Y"/>
  </r>
  <r>
    <x v="2"/>
    <s v="756588"/>
    <s v="PCD Insert tip/Lưỡi dao（PCD） APMT113502"/>
    <m/>
    <n v="12"/>
    <n v="4020000"/>
    <n v="154.61538461538461"/>
    <n v="335000"/>
    <m/>
    <m/>
    <n v="0"/>
    <x v="2"/>
    <m/>
    <s v="Y"/>
  </r>
  <r>
    <x v="2"/>
    <s v="756589"/>
    <s v="Drill Ø3.23/ Mũi khoan thép Ø3.2"/>
    <m/>
    <n v="8"/>
    <n v="3280000"/>
    <n v="126.15384615384616"/>
    <n v="410000"/>
    <m/>
    <m/>
    <n v="0"/>
    <x v="2"/>
    <m/>
    <s v="Y"/>
  </r>
  <r>
    <x v="2"/>
    <s v="756595"/>
    <s v="Cutter D26.00*R0.3"/>
    <m/>
    <n v="3"/>
    <n v="11400000"/>
    <n v="438.46153846153845"/>
    <n v="3800000"/>
    <m/>
    <m/>
    <n v="0"/>
    <x v="2"/>
    <m/>
    <s v="Y"/>
  </r>
  <r>
    <x v="2"/>
    <s v="756596"/>
    <s v="Cutter D39.58*D36.52*18L"/>
    <m/>
    <n v="2"/>
    <n v="11000000"/>
    <n v="423.07692307692309"/>
    <n v="5500000"/>
    <m/>
    <m/>
    <n v="0"/>
    <x v="2"/>
    <m/>
    <s v="Y"/>
  </r>
  <r>
    <x v="2"/>
    <s v="756606"/>
    <s v="Bearing /Vòng bi NSK 20TAC47CDBHPN7C"/>
    <m/>
    <n v="14"/>
    <n v="19879944.186620299"/>
    <n v="764.61323794693453"/>
    <n v="1419996.0133300214"/>
    <m/>
    <m/>
    <m/>
    <x v="1"/>
    <m/>
    <s v="N"/>
  </r>
  <r>
    <x v="2"/>
    <s v="756673"/>
    <s v="CABIRD ENDMILL Ø10*R1*22*100L /Dao CNC dùng để cắt gọt sản phẩm"/>
    <m/>
    <n v="5"/>
    <n v="2734213.6363636302"/>
    <n v="105.1620629370627"/>
    <n v="546842.72727272601"/>
    <m/>
    <m/>
    <m/>
    <x v="1"/>
    <m/>
    <s v="N"/>
  </r>
  <r>
    <x v="2"/>
    <s v="756689"/>
    <s v="Bearing/Vòng bi SKF2308-C3"/>
    <m/>
    <n v="4"/>
    <n v="9316000"/>
    <n v="358.30769230769232"/>
    <n v="2329000"/>
    <m/>
    <m/>
    <n v="0"/>
    <x v="2"/>
    <m/>
    <s v="Y"/>
  </r>
  <r>
    <x v="2"/>
    <s v="756736"/>
    <s v="Ladle coating liquid/ Chất sơn khuôn Metalcote 1998/P. Brand:Cesana"/>
    <m/>
    <n v="3"/>
    <n v="5100000"/>
    <n v="196.15384615384616"/>
    <n v="1700000"/>
    <m/>
    <m/>
    <m/>
    <x v="1"/>
    <m/>
    <s v="N"/>
  </r>
  <r>
    <x v="2"/>
    <s v="756748"/>
    <s v="Center drill 2ACD/ D8xA118x2.403x45x08"/>
    <m/>
    <n v="35"/>
    <n v="8050000"/>
    <n v="309.61538461538464"/>
    <n v="230000"/>
    <m/>
    <m/>
    <m/>
    <x v="1"/>
    <m/>
    <s v="N"/>
  </r>
  <r>
    <x v="2"/>
    <s v="756751"/>
    <s v="Endmill/ Dao phay D0.8x3x9xD0.75x45x06"/>
    <m/>
    <n v="149"/>
    <n v="19130782.625783"/>
    <n v="735.79933176088457"/>
    <n v="128394.51426700001"/>
    <m/>
    <m/>
    <n v="0"/>
    <x v="2"/>
    <m/>
    <s v="Y"/>
  </r>
  <r>
    <x v="2"/>
    <s v="756752"/>
    <s v="T-Cutter 4ATC - D5x1TxD2x7x45x06"/>
    <m/>
    <n v="18"/>
    <n v="2339999.2200060003"/>
    <n v="89.999970000230775"/>
    <n v="129999.95666700002"/>
    <m/>
    <m/>
    <m/>
    <x v="1"/>
    <m/>
    <s v="N"/>
  </r>
  <r>
    <x v="2"/>
    <s v="756755"/>
    <s v="C-Cutter 2ACC - D0.4xA45xD1x8xx45x06"/>
    <m/>
    <n v="40"/>
    <n v="4631827.3912568297"/>
    <n v="178.14720735603191"/>
    <n v="115795.68478142074"/>
    <m/>
    <m/>
    <m/>
    <x v="1"/>
    <m/>
    <s v="N"/>
  </r>
  <r>
    <x v="2"/>
    <s v="756757"/>
    <s v="Drill/Mũi khoan D3.72xA140x11x40x06"/>
    <m/>
    <n v="64"/>
    <n v="8089427.4809160298"/>
    <n v="311.13182618907808"/>
    <n v="126397.30438931297"/>
    <m/>
    <m/>
    <m/>
    <x v="1"/>
    <m/>
    <s v="N"/>
  </r>
  <r>
    <x v="2"/>
    <s v="756767"/>
    <s v="Gối Đỡ Bạc Đạn Tuyến Tính 20mm SCS20LUU ( cả bi)"/>
    <m/>
    <n v="15"/>
    <n v="3300000"/>
    <n v="126.92307692307692"/>
    <n v="220000"/>
    <m/>
    <m/>
    <n v="0"/>
    <x v="2"/>
    <m/>
    <s v="Y"/>
  </r>
  <r>
    <x v="2"/>
    <s v="756772"/>
    <s v="Vòng bi  Asahi UC 206 ( dùng cho gối đỡ P206)"/>
    <m/>
    <n v="4"/>
    <n v="460000"/>
    <n v="17.692307692307693"/>
    <n v="115000"/>
    <m/>
    <m/>
    <m/>
    <x v="1"/>
    <m/>
    <s v="N"/>
  </r>
  <r>
    <x v="2"/>
    <s v="756773"/>
    <s v="Trục cơ cấu nâng inox 304 kích thước D20 * 270 mm ( theo bản vẽ)"/>
    <m/>
    <n v="7"/>
    <n v="2520000"/>
    <n v="96.92307692307692"/>
    <n v="360000"/>
    <m/>
    <m/>
    <n v="0"/>
    <x v="2"/>
    <m/>
    <s v="Y"/>
  </r>
  <r>
    <x v="2"/>
    <s v="756830"/>
    <s v="Cuộn coil van khí TPC DV3120(DR100-5, 24V-0.85W)"/>
    <m/>
    <n v="16"/>
    <n v="7430464.7418210665"/>
    <n v="285.7871054546564"/>
    <n v="464404.04636381665"/>
    <m/>
    <m/>
    <m/>
    <x v="1"/>
    <m/>
    <s v="N"/>
  </r>
  <r>
    <x v="2"/>
    <s v="756870"/>
    <s v="Drill Mũi khoan thép Ø1.995"/>
    <m/>
    <n v="19"/>
    <n v="7999000"/>
    <n v="307.65384615384613"/>
    <n v="421000"/>
    <m/>
    <m/>
    <m/>
    <x v="1"/>
    <m/>
    <s v="N"/>
  </r>
  <r>
    <x v="2"/>
    <s v="756871"/>
    <s v="Drill Mũi khoan thép Ø3.26"/>
    <m/>
    <n v="32"/>
    <n v="13078303.030303048"/>
    <n v="503.01165501165571"/>
    <n v="408696.96969697025"/>
    <m/>
    <m/>
    <m/>
    <x v="1"/>
    <m/>
    <s v="N"/>
  </r>
  <r>
    <x v="2"/>
    <s v="756872"/>
    <s v="Drill Mũi khoan thép Ø8.20"/>
    <m/>
    <n v="43"/>
    <n v="33364090.909090899"/>
    <n v="1283.2342657342654"/>
    <n v="775909.09090909071"/>
    <m/>
    <m/>
    <m/>
    <x v="1"/>
    <m/>
    <s v="N"/>
  </r>
  <r>
    <x v="2"/>
    <s v="756874"/>
    <s v="Drill Mũi khoan thép Ø4.75"/>
    <m/>
    <n v="31"/>
    <n v="12651522.727272719"/>
    <n v="486.59702797202766"/>
    <n v="408113.63636363612"/>
    <m/>
    <m/>
    <m/>
    <x v="1"/>
    <m/>
    <s v="N"/>
  </r>
  <r>
    <x v="2"/>
    <s v="756876"/>
    <s v="成型铣刀（PCD)/Dao tiện định hình Ø12.0*30°2.7H"/>
    <m/>
    <n v="6"/>
    <n v="19485950.514857199"/>
    <n v="749.45963518681538"/>
    <n v="3247658.4191428665"/>
    <m/>
    <m/>
    <m/>
    <x v="1"/>
    <m/>
    <s v="N"/>
  </r>
  <r>
    <x v="2"/>
    <s v="756877"/>
    <s v="Dao 精镗刀/true boring cutte D28.00*R0.2"/>
    <m/>
    <n v="7"/>
    <n v="31902666.666666701"/>
    <n v="1227.0256410256425"/>
    <n v="4557523.8095238144"/>
    <m/>
    <m/>
    <m/>
    <x v="1"/>
    <m/>
    <s v="N"/>
  </r>
  <r>
    <x v="2"/>
    <s v="756970"/>
    <s v="MŨI KHOAN THÉPKA4 HOUSING-1 (D3.70)"/>
    <m/>
    <n v="32"/>
    <n v="13936000"/>
    <n v="536"/>
    <n v="435500"/>
    <m/>
    <m/>
    <m/>
    <x v="1"/>
    <m/>
    <s v="N"/>
  </r>
  <r>
    <x v="2"/>
    <s v="756971"/>
    <s v="MŨI KHOAN THÉPKA4 HOUSING-2 (D5.0)"/>
    <m/>
    <n v="32"/>
    <n v="13926634.14634143"/>
    <n v="535.63977485928581"/>
    <n v="435207.31707316969"/>
    <m/>
    <m/>
    <m/>
    <x v="1"/>
    <m/>
    <s v="N"/>
  </r>
  <r>
    <x v="2"/>
    <s v="756975"/>
    <s v="Dao phay 精镗刀_x000d__x000a_true boring cutteD28.0*60L（KA4-HOUSING）"/>
    <m/>
    <n v="10"/>
    <n v="30502833.333333399"/>
    <n v="1173.1858974359"/>
    <n v="3050283.33333334"/>
    <m/>
    <m/>
    <m/>
    <x v="1"/>
    <m/>
    <s v="N"/>
  </r>
  <r>
    <x v="2"/>
    <s v="756977"/>
    <s v="铣刀（PCD)_x000d_ Dao tiệnD6.0*70L"/>
    <m/>
    <n v="17"/>
    <n v="41494124.263038531"/>
    <n v="1595.9278562707127"/>
    <n v="2440830.8390022665"/>
    <m/>
    <m/>
    <m/>
    <x v="1"/>
    <m/>
    <s v="N"/>
  </r>
  <r>
    <x v="2"/>
    <s v="756987"/>
    <s v="Phớt chặn cát motor shootblasting (80-105-12)"/>
    <m/>
    <n v="5"/>
    <n v="338636.36666499998"/>
    <n v="13.024475640961537"/>
    <n v="67727.27333299999"/>
    <m/>
    <m/>
    <n v="0"/>
    <x v="1"/>
    <m/>
    <s v="N"/>
  </r>
  <r>
    <x v="2"/>
    <s v="757004"/>
    <s v="成型铣刀（PCD) Dao tiện định hình D25.0*30°*70L（1451）"/>
    <m/>
    <n v="3"/>
    <n v="9180000"/>
    <n v="353.07692307692309"/>
    <n v="3060000"/>
    <m/>
    <m/>
    <n v="0"/>
    <x v="2"/>
    <m/>
    <s v="Y"/>
  </r>
  <r>
    <x v="2"/>
    <s v="757030"/>
    <s v="Dao phay 粗镗刀 Rough boring cutter D20.0*30 độ *70L"/>
    <m/>
    <n v="3"/>
    <n v="8103462.2723076902"/>
    <n v="311.67162585798809"/>
    <n v="2701154.0907692299"/>
    <m/>
    <m/>
    <n v="0"/>
    <x v="2"/>
    <m/>
    <s v="Y"/>
  </r>
  <r>
    <x v="2"/>
    <s v="757042"/>
    <s v="Đèn tuýp led bán nguyệt 36W M16L 1m2. Maker: Rạng Đông"/>
    <m/>
    <n v="4"/>
    <n v="628000"/>
    <n v="24.153846153846153"/>
    <n v="157000"/>
    <m/>
    <m/>
    <m/>
    <x v="1"/>
    <m/>
    <s v="N"/>
  </r>
  <r>
    <x v="2"/>
    <s v="757045"/>
    <s v="Đèn tuýp led bán nguyệt 36W M16L 1m2 (gồm phụ kiện gá đi kèm). Maker: Rạng Đông"/>
    <m/>
    <n v="6"/>
    <n v="960000"/>
    <n v="36.92307692307692"/>
    <n v="160000"/>
    <m/>
    <m/>
    <m/>
    <x v="1"/>
    <m/>
    <s v="N"/>
  </r>
  <r>
    <x v="2"/>
    <s v="757135"/>
    <s v="Shaft Gear/Đĩa bánh răng trục chính máy Fanuc"/>
    <m/>
    <n v="2"/>
    <n v="11013333.333333332"/>
    <n v="423.58974358974353"/>
    <n v="5506666.666666666"/>
    <m/>
    <m/>
    <m/>
    <x v="1"/>
    <m/>
    <s v="N"/>
  </r>
  <r>
    <x v="2"/>
    <s v="757151"/>
    <s v="Đế nổi nhựa SINO kiểu S98"/>
    <m/>
    <n v="5"/>
    <n v="39000.215017361399"/>
    <n v="1.5000082698985153"/>
    <n v="7800.0430034722795"/>
    <m/>
    <m/>
    <m/>
    <x v="1"/>
    <m/>
    <s v="N"/>
  </r>
  <r>
    <x v="2"/>
    <s v="757164"/>
    <s v="Button/ Nút nhấn nhả màu xanh Ø16 AL6Q-M14GC IDEC"/>
    <m/>
    <n v="15"/>
    <n v="1360002.1428571418"/>
    <n v="52.307774725274683"/>
    <n v="90666.809523809454"/>
    <m/>
    <m/>
    <m/>
    <x v="1"/>
    <m/>
    <s v="N"/>
  </r>
  <r>
    <x v="2"/>
    <s v="757268"/>
    <s v="TAP M1.7 X 0.35 ĐẦU BẰNG PHỦ SƠN"/>
    <m/>
    <n v="26"/>
    <n v="4445615.9647089606"/>
    <n v="170.9852294118831"/>
    <n v="170985.22941188311"/>
    <m/>
    <m/>
    <m/>
    <x v="1"/>
    <m/>
    <s v="N"/>
  </r>
  <r>
    <x v="2"/>
    <s v="757302"/>
    <s v="Oil heating hose/Dây dầu thủy lực_x000d_ (dài 2m phi 22 , ép cos hai đầu phi 27.16*19.32mm)"/>
    <m/>
    <n v="7"/>
    <n v="2170000"/>
    <n v="83.461538461538467"/>
    <n v="310000"/>
    <m/>
    <m/>
    <m/>
    <x v="1"/>
    <m/>
    <s v="N"/>
  </r>
  <r>
    <x v="2"/>
    <s v="757315"/>
    <s v="Bình đựng dầu bôi trơn dung tích 2 lit"/>
    <m/>
    <n v="3"/>
    <n v="3825000"/>
    <n v="147.11538461538461"/>
    <n v="1275000"/>
    <m/>
    <m/>
    <m/>
    <x v="1"/>
    <m/>
    <s v="N"/>
  </r>
  <r>
    <x v="2"/>
    <s v="757316"/>
    <s v="Shaft Guide/Bộ dẫn hướng trục X máy fanuc A97L-0201-0745#14IBXLM (Maker THK)"/>
    <m/>
    <n v="1"/>
    <n v="11602272.727272779"/>
    <n v="446.24125874126071"/>
    <n v="11602272.727272779"/>
    <m/>
    <m/>
    <m/>
    <x v="1"/>
    <m/>
    <s v="N"/>
  </r>
  <r>
    <x v="2"/>
    <s v="757317"/>
    <s v="Shaft Guide/Bộ dẫn hướng trục Y máy fanuc A97L-0201-0745#14IBYLM ((Maker THK)"/>
    <m/>
    <n v="2"/>
    <n v="24596342.759023733"/>
    <n v="946.01318303937433"/>
    <n v="12298171.379511867"/>
    <m/>
    <m/>
    <m/>
    <x v="1"/>
    <m/>
    <s v="N"/>
  </r>
  <r>
    <x v="2"/>
    <s v="757334"/>
    <s v="Van chia dầu 2 cửa Fanuc"/>
    <m/>
    <n v="3"/>
    <n v="904999.99999999499"/>
    <n v="34.807692307692115"/>
    <n v="301666.666666665"/>
    <m/>
    <m/>
    <m/>
    <x v="1"/>
    <m/>
    <s v="N"/>
  </r>
  <r>
    <x v="2"/>
    <s v="757337"/>
    <s v="Vòng bi NSK 6306zz 30x72x19mm"/>
    <m/>
    <n v="6"/>
    <n v="674832.77238066809"/>
    <n v="25.955106630025696"/>
    <n v="112472.12873011135"/>
    <m/>
    <m/>
    <m/>
    <x v="1"/>
    <m/>
    <s v="N"/>
  </r>
  <r>
    <x v="2"/>
    <s v="757355"/>
    <s v="Bearing vít me Z Hãng FAG thông số BSB2562-SU (máy komatech)"/>
    <m/>
    <n v="17"/>
    <n v="13600000"/>
    <n v="523.07692307692309"/>
    <n v="800000"/>
    <m/>
    <m/>
    <m/>
    <x v="1"/>
    <m/>
    <s v="N"/>
  </r>
  <r>
    <x v="2"/>
    <s v="757382"/>
    <s v="OIL BUSHING/Bạc lót đài dao LFF-1820"/>
    <m/>
    <n v="49"/>
    <n v="27225085"/>
    <n v="1047.1186538461538"/>
    <n v="555613.97959183669"/>
    <m/>
    <m/>
    <m/>
    <x v="1"/>
    <m/>
    <s v="N"/>
  </r>
  <r>
    <x v="2"/>
    <s v="757390"/>
    <s v="Temp Display/Bộ hiển thị nhiệt độ Autonics TC4Y-N4N"/>
    <m/>
    <n v="3"/>
    <n v="1740000"/>
    <n v="66.92307692307692"/>
    <n v="580000"/>
    <m/>
    <m/>
    <n v="0"/>
    <x v="1"/>
    <m/>
    <s v="N"/>
  </r>
  <r>
    <x v="2"/>
    <s v="757414"/>
    <s v="Stopper/Phớt chặn TC 80 X 100 X 12"/>
    <m/>
    <n v="2"/>
    <n v="130000"/>
    <n v="5"/>
    <n v="65000"/>
    <m/>
    <m/>
    <n v="0"/>
    <x v="2"/>
    <m/>
    <s v="Y"/>
  </r>
  <r>
    <x v="2"/>
    <s v="757415"/>
    <s v="Thermal relay/ Rơ le nhiệt 3P  LS MT-63 (45-65A)"/>
    <m/>
    <n v="3"/>
    <n v="1594285.7142857099"/>
    <n v="61.318681318681151"/>
    <n v="531428.57142856997"/>
    <m/>
    <m/>
    <m/>
    <x v="1"/>
    <m/>
    <s v="N"/>
  </r>
  <r>
    <x v="2"/>
    <s v="757425"/>
    <s v="Bearing đài dao máy fanuc 6016LLUCM"/>
    <m/>
    <n v="3"/>
    <n v="2047638.885"/>
    <n v="78.755341730769231"/>
    <n v="682546.29500000004"/>
    <m/>
    <m/>
    <m/>
    <x v="1"/>
    <m/>
    <s v="N"/>
  </r>
  <r>
    <x v="2"/>
    <s v="757460"/>
    <s v="Belt-Dây curoa C-114"/>
    <m/>
    <n v="1"/>
    <n v="210000"/>
    <n v="8.0769230769230766"/>
    <n v="210000"/>
    <m/>
    <m/>
    <m/>
    <x v="1"/>
    <m/>
    <s v="N"/>
  </r>
  <r>
    <x v="2"/>
    <s v="757467"/>
    <s v="Dây betl Conveyor chịu nước,chịu dầu (KT:Chu vi 12430mm,Rộng130mm)"/>
    <m/>
    <n v="1"/>
    <n v="1037000"/>
    <n v="39.884615384615387"/>
    <n v="1037000"/>
    <m/>
    <m/>
    <n v="0"/>
    <x v="1"/>
    <m/>
    <s v="N"/>
  </r>
  <r>
    <x v="2"/>
    <s v="757478"/>
    <s v="Filter/Lõi lọc RRR dày 32.5 x lõi 40.00mm chiều dài 114mm đường kính 105mm"/>
    <m/>
    <n v="27"/>
    <n v="9990000"/>
    <n v="384.23076923076923"/>
    <n v="370000"/>
    <m/>
    <m/>
    <m/>
    <x v="1"/>
    <m/>
    <s v="N"/>
  </r>
  <r>
    <x v="2"/>
    <s v="757503"/>
    <s v="Bộ mã hóa Encoder máy Komatech"/>
    <m/>
    <n v="1"/>
    <n v="18000000"/>
    <n v="692.30769230769226"/>
    <n v="18000000"/>
    <m/>
    <m/>
    <m/>
    <x v="1"/>
    <m/>
    <s v="N"/>
  </r>
  <r>
    <x v="2"/>
    <s v="757531"/>
    <s v="LM Guide dẫn hướng trục Y (Komatech)"/>
    <m/>
    <n v="5"/>
    <n v="65500000"/>
    <n v="2519.2307692307691"/>
    <n v="13100000"/>
    <m/>
    <m/>
    <m/>
    <x v="1"/>
    <m/>
    <s v="Y"/>
  </r>
  <r>
    <x v="2"/>
    <s v="757535"/>
    <s v="Driver S - Komatech"/>
    <m/>
    <n v="1"/>
    <n v="14800000"/>
    <n v="569.23076923076928"/>
    <n v="14800000"/>
    <m/>
    <m/>
    <m/>
    <x v="1"/>
    <m/>
    <s v="N"/>
  </r>
  <r>
    <x v="2"/>
    <s v="757570"/>
    <s v="Lưới Inox size 1m*30m, mắt lưới 1 x 1 x 0,3 mm"/>
    <m/>
    <n v="1"/>
    <n v="6287912.2933333497"/>
    <n v="241.84278051282115"/>
    <n v="6287912.2933333497"/>
    <m/>
    <m/>
    <n v="0"/>
    <x v="1"/>
    <m/>
    <s v="N"/>
  </r>
  <r>
    <x v="2"/>
    <s v="757664"/>
    <s v="Đầu bịt ruột gà lõi thép phi 16."/>
    <m/>
    <n v="40"/>
    <n v="184000"/>
    <n v="7.0769230769230766"/>
    <n v="4600"/>
    <m/>
    <m/>
    <n v="0"/>
    <x v="2"/>
    <m/>
    <s v="Y"/>
  </r>
  <r>
    <x v="2"/>
    <s v="757683"/>
    <s v="Bearing 7304B/Vòng bi 7304B"/>
    <m/>
    <n v="7"/>
    <n v="3637999.999998"/>
    <n v="139.923076923"/>
    <n v="519714.285714"/>
    <m/>
    <m/>
    <n v="0"/>
    <x v="2"/>
    <m/>
    <s v="Y"/>
  </r>
  <r>
    <x v="2"/>
    <s v="757710"/>
    <s v="Gioăng cao su mặt bích DN100"/>
    <m/>
    <n v="2"/>
    <n v="26000"/>
    <n v="1"/>
    <n v="13000"/>
    <m/>
    <m/>
    <m/>
    <x v="1"/>
    <m/>
    <s v="N"/>
  </r>
  <r>
    <x v="2"/>
    <s v="757854"/>
    <s v="Tấm vách trái băng thép RB-90-17L"/>
    <m/>
    <n v="1"/>
    <n v="3885000"/>
    <n v="149.42307692307693"/>
    <n v="3885000"/>
    <m/>
    <m/>
    <n v="0"/>
    <x v="2"/>
    <m/>
    <s v="Y"/>
  </r>
  <r>
    <x v="2"/>
    <s v="757855"/>
    <s v="Tấm chắn bi RB - 90 - 11S"/>
    <m/>
    <n v="4"/>
    <n v="8847619.0476190001"/>
    <n v="340.29304029303847"/>
    <n v="2211904.76190475"/>
    <m/>
    <m/>
    <m/>
    <x v="1"/>
    <m/>
    <s v="N"/>
  </r>
  <r>
    <x v="2"/>
    <s v="757859"/>
    <s v="Cánh phun bi bằng thép TB - 4 (1 bộ 8 chiếc)"/>
    <m/>
    <n v="6"/>
    <n v="16924500"/>
    <n v="650.94230769230774"/>
    <n v="2820750"/>
    <m/>
    <m/>
    <m/>
    <x v="1"/>
    <m/>
    <s v="N"/>
  </r>
  <r>
    <x v="2"/>
    <s v="757860"/>
    <s v="Chốt khóa cánh quạt bằng thép TB-22 (1 bộ 8 chiếc)"/>
    <m/>
    <n v="1"/>
    <n v="1200000"/>
    <n v="46.153846153846153"/>
    <n v="1200000"/>
    <m/>
    <m/>
    <m/>
    <x v="1"/>
    <m/>
    <s v="N"/>
  </r>
  <r>
    <x v="2"/>
    <s v="757861"/>
    <s v="Đinh ốc bằng thép mã TB -10 (1 bộ 16 chiếc)"/>
    <m/>
    <n v="6"/>
    <n v="2601843.75"/>
    <n v="100.07091346153847"/>
    <n v="433640.625"/>
    <m/>
    <m/>
    <m/>
    <x v="1"/>
    <m/>
    <s v="N"/>
  </r>
  <r>
    <x v="2"/>
    <s v="757864"/>
    <s v="Bộ chia bi bằng thép TB-8"/>
    <m/>
    <n v="2"/>
    <n v="3960000"/>
    <n v="152.30769230769232"/>
    <n v="1980000"/>
    <m/>
    <m/>
    <n v="0"/>
    <x v="2"/>
    <m/>
    <s v="Y"/>
  </r>
  <r>
    <x v="2"/>
    <s v="757866"/>
    <s v="Đinh ốc bằng thép RB-90-19 (1 bộ 12 chiếc)"/>
    <m/>
    <n v="8"/>
    <n v="3345600"/>
    <n v="128.67692307692309"/>
    <n v="418200"/>
    <m/>
    <m/>
    <m/>
    <x v="1"/>
    <m/>
    <s v="N"/>
  </r>
  <r>
    <x v="2"/>
    <s v="757882"/>
    <s v="OPP film roll/Cuộn màng nhựa OPP size: 25mm*200mm*4000m (làm poly bag)"/>
    <m/>
    <n v="1"/>
    <n v="1320000"/>
    <n v="50.769230769230766"/>
    <n v="1320000"/>
    <m/>
    <m/>
    <n v="0"/>
    <x v="2"/>
    <m/>
    <s v="Y"/>
  </r>
  <r>
    <x v="2"/>
    <s v="757884"/>
    <s v="Clamp/Phe cài lỗ đường kính ngoài 54mm"/>
    <m/>
    <n v="9"/>
    <n v="58500"/>
    <n v="2.25"/>
    <n v="6500"/>
    <m/>
    <m/>
    <n v="0"/>
    <x v="2"/>
    <m/>
    <s v="Y"/>
  </r>
  <r>
    <x v="2"/>
    <s v="757916"/>
    <s v="Hexagonal bolt/ Chìm lục giác  gen suốt M12*180"/>
    <m/>
    <n v="16"/>
    <n v="392000"/>
    <n v="15.076923076923077"/>
    <n v="24500"/>
    <m/>
    <m/>
    <m/>
    <x v="1"/>
    <m/>
    <s v="N"/>
  </r>
  <r>
    <x v="2"/>
    <s v="757932"/>
    <s v="Keep wings/Mâm cài cánh văng máy phun bi (old)"/>
    <m/>
    <n v="1"/>
    <n v="8625000"/>
    <n v="331.73076923076923"/>
    <n v="8625000"/>
    <m/>
    <m/>
    <n v="0"/>
    <x v="2"/>
    <m/>
    <s v="Y"/>
  </r>
  <r>
    <x v="2"/>
    <s v="758013"/>
    <s v="Plastic-Tấm phíp cách điện màu cam (Kích thước D:200mm x R:30mm x C:25mm)"/>
    <m/>
    <n v="8"/>
    <n v="240000"/>
    <n v="9.2307692307692299"/>
    <n v="30000"/>
    <m/>
    <m/>
    <n v="0"/>
    <x v="2"/>
    <m/>
    <s v="Y"/>
  </r>
  <r>
    <x v="2"/>
    <s v="758067"/>
    <s v="Lamp holder/Đui sứ E27/E40"/>
    <m/>
    <n v="15"/>
    <n v="1075000"/>
    <n v="41.346153846153847"/>
    <n v="71666.666666666672"/>
    <m/>
    <m/>
    <n v="0"/>
    <x v="2"/>
    <m/>
    <s v="Y"/>
  </r>
  <r>
    <x v="2"/>
    <s v="758151"/>
    <s v="Belt/DÂY CUROA BANDO - C97"/>
    <m/>
    <n v="7"/>
    <n v="2903999.9999990002"/>
    <n v="111.69230769226924"/>
    <n v="414857.14285700006"/>
    <m/>
    <m/>
    <n v="0"/>
    <x v="2"/>
    <m/>
    <s v="Y"/>
  </r>
  <r>
    <x v="2"/>
    <s v="758247"/>
    <s v="Đầu nối trục tịnh tiến máy YIZUMI (58mm*40mm)"/>
    <m/>
    <n v="22"/>
    <n v="8360000"/>
    <n v="321.53846153846155"/>
    <n v="380000"/>
    <m/>
    <m/>
    <m/>
    <x v="1"/>
    <m/>
    <s v="N"/>
  </r>
  <r>
    <x v="2"/>
    <s v="758261"/>
    <s v="Vòng bi trục motor chính cho máy đúc ( 350t ) 6311zz"/>
    <m/>
    <n v="6"/>
    <n v="2500615.3846153901"/>
    <n v="96.177514792899615"/>
    <n v="416769.23076923168"/>
    <m/>
    <m/>
    <m/>
    <x v="1"/>
    <m/>
    <s v="N"/>
  </r>
  <r>
    <x v="2"/>
    <s v="758271"/>
    <s v="Cover/Dây tết chèn amiang tẩm chì (Kích thước 10x10mm)"/>
    <m/>
    <n v="1"/>
    <n v="1525000"/>
    <n v="58.653846153846153"/>
    <n v="1525000"/>
    <m/>
    <m/>
    <n v="0"/>
    <x v="2"/>
    <m/>
    <s v="Y"/>
  </r>
  <r>
    <x v="2"/>
    <s v="758369"/>
    <s v="Bearing/Vòng Bi SKF 6205-2Z/VA201"/>
    <m/>
    <n v="33"/>
    <n v="12540000"/>
    <n v="482.30769230769232"/>
    <n v="380000"/>
    <m/>
    <m/>
    <m/>
    <x v="1"/>
    <m/>
    <s v="N"/>
  </r>
  <r>
    <x v="2"/>
    <s v="758510"/>
    <s v="Core of pressure accumulator/Ruột bình tích áp Varem 300 lít"/>
    <m/>
    <n v="1"/>
    <n v="7425000"/>
    <n v="285.57692307692309"/>
    <n v="7425000"/>
    <m/>
    <m/>
    <n v="0"/>
    <x v="2"/>
    <m/>
    <s v="Y"/>
  </r>
  <r>
    <x v="2"/>
    <s v="758638"/>
    <s v="Thanh treo rèm nhựa PVC sắt sơn tĩnh điện L=1m"/>
    <m/>
    <n v="11"/>
    <n v="538000"/>
    <n v="20.692307692307693"/>
    <n v="48909.090909090912"/>
    <m/>
    <m/>
    <m/>
    <x v="1"/>
    <m/>
    <s v="Y"/>
  </r>
  <r>
    <x v="2"/>
    <s v="758644"/>
    <s v="Dây belt băng tải (KT: Chu vi 24600mm rộng 170mm dày 2mm"/>
    <m/>
    <n v="1"/>
    <n v="1130000"/>
    <n v="43.46153846153846"/>
    <n v="1130000"/>
    <m/>
    <m/>
    <n v="0"/>
    <x v="2"/>
    <m/>
    <s v="Y"/>
  </r>
  <r>
    <x v="2"/>
    <s v="758742"/>
    <s v="Bộ dây giắc cắm block điều hòa máy lạnh"/>
    <m/>
    <n v="8"/>
    <n v="352000"/>
    <n v="13.538461538461538"/>
    <n v="44000"/>
    <m/>
    <m/>
    <m/>
    <x v="1"/>
    <m/>
    <s v="N"/>
  </r>
  <r>
    <x v="2"/>
    <s v="758790"/>
    <s v="Cover/Tấm chắn máy phun bi(KT:270x230mm,bulong ở giữa)"/>
    <m/>
    <n v="12"/>
    <n v="11783721.426562499"/>
    <n v="453.22005486778841"/>
    <n v="981976.78554687498"/>
    <m/>
    <m/>
    <m/>
    <x v="1"/>
    <m/>
    <s v="N"/>
  </r>
  <r>
    <x v="2"/>
    <s v="758804"/>
    <s v="Cover/Tấm chắn máy phun bi(KT:350x350mm)"/>
    <m/>
    <n v="13"/>
    <n v="15572000"/>
    <n v="598.92307692307691"/>
    <n v="1197846.1538461538"/>
    <m/>
    <m/>
    <m/>
    <x v="1"/>
    <m/>
    <s v="N"/>
  </r>
  <r>
    <x v="2"/>
    <s v="758807"/>
    <s v="Cover/Tấm chắn máy phun bi phía trên."/>
    <m/>
    <n v="8"/>
    <n v="10960000"/>
    <n v="421.53846153846155"/>
    <n v="1370000"/>
    <m/>
    <m/>
    <m/>
    <x v="1"/>
    <m/>
    <s v="Y"/>
  </r>
  <r>
    <x v="2"/>
    <s v="758980"/>
    <s v="Protective helmets/Mũ bảo hộ SSEDA 04. Màu trắng"/>
    <m/>
    <n v="15"/>
    <n v="2221621.6216216199"/>
    <n v="85.44698544698538"/>
    <n v="148108.10810810799"/>
    <m/>
    <m/>
    <m/>
    <x v="1"/>
    <m/>
    <s v="N"/>
  </r>
  <r>
    <x v="2"/>
    <s v="759031"/>
    <s v="Dây belt băng tải-CNC auto(Chu vi 7100,rộng 135,dày 2)mm"/>
    <m/>
    <n v="2"/>
    <n v="1172000"/>
    <n v="45.07692307692308"/>
    <n v="586000"/>
    <m/>
    <m/>
    <n v="0"/>
    <x v="2"/>
    <m/>
    <s v="Y"/>
  </r>
  <r>
    <x v="2"/>
    <s v="759032"/>
    <s v="Dây belt băng tải-CNC 1(Chu vi 3400,rộng 135,dày 2)mm"/>
    <m/>
    <n v="1"/>
    <n v="387600"/>
    <n v="14.907692307692308"/>
    <n v="387600"/>
    <m/>
    <m/>
    <m/>
    <x v="1"/>
    <m/>
    <s v="N"/>
  </r>
  <r>
    <x v="2"/>
    <s v="759053"/>
    <s v="Hexagonal bolt/chìm lục giác, kt M12*60볼트"/>
    <m/>
    <n v="80"/>
    <n v="414234.53017570701"/>
    <n v="15.932097314450269"/>
    <n v="5177.931627196338"/>
    <m/>
    <m/>
    <m/>
    <x v="1"/>
    <m/>
    <s v="N"/>
  </r>
  <r>
    <x v="2"/>
    <s v="759093"/>
    <s v="Exhaust neck for motor mist cleaning/Cổ xả motor mist cleaning"/>
    <m/>
    <n v="4"/>
    <n v="7000000"/>
    <n v="269.23076923076923"/>
    <n v="1750000"/>
    <m/>
    <m/>
    <m/>
    <x v="1"/>
    <m/>
    <s v="N"/>
  </r>
  <r>
    <x v="2"/>
    <s v="759100"/>
    <s v="Quạt amp máy fanuc:SanAce92WF Model: 9WF0924H203"/>
    <m/>
    <n v="5"/>
    <n v="1880519.48"/>
    <n v="72.32767230769231"/>
    <n v="376103.89600000001"/>
    <m/>
    <m/>
    <m/>
    <x v="1"/>
    <m/>
    <s v="N"/>
  </r>
  <r>
    <x v="2"/>
    <s v="759156"/>
    <s v="Dao D3x2TxD1.5x6 T-CUT"/>
    <m/>
    <n v="60"/>
    <n v="9000000"/>
    <n v="346.15384615384613"/>
    <n v="150000"/>
    <m/>
    <m/>
    <n v="0"/>
    <x v="2"/>
    <m/>
    <s v="Y"/>
  </r>
  <r>
    <x v="2"/>
    <s v="759157"/>
    <s v="Dao D1x0.5TxD0.5x4xD4 T-CUT"/>
    <m/>
    <n v="29"/>
    <n v="4350000"/>
    <n v="167.30769230769232"/>
    <n v="150000"/>
    <m/>
    <m/>
    <m/>
    <x v="1"/>
    <m/>
    <s v="N"/>
  </r>
  <r>
    <x v="2"/>
    <s v="759187"/>
    <s v="Máng xích dây 18x25x1000 mm"/>
    <m/>
    <n v="19"/>
    <n v="2280000"/>
    <n v="87.692307692307693"/>
    <n v="120000"/>
    <m/>
    <m/>
    <n v="0"/>
    <x v="2"/>
    <m/>
    <s v="Y"/>
  </r>
  <r>
    <x v="2"/>
    <s v="759210"/>
    <s v="Trục tịnh tiến cho máy đúc 350T phi 55mm"/>
    <m/>
    <n v="6"/>
    <n v="36300000"/>
    <n v="1396.1538461538462"/>
    <n v="6050000"/>
    <m/>
    <m/>
    <m/>
    <x v="1"/>
    <m/>
    <s v="N"/>
  </r>
  <r>
    <x v="2"/>
    <s v="759338"/>
    <s v="Sensor tool máy Brother B52J117-1"/>
    <m/>
    <n v="3"/>
    <n v="10800000"/>
    <n v="415.38461538461536"/>
    <n v="3600000"/>
    <m/>
    <m/>
    <n v="0"/>
    <x v="2"/>
    <m/>
    <s v="Y"/>
  </r>
  <r>
    <x v="2"/>
    <s v="759349"/>
    <s v="Bearing/Vòng bi SKF 6211 2zz"/>
    <m/>
    <n v="1"/>
    <n v="310000"/>
    <n v="11.923076923076923"/>
    <n v="310000"/>
    <m/>
    <m/>
    <n v="0"/>
    <x v="2"/>
    <m/>
    <s v="Y"/>
  </r>
  <r>
    <x v="2"/>
    <s v="759385"/>
    <s v="PHỚT 30X50X8"/>
    <m/>
    <n v="1"/>
    <n v="39000"/>
    <n v="1.5"/>
    <n v="39000"/>
    <m/>
    <m/>
    <n v="0"/>
    <x v="2"/>
    <m/>
    <s v="Y"/>
  </r>
  <r>
    <x v="2"/>
    <s v="759386"/>
    <s v="PHỚT 65X90X12"/>
    <m/>
    <n v="1"/>
    <n v="52000"/>
    <n v="2"/>
    <n v="52000"/>
    <m/>
    <m/>
    <n v="0"/>
    <x v="2"/>
    <m/>
    <s v="Y"/>
  </r>
  <r>
    <x v="2"/>
    <s v="759814"/>
    <s v="Material shot blaster/Cánh văng buồng phun bi TN-4"/>
    <m/>
    <n v="3"/>
    <n v="8460000"/>
    <n v="325.38461538461536"/>
    <n v="2820000"/>
    <m/>
    <m/>
    <m/>
    <x v="1"/>
    <m/>
    <s v="N"/>
  </r>
  <r>
    <x v="2"/>
    <s v="759816"/>
    <s v="Material shot blaster/Bộ chia bi TN-6"/>
    <m/>
    <n v="1"/>
    <n v="1980000"/>
    <n v="76.15384615384616"/>
    <n v="1980000"/>
    <m/>
    <m/>
    <n v="0"/>
    <x v="2"/>
    <m/>
    <s v="Y"/>
  </r>
  <r>
    <x v="2"/>
    <s v="759820"/>
    <s v="Material shot blaster/Vách nắp đậy TN-7"/>
    <m/>
    <n v="2"/>
    <n v="4903466.6666666698"/>
    <n v="188.59487179487192"/>
    <n v="2451733.3333333349"/>
    <m/>
    <m/>
    <m/>
    <x v="1"/>
    <m/>
    <s v="N"/>
  </r>
  <r>
    <x v="2"/>
    <s v="759851"/>
    <s v="Paint control/Điều áp sơn HGB-510-R4-Devilbiss"/>
    <m/>
    <n v="8"/>
    <n v="67200000"/>
    <n v="2584.6153846153848"/>
    <n v="8400000"/>
    <m/>
    <m/>
    <n v="0"/>
    <x v="2"/>
    <m/>
    <s v="Y"/>
  </r>
  <r>
    <x v="2"/>
    <s v="759872"/>
    <s v="Propellers/Cánh quạt ly tâm( đường kính cánh 270mm, H 137mm.Trục Ø19mm)"/>
    <m/>
    <n v="1"/>
    <n v="2050000"/>
    <n v="78.84615384615384"/>
    <n v="2050000"/>
    <m/>
    <m/>
    <n v="0"/>
    <x v="2"/>
    <m/>
    <s v="Y"/>
  </r>
  <r>
    <x v="2"/>
    <s v="759901"/>
    <s v="A-axis gear disc/Đĩa bánh răng trục A máy fanuc"/>
    <m/>
    <n v="1"/>
    <n v="8000000"/>
    <n v="307.69230769230768"/>
    <n v="8000000"/>
    <m/>
    <m/>
    <m/>
    <x v="1"/>
    <m/>
    <s v="N"/>
  </r>
  <r>
    <x v="2"/>
    <s v="759936"/>
    <s v="Lọc tách nhớt / Separator Atlas copco 1622365600"/>
    <m/>
    <n v="1"/>
    <n v="4550000"/>
    <n v="175"/>
    <n v="4550000"/>
    <m/>
    <m/>
    <n v="0"/>
    <x v="2"/>
    <m/>
    <s v="Y"/>
  </r>
  <r>
    <x v="2"/>
    <s v="759944"/>
    <s v="Mold Pin-EJECTOR PIN /Chốt hãm bằng thép SKD61 của khuôn đúc d6*L300*H6*D10"/>
    <m/>
    <n v="32"/>
    <n v="1664000"/>
    <n v="64"/>
    <n v="52000"/>
    <m/>
    <m/>
    <m/>
    <x v="1"/>
    <m/>
    <s v="N"/>
  </r>
  <r>
    <x v="2"/>
    <s v="759994"/>
    <s v="Contactor 3P LS GMC 150A 75kW coil 220VAC 2NO 2NC."/>
    <m/>
    <n v="1"/>
    <n v="3324000"/>
    <n v="127.84615384615384"/>
    <n v="3324000"/>
    <m/>
    <m/>
    <n v="0"/>
    <x v="2"/>
    <m/>
    <s v="Y"/>
  </r>
  <r>
    <x v="2"/>
    <s v="760077"/>
    <s v="Foam small plate, anti-static, pink, shaped_x000d__x000a_/ Tấm đệm foam 1 lớp, chống tĩnh điện, màu hồng,đã định hình  theo khay PET07.Model: FOAM-02"/>
    <m/>
    <n v="3000"/>
    <n v="531000.03899999999"/>
    <n v="20.423078423076923"/>
    <n v="177.000013"/>
    <m/>
    <m/>
    <n v="0"/>
    <x v="1"/>
    <m/>
    <s v="N"/>
  </r>
  <r>
    <x v="2"/>
    <s v="760533"/>
    <s v="Pre Glue pre-glue胶 (keo) SSA 1198"/>
    <m/>
    <n v="2124"/>
    <n v="311079118.960944"/>
    <n v="11964.581498497846"/>
    <n v="146459.09555599999"/>
    <m/>
    <m/>
    <m/>
    <x v="1"/>
    <m/>
    <s v="N"/>
  </r>
  <r>
    <x v="2"/>
    <s v="761471"/>
    <s v="Ø1.5 FLAT- Ø1.5x3x5xØ6x45"/>
    <m/>
    <n v="33"/>
    <n v="4092010.6081415666"/>
    <n v="157.38502339006027"/>
    <n v="124000.32145883536"/>
    <m/>
    <m/>
    <m/>
    <x v="1"/>
    <m/>
    <s v="N"/>
  </r>
  <r>
    <x v="2"/>
    <s v="761473"/>
    <s v="D3*1T*1.5 T*SD6 - CUT"/>
    <m/>
    <n v="8"/>
    <n v="1039956.822648"/>
    <n v="39.99833933261538"/>
    <n v="129994.602831"/>
    <m/>
    <m/>
    <m/>
    <x v="1"/>
    <m/>
    <s v="N"/>
  </r>
  <r>
    <x v="2"/>
    <s v="761474"/>
    <s v="Hạt dao tiện INSERT SEET1204AFFN-NL H101"/>
    <m/>
    <n v="20"/>
    <n v="6566000"/>
    <n v="252.53846153846155"/>
    <n v="328300"/>
    <m/>
    <m/>
    <m/>
    <x v="1"/>
    <m/>
    <s v="N"/>
  </r>
  <r>
    <x v="2"/>
    <s v="761476"/>
    <s v="HẠT DAO SDET 130504R-MA, PCD"/>
    <m/>
    <n v="10"/>
    <n v="4794450.0013887295"/>
    <n v="184.40192313033575"/>
    <n v="479445.00013887294"/>
    <m/>
    <m/>
    <m/>
    <x v="1"/>
    <m/>
    <s v="N"/>
  </r>
  <r>
    <x v="2"/>
    <s v="780534"/>
    <s v="Kuka_Gripper"/>
    <m/>
    <n v="1"/>
    <n v="14400000"/>
    <n v="553.84615384615381"/>
    <n v="14400000"/>
    <m/>
    <m/>
    <n v="0"/>
    <x v="2"/>
    <m/>
    <s v="Y"/>
  </r>
  <r>
    <x v="2"/>
    <s v="800003"/>
    <s v="Argon gas (Arcal 1), Khí Ar thể tích 50L"/>
    <m/>
    <n v="13"/>
    <n v="5132425.1063591568"/>
    <n v="197.40096562919834"/>
    <n v="394801.93125839665"/>
    <m/>
    <m/>
    <m/>
    <x v="1"/>
    <m/>
    <s v="N"/>
  </r>
  <r>
    <x v="2"/>
    <s v="800006"/>
    <s v="Nitrogen/Khí Nit tơ 50L"/>
    <m/>
    <n v="19"/>
    <n v="7314058.1436641142"/>
    <n v="281.3099286024659"/>
    <n v="384950.42861390073"/>
    <m/>
    <m/>
    <m/>
    <x v="1"/>
    <m/>
    <s v="N"/>
  </r>
  <r>
    <x v="2"/>
    <s v="800010"/>
    <s v="Diesel Oil/Dầu DO 0.05 S"/>
    <m/>
    <n v="800"/>
    <n v="13662884.502892019"/>
    <n v="525.49555780353921"/>
    <n v="17078.605628615023"/>
    <m/>
    <m/>
    <m/>
    <x v="1"/>
    <m/>
    <s v="N"/>
  </r>
  <r>
    <x v="2"/>
    <s v="800071"/>
    <s v="Copper wheel/Bánh cước đồng phi 150 mm, đường kính lỗ 25.4 mm. Hàng mới 100%"/>
    <m/>
    <n v="228"/>
    <n v="32075719.040088002"/>
    <n v="1233.6815015418463"/>
    <n v="140682.97824600001"/>
    <m/>
    <m/>
    <n v="0"/>
    <x v="2"/>
    <m/>
    <s v="Y"/>
  </r>
  <r>
    <x v="2"/>
    <s v="800094"/>
    <s v="Super way Lube 68 -slide-way oil/Dầu bôi trơn trục máy CNC."/>
    <m/>
    <n v="400"/>
    <n v="15200000.117766321"/>
    <n v="584.61538914485845"/>
    <n v="38000.000294415804"/>
    <m/>
    <m/>
    <m/>
    <x v="1"/>
    <m/>
    <s v="N"/>
  </r>
  <r>
    <x v="2"/>
    <s v="800095"/>
    <s v="Anti-rust oil/ Dầu chống rỉ sét GE NP-320N"/>
    <m/>
    <n v="180"/>
    <n v="9015000"/>
    <n v="346.73076923076923"/>
    <n v="50083.333333333336"/>
    <m/>
    <m/>
    <m/>
    <x v="1"/>
    <m/>
    <s v="N"/>
  </r>
  <r>
    <x v="2"/>
    <s v="800097"/>
    <s v="Acid  Clohydric Molarity 32%/Axit HCl nồng độ 32%(20Kg/Bot)"/>
    <m/>
    <n v="200"/>
    <n v="1200000"/>
    <n v="46.153846153846153"/>
    <n v="6000"/>
    <m/>
    <m/>
    <n v="0"/>
    <x v="2"/>
    <m/>
    <s v="Y"/>
  </r>
  <r>
    <x v="2"/>
    <s v="800100"/>
    <s v="Hóa chất G-solution"/>
    <m/>
    <n v="20"/>
    <n v="3721058.33"/>
    <n v="143.11762807692307"/>
    <n v="186052.91649999999"/>
    <m/>
    <m/>
    <n v="0"/>
    <x v="2"/>
    <m/>
    <s v="Y"/>
  </r>
  <r>
    <x v="2"/>
    <s v="800204"/>
    <s v="Hydrauric Oil (유압유점도 68)/Dầu Thủy lực GE AW - 68"/>
    <m/>
    <n v="1000"/>
    <n v="39000000.208890378"/>
    <n v="1500.0000080342454"/>
    <n v="39000.000208890378"/>
    <m/>
    <m/>
    <m/>
    <x v="1"/>
    <m/>
    <s v="N"/>
  </r>
  <r>
    <x v="2"/>
    <s v="800559"/>
    <s v="Brown fused alumina size F46/ Bột nhôm oxit màu đồng (dùng cho máy phun cát)"/>
    <m/>
    <n v="400"/>
    <n v="11648628.766769309"/>
    <n v="448.0241833372811"/>
    <n v="29121.571916923273"/>
    <m/>
    <m/>
    <m/>
    <x v="1"/>
    <m/>
    <s v="N"/>
  </r>
  <r>
    <x v="2"/>
    <s v="800603"/>
    <s v="VBC Therm 46 heat transfer fluid oil/ Dầu truyền nhiệt 46"/>
    <m/>
    <n v="400"/>
    <n v="17600000"/>
    <n v="676.92307692307691"/>
    <n v="44000"/>
    <m/>
    <m/>
    <m/>
    <x v="1"/>
    <m/>
    <s v="N"/>
  </r>
  <r>
    <x v="2"/>
    <s v="800722"/>
    <s v="Plunger Oil/Dầu típ PL-550"/>
    <m/>
    <n v="660"/>
    <n v="31350000"/>
    <n v="1205.7692307692307"/>
    <n v="47500"/>
    <m/>
    <m/>
    <m/>
    <x v="1"/>
    <m/>
    <s v="N"/>
  </r>
  <r>
    <x v="2"/>
    <s v="800738"/>
    <s v="EDM oil/ Dầu tia lửa điện ELCD-250"/>
    <m/>
    <n v="200"/>
    <n v="10200000"/>
    <n v="392.30769230769232"/>
    <n v="51000"/>
    <m/>
    <m/>
    <m/>
    <x v="1"/>
    <m/>
    <s v="N"/>
  </r>
  <r>
    <x v="2"/>
    <s v="800789"/>
    <s v="Cutting oil/Dầu cắt nhôm BW Former FL-1M"/>
    <m/>
    <n v="430"/>
    <n v="24939999.999772742"/>
    <n v="959.23076922202858"/>
    <n v="57999.999999471496"/>
    <m/>
    <m/>
    <m/>
    <x v="1"/>
    <m/>
    <s v="N"/>
  </r>
  <r>
    <x v="2"/>
    <s v="800969"/>
    <s v="Release agent WDR-200D/Dầu tách khuôn WDR-200D"/>
    <m/>
    <n v="660"/>
    <n v="37620002.654760376"/>
    <n v="1446.9231790292451"/>
    <n v="57000.004022364206"/>
    <m/>
    <m/>
    <m/>
    <x v="1"/>
    <m/>
    <s v="N"/>
  </r>
  <r>
    <x v="2"/>
    <s v="800972"/>
    <s v="Cooling oil for CNC machines/Dầu làm mát cho máy CNC"/>
    <m/>
    <n v="20"/>
    <n v="10640000"/>
    <n v="409.23076923076923"/>
    <n v="532000"/>
    <m/>
    <m/>
    <m/>
    <x v="1"/>
    <m/>
    <s v="N"/>
  </r>
  <r>
    <x v="2"/>
    <s v="760588"/>
    <s v="Alcohol pad/ Cồn rửa 41-0002-002"/>
    <m/>
    <n v="162000"/>
    <n v="24418561.407305401"/>
    <n v="939.17543874251544"/>
    <n v="150.73186053892223"/>
    <m/>
    <m/>
    <n v="0"/>
    <x v="1"/>
    <m/>
    <s v="N"/>
  </r>
  <r>
    <x v="2"/>
    <s v="761615"/>
    <s v="Alcohol pad Muse&amp;co/Cồn rửa Muse&amp;Co"/>
    <m/>
    <n v="197800"/>
    <n v="38868282.874197103"/>
    <n v="1494.9339566998885"/>
    <n v="196.50294678562742"/>
    <m/>
    <m/>
    <n v="0"/>
    <x v="1"/>
    <m/>
    <s v="N"/>
  </r>
  <r>
    <x v="2"/>
    <s v="753301"/>
    <s v="EJECTOR PIN / Chốt hãm bằng thép của khuôn đúc EPJ: 8.0-350L-13H-8T"/>
    <m/>
    <n v="14"/>
    <n v="1358000"/>
    <n v="52.230769230769234"/>
    <n v="97000"/>
    <m/>
    <m/>
    <m/>
    <x v="1"/>
    <m/>
    <s v="N"/>
  </r>
  <r>
    <x v="2"/>
    <s v="744137"/>
    <s v="CABIRD ENDMILL 0.5R*1*12*50*4 /Dao CNC dùng để cắt gọt sản phẩm"/>
    <m/>
    <n v="6"/>
    <n v="1626000"/>
    <n v="62.53846153846154"/>
    <n v="271000"/>
    <m/>
    <m/>
    <m/>
    <x v="1"/>
    <m/>
    <s v="N"/>
  </r>
  <r>
    <x v="2"/>
    <s v="755776"/>
    <s v="Drill Ø2.53/Mũi khoan Ø2.53 x12xSD4"/>
    <m/>
    <n v="40"/>
    <n v="12753439.735828293"/>
    <n v="490.51691291647285"/>
    <n v="318835.99339570734"/>
    <m/>
    <m/>
    <m/>
    <x v="1"/>
    <m/>
    <s v="N"/>
  </r>
  <r>
    <x v="2"/>
    <s v="743715"/>
    <s v="DRILL D2.5*10*50*SD4"/>
    <m/>
    <n v="24"/>
    <n v="2951961.3526570061"/>
    <n v="113.53697510219254"/>
    <n v="122998.38969404192"/>
    <m/>
    <m/>
    <m/>
    <x v="1"/>
    <m/>
    <s v="N"/>
  </r>
  <r>
    <x v="2"/>
    <s v="744107"/>
    <s v="CNC tool/ 铰刀 PCD Ø21.80*85L(GEN5)"/>
    <m/>
    <n v="4"/>
    <n v="18400000"/>
    <n v="707.69230769230774"/>
    <n v="4600000"/>
    <m/>
    <m/>
    <n v="0"/>
    <x v="2"/>
    <m/>
    <s v="Y"/>
  </r>
  <r>
    <x v="2"/>
    <s v="758853"/>
    <s v="Compressor oil/Nhớt máy nén lạnh XAERUS XR 212-55(can 3,8 lit)"/>
    <m/>
    <n v="2"/>
    <n v="1460000"/>
    <n v="56.153846153846153"/>
    <n v="730000"/>
    <m/>
    <m/>
    <n v="0"/>
    <x v="2"/>
    <m/>
    <s v="Y"/>
  </r>
  <r>
    <x v="2"/>
    <s v="754588"/>
    <s v="Drive Belt/Fan Belt/Dây curoa lò sấy phòng sơn: A32"/>
    <m/>
    <n v="10"/>
    <n v="470000"/>
    <n v="18.076923076923077"/>
    <n v="47000"/>
    <m/>
    <m/>
    <m/>
    <x v="1"/>
    <m/>
    <s v="N"/>
  </r>
  <r>
    <x v="2"/>
    <s v="750106"/>
    <s v="Pre-filter /Màng lọc khí   2mx20mx5mm"/>
    <m/>
    <n v="3"/>
    <n v="3339750"/>
    <n v="128.45192307692307"/>
    <n v="1113250"/>
    <m/>
    <m/>
    <m/>
    <x v="1"/>
    <m/>
    <s v="N"/>
  </r>
  <r>
    <x v="2"/>
    <s v="712959"/>
    <s v="Đèn báo tủ điện màu xanh IDEC YW-EQ use copper wire 14-16AWG, 1.3N*m (230/240V) LAMP 250V 2.6W Max"/>
    <m/>
    <n v="10"/>
    <n v="590000"/>
    <n v="22.692307692307693"/>
    <n v="59000"/>
    <m/>
    <m/>
    <m/>
    <x v="1"/>
    <m/>
    <s v="N"/>
  </r>
  <r>
    <x v="2"/>
    <s v="712960"/>
    <s v="Đèn báo tủ điện màu đỏ IDEC YW-EQ use copper wire 14-16AWG, 1.3N*m (230/240V) LAMP 250V 2.6W Max"/>
    <m/>
    <n v="10"/>
    <n v="543750"/>
    <n v="20.91346153846154"/>
    <n v="54375"/>
    <m/>
    <m/>
    <m/>
    <x v="1"/>
    <m/>
    <s v="N"/>
  </r>
  <r>
    <x v="2"/>
    <s v="712961"/>
    <s v="Đèn báo tủ điện màu vàng IDEC YW-EQ use copper wire 14-16AWG, 1.3N*m (230/240V) LAMP 250V 2.6W Max"/>
    <m/>
    <n v="10"/>
    <n v="510000"/>
    <n v="19.615384615384617"/>
    <n v="51000"/>
    <m/>
    <m/>
    <m/>
    <x v="1"/>
    <m/>
    <s v="N"/>
  </r>
  <r>
    <x v="2"/>
    <s v="712410"/>
    <s v="Sensor honey well 26PCDFA6D - 6BF6D/ cảm biến khí Honey well Sensor honey well 26PCDFA6D"/>
    <m/>
    <n v="4"/>
    <n v="3600000"/>
    <n v="138.46153846153845"/>
    <n v="900000"/>
    <m/>
    <m/>
    <m/>
    <x v="1"/>
    <m/>
    <s v="N"/>
  </r>
  <r>
    <x v="2"/>
    <s v="752490"/>
    <s v="Mold Pin-EJECTOR PIN /Chốt hãm bằng thép SKD61 của khuôn đúc. Spec: d5*L300*H6*D8"/>
    <m/>
    <n v="67"/>
    <n v="2613000"/>
    <n v="100.5"/>
    <n v="39000"/>
    <m/>
    <m/>
    <m/>
    <x v="1"/>
    <m/>
    <s v="N"/>
  </r>
  <r>
    <x v="2"/>
    <s v="744122"/>
    <s v="CABIRD Endmill R1*2*12*50L"/>
    <m/>
    <n v="9"/>
    <n v="2691000"/>
    <n v="103.5"/>
    <n v="299000"/>
    <m/>
    <m/>
    <m/>
    <x v="1"/>
    <m/>
    <s v="N"/>
  </r>
  <r>
    <x v="2"/>
    <s v="744123"/>
    <s v="CABIRD ENDMILL 0.5R*1*1*20*50*4 (Ball end mill)/Dao"/>
    <m/>
    <n v="13"/>
    <n v="3978000"/>
    <n v="153"/>
    <n v="306000"/>
    <m/>
    <m/>
    <m/>
    <x v="1"/>
    <m/>
    <s v="N"/>
  </r>
  <r>
    <x v="2"/>
    <s v="712050"/>
    <s v="Mũi đá mài mini 10mm, cán dài 25mm phi 3"/>
    <m/>
    <n v="50"/>
    <n v="600000"/>
    <n v="23.076923076923077"/>
    <n v="12000"/>
    <m/>
    <m/>
    <n v="0"/>
    <x v="2"/>
    <m/>
    <s v="Y"/>
  </r>
  <r>
    <x v="2"/>
    <s v="712805"/>
    <s v="Sika Latex TH-5L"/>
    <m/>
    <n v="3"/>
    <n v="1128000"/>
    <n v="43.384615384615387"/>
    <n v="376000"/>
    <m/>
    <m/>
    <n v="0"/>
    <x v="2"/>
    <m/>
    <s v="Y"/>
  </r>
  <r>
    <x v="2"/>
    <s v="712806"/>
    <s v="Sơn Chống Thấm Lộ Thiên Sikalastic 590-20Kg"/>
    <m/>
    <n v="2"/>
    <n v="6830000"/>
    <n v="262.69230769230768"/>
    <n v="3415000"/>
    <m/>
    <m/>
    <n v="0"/>
    <x v="2"/>
    <m/>
    <s v="Y"/>
  </r>
  <r>
    <x v="2"/>
    <s v="751688"/>
    <s v="Mold Pin-EJECTOR PIN _x000a_/Chốt hãm bằng thép SKD61 của khuôn đúc DEPH. Spec: d8*L300*H8*D13"/>
    <m/>
    <n v="9"/>
    <n v="672065.21739130281"/>
    <n v="25.848662207357801"/>
    <n v="74673.913043478096"/>
    <m/>
    <m/>
    <m/>
    <x v="1"/>
    <m/>
    <s v="N"/>
  </r>
  <r>
    <x v="2"/>
    <s v="744098"/>
    <s v="CNC tool/D2.3x90° C-CUT"/>
    <m/>
    <n v="10"/>
    <n v="900000"/>
    <n v="34.615384615384613"/>
    <n v="90000"/>
    <m/>
    <m/>
    <m/>
    <x v="1"/>
    <m/>
    <s v="N"/>
  </r>
  <r>
    <x v="2"/>
    <s v="743676"/>
    <s v="MŨI KHOAN THÉP Ø2.60（CN7-Housing)"/>
    <m/>
    <n v="27"/>
    <n v="10231967.213114774"/>
    <n v="393.53720050441439"/>
    <n v="378961.74863388052"/>
    <m/>
    <m/>
    <m/>
    <x v="1"/>
    <m/>
    <s v="N"/>
  </r>
  <r>
    <x v="2"/>
    <s v="751580"/>
    <s v="Sensor/Cảm biến TPC W8H"/>
    <m/>
    <n v="13"/>
    <n v="2234411.9558154601"/>
    <n v="85.938921377517701"/>
    <n v="171877.84275503538"/>
    <m/>
    <m/>
    <m/>
    <x v="1"/>
    <m/>
    <s v="N"/>
  </r>
  <r>
    <x v="2"/>
    <s v="753899"/>
    <s v="Dây curoa A71"/>
    <m/>
    <n v="8"/>
    <n v="368000"/>
    <n v="14.153846153846153"/>
    <n v="46000"/>
    <m/>
    <m/>
    <m/>
    <x v="1"/>
    <m/>
    <s v="N"/>
  </r>
  <r>
    <x v="2"/>
    <s v="750662"/>
    <s v="Sleeve/Trục phun AL của máy đúc 350 tấn, chất liệu thiếc, 120mm*292mm*Ø 70 (bạc liệu Ø 70*Ø 120*292)"/>
    <m/>
    <n v="4"/>
    <n v="43971428.571428567"/>
    <n v="1691.2087912087911"/>
    <n v="10992857.142857142"/>
    <m/>
    <m/>
    <m/>
    <x v="1"/>
    <m/>
    <s v="N"/>
  </r>
  <r>
    <x v="2"/>
    <s v="757936"/>
    <s v="Mold Pin-EJECTOR PIN/ Chốt hãm bằng thép của khuôn đúc SKD61: D4*L250*H6*D8"/>
    <m/>
    <n v="23"/>
    <n v="498593.22033898253"/>
    <n v="19.176662320730099"/>
    <n v="21677.966101694892"/>
    <m/>
    <m/>
    <m/>
    <x v="1"/>
    <m/>
    <s v="N"/>
  </r>
  <r>
    <x v="2"/>
    <s v="753016"/>
    <s v="CABIRD ENDMILL R0.5*10*45L (Ball end mill)"/>
    <m/>
    <n v="6"/>
    <n v="1626000"/>
    <n v="62.53846153846154"/>
    <n v="271000"/>
    <m/>
    <m/>
    <m/>
    <x v="1"/>
    <m/>
    <s v="N"/>
  </r>
  <r>
    <x v="2"/>
    <s v="741245"/>
    <s v="CABIRD ENDMILL O1*2*6*45*4(Flat end-mill)-Dao CNC dùng để cắt gọt sản phẩm"/>
    <m/>
    <n v="9"/>
    <n v="1935000"/>
    <n v="74.42307692307692"/>
    <n v="215000"/>
    <m/>
    <m/>
    <m/>
    <x v="1"/>
    <m/>
    <s v="N"/>
  </r>
  <r>
    <x v="2"/>
    <s v="713031"/>
    <s v="Mũi khoan phi 11.0"/>
    <m/>
    <n v="3"/>
    <n v="525000"/>
    <n v="20.192307692307693"/>
    <n v="175000"/>
    <m/>
    <m/>
    <m/>
    <x v="1"/>
    <m/>
    <s v="N"/>
  </r>
  <r>
    <x v="2"/>
    <s v="713032"/>
    <s v="Mũi khoan phi 11.5"/>
    <m/>
    <n v="4"/>
    <n v="852000"/>
    <n v="32.769230769230766"/>
    <n v="213000"/>
    <m/>
    <m/>
    <m/>
    <x v="1"/>
    <m/>
    <s v="N"/>
  </r>
  <r>
    <x v="2"/>
    <s v="713033"/>
    <s v="Mũi khoan phi 12.0"/>
    <m/>
    <n v="4"/>
    <n v="876000"/>
    <n v="33.692307692307693"/>
    <n v="219000"/>
    <m/>
    <m/>
    <m/>
    <x v="1"/>
    <m/>
    <s v="N"/>
  </r>
  <r>
    <x v="2"/>
    <s v="713034"/>
    <s v="Mũi khoan phi 12.5"/>
    <m/>
    <n v="3"/>
    <n v="744000"/>
    <n v="28.615384615384617"/>
    <n v="248000"/>
    <m/>
    <m/>
    <m/>
    <x v="1"/>
    <m/>
    <s v="N"/>
  </r>
  <r>
    <x v="2"/>
    <s v="712807"/>
    <s v="Công tăc chuyển mạch CA10-WAA442-600E"/>
    <m/>
    <n v="2"/>
    <n v="7916000"/>
    <n v="304.46153846153845"/>
    <n v="3958000"/>
    <m/>
    <m/>
    <n v="0"/>
    <x v="2"/>
    <m/>
    <s v="Y"/>
  </r>
  <r>
    <x v="2"/>
    <s v="713109"/>
    <s v="Hydraulic pipe/ống tuy ô thủy lực vỏ thép dài 1500mm bấm ren 1/4&quot; hai đầu côn lõm"/>
    <m/>
    <n v="15"/>
    <n v="2250000"/>
    <n v="86.538461538461533"/>
    <n v="150000"/>
    <m/>
    <m/>
    <m/>
    <x v="1"/>
    <m/>
    <s v="N"/>
  </r>
  <r>
    <x v="2"/>
    <s v="713166"/>
    <s v="Fan/Quạt A90L-0001-0581 molde 2401vl-s5w-b59"/>
    <m/>
    <n v="3"/>
    <n v="1050000"/>
    <n v="40.384615384615387"/>
    <n v="350000"/>
    <m/>
    <m/>
    <m/>
    <x v="1"/>
    <m/>
    <s v="N"/>
  </r>
  <r>
    <x v="2"/>
    <s v="713167"/>
    <s v="Fan/Quạt SanAce40- 9PF0424H304-A90L-0001-0580#B"/>
    <m/>
    <n v="4"/>
    <n v="2904000"/>
    <n v="111.69230769230769"/>
    <n v="726000"/>
    <m/>
    <m/>
    <m/>
    <x v="1"/>
    <m/>
    <s v="N"/>
  </r>
  <r>
    <x v="2"/>
    <s v="713176"/>
    <s v="ốc đồng + tán M6*40 (dùng để bắt dây điện trở của máy hút chân không)"/>
    <m/>
    <n v="5"/>
    <n v="825000"/>
    <n v="31.73076923076923"/>
    <n v="165000"/>
    <m/>
    <m/>
    <n v="0"/>
    <x v="2"/>
    <m/>
    <s v="Y"/>
  </r>
  <r>
    <x v="2"/>
    <s v="713255"/>
    <s v="Cánh quạt mist. Trục Ø20, đường kính 300,dày 50mm"/>
    <m/>
    <n v="6"/>
    <n v="16200000"/>
    <n v="623.07692307692309"/>
    <n v="2700000"/>
    <m/>
    <m/>
    <m/>
    <x v="1"/>
    <m/>
    <s v="N"/>
  </r>
  <r>
    <x v="2"/>
    <s v="713444"/>
    <s v="Ribbon black/Mực in tem Resin (30mm*300m)"/>
    <m/>
    <n v="28"/>
    <n v="1820000"/>
    <n v="70"/>
    <n v="65000"/>
    <m/>
    <m/>
    <m/>
    <x v="1"/>
    <m/>
    <s v="N"/>
  </r>
  <r>
    <x v="2"/>
    <s v="713492"/>
    <s v="SMC Filter/ Bộ lọc khí nén SMC AF20-02-D"/>
    <m/>
    <n v="3"/>
    <n v="1191000"/>
    <n v="45.807692307692307"/>
    <n v="397000"/>
    <m/>
    <m/>
    <m/>
    <x v="1"/>
    <m/>
    <s v="N"/>
  </r>
  <r>
    <x v="2"/>
    <s v="713537"/>
    <s v="Rubber Oring/ Gioăng cao su phi 56*52*2mm"/>
    <m/>
    <n v="200"/>
    <n v="1500000"/>
    <n v="57.692307692307693"/>
    <n v="7500"/>
    <m/>
    <m/>
    <m/>
    <x v="1"/>
    <m/>
    <s v="N"/>
  </r>
  <r>
    <x v="2"/>
    <s v="713538"/>
    <s v="Rubber Oring/ Gioăng cao su phi 66*62*2mm"/>
    <m/>
    <n v="200"/>
    <n v="1500000"/>
    <n v="57.692307692307693"/>
    <n v="7500"/>
    <m/>
    <m/>
    <m/>
    <x v="1"/>
    <m/>
    <s v="N"/>
  </r>
  <r>
    <x v="2"/>
    <s v="713564"/>
    <s v="Paper for stamp printing/Giấy in tem 2 hàng 27*13mm"/>
    <m/>
    <n v="3"/>
    <n v="270000"/>
    <n v="10.384615384615385"/>
    <n v="90000"/>
    <m/>
    <m/>
    <m/>
    <x v="1"/>
    <m/>
    <s v="N"/>
  </r>
  <r>
    <x v="2"/>
    <s v="751564"/>
    <s v="Connector shape T PPR/Cút chữ T PPR Ø32"/>
    <m/>
    <n v="7"/>
    <n v="60200"/>
    <n v="2.3153846153846156"/>
    <n v="8600"/>
    <m/>
    <m/>
    <m/>
    <x v="1"/>
    <m/>
    <s v="N"/>
  </r>
  <r>
    <x v="2"/>
    <s v="751696"/>
    <s v="PPR connector / Măng sông nhựa hàn nhiệt PPR Ø20"/>
    <m/>
    <n v="7"/>
    <n v="11200"/>
    <n v="0.43076923076923079"/>
    <n v="1600"/>
    <m/>
    <m/>
    <m/>
    <x v="1"/>
    <m/>
    <s v="N"/>
  </r>
  <r>
    <x v="2"/>
    <s v="752737"/>
    <s v="DIN RAIL/ Thanh ray nhôm cài aptomat"/>
    <m/>
    <n v="4"/>
    <n v="96000"/>
    <n v="3.6923076923076925"/>
    <n v="24000"/>
    <m/>
    <m/>
    <m/>
    <x v="1"/>
    <m/>
    <s v="N"/>
  </r>
  <r>
    <x v="2"/>
    <s v="752802"/>
    <s v="Măng sông nhiệt ppr phi 32"/>
    <m/>
    <n v="10"/>
    <n v="40000"/>
    <n v="1.5384615384615385"/>
    <n v="4000"/>
    <m/>
    <m/>
    <n v="0"/>
    <x v="2"/>
    <m/>
    <s v="Y"/>
  </r>
  <r>
    <x v="2"/>
    <s v="753840"/>
    <s v="Khóa PPR Ø32"/>
    <m/>
    <n v="2"/>
    <n v="200000"/>
    <n v="7.6923076923076925"/>
    <n v="100000"/>
    <m/>
    <m/>
    <n v="0"/>
    <x v="2"/>
    <m/>
    <s v="Y"/>
  </r>
  <r>
    <x v="2"/>
    <s v="755746"/>
    <s v="Wafer Butterfly Valve Handle/Van bướm tay gạt bằng gang hãng AUT malaysia DN150"/>
    <m/>
    <n v="4"/>
    <n v="6680000"/>
    <n v="256.92307692307691"/>
    <n v="1670000"/>
    <m/>
    <m/>
    <n v="0"/>
    <x v="2"/>
    <m/>
    <s v="Y"/>
  </r>
  <r>
    <x v="2"/>
    <s v="757856"/>
    <s v="Liner plate/Tấm chắn bi RB-90-11L Growell"/>
    <m/>
    <n v="4"/>
    <n v="11025000"/>
    <n v="424.03846153846155"/>
    <n v="2756250"/>
    <m/>
    <m/>
    <m/>
    <x v="1"/>
    <m/>
    <s v="N"/>
  </r>
  <r>
    <x v="2"/>
    <s v="758643"/>
    <s v="Dây belt băng tải (KT: Chu vi 13000mm rộng 130mm dày 2mm"/>
    <m/>
    <n v="1"/>
    <n v="1112000"/>
    <n v="42.769230769230766"/>
    <n v="1112000"/>
    <m/>
    <m/>
    <n v="0"/>
    <x v="2"/>
    <m/>
    <s v="Y"/>
  </r>
  <r>
    <x v="2"/>
    <s v="743430"/>
    <s v="MŨI KHOAN THÉPØ5.04（TTI)"/>
    <m/>
    <n v="10"/>
    <n v="4300000"/>
    <n v="165.38461538461539"/>
    <n v="430000"/>
    <m/>
    <m/>
    <n v="0"/>
    <x v="2"/>
    <m/>
    <s v="Y"/>
  </r>
  <r>
    <x v="2"/>
    <s v="743498"/>
    <s v="Dao phay 精镗刀 true boring cutte (DLA3)Ø22.0*Ø16.0（DL3a）"/>
    <m/>
    <n v="8"/>
    <n v="41411928.571428597"/>
    <n v="1592.7664835164844"/>
    <n v="5176491.0714285746"/>
    <m/>
    <m/>
    <m/>
    <x v="1"/>
    <m/>
    <s v="N"/>
  </r>
  <r>
    <x v="2"/>
    <s v="711455"/>
    <s v="Vitme trục Y máy cnc doosan"/>
    <m/>
    <n v="1"/>
    <n v="11000000"/>
    <n v="423.07692307692309"/>
    <n v="11000000"/>
    <m/>
    <m/>
    <m/>
    <x v="1"/>
    <m/>
    <s v="N"/>
  </r>
  <r>
    <x v="2"/>
    <s v="711454"/>
    <s v="Vitme trục X máy cnc doosan"/>
    <m/>
    <n v="6"/>
    <n v="69000000"/>
    <n v="2653.8461538461538"/>
    <n v="11500000"/>
    <m/>
    <m/>
    <m/>
    <x v="1"/>
    <m/>
    <s v="N"/>
  </r>
  <r>
    <x v="2"/>
    <s v="712722"/>
    <s v="Power/Nguồn Omron 24V 7.5A S8VS-18024"/>
    <m/>
    <n v="2"/>
    <n v="9760000"/>
    <n v="375.38461538461536"/>
    <n v="4880000"/>
    <m/>
    <m/>
    <m/>
    <x v="1"/>
    <m/>
    <s v="N"/>
  </r>
  <r>
    <x v="2"/>
    <s v="713549"/>
    <s v="Tool/Dụng cụ COLLET SK20-4"/>
    <m/>
    <n v="2"/>
    <n v="528000"/>
    <n v="20.307692307692307"/>
    <n v="264000"/>
    <m/>
    <m/>
    <n v="0"/>
    <x v="2"/>
    <m/>
    <s v="Y"/>
  </r>
  <r>
    <x v="2"/>
    <s v="713548"/>
    <s v="Tool/Dụng cụ COLLET SK20-8"/>
    <m/>
    <n v="2"/>
    <n v="528000"/>
    <n v="20.307692307692307"/>
    <n v="264000"/>
    <m/>
    <m/>
    <n v="0"/>
    <x v="2"/>
    <m/>
    <s v="Y"/>
  </r>
  <r>
    <x v="2"/>
    <s v="759766"/>
    <s v="Rubber heating pipe/Ông cao su chịu nhiệt phi 10 lỗ phi 5mm"/>
    <m/>
    <n v="100"/>
    <n v="6250000"/>
    <n v="240.38461538461539"/>
    <n v="62500"/>
    <m/>
    <m/>
    <m/>
    <x v="1"/>
    <m/>
    <s v="N"/>
  </r>
  <r>
    <x v="2"/>
    <s v="743453"/>
    <s v="LƯỠI DAO（PCD）CCGT060204"/>
    <m/>
    <n v="18"/>
    <n v="6840000"/>
    <n v="263.07692307692309"/>
    <n v="380000"/>
    <m/>
    <m/>
    <m/>
    <x v="1"/>
    <m/>
    <s v="N"/>
  </r>
  <r>
    <x v="2"/>
    <s v="743680"/>
    <s v="套铣刀（PCD)Bộ dao tiện Ø3.0*5.5L（CN7-Housing PCD)"/>
    <m/>
    <n v="13"/>
    <n v="40300000"/>
    <n v="1550"/>
    <n v="3100000"/>
    <m/>
    <m/>
    <m/>
    <x v="1"/>
    <m/>
    <s v="N"/>
  </r>
  <r>
    <x v="2"/>
    <s v="744149"/>
    <s v="铰刀 Dao tiện Ø2.72*14L（CL4/MQ4 Housing)"/>
    <m/>
    <n v="21"/>
    <n v="43713026.494565234"/>
    <n v="1681.2702497909704"/>
    <n v="2081572.6902173921"/>
    <m/>
    <m/>
    <m/>
    <x v="1"/>
    <m/>
    <s v="N"/>
  </r>
  <r>
    <x v="2"/>
    <s v="710178"/>
    <s v="Pin Panasonic BR-2/3AGCT4A, 6V"/>
    <m/>
    <n v="1"/>
    <n v="200000"/>
    <n v="7.6923076923076925"/>
    <n v="200000"/>
    <m/>
    <m/>
    <m/>
    <x v="1"/>
    <m/>
    <s v="N"/>
  </r>
  <r>
    <x v="2"/>
    <s v="710851"/>
    <s v="Bộ van chia đầu 5 cửa ra"/>
    <m/>
    <n v="4"/>
    <n v="3600000"/>
    <n v="138.46153846153845"/>
    <n v="900000"/>
    <m/>
    <m/>
    <m/>
    <x v="1"/>
    <m/>
    <s v="N"/>
  </r>
  <r>
    <x v="2"/>
    <s v="710315"/>
    <s v="Ống nước làm mát của trục tịnh tiến chất liệu cao su dài 1.8m hai đầu thẳng ren trong phi 14"/>
    <m/>
    <n v="10"/>
    <n v="1550000"/>
    <n v="59.615384615384613"/>
    <n v="155000"/>
    <m/>
    <m/>
    <m/>
    <x v="1"/>
    <m/>
    <s v="N"/>
  </r>
  <r>
    <x v="2"/>
    <s v="711414"/>
    <s v="Vòng bi FAG HCM7008-C-T-P4S-UL-XL#E"/>
    <m/>
    <n v="9"/>
    <n v="51300000"/>
    <n v="1973.0769230769231"/>
    <n v="5700000"/>
    <m/>
    <m/>
    <m/>
    <x v="1"/>
    <m/>
    <s v="N"/>
  </r>
  <r>
    <x v="2"/>
    <s v="711004"/>
    <s v="Bộ van chia dầu 3 cửa ra"/>
    <m/>
    <n v="4"/>
    <n v="1328000"/>
    <n v="51.07692307692308"/>
    <n v="332000"/>
    <m/>
    <m/>
    <n v="0"/>
    <x v="2"/>
    <m/>
    <s v="Y"/>
  </r>
  <r>
    <x v="2"/>
    <s v="711415"/>
    <s v="Vòng bi FAG HCM7009-C-T-P4S-UL-XL#E"/>
    <m/>
    <n v="9"/>
    <n v="52200000"/>
    <n v="2007.6923076923076"/>
    <n v="5800000"/>
    <m/>
    <m/>
    <m/>
    <x v="1"/>
    <m/>
    <s v="N"/>
  </r>
  <r>
    <x v="2"/>
    <s v="713541"/>
    <s v="Sprocket wheel/Bánh nhông xích dùng cho gáo múc nhôm phi 36.57*22.05mm. Đường kính răng 50.50mm, lỗ khóa 5.98mm (11 răng)"/>
    <m/>
    <n v="12"/>
    <n v="2280000"/>
    <n v="87.692307692307693"/>
    <n v="190000"/>
    <m/>
    <m/>
    <m/>
    <x v="1"/>
    <m/>
    <s v="N"/>
  </r>
  <r>
    <x v="2"/>
    <s v="713811"/>
    <s v="Mold Pin/Chốt hãm bằng thép SKD61 của khuôn đúc. Spec:D2*D4*N85*L200*H6*D8"/>
    <m/>
    <n v="11"/>
    <n v="944095.28172240127"/>
    <n v="36.311356989323123"/>
    <n v="85826.843792945569"/>
    <m/>
    <m/>
    <m/>
    <x v="1"/>
    <m/>
    <s v="N"/>
  </r>
  <r>
    <x v="2"/>
    <s v="713688"/>
    <s v="Brass Alloy/Tấm hợp kim đồng (Cu 98.25-99.45%, crom 0.5-1.5%) C11000, size: T150 x 120 x 80 mm"/>
    <m/>
    <n v="2"/>
    <n v="9370000"/>
    <n v="360.38461538461536"/>
    <n v="4685000"/>
    <m/>
    <m/>
    <m/>
    <x v="1"/>
    <m/>
    <s v="N"/>
  </r>
  <r>
    <x v="2"/>
    <s v="713561"/>
    <s v="Sensor/ Cảm biến khí analog current SMC: ISE20A-S-C6H-JA2"/>
    <m/>
    <n v="2"/>
    <n v="2800000"/>
    <n v="107.69230769230769"/>
    <n v="1400000"/>
    <m/>
    <m/>
    <m/>
    <x v="1"/>
    <m/>
    <s v="N"/>
  </r>
  <r>
    <x v="2"/>
    <s v="744156"/>
    <s v="Point tap M3x0.5"/>
    <m/>
    <n v="8"/>
    <n v="1760000"/>
    <n v="67.692307692307693"/>
    <n v="220000"/>
    <m/>
    <m/>
    <m/>
    <x v="1"/>
    <m/>
    <s v="N"/>
  </r>
  <r>
    <x v="2"/>
    <s v="713625"/>
    <s v="Thanh trở nhiệt (điện trở đun nước) ren 48, dài 250, điện áp 220v, công suất 6kw"/>
    <m/>
    <n v="4"/>
    <n v="2052000"/>
    <n v="78.92307692307692"/>
    <n v="513000"/>
    <m/>
    <m/>
    <m/>
    <x v="1"/>
    <m/>
    <s v="N"/>
  </r>
  <r>
    <x v="2"/>
    <s v="752601"/>
    <s v="EJECTOR PIN /Chốt hãm bằng thép của khuôn đúc SKD61: 3.0-200-4T-6H Mã misumi: EPN3-200"/>
    <m/>
    <n v="31"/>
    <n v="1249238"/>
    <n v="48.047615384615384"/>
    <n v="40298"/>
    <m/>
    <m/>
    <m/>
    <x v="1"/>
    <m/>
    <s v="N"/>
  </r>
  <r>
    <x v="2"/>
    <s v="745618"/>
    <s v="Graphite rotor T40X6-1000+220X85 Φ80*H1000"/>
    <m/>
    <n v="12"/>
    <n v="111534364.59903383"/>
    <n v="4289.7832538089933"/>
    <n v="9294530.38325282"/>
    <m/>
    <m/>
    <m/>
    <x v="1"/>
    <m/>
    <s v="N"/>
  </r>
  <r>
    <x v="2"/>
    <s v="755003"/>
    <s v="Bảo ôn ống đồng phi 13 x19mm, ống dài 2 mét"/>
    <m/>
    <n v="14"/>
    <n v="420000"/>
    <n v="16.153846153846153"/>
    <n v="30000"/>
    <m/>
    <m/>
    <m/>
    <x v="1"/>
    <m/>
    <s v="N"/>
  </r>
  <r>
    <x v="2"/>
    <s v="754191"/>
    <s v="Drive belt/Dây curoa A33"/>
    <m/>
    <n v="9"/>
    <n v="288000"/>
    <n v="11.076923076923077"/>
    <n v="32000"/>
    <m/>
    <m/>
    <m/>
    <x v="1"/>
    <m/>
    <s v="N"/>
  </r>
  <r>
    <x v="2"/>
    <s v="758689"/>
    <s v="Copper pipe/Ống đồng điều hòa D28"/>
    <m/>
    <n v="10"/>
    <n v="6750000"/>
    <n v="259.61538461538464"/>
    <n v="675000"/>
    <m/>
    <m/>
    <n v="0"/>
    <x v="2"/>
    <m/>
    <s v="Y"/>
  </r>
  <r>
    <x v="2"/>
    <s v="758693"/>
    <s v="Connector/Cút vuông ống đồng D28"/>
    <m/>
    <n v="20"/>
    <n v="880000"/>
    <n v="33.846153846153847"/>
    <n v="44000"/>
    <m/>
    <m/>
    <n v="0"/>
    <x v="2"/>
    <m/>
    <s v="Y"/>
  </r>
  <r>
    <x v="2"/>
    <s v="758974"/>
    <s v="Connector/Mang sông ống đồng D28"/>
    <m/>
    <n v="3"/>
    <n v="111000"/>
    <n v="4.2692307692307692"/>
    <n v="37000"/>
    <m/>
    <m/>
    <n v="0"/>
    <x v="2"/>
    <m/>
    <s v="Y"/>
  </r>
  <r>
    <x v="2"/>
    <s v="758691"/>
    <s v="Insulation pipe/Bảo ôn ống đồng D28 (ống 3000mm)"/>
    <m/>
    <n v="9"/>
    <n v="513000"/>
    <n v="19.73076923076923"/>
    <n v="57000"/>
    <m/>
    <m/>
    <m/>
    <x v="1"/>
    <m/>
    <s v="N"/>
  </r>
  <r>
    <x v="2"/>
    <s v="755002"/>
    <s v="Cuộn ống đồng 12x8.1 (cuộn dài 15 mét)"/>
    <m/>
    <n v="2"/>
    <n v="2950000"/>
    <n v="113.46153846153847"/>
    <n v="1475000"/>
    <m/>
    <m/>
    <n v="0"/>
    <x v="2"/>
    <m/>
    <s v="Y"/>
  </r>
  <r>
    <x v="2"/>
    <s v="744162"/>
    <s v="D0.8xR0.2x1FLxD0.75x4.5xSA30xD6 BULLNOSE FLAT EM"/>
    <m/>
    <n v="106"/>
    <n v="12419637.073766969"/>
    <n v="477.6783489910373"/>
    <n v="117166.38748836763"/>
    <m/>
    <m/>
    <m/>
    <x v="1"/>
    <m/>
    <s v="N"/>
  </r>
  <r>
    <x v="2"/>
    <s v="744161"/>
    <s v="Ball endmill form D4/1.26xR1xA45x0.54/7xD6x70L"/>
    <m/>
    <n v="10"/>
    <n v="1590000"/>
    <n v="61.153846153846153"/>
    <n v="159000"/>
    <m/>
    <m/>
    <m/>
    <x v="1"/>
    <m/>
    <s v="N"/>
  </r>
  <r>
    <x v="2"/>
    <s v="744166"/>
    <s v="Drill step 1.28*6.5*A45*D3.0*45L"/>
    <m/>
    <n v="21"/>
    <n v="2289000"/>
    <n v="88.038461538461533"/>
    <n v="109000"/>
    <m/>
    <m/>
    <m/>
    <x v="1"/>
    <m/>
    <s v="N"/>
  </r>
  <r>
    <x v="2"/>
    <s v="744165"/>
    <s v="D1.4xR0.25xR0.25xA45x0.879FLxD1x2.5xD6 FORM SPECIAL"/>
    <m/>
    <n v="19"/>
    <n v="1985500"/>
    <n v="76.365384615384613"/>
    <n v="104500"/>
    <m/>
    <m/>
    <m/>
    <x v="1"/>
    <m/>
    <s v="N"/>
  </r>
  <r>
    <x v="2"/>
    <s v="744164"/>
    <s v="D0.82xR1xr0.15x1.876FLxD1x3xD6FORM SPECIAL"/>
    <m/>
    <n v="25"/>
    <n v="3250000"/>
    <n v="125"/>
    <n v="130000"/>
    <m/>
    <m/>
    <m/>
    <x v="1"/>
    <m/>
    <s v="N"/>
  </r>
  <r>
    <x v="2"/>
    <s v="713025"/>
    <s v="TIG-Electrodes/Kim hàn TIG ø2.4x150"/>
    <m/>
    <n v="10"/>
    <n v="530000"/>
    <n v="20.384615384615383"/>
    <n v="53000"/>
    <m/>
    <m/>
    <m/>
    <x v="1"/>
    <m/>
    <s v="N"/>
  </r>
  <r>
    <x v="2"/>
    <s v="713890"/>
    <s v="Xích C-CHE40-90"/>
    <m/>
    <n v="1"/>
    <n v="320000"/>
    <n v="12.307692307692308"/>
    <n v="320000"/>
    <m/>
    <m/>
    <n v="0"/>
    <x v="2"/>
    <m/>
    <s v="Y"/>
  </r>
  <r>
    <x v="2"/>
    <s v="713891"/>
    <s v="Động cơ H18-200W-50_SB-G1-LD-H0(gồm biến tần)"/>
    <m/>
    <n v="1"/>
    <n v="7300000"/>
    <n v="280.76923076923077"/>
    <n v="7300000"/>
    <m/>
    <m/>
    <n v="0"/>
    <x v="2"/>
    <m/>
    <s v="Y"/>
  </r>
  <r>
    <x v="2"/>
    <s v="713921"/>
    <s v="Belt/Dây curoa B115"/>
    <m/>
    <n v="12"/>
    <n v="1440000"/>
    <n v="55.384615384615387"/>
    <n v="120000"/>
    <m/>
    <m/>
    <m/>
    <x v="1"/>
    <m/>
    <s v="N"/>
  </r>
  <r>
    <x v="2"/>
    <s v="713929"/>
    <s v="Tapping nose/Mũi taro ren P/T 1/4"/>
    <m/>
    <n v="3"/>
    <n v="1215000"/>
    <n v="46.730769230769234"/>
    <n v="405000"/>
    <m/>
    <m/>
    <m/>
    <x v="1"/>
    <m/>
    <s v="N"/>
  </r>
  <r>
    <x v="2"/>
    <s v="714005"/>
    <s v="SPANER/DỤNG CỤ THÁO LẮP BẦU DAO (PHI TRONG 27mm)"/>
    <m/>
    <n v="1"/>
    <n v="552000"/>
    <n v="21.23076923076923"/>
    <n v="552000"/>
    <m/>
    <m/>
    <n v="0"/>
    <x v="2"/>
    <m/>
    <s v="Y"/>
  </r>
  <r>
    <x v="2"/>
    <s v="714042"/>
    <s v="EJECTOR PIN/Chốt hãm bằng thép của khuôn đúc SKD61: Ø3.1*L100*H5*D7"/>
    <m/>
    <n v="12"/>
    <n v="288000"/>
    <n v="11.076923076923077"/>
    <n v="24000"/>
    <m/>
    <m/>
    <m/>
    <x v="1"/>
    <m/>
    <s v="N"/>
  </r>
  <r>
    <x v="2"/>
    <s v="714043"/>
    <s v="EJECTOR PIN/Chốt hãm bằng thép của khuôn đúc SKD61: Ø4.1*L100*H5*D8"/>
    <m/>
    <n v="50"/>
    <n v="1450000"/>
    <n v="55.769230769230766"/>
    <n v="29000"/>
    <m/>
    <m/>
    <m/>
    <x v="1"/>
    <m/>
    <s v="N"/>
  </r>
  <r>
    <x v="2"/>
    <s v="714108"/>
    <s v="Val / Van điện từ 4V11006B AIRTAC"/>
    <m/>
    <n v="1"/>
    <n v="260000"/>
    <n v="10"/>
    <n v="260000"/>
    <m/>
    <m/>
    <m/>
    <x v="1"/>
    <m/>
    <s v="N"/>
  </r>
  <r>
    <x v="2"/>
    <s v="714109"/>
    <s v="Manifold / Bộ cấp khí cho van 100M3F AIRTAC"/>
    <m/>
    <n v="2"/>
    <n v="240000"/>
    <n v="9.2307692307692299"/>
    <n v="120000"/>
    <m/>
    <m/>
    <m/>
    <x v="1"/>
    <m/>
    <s v="N"/>
  </r>
  <r>
    <x v="2"/>
    <s v="714112"/>
    <s v="Giảm âm PAL02 AIRTAC"/>
    <m/>
    <n v="4"/>
    <n v="24000"/>
    <n v="0.92307692307692313"/>
    <n v="6000"/>
    <m/>
    <m/>
    <m/>
    <x v="1"/>
    <m/>
    <s v="N"/>
  </r>
  <r>
    <x v="2"/>
    <s v="741267"/>
    <s v="Heating coil HRD-CL2-01/cuộn tỏa nhiệt"/>
    <m/>
    <n v="1"/>
    <n v="16085000"/>
    <n v="618.65384615384619"/>
    <n v="16085000"/>
    <m/>
    <m/>
    <m/>
    <x v="1"/>
    <m/>
    <s v="N"/>
  </r>
  <r>
    <x v="2"/>
    <s v="743768"/>
    <s v="刀柄 BT30-SLN25-75L"/>
    <m/>
    <n v="11"/>
    <n v="5500000"/>
    <n v="211.53846153846155"/>
    <n v="500000"/>
    <m/>
    <m/>
    <m/>
    <x v="1"/>
    <m/>
    <s v="N"/>
  </r>
  <r>
    <x v="2"/>
    <s v="744168"/>
    <s v="D0.7xR0.2x1FLxD0.65x4.5xSA30xD6 BULLNOSE EM"/>
    <m/>
    <n v="128"/>
    <n v="14998457.110514484"/>
    <n v="576.8637350197879"/>
    <n v="117175.44617589441"/>
    <m/>
    <m/>
    <m/>
    <x v="1"/>
    <m/>
    <s v="N"/>
  </r>
  <r>
    <x v="2"/>
    <s v="751957"/>
    <s v="Đầu kẹp công cụ BT30-SLRA10-75-M22"/>
    <m/>
    <n v="10"/>
    <n v="13016528.9256198"/>
    <n v="500.63572790845382"/>
    <n v="1301652.8925619801"/>
    <m/>
    <m/>
    <m/>
    <x v="1"/>
    <m/>
    <s v="N"/>
  </r>
  <r>
    <x v="2"/>
    <s v="757912"/>
    <s v="Tấm thả trần sợi khoáng USG(KT 610x610mm)"/>
    <m/>
    <n v="9"/>
    <n v="855000"/>
    <n v="32.884615384615387"/>
    <n v="95000"/>
    <m/>
    <m/>
    <m/>
    <x v="1"/>
    <m/>
    <s v="N"/>
  </r>
  <r>
    <x v="2"/>
    <s v="759081"/>
    <s v="Nối ren ngoài thủy lực chữ L 27*21mm (2 đầu côn lõm )"/>
    <m/>
    <n v="42"/>
    <n v="2100000"/>
    <n v="80.769230769230774"/>
    <n v="50000"/>
    <m/>
    <m/>
    <m/>
    <x v="1"/>
    <m/>
    <s v="N"/>
  </r>
  <r>
    <x v="2"/>
    <s v="711800"/>
    <s v="Polishing needle/Kim từ tính đánh bóng kim loại 1.8*10mm"/>
    <m/>
    <n v="50"/>
    <n v="45000000"/>
    <n v="1730.7692307692307"/>
    <n v="900000"/>
    <m/>
    <m/>
    <m/>
    <x v="1"/>
    <m/>
    <s v="N"/>
  </r>
  <r>
    <x v="2"/>
    <s v="757346"/>
    <s v="Air speed connector Đầu nối nhanh ren ngoài φ 21"/>
    <m/>
    <n v="18"/>
    <n v="450000"/>
    <n v="17.307692307692307"/>
    <n v="25000"/>
    <m/>
    <m/>
    <m/>
    <x v="1"/>
    <m/>
    <s v="N"/>
  </r>
  <r>
    <x v="2"/>
    <s v="713725"/>
    <s v="Diamond mounted point/Mũi mài phủ kim cương (loại dài 70 mm), mũi hình nón 3mm"/>
    <m/>
    <n v="43"/>
    <n v="774000"/>
    <n v="29.76923076923077"/>
    <n v="18000"/>
    <m/>
    <m/>
    <m/>
    <x v="1"/>
    <m/>
    <s v="N"/>
  </r>
  <r>
    <x v="2"/>
    <s v="713812"/>
    <s v="Dây hơi gắn Xi lanh bơm keo, đầu cắm kim loại (size 30cc)"/>
    <m/>
    <n v="17"/>
    <n v="2040000"/>
    <n v="78.461538461538467"/>
    <n v="120000"/>
    <m/>
    <m/>
    <m/>
    <x v="1"/>
    <m/>
    <s v="N"/>
  </r>
  <r>
    <x v="2"/>
    <s v="714004"/>
    <s v="Motor YS80-2 0.75KW 50Hz 3000RPM IP55"/>
    <m/>
    <n v="35"/>
    <n v="31990574.291666642"/>
    <n v="1230.4067035256401"/>
    <n v="914016.40833333263"/>
    <m/>
    <m/>
    <m/>
    <x v="1"/>
    <m/>
    <s v="N"/>
  </r>
  <r>
    <x v="2"/>
    <s v="714013"/>
    <s v="Tấm đỡ điện trở trái, theo bản vẽ BRK_DT-05, vật liệu SUS201"/>
    <m/>
    <n v="11"/>
    <n v="5610000"/>
    <n v="215.76923076923077"/>
    <n v="510000"/>
    <m/>
    <m/>
    <m/>
    <x v="1"/>
    <m/>
    <s v="N"/>
  </r>
  <r>
    <x v="2"/>
    <s v="714014"/>
    <s v="Tấm đỡ điện trở phải, theo bản vẽ BRK_DT-07, vật liệu SUS201"/>
    <m/>
    <n v="11"/>
    <n v="2860000"/>
    <n v="110"/>
    <n v="260000"/>
    <m/>
    <m/>
    <m/>
    <x v="1"/>
    <m/>
    <s v="N"/>
  </r>
  <r>
    <x v="2"/>
    <s v="714016"/>
    <s v="Tấm đỡ điện trở trên, theo bản vẽ BRK_DT-09, vật liệu SUS201"/>
    <m/>
    <n v="11"/>
    <n v="5610000"/>
    <n v="215.76923076923077"/>
    <n v="510000"/>
    <m/>
    <m/>
    <m/>
    <x v="1"/>
    <m/>
    <s v="N"/>
  </r>
  <r>
    <x v="2"/>
    <s v="714017"/>
    <s v="Tấm đỡ điện trở dưới, theo bản vẽ BRK_DT, vật liệu SUS201"/>
    <m/>
    <n v="11"/>
    <n v="5170000"/>
    <n v="198.84615384615384"/>
    <n v="470000"/>
    <m/>
    <m/>
    <m/>
    <x v="1"/>
    <m/>
    <s v="N"/>
  </r>
  <r>
    <x v="2"/>
    <s v="714022"/>
    <s v="Thanh trở nhiệt sấy khô hình chữ U 70cm, điện ap 380v, 3000w"/>
    <m/>
    <n v="53"/>
    <n v="17490000"/>
    <n v="672.69230769230774"/>
    <n v="330000"/>
    <m/>
    <m/>
    <m/>
    <x v="1"/>
    <m/>
    <s v="N"/>
  </r>
  <r>
    <x v="2"/>
    <s v="714023"/>
    <s v="Switch/Công tắc hành trình HY-904"/>
    <m/>
    <n v="10"/>
    <n v="1400000"/>
    <n v="53.846153846153847"/>
    <n v="140000"/>
    <m/>
    <m/>
    <m/>
    <x v="1"/>
    <m/>
    <s v="N"/>
  </r>
  <r>
    <x v="2"/>
    <s v="714054"/>
    <s v="Sensor/cảm biến mực nước BL13-TDT-P"/>
    <m/>
    <n v="4"/>
    <n v="5200000"/>
    <n v="200"/>
    <n v="1300000"/>
    <m/>
    <m/>
    <m/>
    <x v="1"/>
    <m/>
    <s v="N"/>
  </r>
  <r>
    <x v="2"/>
    <s v="714062"/>
    <s v="슬라이드 판/Đế trượt máy đúc 350ton"/>
    <m/>
    <n v="6"/>
    <n v="21300000"/>
    <n v="819.23076923076928"/>
    <n v="3550000"/>
    <m/>
    <m/>
    <m/>
    <x v="1"/>
    <m/>
    <s v="N"/>
  </r>
  <r>
    <x v="2"/>
    <s v="714086"/>
    <s v="Flower type rubber coupling/Khớp nối giảm chấn hoa thị 8 cánh dùng cho motor máy đúc 350t, 125t. OD164mm, ID60mm, H34mm"/>
    <m/>
    <n v="2"/>
    <n v="1200000"/>
    <n v="46.153846153846153"/>
    <n v="600000"/>
    <m/>
    <m/>
    <m/>
    <x v="1"/>
    <m/>
    <s v="N"/>
  </r>
  <r>
    <x v="2"/>
    <s v="741133"/>
    <s v="Label/Tem niêm phong thùng hàng"/>
    <m/>
    <n v="1500"/>
    <n v="225000"/>
    <n v="8.6538461538461533"/>
    <n v="150"/>
    <m/>
    <m/>
    <m/>
    <x v="1"/>
    <m/>
    <s v="N"/>
  </r>
  <r>
    <x v="2"/>
    <s v="744170"/>
    <s v="Cán dao máy tiện H16Q-SDXCR07"/>
    <m/>
    <n v="8"/>
    <n v="6800000"/>
    <n v="261.53846153846155"/>
    <n v="850000"/>
    <m/>
    <m/>
    <m/>
    <x v="1"/>
    <m/>
    <s v="N"/>
  </r>
  <r>
    <x v="2"/>
    <s v="744171"/>
    <s v="D2.66x7.3xD6x45L Drill Step"/>
    <m/>
    <n v="19"/>
    <n v="4760386.6666666688"/>
    <n v="183.09179487179495"/>
    <n v="250546.66666666677"/>
    <m/>
    <m/>
    <m/>
    <x v="1"/>
    <m/>
    <s v="N"/>
  </r>
  <r>
    <x v="2"/>
    <s v="744172"/>
    <s v="D2.69xA1.217x9.38xD6x45L Drill Tapper"/>
    <m/>
    <n v="35"/>
    <n v="5729545.4545454578"/>
    <n v="220.36713286713299"/>
    <n v="163701.2987012988"/>
    <m/>
    <m/>
    <m/>
    <x v="1"/>
    <m/>
    <s v="N"/>
  </r>
  <r>
    <x v="2"/>
    <s v="744173"/>
    <s v="D2.7/5.75x7.6xD8x63L Drill Step"/>
    <m/>
    <n v="17"/>
    <n v="4660990.6960227266"/>
    <n v="179.26887292395102"/>
    <n v="274175.92329545453"/>
    <m/>
    <m/>
    <m/>
    <x v="1"/>
    <m/>
    <s v="N"/>
  </r>
  <r>
    <x v="2"/>
    <s v="744174"/>
    <s v="D 2.7xA1.206x10xD6x60L Drill Tapper"/>
    <m/>
    <n v="52"/>
    <n v="8084784.6889952198"/>
    <n v="310.9532572690469"/>
    <n v="155476.62863452345"/>
    <m/>
    <m/>
    <m/>
    <x v="1"/>
    <m/>
    <s v="N"/>
  </r>
  <r>
    <x v="2"/>
    <s v="744177"/>
    <s v="D5.53x22xD6x60L DRILL"/>
    <m/>
    <n v="5"/>
    <n v="850000"/>
    <n v="32.692307692307693"/>
    <n v="170000"/>
    <m/>
    <m/>
    <m/>
    <x v="1"/>
    <m/>
    <s v="N"/>
  </r>
  <r>
    <x v="2"/>
    <s v="752541"/>
    <s v="Laser Welding Machine's Light/ Bóng đèn dùng cho máy hàn Laser (model máy hàn: TL-W220, 220V, 220W)"/>
    <m/>
    <n v="1"/>
    <n v="2000000"/>
    <n v="76.92307692307692"/>
    <n v="2000000"/>
    <m/>
    <m/>
    <m/>
    <x v="1"/>
    <m/>
    <s v="N"/>
  </r>
  <r>
    <x v="2"/>
    <s v="758262"/>
    <s v="Vòng bi trục motor chính cho máy đúc (350t )6313zz"/>
    <m/>
    <n v="1"/>
    <n v="424000"/>
    <n v="16.307692307692307"/>
    <n v="424000"/>
    <m/>
    <m/>
    <m/>
    <x v="1"/>
    <m/>
    <s v="N"/>
  </r>
  <r>
    <x v="2"/>
    <s v="758745"/>
    <s v="Bearing/Vòng bi HR32916J.Maker: NSK"/>
    <m/>
    <n v="2"/>
    <n v="2256000"/>
    <n v="86.769230769230774"/>
    <n v="1128000"/>
    <m/>
    <m/>
    <m/>
    <x v="1"/>
    <m/>
    <s v="N"/>
  </r>
  <r>
    <x v="2"/>
    <s v="780997"/>
    <s v="ME210JG000-HOUSING_COVER_MCT_JIG/Đồ gá gia công housing cover"/>
    <m/>
    <n v="1"/>
    <n v="25000000"/>
    <n v="961.53846153846155"/>
    <n v="25000000"/>
    <m/>
    <m/>
    <m/>
    <x v="1"/>
    <m/>
    <s v="N"/>
  </r>
  <r>
    <x v="2"/>
    <s v="780998"/>
    <s v="TURNING_ME210JGRS0-HOUSING_COVER/Jig tiên MEJGRS0 housing"/>
    <m/>
    <n v="1"/>
    <n v="2550000"/>
    <n v="98.07692307692308"/>
    <n v="2550000"/>
    <m/>
    <m/>
    <m/>
    <x v="1"/>
    <m/>
    <s v="N"/>
  </r>
  <r>
    <x v="2"/>
    <s v="710000"/>
    <s v="Ông mềm thủy lực bọc inox cho gá khuôn thủy lực đai ốc 18.91mm, lắp vừa kép 12.57mm. 2 đầu côn lõm (L = 600mm)"/>
    <m/>
    <n v="30"/>
    <n v="6300000"/>
    <n v="242.30769230769232"/>
    <n v="210000"/>
    <m/>
    <m/>
    <m/>
    <x v="1"/>
    <m/>
    <s v="N"/>
  </r>
  <r>
    <x v="2"/>
    <s v="711295"/>
    <s v="Flux chất tách xỉ Aluclean 18 A. Cesana/Italy. 25kg/bag"/>
    <m/>
    <n v="26"/>
    <n v="25675000"/>
    <n v="987.5"/>
    <n v="987500"/>
    <m/>
    <m/>
    <m/>
    <x v="1"/>
    <m/>
    <s v="N"/>
  </r>
  <r>
    <x v="2"/>
    <s v="744090"/>
    <s v="热缩刀柄Heat shrink knife handle BT40-VER32-100"/>
    <m/>
    <n v="2"/>
    <n v="1660000"/>
    <n v="63.846153846153847"/>
    <n v="830000"/>
    <m/>
    <m/>
    <m/>
    <x v="1"/>
    <m/>
    <s v="N"/>
  </r>
  <r>
    <x v="2"/>
    <s v="754987"/>
    <s v="Ejector Pin/ Chốt khuôn skd61 EPN4-200 (Code misiumi) D4*L200*H6*D8"/>
    <m/>
    <n v="2"/>
    <n v="50000"/>
    <n v="1.9230769230769231"/>
    <n v="25000"/>
    <m/>
    <m/>
    <m/>
    <x v="1"/>
    <m/>
    <s v="N"/>
  </r>
  <r>
    <x v="2"/>
    <s v="800008"/>
    <s v="khí Oxigen -O2"/>
    <m/>
    <n v="1"/>
    <n v="300000"/>
    <n v="11.538461538461538"/>
    <n v="300000"/>
    <m/>
    <m/>
    <m/>
    <x v="1"/>
    <m/>
    <s v="N"/>
  </r>
  <r>
    <x v="2"/>
    <s v="713571"/>
    <s v="Braker cable/Cáp phanh động cơ fanuc L03020075"/>
    <m/>
    <n v="3"/>
    <n v="2700000"/>
    <n v="103.84615384615384"/>
    <n v="900000"/>
    <m/>
    <m/>
    <m/>
    <x v="1"/>
    <m/>
    <s v="N"/>
  </r>
  <r>
    <x v="2"/>
    <s v="714827"/>
    <s v="END MILLS 0.2R*1*L50*S04"/>
    <m/>
    <n v="4"/>
    <n v="1000000"/>
    <n v="38.46153846153846"/>
    <n v="250000"/>
    <m/>
    <m/>
    <m/>
    <x v="1"/>
    <m/>
    <s v="N"/>
  </r>
  <r>
    <x v="2"/>
    <s v="714851"/>
    <s v="Paper for stamp printing/Giấy in tem cuộn 2 hàng, 10x27mm"/>
    <m/>
    <n v="5"/>
    <n v="500000"/>
    <n v="19.23076923076923"/>
    <n v="100000"/>
    <m/>
    <m/>
    <m/>
    <x v="1"/>
    <m/>
    <s v="N"/>
  </r>
  <r>
    <x v="2"/>
    <s v="742433"/>
    <s v="Mũi khoan Drill 2.4x12xsd4"/>
    <m/>
    <n v="9"/>
    <n v="1538181.818181819"/>
    <n v="59.160839160839195"/>
    <n v="170909.090909091"/>
    <m/>
    <m/>
    <m/>
    <x v="1"/>
    <m/>
    <s v="N"/>
  </r>
  <r>
    <x v="2"/>
    <s v="743807"/>
    <s v="Drill/Mũi khoan D2.76*7.33*D3.03*12.48*D6*60L"/>
    <m/>
    <n v="12"/>
    <n v="2880000"/>
    <n v="110.76923076923077"/>
    <n v="240000"/>
    <m/>
    <m/>
    <m/>
    <x v="1"/>
    <m/>
    <s v="N"/>
  </r>
  <r>
    <x v="2"/>
    <s v="744110"/>
    <s v="CNC tool/Dao D1.992*A118*8 *A60 *D4 *60L,2F (Teygen4)"/>
    <m/>
    <n v="21"/>
    <n v="2604000"/>
    <n v="100.15384615384616"/>
    <n v="124000"/>
    <m/>
    <m/>
    <m/>
    <x v="1"/>
    <m/>
    <s v="N"/>
  </r>
  <r>
    <x v="2"/>
    <s v="744199"/>
    <s v="Drill 120˚xØ9.5x15xØ10x70L, 2F"/>
    <m/>
    <n v="6"/>
    <n v="2508000"/>
    <n v="96.461538461538467"/>
    <n v="418000"/>
    <m/>
    <m/>
    <m/>
    <x v="1"/>
    <m/>
    <s v="N"/>
  </r>
  <r>
    <x v="2"/>
    <s v="745631"/>
    <s v="END MILLS R0.3*0.6*0.6*2*45L*S4*2F"/>
    <m/>
    <n v="6"/>
    <n v="1824000"/>
    <n v="70.15384615384616"/>
    <n v="304000"/>
    <m/>
    <m/>
    <m/>
    <x v="1"/>
    <m/>
    <s v="N"/>
  </r>
  <r>
    <x v="2"/>
    <s v="750419"/>
    <s v="Tấm hợp kim đồng (Cu 98.25-99.45%, crom 0.5-1.5%) C11000, Size: 40 x 40 x 50 mm"/>
    <m/>
    <n v="19"/>
    <n v="5039750"/>
    <n v="193.83653846153845"/>
    <n v="265250"/>
    <m/>
    <m/>
    <m/>
    <x v="1"/>
    <m/>
    <s v="N"/>
  </r>
  <r>
    <x v="2"/>
    <s v="750636"/>
    <s v="Red Paint - Anti-rust product/sơn đại bàng màu đỏ chống rỉ"/>
    <m/>
    <n v="2"/>
    <n v="130000"/>
    <n v="5"/>
    <n v="65000"/>
    <m/>
    <m/>
    <m/>
    <x v="1"/>
    <m/>
    <s v="N"/>
  </r>
  <r>
    <x v="2"/>
    <s v="751758"/>
    <s v="Hexagonal bolt/ Chìm lục giác thép đen, gen lửng M12*250mm"/>
    <m/>
    <n v="6"/>
    <n v="330000"/>
    <n v="12.692307692307692"/>
    <n v="55000"/>
    <m/>
    <m/>
    <m/>
    <x v="1"/>
    <m/>
    <s v="N"/>
  </r>
  <r>
    <x v="2"/>
    <s v="752611"/>
    <s v="Mold Pin-EJECTOR PIN/Chốt hãm bằng thép SKD61 của khuôn đúc DEPH. Spec:D12*L100*H8*D17"/>
    <m/>
    <n v="66"/>
    <n v="3399000"/>
    <n v="130.73076923076923"/>
    <n v="51500"/>
    <m/>
    <m/>
    <m/>
    <x v="1"/>
    <m/>
    <s v="N"/>
  </r>
  <r>
    <x v="2"/>
    <s v="755486"/>
    <s v="BYD-1 Ø2.35 Mũi khoan thép"/>
    <m/>
    <n v="14"/>
    <n v="1815000"/>
    <n v="69.807692307692307"/>
    <n v="129642.85714285714"/>
    <m/>
    <m/>
    <m/>
    <x v="1"/>
    <m/>
    <s v="N"/>
  </r>
  <r>
    <x v="2"/>
    <s v="755487"/>
    <s v="BYD-2 Ø3.05 Mũi khoan thép"/>
    <m/>
    <n v="12"/>
    <n v="2275000"/>
    <n v="87.5"/>
    <n v="189583.33333333334"/>
    <m/>
    <m/>
    <m/>
    <x v="1"/>
    <m/>
    <s v="N"/>
  </r>
  <r>
    <x v="2"/>
    <s v="755489"/>
    <s v="BYD-4 Ø6.50 Mũi khoan thép"/>
    <m/>
    <n v="14"/>
    <n v="3840000"/>
    <n v="147.69230769230768"/>
    <n v="274285.71428571426"/>
    <m/>
    <m/>
    <m/>
    <x v="1"/>
    <m/>
    <s v="N"/>
  </r>
  <r>
    <x v="2"/>
    <s v="758034"/>
    <s v="Hexagonal bolt/ Chìm lục giác M12*80"/>
    <m/>
    <n v="86"/>
    <n v="604582.13399503753"/>
    <n v="23.253158999809134"/>
    <n v="7030.024813895785"/>
    <m/>
    <m/>
    <m/>
    <x v="1"/>
    <m/>
    <s v="N"/>
  </r>
  <r>
    <x v="2"/>
    <s v="758797"/>
    <s v="Contactor CHINT NXC-12 Coil:AC36-48V"/>
    <m/>
    <n v="2"/>
    <n v="760000"/>
    <n v="29.23076923076923"/>
    <n v="380000"/>
    <m/>
    <m/>
    <m/>
    <x v="1"/>
    <m/>
    <s v="N"/>
  </r>
  <r>
    <x v="2"/>
    <s v="780991"/>
    <s v="Mold Die casting ME210JG000_COVER_A1 (JG REPS) #1"/>
    <m/>
    <n v="1"/>
    <n v="500000000"/>
    <n v="19230.76923076923"/>
    <n v="500000000"/>
    <m/>
    <m/>
    <m/>
    <x v="1"/>
    <m/>
    <s v="N"/>
  </r>
  <r>
    <x v="2"/>
    <s v="781001"/>
    <s v="Mold Die casting IMEB2 HSG #5/Khuôn đúc IMEB2 HSG #5"/>
    <m/>
    <n v="1"/>
    <n v="500000000"/>
    <n v="19230.76923076923"/>
    <n v="500000000"/>
    <m/>
    <m/>
    <m/>
    <x v="1"/>
    <m/>
    <s v="N"/>
  </r>
  <r>
    <x v="2"/>
    <s v="781006"/>
    <s v="SM-A266B BRACKET DIE CASTING MOLD 2CAV  (CORE SET)/Khuôn A266B bracket 2Cav"/>
    <m/>
    <n v="4"/>
    <n v="703200000"/>
    <n v="27046.153846153848"/>
    <n v="175800000"/>
    <m/>
    <m/>
    <m/>
    <x v="1"/>
    <m/>
    <s v="N"/>
  </r>
  <r>
    <x v="2"/>
    <s v="800983"/>
    <s v="Oil EX-9190/ Dầu cắt gọt EX-9190"/>
    <m/>
    <n v="2000"/>
    <n v="110000000"/>
    <n v="4230.7692307692305"/>
    <n v="55000"/>
    <m/>
    <m/>
    <m/>
    <x v="1"/>
    <m/>
    <s v="N"/>
  </r>
  <r>
    <x v="2"/>
    <s v="710288"/>
    <s v="Mold Pin-EJECTOR PIN /Chốt hãm bằng thép SKD61 của khuôn đúc DEPH. Spec: d6*L350*H6*D10"/>
    <m/>
    <n v="18"/>
    <n v="931578.94736842322"/>
    <n v="35.82995951417012"/>
    <n v="51754.385964912399"/>
    <m/>
    <m/>
    <m/>
    <x v="1"/>
    <m/>
    <s v="N"/>
  </r>
  <r>
    <x v="2"/>
    <s v="744106"/>
    <s v="CNC tool/铰刀 PCD Ø3.26*14L（T6-Housing)"/>
    <m/>
    <n v="9"/>
    <n v="21423913.04347821"/>
    <n v="823.99665551839269"/>
    <n v="2380434.7826086897"/>
    <m/>
    <m/>
    <m/>
    <x v="1"/>
    <m/>
    <s v="N"/>
  </r>
  <r>
    <x v="2"/>
    <s v="712118"/>
    <s v="Encoder OSA24R(đài dao doosan cnc)"/>
    <m/>
    <n v="3"/>
    <n v="23760000"/>
    <n v="913.84615384615381"/>
    <n v="7920000"/>
    <m/>
    <m/>
    <m/>
    <x v="1"/>
    <m/>
    <s v="N"/>
  </r>
  <r>
    <x v="2"/>
    <s v="714271"/>
    <s v="Vit me X máy cnc Doosan T4050(130510-01597)"/>
    <m/>
    <n v="2"/>
    <n v="53420000"/>
    <n v="2054.6153846153848"/>
    <n v="26710000"/>
    <m/>
    <m/>
    <m/>
    <x v="1"/>
    <m/>
    <s v="N"/>
  </r>
  <r>
    <x v="2"/>
    <s v="714352"/>
    <s v="Cables / Dây cáp điều khiển Sangjin 8×1.5 mm2"/>
    <m/>
    <n v="176.5"/>
    <n v="11748516.577839753"/>
    <n v="451.8660222246059"/>
    <n v="66563.833302208237"/>
    <m/>
    <m/>
    <m/>
    <x v="1"/>
    <m/>
    <s v="N"/>
  </r>
  <r>
    <x v="2"/>
    <s v="714354"/>
    <s v="Clock / Đồng hồ đo áp xuất bơm dầu thủy lực mặt( 63mm, ren đồng 1/4 = 13mm )"/>
    <m/>
    <n v="1"/>
    <n v="250000"/>
    <n v="9.615384615384615"/>
    <n v="250000"/>
    <m/>
    <m/>
    <m/>
    <x v="1"/>
    <m/>
    <s v="N"/>
  </r>
  <r>
    <x v="2"/>
    <s v="714357"/>
    <s v="Proximity sensor / Cảm biến tiện cận Autonics PRCM12-4DP  (kèm cáp kết nối )"/>
    <m/>
    <n v="5"/>
    <n v="1900000"/>
    <n v="73.07692307692308"/>
    <n v="380000"/>
    <m/>
    <m/>
    <m/>
    <x v="1"/>
    <m/>
    <s v="N"/>
  </r>
  <r>
    <x v="2"/>
    <s v="714874"/>
    <s v="Filter/Túi lọc PE 50U, D160*L440mm"/>
    <m/>
    <n v="40"/>
    <n v="6000000"/>
    <n v="230.76923076923077"/>
    <n v="150000"/>
    <m/>
    <m/>
    <m/>
    <x v="1"/>
    <m/>
    <s v="N"/>
  </r>
  <r>
    <x v="2"/>
    <s v="714896"/>
    <s v="Ladle 60kg/Gáo múc nhôm 60kg"/>
    <m/>
    <n v="3"/>
    <n v="141483825"/>
    <n v="5441.685576923077"/>
    <n v="47161275"/>
    <m/>
    <m/>
    <m/>
    <x v="1"/>
    <m/>
    <s v="N"/>
  </r>
  <r>
    <x v="2"/>
    <s v="714904"/>
    <s v="Brass Alloy/Tấm hợp kim đồng (Cu 98.25-99.45%, crom 0.5-1.5%) C11000, kt: T40*50*60mm"/>
    <m/>
    <n v="8"/>
    <n v="3176000"/>
    <n v="122.15384615384616"/>
    <n v="397000"/>
    <m/>
    <m/>
    <m/>
    <x v="1"/>
    <m/>
    <s v="N"/>
  </r>
  <r>
    <x v="2"/>
    <s v="714905"/>
    <s v="Brass Alloy/Tấm hợp kim đồng (Cu 98.25-99.45%, crom 0.5-1.5%) C11000, kt: T60*80*60mm"/>
    <m/>
    <n v="5"/>
    <n v="4983636.3636363698"/>
    <n v="191.67832167832191"/>
    <n v="996727.27272727399"/>
    <m/>
    <m/>
    <m/>
    <x v="1"/>
    <m/>
    <s v="N"/>
  </r>
  <r>
    <x v="2"/>
    <s v="714906"/>
    <s v="Brass Alloy/ Tấm hợp kim đồng (Cu 98.25-99.45%, crom 0.5-1.5%) C11000, kt: T40*70*60mm"/>
    <m/>
    <n v="14"/>
    <n v="7828800"/>
    <n v="301.10769230769233"/>
    <n v="559200"/>
    <m/>
    <m/>
    <m/>
    <x v="1"/>
    <m/>
    <s v="N"/>
  </r>
  <r>
    <x v="2"/>
    <s v="714908"/>
    <s v="Brass Alloy/ Tấm hợp kim đồng (Cu 98.25-99.45%, crom 0.5-1.5%) C11000, kt: T20*60*60mm"/>
    <m/>
    <n v="10"/>
    <n v="2450526.3157894751"/>
    <n v="94.251012145749044"/>
    <n v="245052.6315789475"/>
    <m/>
    <m/>
    <m/>
    <x v="1"/>
    <m/>
    <s v="N"/>
  </r>
  <r>
    <x v="2"/>
    <s v="714953"/>
    <s v="Nguồn meanwell EDR-120-24"/>
    <m/>
    <n v="1"/>
    <n v="660000"/>
    <n v="25.384615384615383"/>
    <n v="660000"/>
    <m/>
    <m/>
    <m/>
    <x v="1"/>
    <m/>
    <s v="N"/>
  </r>
  <r>
    <x v="2"/>
    <s v="714977"/>
    <s v="Mold Pin-EJECTOR PIN /Chốt hãm bằng thép của khuôn đúc SKD61:d6*L250*H6*D10"/>
    <m/>
    <n v="6"/>
    <n v="225007.9114994884"/>
    <n v="8.6541504422880156"/>
    <n v="37501.318583248067"/>
    <m/>
    <m/>
    <m/>
    <x v="1"/>
    <m/>
    <s v="N"/>
  </r>
  <r>
    <x v="2"/>
    <s v="715030"/>
    <s v="Bearing/ Vòng bi 50BNR10HTYNDBLP4 - Brand: NSK"/>
    <m/>
    <n v="3"/>
    <n v="29400000"/>
    <n v="1130.7692307692307"/>
    <n v="9800000"/>
    <m/>
    <m/>
    <m/>
    <x v="1"/>
    <m/>
    <s v="N"/>
  </r>
  <r>
    <x v="2"/>
    <s v="740230"/>
    <s v="Hexagonal bolt/ Chìm lục giác M6*60"/>
    <m/>
    <n v="96"/>
    <n v="132288"/>
    <n v="5.0880000000000001"/>
    <n v="1378"/>
    <m/>
    <m/>
    <m/>
    <x v="1"/>
    <m/>
    <s v="N"/>
  </r>
  <r>
    <x v="2"/>
    <s v="743713"/>
    <s v="Drill D2.5x25x100xSD3"/>
    <m/>
    <n v="20"/>
    <n v="2785714.2857142827"/>
    <n v="107.14285714285703"/>
    <n v="139285.71428571414"/>
    <m/>
    <m/>
    <m/>
    <x v="1"/>
    <m/>
    <s v="N"/>
  </r>
  <r>
    <x v="2"/>
    <s v="744212"/>
    <s v="Drill 1.12*6FL*SD3"/>
    <m/>
    <n v="75"/>
    <n v="8862096.742038656"/>
    <n v="340.84987469379445"/>
    <n v="118161.28989384875"/>
    <m/>
    <m/>
    <m/>
    <x v="1"/>
    <m/>
    <s v="N"/>
  </r>
  <r>
    <x v="2"/>
    <s v="752623"/>
    <s v="Epoxy KCC Paint_x000a_/Sơn Epoxy KCC màu vàng 3000M"/>
    <m/>
    <n v="1"/>
    <n v="2169302.6666666698"/>
    <n v="83.434717948718074"/>
    <n v="2169302.6666666698"/>
    <m/>
    <m/>
    <m/>
    <x v="1"/>
    <m/>
    <s v="N"/>
  </r>
  <r>
    <x v="2"/>
    <s v="752656"/>
    <s v="Drive belt/ Dây curoa B49 (mã cũ B1250 Li1290Lw)"/>
    <m/>
    <n v="2"/>
    <n v="180000"/>
    <n v="6.9230769230769234"/>
    <n v="90000"/>
    <m/>
    <m/>
    <m/>
    <x v="1"/>
    <m/>
    <s v="N"/>
  </r>
  <r>
    <x v="2"/>
    <s v="753544"/>
    <s v="Sơn Epoxy KCC màu đen : KCC ET5660-1999 (gồm cả chất đông cứng)"/>
    <m/>
    <n v="1"/>
    <n v="1507909"/>
    <n v="57.996499999999997"/>
    <n v="1507909"/>
    <m/>
    <m/>
    <m/>
    <x v="1"/>
    <m/>
    <s v="N"/>
  </r>
  <r>
    <x v="2"/>
    <s v="754227"/>
    <s v="Bearings/Vòng bi SKF 6307 Z"/>
    <m/>
    <n v="8"/>
    <n v="1968000"/>
    <n v="75.692307692307693"/>
    <n v="246000"/>
    <m/>
    <m/>
    <m/>
    <x v="1"/>
    <m/>
    <s v="N"/>
  </r>
  <r>
    <x v="2"/>
    <s v="754302"/>
    <s v="Epoxy KCC Paint (light grey)/Sơn Epoxy KCC màu ghi sáng RAL7035 (Bao gồm chất đông cứng)"/>
    <m/>
    <n v="1"/>
    <n v="1974309"/>
    <n v="75.934961538461536"/>
    <n v="1974309"/>
    <m/>
    <m/>
    <m/>
    <x v="1"/>
    <m/>
    <s v="N"/>
  </r>
  <r>
    <x v="2"/>
    <s v="755568"/>
    <s v="Zắc co PVC phi 27 tiền phong"/>
    <m/>
    <n v="14"/>
    <n v="266000"/>
    <n v="10.23076923076923"/>
    <n v="19000"/>
    <m/>
    <m/>
    <m/>
    <x v="1"/>
    <m/>
    <s v="N"/>
  </r>
  <r>
    <x v="2"/>
    <s v="757007"/>
    <s v="Bearing/Vòng bi SKF 6309 2Z-C4"/>
    <m/>
    <n v="8"/>
    <n v="5024000"/>
    <n v="193.23076923076923"/>
    <n v="628000"/>
    <m/>
    <m/>
    <m/>
    <x v="1"/>
    <m/>
    <s v="N"/>
  </r>
  <r>
    <x v="2"/>
    <s v="759191"/>
    <s v="Nút nhấn nhả Hanyoung phi 22 có đèn 24V màu xanh 1No,1NC, MRX--RM1D01G"/>
    <m/>
    <n v="17"/>
    <n v="1749888.6494252875"/>
    <n v="67.303409593280293"/>
    <n v="102934.62643678162"/>
    <m/>
    <m/>
    <m/>
    <x v="1"/>
    <m/>
    <s v="N"/>
  </r>
  <r>
    <x v="2"/>
    <s v="759858"/>
    <s v="Brass Alloy/ Tấm hợp kim đồng (Cu 98.25-99.45%, crom 0.5-1.5%) C11000 50*60*70/(동전극재료)"/>
    <m/>
    <n v="4"/>
    <n v="2732000"/>
    <n v="105.07692307692308"/>
    <n v="683000"/>
    <m/>
    <m/>
    <m/>
    <x v="1"/>
    <m/>
    <s v="N"/>
  </r>
  <r>
    <x v="2"/>
    <s v="781015"/>
    <s v="T6 HSG_GO - NO PIN CHECK D3.24"/>
    <m/>
    <n v="5"/>
    <n v="900000"/>
    <n v="34.615384615384613"/>
    <n v="180000"/>
    <m/>
    <m/>
    <m/>
    <x v="1"/>
    <m/>
    <s v="N"/>
  </r>
  <r>
    <x v="2"/>
    <s v="781016"/>
    <s v="T6 HSG_GO - NO PIN CHECK D3.29"/>
    <m/>
    <n v="5"/>
    <n v="900000"/>
    <n v="34.615384615384613"/>
    <n v="180000"/>
    <m/>
    <m/>
    <m/>
    <x v="1"/>
    <m/>
    <s v="N"/>
  </r>
  <r>
    <x v="2"/>
    <s v="781017"/>
    <s v="CMM Jig_JG REPS/Jig kiểm tra JG RWS"/>
    <m/>
    <n v="2"/>
    <n v="11600000"/>
    <n v="446.15384615384613"/>
    <n v="5800000"/>
    <m/>
    <m/>
    <m/>
    <x v="1"/>
    <m/>
    <s v="N"/>
  </r>
  <r>
    <x v="2"/>
    <s v="781023"/>
    <s v="PIN GO/NO Ø8x50 (EK_Single 48 Cover)"/>
    <m/>
    <n v="3"/>
    <n v="1350000"/>
    <n v="51.92307692307692"/>
    <n v="450000"/>
    <m/>
    <m/>
    <m/>
    <x v="1"/>
    <m/>
    <s v="N"/>
  </r>
  <r>
    <x v="2"/>
    <s v="781024"/>
    <s v="PIN GO/NO Ø8x51 (EK_Single 48 Cover)"/>
    <m/>
    <n v="3"/>
    <n v="1350000"/>
    <n v="51.92307692307692"/>
    <n v="450000"/>
    <m/>
    <m/>
    <m/>
    <x v="1"/>
    <m/>
    <s v="N"/>
  </r>
  <r>
    <x v="2"/>
    <s v="781025"/>
    <s v="PIN GO/NO Ø12x52 (EK_Single 48 Cover)"/>
    <m/>
    <n v="3"/>
    <n v="1500000"/>
    <n v="57.692307692307693"/>
    <n v="500000"/>
    <m/>
    <m/>
    <m/>
    <x v="1"/>
    <m/>
    <s v="N"/>
  </r>
  <r>
    <x v="2"/>
    <s v="784843"/>
    <s v="eK_LQ2 Cover -Go,No pin check dim 2.6"/>
    <m/>
    <n v="2"/>
    <n v="1200000"/>
    <n v="46.153846153846153"/>
    <n v="600000"/>
    <m/>
    <m/>
    <m/>
    <x v="1"/>
    <m/>
    <s v="N"/>
  </r>
  <r>
    <x v="2"/>
    <s v="784844"/>
    <s v="eK_LQ2 Cover -Go,No pin check dim 3.3"/>
    <m/>
    <n v="2"/>
    <n v="1200000"/>
    <n v="46.153846153846153"/>
    <n v="600000"/>
    <m/>
    <m/>
    <m/>
    <x v="1"/>
    <m/>
    <s v="N"/>
  </r>
  <r>
    <x v="2"/>
    <s v="780992"/>
    <s v="Mold Die casting ME210JGRS0_COVER_A1 (JG RWS) #1"/>
    <m/>
    <n v="1"/>
    <n v="500000000"/>
    <n v="19230.76923076923"/>
    <n v="500000000"/>
    <m/>
    <m/>
    <m/>
    <x v="1"/>
    <m/>
    <s v="N"/>
  </r>
  <r>
    <x v="2"/>
    <s v="784849"/>
    <s v="SM-A266B BRACKET DIE CASTING MOLD 1CAV (CORE SET)/ Nhân 1Cav khuôn đúc nhôm (Material: Dievar)"/>
    <m/>
    <n v="2"/>
    <n v="234000000"/>
    <n v="9000"/>
    <n v="117000000"/>
    <m/>
    <m/>
    <m/>
    <x v="1"/>
    <m/>
    <s v="N"/>
  </r>
  <r>
    <x v="2"/>
    <s v="711207"/>
    <s v="Encoder spec MAR-H50ANN02(encoder motor đài dao cnc Doosan)"/>
    <m/>
    <n v="2"/>
    <n v="21566666.666666701"/>
    <n v="829.48717948718081"/>
    <n v="10783333.333333351"/>
    <m/>
    <m/>
    <m/>
    <x v="1"/>
    <m/>
    <s v="N"/>
  </r>
  <r>
    <x v="2"/>
    <s v="758105"/>
    <s v="Ốc nối 2 đầu ren ngoài 21 - 17mm (đầu côn ngoài 17 )"/>
    <m/>
    <n v="18"/>
    <n v="864000"/>
    <n v="33.230769230769234"/>
    <n v="48000"/>
    <m/>
    <m/>
    <m/>
    <x v="1"/>
    <m/>
    <s v="N"/>
  </r>
  <r>
    <x v="2"/>
    <s v="758370"/>
    <s v="Bearing/Vòng Bi SKF 6202-2Z/VA201"/>
    <m/>
    <n v="40"/>
    <n v="14400000"/>
    <n v="553.84615384615381"/>
    <n v="360000"/>
    <m/>
    <m/>
    <m/>
    <x v="1"/>
    <m/>
    <s v="N"/>
  </r>
  <r>
    <x v="2"/>
    <s v="714970"/>
    <s v="슬라이드 판/Đế trượt máy đúc 125ton"/>
    <m/>
    <n v="6"/>
    <n v="17700000"/>
    <n v="680.76923076923072"/>
    <n v="2950000"/>
    <m/>
    <m/>
    <m/>
    <x v="1"/>
    <m/>
    <s v="N"/>
  </r>
  <r>
    <x v="2"/>
    <s v="741064"/>
    <s v="Dây dứa mềm mầu trắng, 800g/cuộn"/>
    <m/>
    <n v="30"/>
    <n v="1134000"/>
    <n v="43.615384615384613"/>
    <n v="37800"/>
    <m/>
    <m/>
    <m/>
    <x v="1"/>
    <m/>
    <s v="N"/>
  </r>
  <r>
    <x v="2"/>
    <s v="750847"/>
    <s v="Connector for water pipe/Đầu nối ống nước Ø13 (ren trong 9 ren ngoài 13)"/>
    <m/>
    <n v="40"/>
    <n v="1120000"/>
    <n v="43.07692307692308"/>
    <n v="28000"/>
    <m/>
    <m/>
    <m/>
    <x v="1"/>
    <m/>
    <s v="N"/>
  </r>
  <r>
    <x v="2"/>
    <s v="712927"/>
    <s v="Bộ hộp số giảm tốc cốt âm:NMRV075 -90B5 Transmech,Ratio :15 gàu tải máy blaster growell"/>
    <m/>
    <n v="1"/>
    <n v="5200000"/>
    <n v="200"/>
    <n v="5200000"/>
    <m/>
    <m/>
    <m/>
    <x v="1"/>
    <m/>
    <s v="N"/>
  </r>
  <r>
    <x v="2"/>
    <s v="712928"/>
    <s v="trục gàu tải máy blaster growell"/>
    <m/>
    <n v="1"/>
    <n v="1950000"/>
    <n v="75"/>
    <n v="1950000"/>
    <m/>
    <m/>
    <m/>
    <x v="1"/>
    <m/>
    <s v="N"/>
  </r>
  <r>
    <x v="2"/>
    <s v="713565"/>
    <s v="Sơn khuôn Newcote 4200 5kg"/>
    <m/>
    <n v="10"/>
    <n v="60000000"/>
    <n v="2307.6923076923076"/>
    <n v="6000000"/>
    <m/>
    <m/>
    <m/>
    <x v="1"/>
    <m/>
    <s v="N"/>
  </r>
  <r>
    <x v="2"/>
    <s v="752224"/>
    <s v="Fixed wheel PU 5040R/Bánh xe cố định PU 5040R. Chất liệu PU. Tải trọng 320KG. Đường kính 100mm"/>
    <m/>
    <n v="30"/>
    <n v="7235294.1176470602"/>
    <n v="278.28054298642542"/>
    <n v="241176.47058823533"/>
    <m/>
    <m/>
    <m/>
    <x v="1"/>
    <m/>
    <s v="N"/>
  </r>
  <r>
    <x v="2"/>
    <s v="752499"/>
    <s v="Plastic square gen bar/ Máng gen màu trắng hình vuông (2000x39x18)mm"/>
    <m/>
    <n v="4"/>
    <n v="96000"/>
    <n v="3.6923076923076925"/>
    <n v="24000"/>
    <m/>
    <m/>
    <m/>
    <x v="1"/>
    <m/>
    <s v="N"/>
  </r>
  <r>
    <x v="2"/>
    <s v="759959"/>
    <s v="Ống nước làm mát của trục tịnh tiến chất liệu cao su dài 1.5m hai đầu thẳng ren trong phi 17 (côn lõm )"/>
    <m/>
    <n v="9"/>
    <n v="2250000"/>
    <n v="86.538461538461533"/>
    <n v="250000"/>
    <m/>
    <m/>
    <m/>
    <x v="1"/>
    <m/>
    <s v="N"/>
  </r>
  <r>
    <x v="2"/>
    <s v="713550"/>
    <s v="Grain milling cutter/Dao phay hạt D80"/>
    <m/>
    <n v="10"/>
    <n v="650000"/>
    <n v="25"/>
    <n v="65000"/>
    <m/>
    <m/>
    <m/>
    <x v="1"/>
    <m/>
    <s v="N"/>
  </r>
  <r>
    <x v="2"/>
    <s v="714377"/>
    <s v="Bộ chuyển đổi IO AI RS485 sang Ethernet ZHC1921"/>
    <m/>
    <n v="1"/>
    <n v="3850000"/>
    <n v="148.07692307692307"/>
    <n v="3850000"/>
    <m/>
    <m/>
    <m/>
    <x v="1"/>
    <m/>
    <s v="N"/>
  </r>
  <r>
    <x v="2"/>
    <s v="714393"/>
    <s v="O-Ring Cao Su FKM75A Đen 34x40 mm Gmors AS-445"/>
    <m/>
    <n v="57"/>
    <n v="798000"/>
    <n v="30.692307692307693"/>
    <n v="14000"/>
    <m/>
    <m/>
    <m/>
    <x v="1"/>
    <m/>
    <s v="N"/>
  </r>
  <r>
    <x v="2"/>
    <s v="714394"/>
    <s v="Switch / Công tắc hành trình máy Wia D4E - 1B20N"/>
    <m/>
    <n v="4"/>
    <n v="1200000"/>
    <n v="46.153846153846153"/>
    <n v="300000"/>
    <m/>
    <m/>
    <m/>
    <x v="1"/>
    <m/>
    <s v="N"/>
  </r>
  <r>
    <x v="2"/>
    <s v="714398"/>
    <s v="Phớt bơm NN104-15"/>
    <m/>
    <n v="8"/>
    <n v="2000000"/>
    <n v="76.92307692307692"/>
    <n v="250000"/>
    <m/>
    <m/>
    <m/>
    <x v="1"/>
    <m/>
    <s v="N"/>
  </r>
  <r>
    <x v="2"/>
    <s v="714399"/>
    <s v="Phớt bơm NN104-16"/>
    <m/>
    <n v="7"/>
    <n v="1820000"/>
    <n v="70"/>
    <n v="260000"/>
    <m/>
    <m/>
    <m/>
    <x v="1"/>
    <m/>
    <s v="N"/>
  </r>
  <r>
    <x v="2"/>
    <s v="714414"/>
    <s v="Thanh truyền con lăn nhựa Placon GP-40"/>
    <m/>
    <n v="3"/>
    <n v="807000"/>
    <n v="31.03846153846154"/>
    <n v="269000"/>
    <m/>
    <m/>
    <m/>
    <x v="1"/>
    <m/>
    <s v="N"/>
  </r>
  <r>
    <x v="2"/>
    <s v="714455"/>
    <s v="Belt-Dây curoa C-3810"/>
    <m/>
    <n v="5"/>
    <n v="1700000"/>
    <n v="65.384615384615387"/>
    <n v="340000"/>
    <m/>
    <m/>
    <m/>
    <x v="1"/>
    <m/>
    <s v="N"/>
  </r>
  <r>
    <x v="2"/>
    <s v="714500"/>
    <s v="Motor C-60STM04 + DR57A MISUMI"/>
    <m/>
    <n v="1"/>
    <n v="1491688"/>
    <n v="57.372615384615386"/>
    <n v="1491688"/>
    <m/>
    <m/>
    <m/>
    <x v="1"/>
    <m/>
    <s v="N"/>
  </r>
  <r>
    <x v="2"/>
    <s v="714509"/>
    <s v="Motor E-57ESTM01+EDR57A+3 MISUMI"/>
    <m/>
    <n v="1"/>
    <n v="1475716"/>
    <n v="56.758307692307689"/>
    <n v="1475716"/>
    <m/>
    <m/>
    <m/>
    <x v="1"/>
    <m/>
    <s v="N"/>
  </r>
  <r>
    <x v="2"/>
    <s v="714832"/>
    <s v="Cylinder/Xilanh tiến lùi robot gắp hàng máy đúc SMC CG1RN50-250-DCM3571M (Max 1.0mpa)"/>
    <m/>
    <n v="2"/>
    <n v="6734000"/>
    <n v="259"/>
    <n v="3367000"/>
    <m/>
    <m/>
    <m/>
    <x v="1"/>
    <m/>
    <s v="N"/>
  </r>
  <r>
    <x v="2"/>
    <s v="714925"/>
    <s v="Knife meter/Đồng hồ đo dao VERTEX (HP-100A)"/>
    <m/>
    <n v="2"/>
    <n v="12820000"/>
    <n v="493.07692307692309"/>
    <n v="6410000"/>
    <m/>
    <m/>
    <m/>
    <x v="1"/>
    <m/>
    <s v="N"/>
  </r>
  <r>
    <x v="2"/>
    <s v="715031"/>
    <s v="Sensor/Cảm biến GIVI MISURE MTS H100C FSP1S"/>
    <m/>
    <n v="2"/>
    <n v="10340000"/>
    <n v="397.69230769230768"/>
    <n v="5170000"/>
    <m/>
    <m/>
    <m/>
    <x v="1"/>
    <m/>
    <s v="N"/>
  </r>
  <r>
    <x v="2"/>
    <s v="715032"/>
    <s v="Sensor/Cảm biến: LJ14A3-5-Z/BY"/>
    <m/>
    <n v="2"/>
    <n v="230000"/>
    <n v="8.8461538461538467"/>
    <n v="115000"/>
    <m/>
    <m/>
    <m/>
    <x v="1"/>
    <m/>
    <s v="N"/>
  </r>
  <r>
    <x v="2"/>
    <s v="715262"/>
    <s v="Bearing/ Vòng bi motor F634846.KL#M"/>
    <m/>
    <n v="10"/>
    <n v="18000000"/>
    <n v="692.30769230769226"/>
    <n v="1800000"/>
    <m/>
    <m/>
    <m/>
    <x v="1"/>
    <m/>
    <s v="N"/>
  </r>
  <r>
    <x v="2"/>
    <s v="715263"/>
    <s v="Bearing/ Vòng bi motor F634850.KL#M"/>
    <m/>
    <n v="10"/>
    <n v="18000000"/>
    <n v="692.30769230769226"/>
    <n v="1800000"/>
    <m/>
    <m/>
    <m/>
    <x v="1"/>
    <m/>
    <s v="N"/>
  </r>
  <r>
    <x v="2"/>
    <s v="744230"/>
    <s v="D3.6xA45x1.72FLxD1.76x2.6xD6 FORM"/>
    <m/>
    <n v="28"/>
    <n v="3038000"/>
    <n v="116.84615384615384"/>
    <n v="108500"/>
    <m/>
    <m/>
    <m/>
    <x v="1"/>
    <m/>
    <s v="N"/>
  </r>
  <r>
    <x v="2"/>
    <s v="750383"/>
    <s v="EJECTOR PIN/Chốt hãm bằng thép của khuôn đúc DEP4N 3.5-200-4T-7H"/>
    <m/>
    <n v="40"/>
    <n v="880000"/>
    <n v="33.846153846153847"/>
    <n v="22000"/>
    <m/>
    <m/>
    <m/>
    <x v="1"/>
    <m/>
    <s v="N"/>
  </r>
  <r>
    <x v="2"/>
    <s v="750540"/>
    <s v="Heat thermal (long)/Sục nhiệt dài 75cm,công suất 380 V ,9 KW"/>
    <m/>
    <n v="1"/>
    <n v="1950000"/>
    <n v="75"/>
    <n v="1950000"/>
    <m/>
    <m/>
    <m/>
    <x v="1"/>
    <m/>
    <s v="N"/>
  </r>
  <r>
    <x v="2"/>
    <s v="751084"/>
    <s v="DRILL D4.3*12*45*S06"/>
    <m/>
    <n v="12"/>
    <n v="2184000"/>
    <n v="84"/>
    <n v="182000"/>
    <m/>
    <m/>
    <m/>
    <x v="1"/>
    <m/>
    <s v="N"/>
  </r>
  <r>
    <x v="2"/>
    <s v="752912"/>
    <s v="Mold Pin-EJECTOR PIN/ Chốt hãm bằng thép của khuôn đúc DEP4N d4.5-L200-D10-H6"/>
    <m/>
    <n v="28"/>
    <n v="1484000"/>
    <n v="57.07692307692308"/>
    <n v="53000"/>
    <m/>
    <m/>
    <m/>
    <x v="1"/>
    <m/>
    <s v="N"/>
  </r>
  <r>
    <x v="2"/>
    <s v="753818"/>
    <s v="Hexagon Bolt SCM/볼트/Chìm lục giác, kt M8*100"/>
    <m/>
    <n v="34"/>
    <n v="171190"/>
    <n v="6.5842307692307696"/>
    <n v="5035"/>
    <m/>
    <m/>
    <m/>
    <x v="1"/>
    <m/>
    <s v="N"/>
  </r>
  <r>
    <x v="2"/>
    <s v="755257"/>
    <s v="Thermal relay/Rơ le nhiệt 3P LS, MT-32 (16-22A)"/>
    <m/>
    <n v="10"/>
    <n v="2966666.6666666698"/>
    <n v="114.10256410256422"/>
    <n v="296666.66666666698"/>
    <m/>
    <m/>
    <m/>
    <x v="1"/>
    <m/>
    <s v="N"/>
  </r>
  <r>
    <x v="2"/>
    <s v="755761"/>
    <s v="Dây tiếp địa màu vàng xanh GV-Cu/pvc1Cx10mm"/>
    <m/>
    <n v="25"/>
    <n v="925000"/>
    <n v="35.57692307692308"/>
    <n v="37000"/>
    <m/>
    <m/>
    <m/>
    <x v="1"/>
    <m/>
    <s v="N"/>
  </r>
  <r>
    <x v="2"/>
    <s v="756216"/>
    <s v="Hexagonal bolt/Bu lông lục giác, kt M12*90볼트"/>
    <m/>
    <n v="54"/>
    <n v="405000"/>
    <n v="15.576923076923077"/>
    <n v="7500"/>
    <m/>
    <m/>
    <m/>
    <x v="1"/>
    <m/>
    <s v="N"/>
  </r>
  <r>
    <x v="2"/>
    <s v="756530"/>
    <s v="Hexagonal bolt/ Chìm lục giác M12*110볼트"/>
    <m/>
    <n v="25"/>
    <n v="225000"/>
    <n v="8.6538461538461533"/>
    <n v="9000"/>
    <m/>
    <m/>
    <m/>
    <x v="1"/>
    <m/>
    <s v="N"/>
  </r>
  <r>
    <x v="2"/>
    <s v="756660"/>
    <s v="Hexagonal bolt/chìm lục giác, kt M12*100볼트"/>
    <m/>
    <n v="55"/>
    <n v="439560"/>
    <n v="16.906153846153845"/>
    <n v="7992"/>
    <m/>
    <m/>
    <m/>
    <x v="1"/>
    <m/>
    <s v="N"/>
  </r>
  <r>
    <x v="2"/>
    <s v="758386"/>
    <s v="PVC plastic/Nẹp nhựa PVC dán cạnh gỗ màu trắng 21x1mm(cuộn 100 Mét)"/>
    <m/>
    <n v="1"/>
    <n v="182000"/>
    <n v="7"/>
    <n v="182000"/>
    <m/>
    <m/>
    <m/>
    <x v="1"/>
    <m/>
    <s v="N"/>
  </r>
  <r>
    <x v="2"/>
    <s v="759397"/>
    <s v="Hexagonal bolt/ Chìm lục giác gen suốt M12*150"/>
    <m/>
    <n v="48"/>
    <n v="576000"/>
    <n v="22.153846153846153"/>
    <n v="12000"/>
    <m/>
    <m/>
    <m/>
    <x v="1"/>
    <m/>
    <s v="N"/>
  </r>
  <r>
    <x v="2"/>
    <s v="759818"/>
    <s v="Material shot blaster/Vách bên TN-8"/>
    <m/>
    <n v="4"/>
    <n v="11440000"/>
    <n v="440"/>
    <n v="2860000"/>
    <m/>
    <m/>
    <m/>
    <x v="1"/>
    <m/>
    <s v="N"/>
  </r>
  <r>
    <x v="2"/>
    <s v="759819"/>
    <s v="Material shot blaster/Vách chữ A TN-9"/>
    <m/>
    <n v="2"/>
    <n v="5760000"/>
    <n v="221.53846153846155"/>
    <n v="2880000"/>
    <m/>
    <m/>
    <m/>
    <x v="1"/>
    <m/>
    <s v="N"/>
  </r>
  <r>
    <x v="2"/>
    <s v="713712"/>
    <s v="Ghim mayso lò nung chữ U Ø4"/>
    <m/>
    <n v="180"/>
    <n v="1008000"/>
    <n v="38.769230769230766"/>
    <n v="5600"/>
    <m/>
    <m/>
    <m/>
    <x v="1"/>
    <m/>
    <s v="N"/>
  </r>
  <r>
    <x v="2"/>
    <s v="714328"/>
    <s v="Hydraulic pump / Bơm thủy lực VP1-20-70-A3"/>
    <m/>
    <n v="1"/>
    <n v="1750000"/>
    <n v="67.307692307692307"/>
    <n v="1750000"/>
    <m/>
    <m/>
    <m/>
    <x v="1"/>
    <m/>
    <s v="N"/>
  </r>
  <r>
    <x v="2"/>
    <s v="714449"/>
    <s v="Tiết lưu M5 khí 6"/>
    <m/>
    <n v="100"/>
    <n v="1070000"/>
    <n v="41.153846153846153"/>
    <n v="10700"/>
    <m/>
    <m/>
    <m/>
    <x v="1"/>
    <m/>
    <s v="N"/>
  </r>
  <r>
    <x v="2"/>
    <s v="714454"/>
    <s v="Van nước máy Doosan (1N1-9SL) model VNC314A-20A-5DZ"/>
    <m/>
    <n v="3"/>
    <n v="11319000"/>
    <n v="435.34615384615387"/>
    <n v="3773000"/>
    <m/>
    <m/>
    <m/>
    <x v="1"/>
    <m/>
    <s v="N"/>
  </r>
  <r>
    <x v="2"/>
    <s v="714458"/>
    <s v="Hộp số giảm tốc mini 70GK-20-H1/20"/>
    <m/>
    <n v="4"/>
    <n v="2540000"/>
    <n v="97.692307692307693"/>
    <n v="635000"/>
    <m/>
    <m/>
    <m/>
    <x v="1"/>
    <m/>
    <s v="N"/>
  </r>
  <r>
    <x v="2"/>
    <s v="714472"/>
    <s v="PLC XD2-24T-E"/>
    <m/>
    <n v="2"/>
    <n v="5028000"/>
    <n v="193.38461538461539"/>
    <n v="2514000"/>
    <m/>
    <m/>
    <m/>
    <x v="1"/>
    <m/>
    <s v="N"/>
  </r>
  <r>
    <x v="2"/>
    <s v="714478"/>
    <s v="Xi lanh SDJ32X50-30SB AIRTAC"/>
    <m/>
    <n v="2"/>
    <n v="1402000"/>
    <n v="53.92307692307692"/>
    <n v="701000"/>
    <m/>
    <m/>
    <m/>
    <x v="1"/>
    <m/>
    <s v="N"/>
  </r>
  <r>
    <x v="2"/>
    <s v="714481"/>
    <s v="Motor sevor MS6H-80CS30B3-21P0 XINJE"/>
    <m/>
    <n v="1"/>
    <n v="6400000"/>
    <n v="246.15384615384616"/>
    <n v="6400000"/>
    <m/>
    <m/>
    <m/>
    <x v="1"/>
    <m/>
    <s v="N"/>
  </r>
  <r>
    <x v="2"/>
    <s v="714488"/>
    <s v="Xi lanh SC80x200S AIRTAC"/>
    <m/>
    <n v="3"/>
    <n v="3495000"/>
    <n v="134.42307692307693"/>
    <n v="1165000"/>
    <m/>
    <m/>
    <m/>
    <x v="1"/>
    <m/>
    <s v="N"/>
  </r>
  <r>
    <x v="2"/>
    <s v="714494"/>
    <s v="Stepper motor Leikong LK57-100A-0821-1M"/>
    <m/>
    <n v="1"/>
    <n v="2750000"/>
    <n v="105.76923076923077"/>
    <n v="2750000"/>
    <m/>
    <m/>
    <m/>
    <x v="1"/>
    <m/>
    <s v="N"/>
  </r>
  <r>
    <x v="2"/>
    <s v="714496"/>
    <s v="Sol val 3V308NCB AIRTAC"/>
    <m/>
    <n v="2"/>
    <n v="1378000"/>
    <n v="53"/>
    <n v="689000"/>
    <m/>
    <m/>
    <m/>
    <x v="1"/>
    <m/>
    <s v="N"/>
  </r>
  <r>
    <x v="2"/>
    <s v="714511"/>
    <s v="Motor 57CME21X-BZ LEISAI"/>
    <m/>
    <n v="1"/>
    <n v="3300000"/>
    <n v="126.92307692307692"/>
    <n v="3300000"/>
    <m/>
    <m/>
    <m/>
    <x v="1"/>
    <m/>
    <s v="N"/>
  </r>
  <r>
    <x v="2"/>
    <s v="714524"/>
    <s v="Driver SV630P(400W) INOVANCE"/>
    <m/>
    <n v="2"/>
    <n v="7090000"/>
    <n v="272.69230769230768"/>
    <n v="3545000"/>
    <m/>
    <m/>
    <m/>
    <x v="1"/>
    <m/>
    <s v="N"/>
  </r>
  <r>
    <x v="2"/>
    <s v="714525"/>
    <s v="Driver SV630P(200W) INOVANCE"/>
    <m/>
    <n v="2"/>
    <n v="8222000"/>
    <n v="316.23076923076923"/>
    <n v="4111000"/>
    <m/>
    <m/>
    <m/>
    <x v="1"/>
    <m/>
    <s v="N"/>
  </r>
  <r>
    <x v="2"/>
    <s v="714528"/>
    <s v="Sol val SY7320-5DZD-02 SMC"/>
    <m/>
    <n v="4"/>
    <n v="7488800"/>
    <n v="288.03076923076924"/>
    <n v="1872200"/>
    <m/>
    <m/>
    <m/>
    <x v="1"/>
    <m/>
    <s v="N"/>
  </r>
  <r>
    <x v="2"/>
    <s v="714533"/>
    <s v="Timing belt STD3200-S8M OPTIBELT (bản 25mm)"/>
    <m/>
    <n v="5"/>
    <n v="3800000"/>
    <n v="146.15384615384616"/>
    <n v="760000"/>
    <m/>
    <m/>
    <m/>
    <x v="1"/>
    <m/>
    <s v="N"/>
  </r>
  <r>
    <x v="2"/>
    <s v="714534"/>
    <s v="Timing belt STD2780-S5M OPTIBELT (bản 25mm)"/>
    <m/>
    <n v="3"/>
    <n v="2955000"/>
    <n v="113.65384615384616"/>
    <n v="985000"/>
    <m/>
    <m/>
    <m/>
    <x v="1"/>
    <m/>
    <s v="N"/>
  </r>
  <r>
    <x v="2"/>
    <s v="714535"/>
    <s v="Timing belt STD335-S5M OPTIBELT (bản 25mm)"/>
    <m/>
    <n v="3"/>
    <n v="501000"/>
    <n v="19.26923076923077"/>
    <n v="167000"/>
    <m/>
    <m/>
    <m/>
    <x v="1"/>
    <m/>
    <s v="N"/>
  </r>
  <r>
    <x v="2"/>
    <s v="714538"/>
    <s v="PLC Q03UDVCPU MISUBISHI"/>
    <m/>
    <n v="1"/>
    <n v="9756000"/>
    <n v="375.23076923076923"/>
    <n v="9756000"/>
    <m/>
    <m/>
    <m/>
    <x v="1"/>
    <m/>
    <s v="N"/>
  </r>
  <r>
    <x v="2"/>
    <s v="714539"/>
    <s v="PLC QJ61BT11N MISUBISHI"/>
    <m/>
    <n v="1"/>
    <n v="3171000"/>
    <n v="121.96153846153847"/>
    <n v="3171000"/>
    <m/>
    <m/>
    <m/>
    <x v="1"/>
    <m/>
    <s v="N"/>
  </r>
  <r>
    <x v="2"/>
    <s v="714540"/>
    <s v="PLC QX40 MISUBISHI"/>
    <m/>
    <n v="1"/>
    <n v="1220000"/>
    <n v="46.92307692307692"/>
    <n v="1220000"/>
    <m/>
    <m/>
    <m/>
    <x v="1"/>
    <m/>
    <s v="N"/>
  </r>
  <r>
    <x v="2"/>
    <s v="714541"/>
    <s v="PLC QY40P MISUBISHI"/>
    <m/>
    <n v="1"/>
    <n v="1707000"/>
    <n v="65.65384615384616"/>
    <n v="1707000"/>
    <m/>
    <m/>
    <m/>
    <x v="1"/>
    <m/>
    <s v="N"/>
  </r>
  <r>
    <x v="2"/>
    <s v="714557"/>
    <s v="Vòng đệm Rotex GS24 ( hoa khế cupling XY máy Doosan)"/>
    <m/>
    <n v="5"/>
    <n v="2000000"/>
    <n v="76.92307692307692"/>
    <n v="400000"/>
    <m/>
    <m/>
    <m/>
    <x v="1"/>
    <m/>
    <s v="N"/>
  </r>
  <r>
    <x v="2"/>
    <s v="714558"/>
    <s v="Vòng đệm Rotex GS28 ( hoa khế cupling S máy Doosan)"/>
    <m/>
    <n v="2"/>
    <n v="860000"/>
    <n v="33.07692307692308"/>
    <n v="430000"/>
    <m/>
    <m/>
    <m/>
    <x v="1"/>
    <m/>
    <s v="N"/>
  </r>
  <r>
    <x v="2"/>
    <s v="714559"/>
    <s v="Khóa trục chính"/>
    <m/>
    <n v="8"/>
    <n v="3200000"/>
    <n v="123.07692307692308"/>
    <n v="400000"/>
    <m/>
    <m/>
    <m/>
    <x v="1"/>
    <m/>
    <s v="N"/>
  </r>
  <r>
    <x v="2"/>
    <s v="714560"/>
    <s v="Ổ kẹp giữ phôi bằng nhôm 150123-00122D (Draw bar T4050)"/>
    <m/>
    <n v="2"/>
    <n v="71000000"/>
    <n v="2730.7692307692309"/>
    <n v="35500000"/>
    <m/>
    <m/>
    <m/>
    <x v="1"/>
    <m/>
    <s v="N"/>
  </r>
  <r>
    <x v="2"/>
    <s v="714587"/>
    <s v="Wheel / Bánh xe con chạy cẩu trục máy blaster Growell"/>
    <m/>
    <n v="6"/>
    <n v="10800000"/>
    <n v="415.38461538461536"/>
    <n v="1800000"/>
    <m/>
    <m/>
    <m/>
    <x v="1"/>
    <m/>
    <s v="N"/>
  </r>
  <r>
    <x v="2"/>
    <s v="714588"/>
    <s v="Bulong đầu vuông M12X50 bắt tấm vách blaster"/>
    <m/>
    <n v="10"/>
    <n v="220000"/>
    <n v="8.4615384615384617"/>
    <n v="22000"/>
    <m/>
    <m/>
    <m/>
    <x v="1"/>
    <m/>
    <s v="N"/>
  </r>
  <r>
    <x v="2"/>
    <s v="714646"/>
    <s v="Ống khí PU Sang A phi 12 màu xanh"/>
    <m/>
    <n v="2"/>
    <n v="5800000"/>
    <n v="223.07692307692307"/>
    <n v="2900000"/>
    <m/>
    <m/>
    <m/>
    <x v="1"/>
    <m/>
    <s v="N"/>
  </r>
  <r>
    <x v="2"/>
    <s v="714843"/>
    <s v="Pump/Bơm JP10/3,6/F11/S2/R"/>
    <m/>
    <n v="1"/>
    <n v="1370000"/>
    <n v="52.692307692307693"/>
    <n v="1370000"/>
    <m/>
    <m/>
    <m/>
    <x v="1"/>
    <m/>
    <s v="N"/>
  </r>
  <r>
    <x v="2"/>
    <s v="715299"/>
    <s v="Mold Pin-EJECTOR PIN/Chốt hãm bằng thép SKD61 của khuôn đúc. Spec: d13 x 200 x H8 x D18"/>
    <m/>
    <n v="6"/>
    <n v="876000"/>
    <n v="33.692307692307693"/>
    <n v="146000"/>
    <m/>
    <m/>
    <m/>
    <x v="1"/>
    <m/>
    <s v="N"/>
  </r>
  <r>
    <x v="2"/>
    <s v="744235"/>
    <s v="D2.5xA45x1.7FLxD1.3x3xD6 FORM"/>
    <m/>
    <n v="37"/>
    <n v="3811000"/>
    <n v="146.57692307692307"/>
    <n v="103000"/>
    <m/>
    <m/>
    <m/>
    <x v="1"/>
    <m/>
    <s v="N"/>
  </r>
  <r>
    <x v="2"/>
    <s v="744236"/>
    <s v="D8xR0.3x18FL BULLNOSE EM"/>
    <m/>
    <n v="32"/>
    <n v="7650909.0909091122"/>
    <n v="294.26573426573509"/>
    <n v="239090.90909090976"/>
    <m/>
    <m/>
    <m/>
    <x v="1"/>
    <m/>
    <s v="N"/>
  </r>
  <r>
    <x v="2"/>
    <s v="744237"/>
    <s v="D1.1x3FLxD1x7.5xD6 FLAT EM"/>
    <m/>
    <n v="68"/>
    <n v="5576000"/>
    <n v="214.46153846153845"/>
    <n v="82000"/>
    <m/>
    <m/>
    <m/>
    <x v="1"/>
    <m/>
    <s v="N"/>
  </r>
  <r>
    <x v="2"/>
    <s v="744238"/>
    <s v="D1.21x7.4FLxD6 REAMER(TIB2)"/>
    <m/>
    <n v="63"/>
    <n v="10395000"/>
    <n v="399.80769230769232"/>
    <n v="165000"/>
    <m/>
    <m/>
    <m/>
    <x v="1"/>
    <m/>
    <s v="N"/>
  </r>
  <r>
    <x v="2"/>
    <s v="744239"/>
    <s v="D4x0.5TxD2x6.5 T CUT"/>
    <m/>
    <n v="18"/>
    <n v="1638000"/>
    <n v="63"/>
    <n v="91000"/>
    <m/>
    <m/>
    <m/>
    <x v="1"/>
    <m/>
    <s v="N"/>
  </r>
  <r>
    <x v="2"/>
    <s v="744240"/>
    <s v="D10xR0.2x22FL BULLNOSE MILL"/>
    <m/>
    <n v="25"/>
    <n v="6750000"/>
    <n v="259.61538461538464"/>
    <n v="270000"/>
    <m/>
    <m/>
    <m/>
    <x v="1"/>
    <m/>
    <s v="N"/>
  </r>
  <r>
    <x v="2"/>
    <s v="744241"/>
    <s v="D1x0.8FLxD0.9x4xD6 FLAT EM"/>
    <m/>
    <n v="23"/>
    <n v="2070000"/>
    <n v="79.615384615384613"/>
    <n v="90000"/>
    <m/>
    <m/>
    <m/>
    <x v="1"/>
    <m/>
    <s v="N"/>
  </r>
  <r>
    <x v="2"/>
    <s v="744242"/>
    <s v="D2.2XA135XA35X1TXD1.2X5XD6 FORM"/>
    <m/>
    <n v="23"/>
    <n v="2587500"/>
    <n v="99.519230769230774"/>
    <n v="112500"/>
    <m/>
    <m/>
    <m/>
    <x v="1"/>
    <m/>
    <s v="N"/>
  </r>
  <r>
    <x v="2"/>
    <s v="744243"/>
    <s v="D1.5X6FL DR"/>
    <m/>
    <n v="39"/>
    <n v="3139500"/>
    <n v="120.75"/>
    <n v="80500"/>
    <m/>
    <m/>
    <m/>
    <x v="1"/>
    <m/>
    <s v="N"/>
  </r>
  <r>
    <x v="2"/>
    <s v="744245"/>
    <s v="D2x1TxD1X5.3xD6 COMPRESSION T CUT"/>
    <m/>
    <n v="21"/>
    <n v="2653000.0000000019"/>
    <n v="102.0384615384616"/>
    <n v="126333.33333333342"/>
    <m/>
    <m/>
    <m/>
    <x v="1"/>
    <m/>
    <s v="N"/>
  </r>
  <r>
    <x v="2"/>
    <s v="744246"/>
    <s v="D4.32x13xD6x45 C STEP DR"/>
    <m/>
    <n v="28"/>
    <n v="3293767.6535202432"/>
    <n v="126.68337128924013"/>
    <n v="117634.5590542944"/>
    <m/>
    <m/>
    <m/>
    <x v="1"/>
    <m/>
    <s v="N"/>
  </r>
  <r>
    <x v="2"/>
    <s v="745647"/>
    <s v="END MILLS Ø6*R0.5*13*60L( 2F )"/>
    <m/>
    <n v="5"/>
    <n v="1500000"/>
    <n v="57.692307692307693"/>
    <n v="300000"/>
    <m/>
    <m/>
    <m/>
    <x v="1"/>
    <m/>
    <s v="N"/>
  </r>
  <r>
    <x v="2"/>
    <s v="784854"/>
    <s v="TDMATE CHUCK JPU-200/Chấu cặp_LT2 Housing"/>
    <m/>
    <n v="1"/>
    <n v="69433350"/>
    <n v="2670.5134615384613"/>
    <n v="69433350"/>
    <m/>
    <m/>
    <m/>
    <x v="1"/>
    <m/>
    <s v="N"/>
  </r>
  <r>
    <x v="2"/>
    <s v="784855"/>
    <s v="Mold Die casting J100 Housing 1 CAV (Full set)/ Khuôn đúc J100 Housing #4"/>
    <m/>
    <n v="1"/>
    <n v="550000000"/>
    <n v="21153.846153846152"/>
    <n v="550000000"/>
    <m/>
    <m/>
    <m/>
    <x v="1"/>
    <m/>
    <s v="N"/>
  </r>
  <r>
    <x v="2"/>
    <s v="784860"/>
    <s v="ME200LT200-DIECAST_HOUSING_MCT_JIG"/>
    <m/>
    <n v="1"/>
    <n v="34150000"/>
    <n v="1313.4615384615386"/>
    <n v="34150000"/>
    <m/>
    <m/>
    <m/>
    <x v="1"/>
    <m/>
    <s v="N"/>
  </r>
  <r>
    <x v="2"/>
    <s v="784864"/>
    <s v="ME200LT200-DIECAST_HOUSING_Turning_Jig"/>
    <m/>
    <n v="1"/>
    <n v="8000000"/>
    <n v="307.69230769230768"/>
    <n v="8000000"/>
    <m/>
    <m/>
    <m/>
    <x v="1"/>
    <m/>
    <s v="N"/>
  </r>
  <r>
    <x v="2"/>
    <s v="784866"/>
    <s v="ME200LT200-DIECAST_HOUSING_CMM_JIG"/>
    <m/>
    <n v="2"/>
    <n v="12000000"/>
    <n v="461.53846153846155"/>
    <n v="6000000"/>
    <m/>
    <m/>
    <m/>
    <x v="1"/>
    <m/>
    <s v="N"/>
  </r>
  <r>
    <x v="2"/>
    <s v="784871"/>
    <s v="LT2-PIN CHECK DIM ø2.77"/>
    <m/>
    <n v="3"/>
    <n v="1650000"/>
    <n v="63.46153846153846"/>
    <n v="550000"/>
    <m/>
    <m/>
    <m/>
    <x v="1"/>
    <m/>
    <s v="N"/>
  </r>
  <r>
    <x v="2"/>
    <s v="784872"/>
    <s v="LT2-PIN CHECK DIM ø6.5"/>
    <m/>
    <n v="3"/>
    <n v="1650000"/>
    <n v="63.46153846153846"/>
    <n v="550000"/>
    <m/>
    <m/>
    <m/>
    <x v="1"/>
    <m/>
    <s v="N"/>
  </r>
  <r>
    <x v="2"/>
    <s v="784874"/>
    <s v="JG REPS PIN CHECK DIM ø5"/>
    <m/>
    <n v="3"/>
    <n v="1650000"/>
    <n v="63.46153846153846"/>
    <n v="550000"/>
    <m/>
    <m/>
    <m/>
    <x v="1"/>
    <m/>
    <s v="N"/>
  </r>
  <r>
    <x v="2"/>
    <s v="784875"/>
    <s v="JG REPS PIN CHECK DIM ø10"/>
    <m/>
    <n v="3"/>
    <n v="1950000"/>
    <n v="75"/>
    <n v="650000"/>
    <m/>
    <m/>
    <m/>
    <x v="1"/>
    <m/>
    <s v="N"/>
  </r>
  <r>
    <x v="2"/>
    <s v="784876"/>
    <s v="JG REPS PIN CHECK DIM ø5.4"/>
    <m/>
    <n v="3"/>
    <n v="1650000"/>
    <n v="63.46153846153846"/>
    <n v="550000"/>
    <m/>
    <m/>
    <m/>
    <x v="1"/>
    <m/>
    <s v="N"/>
  </r>
  <r>
    <x v="2"/>
    <s v="784880"/>
    <s v="eK_LQ2 Cover- Gauge check dim no 4.0+0.5"/>
    <m/>
    <n v="2"/>
    <n v="10320000"/>
    <n v="396.92307692307691"/>
    <n v="5160000"/>
    <m/>
    <m/>
    <m/>
    <x v="1"/>
    <m/>
    <s v="N"/>
  </r>
  <r>
    <x v="2"/>
    <s v="750197"/>
    <s v="ROD/Ống nối trục phun máy đúc AL, hợp kim thiếc, kt Ø44x40mm(L=120mm)"/>
    <m/>
    <n v="18"/>
    <n v="6480000"/>
    <n v="249.23076923076923"/>
    <n v="360000"/>
    <m/>
    <m/>
    <m/>
    <x v="1"/>
    <m/>
    <s v="N"/>
  </r>
  <r>
    <x v="2"/>
    <s v="752007"/>
    <s v="Slit coupling, spacer for die casting machine 350t/Ốp trục tịnh tiến và đệm cho máy đúc 350 tấn"/>
    <m/>
    <n v="1"/>
    <n v="12600000"/>
    <n v="484.61538461538464"/>
    <n v="12600000"/>
    <m/>
    <m/>
    <m/>
    <x v="1"/>
    <m/>
    <s v="N"/>
  </r>
  <r>
    <x v="2"/>
    <s v="711068"/>
    <s v="LM Guide Z A97L-0203-0735#14IBZLM"/>
    <m/>
    <n v="2"/>
    <n v="46000000"/>
    <n v="1769.2307692307693"/>
    <n v="23000000"/>
    <m/>
    <m/>
    <m/>
    <x v="1"/>
    <m/>
    <s v="N"/>
  </r>
  <r>
    <x v="2"/>
    <s v="754655"/>
    <s v="&quot;Mold Pin-EJECTOR PIN _x000a_/Chốt hãm bằng thép SKD61 của khuôn đúc d5*L100*H6*D8/ 밀핀&quot;"/>
    <m/>
    <n v="25"/>
    <n v="487500"/>
    <n v="18.75"/>
    <n v="19500"/>
    <m/>
    <m/>
    <m/>
    <x v="1"/>
    <m/>
    <s v="N"/>
  </r>
  <r>
    <x v="2"/>
    <s v="713191"/>
    <s v="Grinding wheel clamp/Bích kẹp đá mài"/>
    <m/>
    <n v="6"/>
    <n v="5207142.8571428601"/>
    <n v="200.2747252747254"/>
    <n v="867857.14285714331"/>
    <m/>
    <m/>
    <m/>
    <x v="1"/>
    <m/>
    <s v="N"/>
  </r>
  <r>
    <x v="2"/>
    <s v="713296"/>
    <s v="금형부품/Chi tiết thép SKD-61R, KT:170*130.1 SLEEVE"/>
    <m/>
    <n v="2"/>
    <n v="21539344"/>
    <n v="828.43630769230765"/>
    <n v="10769672"/>
    <m/>
    <m/>
    <m/>
    <x v="1"/>
    <m/>
    <s v="N"/>
  </r>
  <r>
    <x v="2"/>
    <s v="744153"/>
    <s v="END MILL D 2.0x4FLx16xD6x50L"/>
    <m/>
    <n v="5"/>
    <n v="650000"/>
    <n v="25"/>
    <n v="130000"/>
    <m/>
    <m/>
    <m/>
    <x v="1"/>
    <m/>
    <s v="N"/>
  </r>
  <r>
    <x v="2"/>
    <s v="744154"/>
    <s v="DRILL D 3.6x10xD6x45L"/>
    <m/>
    <n v="10"/>
    <n v="1800000"/>
    <n v="69.230769230769226"/>
    <n v="180000"/>
    <m/>
    <m/>
    <m/>
    <x v="1"/>
    <m/>
    <s v="N"/>
  </r>
  <r>
    <x v="2"/>
    <s v="744157"/>
    <s v="D0.3xA41.8xD4x45L C-CUT"/>
    <m/>
    <n v="7"/>
    <n v="1064411.7647058787"/>
    <n v="40.938914027149181"/>
    <n v="152058.82352941125"/>
    <m/>
    <m/>
    <m/>
    <x v="1"/>
    <m/>
    <s v="N"/>
  </r>
  <r>
    <x v="2"/>
    <s v="744167"/>
    <s v="Slim chuck/Đầu kẹp công cụ CNC BT30-SLSA8-75-M22"/>
    <m/>
    <n v="15"/>
    <n v="19500000"/>
    <n v="750"/>
    <n v="1300000"/>
    <m/>
    <m/>
    <m/>
    <x v="1"/>
    <m/>
    <s v="N"/>
  </r>
  <r>
    <x v="2"/>
    <s v="752926"/>
    <s v="Super stone 220/ Đá mài trắng 220 KT: 3*13*150 (AO 1/8 * 1/2 * 6 #220)"/>
    <m/>
    <n v="2"/>
    <n v="1430000"/>
    <n v="55"/>
    <n v="715000"/>
    <m/>
    <m/>
    <m/>
    <x v="1"/>
    <m/>
    <s v="N"/>
  </r>
  <r>
    <x v="2"/>
    <s v="754073"/>
    <s v="Zinc connector/cút kẽm 34 ren trong"/>
    <m/>
    <n v="30"/>
    <n v="320625"/>
    <n v="12.33173076923077"/>
    <n v="10687.5"/>
    <m/>
    <m/>
    <m/>
    <x v="1"/>
    <m/>
    <s v="N"/>
  </r>
  <r>
    <x v="2"/>
    <s v="758481"/>
    <s v="Aptomat LS 3 pha MCB-BKN3P : 32A"/>
    <m/>
    <n v="1"/>
    <n v="231500"/>
    <n v="8.9038461538461533"/>
    <n v="231500"/>
    <m/>
    <m/>
    <m/>
    <x v="1"/>
    <m/>
    <s v="N"/>
  </r>
  <r>
    <x v="2"/>
    <s v="759083"/>
    <s v="Phớt lò xo: kt: phi 20×35×8mm"/>
    <m/>
    <n v="10"/>
    <n v="260000"/>
    <n v="10"/>
    <n v="26000"/>
    <m/>
    <m/>
    <m/>
    <x v="1"/>
    <m/>
    <s v="N"/>
  </r>
  <r>
    <x v="2"/>
    <s v="759821"/>
    <s v="Screw/Vít tự khoan đầu dù M3*20mm"/>
    <m/>
    <n v="5000"/>
    <n v="400000"/>
    <n v="15.384615384615385"/>
    <n v="80"/>
    <m/>
    <m/>
    <m/>
    <x v="1"/>
    <m/>
    <s v="N"/>
  </r>
  <r>
    <x v="2"/>
    <s v="710873"/>
    <s v="Mũi tap ren YAMAWA rãnh thẳng,kt M20*2.5"/>
    <m/>
    <n v="5"/>
    <n v="1820000"/>
    <n v="70"/>
    <n v="364000"/>
    <m/>
    <m/>
    <m/>
    <x v="1"/>
    <m/>
    <s v="N"/>
  </r>
  <r>
    <x v="2"/>
    <s v="710874"/>
    <s v="Mũi tap ren YAMAWA rãnh thẳng,kt M16 x 2.0"/>
    <m/>
    <n v="1"/>
    <n v="291000"/>
    <n v="11.192307692307692"/>
    <n v="291000"/>
    <m/>
    <m/>
    <m/>
    <x v="1"/>
    <m/>
    <s v="N"/>
  </r>
  <r>
    <x v="2"/>
    <s v="740615"/>
    <s v="Bơm dầu LUBE, model AMO-II-150S/ Oil pump LUBE, model AMO-II-150S, bình 3L"/>
    <m/>
    <n v="3"/>
    <n v="64732500"/>
    <n v="2489.7115384615386"/>
    <n v="21577500"/>
    <m/>
    <m/>
    <m/>
    <x v="1"/>
    <m/>
    <s v="N"/>
  </r>
  <r>
    <x v="2"/>
    <s v="742544"/>
    <s v="D4.99X15.505FLxC DR"/>
    <m/>
    <n v="10"/>
    <n v="1130000"/>
    <n v="43.46153846153846"/>
    <n v="113000"/>
    <m/>
    <m/>
    <m/>
    <x v="1"/>
    <m/>
    <s v="N"/>
  </r>
  <r>
    <x v="2"/>
    <s v="744074"/>
    <s v="Haft/Cán dao máy tiện S25S-SDUCL11"/>
    <m/>
    <n v="2"/>
    <n v="720000"/>
    <n v="27.692307692307693"/>
    <n v="360000"/>
    <m/>
    <m/>
    <m/>
    <x v="1"/>
    <m/>
    <s v="N"/>
  </r>
  <r>
    <x v="2"/>
    <s v="751783"/>
    <s v="PVC Valve_x000a_/Van PVC: Ø34"/>
    <m/>
    <n v="6"/>
    <n v="249789.473684211"/>
    <n v="9.6072874493927305"/>
    <n v="41631.5789473685"/>
    <m/>
    <m/>
    <m/>
    <x v="1"/>
    <m/>
    <s v="N"/>
  </r>
  <r>
    <x v="2"/>
    <s v="751784"/>
    <s v="PVC connector, shape T_x000a_/Nối chữ T PVC: Ø34"/>
    <m/>
    <n v="30"/>
    <n v="162000"/>
    <n v="6.2307692307692308"/>
    <n v="5400"/>
    <m/>
    <m/>
    <m/>
    <x v="1"/>
    <m/>
    <s v="N"/>
  </r>
  <r>
    <x v="2"/>
    <s v="752070"/>
    <s v="Out gen connector_x000a_/ Đầu nối gen ngoài PVC Ø34mm"/>
    <m/>
    <n v="15"/>
    <n v="46500"/>
    <n v="1.7884615384615385"/>
    <n v="3100"/>
    <m/>
    <m/>
    <m/>
    <x v="1"/>
    <m/>
    <s v="N"/>
  </r>
  <r>
    <x v="2"/>
    <s v="752826"/>
    <s v="Zinc connector/ Rắc co ống kẽm DN 25"/>
    <m/>
    <n v="21"/>
    <n v="504000"/>
    <n v="19.384615384615383"/>
    <n v="24000"/>
    <m/>
    <m/>
    <m/>
    <x v="1"/>
    <m/>
    <s v="N"/>
  </r>
  <r>
    <x v="2"/>
    <s v="753031"/>
    <s v="Zinc connector/ Rắc co kẽm phi 48"/>
    <m/>
    <n v="1"/>
    <n v="16000"/>
    <n v="0.61538461538461542"/>
    <n v="16000"/>
    <m/>
    <m/>
    <m/>
    <x v="1"/>
    <m/>
    <s v="N"/>
  </r>
  <r>
    <x v="2"/>
    <s v="753068"/>
    <s v="Rắc co kẽm phi 42"/>
    <m/>
    <n v="6"/>
    <n v="204000"/>
    <n v="7.8461538461538458"/>
    <n v="34000"/>
    <m/>
    <m/>
    <m/>
    <x v="1"/>
    <m/>
    <s v="N"/>
  </r>
  <r>
    <x v="2"/>
    <s v="754076"/>
    <s v="Van đồng phi 34"/>
    <m/>
    <n v="8"/>
    <n v="800000"/>
    <n v="30.76923076923077"/>
    <n v="100000"/>
    <m/>
    <m/>
    <m/>
    <x v="1"/>
    <m/>
    <s v="N"/>
  </r>
  <r>
    <x v="2"/>
    <s v="754077"/>
    <s v="Valve phi 21/Van đồng phi 21"/>
    <m/>
    <n v="5"/>
    <n v="325000"/>
    <n v="12.5"/>
    <n v="65000"/>
    <m/>
    <m/>
    <m/>
    <x v="1"/>
    <m/>
    <s v="N"/>
  </r>
  <r>
    <x v="2"/>
    <s v="755117"/>
    <s v="đầu nối ren trong pvc 34 ra ống 34"/>
    <m/>
    <n v="8"/>
    <n v="24800"/>
    <n v="0.9538461538461539"/>
    <n v="3100"/>
    <m/>
    <m/>
    <m/>
    <x v="1"/>
    <m/>
    <s v="N"/>
  </r>
  <r>
    <x v="2"/>
    <s v="755719"/>
    <s v="Aptomat/Aptomat LS 3 pha MCB 20A"/>
    <m/>
    <n v="8"/>
    <n v="1920000"/>
    <n v="73.84615384615384"/>
    <n v="240000"/>
    <m/>
    <m/>
    <m/>
    <x v="1"/>
    <m/>
    <s v="N"/>
  </r>
  <r>
    <x v="2"/>
    <s v="800790"/>
    <s v="Hydrauric Oil (유압유점도 32)/Dầu Thủy lực VBC AW LUBE VG 32"/>
    <m/>
    <n v="120"/>
    <n v="5520000"/>
    <n v="212.30769230769232"/>
    <n v="46000"/>
    <m/>
    <m/>
    <m/>
    <x v="1"/>
    <m/>
    <s v="N"/>
  </r>
  <r>
    <x v="2"/>
    <s v="711204"/>
    <s v="Cleaner/Nước rửa máy marking cleaner SCC040 1L"/>
    <m/>
    <n v="5"/>
    <n v="1000000"/>
    <n v="38.46153846153846"/>
    <n v="200000"/>
    <m/>
    <m/>
    <m/>
    <x v="1"/>
    <m/>
    <s v="N"/>
  </r>
  <r>
    <x v="2"/>
    <s v="750282"/>
    <s v="Super stone/Đá mài 1 (T) * 4 (W) * 100 (L) #400_Xebec"/>
    <m/>
    <n v="50"/>
    <n v="5787878.7878787871"/>
    <n v="222.61072261072258"/>
    <n v="115757.57575757575"/>
    <m/>
    <m/>
    <m/>
    <x v="1"/>
    <m/>
    <s v="N"/>
  </r>
  <r>
    <x v="2"/>
    <s v="750687"/>
    <s v="Plunger rod/trục tịnh tiến (125T) của Nhật Ø46*315"/>
    <m/>
    <n v="6"/>
    <n v="14400000"/>
    <n v="553.84615384615381"/>
    <n v="2400000"/>
    <m/>
    <m/>
    <m/>
    <x v="1"/>
    <m/>
    <s v="N"/>
  </r>
  <r>
    <x v="2"/>
    <s v="751959"/>
    <s v="Metal Shim Tape Rolls/Inox dạng cuộn (Căn đệm) 50*0.15mm*5m"/>
    <m/>
    <n v="3"/>
    <n v="1587000"/>
    <n v="61.03846153846154"/>
    <n v="529000"/>
    <m/>
    <m/>
    <m/>
    <x v="1"/>
    <m/>
    <s v="N"/>
  </r>
  <r>
    <x v="2"/>
    <s v="751960"/>
    <s v="Metal Shim Tape Rolls/Inox dạng cuộn (Căn đệm) 50*0.1mm*5m"/>
    <m/>
    <n v="2"/>
    <n v="1280000"/>
    <n v="49.230769230769234"/>
    <n v="640000"/>
    <m/>
    <m/>
    <m/>
    <x v="1"/>
    <m/>
    <s v="N"/>
  </r>
  <r>
    <x v="2"/>
    <s v="757670"/>
    <s v="Condenser for lathe machine/Tụ máy tiện E&amp;E 3TX1-11A51-2"/>
    <m/>
    <n v="17"/>
    <n v="6460000"/>
    <n v="248.46153846153845"/>
    <n v="380000"/>
    <m/>
    <m/>
    <m/>
    <x v="1"/>
    <m/>
    <s v="N"/>
  </r>
  <r>
    <x v="2"/>
    <s v="759934"/>
    <s v="Ổ cắm điện không dây Gongniu 3 ổ GNVN-413"/>
    <m/>
    <n v="2"/>
    <n v="142000"/>
    <n v="5.4615384615384617"/>
    <n v="71000"/>
    <m/>
    <m/>
    <m/>
    <x v="1"/>
    <m/>
    <s v="N"/>
  </r>
  <r>
    <x v="2"/>
    <s v="740964"/>
    <s v="Compact Cylinder-Xi lanh MDBBB63-750-HN-X2006"/>
    <m/>
    <n v="2"/>
    <n v="11304000"/>
    <n v="434.76923076923077"/>
    <n v="5652000"/>
    <m/>
    <m/>
    <m/>
    <x v="1"/>
    <m/>
    <s v="N"/>
  </r>
  <r>
    <x v="2"/>
    <s v="712228"/>
    <s v="Mold Pin/Chốt hãm bằng thép SKD61 của khuôn đúc. Spec: d10*L300*H8*D15"/>
    <m/>
    <n v="54"/>
    <n v="3510000"/>
    <n v="135"/>
    <n v="65000"/>
    <m/>
    <m/>
    <m/>
    <x v="1"/>
    <m/>
    <s v="N"/>
  </r>
  <r>
    <x v="2"/>
    <s v="752229"/>
    <s v="Draw bar spring_x000a_/Lò xo α-T24000"/>
    <m/>
    <n v="3"/>
    <n v="1440000"/>
    <n v="55.384615384615387"/>
    <n v="480000"/>
    <m/>
    <m/>
    <m/>
    <x v="1"/>
    <m/>
    <s v="N"/>
  </r>
  <r>
    <x v="2"/>
    <s v="752959"/>
    <s v="Zinc pipe/ Ống kẽm phi 27xL6000xT2.3"/>
    <m/>
    <n v="4"/>
    <n v="920000"/>
    <n v="35.384615384615387"/>
    <n v="230000"/>
    <m/>
    <m/>
    <m/>
    <x v="1"/>
    <m/>
    <s v="N"/>
  </r>
  <r>
    <x v="2"/>
    <s v="759484"/>
    <s v="Metal Shim Tape Rolls/Inox dạng cuộn (Căn đệm) 50*0.08mm*5m"/>
    <m/>
    <n v="5"/>
    <n v="3150000"/>
    <n v="121.15384615384616"/>
    <n v="630000"/>
    <m/>
    <m/>
    <m/>
    <x v="1"/>
    <m/>
    <s v="N"/>
  </r>
  <r>
    <x v="2"/>
    <s v="712120"/>
    <s v="AC servo motor HG154S (Doosan cnc)"/>
    <m/>
    <n v="2"/>
    <n v="36200000"/>
    <n v="1392.3076923076924"/>
    <n v="18100000"/>
    <m/>
    <m/>
    <m/>
    <x v="1"/>
    <m/>
    <s v="N"/>
  </r>
  <r>
    <x v="2"/>
    <s v="714493"/>
    <s v="Motor sevor MS6H-80CS30B3-21P7 XINJE"/>
    <m/>
    <n v="1"/>
    <n v="7000000"/>
    <n v="269.23076923076923"/>
    <n v="7000000"/>
    <m/>
    <m/>
    <m/>
    <x v="1"/>
    <m/>
    <s v="N"/>
  </r>
  <r>
    <x v="2"/>
    <s v="714522"/>
    <s v="Động cơ MS1H1-40B30CB-A331Z(bao gồm cả encoder cable, power cable) INOVANCE"/>
    <m/>
    <n v="2"/>
    <n v="11606000"/>
    <n v="446.38461538461536"/>
    <n v="5803000"/>
    <m/>
    <m/>
    <m/>
    <x v="1"/>
    <m/>
    <s v="N"/>
  </r>
  <r>
    <x v="2"/>
    <s v="714523"/>
    <s v="Động cơ MS1H1-75B30CB-A334Z(bao gồm cả encoder cable, power cable) INOVANCE"/>
    <m/>
    <n v="2"/>
    <n v="18316000"/>
    <n v="704.46153846153845"/>
    <n v="9158000"/>
    <m/>
    <m/>
    <m/>
    <x v="1"/>
    <m/>
    <s v="N"/>
  </r>
  <r>
    <x v="2"/>
    <s v="714530"/>
    <s v="Xi lanh MSQB100R SMC"/>
    <m/>
    <n v="1"/>
    <n v="11800000"/>
    <n v="453.84615384615387"/>
    <n v="11800000"/>
    <m/>
    <m/>
    <m/>
    <x v="1"/>
    <m/>
    <s v="N"/>
  </r>
  <r>
    <x v="2"/>
    <s v="714543"/>
    <s v="PLC AJ65SBT-RPT MISUBISHI"/>
    <m/>
    <n v="1"/>
    <n v="2378000"/>
    <n v="91.461538461538467"/>
    <n v="2378000"/>
    <m/>
    <m/>
    <m/>
    <x v="1"/>
    <m/>
    <s v="N"/>
  </r>
  <r>
    <x v="2"/>
    <s v="714609"/>
    <s v="Bulong của khớp nối FCL M12X64"/>
    <m/>
    <n v="4"/>
    <n v="164000"/>
    <n v="6.3076923076923075"/>
    <n v="41000"/>
    <m/>
    <m/>
    <m/>
    <x v="1"/>
    <m/>
    <s v="N"/>
  </r>
  <r>
    <x v="2"/>
    <s v="715319"/>
    <s v="Drill/Mũi khoan bằng thép, phi Ø22"/>
    <m/>
    <n v="2"/>
    <n v="3600000"/>
    <n v="138.46153846153845"/>
    <n v="1800000"/>
    <m/>
    <m/>
    <m/>
    <x v="1"/>
    <m/>
    <s v="N"/>
  </r>
  <r>
    <x v="2"/>
    <s v="715356"/>
    <s v="SCR Power regulator/Tủ SCR Power regulator AZXR HW5-4-4-060-P"/>
    <m/>
    <n v="1"/>
    <n v="5400000"/>
    <n v="207.69230769230768"/>
    <n v="5400000"/>
    <m/>
    <m/>
    <m/>
    <x v="1"/>
    <m/>
    <s v="N"/>
  </r>
  <r>
    <x v="2"/>
    <s v="715475"/>
    <s v="Ống thép 1 đầu lỗ bắt ren m8, 1 đầu hình chữ nhật 65.09*44.55*13.69mm lỗ m8 ( L=108cm) dùng cho vòi phun máy đúc"/>
    <m/>
    <n v="5"/>
    <n v="7500000"/>
    <n v="288.46153846153845"/>
    <n v="1500000"/>
    <m/>
    <m/>
    <m/>
    <x v="1"/>
    <m/>
    <s v="N"/>
  </r>
  <r>
    <x v="2"/>
    <s v="740605"/>
    <s v="Thermocouples /Can đo nhiệt độ chữ L350x500"/>
    <m/>
    <n v="11"/>
    <n v="65230000"/>
    <n v="2508.8461538461538"/>
    <n v="5930000"/>
    <m/>
    <m/>
    <m/>
    <x v="1"/>
    <m/>
    <s v="N"/>
  </r>
  <r>
    <x v="2"/>
    <s v="744267"/>
    <s v="D8x13FL FLAT EM"/>
    <m/>
    <n v="24"/>
    <n v="3960000"/>
    <n v="152.30769230769232"/>
    <n v="165000"/>
    <m/>
    <m/>
    <m/>
    <x v="1"/>
    <m/>
    <s v="N"/>
  </r>
  <r>
    <x v="2"/>
    <s v="744268"/>
    <s v="D1.1x2FLxD1x5xD6 FLAT EM"/>
    <m/>
    <n v="30"/>
    <n v="2460000"/>
    <n v="94.615384615384613"/>
    <n v="82000"/>
    <m/>
    <m/>
    <m/>
    <x v="1"/>
    <m/>
    <s v="N"/>
  </r>
  <r>
    <x v="2"/>
    <s v="744269"/>
    <s v="D1.21x5FLxD6 REAMER"/>
    <m/>
    <n v="30"/>
    <n v="4350000"/>
    <n v="167.30769230769232"/>
    <n v="145000"/>
    <m/>
    <m/>
    <m/>
    <x v="1"/>
    <m/>
    <s v="N"/>
  </r>
  <r>
    <x v="2"/>
    <s v="750333"/>
    <s v="Sand papper/Giấy nhám #1200"/>
    <m/>
    <n v="81"/>
    <n v="505980.00000000023"/>
    <n v="19.460769230769241"/>
    <n v="6246.6666666666697"/>
    <m/>
    <m/>
    <m/>
    <x v="1"/>
    <m/>
    <s v="N"/>
  </r>
  <r>
    <x v="2"/>
    <s v="752924"/>
    <s v="Abrasive cloth P240/ Giấy nhám Nhật P240 KT: 300*400"/>
    <m/>
    <n v="50"/>
    <n v="273000"/>
    <n v="10.5"/>
    <n v="5460"/>
    <m/>
    <m/>
    <m/>
    <x v="1"/>
    <m/>
    <s v="N"/>
  </r>
  <r>
    <x v="2"/>
    <s v="756314"/>
    <s v="Fan/ Quạt làm mát A5E01052493-AE - Brand: Ebmpapst"/>
    <m/>
    <n v="5"/>
    <n v="2750000"/>
    <n v="105.76923076923077"/>
    <n v="550000"/>
    <m/>
    <m/>
    <m/>
    <x v="1"/>
    <m/>
    <s v="N"/>
  </r>
  <r>
    <x v="2"/>
    <s v="756426"/>
    <s v="CABIRD Endmill R0.5*6*45L/Dao CNC dùng để cắt gọt sản phẩm"/>
    <m/>
    <n v="5"/>
    <n v="1300000"/>
    <n v="50"/>
    <n v="260000"/>
    <m/>
    <m/>
    <m/>
    <x v="1"/>
    <m/>
    <s v="N"/>
  </r>
  <r>
    <x v="2"/>
    <s v="758205"/>
    <s v="Dao endmills 1R*2*30*70*4"/>
    <m/>
    <n v="3"/>
    <n v="984000"/>
    <n v="37.846153846153847"/>
    <n v="328000"/>
    <m/>
    <m/>
    <m/>
    <x v="1"/>
    <m/>
    <s v="N"/>
  </r>
  <r>
    <x v="2"/>
    <s v="784868"/>
    <s v="ZF GM EU2L HSG Degating + Trimming Mold/ Khuôn dập gate + trimming"/>
    <m/>
    <n v="1"/>
    <n v="90000000"/>
    <n v="3461.5384615384614"/>
    <n v="90000000"/>
    <m/>
    <m/>
    <m/>
    <x v="1"/>
    <m/>
    <s v="N"/>
  </r>
  <r>
    <x v="2"/>
    <s v="711251"/>
    <s v="Printing ink/Ruy băng in mã vạch (Ribbon) 110mm*300m"/>
    <m/>
    <n v="18"/>
    <n v="2160000"/>
    <n v="83.07692307692308"/>
    <n v="120000"/>
    <m/>
    <m/>
    <m/>
    <x v="1"/>
    <m/>
    <s v="N"/>
  </r>
  <r>
    <x v="2"/>
    <s v="740200"/>
    <s v="Hexagonal bolt-Bu lông lục giác kt M8*50"/>
    <m/>
    <n v="71"/>
    <n v="137953"/>
    <n v="5.3058846153846151"/>
    <n v="1943"/>
    <m/>
    <m/>
    <m/>
    <x v="1"/>
    <m/>
    <s v="N"/>
  </r>
  <r>
    <x v="2"/>
    <s v="758020"/>
    <s v="Ejector pin-Chốt hãm bằng thép SKD61 của khuôn đúc. Spec: d5*L350*H6*D9"/>
    <m/>
    <n v="27"/>
    <n v="1242000"/>
    <n v="47.769230769230766"/>
    <n v="46000"/>
    <m/>
    <m/>
    <m/>
    <x v="1"/>
    <m/>
    <s v="N"/>
  </r>
  <r>
    <x v="2"/>
    <s v="758063"/>
    <s v="Tấm phản quang cho cảm biến an toàn máy dập 5*15CM"/>
    <m/>
    <n v="45"/>
    <n v="1620000"/>
    <n v="62.307692307692307"/>
    <n v="36000"/>
    <m/>
    <m/>
    <m/>
    <x v="1"/>
    <m/>
    <s v="N"/>
  </r>
  <r>
    <x v="2"/>
    <s v="740163"/>
    <s v="Diamond Tapered Machine Files/Dũa MTF10 (thân kim loại, đầu kim cương), dài 4.5cm (12pcs/set)"/>
    <m/>
    <n v="2"/>
    <n v="1700000"/>
    <n v="65.384615384615387"/>
    <n v="850000"/>
    <m/>
    <m/>
    <m/>
    <x v="1"/>
    <m/>
    <s v="N"/>
  </r>
  <r>
    <x v="2"/>
    <s v="713852"/>
    <s v="Tefon tube PTFE D2xD4/ Ống nhựa tefon PTFE D2xD4"/>
    <m/>
    <n v="100"/>
    <n v="3000000"/>
    <n v="115.38461538461539"/>
    <n v="30000"/>
    <m/>
    <m/>
    <m/>
    <x v="1"/>
    <m/>
    <s v="N"/>
  </r>
  <r>
    <x v="2"/>
    <s v="750656"/>
    <s v="Laddle 2.5/gáo múc nhôm SK 2.5"/>
    <m/>
    <n v="4"/>
    <n v="2152000"/>
    <n v="82.769230769230774"/>
    <n v="538000"/>
    <m/>
    <m/>
    <m/>
    <x v="1"/>
    <m/>
    <s v="N"/>
  </r>
  <r>
    <x v="2"/>
    <s v="751474"/>
    <s v="Hexagonal bolt/ Chìm lục giác M10*30"/>
    <m/>
    <n v="44"/>
    <n v="96580"/>
    <n v="3.7146153846153847"/>
    <n v="2195"/>
    <m/>
    <m/>
    <m/>
    <x v="1"/>
    <m/>
    <s v="N"/>
  </r>
  <r>
    <x v="2"/>
    <s v="756973"/>
    <s v="Dao 粗镗刀_x000a_Rough boring cutterD24.0*65L（KA4-HOUSING）"/>
    <m/>
    <n v="6"/>
    <n v="44653750"/>
    <n v="1717.4519230769231"/>
    <n v="7442291.666666667"/>
    <m/>
    <m/>
    <m/>
    <x v="1"/>
    <m/>
    <s v="N"/>
  </r>
  <r>
    <x v="2"/>
    <s v="714526"/>
    <s v="Sol val VXZ250HG SMC"/>
    <m/>
    <n v="4"/>
    <n v="8200000"/>
    <n v="315.38461538461536"/>
    <n v="2050000"/>
    <m/>
    <m/>
    <m/>
    <x v="1"/>
    <m/>
    <s v="N"/>
  </r>
  <r>
    <x v="2"/>
    <s v="714527"/>
    <s v="Sol val VXZ230BAXB SMC"/>
    <m/>
    <n v="2"/>
    <n v="2200000"/>
    <n v="84.615384615384613"/>
    <n v="1100000"/>
    <m/>
    <m/>
    <m/>
    <x v="1"/>
    <m/>
    <s v="N"/>
  </r>
  <r>
    <x v="2"/>
    <s v="714536"/>
    <s v="Xi lanh CDQ2B25-50DMZ SMC"/>
    <m/>
    <n v="3"/>
    <n v="2042700"/>
    <n v="78.565384615384616"/>
    <n v="680900"/>
    <m/>
    <m/>
    <m/>
    <x v="1"/>
    <m/>
    <s v="N"/>
  </r>
  <r>
    <x v="2"/>
    <s v="714686"/>
    <s v="Meanwell RS-15-5 (15W 5V 3A)"/>
    <m/>
    <n v="1"/>
    <n v="258000"/>
    <n v="9.9230769230769234"/>
    <n v="258000"/>
    <m/>
    <m/>
    <m/>
    <x v="1"/>
    <m/>
    <s v="N"/>
  </r>
  <r>
    <x v="2"/>
    <s v="715090"/>
    <s v="Heating rod/Thanh nhiệt"/>
    <m/>
    <n v="10"/>
    <n v="13184400"/>
    <n v="507.09230769230771"/>
    <n v="1318440"/>
    <m/>
    <m/>
    <m/>
    <x v="1"/>
    <m/>
    <s v="N"/>
  </r>
  <r>
    <x v="2"/>
    <s v="740210"/>
    <s v="Hexagonal bolt/ Chìm lục giác M8*120"/>
    <m/>
    <n v="46"/>
    <n v="276000"/>
    <n v="10.615384615384615"/>
    <n v="6000"/>
    <m/>
    <m/>
    <m/>
    <x v="1"/>
    <m/>
    <s v="N"/>
  </r>
  <r>
    <x v="2"/>
    <s v="744270"/>
    <s v="D3.81X10FLXD6 DR"/>
    <m/>
    <n v="40"/>
    <n v="4200000"/>
    <n v="161.53846153846155"/>
    <n v="105000"/>
    <m/>
    <m/>
    <m/>
    <x v="1"/>
    <m/>
    <s v="N"/>
  </r>
  <r>
    <x v="2"/>
    <s v="744271"/>
    <s v="CUTTER-T-TY PCD : D4xR0.3x2.5TxD2xD6x50L (PCD)"/>
    <m/>
    <n v="24"/>
    <n v="12000000"/>
    <n v="461.53846153846155"/>
    <n v="500000"/>
    <m/>
    <m/>
    <m/>
    <x v="1"/>
    <m/>
    <s v="N"/>
  </r>
  <r>
    <x v="2"/>
    <s v="751512"/>
    <s v="PVC tube/Ống nhựa PVC Ø34*4000*3mm"/>
    <m/>
    <n v="3"/>
    <n v="172500"/>
    <n v="6.634615384615385"/>
    <n v="57500"/>
    <m/>
    <m/>
    <m/>
    <x v="1"/>
    <m/>
    <s v="N"/>
  </r>
  <r>
    <x v="2"/>
    <s v="753032"/>
    <s v="Zinc connector/ Cút kẽm phi 48"/>
    <m/>
    <n v="20"/>
    <n v="420000"/>
    <n v="16.153846153846153"/>
    <n v="21000"/>
    <m/>
    <m/>
    <m/>
    <x v="1"/>
    <m/>
    <s v="N"/>
  </r>
  <r>
    <x v="2"/>
    <s v="754809"/>
    <s v="Valve/van đồng Ø 42."/>
    <m/>
    <n v="2"/>
    <n v="290000"/>
    <n v="11.153846153846153"/>
    <n v="145000"/>
    <m/>
    <m/>
    <m/>
    <x v="1"/>
    <m/>
    <s v="N"/>
  </r>
  <r>
    <x v="2"/>
    <s v="757530"/>
    <s v="LM Guide dẫn hướng trục X (Komatech)"/>
    <m/>
    <n v="3"/>
    <n v="36000000"/>
    <n v="1384.6153846153845"/>
    <n v="12000000"/>
    <m/>
    <m/>
    <m/>
    <x v="1"/>
    <m/>
    <s v="N"/>
  </r>
  <r>
    <x v="2"/>
    <s v="800084"/>
    <s v="Tem QC First Lot"/>
    <m/>
    <n v="900"/>
    <n v="153000"/>
    <n v="5.884615384615385"/>
    <n v="170"/>
    <m/>
    <m/>
    <m/>
    <x v="1"/>
    <m/>
    <s v="N"/>
  </r>
  <r>
    <x v="2"/>
    <s v="710007"/>
    <s v="Hexagonal bolt /Chìm lục giác M14x130mm"/>
    <m/>
    <n v="46"/>
    <n v="736000"/>
    <n v="28.307692307692307"/>
    <n v="16000"/>
    <m/>
    <m/>
    <m/>
    <x v="1"/>
    <m/>
    <s v="N"/>
  </r>
  <r>
    <x v="2"/>
    <s v="712121"/>
    <s v="Ballscrew Y for Magnix CNC/Vit me Y máy CNC Magnix (HIWIN)"/>
    <m/>
    <n v="2"/>
    <n v="30900000"/>
    <n v="1188.4615384615386"/>
    <n v="15450000"/>
    <m/>
    <m/>
    <m/>
    <x v="1"/>
    <m/>
    <s v="N"/>
  </r>
  <r>
    <x v="2"/>
    <s v="712142"/>
    <s v="Brass bar/ Thanh đồng đỏ Ø60x600mm"/>
    <m/>
    <n v="1"/>
    <n v="5500000"/>
    <n v="211.53846153846155"/>
    <n v="5500000"/>
    <m/>
    <m/>
    <m/>
    <x v="1"/>
    <m/>
    <s v="N"/>
  </r>
  <r>
    <x v="2"/>
    <s v="713339"/>
    <s v="Limit switch / Công tắc hành trình"/>
    <m/>
    <n v="2"/>
    <n v="2100000"/>
    <n v="80.769230769230774"/>
    <n v="1050000"/>
    <m/>
    <m/>
    <m/>
    <x v="1"/>
    <m/>
    <s v="N"/>
  </r>
  <r>
    <x v="2"/>
    <s v="713341"/>
    <s v="Fiber Optic Sensor Cable/Cáp cảm biến sợi quang"/>
    <m/>
    <n v="10"/>
    <n v="5700000"/>
    <n v="219.23076923076923"/>
    <n v="570000"/>
    <m/>
    <m/>
    <m/>
    <x v="1"/>
    <m/>
    <s v="N"/>
  </r>
  <r>
    <x v="2"/>
    <s v="713373"/>
    <s v="Optical Sensor/cảm biến quang GY7D Omron EE-SX674A"/>
    <m/>
    <n v="10"/>
    <n v="1912500"/>
    <n v="73.557692307692307"/>
    <n v="191250"/>
    <m/>
    <m/>
    <m/>
    <x v="1"/>
    <m/>
    <s v="N"/>
  </r>
  <r>
    <x v="2"/>
    <s v="713375"/>
    <s v="Pneumatic Solenoid Valve/Van điện từ khí nén Airtac 2V130-15A"/>
    <m/>
    <n v="9"/>
    <n v="7425000"/>
    <n v="285.57692307692309"/>
    <n v="825000"/>
    <m/>
    <m/>
    <m/>
    <x v="1"/>
    <m/>
    <s v="N"/>
  </r>
  <r>
    <x v="2"/>
    <s v="713376"/>
    <s v="Uninterruptible Power Supply(UPS)/Bộ lưu điện Offline Masu MS – 650VA"/>
    <m/>
    <n v="5"/>
    <n v="7750000"/>
    <n v="298.07692307692309"/>
    <n v="1550000"/>
    <m/>
    <m/>
    <m/>
    <x v="1"/>
    <m/>
    <s v="N"/>
  </r>
  <r>
    <x v="2"/>
    <s v="713394"/>
    <s v="Pneumatic Cylinder/Xy lanh khí nén TCL50x125S"/>
    <m/>
    <n v="2"/>
    <n v="5300000"/>
    <n v="203.84615384615384"/>
    <n v="2650000"/>
    <m/>
    <m/>
    <m/>
    <x v="1"/>
    <m/>
    <s v="N"/>
  </r>
  <r>
    <x v="2"/>
    <s v="713396"/>
    <s v="Y-axis Ball Screw /Vít me trục Y -S1301S6-2047 (bước xoắn 15)"/>
    <m/>
    <n v="3"/>
    <n v="27000000"/>
    <n v="1038.4615384615386"/>
    <n v="9000000"/>
    <m/>
    <m/>
    <m/>
    <x v="1"/>
    <m/>
    <s v="N"/>
  </r>
  <r>
    <x v="2"/>
    <s v="713397"/>
    <s v="Y-axis Ballscrew Bearing/Ổ bi vít me Y máy Dongbu T844 – 7001 UCDB/GN P4"/>
    <m/>
    <n v="2"/>
    <n v="2650000"/>
    <n v="101.92307692307692"/>
    <n v="1325000"/>
    <m/>
    <m/>
    <m/>
    <x v="1"/>
    <m/>
    <s v="N"/>
  </r>
  <r>
    <x v="2"/>
    <s v="713398"/>
    <s v="Support Bearing/Ổ bi gối trục Y máy Dongbu T844 – 6000 LU"/>
    <m/>
    <n v="3"/>
    <n v="156000"/>
    <n v="6"/>
    <n v="52000"/>
    <m/>
    <m/>
    <m/>
    <x v="1"/>
    <m/>
    <s v="N"/>
  </r>
  <r>
    <x v="2"/>
    <s v="714684"/>
    <s v="Bộ lọc nước khí nén SMC AF20-02"/>
    <m/>
    <n v="9"/>
    <n v="3420000"/>
    <n v="131.53846153846155"/>
    <n v="380000"/>
    <m/>
    <m/>
    <m/>
    <x v="1"/>
    <m/>
    <s v="N"/>
  </r>
  <r>
    <x v="2"/>
    <s v="714685"/>
    <s v="Bộ điều áp chính xác SMC ARP30-02BG"/>
    <m/>
    <n v="8"/>
    <n v="13440000"/>
    <n v="516.92307692307691"/>
    <n v="1680000"/>
    <m/>
    <m/>
    <m/>
    <x v="1"/>
    <m/>
    <s v="N"/>
  </r>
  <r>
    <x v="2"/>
    <s v="714705"/>
    <s v="Adjustable Pressure Switch/Công tắc áp suất có thể điều chỉnh QPM11-NC"/>
    <m/>
    <n v="5"/>
    <n v="1425000"/>
    <n v="54.807692307692307"/>
    <n v="285000"/>
    <m/>
    <m/>
    <m/>
    <x v="1"/>
    <m/>
    <s v="N"/>
  </r>
  <r>
    <x v="2"/>
    <s v="715492"/>
    <s v="Đầu nối nhanh inox PT 1/4 Ø8"/>
    <m/>
    <n v="97"/>
    <n v="2910000"/>
    <n v="111.92307692307692"/>
    <n v="30000"/>
    <m/>
    <m/>
    <m/>
    <x v="1"/>
    <m/>
    <s v="N"/>
  </r>
  <r>
    <x v="2"/>
    <s v="715541"/>
    <s v="Hexagonal bolt/ Chìm lục giác M10*130"/>
    <m/>
    <n v="19"/>
    <n v="161500"/>
    <n v="6.2115384615384617"/>
    <n v="8500"/>
    <m/>
    <m/>
    <m/>
    <x v="1"/>
    <m/>
    <s v="N"/>
  </r>
  <r>
    <x v="2"/>
    <s v="715543"/>
    <s v="Tay gắp sản phẩm máy YIZUMI 400TON"/>
    <m/>
    <n v="1"/>
    <n v="10000000"/>
    <n v="384.61538461538464"/>
    <n v="10000000"/>
    <m/>
    <m/>
    <m/>
    <x v="1"/>
    <m/>
    <s v="N"/>
  </r>
  <r>
    <x v="2"/>
    <s v="715562"/>
    <s v="Step drill bit for bolts/Mũi khoan hạ bậc bulong M4.2*8"/>
    <m/>
    <n v="5"/>
    <n v="680000"/>
    <n v="26.153846153846153"/>
    <n v="136000"/>
    <m/>
    <m/>
    <m/>
    <x v="1"/>
    <m/>
    <s v="N"/>
  </r>
  <r>
    <x v="2"/>
    <s v="715563"/>
    <s v="Step drill bit for bolts/Mũi khoan hạ bậc bulong M5.2*9.5"/>
    <m/>
    <n v="5"/>
    <n v="680000"/>
    <n v="26.153846153846153"/>
    <n v="136000"/>
    <m/>
    <m/>
    <m/>
    <x v="1"/>
    <m/>
    <s v="N"/>
  </r>
  <r>
    <x v="2"/>
    <s v="715565"/>
    <s v="Step drill bit for bolts/Mũi khoan hạ bậc bulong M8.2*14"/>
    <m/>
    <n v="2"/>
    <n v="286000"/>
    <n v="11"/>
    <n v="143000"/>
    <m/>
    <m/>
    <m/>
    <x v="1"/>
    <m/>
    <s v="N"/>
  </r>
  <r>
    <x v="2"/>
    <s v="715567"/>
    <s v="Step drill bit for bolts/Mũi khoanhạ bậc bulong M12.4*20"/>
    <m/>
    <n v="4"/>
    <n v="860000"/>
    <n v="33.07692307692308"/>
    <n v="215000"/>
    <m/>
    <m/>
    <m/>
    <x v="1"/>
    <m/>
    <s v="N"/>
  </r>
  <r>
    <x v="2"/>
    <s v="715627"/>
    <s v="금형부품Chi tiết thép SKD 61 (K) KT: 39.66*66*89.6 BATERY"/>
    <m/>
    <n v="6"/>
    <n v="5050100"/>
    <n v="194.23461538461538"/>
    <n v="841683.33333333337"/>
    <m/>
    <m/>
    <m/>
    <x v="1"/>
    <m/>
    <s v="N"/>
  </r>
  <r>
    <x v="2"/>
    <s v="740222"/>
    <s v="Hexagonal bolt/ Chìm lục giác M10*100"/>
    <m/>
    <n v="35"/>
    <n v="192500"/>
    <n v="7.4038461538461542"/>
    <n v="5500"/>
    <m/>
    <m/>
    <m/>
    <x v="1"/>
    <m/>
    <s v="N"/>
  </r>
  <r>
    <x v="2"/>
    <s v="743475"/>
    <s v="CABIRD ENDMILL 2R*4*35*70L (Ball Endmill)/Dao CNC dùng để cắt gọt sản phẩm"/>
    <m/>
    <n v="6"/>
    <n v="2352000"/>
    <n v="90.461538461538467"/>
    <n v="392000"/>
    <m/>
    <m/>
    <m/>
    <x v="1"/>
    <m/>
    <s v="N"/>
  </r>
  <r>
    <x v="2"/>
    <s v="743497"/>
    <s v="Dao thành hình 成型刀（PCD) (DLA3) Ø8.0*Ø11.0（PCD)"/>
    <m/>
    <n v="14"/>
    <n v="36400000"/>
    <n v="1400"/>
    <n v="2600000"/>
    <m/>
    <m/>
    <m/>
    <x v="1"/>
    <m/>
    <s v="N"/>
  </r>
  <r>
    <x v="2"/>
    <s v="744276"/>
    <s v="Tool holder/Cán dao tiện SDJCR2525 M11"/>
    <m/>
    <n v="2"/>
    <n v="760000"/>
    <n v="29.23076923076923"/>
    <n v="380000"/>
    <m/>
    <m/>
    <m/>
    <x v="1"/>
    <m/>
    <s v="N"/>
  </r>
  <r>
    <x v="2"/>
    <s v="744277"/>
    <s v="Tool holder/Cán dao tiện SDJCL2525 M11"/>
    <m/>
    <n v="5"/>
    <n v="1900000"/>
    <n v="73.07692307692308"/>
    <n v="380000"/>
    <m/>
    <m/>
    <m/>
    <x v="1"/>
    <m/>
    <s v="N"/>
  </r>
  <r>
    <x v="2"/>
    <s v="744287"/>
    <s v="DRILL STEP : D4.62/6x10.75/2xA45xD6x100L"/>
    <m/>
    <n v="5"/>
    <n v="1920000"/>
    <n v="73.84615384615384"/>
    <n v="384000"/>
    <m/>
    <m/>
    <m/>
    <x v="1"/>
    <m/>
    <s v="N"/>
  </r>
  <r>
    <x v="2"/>
    <s v="744293"/>
    <s v="Drill 1.14*8*38*3.175"/>
    <m/>
    <n v="165"/>
    <n v="6930000"/>
    <n v="266.53846153846155"/>
    <n v="42000"/>
    <m/>
    <m/>
    <m/>
    <x v="1"/>
    <m/>
    <s v="N"/>
  </r>
  <r>
    <x v="2"/>
    <s v="751151"/>
    <s v="Metal Shim Tape Rolls/Inox dạng cuộn (Căn đệm)12.7*0.06mm*5m"/>
    <m/>
    <n v="1"/>
    <n v="415000"/>
    <n v="15.961538461538462"/>
    <n v="415000"/>
    <m/>
    <m/>
    <m/>
    <x v="1"/>
    <m/>
    <s v="N"/>
  </r>
  <r>
    <x v="2"/>
    <s v="751211"/>
    <s v="Hexagonal bolt/Chìm lục giác M5x50"/>
    <m/>
    <n v="33"/>
    <n v="37620"/>
    <n v="1.446923076923077"/>
    <n v="1140"/>
    <m/>
    <m/>
    <m/>
    <x v="1"/>
    <m/>
    <s v="N"/>
  </r>
  <r>
    <x v="2"/>
    <s v="751321"/>
    <s v="EJECTOR PIN/Pin đẩy (chốt đẩy bằng thép của khuôn đúc),chất liệu SKD-61. Size: d3*L250*H4*D6"/>
    <m/>
    <n v="58"/>
    <n v="1566000"/>
    <n v="60.230769230769234"/>
    <n v="27000"/>
    <m/>
    <m/>
    <m/>
    <x v="1"/>
    <m/>
    <s v="N"/>
  </r>
  <r>
    <x v="2"/>
    <s v="753854"/>
    <s v="Drill Ø1.12*8*3.175"/>
    <m/>
    <n v="115"/>
    <n v="5750000"/>
    <n v="221.15384615384616"/>
    <n v="50000"/>
    <m/>
    <m/>
    <m/>
    <x v="1"/>
    <m/>
    <s v="N"/>
  </r>
  <r>
    <x v="2"/>
    <s v="754287"/>
    <s v="Trichloroisocyanuric acid_x000a_/Hóa chất chống rong rêu,dạng hạt TCCA"/>
    <m/>
    <n v="40"/>
    <n v="3200000"/>
    <n v="123.07692307692308"/>
    <n v="80000"/>
    <m/>
    <m/>
    <m/>
    <x v="1"/>
    <m/>
    <s v="N"/>
  </r>
  <r>
    <x v="2"/>
    <s v="754436"/>
    <s v="Hexagonal bolt (whole gen)/Chìm lục giác gen suốt M12*30"/>
    <m/>
    <n v="50"/>
    <n v="175000"/>
    <n v="6.7307692307692308"/>
    <n v="3500"/>
    <m/>
    <m/>
    <m/>
    <x v="1"/>
    <m/>
    <s v="N"/>
  </r>
  <r>
    <x v="2"/>
    <s v="756217"/>
    <s v="Hexagonal bolt/Chìm lục giác, kt M12*120볼트"/>
    <m/>
    <n v="19"/>
    <n v="182096"/>
    <n v="7.0036923076923081"/>
    <n v="9584"/>
    <m/>
    <m/>
    <m/>
    <x v="1"/>
    <m/>
    <s v="N"/>
  </r>
  <r>
    <x v="2"/>
    <s v="759804"/>
    <s v="Hexagonal bolt/ Chìm lục giác gen suốt M12*130"/>
    <m/>
    <n v="40"/>
    <n v="431200"/>
    <n v="16.584615384615386"/>
    <n v="10780"/>
    <m/>
    <m/>
    <m/>
    <x v="1"/>
    <m/>
    <s v="N"/>
  </r>
  <r>
    <x v="2"/>
    <s v="784869"/>
    <s v="Mold Die casting IMEB2 Housing  2 CAV (Full set) #6"/>
    <m/>
    <n v="1"/>
    <n v="445000000"/>
    <n v="17115.384615384617"/>
    <n v="445000000"/>
    <m/>
    <m/>
    <m/>
    <x v="1"/>
    <m/>
    <s v="N"/>
  </r>
  <r>
    <x v="2"/>
    <s v="784910"/>
    <s v="JK1 - RHD HSG_MCT Jig"/>
    <m/>
    <n v="1"/>
    <n v="23750000"/>
    <n v="913.46153846153845"/>
    <n v="23750000"/>
    <m/>
    <m/>
    <m/>
    <x v="1"/>
    <m/>
    <s v="N"/>
  </r>
  <r>
    <x v="2"/>
    <s v="784911"/>
    <s v="JK1-RHD HSG_TURNING Jig"/>
    <m/>
    <n v="1"/>
    <n v="7125000"/>
    <n v="274.03846153846155"/>
    <n v="7125000"/>
    <m/>
    <m/>
    <m/>
    <x v="1"/>
    <m/>
    <s v="N"/>
  </r>
  <r>
    <x v="2"/>
    <s v="784920"/>
    <s v="JK1-RHD HSG_CMM Jig"/>
    <m/>
    <n v="1"/>
    <n v="6000000"/>
    <n v="230.76923076923077"/>
    <n v="6000000"/>
    <m/>
    <m/>
    <m/>
    <x v="1"/>
    <m/>
    <s v="N"/>
  </r>
  <r>
    <x v="2"/>
    <s v="784921"/>
    <s v="JK1-RHD HSG_Degating Jig"/>
    <m/>
    <n v="1"/>
    <n v="2500000"/>
    <n v="96.15384615384616"/>
    <n v="2500000"/>
    <m/>
    <m/>
    <m/>
    <x v="1"/>
    <m/>
    <s v="N"/>
  </r>
  <r>
    <x v="2"/>
    <s v="784925"/>
    <s v="JG_REPS_ US4_RHD_COVER_MCT JIG"/>
    <m/>
    <n v="1"/>
    <n v="28500000"/>
    <n v="1096.1538461538462"/>
    <n v="28500000"/>
    <m/>
    <m/>
    <m/>
    <x v="1"/>
    <m/>
    <s v="N"/>
  </r>
  <r>
    <x v="2"/>
    <s v="784926"/>
    <s v="JG RWS COVER_MCT_JIG"/>
    <m/>
    <n v="1"/>
    <n v="28500000"/>
    <n v="1096.1538461538462"/>
    <n v="28500000"/>
    <m/>
    <m/>
    <m/>
    <x v="1"/>
    <m/>
    <s v="N"/>
  </r>
  <r>
    <x v="2"/>
    <s v="784928"/>
    <s v="AL5/AL6 Housing - CMM Jig"/>
    <m/>
    <n v="1"/>
    <n v="9420000"/>
    <n v="362.30769230769232"/>
    <n v="9420000"/>
    <m/>
    <m/>
    <m/>
    <x v="1"/>
    <m/>
    <s v="N"/>
  </r>
  <r>
    <x v="2"/>
    <s v="711873"/>
    <s v="Mold Pin-EJECTOR PIN /Chốt hãm bằng thép SKD61 của khuôn đúc. Spec: d5*L250*H5*D8"/>
    <m/>
    <n v="44"/>
    <n v="2112000"/>
    <n v="81.230769230769226"/>
    <n v="48000"/>
    <m/>
    <m/>
    <m/>
    <x v="1"/>
    <m/>
    <s v="N"/>
  </r>
  <r>
    <x v="2"/>
    <s v="750069"/>
    <s v="Fluorescent lamp Electronic Ballast (kind of 2 x 36 W). Product of Philips/Chấn lưu điện tử Phillip loại 2 bóng huỳnh quang 36W. Model: EB-C 236 TLD 220-240"/>
    <m/>
    <n v="17"/>
    <n v="2652000"/>
    <n v="102"/>
    <n v="156000"/>
    <m/>
    <m/>
    <m/>
    <x v="1"/>
    <m/>
    <s v="N"/>
  </r>
  <r>
    <x v="2"/>
    <s v="755462"/>
    <s v="Hexagonal bolt/Bu lông lục giác đen, kt M12*40볼트"/>
    <m/>
    <n v="13"/>
    <n v="48100"/>
    <n v="1.85"/>
    <n v="3700"/>
    <m/>
    <m/>
    <m/>
    <x v="1"/>
    <m/>
    <s v="N"/>
  </r>
  <r>
    <x v="2"/>
    <s v="758275"/>
    <s v="Small Core (11) of HYDRAULIC PUMP for Die Casting Machine 350 ton /Ruột bơm nhỏ VA12580A của máy bơm thủy lực của máy đúc 350T (11)"/>
    <m/>
    <n v="3"/>
    <n v="25117143.66"/>
    <n v="966.04398692307689"/>
    <n v="8372381.2199999997"/>
    <m/>
    <m/>
    <m/>
    <x v="1"/>
    <m/>
    <s v="N"/>
  </r>
  <r>
    <x v="2"/>
    <s v="710986"/>
    <s v="Heating Jig_M1.4 Step1_Insert Pin2, inner Φ1.7 outer Φ4 L23.5 (MTP PAKALA) / Pin định vị Ốc, inner Φ1.7 outer Φ4 L23.5 (MTP PAKALA)"/>
    <m/>
    <n v="5"/>
    <n v="275000"/>
    <n v="10.576923076923077"/>
    <n v="55000"/>
    <m/>
    <m/>
    <m/>
    <x v="1"/>
    <m/>
    <s v="N"/>
  </r>
  <r>
    <x v="2"/>
    <s v="710987"/>
    <s v="Heating Jig_M1.4 Step1_Copper Pin1, Φ8X 28 (MTP PAKALA) / Chốt Đồng Φ8X 28 (MTP PAKALA)"/>
    <m/>
    <n v="20"/>
    <n v="1800000"/>
    <n v="69.230769230769226"/>
    <n v="90000"/>
    <m/>
    <m/>
    <m/>
    <x v="1"/>
    <m/>
    <s v="N"/>
  </r>
  <r>
    <x v="2"/>
    <s v="710994"/>
    <s v="Heating Jig_M1.6 Step1_Insert Pin3, inner Φ1.7 outer Φ4 L26.43 (MTP PAKALA) / Pin định vị Ốc, inner Φ1.7 outer Φ4 L26.43 (MTP PAKALA)"/>
    <m/>
    <n v="5"/>
    <n v="275000"/>
    <n v="10.576923076923077"/>
    <n v="55000"/>
    <m/>
    <m/>
    <m/>
    <x v="1"/>
    <m/>
    <s v="N"/>
  </r>
  <r>
    <x v="2"/>
    <s v="710998"/>
    <s v="Heating Jig_M2.0 Step1_Copper Pin2, Φ8X 28 (MTP PAKALA) / Chốt Đồng Φ8X 28 (MTP PAKALA)"/>
    <m/>
    <n v="20"/>
    <n v="1800000"/>
    <n v="69.230769230769226"/>
    <n v="90000"/>
    <m/>
    <m/>
    <m/>
    <x v="1"/>
    <m/>
    <s v="N"/>
  </r>
  <r>
    <x v="2"/>
    <s v="742038"/>
    <s v="Sand blasting gun/Súng phun cát HN-3/8-BS-NI"/>
    <m/>
    <n v="1"/>
    <n v="1155000"/>
    <n v="44.42307692307692"/>
    <n v="1155000"/>
    <m/>
    <m/>
    <m/>
    <x v="1"/>
    <m/>
    <s v="N"/>
  </r>
  <r>
    <x v="2"/>
    <s v="754948"/>
    <s v="Coupling trục Y (NES800W-D18CXN32C-J26.3)"/>
    <m/>
    <n v="5"/>
    <n v="15897000"/>
    <n v="611.42307692307691"/>
    <n v="3179400"/>
    <m/>
    <m/>
    <m/>
    <x v="1"/>
    <m/>
    <s v="N"/>
  </r>
  <r>
    <x v="2"/>
    <s v="755623"/>
    <s v="Hexagonal bolt (whole gen)/Chìm lục giác gen suốt M8*20mm 볼트"/>
    <m/>
    <n v="33"/>
    <n v="35640"/>
    <n v="1.3707692307692307"/>
    <n v="1080"/>
    <m/>
    <m/>
    <m/>
    <x v="1"/>
    <m/>
    <s v="N"/>
  </r>
  <r>
    <x v="2"/>
    <s v="758248"/>
    <s v="Trục tịnh tiến cho máy YIZUMI (74*575mm) 400 tấn"/>
    <m/>
    <n v="1"/>
    <n v="6650000"/>
    <n v="255.76923076923077"/>
    <n v="6650000"/>
    <m/>
    <m/>
    <m/>
    <x v="1"/>
    <m/>
    <s v="N"/>
  </r>
  <r>
    <x v="2"/>
    <s v="714531"/>
    <s v="CC Link AJ65SBTB1-32DTE1 MISUBISHI"/>
    <m/>
    <n v="1"/>
    <n v="4356250"/>
    <n v="167.54807692307693"/>
    <n v="4356250"/>
    <m/>
    <m/>
    <m/>
    <x v="1"/>
    <m/>
    <s v="N"/>
  </r>
  <r>
    <x v="2"/>
    <s v="710314"/>
    <s v="Battery MR-BAT6V1 2CR17335A WK17 6V 1650mAh"/>
    <m/>
    <n v="23"/>
    <n v="4715000"/>
    <n v="181.34615384615384"/>
    <n v="205000"/>
    <m/>
    <m/>
    <m/>
    <x v="1"/>
    <m/>
    <s v="N"/>
  </r>
  <r>
    <x v="2"/>
    <s v="758302"/>
    <s v="Proximity sensor/Cảm biến tiệm cận Panasonic GX-H12A"/>
    <m/>
    <n v="2"/>
    <n v="840000"/>
    <n v="32.307692307692307"/>
    <n v="420000"/>
    <m/>
    <m/>
    <m/>
    <x v="1"/>
    <m/>
    <s v="N"/>
  </r>
  <r>
    <x v="2"/>
    <s v="744081"/>
    <s v="Blade/LƯỠI DAO（非标PCD）MGMN400-2.60-R0.3"/>
    <m/>
    <n v="25"/>
    <n v="23750000"/>
    <n v="913.46153846153845"/>
    <n v="950000"/>
    <m/>
    <m/>
    <m/>
    <x v="1"/>
    <m/>
    <s v="N"/>
  </r>
  <r>
    <x v="2"/>
    <s v="744082"/>
    <s v="Blade/LƯỠI DAO（非标PCD）MGMN400-3.30-R0.3"/>
    <m/>
    <n v="16"/>
    <n v="15200000"/>
    <n v="584.61538461538464"/>
    <n v="950000"/>
    <m/>
    <m/>
    <m/>
    <x v="1"/>
    <m/>
    <s v="N"/>
  </r>
  <r>
    <x v="2"/>
    <s v="744111"/>
    <s v="铰刀 Dao tiện Ø8.50*8L（LQ2-COVER)"/>
    <m/>
    <n v="9"/>
    <n v="20250000"/>
    <n v="778.84615384615381"/>
    <n v="2250000"/>
    <m/>
    <m/>
    <m/>
    <x v="1"/>
    <m/>
    <s v="N"/>
  </r>
  <r>
    <x v="2"/>
    <s v="744113"/>
    <s v="铰刀 Dao tiện Ø5.10*4L（LQ2-COVER)"/>
    <m/>
    <n v="5"/>
    <n v="13000000"/>
    <n v="500"/>
    <n v="2600000"/>
    <m/>
    <m/>
    <m/>
    <x v="1"/>
    <m/>
    <s v="N"/>
  </r>
  <r>
    <x v="2"/>
    <s v="744150"/>
    <s v="Drill D2.22x10xD4x45L"/>
    <m/>
    <n v="10"/>
    <n v="1900000"/>
    <n v="73.07692307692308"/>
    <n v="190000"/>
    <m/>
    <m/>
    <m/>
    <x v="1"/>
    <m/>
    <s v="N"/>
  </r>
  <r>
    <x v="2"/>
    <s v="744151"/>
    <s v="Drill D1.98x8xD4x45L"/>
    <m/>
    <n v="10"/>
    <n v="1900000"/>
    <n v="73.07692307692308"/>
    <n v="190000"/>
    <m/>
    <m/>
    <m/>
    <x v="1"/>
    <m/>
    <s v="N"/>
  </r>
  <r>
    <x v="2"/>
    <s v="752177"/>
    <s v="Led lapm/ Bóng đèn rạng đông led tube 01 120/20w"/>
    <m/>
    <n v="293"/>
    <n v="15382500"/>
    <n v="591.63461538461536"/>
    <n v="52500"/>
    <m/>
    <m/>
    <m/>
    <x v="1"/>
    <m/>
    <s v="N"/>
  </r>
  <r>
    <x v="2"/>
    <s v="752958"/>
    <s v="Air filter AC40C-04DG/Bộ lọc 3 khí nén SMC: AC40C-04DG (xả tự động).ren nối phi 21"/>
    <m/>
    <n v="2"/>
    <n v="6780000"/>
    <n v="260.76923076923077"/>
    <n v="3390000"/>
    <m/>
    <m/>
    <m/>
    <x v="1"/>
    <m/>
    <s v="N"/>
  </r>
  <r>
    <x v="2"/>
    <s v="713372"/>
    <s v="Transducer/cảm biến đo áp suất 025W43790-112 P499REARB520"/>
    <m/>
    <n v="1"/>
    <n v="6032000"/>
    <n v="232"/>
    <n v="6032000"/>
    <m/>
    <m/>
    <m/>
    <x v="1"/>
    <m/>
    <s v="N"/>
  </r>
  <r>
    <x v="2"/>
    <s v="713377"/>
    <s v="Mỡ Harmonic Grease SK-1A"/>
    <m/>
    <n v="2"/>
    <n v="11950000"/>
    <n v="459.61538461538464"/>
    <n v="5975000"/>
    <m/>
    <m/>
    <m/>
    <x v="1"/>
    <m/>
    <s v="N"/>
  </r>
  <r>
    <x v="2"/>
    <s v="713402"/>
    <s v="Spring-loaded Cam Follower/Bi tì lò xo (cam follower) máy Fanuc – CF10"/>
    <m/>
    <n v="8"/>
    <n v="2288000"/>
    <n v="88"/>
    <n v="286000"/>
    <m/>
    <m/>
    <m/>
    <x v="1"/>
    <m/>
    <s v="N"/>
  </r>
  <r>
    <x v="2"/>
    <s v="714736"/>
    <s v="Pillow Block Bearing/Gối đỡ vòng bi UCF 204-ASAHI"/>
    <m/>
    <n v="5"/>
    <n v="1000000"/>
    <n v="38.46153846153846"/>
    <n v="200000"/>
    <m/>
    <m/>
    <m/>
    <x v="1"/>
    <m/>
    <s v="N"/>
  </r>
  <r>
    <x v="2"/>
    <s v="714747"/>
    <s v="Single Pneumatic Air Filter/Lọc khí nén đơn AFR-2000 (kèm đồng hồ và cụm chỉnh áp)"/>
    <m/>
    <n v="19"/>
    <n v="5282000"/>
    <n v="203.15384615384616"/>
    <n v="278000"/>
    <m/>
    <m/>
    <m/>
    <x v="1"/>
    <m/>
    <s v="N"/>
  </r>
  <r>
    <x v="2"/>
    <s v="714750"/>
    <s v="Throttle Valve/Van tiết lưu PT1/8 khí 6"/>
    <m/>
    <n v="75"/>
    <n v="1200000"/>
    <n v="46.153846153846153"/>
    <n v="16000"/>
    <m/>
    <m/>
    <m/>
    <x v="1"/>
    <m/>
    <s v="N"/>
  </r>
  <r>
    <x v="2"/>
    <s v="714753"/>
    <s v="Fitting/khớp nối thẳng ren 1/8 khí 6"/>
    <m/>
    <n v="20"/>
    <n v="160000"/>
    <n v="6.1538461538461542"/>
    <n v="8000"/>
    <m/>
    <m/>
    <m/>
    <x v="1"/>
    <m/>
    <s v="N"/>
  </r>
  <r>
    <x v="2"/>
    <s v="714758"/>
    <s v="Roller chain/xích con lăn 60B-140 mắt"/>
    <m/>
    <n v="3"/>
    <n v="1698000"/>
    <n v="65.307692307692307"/>
    <n v="566000"/>
    <m/>
    <m/>
    <m/>
    <x v="1"/>
    <m/>
    <s v="N"/>
  </r>
  <r>
    <x v="2"/>
    <s v="714773"/>
    <s v="Bearing/Vòng bi SKF 6209-2Z/C3"/>
    <m/>
    <n v="5"/>
    <n v="1200000"/>
    <n v="46.153846153846153"/>
    <n v="240000"/>
    <m/>
    <m/>
    <m/>
    <x v="1"/>
    <m/>
    <s v="N"/>
  </r>
  <r>
    <x v="2"/>
    <s v="714782"/>
    <s v="Bearing/Vòng bi 51209"/>
    <m/>
    <n v="4"/>
    <n v="720000"/>
    <n v="27.692307692307693"/>
    <n v="180000"/>
    <m/>
    <m/>
    <m/>
    <x v="1"/>
    <m/>
    <s v="N"/>
  </r>
  <r>
    <x v="2"/>
    <s v="714810"/>
    <s v="Disc spring/Lò so đĩa bằng thép 12001400203 ( 40*20*.4*2.5)-đệm lò so máy BT40"/>
    <m/>
    <n v="60"/>
    <n v="2475000"/>
    <n v="95.192307692307693"/>
    <n v="41250"/>
    <m/>
    <m/>
    <m/>
    <x v="1"/>
    <m/>
    <s v="N"/>
  </r>
  <r>
    <x v="2"/>
    <s v="715270"/>
    <s v="Sic heater / Thanh gia nhiệt  (Φ30 x 12Kw)"/>
    <m/>
    <n v="20"/>
    <n v="163365324"/>
    <n v="6283.2816923076925"/>
    <n v="8168266.2000000002"/>
    <m/>
    <m/>
    <m/>
    <x v="1"/>
    <m/>
    <s v="N"/>
  </r>
  <r>
    <x v="2"/>
    <s v="715629"/>
    <s v="TIG welded ceramic cover/Chụp sứ hàn tig WP số 6"/>
    <m/>
    <n v="5"/>
    <n v="150000"/>
    <n v="5.7692307692307692"/>
    <n v="30000"/>
    <m/>
    <m/>
    <m/>
    <x v="1"/>
    <m/>
    <s v="N"/>
  </r>
  <r>
    <x v="2"/>
    <s v="715681"/>
    <s v="금형부품Chi tiết thép SKD-61 (R)  KT:153*154 SLEEVE"/>
    <m/>
    <n v="2"/>
    <n v="21189600"/>
    <n v="814.98461538461538"/>
    <n v="10594800"/>
    <m/>
    <m/>
    <m/>
    <x v="1"/>
    <m/>
    <s v="N"/>
  </r>
  <r>
    <x v="2"/>
    <s v="715682"/>
    <s v="금형부품Chi tiết thép S45(R)KT: 138*88.77 RING"/>
    <m/>
    <n v="2"/>
    <n v="2439200"/>
    <n v="93.815384615384616"/>
    <n v="1219600"/>
    <m/>
    <m/>
    <m/>
    <x v="1"/>
    <m/>
    <s v="N"/>
  </r>
  <r>
    <x v="2"/>
    <s v="715687"/>
    <s v="Suspended ceiling plasterboard/Tấm thả VTC VT6"/>
    <m/>
    <n v="250"/>
    <n v="3842750"/>
    <n v="147.79807692307693"/>
    <n v="15371"/>
    <m/>
    <m/>
    <m/>
    <x v="1"/>
    <m/>
    <s v="N"/>
  </r>
  <r>
    <x v="2"/>
    <s v="715697"/>
    <s v="금형부품/Chi tiết thép SKD-61(K) KT:47.5*180*300 LOWER CORE"/>
    <m/>
    <n v="1"/>
    <n v="12318400"/>
    <n v="473.78461538461539"/>
    <n v="12318400"/>
    <m/>
    <m/>
    <m/>
    <x v="1"/>
    <m/>
    <s v="N"/>
  </r>
  <r>
    <x v="2"/>
    <s v="743843"/>
    <s v="CNC tool/dao D1.5x3FLxD1.4x7xD6 FLAT EM"/>
    <m/>
    <n v="49"/>
    <n v="6250000"/>
    <n v="240.38461538461539"/>
    <n v="127551.02040816327"/>
    <m/>
    <m/>
    <m/>
    <x v="1"/>
    <m/>
    <s v="N"/>
  </r>
  <r>
    <x v="2"/>
    <s v="744084"/>
    <s v="Hilt/车床刀杆_x000a_ Cán dao máy tiệnS20R-SDJCL11"/>
    <m/>
    <n v="3"/>
    <n v="1260000"/>
    <n v="48.46153846153846"/>
    <n v="420000"/>
    <m/>
    <m/>
    <m/>
    <x v="1"/>
    <m/>
    <s v="N"/>
  </r>
  <r>
    <x v="2"/>
    <s v="744292"/>
    <s v="Holder/Cán dao tiện MGHH425R25-50/80"/>
    <m/>
    <n v="1"/>
    <n v="590000"/>
    <n v="22.692307692307693"/>
    <n v="590000"/>
    <m/>
    <m/>
    <m/>
    <x v="1"/>
    <m/>
    <s v="N"/>
  </r>
  <r>
    <x v="2"/>
    <s v="752061"/>
    <s v="Soft silver tube (fiberglass insulation)_x000a_/ Ống bạc mềm có bảo ôn sợi thủy tinh Ø300mm"/>
    <m/>
    <n v="2"/>
    <n v="1200000"/>
    <n v="46.153846153846153"/>
    <n v="600000"/>
    <m/>
    <m/>
    <m/>
    <x v="1"/>
    <m/>
    <s v="N"/>
  </r>
  <r>
    <x v="2"/>
    <s v="753138"/>
    <s v="Transparent glass_x000a_/ Kính thường màu trong suốt (2000x1000x5 mm )"/>
    <m/>
    <n v="1"/>
    <n v="980000"/>
    <n v="37.692307692307693"/>
    <n v="980000"/>
    <m/>
    <m/>
    <m/>
    <x v="1"/>
    <m/>
    <s v="N"/>
  </r>
  <r>
    <x v="2"/>
    <s v="755491"/>
    <s v="ESD11-1 Ø2.35 Mũi khoan thép"/>
    <m/>
    <n v="15"/>
    <n v="6315000"/>
    <n v="242.88461538461539"/>
    <n v="421000"/>
    <m/>
    <m/>
    <m/>
    <x v="1"/>
    <m/>
    <s v="N"/>
  </r>
  <r>
    <x v="2"/>
    <s v="755494"/>
    <s v="ESD11-4 Ø6.50 Dao phay（PCD）"/>
    <m/>
    <n v="6"/>
    <n v="11340000"/>
    <n v="436.15384615384613"/>
    <n v="1890000"/>
    <m/>
    <m/>
    <m/>
    <x v="1"/>
    <m/>
    <s v="N"/>
  </r>
  <r>
    <x v="2"/>
    <s v="756511"/>
    <s v="Vòng Bi hộp giảm tốc  SKF 6207-2Z/C3"/>
    <m/>
    <n v="9"/>
    <n v="1350000"/>
    <n v="51.92307692307692"/>
    <n v="150000"/>
    <m/>
    <m/>
    <m/>
    <x v="1"/>
    <m/>
    <s v="N"/>
  </r>
  <r>
    <x v="2"/>
    <s v="756783"/>
    <s v="Inverter/ Biến tần Schneider ATV12H018M3 3P 220VAC"/>
    <m/>
    <n v="3"/>
    <n v="11700000"/>
    <n v="450"/>
    <n v="3900000"/>
    <m/>
    <m/>
    <m/>
    <x v="1"/>
    <m/>
    <s v="N"/>
  </r>
  <r>
    <x v="2"/>
    <s v="784922"/>
    <s v="SM- A176B BRACKET DIE CASTING MOLD 2CAV (FULL SET)/ Khuôn đúc nhôm SM- A176B BRACKET/ Maker: SONGJIA"/>
    <m/>
    <n v="3"/>
    <n v="577612500"/>
    <n v="22215.865384615383"/>
    <n v="192537500"/>
    <m/>
    <m/>
    <m/>
    <x v="1"/>
    <m/>
    <s v="N"/>
  </r>
  <r>
    <x v="2"/>
    <s v="784924"/>
    <s v="SM- A176B BRACKET Degating mold/ Khuôn cắt gate SM- A176B BRACKET/ Maker: SONGJIA"/>
    <m/>
    <n v="3"/>
    <n v="130556250"/>
    <n v="5021.3942307692305"/>
    <n v="43518750"/>
    <m/>
    <m/>
    <m/>
    <x v="1"/>
    <m/>
    <s v="N"/>
  </r>
  <r>
    <x v="2"/>
    <s v="784932"/>
    <s v="SM-A176B BRACKET DIE CASTING MOLD 2CAV  (CORE SET)/Chi tiết khuôn bằng thép (lõi khuôn trên và lõi khuôn dưới)"/>
    <m/>
    <n v="14"/>
    <n v="2461780800"/>
    <n v="94683.876923076925"/>
    <n v="175841485.7142857"/>
    <m/>
    <m/>
    <m/>
    <x v="1"/>
    <m/>
    <s v="N"/>
  </r>
  <r>
    <x v="2"/>
    <s v="784946"/>
    <s v="JK1 Housing - LHD -JIG Check profile 0.6U 0.2 A/B/F"/>
    <m/>
    <n v="1"/>
    <n v="9025000"/>
    <n v="347.11538461538464"/>
    <n v="9025000"/>
    <m/>
    <m/>
    <m/>
    <x v="1"/>
    <m/>
    <s v="N"/>
  </r>
  <r>
    <x v="2"/>
    <s v="784947"/>
    <s v="JK1 Housing - LHD - JIG Profile check groove &amp; outside"/>
    <m/>
    <n v="1"/>
    <n v="8550000"/>
    <n v="328.84615384615387"/>
    <n v="8550000"/>
    <m/>
    <m/>
    <m/>
    <x v="1"/>
    <m/>
    <s v="N"/>
  </r>
  <r>
    <x v="2"/>
    <s v="784948"/>
    <s v="Pin fixing  for CMM JIG - US4 LHD"/>
    <m/>
    <n v="6"/>
    <n v="780000"/>
    <n v="30"/>
    <n v="130000"/>
    <m/>
    <m/>
    <m/>
    <x v="1"/>
    <m/>
    <s v="N"/>
  </r>
  <r>
    <x v="2"/>
    <s v="810000"/>
    <s v="Slide-way Oil/Dầu đường trượt SLUBE-220S"/>
    <m/>
    <n v="400"/>
    <n v="16000000"/>
    <n v="615.38461538461536"/>
    <n v="40000"/>
    <m/>
    <m/>
    <m/>
    <x v="1"/>
    <m/>
    <s v="N"/>
  </r>
  <r>
    <x v="2"/>
    <s v="742273"/>
    <s v="Paper for stamp printing/Giấy in tem cuộn 100x77mm"/>
    <m/>
    <n v="13"/>
    <n v="2210000"/>
    <n v="85"/>
    <n v="170000"/>
    <m/>
    <m/>
    <m/>
    <x v="1"/>
    <m/>
    <s v="N"/>
  </r>
  <r>
    <x v="2"/>
    <s v="712179"/>
    <s v="EJECTOR PIN/Chốt hãm bằng thép của khuôn đúc SKD61:d1.5*L100*H4*D3"/>
    <m/>
    <n v="50"/>
    <n v="1350000"/>
    <n v="51.92307692307692"/>
    <n v="27000"/>
    <m/>
    <m/>
    <m/>
    <x v="1"/>
    <m/>
    <s v="N"/>
  </r>
  <r>
    <x v="2"/>
    <s v="713054"/>
    <s v="금형부품/Chi tiết thép S45(R), KT:135*75 RING của khuôn T6 COVER (revise mold)"/>
    <m/>
    <n v="2"/>
    <n v="2277400"/>
    <n v="87.592307692307699"/>
    <n v="1138700"/>
    <m/>
    <m/>
    <m/>
    <x v="1"/>
    <m/>
    <s v="N"/>
  </r>
  <r>
    <x v="2"/>
    <s v="750976"/>
    <s v="Yellow paint/ Sơn Đại Bàng mầu vàng 2.5kg"/>
    <m/>
    <n v="5"/>
    <n v="1535000"/>
    <n v="59.03846153846154"/>
    <n v="307000"/>
    <m/>
    <m/>
    <m/>
    <x v="1"/>
    <m/>
    <s v="N"/>
  </r>
  <r>
    <x v="2"/>
    <s v="751131"/>
    <s v="Metal Shim Tape Rolls/Inox dạng cuộn (Căn đệm) 12.7*0.02mm*5m"/>
    <m/>
    <n v="1"/>
    <n v="375000"/>
    <n v="14.423076923076923"/>
    <n v="375000"/>
    <m/>
    <m/>
    <m/>
    <x v="1"/>
    <m/>
    <s v="N"/>
  </r>
  <r>
    <x v="2"/>
    <s v="752158"/>
    <s v="Air Filter plate/Tấm lọc khí(D350xD180x20-G4)"/>
    <m/>
    <n v="200"/>
    <n v="3460000"/>
    <n v="133.07692307692307"/>
    <n v="17300"/>
    <m/>
    <m/>
    <m/>
    <x v="1"/>
    <m/>
    <s v="N"/>
  </r>
  <r>
    <x v="2"/>
    <s v="757070"/>
    <s v="Hexagonal bolt/ Chìm lục giác M10*40 (1)"/>
    <m/>
    <n v="66"/>
    <n v="171006"/>
    <n v="6.5771538461538466"/>
    <n v="2591"/>
    <m/>
    <m/>
    <m/>
    <x v="1"/>
    <m/>
    <s v="N"/>
  </r>
  <r>
    <x v="2"/>
    <s v="757085"/>
    <s v="Bearing/ Vòng bi 6300Z.Maker SKF"/>
    <m/>
    <n v="20"/>
    <n v="1640000"/>
    <n v="63.07692307692308"/>
    <n v="82000"/>
    <m/>
    <m/>
    <m/>
    <x v="1"/>
    <m/>
    <s v="N"/>
  </r>
  <r>
    <x v="2"/>
    <s v="757297"/>
    <s v="Oil heating hose/Dây dầu inox 40cm (2 đầu côn lồi, lắp kép 21)"/>
    <m/>
    <n v="14"/>
    <n v="3990000"/>
    <n v="153.46153846153845"/>
    <n v="285000"/>
    <m/>
    <m/>
    <m/>
    <x v="1"/>
    <m/>
    <s v="N"/>
  </r>
  <r>
    <x v="2"/>
    <s v="757451"/>
    <s v="Ballscrew Y-axis/Vít me trục Y máy CNC GMT400II Komatech"/>
    <m/>
    <n v="6"/>
    <n v="72000000"/>
    <n v="2769.2307692307691"/>
    <n v="12000000"/>
    <m/>
    <m/>
    <m/>
    <x v="1"/>
    <m/>
    <s v="N"/>
  </r>
  <r>
    <x v="2"/>
    <s v="759400"/>
    <s v="CABIRD ENDMILL 1.5R*3*35*70L ((Ball Endmill)/Dao CNC dùng để cắt gọt sản phẩm"/>
    <m/>
    <n v="8"/>
    <n v="3440000"/>
    <n v="132.30769230769232"/>
    <n v="430000"/>
    <m/>
    <m/>
    <m/>
    <x v="1"/>
    <m/>
    <s v="N"/>
  </r>
  <r>
    <x v="2"/>
    <s v="759402"/>
    <s v="ACCUMLATOR BLADDER AT210-040-30 (PARTS FOR TOYO DIE CASTING MACHINE)/Bầu cao su máy đúc Toyo 350T"/>
    <m/>
    <n v="2"/>
    <n v="114513760"/>
    <n v="4404.375384615385"/>
    <n v="57256880"/>
    <m/>
    <m/>
    <m/>
    <x v="1"/>
    <m/>
    <s v="N"/>
  </r>
  <r>
    <x v="2"/>
    <s v="710916"/>
    <s v="Pin Panasonic CR 2032 3V"/>
    <m/>
    <n v="10"/>
    <n v="250000"/>
    <n v="9.615384615384615"/>
    <n v="25000"/>
    <m/>
    <m/>
    <m/>
    <x v="1"/>
    <m/>
    <s v="N"/>
  </r>
  <r>
    <x v="2"/>
    <s v="712839"/>
    <s v="voltage stabilizer /Ổn áp Standa 15kVA 3 pha ST-15KVA-3F"/>
    <m/>
    <n v="1"/>
    <n v="12000000"/>
    <n v="461.53846153846155"/>
    <n v="12000000"/>
    <m/>
    <m/>
    <m/>
    <x v="1"/>
    <m/>
    <s v="N"/>
  </r>
  <r>
    <x v="2"/>
    <s v="750334"/>
    <s v="Sand papper/Giấy nhám #2000"/>
    <m/>
    <n v="41"/>
    <n v="252742.22222222225"/>
    <n v="9.7208547008547015"/>
    <n v="6164.4444444444453"/>
    <m/>
    <m/>
    <m/>
    <x v="1"/>
    <m/>
    <s v="N"/>
  </r>
  <r>
    <x v="2"/>
    <s v="750735"/>
    <s v="ống lọc khí ELMO máy chân không , part number:731468 (EP1363719)"/>
    <m/>
    <n v="13"/>
    <n v="4810000"/>
    <n v="185"/>
    <n v="370000"/>
    <m/>
    <m/>
    <m/>
    <x v="1"/>
    <m/>
    <s v="N"/>
  </r>
  <r>
    <x v="2"/>
    <s v="753499"/>
    <s v="Ống PVC phi 42- C3 hãng tiền phong (ống 4 mét)"/>
    <m/>
    <n v="1"/>
    <n v="146000"/>
    <n v="5.615384615384615"/>
    <n v="146000"/>
    <m/>
    <m/>
    <m/>
    <x v="1"/>
    <m/>
    <s v="N"/>
  </r>
  <r>
    <x v="2"/>
    <s v="753685"/>
    <s v="Fan Belt 5V1060-SPB2670 /Dây curoa 5V1060-SPB2670"/>
    <m/>
    <n v="6"/>
    <n v="1950000"/>
    <n v="75"/>
    <n v="325000"/>
    <m/>
    <m/>
    <m/>
    <x v="1"/>
    <m/>
    <s v="N"/>
  </r>
  <r>
    <x v="2"/>
    <s v="756315"/>
    <s v="Fan/ Quạt làm mát SanAce40 A90L-0001-0580#A - Brand: SanAce40"/>
    <m/>
    <n v="16"/>
    <n v="8000000"/>
    <n v="307.69230769230768"/>
    <n v="500000"/>
    <m/>
    <m/>
    <m/>
    <x v="1"/>
    <m/>
    <s v="N"/>
  </r>
  <r>
    <x v="2"/>
    <s v="759436"/>
    <s v="Thermal relay/ rơ le nhiệt 3P LS,MT-32 (12-18 A)"/>
    <m/>
    <n v="9"/>
    <n v="2700000"/>
    <n v="103.84615384615384"/>
    <n v="300000"/>
    <m/>
    <m/>
    <m/>
    <x v="1"/>
    <m/>
    <s v="N"/>
  </r>
  <r>
    <x v="2"/>
    <s v="713399"/>
    <s v="Y-axis Linear Guide/Thanh dẫn hướng trục Y – 25 CA"/>
    <m/>
    <n v="1"/>
    <n v="5000000"/>
    <n v="192.30769230769232"/>
    <n v="5000000"/>
    <m/>
    <m/>
    <m/>
    <x v="1"/>
    <m/>
    <s v="N"/>
  </r>
  <r>
    <x v="2"/>
    <s v="714189"/>
    <s v="Bàn đá đo góc vuông 315 x 315 x 40 mm"/>
    <m/>
    <n v="1"/>
    <n v="13200000"/>
    <n v="507.69230769230768"/>
    <n v="13200000"/>
    <m/>
    <m/>
    <m/>
    <x v="1"/>
    <m/>
    <s v="N"/>
  </r>
  <r>
    <x v="2"/>
    <s v="714704"/>
    <s v="Turret Spring / Lò xo kéo dài dao máy cnc"/>
    <m/>
    <n v="9"/>
    <n v="2700000"/>
    <n v="103.84615384615384"/>
    <n v="300000"/>
    <m/>
    <m/>
    <m/>
    <x v="1"/>
    <m/>
    <s v="N"/>
  </r>
  <r>
    <x v="2"/>
    <s v="714760"/>
    <s v="Guided Cylinder/Xi lanh dẫn hướng TCL12-10S"/>
    <m/>
    <n v="5"/>
    <n v="4850000"/>
    <n v="186.53846153846155"/>
    <n v="970000"/>
    <m/>
    <m/>
    <m/>
    <x v="1"/>
    <m/>
    <s v="N"/>
  </r>
  <r>
    <x v="2"/>
    <s v="714772"/>
    <s v="Internal Thread T-Connector/Nối chữ T ren trong M10x1.0 Ishan PKD06"/>
    <m/>
    <n v="13"/>
    <n v="767000"/>
    <n v="29.5"/>
    <n v="59000"/>
    <m/>
    <m/>
    <m/>
    <x v="1"/>
    <m/>
    <s v="N"/>
  </r>
  <r>
    <x v="2"/>
    <s v="714783"/>
    <s v="Bearing housing/Gối đỡ vòng bi UCP204"/>
    <m/>
    <n v="5"/>
    <n v="825000"/>
    <n v="31.73076923076923"/>
    <n v="165000"/>
    <m/>
    <m/>
    <m/>
    <x v="1"/>
    <m/>
    <s v="N"/>
  </r>
  <r>
    <x v="2"/>
    <s v="714784"/>
    <s v="Electrical conduit tray/Máng điện và nắp sơn tĩnh điện 100x100x L: 2500x T: 1,2 mm"/>
    <m/>
    <n v="11"/>
    <n v="7046875"/>
    <n v="271.03365384615387"/>
    <n v="640625"/>
    <m/>
    <m/>
    <m/>
    <x v="1"/>
    <m/>
    <s v="N"/>
  </r>
  <r>
    <x v="2"/>
    <s v="714796"/>
    <s v="JST Crimp Terminal /Chân tiếp xúc chân pin JST SYM-001T-P0.6N"/>
    <m/>
    <n v="4000"/>
    <n v="2304000"/>
    <n v="88.615384615384613"/>
    <n v="576"/>
    <m/>
    <m/>
    <m/>
    <x v="1"/>
    <m/>
    <s v="N"/>
  </r>
  <r>
    <x v="2"/>
    <s v="714797"/>
    <s v="Female Connector Housing/Đầu cái connector JST SM 3 chân, bước 2.5mm"/>
    <m/>
    <n v="800"/>
    <n v="960000"/>
    <n v="36.92307692307692"/>
    <n v="1200"/>
    <m/>
    <m/>
    <m/>
    <x v="1"/>
    <m/>
    <s v="N"/>
  </r>
  <r>
    <x v="2"/>
    <s v="714798"/>
    <s v="Male Connector Housing/Đầu đực connector JST SM 3 chân, bước 2.5mm"/>
    <m/>
    <n v="800"/>
    <n v="960000"/>
    <n v="36.92307692307692"/>
    <n v="1200"/>
    <m/>
    <m/>
    <m/>
    <x v="1"/>
    <m/>
    <s v="N"/>
  </r>
  <r>
    <x v="2"/>
    <s v="714799"/>
    <s v="JST Crimp Terminal /Chân tiếp xúc SHF-001T-0.8BS"/>
    <m/>
    <n v="4000"/>
    <n v="1680000"/>
    <n v="64.615384615384613"/>
    <n v="420"/>
    <m/>
    <m/>
    <m/>
    <x v="1"/>
    <m/>
    <s v="N"/>
  </r>
  <r>
    <x v="2"/>
    <s v="714803"/>
    <s v="Quick Wire Connector /Cầu nối dây nhanh 12 cổng KV223"/>
    <m/>
    <n v="11"/>
    <n v="1045000"/>
    <n v="40.192307692307693"/>
    <n v="95000"/>
    <m/>
    <m/>
    <m/>
    <x v="1"/>
    <m/>
    <s v="N"/>
  </r>
  <r>
    <x v="2"/>
    <s v="714814"/>
    <s v="Inductive sensor/cảm biến dạng cảm ứng  NBB2‑8GM30‑E0"/>
    <m/>
    <n v="4"/>
    <n v="1812000"/>
    <n v="69.692307692307693"/>
    <n v="453000"/>
    <m/>
    <m/>
    <m/>
    <x v="1"/>
    <m/>
    <s v="N"/>
  </r>
  <r>
    <x v="2"/>
    <s v="714823"/>
    <s v="Gray Silicone Sealan/Keo silicone A500 Apolo màu xám"/>
    <m/>
    <n v="22"/>
    <n v="1100000"/>
    <n v="42.307692307692307"/>
    <n v="50000"/>
    <m/>
    <m/>
    <m/>
    <x v="1"/>
    <m/>
    <s v="N"/>
  </r>
  <r>
    <x v="2"/>
    <s v="715104"/>
    <s v="Depth Gauge/Thước đo độ sâu Mitutoyo 571-203-20"/>
    <m/>
    <n v="1"/>
    <n v="6585000"/>
    <n v="253.26923076923077"/>
    <n v="6585000"/>
    <m/>
    <m/>
    <m/>
    <x v="1"/>
    <m/>
    <s v="N"/>
  </r>
  <r>
    <x v="2"/>
    <s v="715114"/>
    <s v="Chemical Anchor Bolt/Bu lông hóa chất M20x170mm"/>
    <m/>
    <n v="52"/>
    <n v="3671999.9999999958"/>
    <n v="141.23076923076906"/>
    <n v="70615.384615384537"/>
    <m/>
    <m/>
    <m/>
    <x v="1"/>
    <m/>
    <s v="N"/>
  </r>
  <r>
    <x v="2"/>
    <s v="715120"/>
    <s v="Concrete drill/ Mũi khoan bê tông M20x200mm"/>
    <m/>
    <n v="2"/>
    <n v="182000"/>
    <n v="7"/>
    <n v="91000"/>
    <m/>
    <m/>
    <m/>
    <x v="1"/>
    <m/>
    <s v="N"/>
  </r>
  <r>
    <x v="2"/>
    <s v="715590"/>
    <s v="Directional control valve/Van điều hướng DG4V-3-2BL-M-P7-T-7-54-JA30 (Tokyo Keiki)"/>
    <m/>
    <n v="3"/>
    <n v="7395000"/>
    <n v="284.42307692307691"/>
    <n v="2465000"/>
    <m/>
    <m/>
    <m/>
    <x v="1"/>
    <m/>
    <s v="N"/>
  </r>
  <r>
    <x v="2"/>
    <s v="715757"/>
    <s v="Vòng 90mm sứ (dùng cho máy in logo)"/>
    <m/>
    <n v="4"/>
    <n v="4800000"/>
    <n v="184.61538461538461"/>
    <n v="1200000"/>
    <m/>
    <m/>
    <m/>
    <x v="1"/>
    <m/>
    <s v="N"/>
  </r>
  <r>
    <x v="2"/>
    <s v="715759"/>
    <s v="Đầu coss 95x12"/>
    <m/>
    <n v="66"/>
    <n v="990000"/>
    <n v="38.07692307692308"/>
    <n v="15000"/>
    <m/>
    <m/>
    <m/>
    <x v="1"/>
    <m/>
    <s v="N"/>
  </r>
  <r>
    <x v="2"/>
    <s v="715768"/>
    <s v="금형부품Chi tiết thép CU  KT:7.9*127.52 BLOCK"/>
    <m/>
    <n v="8"/>
    <n v="1935200"/>
    <n v="74.430769230769229"/>
    <n v="241900"/>
    <m/>
    <m/>
    <m/>
    <x v="1"/>
    <m/>
    <s v="N"/>
  </r>
  <r>
    <x v="2"/>
    <s v="715769"/>
    <s v="금형부품Chi tiết thép SKD-61 (K) KT: 67.39*170.45*200 SLIDE"/>
    <m/>
    <n v="1"/>
    <n v="8786725"/>
    <n v="337.95096153846151"/>
    <n v="8786725"/>
    <m/>
    <m/>
    <m/>
    <x v="1"/>
    <m/>
    <s v="N"/>
  </r>
  <r>
    <x v="2"/>
    <s v="715774"/>
    <s v="금형부품Chi tiết thép SKD-61 R KT: 86.56*90.16 BORE CORE"/>
    <m/>
    <n v="2"/>
    <n v="9530170"/>
    <n v="366.54500000000002"/>
    <n v="4765085"/>
    <m/>
    <m/>
    <m/>
    <x v="1"/>
    <m/>
    <s v="N"/>
  </r>
  <r>
    <x v="2"/>
    <s v="715778"/>
    <s v="Inox plate for casting machine sliding base/ Tấm inox 304 dùng cho đế trượt máy đúc 2484*75*2mm 350ton"/>
    <m/>
    <n v="6"/>
    <n v="7200000"/>
    <n v="276.92307692307691"/>
    <n v="1200000"/>
    <m/>
    <m/>
    <m/>
    <x v="1"/>
    <m/>
    <s v="N"/>
  </r>
  <r>
    <x v="2"/>
    <s v="715779"/>
    <s v="Inox plate for casting machine sliding base/ Tấm inox 304 dùng cho đế trượt máy đúc 1730*75*2mm 125ton"/>
    <m/>
    <n v="6"/>
    <n v="6000000"/>
    <n v="230.76923076923077"/>
    <n v="1000000"/>
    <m/>
    <m/>
    <m/>
    <x v="1"/>
    <m/>
    <s v="N"/>
  </r>
  <r>
    <x v="2"/>
    <s v="715783"/>
    <s v="금형부품Chi tiết thép SKD-61 (K) KT: 84.34*130*200 SLIDE1"/>
    <m/>
    <n v="1"/>
    <n v="8728200"/>
    <n v="335.7"/>
    <n v="8728200"/>
    <m/>
    <m/>
    <m/>
    <x v="1"/>
    <m/>
    <s v="N"/>
  </r>
  <r>
    <x v="2"/>
    <s v="715784"/>
    <s v="금형부품Chi tiết thép SKD-61 (K) KT: 94.90*155*220 SLIDE HOULDER"/>
    <m/>
    <n v="1"/>
    <n v="10828150"/>
    <n v="416.46730769230771"/>
    <n v="10828150"/>
    <m/>
    <m/>
    <m/>
    <x v="1"/>
    <m/>
    <s v="N"/>
  </r>
  <r>
    <x v="2"/>
    <s v="715785"/>
    <s v="금형부품Chi tiết thép SKD-61 (R)  KT:100*105 SLEVEE LOW"/>
    <m/>
    <n v="1"/>
    <n v="5486200"/>
    <n v="211.00769230769231"/>
    <n v="5486200"/>
    <m/>
    <m/>
    <m/>
    <x v="1"/>
    <m/>
    <s v="N"/>
  </r>
  <r>
    <x v="2"/>
    <s v="715793"/>
    <s v="금형부품Chi tiết thép SKD-61 (K) KT: 84.34*165.43*200 SLIDE1"/>
    <m/>
    <n v="1"/>
    <n v="10101450"/>
    <n v="388.51730769230767"/>
    <n v="10101450"/>
    <m/>
    <m/>
    <m/>
    <x v="1"/>
    <m/>
    <s v="N"/>
  </r>
  <r>
    <x v="2"/>
    <s v="715794"/>
    <s v="금형부품Chi tiết thép SKD-61 (K) KT: 25*80*130 CHILL BLOCK"/>
    <m/>
    <n v="2"/>
    <n v="5354100"/>
    <n v="205.92692307692309"/>
    <n v="2677050"/>
    <m/>
    <m/>
    <m/>
    <x v="1"/>
    <m/>
    <s v="N"/>
  </r>
  <r>
    <x v="2"/>
    <s v="715795"/>
    <s v="금형부품Chi tiết thép SKD-61 (K) KT: 27.99*80*130 CHILL BLOCK"/>
    <m/>
    <n v="2"/>
    <n v="5458000"/>
    <n v="209.92307692307693"/>
    <n v="2729000"/>
    <m/>
    <m/>
    <m/>
    <x v="1"/>
    <m/>
    <s v="N"/>
  </r>
  <r>
    <x v="2"/>
    <s v="715826"/>
    <s v="금형부품Chi tiết thép SKD-61 R KT: 86.55*129.06 BORE CORE"/>
    <m/>
    <n v="1"/>
    <n v="5175600"/>
    <n v="199.06153846153848"/>
    <n v="5175600"/>
    <m/>
    <m/>
    <m/>
    <x v="1"/>
    <m/>
    <s v="N"/>
  </r>
  <r>
    <x v="2"/>
    <s v="715834"/>
    <s v="금형부품Chi tiết thép SKD-61 (K) KT: 62*105.61*111 INSERT CORE"/>
    <m/>
    <n v="2"/>
    <n v="8118200"/>
    <n v="312.23846153846154"/>
    <n v="4059100"/>
    <m/>
    <m/>
    <m/>
    <x v="1"/>
    <m/>
    <s v="N"/>
  </r>
  <r>
    <x v="2"/>
    <s v="715835"/>
    <s v="금형부품Chi tiết thép SKD-61 (K) KT: 62*65.93*100 INSERT"/>
    <m/>
    <n v="1"/>
    <n v="2719403"/>
    <n v="104.59242307692308"/>
    <n v="2719403"/>
    <m/>
    <m/>
    <m/>
    <x v="1"/>
    <m/>
    <s v="N"/>
  </r>
  <r>
    <x v="2"/>
    <s v="715837"/>
    <s v="금형부품Chi tiết thép SKD-61 (K) KT: 132*280*410 UPPER CORE"/>
    <m/>
    <n v="2"/>
    <n v="72079200"/>
    <n v="2772.2769230769231"/>
    <n v="36039600"/>
    <m/>
    <m/>
    <m/>
    <x v="1"/>
    <m/>
    <s v="N"/>
  </r>
  <r>
    <x v="2"/>
    <s v="715841"/>
    <s v="금형부품Chi tiết thép SKD-61 (K) KT: 67.39*165*200 SLIDE"/>
    <m/>
    <n v="1"/>
    <n v="8548550"/>
    <n v="328.7903846153846"/>
    <n v="8548550"/>
    <m/>
    <m/>
    <m/>
    <x v="1"/>
    <m/>
    <s v="N"/>
  </r>
  <r>
    <x v="2"/>
    <s v="744333"/>
    <s v="D1.3x10xSD3x50L"/>
    <m/>
    <n v="41"/>
    <n v="4128093.3465739805"/>
    <n v="158.77282102207619"/>
    <n v="100685.20357497514"/>
    <m/>
    <m/>
    <m/>
    <x v="1"/>
    <m/>
    <s v="N"/>
  </r>
  <r>
    <x v="2"/>
    <s v="744335"/>
    <s v="热缩刀柄Heat shrink knife handle BT40-SCR3-90-M22"/>
    <m/>
    <n v="5"/>
    <n v="13750000"/>
    <n v="528.84615384615381"/>
    <n v="2750000"/>
    <m/>
    <m/>
    <m/>
    <x v="1"/>
    <m/>
    <s v="N"/>
  </r>
  <r>
    <x v="2"/>
    <s v="740219"/>
    <s v="Hexagonal bolt/ Chìm lục giác M10*80"/>
    <m/>
    <n v="100"/>
    <n v="430000"/>
    <n v="16.53846153846154"/>
    <n v="4300"/>
    <m/>
    <m/>
    <m/>
    <x v="1"/>
    <m/>
    <s v="N"/>
  </r>
  <r>
    <x v="2"/>
    <s v="750605"/>
    <s v="Removable bolt/screw tool/Đầu khẩu súng tháo bulong M8 (đầu to) 402508 CR-V"/>
    <m/>
    <n v="3"/>
    <n v="489000"/>
    <n v="18.807692307692307"/>
    <n v="163000"/>
    <m/>
    <m/>
    <m/>
    <x v="1"/>
    <m/>
    <s v="N"/>
  </r>
  <r>
    <x v="2"/>
    <s v="750606"/>
    <s v="Removable bolt/screw tool/Đầu khẩu súng tháo bulong M10 (đầu to)"/>
    <m/>
    <n v="4"/>
    <n v="712000"/>
    <n v="27.384615384615383"/>
    <n v="178000"/>
    <m/>
    <m/>
    <m/>
    <x v="1"/>
    <m/>
    <s v="N"/>
  </r>
  <r>
    <x v="2"/>
    <s v="751174"/>
    <s v="Removable bolt/Hexagonal sockets/ Đầu khẩu súng tháo bulong M6(đầu to)"/>
    <m/>
    <n v="2"/>
    <n v="326000"/>
    <n v="12.538461538461538"/>
    <n v="163000"/>
    <m/>
    <m/>
    <m/>
    <x v="1"/>
    <m/>
    <s v="N"/>
  </r>
  <r>
    <x v="2"/>
    <s v="713351"/>
    <s v="Bulong bắt gàu múc bi blaster"/>
    <m/>
    <n v="17"/>
    <n v="374000"/>
    <n v="14.384615384615385"/>
    <n v="22000"/>
    <m/>
    <m/>
    <m/>
    <x v="1"/>
    <m/>
    <s v="N"/>
  </r>
  <r>
    <x v="2"/>
    <s v="754992"/>
    <s v="Ejector Pin/ Chốt khuôn EPH2.5-100 (Code misiumi)"/>
    <m/>
    <n v="50"/>
    <n v="2250000"/>
    <n v="86.538461538461533"/>
    <n v="45000"/>
    <m/>
    <m/>
    <m/>
    <x v="1"/>
    <m/>
    <s v="N"/>
  </r>
  <r>
    <x v="2"/>
    <s v="710066"/>
    <s v="Conveyor shot blaster/Băng tải gàu inox máy shot blaster(Dài 8,500mm-38 gàu)"/>
    <m/>
    <n v="1"/>
    <n v="10932000"/>
    <n v="420.46153846153845"/>
    <n v="10932000"/>
    <m/>
    <m/>
    <m/>
    <x v="1"/>
    <m/>
    <s v="N"/>
  </r>
  <r>
    <x v="2"/>
    <s v="711942"/>
    <s v="HMI PLC 7 inch / Màn hình HMI tích hợp 7 Inch, MM-30MR-6MT-700FX-B 4AD 2DA 2NTC"/>
    <m/>
    <n v="1"/>
    <n v="5463000"/>
    <n v="210.11538461538461"/>
    <n v="5463000"/>
    <m/>
    <m/>
    <m/>
    <x v="1"/>
    <m/>
    <s v="N"/>
  </r>
  <r>
    <x v="2"/>
    <s v="714355"/>
    <s v="Cooling fan / Quạt tản nhiệt 17251B1H-110V-50/60Hz-0.5A"/>
    <m/>
    <n v="8"/>
    <n v="2000000"/>
    <n v="76.92307692307692"/>
    <n v="250000"/>
    <m/>
    <m/>
    <m/>
    <x v="1"/>
    <m/>
    <s v="N"/>
  </r>
  <r>
    <x v="2"/>
    <s v="714881"/>
    <s v="금형부품/Chi tiết thép SKD -61(K), KT: 94.90*155*220 SLIDE"/>
    <m/>
    <n v="1"/>
    <n v="10828144"/>
    <n v="416.46707692307695"/>
    <n v="10828144"/>
    <m/>
    <m/>
    <m/>
    <x v="1"/>
    <m/>
    <s v="N"/>
  </r>
  <r>
    <x v="2"/>
    <s v="715241"/>
    <s v="금형부품(DTD)/Chi tiết thép SKD61 KT:160*100.1 SLEEVE"/>
    <m/>
    <n v="1"/>
    <n v="8200000"/>
    <n v="315.38461538461536"/>
    <n v="8200000"/>
    <m/>
    <m/>
    <m/>
    <x v="1"/>
    <m/>
    <s v="N"/>
  </r>
  <r>
    <x v="2"/>
    <s v="715277"/>
    <s v="금형부품/Chi tiết thép  SKD-61 (K)  KT: 62.50*85.63*113  INSERT"/>
    <m/>
    <n v="1"/>
    <n v="3463100"/>
    <n v="133.19615384615383"/>
    <n v="3463100"/>
    <m/>
    <m/>
    <m/>
    <x v="1"/>
    <m/>
    <s v="N"/>
  </r>
  <r>
    <x v="2"/>
    <s v="715282"/>
    <s v="금형부품/Chi tiết thép  SKD-61 (K)  KT: 34.90*40.04*198 SLIDE"/>
    <m/>
    <n v="1"/>
    <n v="1622000"/>
    <n v="62.384615384615387"/>
    <n v="1622000"/>
    <m/>
    <m/>
    <m/>
    <x v="1"/>
    <m/>
    <s v="N"/>
  </r>
  <r>
    <x v="2"/>
    <s v="741148"/>
    <s v="Hydraulic filter (for die-casting machine)/ Bầu lọc thủy lực máy đúc. Model 3 PYT SFT-16"/>
    <m/>
    <n v="18"/>
    <n v="21600000"/>
    <n v="830.76923076923072"/>
    <n v="1200000"/>
    <m/>
    <m/>
    <m/>
    <x v="1"/>
    <m/>
    <s v="N"/>
  </r>
  <r>
    <x v="2"/>
    <s v="741240"/>
    <s v="CABIRD ENDMILL Ø10*R0.5*25*70L (Corner R end-mill)/Dao CNC dùng để cắt gọt sản phẩm"/>
    <m/>
    <n v="7"/>
    <n v="3843000"/>
    <n v="147.80769230769232"/>
    <n v="549000"/>
    <m/>
    <m/>
    <m/>
    <x v="1"/>
    <m/>
    <s v="N"/>
  </r>
  <r>
    <x v="2"/>
    <s v="751757"/>
    <s v="Hexagonal bolt/ Chìm lục giác thép đen, gen lửng M12*200mm"/>
    <m/>
    <n v="30"/>
    <n v="714000"/>
    <n v="27.46153846153846"/>
    <n v="23800"/>
    <m/>
    <m/>
    <m/>
    <x v="1"/>
    <m/>
    <s v="N"/>
  </r>
  <r>
    <x v="2"/>
    <s v="751930"/>
    <s v="CABLE/ Cáp điện A660-2005-T651#ICS-XPC"/>
    <m/>
    <n v="1"/>
    <n v="1200000"/>
    <n v="46.153846153846153"/>
    <n v="1200000"/>
    <m/>
    <m/>
    <m/>
    <x v="1"/>
    <m/>
    <s v="N"/>
  </r>
  <r>
    <x v="2"/>
    <s v="752457"/>
    <s v="Pre-filter /Màng lọc khí D2600*350*180*20"/>
    <m/>
    <n v="100"/>
    <n v="10120000"/>
    <n v="389.23076923076923"/>
    <n v="101200"/>
    <m/>
    <m/>
    <m/>
    <x v="1"/>
    <m/>
    <s v="N"/>
  </r>
  <r>
    <x v="2"/>
    <s v="752749"/>
    <s v="Removable bolt/Hexagonal sockets _x000a_/Đầu khẩu súng tháo bulong (đầu to) M14"/>
    <m/>
    <n v="3"/>
    <n v="630000"/>
    <n v="24.23076923076923"/>
    <n v="210000"/>
    <m/>
    <m/>
    <m/>
    <x v="1"/>
    <m/>
    <s v="N"/>
  </r>
  <r>
    <x v="2"/>
    <s v="752925"/>
    <s v="Abrasive cloth P400/ Giấy nhám Nhật P400 KT: 300*400"/>
    <m/>
    <n v="18"/>
    <n v="98280"/>
    <n v="3.78"/>
    <n v="5460"/>
    <m/>
    <m/>
    <m/>
    <x v="1"/>
    <m/>
    <s v="N"/>
  </r>
  <r>
    <x v="2"/>
    <s v="753254"/>
    <s v="Mold release/Dầu chống dính khuôn Nabakem R-2"/>
    <m/>
    <n v="12"/>
    <n v="900000"/>
    <n v="34.615384615384613"/>
    <n v="75000"/>
    <m/>
    <m/>
    <m/>
    <x v="1"/>
    <m/>
    <s v="N"/>
  </r>
  <r>
    <x v="2"/>
    <s v="753609"/>
    <s v="motor speed controller/Bộ điều khiển tốc độ mô tơ US-52 (công suất 180w)"/>
    <m/>
    <n v="3"/>
    <n v="1095000"/>
    <n v="42.115384615384613"/>
    <n v="365000"/>
    <m/>
    <m/>
    <m/>
    <x v="1"/>
    <m/>
    <s v="N"/>
  </r>
  <r>
    <x v="2"/>
    <s v="754394"/>
    <s v="Nút nhấn nhả không đèn phi 22 màu xanh Hanyoung 1 No, 1 Nc"/>
    <m/>
    <n v="8"/>
    <n v="448000"/>
    <n v="17.23076923076923"/>
    <n v="56000"/>
    <m/>
    <m/>
    <m/>
    <x v="1"/>
    <m/>
    <s v="N"/>
  </r>
  <r>
    <x v="2"/>
    <s v="754395"/>
    <s v="Nút nhấn nhả không đèn phi 22 màu đỏ Hanyoung 1 No, 1 Nc"/>
    <m/>
    <n v="6"/>
    <n v="336000"/>
    <n v="12.923076923076923"/>
    <n v="56000"/>
    <m/>
    <m/>
    <m/>
    <x v="1"/>
    <m/>
    <s v="N"/>
  </r>
  <r>
    <x v="2"/>
    <s v="755398"/>
    <s v="HS solenoid vavle/Van điện từ AS45101 (AC100V, 50-60Hz"/>
    <m/>
    <n v="6"/>
    <n v="3000000"/>
    <n v="115.38461538461539"/>
    <n v="500000"/>
    <m/>
    <m/>
    <m/>
    <x v="1"/>
    <m/>
    <s v="N"/>
  </r>
  <r>
    <x v="2"/>
    <s v="756640"/>
    <s v="Chip/Chíp của dung dịch tẩy mực langde S201 cho máy marking SOP690 net"/>
    <m/>
    <n v="13"/>
    <n v="5551000"/>
    <n v="213.5"/>
    <n v="427000"/>
    <m/>
    <m/>
    <m/>
    <x v="1"/>
    <m/>
    <s v="N"/>
  </r>
  <r>
    <x v="2"/>
    <s v="757332"/>
    <s v="Solvent/Dung môi V706-D for marking machine videojet"/>
    <m/>
    <n v="7"/>
    <n v="3500000"/>
    <n v="134.61538461538461"/>
    <n v="500000"/>
    <m/>
    <m/>
    <m/>
    <x v="1"/>
    <m/>
    <s v="N"/>
  </r>
  <r>
    <x v="2"/>
    <s v="757544"/>
    <s v="Solder wire/Cuộn dây hàn chất liệu SKD61: phi 0.2"/>
    <m/>
    <n v="4"/>
    <n v="2400000"/>
    <n v="92.307692307692307"/>
    <n v="600000"/>
    <m/>
    <m/>
    <m/>
    <x v="1"/>
    <m/>
    <s v="N"/>
  </r>
  <r>
    <x v="2"/>
    <s v="710884"/>
    <s v="Ống đồng phi 4"/>
    <m/>
    <n v="15"/>
    <n v="892500"/>
    <n v="34.32692307692308"/>
    <n v="59500"/>
    <m/>
    <m/>
    <m/>
    <x v="1"/>
    <m/>
    <s v="N"/>
  </r>
  <r>
    <x v="2"/>
    <s v="711506"/>
    <s v="Roller/Con lăn dẫn hướng C-CFA4-12"/>
    <m/>
    <n v="16"/>
    <n v="1721776"/>
    <n v="66.222153846153844"/>
    <n v="107611"/>
    <m/>
    <m/>
    <m/>
    <x v="1"/>
    <m/>
    <s v="N"/>
  </r>
  <r>
    <x v="2"/>
    <s v="715102"/>
    <s v="Trane control board/Board mạch điều hòa Trane"/>
    <m/>
    <n v="3"/>
    <n v="14100000"/>
    <n v="542.30769230769226"/>
    <n v="4700000"/>
    <m/>
    <m/>
    <m/>
    <x v="1"/>
    <m/>
    <s v="N"/>
  </r>
  <r>
    <x v="2"/>
    <s v="715123"/>
    <s v="Paint Brush/Chổi quét sơn rộng 10cm"/>
    <m/>
    <n v="11"/>
    <n v="71500"/>
    <n v="2.75"/>
    <n v="6500"/>
    <m/>
    <m/>
    <m/>
    <x v="1"/>
    <m/>
    <s v="N"/>
  </r>
  <r>
    <x v="2"/>
    <s v="715167"/>
    <s v="Shielded Signal Cable/Cáp tín hiệu chống nhiễu 4×0.22mm² (4x24AWG), 400m/cuộn"/>
    <m/>
    <n v="6"/>
    <n v="12240000"/>
    <n v="470.76923076923077"/>
    <n v="2040000"/>
    <m/>
    <m/>
    <m/>
    <x v="1"/>
    <m/>
    <s v="N"/>
  </r>
  <r>
    <x v="2"/>
    <s v="715170"/>
    <s v="Ethernet TCP/IP Converter Module/Bộ chuyển đổi RS485 sang Ethernet TCP/IP PUSR USR-TCP232-304"/>
    <m/>
    <n v="4"/>
    <n v="3580000"/>
    <n v="137.69230769230768"/>
    <n v="895000"/>
    <m/>
    <m/>
    <m/>
    <x v="1"/>
    <m/>
    <s v="N"/>
  </r>
  <r>
    <x v="2"/>
    <s v="715173"/>
    <s v="Fixed Terminal Block/Cầu đấu dạng khối cố định HANYOUNG HYT-204"/>
    <m/>
    <n v="27"/>
    <n v="448200"/>
    <n v="17.238461538461539"/>
    <n v="16600"/>
    <m/>
    <m/>
    <m/>
    <x v="1"/>
    <m/>
    <s v="N"/>
  </r>
  <r>
    <x v="2"/>
    <s v="715174"/>
    <s v="Plastic Electrical Enclosure/Tủ điện nhựa KYE KQX 300×400×210mm"/>
    <m/>
    <n v="1"/>
    <n v="585000"/>
    <n v="22.5"/>
    <n v="585000"/>
    <m/>
    <m/>
    <m/>
    <x v="1"/>
    <m/>
    <s v="N"/>
  </r>
  <r>
    <x v="2"/>
    <s v="715175"/>
    <s v="Screen/Màn hình HMI 7 inch Weintek MT8071iE"/>
    <m/>
    <n v="1"/>
    <n v="4900000"/>
    <n v="188.46153846153845"/>
    <n v="4900000"/>
    <m/>
    <m/>
    <m/>
    <x v="1"/>
    <m/>
    <s v="N"/>
  </r>
  <r>
    <x v="2"/>
    <s v="715184"/>
    <s v="Bộ điều khiển Servo Mitsubishi MR-J3-40A 0.4kW 220V"/>
    <m/>
    <n v="1"/>
    <n v="8050000"/>
    <n v="309.61538461538464"/>
    <n v="8050000"/>
    <m/>
    <m/>
    <m/>
    <x v="1"/>
    <m/>
    <s v="N"/>
  </r>
  <r>
    <x v="2"/>
    <s v="715187"/>
    <s v="Cover Panel for Growell Blasting Machine/Vách nắp đậy máy blaster Growell RB90-12"/>
    <m/>
    <n v="3"/>
    <n v="8970000"/>
    <n v="345"/>
    <n v="2990000"/>
    <m/>
    <m/>
    <m/>
    <x v="1"/>
    <m/>
    <s v="N"/>
  </r>
  <r>
    <x v="2"/>
    <s v="715271"/>
    <s v="Sic Tube / Ống silicon (Φ260 x 1000L)"/>
    <m/>
    <n v="9"/>
    <n v="232404973.92391318"/>
    <n v="8938.6528432274299"/>
    <n v="25822774.880434796"/>
    <m/>
    <m/>
    <m/>
    <x v="1"/>
    <m/>
    <s v="N"/>
  </r>
  <r>
    <x v="2"/>
    <s v="715274"/>
    <s v="Lower Bobbin (Fixing Heater)/ gá thanh nhiệt phía dưới"/>
    <m/>
    <n v="18"/>
    <n v="20389910.399999999"/>
    <n v="784.22732307692297"/>
    <n v="1132772.7999999998"/>
    <m/>
    <m/>
    <m/>
    <x v="1"/>
    <m/>
    <s v="N"/>
  </r>
  <r>
    <x v="2"/>
    <s v="715758"/>
    <s v="Motor bơm dầu MDW-15"/>
    <m/>
    <n v="2"/>
    <n v="90000000"/>
    <n v="3461.5384615384614"/>
    <n v="45000000"/>
    <m/>
    <m/>
    <m/>
    <x v="1"/>
    <m/>
    <s v="N"/>
  </r>
  <r>
    <x v="2"/>
    <s v="715762"/>
    <s v="Pick-and-place robot sensor yizumi/ Cảm biến robot gắp hàng máy yizumi C-Lin LJE18M-5N1 ( I: 300mA, U: DC6-36V, Sn: 5mm)"/>
    <m/>
    <n v="4"/>
    <n v="484000"/>
    <n v="18.615384615384617"/>
    <n v="121000"/>
    <m/>
    <m/>
    <m/>
    <x v="1"/>
    <m/>
    <s v="N"/>
  </r>
  <r>
    <x v="2"/>
    <s v="715777"/>
    <s v="Automatic drain valve/ Van xả nước tự động SA6D"/>
    <m/>
    <n v="13"/>
    <n v="16705000"/>
    <n v="642.5"/>
    <n v="1285000"/>
    <m/>
    <m/>
    <m/>
    <x v="1"/>
    <m/>
    <s v="N"/>
  </r>
  <r>
    <x v="2"/>
    <s v="715786"/>
    <s v="Gloves for sandblasting machine Găng tay XK Vàng dùng cho máy bắn cát"/>
    <m/>
    <n v="3"/>
    <n v="765000"/>
    <n v="29.423076923076923"/>
    <n v="255000"/>
    <m/>
    <m/>
    <m/>
    <x v="1"/>
    <m/>
    <s v="N"/>
  </r>
  <r>
    <x v="2"/>
    <s v="715805"/>
    <s v="Mold Pin-EJECTOR PIN/Chốt hãm bằng thép SKD61 của khuôn đúc :Ø7.5*L100*H6*D11"/>
    <m/>
    <n v="5"/>
    <n v="375000"/>
    <n v="14.423076923076923"/>
    <n v="75000"/>
    <m/>
    <m/>
    <m/>
    <x v="1"/>
    <m/>
    <s v="N"/>
  </r>
  <r>
    <x v="2"/>
    <s v="715806"/>
    <s v="Mold Pin-EJECTOR PIN/Chốt hãm bằng thép SKD61 của khuôn đúc :Ø7*L200*H6*D11"/>
    <m/>
    <n v="99"/>
    <n v="4455000"/>
    <n v="171.34615384615384"/>
    <n v="45000"/>
    <m/>
    <m/>
    <m/>
    <x v="1"/>
    <m/>
    <s v="N"/>
  </r>
  <r>
    <x v="2"/>
    <s v="715833"/>
    <s v="EJECTOR PIN/밀핀Chốt hãm bằng thép của khuôn đúc SKD61,KT: Ф10.5*L100*H8*D16"/>
    <m/>
    <n v="30"/>
    <n v="1800000"/>
    <n v="69.230769230769226"/>
    <n v="60000"/>
    <m/>
    <m/>
    <m/>
    <x v="1"/>
    <m/>
    <s v="N"/>
  </r>
  <r>
    <x v="2"/>
    <s v="715842"/>
    <s v="Mold pin/Chốt hãm bằng thép của khuôn đúc SKD61 : Ф8*L400*H8*D13"/>
    <m/>
    <n v="58"/>
    <n v="5626000"/>
    <n v="216.38461538461539"/>
    <n v="97000"/>
    <m/>
    <m/>
    <m/>
    <x v="1"/>
    <m/>
    <s v="N"/>
  </r>
  <r>
    <x v="2"/>
    <s v="715912"/>
    <s v="금형부품Chi tiết thép SKD-61 R KT:86.55*99.19 BORE CORE"/>
    <m/>
    <n v="2"/>
    <n v="9756700"/>
    <n v="375.25769230769231"/>
    <n v="4878350"/>
    <m/>
    <m/>
    <m/>
    <x v="1"/>
    <m/>
    <s v="N"/>
  </r>
  <r>
    <x v="2"/>
    <s v="715916"/>
    <s v="금형부품Chi tiết thép SKD-61 (K) KT:64.53*355*380 UPPER CORE"/>
    <m/>
    <n v="2"/>
    <n v="54982600"/>
    <n v="2114.7153846153847"/>
    <n v="27491300"/>
    <m/>
    <m/>
    <m/>
    <x v="1"/>
    <m/>
    <s v="N"/>
  </r>
  <r>
    <x v="2"/>
    <s v="715917"/>
    <s v="금형부품Chi tiết thép SKD-61 (K) KT:68*355*380 LOW CORE"/>
    <m/>
    <n v="2"/>
    <n v="68014200"/>
    <n v="2615.9307692307693"/>
    <n v="34007100"/>
    <m/>
    <m/>
    <m/>
    <x v="1"/>
    <m/>
    <s v="N"/>
  </r>
  <r>
    <x v="2"/>
    <s v="715918"/>
    <s v="금형부품Chi tiết thép SKD-61 R KT: 33*55.47 INSERT CORE"/>
    <m/>
    <n v="4"/>
    <n v="3420000"/>
    <n v="131.53846153846155"/>
    <n v="855000"/>
    <m/>
    <m/>
    <m/>
    <x v="1"/>
    <m/>
    <s v="N"/>
  </r>
  <r>
    <x v="2"/>
    <s v="715921"/>
    <s v="금형부품Chi tiết thép SKD-61 (K) KT: 44.6*71.46*100.5 CHILL BLOCK 1"/>
    <m/>
    <n v="1"/>
    <n v="2660749"/>
    <n v="102.3365"/>
    <n v="2660749"/>
    <m/>
    <m/>
    <m/>
    <x v="1"/>
    <m/>
    <s v="N"/>
  </r>
  <r>
    <x v="2"/>
    <s v="715922"/>
    <s v="금형부품Chi tiết thép SKD-61 (K) KT: 45*71.46*100.5 CHILL BLOCK 2"/>
    <m/>
    <n v="1"/>
    <n v="3018050"/>
    <n v="116.07884615384616"/>
    <n v="3018050"/>
    <m/>
    <m/>
    <m/>
    <x v="1"/>
    <m/>
    <s v="N"/>
  </r>
  <r>
    <x v="2"/>
    <s v="740275"/>
    <s v="Contactor/ Khởi động từ 3P 32A -Coil 220V, CU-32R."/>
    <m/>
    <n v="14"/>
    <n v="6384000"/>
    <n v="245.53846153846155"/>
    <n v="456000"/>
    <m/>
    <m/>
    <m/>
    <x v="1"/>
    <m/>
    <s v="N"/>
  </r>
  <r>
    <x v="2"/>
    <s v="744339"/>
    <s v="热缩刀柄Heat shrink knife handle BT40-SLSA3-120CV"/>
    <m/>
    <n v="8"/>
    <n v="20000000"/>
    <n v="769.23076923076928"/>
    <n v="2500000"/>
    <m/>
    <m/>
    <m/>
    <x v="1"/>
    <m/>
    <s v="N"/>
  </r>
  <r>
    <x v="2"/>
    <s v="744340"/>
    <s v="热缩刀柄Heat shrink knife handle BT40-SLSA4-120CV"/>
    <m/>
    <n v="2"/>
    <n v="5000000"/>
    <n v="192.30769230769232"/>
    <n v="2500000"/>
    <m/>
    <m/>
    <m/>
    <x v="1"/>
    <m/>
    <s v="N"/>
  </r>
  <r>
    <x v="2"/>
    <s v="744341"/>
    <s v="热缩刀柄Heat shrink knife handle BT40-SLSA6-120CV"/>
    <m/>
    <n v="1"/>
    <n v="2500000"/>
    <n v="96.15384615384616"/>
    <n v="2500000"/>
    <m/>
    <m/>
    <m/>
    <x v="1"/>
    <m/>
    <s v="N"/>
  </r>
  <r>
    <x v="2"/>
    <s v="744342"/>
    <s v="热缩刀柄Heat shrink knife handle BT40-SLSA10-120CV"/>
    <m/>
    <n v="2"/>
    <n v="5000000"/>
    <n v="192.30769230769232"/>
    <n v="2500000"/>
    <m/>
    <m/>
    <m/>
    <x v="1"/>
    <m/>
    <s v="N"/>
  </r>
  <r>
    <x v="2"/>
    <s v="744343"/>
    <s v="热缩刀柄Heat shrink knife handle BT40-SLSA12-120CV"/>
    <m/>
    <n v="9"/>
    <n v="22500000"/>
    <n v="865.38461538461536"/>
    <n v="2500000"/>
    <m/>
    <m/>
    <m/>
    <x v="1"/>
    <m/>
    <s v="N"/>
  </r>
  <r>
    <x v="2"/>
    <s v="744344"/>
    <s v="热缩刀柄Heat shrink knife handle BT40-SLSA16-120CV"/>
    <m/>
    <n v="10"/>
    <n v="25000000"/>
    <n v="961.53846153846155"/>
    <n v="2500000"/>
    <m/>
    <m/>
    <m/>
    <x v="1"/>
    <m/>
    <s v="N"/>
  </r>
  <r>
    <x v="2"/>
    <s v="744345"/>
    <s v="热缩刀柄Heat shrink knife handle BT40-SLSA8-120CV"/>
    <m/>
    <n v="10"/>
    <n v="25000000"/>
    <n v="961.53846153846155"/>
    <n v="2500000"/>
    <m/>
    <m/>
    <m/>
    <x v="1"/>
    <m/>
    <s v="N"/>
  </r>
  <r>
    <x v="2"/>
    <s v="744355"/>
    <s v="Drill D2.78x15xD4x60L"/>
    <m/>
    <n v="24"/>
    <n v="3600000"/>
    <n v="138.46153846153845"/>
    <n v="150000"/>
    <m/>
    <m/>
    <m/>
    <x v="1"/>
    <m/>
    <s v="N"/>
  </r>
  <r>
    <x v="2"/>
    <s v="744356"/>
    <s v="COLLET LT10-10"/>
    <m/>
    <n v="2"/>
    <n v="2400000"/>
    <n v="92.307692307692307"/>
    <n v="1200000"/>
    <m/>
    <m/>
    <m/>
    <x v="1"/>
    <m/>
    <s v="N"/>
  </r>
  <r>
    <x v="2"/>
    <s v="744357"/>
    <s v="COLLET LT10-8"/>
    <m/>
    <n v="1"/>
    <n v="1200000"/>
    <n v="46.153846153846153"/>
    <n v="1200000"/>
    <m/>
    <m/>
    <m/>
    <x v="1"/>
    <m/>
    <s v="N"/>
  </r>
  <r>
    <x v="2"/>
    <s v="744358"/>
    <s v="COLLET LT10-6"/>
    <m/>
    <n v="6"/>
    <n v="7200000"/>
    <n v="276.92307692307691"/>
    <n v="1200000"/>
    <m/>
    <m/>
    <m/>
    <x v="1"/>
    <m/>
    <s v="N"/>
  </r>
  <r>
    <x v="2"/>
    <s v="744359"/>
    <s v="COLLET LT10-4"/>
    <m/>
    <n v="11"/>
    <n v="13200000"/>
    <n v="507.69230769230768"/>
    <n v="1200000"/>
    <m/>
    <m/>
    <m/>
    <x v="1"/>
    <m/>
    <s v="N"/>
  </r>
  <r>
    <x v="2"/>
    <s v="750555"/>
    <s v="Hand hydraulic-Exposed door closer (with standard arm)/Tay co thủy lực Hafele (Thiết bị đóng tự động) DCL 11, EN 3.Cat No: 931.84.649"/>
    <m/>
    <n v="3"/>
    <n v="2400000"/>
    <n v="92.307692307692307"/>
    <n v="800000"/>
    <m/>
    <m/>
    <m/>
    <x v="1"/>
    <m/>
    <s v="N"/>
  </r>
  <r>
    <x v="2"/>
    <s v="752312"/>
    <s v="Drive Belt-Fan Belt/ Dây curoa SPA 1107LW"/>
    <m/>
    <n v="9"/>
    <n v="1323000"/>
    <n v="50.884615384615387"/>
    <n v="147000"/>
    <m/>
    <m/>
    <m/>
    <x v="1"/>
    <m/>
    <s v="N"/>
  </r>
  <r>
    <x v="2"/>
    <s v="752957"/>
    <s v="Bộ báo mất pha điều hòa trane. 024-2048"/>
    <m/>
    <n v="5"/>
    <n v="29880000"/>
    <n v="1149.2307692307693"/>
    <n v="5976000"/>
    <m/>
    <m/>
    <m/>
    <x v="1"/>
    <m/>
    <s v="N"/>
  </r>
  <r>
    <x v="2"/>
    <s v="754673"/>
    <s v="Mold Pin-EJECTOR PIN/Chốt hãm bằng thép SKD61 của khuôn đúc 2.5-200-4H-6H/ 밀핀"/>
    <m/>
    <n v="46"/>
    <n v="1472000"/>
    <n v="56.615384615384613"/>
    <n v="32000"/>
    <m/>
    <m/>
    <m/>
    <x v="1"/>
    <m/>
    <s v="N"/>
  </r>
  <r>
    <x v="2"/>
    <s v="757571"/>
    <s v="Mold Pin-EJECTOR PIN /Chốt hãm bằng thép SKD61 5*L150*H6*D8 / 밀핀"/>
    <m/>
    <n v="44"/>
    <n v="1320000"/>
    <n v="50.769230769230766"/>
    <n v="30000"/>
    <m/>
    <m/>
    <m/>
    <x v="1"/>
    <m/>
    <s v="N"/>
  </r>
  <r>
    <x v="2"/>
    <s v="762659"/>
    <s v="Ejector Pin/ Chốt khuôn EPN1.8-100 (misiumi) của khuôn OMS Front lens holder"/>
    <m/>
    <n v="71"/>
    <n v="2711647.0588235301"/>
    <n v="104.29411764705885"/>
    <n v="38192.212096106057"/>
    <m/>
    <m/>
    <m/>
    <x v="1"/>
    <m/>
    <s v="N"/>
  </r>
  <r>
    <x v="2"/>
    <s v="780030"/>
    <s v="50-28035 LDS jig"/>
    <m/>
    <n v="1"/>
    <n v="9000000"/>
    <n v="346.15384615384613"/>
    <n v="9000000"/>
    <m/>
    <m/>
    <m/>
    <x v="1"/>
    <m/>
    <s v="N"/>
  </r>
  <r>
    <x v="2"/>
    <s v="784884"/>
    <s v="Mold De-gating + Trimming NX4 Cover"/>
    <m/>
    <n v="1"/>
    <n v="70000000"/>
    <n v="2692.3076923076924"/>
    <n v="70000000"/>
    <m/>
    <m/>
    <m/>
    <x v="1"/>
    <m/>
    <s v="N"/>
  </r>
  <r>
    <x v="2"/>
    <s v="784957"/>
    <s v="SM-A176B BRACKET DIE CASTING MOLD 2 CAV (LOWER CORE)/ Chi tiết khuôn bằng thép ( 1 tấm lõi khuôn dưới)"/>
    <m/>
    <n v="1"/>
    <n v="63180000"/>
    <n v="2430"/>
    <n v="63180000"/>
    <m/>
    <m/>
    <m/>
    <x v="1"/>
    <m/>
    <s v="N"/>
  </r>
  <r>
    <x v="2"/>
    <s v="713967"/>
    <s v="Square threaded connector/Cút nối ren vuông PT PT 1/8 Ø8"/>
    <m/>
    <n v="49"/>
    <n v="735000"/>
    <n v="28.26923076923077"/>
    <n v="15000"/>
    <m/>
    <m/>
    <m/>
    <x v="1"/>
    <m/>
    <s v="N"/>
  </r>
  <r>
    <x v="2"/>
    <s v="754887"/>
    <s v="Mũi tap ren YAMAWA rãnh thẳng,kt M8*1.25"/>
    <m/>
    <n v="4"/>
    <n v="808000"/>
    <n v="31.076923076923077"/>
    <n v="202000"/>
    <m/>
    <m/>
    <m/>
    <x v="1"/>
    <m/>
    <s v="N"/>
  </r>
  <r>
    <x v="2"/>
    <s v="755217"/>
    <s v="Máng điện và nắp sơn tĩnh điện 50x50x L: 2500x T: 1,2mm"/>
    <m/>
    <n v="8"/>
    <n v="2000000"/>
    <n v="76.92307692307692"/>
    <n v="250000"/>
    <m/>
    <m/>
    <m/>
    <x v="1"/>
    <m/>
    <s v="N"/>
  </r>
  <r>
    <x v="2"/>
    <s v="710969"/>
    <s v="Băng Dính Điện Gongniu Chống Cháy Cuộn 9m GN-ET6 (Đen)"/>
    <m/>
    <n v="182"/>
    <n v="2002000"/>
    <n v="77"/>
    <n v="11000"/>
    <m/>
    <m/>
    <m/>
    <x v="1"/>
    <m/>
    <s v="N"/>
  </r>
  <r>
    <x v="2"/>
    <s v="740228"/>
    <s v="Hexagonal bolt/ Chìm lục giác M6*40"/>
    <m/>
    <n v="50"/>
    <n v="45414.285714285696"/>
    <n v="1.746703296703296"/>
    <n v="908.28571428571388"/>
    <m/>
    <m/>
    <m/>
    <x v="1"/>
    <m/>
    <s v="N"/>
  </r>
  <r>
    <x v="2"/>
    <s v="751046"/>
    <s v="DrillØ6.1/ Mũi khoan phi 6.1"/>
    <m/>
    <n v="3"/>
    <n v="246000"/>
    <n v="9.4615384615384617"/>
    <n v="82000"/>
    <m/>
    <m/>
    <m/>
    <x v="1"/>
    <m/>
    <s v="N"/>
  </r>
  <r>
    <x v="2"/>
    <s v="751610"/>
    <s v="TIG Welding Rod/Que hàn tig MRA - SKD61.Type:Ø2.0"/>
    <m/>
    <n v="2"/>
    <n v="10760000"/>
    <n v="413.84615384615387"/>
    <n v="5380000"/>
    <m/>
    <m/>
    <m/>
    <x v="1"/>
    <m/>
    <s v="N"/>
  </r>
  <r>
    <x v="2"/>
    <s v="754885"/>
    <s v="Mũi tap ren YAMAWA rãnh thẳng, kt M5 x 0.8"/>
    <m/>
    <n v="3"/>
    <n v="390000"/>
    <n v="15"/>
    <n v="130000"/>
    <m/>
    <m/>
    <m/>
    <x v="1"/>
    <m/>
    <s v="N"/>
  </r>
  <r>
    <x v="2"/>
    <s v="710105"/>
    <s v="Cảm biến nhiệt cho dầu thủy lực máy đúc phi 4. ren vặn 9.57_x000a_ (L= 64.83mm)"/>
    <m/>
    <n v="4"/>
    <n v="3800000"/>
    <n v="146.15384615384616"/>
    <n v="950000"/>
    <m/>
    <m/>
    <m/>
    <x v="1"/>
    <m/>
    <s v="N"/>
  </r>
  <r>
    <x v="2"/>
    <s v="711061"/>
    <s v="금형부품/Chi tiết thép S45(R), KT: 130*50 Sleeve ring của khuôn khuôn MAS65C #2 (spare mold)"/>
    <m/>
    <n v="3"/>
    <n v="3007600"/>
    <n v="115.67692307692307"/>
    <n v="1002533.3333333334"/>
    <m/>
    <m/>
    <m/>
    <x v="1"/>
    <m/>
    <s v="N"/>
  </r>
  <r>
    <x v="2"/>
    <s v="711495"/>
    <s v="Throttle Valve/Van tiết lưu PT1/4 khí 8"/>
    <m/>
    <n v="50"/>
    <n v="1452000"/>
    <n v="55.846153846153847"/>
    <n v="29040"/>
    <m/>
    <m/>
    <m/>
    <x v="1"/>
    <m/>
    <s v="N"/>
  </r>
  <r>
    <x v="2"/>
    <s v="711496"/>
    <s v="Bàn gá so dao BRK-1"/>
    <m/>
    <n v="40"/>
    <n v="6000000"/>
    <n v="230.76923076923077"/>
    <n v="150000"/>
    <m/>
    <m/>
    <m/>
    <x v="1"/>
    <m/>
    <s v="N"/>
  </r>
  <r>
    <x v="2"/>
    <s v="711497"/>
    <s v="Bàn gá so dao BRK-2"/>
    <m/>
    <n v="40"/>
    <n v="10400000"/>
    <n v="400"/>
    <n v="260000"/>
    <m/>
    <m/>
    <m/>
    <x v="1"/>
    <m/>
    <s v="N"/>
  </r>
  <r>
    <x v="2"/>
    <s v="711498"/>
    <s v="Bàn gá so dao BRK-3"/>
    <m/>
    <n v="50"/>
    <n v="6750000"/>
    <n v="259.61538461538464"/>
    <n v="135000"/>
    <m/>
    <m/>
    <m/>
    <x v="1"/>
    <m/>
    <s v="N"/>
  </r>
  <r>
    <x v="2"/>
    <s v="711505"/>
    <s v="Switching Power Supply/Bộ nguồn tổ ong MEAN WELL LRS-150-48(150W 48V,3.3A)"/>
    <m/>
    <n v="2"/>
    <n v="900000"/>
    <n v="34.615384615384613"/>
    <n v="450000"/>
    <m/>
    <m/>
    <m/>
    <x v="1"/>
    <m/>
    <s v="N"/>
  </r>
  <r>
    <x v="2"/>
    <s v="711532"/>
    <s v="Linear Bushing/Bạc trượt tuyến tính E-LBK20UU"/>
    <m/>
    <n v="16"/>
    <n v="980288"/>
    <n v="37.703384615384614"/>
    <n v="61268"/>
    <m/>
    <m/>
    <m/>
    <x v="1"/>
    <m/>
    <s v="N"/>
  </r>
  <r>
    <x v="2"/>
    <s v="711533"/>
    <s v="Long Linear Bushing/Bạc trượt tuyến tính dài E-LBK20LUU"/>
    <m/>
    <n v="16"/>
    <n v="1702320"/>
    <n v="65.473846153846154"/>
    <n v="106395"/>
    <m/>
    <m/>
    <m/>
    <x v="1"/>
    <m/>
    <s v="N"/>
  </r>
  <r>
    <x v="2"/>
    <s v="712304"/>
    <s v="금형부품/Chi tiết thép SKD-61R, KT :160*100 SLEEVE của khuôn A356 (revise mold)"/>
    <m/>
    <n v="1"/>
    <n v="9191800"/>
    <n v="353.53076923076924"/>
    <n v="9191800"/>
    <m/>
    <m/>
    <m/>
    <x v="1"/>
    <m/>
    <s v="N"/>
  </r>
  <r>
    <x v="2"/>
    <s v="712305"/>
    <s v="금형부품/Chi tiết thép S45(R), KT :130*47 RING của khuôn A356 (revise mold)"/>
    <m/>
    <n v="2"/>
    <n v="1979400"/>
    <n v="76.130769230769232"/>
    <n v="989700"/>
    <m/>
    <m/>
    <m/>
    <x v="1"/>
    <m/>
    <s v="N"/>
  </r>
  <r>
    <x v="2"/>
    <s v="712840"/>
    <s v="NBR O-RING (G-100) / Gioăng Cao Su O-Ring NBR (G-100)"/>
    <m/>
    <n v="5"/>
    <n v="145205.5"/>
    <n v="5.584826923076923"/>
    <n v="29041.1"/>
    <m/>
    <m/>
    <m/>
    <x v="1"/>
    <m/>
    <s v="N"/>
  </r>
  <r>
    <x v="2"/>
    <s v="712841"/>
    <s v="NBR O-RING (P-70) / Gioăng Cao Su O-Ring NBR (P-70)"/>
    <m/>
    <n v="10"/>
    <n v="290411"/>
    <n v="11.169653846153846"/>
    <n v="29041.1"/>
    <m/>
    <m/>
    <m/>
    <x v="1"/>
    <m/>
    <s v="N"/>
  </r>
  <r>
    <x v="2"/>
    <s v="712842"/>
    <s v="DUST SEAL (DSI-55) / Phớt chắn bụi (DSI-55)"/>
    <m/>
    <n v="5"/>
    <n v="660025"/>
    <n v="25.385576923076922"/>
    <n v="132005"/>
    <m/>
    <m/>
    <m/>
    <x v="1"/>
    <m/>
    <s v="N"/>
  </r>
  <r>
    <x v="2"/>
    <s v="712843"/>
    <s v="BACKUP R (RNY-63) / Gioăng BACKUP R (RNY-63)"/>
    <m/>
    <n v="10"/>
    <n v="924035"/>
    <n v="35.53980769230769"/>
    <n v="92403.5"/>
    <m/>
    <m/>
    <m/>
    <x v="1"/>
    <m/>
    <s v="N"/>
  </r>
  <r>
    <x v="2"/>
    <s v="712844"/>
    <s v="PACKING (RNY-63) / Gioăng PACKING (RNY-63)"/>
    <m/>
    <n v="10"/>
    <n v="3432130"/>
    <n v="132.005"/>
    <n v="343213"/>
    <m/>
    <m/>
    <m/>
    <x v="1"/>
    <m/>
    <s v="N"/>
  </r>
  <r>
    <x v="2"/>
    <s v="712845"/>
    <s v="BACKUP R (G-95) / Gioăng BACKUP R (G-95)"/>
    <m/>
    <n v="5"/>
    <n v="184807"/>
    <n v="7.1079615384615389"/>
    <n v="36961.4"/>
    <m/>
    <m/>
    <m/>
    <x v="1"/>
    <m/>
    <s v="N"/>
  </r>
  <r>
    <x v="2"/>
    <s v="712846"/>
    <s v="NBR O-RING (G-95) / Gioăng Cao Su O-Ring NBR (G-95)"/>
    <m/>
    <n v="5"/>
    <n v="145205.5"/>
    <n v="5.584826923076923"/>
    <n v="29041.1"/>
    <m/>
    <m/>
    <m/>
    <x v="1"/>
    <m/>
    <s v="N"/>
  </r>
  <r>
    <x v="2"/>
    <s v="712847"/>
    <s v="BACKUP R (G-85) / Gioăng BACKUP R (G-85)"/>
    <m/>
    <n v="5"/>
    <n v="145205.5"/>
    <n v="5.584826923076923"/>
    <n v="29041.1"/>
    <m/>
    <m/>
    <m/>
    <x v="1"/>
    <m/>
    <s v="N"/>
  </r>
  <r>
    <x v="2"/>
    <s v="712848"/>
    <s v="NBR O-RING (G-85) / Gioăng Cao Su O-Ring NBR (G-85)"/>
    <m/>
    <n v="5"/>
    <n v="132005"/>
    <n v="5.0771153846153849"/>
    <n v="26401"/>
    <m/>
    <m/>
    <m/>
    <x v="1"/>
    <m/>
    <s v="N"/>
  </r>
  <r>
    <x v="2"/>
    <s v="712849"/>
    <s v="NBR O-RING (P-80) / Gioăng Cao Su O-Ring NBR (P-80)"/>
    <m/>
    <n v="10"/>
    <n v="316812"/>
    <n v="12.185076923076924"/>
    <n v="31681.200000000001"/>
    <m/>
    <m/>
    <m/>
    <x v="1"/>
    <m/>
    <s v="N"/>
  </r>
  <r>
    <x v="2"/>
    <s v="712850"/>
    <s v="EXCLUDER (WE3100550) / Phớt EXCLUDER (WE3100550)"/>
    <m/>
    <n v="5"/>
    <n v="3960150"/>
    <n v="152.31346153846152"/>
    <n v="792030"/>
    <m/>
    <m/>
    <m/>
    <x v="1"/>
    <m/>
    <s v="N"/>
  </r>
  <r>
    <x v="2"/>
    <s v="712851"/>
    <s v="W/R (GR6900550-C380) / Phớt W/R (GR6900550-C380)"/>
    <m/>
    <n v="15"/>
    <n v="3326526"/>
    <n v="127.9433076923077"/>
    <n v="221768.4"/>
    <m/>
    <m/>
    <m/>
    <x v="1"/>
    <m/>
    <s v="N"/>
  </r>
  <r>
    <x v="2"/>
    <s v="712852"/>
    <s v="S/T (RSK200550-T46) / Phớt S/T (RSK200550-T46)"/>
    <m/>
    <n v="5"/>
    <n v="3141719"/>
    <n v="120.83534615384616"/>
    <n v="628343.80000000005"/>
    <m/>
    <m/>
    <m/>
    <x v="1"/>
    <m/>
    <s v="N"/>
  </r>
  <r>
    <x v="2"/>
    <s v="712853"/>
    <s v="S/T (RSWJ001757-T46) / Phớt S/T (RSWJ001757-T46)"/>
    <m/>
    <n v="5"/>
    <n v="3141719"/>
    <n v="120.83534615384616"/>
    <n v="628343.80000000005"/>
    <m/>
    <m/>
    <m/>
    <x v="1"/>
    <m/>
    <s v="N"/>
  </r>
  <r>
    <x v="2"/>
    <s v="712854"/>
    <s v="DUST SEAL (DSI-80) / Phớt chắn bụi (DSI-80)"/>
    <m/>
    <n v="5"/>
    <n v="1386052.5"/>
    <n v="53.309711538461535"/>
    <n v="277210.5"/>
    <m/>
    <m/>
    <m/>
    <x v="1"/>
    <m/>
    <s v="N"/>
  </r>
  <r>
    <x v="2"/>
    <s v="712855"/>
    <s v="W/R (GR69001200-T47) / Phớt W/R (GR69001200-T47)"/>
    <m/>
    <n v="5"/>
    <n v="2125280.5"/>
    <n v="81.741557692307694"/>
    <n v="425056.1"/>
    <m/>
    <m/>
    <m/>
    <x v="1"/>
    <m/>
    <s v="N"/>
  </r>
  <r>
    <x v="2"/>
    <s v="712856"/>
    <s v="BACKUP R (RNY-85) / Gioăng BACKUP R (RNY-85)"/>
    <m/>
    <n v="5"/>
    <n v="660025"/>
    <n v="25.385576923076922"/>
    <n v="132005"/>
    <m/>
    <m/>
    <m/>
    <x v="1"/>
    <m/>
    <s v="N"/>
  </r>
  <r>
    <x v="2"/>
    <s v="712857"/>
    <s v="PACKING (RNY-85) / Gioăng PACKING (RNY-85)"/>
    <m/>
    <n v="5"/>
    <n v="2032877"/>
    <n v="78.187576923076918"/>
    <n v="406575.4"/>
    <m/>
    <m/>
    <m/>
    <x v="1"/>
    <m/>
    <s v="N"/>
  </r>
  <r>
    <x v="2"/>
    <s v="712858"/>
    <s v="BACKUP R (G-140) / Gioăng BACKUP R (G-140)"/>
    <m/>
    <n v="5"/>
    <n v="171606.5"/>
    <n v="6.60025"/>
    <n v="34321.300000000003"/>
    <m/>
    <m/>
    <m/>
    <x v="1"/>
    <m/>
    <s v="N"/>
  </r>
  <r>
    <x v="2"/>
    <s v="712859"/>
    <s v="NBR O-RING (G-140) / Gioăng Cao Su O-Ring NBR (G-140)"/>
    <m/>
    <n v="5"/>
    <n v="171606.5"/>
    <n v="6.60025"/>
    <n v="34321.300000000003"/>
    <m/>
    <m/>
    <m/>
    <x v="1"/>
    <m/>
    <s v="N"/>
  </r>
  <r>
    <x v="2"/>
    <s v="712860"/>
    <s v="NBR O-RING (P-105) / Gioăng Cao Su O-Ring NBR (P-105)"/>
    <m/>
    <n v="5"/>
    <n v="224408.5"/>
    <n v="8.631096153846153"/>
    <n v="44881.7"/>
    <m/>
    <m/>
    <m/>
    <x v="1"/>
    <m/>
    <s v="N"/>
  </r>
  <r>
    <x v="2"/>
    <s v="712861"/>
    <s v="BACKUP R (P-120) / Gioăng BACKUP R (P-120)"/>
    <m/>
    <n v="5"/>
    <n v="409215.5"/>
    <n v="15.739057692307693"/>
    <n v="81843.100000000006"/>
    <m/>
    <m/>
    <m/>
    <x v="1"/>
    <m/>
    <s v="N"/>
  </r>
  <r>
    <x v="2"/>
    <s v="712862"/>
    <s v="NBR O-RING (P-120) / Gioăng Cao Su O-Ring NBR (P-120)"/>
    <m/>
    <n v="5"/>
    <n v="277210.5"/>
    <n v="10.661942307692307"/>
    <n v="55442.1"/>
    <m/>
    <m/>
    <m/>
    <x v="1"/>
    <m/>
    <s v="N"/>
  </r>
  <r>
    <x v="2"/>
    <s v="712863"/>
    <s v="EXCLUDER (WE3200800-T40N) / Phớt EXCLUDER (WE3200800-T40N)"/>
    <m/>
    <n v="5"/>
    <n v="4752180"/>
    <n v="182.77615384615385"/>
    <n v="950436"/>
    <m/>
    <m/>
    <m/>
    <x v="1"/>
    <m/>
    <s v="N"/>
  </r>
  <r>
    <x v="2"/>
    <s v="712864"/>
    <s v="W/R (GR7300800-C380) / Phớt W/R (GR7300800-C380)"/>
    <m/>
    <n v="5"/>
    <n v="1108842"/>
    <n v="42.647769230769228"/>
    <n v="221768.4"/>
    <m/>
    <m/>
    <m/>
    <x v="1"/>
    <m/>
    <s v="N"/>
  </r>
  <r>
    <x v="2"/>
    <s v="712865"/>
    <s v="S/T (RSW300800-T29N) / Phớt S/T (RSW300800-T29N)"/>
    <m/>
    <n v="5"/>
    <n v="5531009.5"/>
    <n v="212.7311346153846"/>
    <n v="1106201.8999999999"/>
    <m/>
    <m/>
    <m/>
    <x v="1"/>
    <m/>
    <s v="N"/>
  </r>
  <r>
    <x v="2"/>
    <s v="713087"/>
    <s v="Cooling fan/Quạt làm mát tủ điện 220v 200*200mm"/>
    <m/>
    <n v="9"/>
    <n v="3600000"/>
    <n v="138.46153846153845"/>
    <n v="400000"/>
    <m/>
    <m/>
    <m/>
    <x v="1"/>
    <m/>
    <s v="N"/>
  </r>
  <r>
    <x v="2"/>
    <s v="713188"/>
    <s v="Mold Pin-EJECTOR PIN /Chốt hãm bằng thép SKD61 của khuôn đúc. Spec: d5*L250*H6*D9"/>
    <m/>
    <n v="50"/>
    <n v="1150000"/>
    <n v="44.230769230769234"/>
    <n v="23000"/>
    <m/>
    <m/>
    <m/>
    <x v="1"/>
    <m/>
    <s v="N"/>
  </r>
  <r>
    <x v="2"/>
    <s v="713295"/>
    <s v="금형부품/Chi tiết thép SKD-11(K), KT:43.1*70*195 DIE của khuôn TRIMMING FCA4.8 COVER (revise mold)"/>
    <m/>
    <n v="2"/>
    <n v="6761200"/>
    <n v="260.04615384615386"/>
    <n v="3380600"/>
    <m/>
    <m/>
    <m/>
    <x v="1"/>
    <m/>
    <s v="N"/>
  </r>
  <r>
    <x v="2"/>
    <s v="713560"/>
    <s v="Power/ Nguồn 24V RS-25-24"/>
    <m/>
    <n v="1"/>
    <n v="275000"/>
    <n v="10.576923076923077"/>
    <n v="275000"/>
    <m/>
    <m/>
    <m/>
    <x v="1"/>
    <m/>
    <s v="N"/>
  </r>
  <r>
    <x v="2"/>
    <s v="713581"/>
    <s v="Brass Alloy/Tấm hợp kim đồng (Cu 98.25-99.45%, crom 0.5-1.5%) C11000, size: T60 x 60 x 100 mm"/>
    <m/>
    <n v="7"/>
    <n v="9520000"/>
    <n v="366.15384615384613"/>
    <n v="1360000"/>
    <m/>
    <m/>
    <m/>
    <x v="1"/>
    <m/>
    <s v="N"/>
  </r>
  <r>
    <x v="2"/>
    <s v="713616"/>
    <s v="Fitting/Đầu nối thẳng PT1/8-4"/>
    <m/>
    <n v="50"/>
    <n v="350000"/>
    <n v="13.461538461538462"/>
    <n v="7000"/>
    <m/>
    <m/>
    <m/>
    <x v="1"/>
    <m/>
    <s v="N"/>
  </r>
  <r>
    <x v="2"/>
    <s v="713707"/>
    <s v="금형부품/Chi tiết thép SKD-61(K)KT:60*72*98.78 INSERT CORE"/>
    <m/>
    <n v="1"/>
    <n v="2195281"/>
    <n v="84.433884615384613"/>
    <n v="2195281"/>
    <m/>
    <m/>
    <m/>
    <x v="1"/>
    <m/>
    <s v="N"/>
  </r>
  <r>
    <x v="2"/>
    <s v="714167"/>
    <s v="금형부품/Chi tiết thép SKD-61(K), KT:44.33*125*140 INSERT CORE 3"/>
    <m/>
    <n v="4"/>
    <n v="15213900"/>
    <n v="585.15"/>
    <n v="3803475"/>
    <m/>
    <m/>
    <m/>
    <x v="1"/>
    <m/>
    <s v="N"/>
  </r>
  <r>
    <x v="2"/>
    <s v="714190"/>
    <s v="Fan / Quạt làm mát motor spindle máy KMT W2S135-EA79-01"/>
    <m/>
    <n v="4"/>
    <n v="8800000"/>
    <n v="338.46153846153845"/>
    <n v="2200000"/>
    <m/>
    <m/>
    <m/>
    <x v="1"/>
    <m/>
    <s v="N"/>
  </r>
  <r>
    <x v="2"/>
    <s v="714265"/>
    <s v="Vít me X cho máy tiện Tsugami M08 J -II"/>
    <m/>
    <n v="3"/>
    <n v="48750000"/>
    <n v="1875"/>
    <n v="16250000"/>
    <m/>
    <m/>
    <m/>
    <x v="1"/>
    <m/>
    <s v="N"/>
  </r>
  <r>
    <x v="2"/>
    <s v="714266"/>
    <s v="Vít me Z cho máy tiện Tsugami M08 J -II"/>
    <m/>
    <n v="2"/>
    <n v="36500000"/>
    <n v="1403.8461538461538"/>
    <n v="18250000"/>
    <m/>
    <m/>
    <m/>
    <x v="1"/>
    <m/>
    <s v="N"/>
  </r>
  <r>
    <x v="2"/>
    <s v="714267"/>
    <s v="Vít me X cho máy tiện Tsugami M06J -II"/>
    <m/>
    <n v="3"/>
    <n v="48750000"/>
    <n v="1875"/>
    <n v="16250000"/>
    <m/>
    <m/>
    <m/>
    <x v="1"/>
    <m/>
    <s v="N"/>
  </r>
  <r>
    <x v="2"/>
    <s v="714268"/>
    <s v="Vít me Z cho máy tiện Tsugami M06 J -II"/>
    <m/>
    <n v="2"/>
    <n v="36500000"/>
    <n v="1403.8461538461538"/>
    <n v="18250000"/>
    <m/>
    <m/>
    <m/>
    <x v="1"/>
    <m/>
    <s v="N"/>
  </r>
  <r>
    <x v="2"/>
    <s v="714372"/>
    <s v="Cover giảm giật bản vẽ số 1056-BRKA-D0001"/>
    <m/>
    <n v="6"/>
    <n v="660000"/>
    <n v="25.384615384615383"/>
    <n v="110000"/>
    <m/>
    <m/>
    <m/>
    <x v="1"/>
    <m/>
    <s v="N"/>
  </r>
  <r>
    <x v="2"/>
    <s v="714373"/>
    <s v="Cover giảm giật bản vẽ số 1056-BRKA-D0002"/>
    <m/>
    <n v="8"/>
    <n v="880000"/>
    <n v="33.846153846153847"/>
    <n v="110000"/>
    <m/>
    <m/>
    <m/>
    <x v="1"/>
    <m/>
    <s v="N"/>
  </r>
  <r>
    <x v="2"/>
    <s v="714374"/>
    <s v="Cover giảm giật bản vẽ số 1056-BRKA-D0003"/>
    <m/>
    <n v="34"/>
    <n v="9350000"/>
    <n v="359.61538461538464"/>
    <n v="275000"/>
    <m/>
    <m/>
    <m/>
    <x v="1"/>
    <m/>
    <s v="N"/>
  </r>
  <r>
    <x v="2"/>
    <s v="714751"/>
    <s v="Throttle Valve/Van tiết lưu M5 khí 4"/>
    <m/>
    <n v="50"/>
    <n v="710000"/>
    <n v="27.307692307692307"/>
    <n v="14200"/>
    <m/>
    <m/>
    <m/>
    <x v="1"/>
    <m/>
    <s v="N"/>
  </r>
  <r>
    <x v="2"/>
    <s v="714788"/>
    <s v="Pneumatic Silencer/Giảm âm khí nén ren PT 1/4"/>
    <m/>
    <n v="7"/>
    <n v="42000"/>
    <n v="1.6153846153846154"/>
    <n v="6000"/>
    <m/>
    <m/>
    <m/>
    <x v="1"/>
    <m/>
    <s v="N"/>
  </r>
  <r>
    <x v="2"/>
    <s v="714805"/>
    <s v="Pneumatic Solenoid Valve/Van điện từ khí nén VF5120K-5D01-03"/>
    <m/>
    <n v="10"/>
    <n v="16200000"/>
    <n v="623.07692307692309"/>
    <n v="1620000"/>
    <m/>
    <m/>
    <m/>
    <x v="1"/>
    <m/>
    <s v="N"/>
  </r>
  <r>
    <x v="2"/>
    <s v="714806"/>
    <s v="Pneumatic Solenoid Valve/Van điện từ khí nén SMC VP342-5GS1-01B-F"/>
    <m/>
    <n v="4"/>
    <n v="5000000"/>
    <n v="192.30769230769232"/>
    <n v="1250000"/>
    <m/>
    <m/>
    <m/>
    <x v="1"/>
    <m/>
    <s v="N"/>
  </r>
  <r>
    <x v="2"/>
    <s v="714816"/>
    <s v="Cable Drag Chain/máng xích nhựa"/>
    <m/>
    <n v="1"/>
    <n v="2070000"/>
    <n v="79.615384615384613"/>
    <n v="2070000"/>
    <m/>
    <m/>
    <m/>
    <x v="1"/>
    <m/>
    <s v="N"/>
  </r>
  <r>
    <x v="2"/>
    <s v="714907"/>
    <s v="Brass Alloy/ Tấm hợp kim đồng (Cu 98.25-99.45%, crom 0.5-1.5%) C11000, kt: T70*100*60mm"/>
    <m/>
    <n v="6"/>
    <n v="9600000"/>
    <n v="369.23076923076923"/>
    <n v="1600000"/>
    <m/>
    <m/>
    <m/>
    <x v="1"/>
    <m/>
    <s v="N"/>
  </r>
  <r>
    <x v="2"/>
    <s v="715134"/>
    <s v="Cooling Tower Nozzle – Alum. Alloy/Đầu phun tháp giải nhiệt hợp kim nhôm: LCND-12-01-LSH-125.model VSC-150 (150RT)"/>
    <m/>
    <n v="1"/>
    <n v="3925000"/>
    <n v="150.96153846153845"/>
    <n v="3925000"/>
    <m/>
    <m/>
    <m/>
    <x v="1"/>
    <m/>
    <s v="N"/>
  </r>
  <r>
    <x v="2"/>
    <s v="715168"/>
    <s v="Plastic Electrical Enclosure/Tủ điện nhựa 200×300×160mm"/>
    <m/>
    <n v="5"/>
    <n v="900000"/>
    <n v="34.615384615384613"/>
    <n v="180000"/>
    <m/>
    <m/>
    <m/>
    <x v="1"/>
    <m/>
    <s v="N"/>
  </r>
  <r>
    <x v="2"/>
    <s v="715169"/>
    <s v="5-Port Network Switch/Bộ chia mạng 5 cổng TP-Link TL-SF1005D"/>
    <m/>
    <n v="5"/>
    <n v="1250000"/>
    <n v="48.07692307692308"/>
    <n v="250000"/>
    <m/>
    <m/>
    <m/>
    <x v="1"/>
    <m/>
    <s v="N"/>
  </r>
  <r>
    <x v="2"/>
    <s v="715171"/>
    <s v="Internet Cable Box/Thùng cáp mạng Internet CAT5 AMTAKO 305m"/>
    <m/>
    <n v="2"/>
    <n v="1900000"/>
    <n v="73.07692307692308"/>
    <n v="950000"/>
    <m/>
    <m/>
    <m/>
    <x v="1"/>
    <m/>
    <s v="N"/>
  </r>
  <r>
    <x v="2"/>
    <s v="715172"/>
    <s v="Meanwell/Bộ nguồn 2 đầu ra 5V/24V Meanwell D-60B"/>
    <m/>
    <n v="4"/>
    <n v="1320000"/>
    <n v="50.769230769230766"/>
    <n v="330000"/>
    <m/>
    <m/>
    <m/>
    <x v="1"/>
    <m/>
    <s v="N"/>
  </r>
  <r>
    <x v="2"/>
    <s v="715201"/>
    <s v="Compressed Air Filter Element/Lõi lọc khí nén H007T, kích thước Ø70 x 455mm, độ lọc 1 micron"/>
    <m/>
    <n v="14"/>
    <n v="7000000"/>
    <n v="269.23076923076923"/>
    <n v="500000"/>
    <m/>
    <m/>
    <m/>
    <x v="1"/>
    <m/>
    <s v="N"/>
  </r>
  <r>
    <x v="2"/>
    <s v="715225"/>
    <s v="Switching Power Supply/Bộ nguồn tổ ong LRS-200-24 (200W 24V 8.8A)"/>
    <m/>
    <n v="2"/>
    <n v="1100000"/>
    <n v="42.307692307692307"/>
    <n v="550000"/>
    <m/>
    <m/>
    <m/>
    <x v="1"/>
    <m/>
    <s v="N"/>
  </r>
  <r>
    <x v="2"/>
    <s v="715226"/>
    <s v="Switching Power Supply/Bộ nguồn tổ ong LRS-100-48 (100W 48V 2.3A)"/>
    <m/>
    <n v="1"/>
    <n v="375000"/>
    <n v="14.423076923076923"/>
    <n v="375000"/>
    <m/>
    <m/>
    <m/>
    <x v="1"/>
    <m/>
    <s v="N"/>
  </r>
  <r>
    <x v="2"/>
    <s v="715553"/>
    <s v="Fitting/Đầu nối thẳng PT1/4-4"/>
    <m/>
    <n v="98"/>
    <n v="2940000"/>
    <n v="113.07692307692308"/>
    <n v="30000"/>
    <m/>
    <m/>
    <m/>
    <x v="1"/>
    <m/>
    <s v="N"/>
  </r>
  <r>
    <x v="2"/>
    <s v="715554"/>
    <s v="Fitting/Đầu nối thẳng PT1/4-6"/>
    <m/>
    <n v="100"/>
    <n v="3000000"/>
    <n v="115.38461538461539"/>
    <n v="30000"/>
    <m/>
    <m/>
    <m/>
    <x v="1"/>
    <m/>
    <s v="N"/>
  </r>
  <r>
    <x v="2"/>
    <s v="715560"/>
    <s v="Electronic Circuit Cleaner Spray/Chai xịt Vệ sinh mạch điện tử WD-40 contact cleaner"/>
    <m/>
    <n v="10"/>
    <n v="2450000"/>
    <n v="94.230769230769226"/>
    <n v="245000"/>
    <m/>
    <m/>
    <m/>
    <x v="1"/>
    <m/>
    <s v="N"/>
  </r>
  <r>
    <x v="2"/>
    <s v="715866"/>
    <s v="Van định hướng V111-5LZ"/>
    <m/>
    <n v="10"/>
    <n v="4400000"/>
    <n v="169.23076923076923"/>
    <n v="440000"/>
    <m/>
    <m/>
    <m/>
    <x v="1"/>
    <m/>
    <s v="N"/>
  </r>
  <r>
    <x v="2"/>
    <s v="715867"/>
    <s v="금형부품Chi tiết thép SKD-61 (K) KT:62*105.61*111  INSERT LOWER CORE"/>
    <m/>
    <n v="4"/>
    <n v="16236400"/>
    <n v="624.47692307692307"/>
    <n v="4059100"/>
    <m/>
    <m/>
    <m/>
    <x v="1"/>
    <m/>
    <s v="N"/>
  </r>
  <r>
    <x v="2"/>
    <s v="715892"/>
    <s v="Display screen of the automatic material feeding dryer/ Màn hình của lò xấy thả liệu tự động MC-35MR-4MT-700-F3-A (72W, 24V3A)"/>
    <m/>
    <n v="2"/>
    <n v="9200000"/>
    <n v="353.84615384615387"/>
    <n v="4600000"/>
    <m/>
    <m/>
    <m/>
    <x v="1"/>
    <m/>
    <s v="N"/>
  </r>
  <r>
    <x v="2"/>
    <s v="715932"/>
    <s v="EJECTOR PIN/밀핀Chốt hãm bằng thép của khuôn đúc SKD61 :D1.6*L50*H4*D4"/>
    <m/>
    <n v="35"/>
    <n v="1190000"/>
    <n v="45.769230769230766"/>
    <n v="34000"/>
    <m/>
    <m/>
    <m/>
    <x v="1"/>
    <m/>
    <s v="N"/>
  </r>
  <r>
    <x v="2"/>
    <s v="715960"/>
    <s v="Casting ladle bushing/ Bạc gáo múc liệu máy đúc 1 đầu phi 30mm, 1 đầu phi 25mm, lỗ trong phi 20mm L= 18mm, ( nhiệt luyện )"/>
    <m/>
    <n v="18"/>
    <n v="6300000"/>
    <n v="242.30769230769232"/>
    <n v="350000"/>
    <m/>
    <m/>
    <m/>
    <x v="1"/>
    <m/>
    <s v="N"/>
  </r>
  <r>
    <x v="2"/>
    <s v="715961"/>
    <s v="Nozzle retaining pin/ Chốt giữ vòi phun phi 13,6mm* 22mm L=54 ( bao gồm cả long đen, và chốt chẻ )"/>
    <m/>
    <n v="16"/>
    <n v="3840000"/>
    <n v="147.69230769230768"/>
    <n v="240000"/>
    <m/>
    <m/>
    <m/>
    <x v="1"/>
    <m/>
    <s v="N"/>
  </r>
  <r>
    <x v="2"/>
    <s v="715966"/>
    <s v="Stainless steel slide rail for YIZUMI machine/ Thanh trượt bằng inox dùng cho máy YIZUMI (L=1690mm*100*3mm)"/>
    <m/>
    <n v="2"/>
    <n v="4200000"/>
    <n v="161.53846153846155"/>
    <n v="2100000"/>
    <m/>
    <m/>
    <m/>
    <x v="1"/>
    <m/>
    <s v="N"/>
  </r>
  <r>
    <x v="2"/>
    <s v="715967"/>
    <s v="Slide base for Yizumi 400-ton injection molding machine/ Đế trượt máy đúc Yizumi 400ton ( L= 420*90*14mm) chất liệu đồng"/>
    <m/>
    <n v="4"/>
    <n v="23600000"/>
    <n v="907.69230769230774"/>
    <n v="5900000"/>
    <m/>
    <m/>
    <m/>
    <x v="1"/>
    <m/>
    <s v="N"/>
  </r>
  <r>
    <x v="2"/>
    <s v="715978"/>
    <s v="금형부품Chi tiết thép SKD-61 (K) KT: 40.1*180*300 UPPER CORE"/>
    <m/>
    <n v="1"/>
    <n v="8705500"/>
    <n v="334.82692307692309"/>
    <n v="8705500"/>
    <m/>
    <m/>
    <m/>
    <x v="1"/>
    <m/>
    <s v="N"/>
  </r>
  <r>
    <x v="2"/>
    <s v="715980"/>
    <s v="금형부품Chi tiết thép SKD-61 (K) KT: 47.5*180*300 LOWER CORE"/>
    <m/>
    <n v="1"/>
    <n v="12317800"/>
    <n v="473.76153846153846"/>
    <n v="12317800"/>
    <m/>
    <m/>
    <m/>
    <x v="1"/>
    <m/>
    <s v="N"/>
  </r>
  <r>
    <x v="2"/>
    <s v="715981"/>
    <s v="금형부품Chi tiết thép SKD-61 (K) KT: 75.3*170*310   LOWER CORE"/>
    <m/>
    <n v="1"/>
    <n v="20775050"/>
    <n v="799.0403846153846"/>
    <n v="20775050"/>
    <m/>
    <m/>
    <m/>
    <x v="1"/>
    <m/>
    <s v="N"/>
  </r>
  <r>
    <x v="2"/>
    <s v="715993"/>
    <s v="금형부품Chi tiết thép SKD-61 R KT: 160*100.1 SLEEVE"/>
    <m/>
    <n v="1"/>
    <n v="8796900"/>
    <n v="338.34230769230771"/>
    <n v="8796900"/>
    <m/>
    <m/>
    <m/>
    <x v="1"/>
    <m/>
    <s v="N"/>
  </r>
  <r>
    <x v="2"/>
    <s v="740223"/>
    <s v="Steel anchor bolt/ Nở sắt M10*120mm"/>
    <m/>
    <n v="100"/>
    <n v="812400"/>
    <n v="31.246153846153845"/>
    <n v="8124"/>
    <m/>
    <m/>
    <m/>
    <x v="1"/>
    <m/>
    <s v="N"/>
  </r>
  <r>
    <x v="2"/>
    <s v="740227"/>
    <s v="Hexagonal bolt/chìm lục giác kt M6*30"/>
    <m/>
    <n v="74"/>
    <n v="57350"/>
    <n v="2.2057692307692309"/>
    <n v="775"/>
    <m/>
    <m/>
    <m/>
    <x v="1"/>
    <m/>
    <s v="N"/>
  </r>
  <r>
    <x v="2"/>
    <s v="740229"/>
    <s v="Hexagonal bolt/ Chìm lục giác M6*50"/>
    <m/>
    <n v="48"/>
    <n v="50928"/>
    <n v="1.9587692307692308"/>
    <n v="1061"/>
    <m/>
    <m/>
    <m/>
    <x v="1"/>
    <m/>
    <s v="N"/>
  </r>
  <r>
    <x v="2"/>
    <s v="740422"/>
    <s v="Paint Roller-con lăn sơn L=23cm,Ø15mm"/>
    <m/>
    <n v="13"/>
    <n v="338000"/>
    <n v="13"/>
    <n v="26000"/>
    <m/>
    <m/>
    <m/>
    <x v="1"/>
    <m/>
    <s v="N"/>
  </r>
  <r>
    <x v="2"/>
    <s v="740841"/>
    <s v="Diamond mounted point (polishing)/Bộ đầu mài hợp kim BMAS-30(thân kim loại, đầu kim cương),phi 3,dài 4.5cm"/>
    <m/>
    <n v="2"/>
    <n v="594000"/>
    <n v="22.846153846153847"/>
    <n v="297000"/>
    <m/>
    <m/>
    <m/>
    <x v="1"/>
    <m/>
    <s v="N"/>
  </r>
  <r>
    <x v="2"/>
    <s v="743975"/>
    <s v="Mũi taro M5*0.8*100L"/>
    <m/>
    <n v="10"/>
    <n v="2960000"/>
    <n v="113.84615384615384"/>
    <n v="296000"/>
    <m/>
    <m/>
    <m/>
    <x v="1"/>
    <m/>
    <s v="N"/>
  </r>
  <r>
    <x v="2"/>
    <s v="744112"/>
    <s v="铰刀 Dao tiện Ø5.0*4L（LQ2-COVER)"/>
    <m/>
    <n v="2"/>
    <n v="4400000"/>
    <n v="169.23076923076923"/>
    <n v="2200000"/>
    <m/>
    <m/>
    <m/>
    <x v="1"/>
    <m/>
    <s v="N"/>
  </r>
  <r>
    <x v="2"/>
    <s v="744191"/>
    <s v="D2.72x9.8xD6x60L DRILL STEP"/>
    <m/>
    <n v="27"/>
    <n v="5400000"/>
    <n v="207.69230769230768"/>
    <n v="200000"/>
    <m/>
    <m/>
    <m/>
    <x v="1"/>
    <m/>
    <s v="N"/>
  </r>
  <r>
    <x v="2"/>
    <s v="744365"/>
    <s v="D1.5x1TxD0.75x8XD6 T CUT"/>
    <m/>
    <n v="133"/>
    <n v="17837647.058823571"/>
    <n v="686.06334841629121"/>
    <n v="134117.64705882384"/>
    <m/>
    <m/>
    <m/>
    <x v="1"/>
    <m/>
    <s v="N"/>
  </r>
  <r>
    <x v="2"/>
    <s v="744366"/>
    <s v="D1.01x9.3FLxD6 REAMER(TiB2)"/>
    <m/>
    <n v="78"/>
    <n v="20736264.737793844"/>
    <n v="797.54864376130172"/>
    <n v="265849.54792043392"/>
    <m/>
    <m/>
    <m/>
    <x v="1"/>
    <m/>
    <s v="N"/>
  </r>
  <r>
    <x v="2"/>
    <s v="744367"/>
    <s v="D3.5x1TxD1x5.5xD4 T CUT"/>
    <m/>
    <n v="31"/>
    <n v="3610404.0404040404"/>
    <n v="138.86169386169385"/>
    <n v="116464.64646464646"/>
    <m/>
    <m/>
    <m/>
    <x v="1"/>
    <m/>
    <s v="N"/>
  </r>
  <r>
    <x v="2"/>
    <s v="744368"/>
    <s v="D2x0.5TxD1x8xD6 T CUT"/>
    <m/>
    <n v="75"/>
    <n v="9674385.2459016405"/>
    <n v="372.09174022698619"/>
    <n v="128991.80327868855"/>
    <m/>
    <m/>
    <m/>
    <x v="1"/>
    <m/>
    <s v="N"/>
  </r>
  <r>
    <x v="2"/>
    <s v="744369"/>
    <s v="D2xR0.2xR0.2xA45x1.15FLxD1.1x2.65xD6 FORM"/>
    <m/>
    <n v="51"/>
    <n v="7555463.4146341505"/>
    <n v="290.59474671669807"/>
    <n v="148146.34146341472"/>
    <m/>
    <m/>
    <m/>
    <x v="1"/>
    <m/>
    <s v="N"/>
  </r>
  <r>
    <x v="2"/>
    <s v="744370"/>
    <s v="D1xR0.5xR0.2xA55x1.05FLxD1x3xD4 FORM"/>
    <m/>
    <n v="112"/>
    <n v="16090381.6793893"/>
    <n v="618.86083382266543"/>
    <n v="143664.12213740445"/>
    <m/>
    <m/>
    <m/>
    <x v="1"/>
    <m/>
    <s v="N"/>
  </r>
  <r>
    <x v="2"/>
    <s v="744371"/>
    <s v="D1xR0.5xR0.2xA55x1.3FLxD1x3.25xD4 FORM"/>
    <m/>
    <n v="82"/>
    <n v="14760000"/>
    <n v="567.69230769230774"/>
    <n v="180000"/>
    <m/>
    <m/>
    <m/>
    <x v="1"/>
    <m/>
    <s v="N"/>
  </r>
  <r>
    <x v="2"/>
    <s v="745674"/>
    <s v="Tap Roll M3x0.5x70L (OSG)"/>
    <m/>
    <n v="27"/>
    <n v="11205000"/>
    <n v="430.96153846153845"/>
    <n v="415000"/>
    <m/>
    <m/>
    <m/>
    <x v="1"/>
    <m/>
    <s v="N"/>
  </r>
  <r>
    <x v="2"/>
    <s v="750408"/>
    <s v="Tấm hợp kim đồng (Cu 98.25-99.45%, crom 0.5-1.5%) C11000, kt: 20*50*60mm"/>
    <m/>
    <n v="18"/>
    <n v="4340000"/>
    <n v="166.92307692307693"/>
    <n v="241111.11111111112"/>
    <m/>
    <m/>
    <m/>
    <x v="1"/>
    <m/>
    <s v="N"/>
  </r>
  <r>
    <x v="2"/>
    <s v="750533"/>
    <s v="Cầu chì 10A, 250 V, thủy tinh, L: 30mm"/>
    <m/>
    <n v="10"/>
    <n v="20000"/>
    <n v="0.76923076923076927"/>
    <n v="2000"/>
    <m/>
    <m/>
    <m/>
    <x v="1"/>
    <m/>
    <s v="N"/>
  </r>
  <r>
    <x v="2"/>
    <s v="751186"/>
    <s v="Endmill R0.3*6*50L"/>
    <m/>
    <n v="7"/>
    <n v="2072000"/>
    <n v="79.692307692307693"/>
    <n v="296000"/>
    <m/>
    <m/>
    <m/>
    <x v="1"/>
    <m/>
    <s v="N"/>
  </r>
  <r>
    <x v="2"/>
    <s v="751195"/>
    <s v="Fuse/Cầu chì 8A-250V"/>
    <m/>
    <n v="10"/>
    <n v="50000"/>
    <n v="1.9230769230769231"/>
    <n v="5000"/>
    <m/>
    <m/>
    <m/>
    <x v="1"/>
    <m/>
    <s v="N"/>
  </r>
  <r>
    <x v="2"/>
    <s v="751313"/>
    <s v="Solenoid valve_x000a_/Van điện từ TPC 3120 -5H-01"/>
    <m/>
    <n v="10"/>
    <n v="6450000"/>
    <n v="248.07692307692307"/>
    <n v="645000"/>
    <m/>
    <m/>
    <m/>
    <x v="1"/>
    <m/>
    <s v="N"/>
  </r>
  <r>
    <x v="2"/>
    <s v="751961"/>
    <s v="Metal Shim Tape Rolls/Inox dạng cuộn (Căn đệm) 50*0.03mm*5m"/>
    <m/>
    <n v="2"/>
    <n v="1120000"/>
    <n v="43.07692307692308"/>
    <n v="560000"/>
    <m/>
    <m/>
    <m/>
    <x v="1"/>
    <m/>
    <s v="N"/>
  </r>
  <r>
    <x v="2"/>
    <s v="752199"/>
    <s v="Cutting stone-đá cắt AGP. Size:105*1*16mm"/>
    <m/>
    <n v="5"/>
    <n v="100000"/>
    <n v="3.8461538461538463"/>
    <n v="20000"/>
    <m/>
    <m/>
    <m/>
    <x v="1"/>
    <m/>
    <s v="N"/>
  </r>
  <r>
    <x v="2"/>
    <s v="752671"/>
    <s v="Hexagonal bolt_x000a_/ Chìm lục giác M6*80mm"/>
    <m/>
    <n v="50"/>
    <n v="250000"/>
    <n v="9.615384615384615"/>
    <n v="5000"/>
    <m/>
    <m/>
    <m/>
    <x v="1"/>
    <m/>
    <s v="N"/>
  </r>
  <r>
    <x v="2"/>
    <s v="752974"/>
    <s v="Transformer/ Biến áp nguồn điều khiển máy trimming Hyundae, Input: 110V-220V, Output: 12V"/>
    <m/>
    <n v="11"/>
    <n v="2365000"/>
    <n v="90.961538461538467"/>
    <n v="215000"/>
    <m/>
    <m/>
    <m/>
    <x v="1"/>
    <m/>
    <s v="N"/>
  </r>
  <r>
    <x v="2"/>
    <s v="753438"/>
    <s v="VBC Cutpine A-150V_x000a_/Dầu cắt gọt VBC A-150V"/>
    <m/>
    <n v="200"/>
    <n v="10500000"/>
    <n v="403.84615384615387"/>
    <n v="52500"/>
    <m/>
    <m/>
    <m/>
    <x v="1"/>
    <m/>
    <s v="N"/>
  </r>
  <r>
    <x v="2"/>
    <s v="753458"/>
    <s v="Biến tần  FR- A840-1,5k-1"/>
    <m/>
    <n v="1"/>
    <n v="11400000"/>
    <n v="438.46153846153845"/>
    <n v="11400000"/>
    <m/>
    <m/>
    <m/>
    <x v="1"/>
    <m/>
    <s v="N"/>
  </r>
  <r>
    <x v="2"/>
    <s v="753780"/>
    <s v="Industrial fan/Quạt treo tường KOMASU KM750"/>
    <m/>
    <n v="5"/>
    <n v="15750000"/>
    <n v="605.76923076923072"/>
    <n v="3150000"/>
    <m/>
    <m/>
    <m/>
    <x v="1"/>
    <m/>
    <s v="N"/>
  </r>
  <r>
    <x v="2"/>
    <s v="754540"/>
    <s v="Lock/Khóa tủ điện MS 480-2 màu đen"/>
    <m/>
    <n v="7"/>
    <n v="700000"/>
    <n v="26.923076923076923"/>
    <n v="100000"/>
    <m/>
    <m/>
    <m/>
    <x v="1"/>
    <m/>
    <s v="N"/>
  </r>
  <r>
    <x v="2"/>
    <s v="754691"/>
    <s v="Grinding coarse/Bộ mài thô 3*6"/>
    <m/>
    <n v="1"/>
    <n v="705000"/>
    <n v="27.115384615384617"/>
    <n v="705000"/>
    <m/>
    <m/>
    <m/>
    <x v="1"/>
    <m/>
    <s v="N"/>
  </r>
  <r>
    <x v="2"/>
    <s v="756109"/>
    <s v="Bulong lục giác chìm đen M6*15"/>
    <m/>
    <n v="352"/>
    <n v="186560"/>
    <n v="7.1753846153846155"/>
    <n v="530"/>
    <m/>
    <m/>
    <m/>
    <x v="1"/>
    <m/>
    <s v="N"/>
  </r>
  <r>
    <x v="2"/>
    <s v="756513"/>
    <s v="Solenoid valve CKD 4GB119-E2/Van điện từ CKD 4GB119-E2"/>
    <m/>
    <n v="14"/>
    <n v="12600000"/>
    <n v="484.61538461538464"/>
    <n v="900000"/>
    <m/>
    <m/>
    <m/>
    <x v="1"/>
    <m/>
    <s v="N"/>
  </r>
  <r>
    <x v="2"/>
    <s v="756976"/>
    <s v="套铣刀（PCD) Bộ dao tiệnD86.70*87.0（KA4-HOUSING"/>
    <m/>
    <n v="3"/>
    <n v="16878000"/>
    <n v="649.15384615384619"/>
    <n v="5626000"/>
    <m/>
    <m/>
    <m/>
    <x v="1"/>
    <m/>
    <s v="N"/>
  </r>
  <r>
    <x v="2"/>
    <s v="757432"/>
    <s v="Motor Oubang 3RK20GN-C(1 phase,20W)"/>
    <m/>
    <n v="3"/>
    <n v="4200000"/>
    <n v="161.53846153846155"/>
    <n v="1400000"/>
    <m/>
    <m/>
    <m/>
    <x v="1"/>
    <m/>
    <s v="N"/>
  </r>
  <r>
    <x v="2"/>
    <s v="759788"/>
    <s v="Quạt hút nối ống Phi 250 Model: HT-250P(công suất 225W,lưu lượng:1405m³/h,Áp suất:488Pa, điện áp:220V)"/>
    <m/>
    <n v="2"/>
    <n v="3850000"/>
    <n v="148.07692307692307"/>
    <n v="1925000"/>
    <m/>
    <m/>
    <m/>
    <x v="1"/>
    <m/>
    <s v="N"/>
  </r>
  <r>
    <x v="2"/>
    <s v="784976"/>
    <s v="eK-LQ2 Cover-Position checking Jig 0.1 BC"/>
    <m/>
    <n v="3"/>
    <n v="7290000"/>
    <n v="280.38461538461536"/>
    <n v="2430000"/>
    <m/>
    <m/>
    <m/>
    <x v="1"/>
    <m/>
    <s v="N"/>
  </r>
  <r>
    <x v="2"/>
    <s v="810006"/>
    <s v="Release agent WDR-251B/Dầu tách khuôn WDR-251B"/>
    <m/>
    <n v="1060"/>
    <n v="68370000"/>
    <n v="2629.6153846153848"/>
    <n v="64500"/>
    <m/>
    <m/>
    <m/>
    <x v="1"/>
    <m/>
    <s v="N"/>
  </r>
  <r>
    <x v="2"/>
    <s v="744360"/>
    <s v="Drill Step D2.25x5.5xA90xD4x45L (MPC)"/>
    <m/>
    <n v="9"/>
    <n v="1170000"/>
    <n v="45"/>
    <n v="130000"/>
    <m/>
    <m/>
    <m/>
    <x v="1"/>
    <m/>
    <s v="N"/>
  </r>
  <r>
    <x v="2"/>
    <s v="711330"/>
    <s v="Mold Polishing Liquide/Dung dịch đánh bóng khuôn Grade W10"/>
    <m/>
    <n v="2"/>
    <n v="248000"/>
    <n v="9.5384615384615383"/>
    <n v="124000"/>
    <m/>
    <m/>
    <m/>
    <x v="1"/>
    <m/>
    <s v="N"/>
  </r>
  <r>
    <x v="2"/>
    <s v="711500"/>
    <s v="Drill bit/Mũi khoan thép Ø5.1"/>
    <m/>
    <n v="15"/>
    <n v="832500"/>
    <n v="32.019230769230766"/>
    <n v="55500"/>
    <m/>
    <m/>
    <m/>
    <x v="1"/>
    <m/>
    <s v="N"/>
  </r>
  <r>
    <x v="2"/>
    <s v="711514"/>
    <s v="Philips LED Round Ceiling Light/Đèn ốp trần tròn Philips Led 20w CL254"/>
    <m/>
    <n v="2"/>
    <n v="1576000"/>
    <n v="60.615384615384613"/>
    <n v="788000"/>
    <m/>
    <m/>
    <m/>
    <x v="1"/>
    <m/>
    <s v="N"/>
  </r>
  <r>
    <x v="2"/>
    <s v="711515"/>
    <s v="Plastic Dust Extraction Hose/Ống hút bụi nhựa D100"/>
    <m/>
    <n v="28"/>
    <n v="2072000"/>
    <n v="79.692307692307693"/>
    <n v="74000"/>
    <m/>
    <m/>
    <m/>
    <x v="1"/>
    <m/>
    <s v="N"/>
  </r>
  <r>
    <x v="2"/>
    <s v="711517"/>
    <s v="Cable tray with powder-coated cover/Máng điện và nắp sơn tĩnh điện 150x100x L: 2500x T: 1,2 mm"/>
    <m/>
    <n v="6"/>
    <n v="2880000"/>
    <n v="110.76923076923077"/>
    <n v="480000"/>
    <m/>
    <m/>
    <m/>
    <x v="1"/>
    <m/>
    <s v="N"/>
  </r>
  <r>
    <x v="2"/>
    <s v="711518"/>
    <s v="Aptomat/Aptomat LS 3 pha MCB 3A"/>
    <m/>
    <n v="15"/>
    <n v="3525000"/>
    <n v="135.57692307692307"/>
    <n v="235000"/>
    <m/>
    <m/>
    <m/>
    <x v="1"/>
    <m/>
    <s v="N"/>
  </r>
  <r>
    <x v="2"/>
    <s v="711519"/>
    <s v="Aptomat/Aptomat LS 3 pha MCB 6A"/>
    <m/>
    <n v="10"/>
    <n v="2350000"/>
    <n v="90.384615384615387"/>
    <n v="235000"/>
    <m/>
    <m/>
    <m/>
    <x v="1"/>
    <m/>
    <s v="N"/>
  </r>
  <r>
    <x v="2"/>
    <s v="711520"/>
    <s v="Drive Belt-Fan Belt /Dây curoa B61"/>
    <m/>
    <n v="10"/>
    <n v="520000"/>
    <n v="20"/>
    <n v="52000"/>
    <m/>
    <m/>
    <m/>
    <x v="1"/>
    <m/>
    <s v="N"/>
  </r>
  <r>
    <x v="2"/>
    <s v="711522"/>
    <s v="lack Plastic Cover Strip for Aluminum Profile Slot/Nẹp nhựa che rãnh nhôm định hình 8, màu đen"/>
    <m/>
    <n v="100"/>
    <n v="400000"/>
    <n v="15.384615384615385"/>
    <n v="4000"/>
    <m/>
    <m/>
    <m/>
    <x v="1"/>
    <m/>
    <s v="N"/>
  </r>
  <r>
    <x v="2"/>
    <s v="711531"/>
    <s v="Bearing/Vòng bi HCS7010-C-T-P4S-UL-50BNR10H"/>
    <m/>
    <n v="2"/>
    <n v="19200000"/>
    <n v="738.46153846153845"/>
    <n v="9600000"/>
    <m/>
    <m/>
    <m/>
    <x v="1"/>
    <m/>
    <s v="N"/>
  </r>
  <r>
    <x v="2"/>
    <s v="711540"/>
    <s v="Blaster Jig Cover/ Đồ gá nắp Blaster – SUS304"/>
    <m/>
    <n v="8"/>
    <n v="144000000"/>
    <n v="5538.4615384615381"/>
    <n v="18000000"/>
    <m/>
    <m/>
    <m/>
    <x v="1"/>
    <m/>
    <s v="N"/>
  </r>
  <r>
    <x v="2"/>
    <s v="711541"/>
    <s v="Blaster Jig Housing/Đồ gá vỏ Blaster – SUS304"/>
    <m/>
    <n v="8"/>
    <n v="129600000"/>
    <n v="4984.6153846153848"/>
    <n v="16200000"/>
    <m/>
    <m/>
    <m/>
    <x v="1"/>
    <m/>
    <s v="N"/>
  </r>
  <r>
    <x v="2"/>
    <s v="711542"/>
    <s v="Blaster Cart – Steel Frame/Xe đẩy Blaster – Khung thép hộp 50×50×2, base SS400, sơn tĩnh điện, bánh tải ≥200 kg/bánh"/>
    <m/>
    <n v="16"/>
    <n v="156480000"/>
    <n v="6018.4615384615381"/>
    <n v="9780000"/>
    <m/>
    <m/>
    <m/>
    <x v="1"/>
    <m/>
    <s v="N"/>
  </r>
  <r>
    <x v="2"/>
    <s v="711543"/>
    <s v="Hollow Shaft Worm Gearbox/Hộp số giảm tốc cốt âm NMRV050-30-FA-71B5"/>
    <m/>
    <n v="1"/>
    <n v="2250000"/>
    <n v="86.538461538461533"/>
    <n v="2250000"/>
    <m/>
    <m/>
    <m/>
    <x v="1"/>
    <m/>
    <s v="N"/>
  </r>
  <r>
    <x v="2"/>
    <s v="711576"/>
    <s v="Heat Shrink Tubing/Gen co nhiệt sọc xanh vàng phi 8mm"/>
    <m/>
    <n v="50"/>
    <n v="500000"/>
    <n v="19.23076923076923"/>
    <n v="10000"/>
    <m/>
    <m/>
    <m/>
    <x v="1"/>
    <m/>
    <s v="N"/>
  </r>
  <r>
    <x v="2"/>
    <s v="711577"/>
    <s v="Solenoid Valve/Van điện từ 7V22008B050"/>
    <m/>
    <n v="4"/>
    <n v="2692000"/>
    <n v="103.53846153846153"/>
    <n v="673000"/>
    <m/>
    <m/>
    <m/>
    <x v="1"/>
    <m/>
    <s v="N"/>
  </r>
  <r>
    <x v="2"/>
    <s v="711650"/>
    <s v="Motor fan/Quạt làm mát động cơ máy Doosan T4050, RT5318-0220W-B30R-S053~AC 200V 50/60Hz 32/34W, serial no 007264"/>
    <m/>
    <n v="5"/>
    <n v="15000000"/>
    <n v="576.92307692307691"/>
    <n v="3000000"/>
    <m/>
    <m/>
    <m/>
    <x v="1"/>
    <m/>
    <s v="N"/>
  </r>
  <r>
    <x v="2"/>
    <s v="711651"/>
    <s v="Sơn Lót Epoxy Chống Rỉ Cho Sắt Thép EP170(QD) bao gồm chất đông rắn"/>
    <m/>
    <n v="2"/>
    <n v="4680000"/>
    <n v="180"/>
    <n v="2340000"/>
    <m/>
    <m/>
    <m/>
    <x v="1"/>
    <m/>
    <s v="N"/>
  </r>
  <r>
    <x v="2"/>
    <s v="711652"/>
    <s v="Sơn Phủ Polyurethane Ngoài Trời UT6581 - Trắng 1000 bao gồm chất đông cứng"/>
    <m/>
    <n v="2"/>
    <n v="5416800"/>
    <n v="208.33846153846153"/>
    <n v="2708400"/>
    <m/>
    <m/>
    <m/>
    <x v="1"/>
    <m/>
    <s v="N"/>
  </r>
  <r>
    <x v="2"/>
    <s v="712181"/>
    <s v="Nguồn tổ ong Input 220VAC output 24VDC 2A kích thước (L*W*H:110mm*78mm*35mm)"/>
    <m/>
    <n v="6"/>
    <n v="1470000"/>
    <n v="56.53846153846154"/>
    <n v="245000"/>
    <m/>
    <m/>
    <m/>
    <x v="1"/>
    <m/>
    <s v="N"/>
  </r>
  <r>
    <x v="2"/>
    <s v="712182"/>
    <s v="Rolay/role trung gian OMRON MY2N-J 24VDC 10A 8 chân nhỏ, có đế cài"/>
    <m/>
    <n v="30"/>
    <n v="2100000"/>
    <n v="80.769230769230774"/>
    <n v="70000"/>
    <m/>
    <m/>
    <m/>
    <x v="1"/>
    <m/>
    <s v="N"/>
  </r>
  <r>
    <x v="2"/>
    <s v="712256"/>
    <s v="mineral vacuum pump oil/Dầu máy hút chân không Elmo Rietschile (MULTI-LUBE 100)"/>
    <m/>
    <n v="5"/>
    <n v="4490000"/>
    <n v="172.69230769230768"/>
    <n v="898000"/>
    <m/>
    <m/>
    <m/>
    <x v="1"/>
    <m/>
    <s v="N"/>
  </r>
  <r>
    <x v="2"/>
    <s v="713110"/>
    <s v="Hydraulic pipe/Ống tuy ô thủy lực vỏ thép dài 700mm bấm ren 1/4&quot; hai đầu côn lõm"/>
    <m/>
    <n v="15"/>
    <n v="2250000"/>
    <n v="86.538461538461533"/>
    <n v="150000"/>
    <m/>
    <m/>
    <m/>
    <x v="1"/>
    <m/>
    <s v="N"/>
  </r>
  <r>
    <x v="2"/>
    <s v="713374"/>
    <s v="Wire Mesh Cable Tray with Cover/máng ghen luồn dây điện có nắp"/>
    <m/>
    <n v="7"/>
    <n v="497000"/>
    <n v="19.115384615384617"/>
    <n v="71000"/>
    <m/>
    <m/>
    <m/>
    <x v="1"/>
    <m/>
    <s v="N"/>
  </r>
  <r>
    <x v="2"/>
    <s v="713379"/>
    <s v="Power cable/Dây cáp điện 3*6mm"/>
    <m/>
    <n v="100"/>
    <n v="6875000"/>
    <n v="264.42307692307691"/>
    <n v="68750"/>
    <m/>
    <m/>
    <m/>
    <x v="1"/>
    <m/>
    <s v="N"/>
  </r>
  <r>
    <x v="2"/>
    <s v="713430"/>
    <s v="Thép U mạ kẽm 100*50*5*6000mm (34kg/bar)"/>
    <m/>
    <n v="1"/>
    <n v="880000"/>
    <n v="33.846153846153847"/>
    <n v="880000"/>
    <m/>
    <m/>
    <m/>
    <x v="1"/>
    <m/>
    <s v="N"/>
  </r>
  <r>
    <x v="2"/>
    <s v="713471"/>
    <s v="Bearing/vòng bi SKF 6301"/>
    <m/>
    <n v="20"/>
    <n v="1040000"/>
    <n v="40"/>
    <n v="52000"/>
    <m/>
    <m/>
    <m/>
    <x v="1"/>
    <m/>
    <s v="N"/>
  </r>
  <r>
    <x v="2"/>
    <s v="713648"/>
    <s v="금형부품/Chi tiết thép SKD-61(K), KT:45.53*128*140 INSERT"/>
    <m/>
    <n v="1"/>
    <n v="4877150"/>
    <n v="187.5826923076923"/>
    <n v="4877150"/>
    <m/>
    <m/>
    <m/>
    <x v="1"/>
    <m/>
    <s v="N"/>
  </r>
  <r>
    <x v="2"/>
    <s v="713939"/>
    <s v="금형부품/Chi tiết thép SKD-61(K), KT:121*215*223.9 SLIDE 2"/>
    <m/>
    <n v="1"/>
    <n v="18375600"/>
    <n v="706.7538461538461"/>
    <n v="18375600"/>
    <m/>
    <m/>
    <m/>
    <x v="1"/>
    <m/>
    <s v="N"/>
  </r>
  <r>
    <x v="2"/>
    <s v="714006"/>
    <s v="Light bulb/Bóng đèn chiếu sáng dùng cho máy hàn Laser"/>
    <m/>
    <n v="2"/>
    <n v="130000"/>
    <n v="5"/>
    <n v="65000"/>
    <m/>
    <m/>
    <m/>
    <x v="1"/>
    <m/>
    <s v="N"/>
  </r>
  <r>
    <x v="2"/>
    <s v="714269"/>
    <s v="Vít me X cho máy tiện Doosan LYNX 235  -II"/>
    <m/>
    <n v="1"/>
    <n v="19570000"/>
    <n v="752.69230769230774"/>
    <n v="19570000"/>
    <m/>
    <m/>
    <m/>
    <x v="1"/>
    <m/>
    <s v="N"/>
  </r>
  <r>
    <x v="2"/>
    <s v="714270"/>
    <s v="Vít me Z cho máy tiện Doosan LYNX 235  -II"/>
    <m/>
    <n v="1"/>
    <n v="16400000"/>
    <n v="630.76923076923072"/>
    <n v="16400000"/>
    <m/>
    <m/>
    <m/>
    <x v="1"/>
    <m/>
    <s v="N"/>
  </r>
  <r>
    <x v="2"/>
    <s v="714285"/>
    <s v="Drill bit clamp/Bầu kẹp mũi khoan 3-16mm  INT-16-JC-20"/>
    <m/>
    <n v="1"/>
    <n v="1175000"/>
    <n v="45.192307692307693"/>
    <n v="1175000"/>
    <m/>
    <m/>
    <m/>
    <x v="1"/>
    <m/>
    <s v="N"/>
  </r>
  <r>
    <x v="2"/>
    <s v="714400"/>
    <s v="Square Steel Tube/Sắt hộp mạ kẽm (50x100x6000x1.4)mm"/>
    <m/>
    <n v="1"/>
    <n v="444590"/>
    <n v="17.099615384615383"/>
    <n v="444590"/>
    <m/>
    <m/>
    <m/>
    <x v="1"/>
    <m/>
    <s v="N"/>
  </r>
  <r>
    <x v="2"/>
    <s v="714450"/>
    <s v="Fitting/khớp nối thẳng ren M5 khí 4"/>
    <m/>
    <n v="50"/>
    <n v="300000"/>
    <n v="11.538461538461538"/>
    <n v="6000"/>
    <m/>
    <m/>
    <m/>
    <x v="1"/>
    <m/>
    <s v="N"/>
  </r>
  <r>
    <x v="2"/>
    <s v="714489"/>
    <s v="Xi lanh HFKL20 AIRTAC"/>
    <m/>
    <n v="4"/>
    <n v="8948000"/>
    <n v="344.15384615384613"/>
    <n v="2237000"/>
    <m/>
    <m/>
    <m/>
    <x v="1"/>
    <m/>
    <s v="N"/>
  </r>
  <r>
    <x v="2"/>
    <s v="714548"/>
    <s v="Dây dầu DN13 (1/2&quot;)X 1.2m ( ống nước làm mát máy fanuc)"/>
    <m/>
    <n v="15"/>
    <n v="3840000"/>
    <n v="147.69230769230768"/>
    <n v="256000"/>
    <m/>
    <m/>
    <m/>
    <x v="1"/>
    <m/>
    <s v="N"/>
  </r>
  <r>
    <x v="2"/>
    <s v="714756"/>
    <s v="Fitting/khớp nối thẳng ren M5 khi 6"/>
    <m/>
    <n v="50"/>
    <n v="350000"/>
    <n v="13.461538461538462"/>
    <n v="7000"/>
    <m/>
    <m/>
    <m/>
    <x v="1"/>
    <m/>
    <s v="N"/>
  </r>
  <r>
    <x v="2"/>
    <s v="714765"/>
    <s v="Oil Seal /Phớt SDR-50F(50x58x6.5mm)"/>
    <m/>
    <n v="50"/>
    <n v="1650000"/>
    <n v="63.46153846153846"/>
    <n v="33000"/>
    <m/>
    <m/>
    <m/>
    <x v="1"/>
    <m/>
    <s v="N"/>
  </r>
  <r>
    <x v="2"/>
    <s v="714815"/>
    <s v="Twin‑rod pneumatic cylinder/xi lanh khí nén dẫn hướng đôi TN10‑20S"/>
    <m/>
    <n v="2"/>
    <n v="480000"/>
    <n v="18.46153846153846"/>
    <n v="240000"/>
    <m/>
    <m/>
    <m/>
    <x v="1"/>
    <m/>
    <s v="N"/>
  </r>
  <r>
    <x v="2"/>
    <s v="714882"/>
    <s v="Solenoid Valves /van điện từ DSG-01-3C4-D24-N1-51T"/>
    <m/>
    <n v="3"/>
    <n v="4710000"/>
    <n v="181.15384615384616"/>
    <n v="1570000"/>
    <m/>
    <m/>
    <m/>
    <x v="1"/>
    <m/>
    <s v="N"/>
  </r>
  <r>
    <x v="2"/>
    <s v="714915"/>
    <s v="금형부품(DTD)/Chi tiết thép SKD61 KT:160*100.7  SLEEVE CO của khuôn A266"/>
    <m/>
    <n v="1"/>
    <n v="8961900"/>
    <n v="344.68846153846152"/>
    <n v="8961900"/>
    <m/>
    <m/>
    <m/>
    <x v="1"/>
    <m/>
    <s v="N"/>
  </r>
  <r>
    <x v="2"/>
    <s v="715043"/>
    <s v="Servo encoder line/Bộ mã hóa servo B2-3M"/>
    <m/>
    <n v="1"/>
    <n v="719000"/>
    <n v="27.653846153846153"/>
    <n v="719000"/>
    <m/>
    <m/>
    <m/>
    <x v="1"/>
    <m/>
    <s v="N"/>
  </r>
  <r>
    <x v="2"/>
    <s v="715044"/>
    <s v="Servo power line/Dây nguồn servo có phanh B2-3M with the brakes"/>
    <m/>
    <n v="1"/>
    <n v="837000"/>
    <n v="32.192307692307693"/>
    <n v="837000"/>
    <m/>
    <m/>
    <m/>
    <x v="1"/>
    <m/>
    <s v="N"/>
  </r>
  <r>
    <x v="2"/>
    <s v="715045"/>
    <s v="Servo power line/Dây nguồn servo không có phanh B2-3M with no brakes"/>
    <m/>
    <n v="1"/>
    <n v="719000"/>
    <n v="27.653846153846153"/>
    <n v="719000"/>
    <m/>
    <m/>
    <m/>
    <x v="1"/>
    <m/>
    <s v="N"/>
  </r>
  <r>
    <x v="2"/>
    <s v="715046"/>
    <s v="Encoder/Bộ mã hóaE6B2-CWZ6C-360P"/>
    <m/>
    <n v="1"/>
    <n v="4681000"/>
    <n v="180.03846153846155"/>
    <n v="4681000"/>
    <m/>
    <m/>
    <m/>
    <x v="1"/>
    <m/>
    <s v="N"/>
  </r>
  <r>
    <x v="2"/>
    <s v="715056"/>
    <s v="Wireless communication module/Bộ điều chỉnh tín hiệu 485 / 232 + fan heat module"/>
    <m/>
    <n v="2"/>
    <n v="4020000"/>
    <n v="154.61538461538461"/>
    <n v="2010000"/>
    <m/>
    <m/>
    <m/>
    <x v="1"/>
    <m/>
    <s v="N"/>
  </r>
  <r>
    <x v="2"/>
    <s v="715119"/>
    <s v="Bearings/Vòng bi SKF UC 208"/>
    <m/>
    <n v="8"/>
    <n v="800000"/>
    <n v="30.76923076923077"/>
    <n v="100000"/>
    <m/>
    <m/>
    <m/>
    <x v="1"/>
    <m/>
    <s v="N"/>
  </r>
  <r>
    <x v="2"/>
    <s v="715129"/>
    <s v="Folding bracket/Bản lề gập 30cm"/>
    <m/>
    <n v="7"/>
    <n v="945000"/>
    <n v="36.346153846153847"/>
    <n v="135000"/>
    <m/>
    <m/>
    <m/>
    <x v="1"/>
    <m/>
    <s v="N"/>
  </r>
  <r>
    <x v="2"/>
    <s v="715164"/>
    <s v="Temperature Sensor/Cảm biến nhiệt QBT102 -50~100ºC R B Y G12 6 P80mm Xingyuteng RS485 LCD G 1/2 80 mm"/>
    <m/>
    <n v="14"/>
    <n v="49238000"/>
    <n v="1893.7692307692307"/>
    <n v="3517000"/>
    <m/>
    <m/>
    <m/>
    <x v="1"/>
    <m/>
    <s v="N"/>
  </r>
  <r>
    <x v="2"/>
    <s v="715165"/>
    <s v="Water Sewage Pressure Sensor, Diffused Silicon Core/Cảm biến áp suất nước QDW90A W18 G V B3 P3 G2 J5 QIDIAN RS485 LCD 0-1,6 Mpa G1/2"/>
    <m/>
    <n v="4"/>
    <n v="11720000"/>
    <n v="450.76923076923077"/>
    <n v="2930000"/>
    <m/>
    <m/>
    <m/>
    <x v="1"/>
    <m/>
    <s v="N"/>
  </r>
  <r>
    <x v="2"/>
    <s v="715294"/>
    <s v="Sleeve/Trục gáo múc liệu M4B00803-01 S45C (D25/d20xL130)"/>
    <m/>
    <n v="12"/>
    <n v="4440000"/>
    <n v="170.76923076923077"/>
    <n v="370000"/>
    <m/>
    <m/>
    <m/>
    <x v="1"/>
    <m/>
    <s v="N"/>
  </r>
  <r>
    <x v="2"/>
    <s v="715347"/>
    <s v="금형부품/Chi tiết thép  SKD-11 (K) KT:30.25*200*250 STRIPPER"/>
    <m/>
    <n v="1"/>
    <n v="8936200"/>
    <n v="343.7"/>
    <n v="8936200"/>
    <m/>
    <m/>
    <m/>
    <x v="1"/>
    <m/>
    <s v="N"/>
  </r>
  <r>
    <x v="2"/>
    <s v="715357"/>
    <s v="Đầu cos SC 150-12, dùng cho dây 150mm lỗ phi 12"/>
    <m/>
    <n v="20"/>
    <n v="800000"/>
    <n v="30.76923076923077"/>
    <n v="40000"/>
    <m/>
    <m/>
    <m/>
    <x v="1"/>
    <m/>
    <s v="N"/>
  </r>
  <r>
    <x v="2"/>
    <s v="715431"/>
    <s v="금형부품/Chi tiết thép  SKD-11 (K) KT: 25*200*320 STRIPPER"/>
    <m/>
    <n v="1"/>
    <n v="4654800"/>
    <n v="179.03076923076924"/>
    <n v="4654800"/>
    <m/>
    <m/>
    <m/>
    <x v="1"/>
    <m/>
    <s v="N"/>
  </r>
  <r>
    <x v="2"/>
    <s v="715532"/>
    <s v="Screw/Vít trí P/T 1/4"/>
    <m/>
    <n v="160"/>
    <n v="1920000"/>
    <n v="73.84615384615384"/>
    <n v="12000"/>
    <m/>
    <m/>
    <m/>
    <x v="1"/>
    <m/>
    <s v="N"/>
  </r>
  <r>
    <x v="2"/>
    <s v="715623"/>
    <s v="금형부품Chi tiết thép SKD-61(K) KT: 53*72*90 SLIDER"/>
    <m/>
    <n v="2"/>
    <n v="3947700"/>
    <n v="151.83461538461538"/>
    <n v="1973850"/>
    <m/>
    <m/>
    <m/>
    <x v="1"/>
    <m/>
    <s v="N"/>
  </r>
  <r>
    <x v="2"/>
    <s v="715808"/>
    <s v="Flower type rubber coupling/Khớp nối giảm chấn hoa thị 7 cánh dùng cho motor máy đúc 125t. OD147mm, ID69mm, H34mm"/>
    <m/>
    <n v="5"/>
    <n v="525000"/>
    <n v="20.192307692307693"/>
    <n v="105000"/>
    <m/>
    <m/>
    <m/>
    <x v="1"/>
    <m/>
    <s v="N"/>
  </r>
  <r>
    <x v="2"/>
    <s v="715836"/>
    <s v="금형부품Chi tiết thép CU KT: 7.9*127 ĐIỆN CỰC XUNG"/>
    <m/>
    <n v="10"/>
    <n v="2498800"/>
    <n v="96.107692307692304"/>
    <n v="249880"/>
    <m/>
    <m/>
    <m/>
    <x v="1"/>
    <m/>
    <s v="N"/>
  </r>
  <r>
    <x v="2"/>
    <s v="716019"/>
    <s v="TUNGSTEN ELECTRODE ROD   WTC-90   D3*100"/>
    <m/>
    <n v="7"/>
    <n v="2205000"/>
    <n v="84.807692307692307"/>
    <n v="315000"/>
    <m/>
    <m/>
    <m/>
    <x v="1"/>
    <m/>
    <s v="N"/>
  </r>
  <r>
    <x v="2"/>
    <s v="716028"/>
    <s v="Brass Alloy/ Tấm hợp kim đồng (Cu 98.25-99.45%, crom 0.5-1.5%) C11000, kt: T90*40*100mm"/>
    <m/>
    <n v="5"/>
    <n v="7970000"/>
    <n v="306.53846153846155"/>
    <n v="1594000"/>
    <m/>
    <m/>
    <m/>
    <x v="1"/>
    <m/>
    <s v="N"/>
  </r>
  <r>
    <x v="2"/>
    <s v="716032"/>
    <s v="금형부품Chi tiết thép S45C(POS) KT: 10*25*105 BLOCK"/>
    <m/>
    <n v="4"/>
    <n v="802000"/>
    <n v="30.846153846153847"/>
    <n v="200500"/>
    <m/>
    <m/>
    <m/>
    <x v="1"/>
    <m/>
    <s v="N"/>
  </r>
  <r>
    <x v="2"/>
    <s v="716047"/>
    <s v="Sensor cable/ Dây Cảm biến sợi quang Omron E3X-NA11"/>
    <m/>
    <n v="2"/>
    <n v="800000"/>
    <n v="30.76923076923077"/>
    <n v="400000"/>
    <m/>
    <m/>
    <m/>
    <x v="1"/>
    <m/>
    <s v="N"/>
  </r>
  <r>
    <x v="2"/>
    <s v="716081"/>
    <s v="COLLET NIKKEN- K32-20"/>
    <m/>
    <n v="1"/>
    <n v="916000"/>
    <n v="35.230769230769234"/>
    <n v="916000"/>
    <m/>
    <m/>
    <m/>
    <x v="1"/>
    <m/>
    <s v="N"/>
  </r>
  <r>
    <x v="2"/>
    <s v="716084"/>
    <s v="금형부품Chi tiết thép SKD-61 R KT:95.57*107.31 BORE CORE"/>
    <m/>
    <n v="2"/>
    <n v="10871000"/>
    <n v="418.11538461538464"/>
    <n v="5435500"/>
    <m/>
    <m/>
    <m/>
    <x v="1"/>
    <m/>
    <s v="N"/>
  </r>
  <r>
    <x v="2"/>
    <s v="716091"/>
    <s v="금형부품Chi tiết thép SKD-61R KT: 13*15 PIN MAKING"/>
    <m/>
    <n v="3"/>
    <n v="592240"/>
    <n v="22.778461538461539"/>
    <n v="197413.33333333334"/>
    <m/>
    <m/>
    <m/>
    <x v="1"/>
    <m/>
    <s v="N"/>
  </r>
  <r>
    <x v="2"/>
    <s v="716092"/>
    <s v="금형부품/ Chi tiết thép SKD-61R KT: 13*15 PIN MAKING"/>
    <m/>
    <n v="1"/>
    <n v="233240"/>
    <n v="8.9707692307692302"/>
    <n v="233240"/>
    <m/>
    <m/>
    <m/>
    <x v="1"/>
    <m/>
    <s v="N"/>
  </r>
  <r>
    <x v="2"/>
    <s v="716093"/>
    <s v="금형부품Chi tiết thép SKD-61 (K) KT: 45.16*93*123 INSERT"/>
    <m/>
    <n v="2"/>
    <n v="5340800"/>
    <n v="205.41538461538462"/>
    <n v="2670400"/>
    <m/>
    <m/>
    <m/>
    <x v="1"/>
    <m/>
    <s v="N"/>
  </r>
  <r>
    <x v="2"/>
    <s v="716094"/>
    <s v="금형부품Chi tiết thép SKD-61 (K) KT: 90*240*300 LOWER CORE"/>
    <m/>
    <n v="2"/>
    <n v="39488700"/>
    <n v="1518.7961538461539"/>
    <n v="19744350"/>
    <m/>
    <m/>
    <m/>
    <x v="1"/>
    <m/>
    <s v="N"/>
  </r>
  <r>
    <x v="2"/>
    <s v="716095"/>
    <s v="금형부품Chi tiết thép SKD-61R KT: 75*64.53 INSERT"/>
    <m/>
    <n v="4"/>
    <n v="8513400"/>
    <n v="327.43846153846152"/>
    <n v="2128350"/>
    <m/>
    <m/>
    <m/>
    <x v="1"/>
    <m/>
    <s v="N"/>
  </r>
  <r>
    <x v="2"/>
    <s v="716099"/>
    <s v="Solenoid valve/ Van điện từ"/>
    <m/>
    <n v="2"/>
    <n v="14700000"/>
    <n v="565.38461538461536"/>
    <n v="7350000"/>
    <m/>
    <m/>
    <m/>
    <x v="1"/>
    <m/>
    <s v="N"/>
  </r>
  <r>
    <x v="2"/>
    <s v="716100"/>
    <s v="Main filter/ Lọc chính"/>
    <m/>
    <n v="1"/>
    <n v="5420000"/>
    <n v="208.46153846153845"/>
    <n v="5420000"/>
    <m/>
    <m/>
    <m/>
    <x v="1"/>
    <m/>
    <s v="N"/>
  </r>
  <r>
    <x v="2"/>
    <s v="716101"/>
    <s v="Milddle filter/ Lọc trung"/>
    <m/>
    <n v="1"/>
    <n v="3330000"/>
    <n v="128.07692307692307"/>
    <n v="3330000"/>
    <m/>
    <m/>
    <m/>
    <x v="1"/>
    <m/>
    <s v="N"/>
  </r>
  <r>
    <x v="2"/>
    <s v="716102"/>
    <s v="Recovery filter/ Lọc thu hồi"/>
    <m/>
    <n v="1"/>
    <n v="3330000"/>
    <n v="128.07692307692307"/>
    <n v="3330000"/>
    <m/>
    <m/>
    <m/>
    <x v="1"/>
    <m/>
    <s v="N"/>
  </r>
  <r>
    <x v="2"/>
    <s v="716104"/>
    <s v="금형부품Chi tiết thép SKD-61 (K) KT: 110*170*212 SLIDER"/>
    <m/>
    <n v="1"/>
    <n v="12842150"/>
    <n v="493.92884615384617"/>
    <n v="12842150"/>
    <m/>
    <m/>
    <m/>
    <x v="1"/>
    <m/>
    <s v="N"/>
  </r>
  <r>
    <x v="2"/>
    <s v="716105"/>
    <s v="금형부품Chi tiết thép SKD-61 R KT: 150*220.1 SLEEVE"/>
    <m/>
    <n v="1"/>
    <n v="13385200"/>
    <n v="514.81538461538457"/>
    <n v="13385200"/>
    <m/>
    <m/>
    <m/>
    <x v="1"/>
    <m/>
    <s v="N"/>
  </r>
  <r>
    <x v="2"/>
    <s v="716106"/>
    <s v="금형부품Chi tiết thép S45( R )KT: 140*135 RING"/>
    <m/>
    <n v="1"/>
    <n v="1465200"/>
    <n v="56.353846153846156"/>
    <n v="1465200"/>
    <m/>
    <m/>
    <m/>
    <x v="1"/>
    <m/>
    <s v="N"/>
  </r>
  <r>
    <x v="2"/>
    <s v="716107"/>
    <s v="금형부품Chi tiết thép SKD-11 (K) KT: 15*90.32*104.18 PAD"/>
    <m/>
    <n v="2"/>
    <n v="2927700"/>
    <n v="112.60384615384615"/>
    <n v="1463850"/>
    <m/>
    <m/>
    <m/>
    <x v="1"/>
    <m/>
    <s v="N"/>
  </r>
  <r>
    <x v="2"/>
    <s v="740208"/>
    <s v="Hexagonal bolt/ Chìm lục giác M8*90"/>
    <m/>
    <n v="40"/>
    <n v="156000"/>
    <n v="6"/>
    <n v="3900"/>
    <m/>
    <m/>
    <m/>
    <x v="1"/>
    <m/>
    <s v="N"/>
  </r>
  <r>
    <x v="2"/>
    <s v="741079"/>
    <s v="1/2 Twin hammer Air Presure-Súng vặn xiết ốc bulong bằng hơi 1/2 inch TOPMAX TP-1600P"/>
    <m/>
    <n v="4"/>
    <n v="7200000"/>
    <n v="276.92307692307691"/>
    <n v="1800000"/>
    <m/>
    <m/>
    <m/>
    <x v="1"/>
    <m/>
    <s v="N"/>
  </r>
  <r>
    <x v="2"/>
    <s v="744385"/>
    <s v="Mâm cặp CDJ95-L16-CC06R (NX4 housing)"/>
    <m/>
    <n v="3"/>
    <n v="10500000"/>
    <n v="403.84615384615387"/>
    <n v="3500000"/>
    <m/>
    <m/>
    <m/>
    <x v="1"/>
    <m/>
    <s v="N"/>
  </r>
  <r>
    <x v="2"/>
    <s v="744387"/>
    <s v="Holder/Cán dao tiện S16M-SDQCL-07"/>
    <m/>
    <n v="5"/>
    <n v="1825000"/>
    <n v="70.192307692307693"/>
    <n v="365000"/>
    <m/>
    <m/>
    <m/>
    <x v="1"/>
    <m/>
    <s v="N"/>
  </r>
  <r>
    <x v="2"/>
    <s v="744390"/>
    <s v="Special Form D0.4xR0.8xD2xR0.4xA45x1.655FLxD0.89x3.5xD4 FORM"/>
    <m/>
    <n v="21"/>
    <n v="3412500"/>
    <n v="131.25"/>
    <n v="162500"/>
    <m/>
    <m/>
    <m/>
    <x v="1"/>
    <m/>
    <s v="N"/>
  </r>
  <r>
    <x v="2"/>
    <s v="744391"/>
    <s v="Special Form D1.9XR0.1XR0.1XA45X0.9FLXD1.1X3XD4 FORM"/>
    <m/>
    <n v="75"/>
    <n v="13389705.882352941"/>
    <n v="514.98868778280541"/>
    <n v="178529.41176470587"/>
    <m/>
    <m/>
    <m/>
    <x v="1"/>
    <m/>
    <s v="N"/>
  </r>
  <r>
    <x v="2"/>
    <s v="744392"/>
    <s v="Endmill D1.2x2FLxD1.1x6xD6 FLAT EM"/>
    <m/>
    <n v="74"/>
    <n v="10123200"/>
    <n v="389.35384615384618"/>
    <n v="136800"/>
    <m/>
    <m/>
    <m/>
    <x v="1"/>
    <m/>
    <s v="N"/>
  </r>
  <r>
    <x v="2"/>
    <s v="744393"/>
    <s v="Endmill D0.9x3.5FLxD0.85X4xD4 FLAT EM"/>
    <m/>
    <n v="60"/>
    <n v="8100000"/>
    <n v="311.53846153846155"/>
    <n v="135000"/>
    <m/>
    <m/>
    <m/>
    <x v="1"/>
    <m/>
    <s v="N"/>
  </r>
  <r>
    <x v="2"/>
    <s v="744394"/>
    <s v="Reamer D0.9x8.5FLxD6 REAMER(TiB2_NONCHAMFER)"/>
    <m/>
    <n v="85"/>
    <n v="22950000"/>
    <n v="882.69230769230774"/>
    <n v="270000"/>
    <m/>
    <m/>
    <m/>
    <x v="1"/>
    <m/>
    <s v="N"/>
  </r>
  <r>
    <x v="2"/>
    <s v="744412"/>
    <s v="Endmill D0.9x1FLxD0.85x6xD6 FLAT EM"/>
    <m/>
    <n v="27"/>
    <n v="3780000"/>
    <n v="145.38461538461539"/>
    <n v="140000"/>
    <m/>
    <m/>
    <m/>
    <x v="1"/>
    <m/>
    <s v="N"/>
  </r>
  <r>
    <x v="2"/>
    <s v="744413"/>
    <s v="Special D1.3xR0.25xD1.8xR0.25xA45x0.929FLxD0.9x3xD6 FORM"/>
    <m/>
    <n v="5"/>
    <n v="950000"/>
    <n v="36.53846153846154"/>
    <n v="190000"/>
    <m/>
    <m/>
    <m/>
    <x v="1"/>
    <m/>
    <s v="N"/>
  </r>
  <r>
    <x v="2"/>
    <s v="744414"/>
    <s v="Special D0.8xR1xD2.8xR0.15xA35x2.035FLxD1.7x3.5xD6 FORM"/>
    <m/>
    <n v="34"/>
    <n v="6460000"/>
    <n v="248.46153846153845"/>
    <n v="190000"/>
    <m/>
    <m/>
    <m/>
    <x v="1"/>
    <m/>
    <s v="N"/>
  </r>
  <r>
    <x v="2"/>
    <s v="744415"/>
    <s v="Special D1.33xR0.25xD1.83xR0.25xA45x0.995FLxD1x2.5xD6 FORM"/>
    <m/>
    <n v="8"/>
    <n v="1520000"/>
    <n v="58.46153846153846"/>
    <n v="190000"/>
    <m/>
    <m/>
    <m/>
    <x v="1"/>
    <m/>
    <s v="N"/>
  </r>
  <r>
    <x v="2"/>
    <s v="745632"/>
    <s v="Crucible base for SiC Crucible 800kg ø360 x H18cm/ Chân đế lò tái chế"/>
    <m/>
    <n v="1"/>
    <n v="9293152"/>
    <n v="357.42892307692307"/>
    <n v="9293152"/>
    <m/>
    <m/>
    <m/>
    <x v="1"/>
    <m/>
    <s v="N"/>
  </r>
  <r>
    <x v="2"/>
    <s v="745656"/>
    <s v="END MILLS 8*R1*9*40*100L*S8*4F"/>
    <m/>
    <n v="1"/>
    <n v="648000"/>
    <n v="24.923076923076923"/>
    <n v="648000"/>
    <m/>
    <m/>
    <m/>
    <x v="1"/>
    <m/>
    <s v="N"/>
  </r>
  <r>
    <x v="2"/>
    <s v="745676"/>
    <s v="A37 RESISTANCE MACHINE/ Máy đo điện trở"/>
    <m/>
    <n v="1"/>
    <n v="35000000"/>
    <n v="1346.1538461538462"/>
    <n v="35000000"/>
    <m/>
    <m/>
    <m/>
    <x v="1"/>
    <m/>
    <s v="N"/>
  </r>
  <r>
    <x v="2"/>
    <s v="750351"/>
    <s v="Steel Drill/ Mũi khoan bằng thép, phi Ø4.3"/>
    <m/>
    <n v="5"/>
    <n v="170000"/>
    <n v="6.5384615384615383"/>
    <n v="34000"/>
    <m/>
    <m/>
    <m/>
    <x v="1"/>
    <m/>
    <s v="N"/>
  </r>
  <r>
    <x v="2"/>
    <s v="750353"/>
    <s v="Mũi khoan bằng thép, phi Ø5.2"/>
    <m/>
    <n v="4"/>
    <n v="312000"/>
    <n v="12"/>
    <n v="78000"/>
    <m/>
    <m/>
    <m/>
    <x v="1"/>
    <m/>
    <s v="N"/>
  </r>
  <r>
    <x v="2"/>
    <s v="750356"/>
    <s v="Mũi khoan bằng thép, phi Ø7"/>
    <m/>
    <n v="5"/>
    <n v="575000"/>
    <n v="22.115384615384617"/>
    <n v="115000"/>
    <m/>
    <m/>
    <m/>
    <x v="1"/>
    <m/>
    <s v="N"/>
  </r>
  <r>
    <x v="2"/>
    <s v="750409"/>
    <s v="Brass Alloy/ Tấm hợp kim đồng (Cu 98.25-99.45%, crom 0.5-1.5%) C11000 KT: 80*50*T20mm"/>
    <m/>
    <n v="15"/>
    <n v="5235000"/>
    <n v="201.34615384615384"/>
    <n v="349000"/>
    <m/>
    <m/>
    <m/>
    <x v="1"/>
    <m/>
    <s v="N"/>
  </r>
  <r>
    <x v="2"/>
    <s v="750413"/>
    <s v="Tấm hợp kim đồng (Cu 98.25-99.45%, crom 0.5-1.5%) C11000, kt: T30 x 30 x 60"/>
    <m/>
    <n v="12"/>
    <n v="2556000"/>
    <n v="98.307692307692307"/>
    <n v="213000"/>
    <m/>
    <m/>
    <m/>
    <x v="1"/>
    <m/>
    <s v="N"/>
  </r>
  <r>
    <x v="2"/>
    <s v="750417"/>
    <s v="Tấm hợp kim đồng (Cu 98.25-99.45%, crom 0.5-1.5%) C11000, kt :T30*50*100mm"/>
    <m/>
    <n v="11"/>
    <n v="7205000"/>
    <n v="277.11538461538464"/>
    <n v="655000"/>
    <m/>
    <m/>
    <m/>
    <x v="1"/>
    <m/>
    <s v="N"/>
  </r>
  <r>
    <x v="2"/>
    <s v="750492"/>
    <s v="Bearings/Vòng bi NSK 6203ZZ (cover made of stell)"/>
    <m/>
    <n v="10"/>
    <n v="400000"/>
    <n v="15.384615384615385"/>
    <n v="40000"/>
    <m/>
    <m/>
    <m/>
    <x v="1"/>
    <m/>
    <s v="N"/>
  </r>
  <r>
    <x v="2"/>
    <s v="750878"/>
    <s v="Tap screw/Vít bắn tôn 2 cm"/>
    <m/>
    <n v="1800"/>
    <n v="1350000"/>
    <n v="51.92307692307692"/>
    <n v="750"/>
    <m/>
    <m/>
    <m/>
    <x v="1"/>
    <m/>
    <s v="N"/>
  </r>
  <r>
    <x v="2"/>
    <s v="751025"/>
    <s v="Mũi khoan phi 3.3"/>
    <m/>
    <n v="3"/>
    <n v="78000"/>
    <n v="3"/>
    <n v="26000"/>
    <m/>
    <m/>
    <m/>
    <x v="1"/>
    <m/>
    <s v="N"/>
  </r>
  <r>
    <x v="2"/>
    <s v="751389"/>
    <s v="Ejector pin/Thép không rỉ dạng ống đặc (pin đẩy) Ø25*350"/>
    <m/>
    <n v="23"/>
    <n v="4945000"/>
    <n v="190.19230769230768"/>
    <n v="215000"/>
    <m/>
    <m/>
    <m/>
    <x v="1"/>
    <m/>
    <s v="N"/>
  </r>
  <r>
    <x v="2"/>
    <s v="751607"/>
    <s v="Cosse top brass./ đầu cosse đồng. SC 6 - 6"/>
    <m/>
    <n v="400"/>
    <n v="800000"/>
    <n v="30.76923076923077"/>
    <n v="2000"/>
    <m/>
    <m/>
    <m/>
    <x v="1"/>
    <m/>
    <s v="N"/>
  </r>
  <r>
    <x v="2"/>
    <s v="752006"/>
    <s v="Coupling, spacer for die casting machine 125t/Ốp trục tịnh tiến và đệm cho máy đúc 125 tấn"/>
    <m/>
    <n v="2"/>
    <n v="19000000"/>
    <n v="730.76923076923072"/>
    <n v="9500000"/>
    <m/>
    <m/>
    <m/>
    <x v="1"/>
    <m/>
    <s v="N"/>
  </r>
  <r>
    <x v="2"/>
    <s v="752354"/>
    <s v="Mold Pin-EJECTOR PIN_x000a_/Chốt hãm bằng thép của khuôn đúc SKD 61 d6*L100*D8*H4"/>
    <m/>
    <n v="50"/>
    <n v="900000"/>
    <n v="34.615384615384613"/>
    <n v="18000"/>
    <m/>
    <m/>
    <m/>
    <x v="1"/>
    <m/>
    <s v="N"/>
  </r>
  <r>
    <x v="2"/>
    <s v="752814"/>
    <s v="Bulong lục giác nón cầu M6x10"/>
    <m/>
    <n v="352"/>
    <n v="158400"/>
    <n v="6.092307692307692"/>
    <n v="450"/>
    <m/>
    <m/>
    <m/>
    <x v="1"/>
    <m/>
    <s v="N"/>
  </r>
  <r>
    <x v="2"/>
    <s v="753116"/>
    <s v="Aptomat LS 1 pha MCB-BKN2P : 20A"/>
    <m/>
    <n v="7"/>
    <n v="1029000"/>
    <n v="39.57692307692308"/>
    <n v="147000"/>
    <m/>
    <m/>
    <m/>
    <x v="1"/>
    <m/>
    <s v="N"/>
  </r>
  <r>
    <x v="2"/>
    <s v="753117"/>
    <s v="Aptomat LS 1 pha MCB-BKN2P : 32A"/>
    <m/>
    <n v="10"/>
    <n v="1400000"/>
    <n v="53.846153846153847"/>
    <n v="140000"/>
    <m/>
    <m/>
    <m/>
    <x v="1"/>
    <m/>
    <s v="N"/>
  </r>
  <r>
    <x v="2"/>
    <s v="753195"/>
    <s v="Air clamp valve jig_x000a_/ Van khí kẹp jig SY7220-5LOZ-02"/>
    <m/>
    <n v="8"/>
    <n v="11720000"/>
    <n v="450.76923076923077"/>
    <n v="1465000"/>
    <m/>
    <m/>
    <m/>
    <x v="1"/>
    <m/>
    <s v="N"/>
  </r>
  <r>
    <x v="2"/>
    <s v="753234"/>
    <s v="Mold Polishing Liquide/Dung dịch đánh bóng khuôn Grade W7"/>
    <m/>
    <n v="2"/>
    <n v="248000"/>
    <n v="9.5384615384615383"/>
    <n v="124000"/>
    <m/>
    <m/>
    <m/>
    <x v="1"/>
    <m/>
    <s v="N"/>
  </r>
  <r>
    <x v="2"/>
    <s v="753235"/>
    <s v="Mold Polishing Liquide/Dung dịch đánh bóng khuôn Grade W14"/>
    <m/>
    <n v="2"/>
    <n v="248000"/>
    <n v="9.5384615384615383"/>
    <n v="124000"/>
    <m/>
    <m/>
    <m/>
    <x v="1"/>
    <m/>
    <s v="N"/>
  </r>
  <r>
    <x v="2"/>
    <s v="753383"/>
    <s v="Heat resistant cables/Dây điện chịu nhiệt phi 1x 6 mm chịu nhiệt 500 độ"/>
    <m/>
    <n v="100"/>
    <n v="3630000"/>
    <n v="139.61538461538461"/>
    <n v="36300"/>
    <m/>
    <m/>
    <m/>
    <x v="1"/>
    <m/>
    <s v="N"/>
  </r>
  <r>
    <x v="2"/>
    <s v="753815"/>
    <s v="Core (21) of HYDRAULIC PUMP for Die Casting Machine 350 ton/Ruột bơm A12559A của máy bơm thủy lực của máy đúc 350T"/>
    <m/>
    <n v="3"/>
    <n v="31685719.170000002"/>
    <n v="1218.6815065384617"/>
    <n v="10561906.390000001"/>
    <m/>
    <m/>
    <m/>
    <x v="1"/>
    <m/>
    <s v="N"/>
  </r>
  <r>
    <x v="2"/>
    <s v="753816"/>
    <s v="Core (14) of HYDRAULIC PUMP for Die Casting Machine 125ton/ Cục bơm lớn của máy bơm thủy lực của máy đúc 125T"/>
    <m/>
    <n v="1"/>
    <n v="10553200"/>
    <n v="405.89230769230767"/>
    <n v="10553200"/>
    <m/>
    <m/>
    <m/>
    <x v="1"/>
    <m/>
    <s v="N"/>
  </r>
  <r>
    <x v="2"/>
    <s v="754094"/>
    <s v="Gas blower/Khò gas công nghiệp dài 600mm, loa 50mm"/>
    <m/>
    <n v="2"/>
    <n v="1990000"/>
    <n v="76.538461538461533"/>
    <n v="995000"/>
    <m/>
    <m/>
    <m/>
    <x v="1"/>
    <m/>
    <s v="N"/>
  </r>
  <r>
    <x v="2"/>
    <s v="754391"/>
    <s v="Cosse top brass./ đầu cosse đồng SC 70-12"/>
    <m/>
    <n v="20"/>
    <n v="360000"/>
    <n v="13.846153846153847"/>
    <n v="18000"/>
    <m/>
    <m/>
    <m/>
    <x v="1"/>
    <m/>
    <s v="N"/>
  </r>
  <r>
    <x v="2"/>
    <s v="754837"/>
    <s v="Bộ cắt gió đá (Tay cắt mỏ khí oxy) YAMATO (cắt oxy-gas) dây 10 mét"/>
    <m/>
    <n v="2"/>
    <n v="860000"/>
    <n v="33.07692307692308"/>
    <n v="430000"/>
    <m/>
    <m/>
    <m/>
    <x v="1"/>
    <m/>
    <s v="N"/>
  </r>
  <r>
    <x v="2"/>
    <s v="755906"/>
    <s v="Close after measurement/Van thủy lực SAB1W-20A-0"/>
    <m/>
    <n v="9"/>
    <n v="16200000"/>
    <n v="623.07692307692309"/>
    <n v="1800000"/>
    <m/>
    <m/>
    <m/>
    <x v="1"/>
    <m/>
    <s v="N"/>
  </r>
  <r>
    <x v="2"/>
    <s v="756068"/>
    <s v="Lục giác chìm M3*10"/>
    <m/>
    <n v="98"/>
    <n v="58800"/>
    <n v="2.2615384615384615"/>
    <n v="600"/>
    <m/>
    <m/>
    <m/>
    <x v="1"/>
    <m/>
    <s v="N"/>
  </r>
  <r>
    <x v="2"/>
    <s v="756641"/>
    <s v="Ink/Mực langde S101 cho máy marking SOP690 net.(loại không chip) 410"/>
    <m/>
    <n v="1"/>
    <n v="1500000"/>
    <n v="57.692307692307693"/>
    <n v="1500000"/>
    <m/>
    <m/>
    <m/>
    <x v="1"/>
    <m/>
    <s v="N"/>
  </r>
  <r>
    <x v="2"/>
    <s v="756855"/>
    <s v="Brass Alloy/ Tấm hợp kim đồng (Cu 98.25-99.45%, crom 0.5-1.5%) C11000, kt: 20*20*100mm/(동전극재료)"/>
    <m/>
    <n v="9"/>
    <n v="1575000"/>
    <n v="60.57692307692308"/>
    <n v="175000"/>
    <m/>
    <m/>
    <m/>
    <x v="1"/>
    <m/>
    <s v="N"/>
  </r>
  <r>
    <x v="2"/>
    <s v="756857"/>
    <s v="Brass Alloy/ Tấm hợp kim đồng (Cu 98.25-99.45%, crom 0.5-1.5%) C11000, kt: 60*100*100mm/(동전극재료)"/>
    <m/>
    <n v="4"/>
    <n v="10628000"/>
    <n v="408.76923076923077"/>
    <n v="2657000"/>
    <m/>
    <m/>
    <m/>
    <x v="1"/>
    <m/>
    <s v="N"/>
  </r>
  <r>
    <x v="2"/>
    <s v="756981"/>
    <s v="Limit Switch/Công tắc hành trình CNTD CZ 3112"/>
    <m/>
    <n v="14"/>
    <n v="5600000"/>
    <n v="215.38461538461539"/>
    <n v="400000"/>
    <m/>
    <m/>
    <m/>
    <x v="1"/>
    <m/>
    <s v="N"/>
  </r>
  <r>
    <x v="2"/>
    <s v="757028"/>
    <s v="Đèn led dây dán Philips 24V 10.4W/M"/>
    <m/>
    <n v="5"/>
    <n v="2970000"/>
    <n v="114.23076923076923"/>
    <n v="594000"/>
    <m/>
    <m/>
    <m/>
    <x v="1"/>
    <m/>
    <s v="N"/>
  </r>
  <r>
    <x v="2"/>
    <s v="757123"/>
    <s v="Dây xoắn phi 8 (10m/1 Túi) màu trắng"/>
    <m/>
    <n v="8"/>
    <n v="200000"/>
    <n v="7.6923076923076925"/>
    <n v="25000"/>
    <m/>
    <m/>
    <m/>
    <x v="1"/>
    <m/>
    <s v="N"/>
  </r>
  <r>
    <x v="2"/>
    <s v="757657"/>
    <s v="Khớp nối mềm Fanuc A290-6079-x315#b machine coupling"/>
    <m/>
    <n v="3"/>
    <n v="14400000"/>
    <n v="553.84615384615381"/>
    <n v="4800000"/>
    <m/>
    <m/>
    <m/>
    <x v="1"/>
    <m/>
    <s v="N"/>
  </r>
  <r>
    <x v="2"/>
    <s v="757844"/>
    <s v="Power plug (black-red)/Phích cắm điện slide tròn 250V, 20A (chân tròn, màu đỏ đen)"/>
    <m/>
    <n v="6"/>
    <n v="9000000"/>
    <n v="346.15384615384613"/>
    <n v="1500000"/>
    <m/>
    <m/>
    <m/>
    <x v="1"/>
    <m/>
    <s v="N"/>
  </r>
  <r>
    <x v="2"/>
    <s v="758186"/>
    <s v="Tủ điện nhựa kích thước(L:170xW130xH:100)mm"/>
    <m/>
    <n v="25"/>
    <n v="3000000"/>
    <n v="115.38461538461539"/>
    <n v="120000"/>
    <m/>
    <m/>
    <m/>
    <x v="1"/>
    <m/>
    <s v="N"/>
  </r>
  <r>
    <x v="2"/>
    <s v="758761"/>
    <s v="Bearing/vòng bi 6202ZZ NSK"/>
    <m/>
    <n v="10"/>
    <n v="420000"/>
    <n v="16.153846153846153"/>
    <n v="42000"/>
    <m/>
    <m/>
    <m/>
    <x v="1"/>
    <m/>
    <s v="N"/>
  </r>
  <r>
    <x v="2"/>
    <s v="759046"/>
    <s v="Small Core (8) of HYDRAULIC PUMP for Die Casting Machine 125 ton/ Cục bơm nhỏ của máy bơm thủy lực của máy đúc 125T"/>
    <m/>
    <n v="1"/>
    <n v="8363411"/>
    <n v="321.66965384615384"/>
    <n v="8363411"/>
    <m/>
    <m/>
    <m/>
    <x v="1"/>
    <m/>
    <s v="N"/>
  </r>
  <r>
    <x v="2"/>
    <s v="784956"/>
    <s v="Mold Die Casting IMEB2 Housing #7"/>
    <m/>
    <n v="1"/>
    <n v="460000000"/>
    <n v="17692.307692307691"/>
    <n v="460000000"/>
    <m/>
    <m/>
    <m/>
    <x v="1"/>
    <m/>
    <s v="N"/>
  </r>
  <r>
    <x v="2"/>
    <s v="784985"/>
    <s v="SM- A376B SIMTRAY, USB CHECK JIG"/>
    <m/>
    <n v="1"/>
    <n v="5400000"/>
    <n v="207.69230769230768"/>
    <n v="5400000"/>
    <m/>
    <m/>
    <m/>
    <x v="1"/>
    <m/>
    <s v="N"/>
  </r>
  <r>
    <x v="2"/>
    <s v="784987"/>
    <s v="BLOCK_DV_RWS _MCT"/>
    <m/>
    <n v="2"/>
    <n v="1320000"/>
    <n v="50.769230769230766"/>
    <n v="660000"/>
    <m/>
    <m/>
    <m/>
    <x v="1"/>
    <m/>
    <s v="N"/>
  </r>
  <r>
    <x v="2"/>
    <s v="784988"/>
    <s v="BLOCK_DV_US4 RHD _MCT"/>
    <m/>
    <n v="2"/>
    <n v="1320000"/>
    <n v="50.769230769230766"/>
    <n v="660000"/>
    <m/>
    <m/>
    <m/>
    <x v="1"/>
    <m/>
    <s v="N"/>
  </r>
  <r>
    <x v="2"/>
    <s v="784989"/>
    <s v="BLOCK_DV_REPS _MCT"/>
    <m/>
    <n v="2"/>
    <n v="1320000"/>
    <n v="50.769230769230766"/>
    <n v="660000"/>
    <m/>
    <m/>
    <m/>
    <x v="1"/>
    <m/>
    <s v="N"/>
  </r>
  <r>
    <x v="2"/>
    <s v="784993"/>
    <s v="PIN JIG -JG REPS COVER &amp; JG RWS_CMM_JIG"/>
    <m/>
    <n v="4"/>
    <n v="560000"/>
    <n v="21.53846153846154"/>
    <n v="140000"/>
    <m/>
    <m/>
    <m/>
    <x v="1"/>
    <m/>
    <s v="N"/>
  </r>
  <r>
    <x v="2"/>
    <s v="784994"/>
    <s v="Insert PIN - JG REPS COVER"/>
    <m/>
    <n v="16"/>
    <n v="6500000"/>
    <n v="250"/>
    <n v="406250"/>
    <m/>
    <m/>
    <m/>
    <x v="1"/>
    <m/>
    <s v="N"/>
  </r>
  <r>
    <x v="2"/>
    <s v="784995"/>
    <s v="Insert PIN - US4 COVER"/>
    <m/>
    <n v="20"/>
    <n v="8000000"/>
    <n v="307.69230769230768"/>
    <n v="400000"/>
    <m/>
    <m/>
    <m/>
    <x v="1"/>
    <m/>
    <s v="N"/>
  </r>
  <r>
    <x v="2"/>
    <s v="785010"/>
    <s v="JG RWS - UCP New Make"/>
    <m/>
    <n v="1"/>
    <n v="6000000"/>
    <n v="230.76923076923077"/>
    <n v="6000000"/>
    <m/>
    <m/>
    <m/>
    <x v="1"/>
    <m/>
    <s v="N"/>
  </r>
  <r>
    <x v="3"/>
    <s v="900196"/>
    <s v="Battery door #1 (50-PE623-1), Linh kiện Qualcom      50-PE623-1"/>
    <s v="Qualcom"/>
    <n v="1"/>
    <n v="340274996.36000001"/>
    <n v="13087.49986"/>
    <n v="340274996.36000001"/>
    <m/>
    <m/>
    <m/>
    <x v="2"/>
    <s v="No provision"/>
    <s v="Y"/>
  </r>
  <r>
    <x v="3"/>
    <s v="900198"/>
    <s v="DOOR #1 (50-PE401-1), Linh kiện Qualcom 50-PE401-1"/>
    <s v="Qualcom"/>
    <n v="1"/>
    <n v="340274996.36000001"/>
    <n v="13087.49986"/>
    <n v="340274996.36000001"/>
    <m/>
    <m/>
    <m/>
    <x v="2"/>
    <s v="No provision"/>
    <s v="Y"/>
  </r>
  <r>
    <x v="3"/>
    <s v="900205"/>
    <s v="Rear - Housing, Linh kiện Qualcom Rear Housing"/>
    <s v="Qualcom"/>
    <n v="1"/>
    <n v="399000000"/>
    <n v="15346.153846153846"/>
    <n v="399000000"/>
    <m/>
    <m/>
    <m/>
    <x v="2"/>
    <s v="No provision"/>
    <s v="Y"/>
  </r>
  <r>
    <x v="3"/>
    <s v="901022"/>
    <s v="50-40356-1_Display, Cover, Plastic, MTP Pinnacles, Linh kiện qualcomm 50-40356-1"/>
    <s v="Qualcom"/>
    <n v="5"/>
    <n v="197600"/>
    <n v="7.6"/>
    <n v="39520"/>
    <m/>
    <m/>
    <m/>
    <x v="1"/>
    <m/>
    <s v="Y"/>
  </r>
  <r>
    <x v="3"/>
    <s v="901182"/>
    <s v="Tool 粗镗刀 Rough boring cutter/Dao phay  Ø86.37*87.37*59.75L(NX4 Housing）"/>
    <s v="Auto"/>
    <n v="3"/>
    <n v="28800000"/>
    <n v="1107.6923076923076"/>
    <n v="9600000"/>
    <m/>
    <m/>
    <m/>
    <x v="2"/>
    <s v="No provision"/>
    <s v="Y"/>
  </r>
  <r>
    <x v="3"/>
    <s v="901362"/>
    <s v="LOWER CORE OF JG REPS HOUSING MOLD -  ECN CHANGE(LC - NEW MAKE) / Nhân bên dưới của khuôn JG Reps Housing"/>
    <s v="Auto"/>
    <n v="1"/>
    <n v="135000000"/>
    <n v="5192.3076923076924"/>
    <n v="135000000"/>
    <m/>
    <m/>
    <m/>
    <x v="1"/>
    <m/>
    <e v="#N/A"/>
  </r>
  <r>
    <x v="3"/>
    <s v="901364"/>
    <s v="Mold Die casting LT2 Housing, 1 CAV (Full set)/Khuôn đúc LT2 Housing #1"/>
    <s v="Auto"/>
    <n v="1"/>
    <n v="452000000"/>
    <n v="17384.615384615383"/>
    <n v="452000000"/>
    <m/>
    <m/>
    <m/>
    <x v="1"/>
    <m/>
    <e v="#N/A"/>
  </r>
  <r>
    <x v="3"/>
    <s v="901365"/>
    <s v="Mold Die casting US cover 2 CAV (Full set)/Khuôn đúc US Cover #1"/>
    <s v="Auto"/>
    <n v="1"/>
    <n v="480000000"/>
    <n v="18461.538461538461"/>
    <n v="480000000"/>
    <m/>
    <m/>
    <m/>
    <x v="1"/>
    <m/>
    <e v="#N/A"/>
  </r>
  <r>
    <x v="3"/>
    <s v="901369"/>
    <s v="RWS COVER -  ECN CHANGE (LC - NEW MAKE)"/>
    <s v="Auto"/>
    <n v="1"/>
    <n v="74000000"/>
    <n v="2846.1538461538462"/>
    <n v="74000000"/>
    <m/>
    <m/>
    <m/>
    <x v="1"/>
    <m/>
    <e v="#N/A"/>
  </r>
  <r>
    <x v="3"/>
    <s v="900531"/>
    <s v="50-PP795-1 PAD, CAMERA DIVIDER, BĂNG DÍNH 50-PP795-1"/>
    <s v="Auto"/>
    <n v="850"/>
    <n v="762450"/>
    <n v="29.324999999999999"/>
    <n v="897"/>
    <m/>
    <m/>
    <m/>
    <x v="1"/>
    <m/>
    <e v="#N/A"/>
  </r>
  <r>
    <x v="3"/>
    <s v="901030"/>
    <s v="50-40356-2_DISPLAY COVER, PLASTIC, MTP KUNO, Linh kiện qualcomm 50-40356-2"/>
    <s v="Auto"/>
    <n v="200"/>
    <n v="7904000"/>
    <n v="304"/>
    <n v="39520"/>
    <m/>
    <m/>
    <m/>
    <x v="1"/>
    <m/>
    <e v="#N/A"/>
  </r>
  <r>
    <x v="3"/>
    <s v="901405"/>
    <s v="LT2 HSG - MCT Jig (new vesion)"/>
    <s v="Auto"/>
    <n v="1"/>
    <n v="28000000"/>
    <n v="1076.9230769230769"/>
    <n v="28000000"/>
    <m/>
    <m/>
    <m/>
    <x v="1"/>
    <m/>
    <e v="#N/A"/>
  </r>
  <r>
    <x v="3"/>
    <s v="901408"/>
    <s v="NX4 HSG - AIR GAGE HEAD/MASTER"/>
    <s v="Auto"/>
    <n v="1"/>
    <n v="65721741.659999996"/>
    <n v="2527.7592946153845"/>
    <n v="65721741.659999996"/>
    <m/>
    <m/>
    <m/>
    <x v="1"/>
    <m/>
    <e v="#N/A"/>
  </r>
  <r>
    <x v="3"/>
    <s v="901409"/>
    <s v="JK1-LHD HSG_New Bore core"/>
    <s v="Auto"/>
    <n v="1"/>
    <n v="27000000"/>
    <n v="1038.4615384615386"/>
    <n v="27000000"/>
    <m/>
    <m/>
    <m/>
    <x v="1"/>
    <m/>
    <e v="#N/A"/>
  </r>
  <r>
    <x v="3"/>
    <s v="900668"/>
    <s v="Left bracket 50-36919-1/Khung đỡ màn hình bên trái dùng cho oto bằng nhôm 50-36919-1"/>
    <s v="Auto"/>
    <n v="5"/>
    <n v="3023606.6999999899"/>
    <n v="116.292565384615"/>
    <n v="604721.33999999799"/>
    <m/>
    <m/>
    <m/>
    <x v="1"/>
    <m/>
    <s v="N"/>
  </r>
  <r>
    <x v="3"/>
    <s v="901370"/>
    <s v="Mold Die casting CL4  Housing  1 CAV (Full set) #16"/>
    <s v="Auto"/>
    <n v="1"/>
    <n v="450000000"/>
    <n v="17307.692307692309"/>
    <n v="450000000"/>
    <m/>
    <m/>
    <m/>
    <x v="1"/>
    <m/>
    <e v="#N/A"/>
  </r>
  <r>
    <x v="3"/>
    <s v="901371"/>
    <s v="Mold Die casting CL4  Housing  1 CAV (Full set) #17"/>
    <s v="Auto"/>
    <n v="1"/>
    <n v="450000000"/>
    <n v="17307.692307692309"/>
    <n v="450000000"/>
    <m/>
    <m/>
    <m/>
    <x v="1"/>
    <m/>
    <e v="#N/A"/>
  </r>
  <r>
    <x v="3"/>
    <s v="901372"/>
    <s v="Mold Die casting MQ4aPE  Housing  1 CAV (Full set) #11"/>
    <s v="Auto"/>
    <n v="1"/>
    <n v="450000000"/>
    <n v="17307.692307692309"/>
    <n v="450000000"/>
    <m/>
    <m/>
    <m/>
    <x v="1"/>
    <m/>
    <e v="#N/A"/>
  </r>
  <r>
    <x v="3"/>
    <s v="901373"/>
    <s v="Mold Die casting MQ4aPE  Housing  1 CAV (Full set) #12"/>
    <s v="Auto"/>
    <n v="1"/>
    <n v="450000000"/>
    <n v="17307.692307692309"/>
    <n v="450000000"/>
    <m/>
    <m/>
    <m/>
    <x v="1"/>
    <m/>
    <e v="#N/A"/>
  </r>
  <r>
    <x v="3"/>
    <s v="901406"/>
    <s v="Mold Die Casting GEN3 AL5 HOUSING #12"/>
    <s v="Auto"/>
    <n v="1"/>
    <n v="525000000"/>
    <n v="20192.307692307691"/>
    <n v="525000000"/>
    <m/>
    <m/>
    <m/>
    <x v="1"/>
    <m/>
    <e v="#N/A"/>
  </r>
  <r>
    <x v="3"/>
    <s v="901422"/>
    <s v="US4 RHD Cover - MCT Jig - Ver 02"/>
    <s v="Auto"/>
    <n v="1"/>
    <n v="24000000"/>
    <n v="923.07692307692309"/>
    <n v="24000000"/>
    <m/>
    <m/>
    <m/>
    <x v="1"/>
    <m/>
    <e v="#N/A"/>
  </r>
  <r>
    <x v="3"/>
    <s v="901423"/>
    <s v="ME1a, MV1a HSG - CMM Jig"/>
    <s v="Auto"/>
    <n v="1"/>
    <n v="7400000"/>
    <n v="284.61538461538464"/>
    <n v="7400000"/>
    <m/>
    <m/>
    <m/>
    <x v="1"/>
    <m/>
    <e v="#N/A"/>
  </r>
  <r>
    <x v="3"/>
    <s v="901424"/>
    <s v="ME1a HOUSING_MCT Jig"/>
    <s v="Auto"/>
    <n v="1"/>
    <n v="25450000"/>
    <n v="978.84615384615381"/>
    <n v="25450000"/>
    <m/>
    <m/>
    <m/>
    <x v="1"/>
    <m/>
    <e v="#N/A"/>
  </r>
  <r>
    <x v="3"/>
    <s v="901425"/>
    <s v="JG REPS LHD Cover - MCT Jig - Ver 02"/>
    <s v="Auto"/>
    <n v="1"/>
    <n v="22800000"/>
    <n v="876.92307692307691"/>
    <n v="22800000"/>
    <m/>
    <m/>
    <m/>
    <x v="1"/>
    <m/>
    <e v="#N/A"/>
  </r>
  <r>
    <x v="3"/>
    <s v="901426"/>
    <s v="JG RWS Cover - MCT Jig -Ver 02"/>
    <s v="Auto"/>
    <n v="1"/>
    <n v="22800000"/>
    <n v="876.92307692307691"/>
    <n v="22800000"/>
    <m/>
    <m/>
    <m/>
    <x v="1"/>
    <m/>
    <e v="#N/A"/>
  </r>
  <r>
    <x v="3"/>
    <s v="901427"/>
    <s v="JG REPS LHD_MARKING JIG"/>
    <s v="Auto"/>
    <n v="1"/>
    <n v="570000"/>
    <n v="21.923076923076923"/>
    <n v="570000"/>
    <m/>
    <m/>
    <m/>
    <x v="1"/>
    <m/>
    <e v="#N/A"/>
  </r>
  <r>
    <x v="4"/>
    <s v="260000"/>
    <s v="INJ 20-70269-FA1"/>
    <s v="Cosmetic"/>
    <n v="19276"/>
    <n v="20591304.124699999"/>
    <n v="791.97323556538458"/>
    <n v="1068.2353249999999"/>
    <s v="BU Discontinued - [1]"/>
    <n v="19276"/>
    <n v="20591304.124700002"/>
    <x v="2"/>
    <s v="Keep provision"/>
    <s v="Y"/>
  </r>
  <r>
    <x v="4"/>
    <s v="260001"/>
    <s v="INJ PP Case"/>
    <s v="Cosmetic"/>
    <n v="6966"/>
    <n v="24711847.80156"/>
    <n v="950.45568467538465"/>
    <n v="3547.4946599999998"/>
    <s v="BU Discontinued - [1]"/>
    <n v="6966"/>
    <n v="24711847.80156"/>
    <x v="2"/>
    <s v="Keep provision"/>
    <s v="Y"/>
  </r>
  <r>
    <x v="4"/>
    <s v="260002"/>
    <s v="INJ 13-71986-001"/>
    <s v="Cosmetic"/>
    <n v="5655"/>
    <n v="11673120.409469999"/>
    <n v="448.966169595"/>
    <n v="2064.212274"/>
    <s v="BU Discontinued - [1]"/>
    <n v="5655"/>
    <n v="11673120.409469999"/>
    <x v="2"/>
    <s v="Keep provision"/>
    <s v="Y"/>
  </r>
  <r>
    <x v="4"/>
    <s v="260003"/>
    <s v="INJ 20-01292-FA1"/>
    <s v="Cosmetic"/>
    <n v="3590"/>
    <n v="3877680.35995"/>
    <n v="149.14155230576924"/>
    <n v="1080.1338049999999"/>
    <s v="BU Discontinued - [1]"/>
    <n v="3590"/>
    <n v="3877680.3599499995"/>
    <x v="2"/>
    <s v="Keep provision"/>
    <s v="Y"/>
  </r>
  <r>
    <x v="4"/>
    <s v="260007"/>
    <s v="INJ 01-91031-E01"/>
    <s v="Cosmetic"/>
    <n v="246"/>
    <n v="849287.44996799994"/>
    <n v="32.664901921846152"/>
    <n v="3452.3880079999999"/>
    <s v="BU Discontinued - [1]"/>
    <n v="246"/>
    <n v="849287.44996799994"/>
    <x v="2"/>
    <s v="Keep provision"/>
    <s v="Y"/>
  </r>
  <r>
    <x v="4"/>
    <s v="260009"/>
    <s v="INJ 01-91032-E01"/>
    <s v="Cosmetic"/>
    <n v="120"/>
    <n v="468185.01"/>
    <n v="18.007115769230769"/>
    <n v="3901.5417499999999"/>
    <s v="BU Discontinued - [1]"/>
    <n v="120"/>
    <n v="468185.01"/>
    <x v="2"/>
    <s v="Keep provision"/>
    <s v="Y"/>
  </r>
  <r>
    <x v="4"/>
    <s v="260014"/>
    <s v="INJ 72162"/>
    <s v="Cosmetic"/>
    <n v="1670"/>
    <n v="5537909.3195500001"/>
    <n v="212.99651229038463"/>
    <n v="3316.1133650000002"/>
    <s v="BU Discontinued - [1]"/>
    <n v="1670"/>
    <n v="5537909.3195500001"/>
    <x v="2"/>
    <s v="Keep provision"/>
    <s v="Y"/>
  </r>
  <r>
    <x v="4"/>
    <s v="260015"/>
    <s v="INJ 72159"/>
    <s v="Cosmetic"/>
    <n v="3203"/>
    <n v="7804363.9815530004"/>
    <n v="300.16784544434614"/>
    <n v="2436.5794510000001"/>
    <s v="BU Discontinued - [1]"/>
    <n v="3203"/>
    <n v="7804363.9815530004"/>
    <x v="2"/>
    <s v="Keep provision"/>
    <s v="Y"/>
  </r>
  <r>
    <x v="4"/>
    <s v="260017"/>
    <s v="INJ BOTTOM 99-00042-001"/>
    <s v="Cosmetic"/>
    <n v="2349"/>
    <n v="11227000.709268"/>
    <n v="431.80771958723079"/>
    <n v="4779.4809320000004"/>
    <s v="BU Discontinued - [1]"/>
    <n v="2349"/>
    <n v="11227000.709268002"/>
    <x v="2"/>
    <s v="Keep provision"/>
    <s v="Y"/>
  </r>
  <r>
    <x v="4"/>
    <s v="260018"/>
    <s v="INJ 4013535"/>
    <s v="Cosmetic"/>
    <n v="523"/>
    <n v="729680.38003300002"/>
    <n v="28.064630001269233"/>
    <n v="1395.1823710000001"/>
    <s v="BU Discontinued - [1]"/>
    <n v="523"/>
    <n v="729680.38003300002"/>
    <x v="2"/>
    <s v="Keep provision"/>
    <s v="Y"/>
  </r>
  <r>
    <x v="4"/>
    <s v="260022"/>
    <s v="INJ 72167"/>
    <s v="Cosmetic"/>
    <n v="464"/>
    <n v="1352276.610144"/>
    <n v="52.010638851692306"/>
    <n v="2914.3892460000002"/>
    <s v="BU Discontinued - [1]"/>
    <n v="464"/>
    <n v="1352276.610144"/>
    <x v="2"/>
    <s v="Keep provision"/>
    <s v="Y"/>
  </r>
  <r>
    <x v="4"/>
    <s v="260032"/>
    <s v="INJ 71372"/>
    <s v="Cosmetic"/>
    <n v="5830"/>
    <n v="7564397.4182700003"/>
    <n v="290.93836224115387"/>
    <n v="1297.495269"/>
    <s v="BU Discontinued - [1]"/>
    <n v="5830"/>
    <n v="7564397.4182700003"/>
    <x v="2"/>
    <s v="Keep provision"/>
    <s v="Y"/>
  </r>
  <r>
    <x v="4"/>
    <s v="260037"/>
    <s v="INJ 20-00100-003"/>
    <s v="Cosmetic"/>
    <n v="1228.5"/>
    <n v="1667748.290481"/>
    <n v="64.144165018500004"/>
    <n v="1357.548466"/>
    <s v="BU Discontinued - [1]"/>
    <n v="1228.5"/>
    <n v="1667748.290481"/>
    <x v="2"/>
    <s v="Keep provision"/>
    <s v="Y"/>
  </r>
  <r>
    <x v="4"/>
    <s v="260038"/>
    <s v="INJ 20-00101-003"/>
    <s v="Cosmetic"/>
    <n v="1425"/>
    <n v="1951074.4405499999"/>
    <n v="75.041324636538462"/>
    <n v="1369.1750460000001"/>
    <s v="BU Discontinued - [1]"/>
    <n v="1425"/>
    <n v="1951074.4405499999"/>
    <x v="2"/>
    <s v="Keep provision"/>
    <s v="Y"/>
  </r>
  <r>
    <x v="4"/>
    <s v="260040"/>
    <s v="INJ 4013537"/>
    <s v="Cosmetic"/>
    <n v="552"/>
    <n v="1174401.5898239999"/>
    <n v="45.169291916307692"/>
    <n v="2127.5391119999999"/>
    <s v="BU Discontinued - [1]"/>
    <n v="552"/>
    <n v="1174401.5898239999"/>
    <x v="2"/>
    <s v="Keep provision"/>
    <s v="Y"/>
  </r>
  <r>
    <x v="4"/>
    <s v="260041"/>
    <s v="INJ 4020669"/>
    <s v="Cosmetic"/>
    <n v="1505"/>
    <n v="2020553.839955"/>
    <n v="77.713609229038454"/>
    <n v="1342.5606909999999"/>
    <s v="BU Discontinued - [1]"/>
    <n v="1505"/>
    <n v="2020553.839955"/>
    <x v="2"/>
    <s v="Keep provision"/>
    <s v="Y"/>
  </r>
  <r>
    <x v="4"/>
    <s v="260049"/>
    <s v="INJ 01-71298-U01"/>
    <s v="Cosmetic"/>
    <n v="402"/>
    <n v="576739.14980400004"/>
    <n v="22.18227499246154"/>
    <n v="1434.6745020000001"/>
    <s v="BU Discontinued - [1]"/>
    <n v="402"/>
    <n v="576739.14980400004"/>
    <x v="2"/>
    <s v="Keep provision"/>
    <s v="Y"/>
  </r>
  <r>
    <x v="4"/>
    <s v="260051"/>
    <s v="INJ01-71312-U01"/>
    <s v="Cosmetic"/>
    <n v="1397"/>
    <n v="1772379.0004469999"/>
    <n v="68.168423094115383"/>
    <n v="1268.703651"/>
    <s v="BU Discontinued - [1]"/>
    <n v="1397"/>
    <n v="1772379.0004469999"/>
    <x v="2"/>
    <s v="Keep provision"/>
    <s v="Y"/>
  </r>
  <r>
    <x v="4"/>
    <s v="260052"/>
    <s v="INJ 01-72329-002"/>
    <s v="Cosmetic"/>
    <n v="187"/>
    <n v="132699.210028"/>
    <n v="5.1038157703076923"/>
    <n v="709.621444"/>
    <s v="BU Discontinued - [1]"/>
    <n v="187"/>
    <n v="132699.210028"/>
    <x v="2"/>
    <s v="Keep provision"/>
    <s v="Y"/>
  </r>
  <r>
    <x v="4"/>
    <s v="260065"/>
    <s v="INJ 20-02294-FA1"/>
    <s v="Cosmetic"/>
    <n v="1470"/>
    <n v="1585760.15976"/>
    <n v="60.990775375384615"/>
    <n v="1078.7484079999999"/>
    <s v="BU Discontinued - [1]"/>
    <n v="1470"/>
    <n v="1585760.15976"/>
    <x v="2"/>
    <s v="Keep provision"/>
    <s v="Y"/>
  </r>
  <r>
    <x v="4"/>
    <s v="260067"/>
    <s v="INJ 20-70268-FA1"/>
    <s v="Cosmetic"/>
    <n v="30799"/>
    <n v="33284348.866234999"/>
    <n v="1280.1672640859615"/>
    <n v="1080.6957649999999"/>
    <s v="BU Discontinued - [1]"/>
    <n v="30799"/>
    <n v="33284348.866234999"/>
    <x v="2"/>
    <s v="Keep provision"/>
    <s v="Y"/>
  </r>
  <r>
    <x v="4"/>
    <s v="260069"/>
    <s v="INJ 01-72323-002"/>
    <s v="Cosmetic"/>
    <n v="2"/>
    <n v="2953.64"/>
    <n v="0.11360153846153846"/>
    <n v="1476.82"/>
    <s v="BU Discontinued - [1]"/>
    <n v="2"/>
    <n v="2953.64"/>
    <x v="2"/>
    <s v="Keep provision"/>
    <s v="Y"/>
  </r>
  <r>
    <x v="4"/>
    <s v="260079"/>
    <s v="INJ 01-31342-FE1"/>
    <s v="Cosmetic"/>
    <n v="8"/>
    <n v="8975.56"/>
    <n v="0.34521384615384615"/>
    <n v="1121.9449999999999"/>
    <s v="BU Discontinued - [1]"/>
    <n v="8"/>
    <n v="8975.56"/>
    <x v="2"/>
    <s v="Keep provision"/>
    <s v="Y"/>
  </r>
  <r>
    <x v="4"/>
    <s v="260080"/>
    <s v="INJ 01-31161-FE1"/>
    <s v="Cosmetic"/>
    <n v="858"/>
    <n v="1024933.289952"/>
    <n v="39.420511152000003"/>
    <n v="1194.5609440000001"/>
    <s v="BU Discontinued - [1]"/>
    <n v="858"/>
    <n v="1024933.289952"/>
    <x v="2"/>
    <s v="Keep provision"/>
    <s v="Y"/>
  </r>
  <r>
    <x v="4"/>
    <s v="260088"/>
    <s v="INJ 20-71064-00G"/>
    <s v="Cosmetic"/>
    <n v="977"/>
    <n v="1399990.069967"/>
    <n v="53.845771921807696"/>
    <n v="1432.9478710000001"/>
    <s v="BU Discontinued - [1]"/>
    <n v="977"/>
    <n v="1399990.069967"/>
    <x v="2"/>
    <s v="Keep provision"/>
    <s v="Y"/>
  </r>
  <r>
    <x v="4"/>
    <s v="260090"/>
    <s v="INJ 20-02290-FA1"/>
    <s v="Cosmetic"/>
    <n v="7676"/>
    <n v="10254483.363452001"/>
    <n v="394.40320628661539"/>
    <n v="1335.9149770000001"/>
    <s v="BU Discontinued - [1]"/>
    <n v="7676"/>
    <n v="10254483.363451999"/>
    <x v="2"/>
    <s v="Keep provision"/>
    <s v="Y"/>
  </r>
  <r>
    <x v="4"/>
    <s v="260092"/>
    <s v="INJ FNK0002"/>
    <s v="Cosmetic"/>
    <n v="212"/>
    <n v="259067.76003199999"/>
    <n v="9.9641446166153838"/>
    <n v="1222.017736"/>
    <s v="BU Discontinued - [1]"/>
    <n v="212"/>
    <n v="259067.76003199999"/>
    <x v="2"/>
    <s v="Keep provision"/>
    <s v="Y"/>
  </r>
  <r>
    <x v="4"/>
    <s v="260095"/>
    <s v="INJ FNK0005"/>
    <s v="Cosmetic"/>
    <n v="1005"/>
    <n v="1168057.860135"/>
    <n v="44.925302312884611"/>
    <n v="1162.246627"/>
    <s v="BU Discontinued - [1]"/>
    <n v="1005"/>
    <n v="1168057.860135"/>
    <x v="2"/>
    <s v="Keep provision"/>
    <s v="Y"/>
  </r>
  <r>
    <x v="4"/>
    <s v="260097"/>
    <s v="INJ DNK0001"/>
    <s v="Cosmetic"/>
    <n v="196"/>
    <n v="239539.93"/>
    <n v="9.2130742307692302"/>
    <n v="1222.1424999999999"/>
    <s v="BU Discontinued - [1]"/>
    <n v="196"/>
    <n v="239539.93"/>
    <x v="2"/>
    <s v="Keep provision"/>
    <s v="Y"/>
  </r>
  <r>
    <x v="4"/>
    <s v="260102"/>
    <s v="INJ DNK0006"/>
    <s v="Cosmetic"/>
    <n v="130"/>
    <n v="158853.13002000001"/>
    <n v="6.1097357700000003"/>
    <n v="1221.9471540000002"/>
    <s v="BU Discontinued - [1]"/>
    <n v="130"/>
    <n v="158853.13001999998"/>
    <x v="2"/>
    <s v="Keep provision"/>
    <s v="Y"/>
  </r>
  <r>
    <x v="4"/>
    <s v="260104"/>
    <s v="INJ DNK0008"/>
    <s v="Cosmetic"/>
    <n v="483"/>
    <n v="549559.04992799996"/>
    <n v="21.136886535692305"/>
    <n v="1137.803416"/>
    <s v="BU Discontinued - [1]"/>
    <n v="483"/>
    <n v="549559.04992799996"/>
    <x v="2"/>
    <s v="Keep provision"/>
    <s v="Y"/>
  </r>
  <r>
    <x v="4"/>
    <s v="260106"/>
    <s v="INJ GNK0002"/>
    <s v="Cosmetic"/>
    <n v="560"/>
    <n v="684556.99983999995"/>
    <n v="26.329115378461537"/>
    <n v="1222.4232139999999"/>
    <s v="BU Discontinued - [1]"/>
    <n v="560"/>
    <n v="684556.99983999995"/>
    <x v="2"/>
    <s v="Keep provision"/>
    <s v="Y"/>
  </r>
  <r>
    <x v="4"/>
    <s v="260108"/>
    <s v="INJ LNK0001"/>
    <s v="Cosmetic"/>
    <n v="651"/>
    <n v="1095642.2897699999"/>
    <n v="42.140088068076921"/>
    <n v="1683.0142699999999"/>
    <s v="BU Discontinued - [1]"/>
    <n v="651"/>
    <n v="1095642.2897699999"/>
    <x v="2"/>
    <s v="Keep provision"/>
    <s v="Y"/>
  </r>
  <r>
    <x v="4"/>
    <s v="260109"/>
    <s v="INJ PNK0001"/>
    <s v="Cosmetic"/>
    <n v="645"/>
    <n v="651318.47031"/>
    <n v="25.050710396538463"/>
    <n v="1009.796078"/>
    <s v="BU Discontinued - [1]"/>
    <n v="645"/>
    <n v="651318.47031"/>
    <x v="2"/>
    <s v="Keep provision"/>
    <s v="Y"/>
  </r>
  <r>
    <x v="4"/>
    <s v="260110"/>
    <s v="INJ PNK0002"/>
    <s v="Cosmetic"/>
    <n v="70"/>
    <n v="69844.340020000003"/>
    <n v="2.68632077"/>
    <n v="997.77628600000003"/>
    <s v="BU Discontinued - [1]"/>
    <n v="70"/>
    <n v="69844.340020000003"/>
    <x v="2"/>
    <s v="Keep provision"/>
    <s v="Y"/>
  </r>
  <r>
    <x v="4"/>
    <s v="260112"/>
    <s v="INJ BOTTOM CASE-white Muse&amp;co (NAIL)"/>
    <s v="Cosmetic"/>
    <n v="3257"/>
    <n v="9186844.3314149994"/>
    <n v="353.3401665928846"/>
    <n v="2820.6460949999996"/>
    <s v="BU Discontinued - [1]"/>
    <n v="3257"/>
    <n v="9186844.3314150013"/>
    <x v="2"/>
    <s v="Keep provision"/>
    <s v="Y"/>
  </r>
  <r>
    <x v="4"/>
    <s v="260114"/>
    <s v="INJ BOTTOM CASE- black (NAIL)"/>
    <s v="Cosmetic"/>
    <n v="3665"/>
    <n v="14778325.210355001"/>
    <n v="568.3971234751923"/>
    <n v="4032.285187"/>
    <s v="BU Discontinued - [1]"/>
    <n v="3665"/>
    <n v="14778325.210354999"/>
    <x v="2"/>
    <s v="Keep provision"/>
    <s v="Y"/>
  </r>
  <r>
    <x v="4"/>
    <s v="260117"/>
    <s v="INJ 4013794 - Shore Thing"/>
    <s v="Cosmetic"/>
    <n v="72"/>
    <n v="276859.000008"/>
    <n v="10.648423077230769"/>
    <n v="3845.2638889999998"/>
    <s v="BU Discontinued - [1]"/>
    <n v="72"/>
    <n v="276859.000008"/>
    <x v="2"/>
    <s v="Keep provision"/>
    <s v="Y"/>
  </r>
  <r>
    <x v="4"/>
    <s v="260119"/>
    <s v="INJ 4013796 - Skinny Dipping"/>
    <s v="Cosmetic"/>
    <n v="280"/>
    <n v="781986.8"/>
    <n v="30.076415384615387"/>
    <n v="2792.81"/>
    <s v="BU Discontinued - [1]"/>
    <n v="280"/>
    <n v="781986.79999999993"/>
    <x v="2"/>
    <s v="Keep provision"/>
    <s v="Y"/>
  </r>
  <r>
    <x v="4"/>
    <s v="260120"/>
    <s v="INJ 4013797 - High Tides"/>
    <s v="Cosmetic"/>
    <n v="686"/>
    <n v="1231328.470246"/>
    <n v="47.358787317153848"/>
    <n v="1794.9394609999999"/>
    <s v="BU Discontinued - [1]"/>
    <n v="686"/>
    <n v="1231328.470246"/>
    <x v="2"/>
    <s v="Keep provision"/>
    <s v="Y"/>
  </r>
  <r>
    <x v="4"/>
    <s v="260122"/>
    <s v="INJ 20-02209-FA1"/>
    <s v="Cosmetic"/>
    <n v="5152"/>
    <n v="6024794.6682559997"/>
    <n v="231.72287185599998"/>
    <n v="1169.408903"/>
    <s v="BU Discontinued - [1]"/>
    <n v="5152"/>
    <n v="6024794.6682559997"/>
    <x v="2"/>
    <s v="Keep provision"/>
    <s v="Y"/>
  </r>
  <r>
    <x v="4"/>
    <s v="260123"/>
    <s v="INJ 01-31164-FE1"/>
    <s v="Cosmetic"/>
    <n v="1446"/>
    <n v="1528823.680002"/>
    <n v="58.800910769307691"/>
    <n v="1057.277787"/>
    <s v="BU Discontinued - [1]"/>
    <n v="1446"/>
    <n v="1528823.680002"/>
    <x v="2"/>
    <s v="Keep provision"/>
    <s v="Y"/>
  </r>
  <r>
    <x v="4"/>
    <s v="260124"/>
    <s v="INJ 20-02209-FB1"/>
    <s v="Cosmetic"/>
    <n v="3871"/>
    <n v="4570061.6409489997"/>
    <n v="175.77160157496152"/>
    <n v="1180.5894189999999"/>
    <s v="BU Discontinued - [1]"/>
    <n v="3871"/>
    <n v="4570061.6409489997"/>
    <x v="2"/>
    <s v="Keep provision"/>
    <s v="Y"/>
  </r>
  <r>
    <x v="4"/>
    <s v="260125"/>
    <s v="INJ NL0002_ Red"/>
    <s v="Cosmetic"/>
    <n v="120"/>
    <n v="564512.1"/>
    <n v="21.712003846153845"/>
    <n v="4704.2674999999999"/>
    <s v="BU Discontinued - [1]"/>
    <n v="120"/>
    <n v="564512.1"/>
    <x v="2"/>
    <s v="Keep provision"/>
    <s v="Y"/>
  </r>
  <r>
    <x v="4"/>
    <s v="260126"/>
    <s v="INJ Muse&amp;Co (Clear)"/>
    <s v="Cosmetic"/>
    <n v="3954"/>
    <n v="52192963.438589998"/>
    <n v="2007.4216707149999"/>
    <n v="13200.041335"/>
    <s v="BU Discontinued - [1]"/>
    <n v="3954"/>
    <n v="52192963.438589998"/>
    <x v="2"/>
    <s v="Keep provision"/>
    <s v="Y"/>
  </r>
  <r>
    <x v="4"/>
    <s v="260127"/>
    <s v="INJ NL0003( Blue)"/>
    <s v="Cosmetic"/>
    <n v="199"/>
    <n v="657064.76998500002"/>
    <n v="25.271721922499999"/>
    <n v="3301.8330150000002"/>
    <s v="BU Discontinued - [1]"/>
    <n v="199"/>
    <n v="657064.76998500002"/>
    <x v="2"/>
    <s v="Keep provision"/>
    <s v="Y"/>
  </r>
  <r>
    <x v="4"/>
    <s v="260128"/>
    <s v="INJ Muse&amp;Co (White)"/>
    <s v="Cosmetic"/>
    <n v="3993"/>
    <n v="24616614.128733002"/>
    <n v="946.79285110511546"/>
    <n v="6164.9421810000003"/>
    <s v="BU Discontinued - [1]"/>
    <n v="3993"/>
    <n v="24616614.128733002"/>
    <x v="2"/>
    <s v="Keep provision"/>
    <s v="Y"/>
  </r>
  <r>
    <x v="4"/>
    <s v="260129"/>
    <s v="INJ Muse&amp;Co ( 46707)"/>
    <s v="Cosmetic"/>
    <n v="9154"/>
    <n v="61792462.380864002"/>
    <n v="2376.6331684947695"/>
    <n v="6750.3236160000006"/>
    <s v="BU Discontinued - [1]"/>
    <n v="9154"/>
    <n v="61792462.380863994"/>
    <x v="2"/>
    <s v="Keep provision"/>
    <s v="Y"/>
  </r>
  <r>
    <x v="4"/>
    <s v="260130"/>
    <s v="INJ Muse&amp;Co ( Blue)"/>
    <s v="Cosmetic"/>
    <n v="1214"/>
    <n v="15533291.85048"/>
    <n v="597.43430194153848"/>
    <n v="12795.133319999999"/>
    <s v="BU Discontinued - [1]"/>
    <n v="1214"/>
    <n v="15533291.850480001"/>
    <x v="2"/>
    <s v="Keep provision"/>
    <s v="Y"/>
  </r>
  <r>
    <x v="4"/>
    <s v="260131"/>
    <s v="INJ NL0007( Pink)"/>
    <s v="Cosmetic"/>
    <n v="1298"/>
    <n v="6029740.5600960003"/>
    <n v="231.91309846523077"/>
    <n v="4645.4087520000003"/>
    <s v="BU Discontinued - [1]"/>
    <n v="1298"/>
    <n v="6029740.5600960003"/>
    <x v="2"/>
    <s v="Keep provision"/>
    <s v="Y"/>
  </r>
  <r>
    <x v="4"/>
    <s v="260132"/>
    <s v="INJ NL0007( Violet)"/>
    <s v="Cosmetic"/>
    <n v="1166"/>
    <n v="5429720.4004779998"/>
    <n v="208.8354000183846"/>
    <n v="4656.7070329999997"/>
    <s v="BU Discontinued - [1]"/>
    <n v="1166"/>
    <n v="5429720.4004779998"/>
    <x v="2"/>
    <s v="Keep provision"/>
    <s v="Y"/>
  </r>
  <r>
    <x v="4"/>
    <s v="260135"/>
    <s v="INJ NL0008(Red)"/>
    <s v="Cosmetic"/>
    <n v="149"/>
    <n v="3478747.2799689998"/>
    <n v="133.79797230649999"/>
    <n v="23347.297180999998"/>
    <s v="BU Discontinued - [1]"/>
    <n v="149"/>
    <n v="3478747.2799690003"/>
    <x v="2"/>
    <s v="Keep provision"/>
    <s v="Y"/>
  </r>
  <r>
    <x v="4"/>
    <s v="260136"/>
    <s v="INJ NC0001(Gray)"/>
    <s v="Cosmetic"/>
    <n v="115"/>
    <n v="277878.35997500003"/>
    <n v="10.687629229807694"/>
    <n v="2416.3335650000004"/>
    <s v="BU Discontinued - [1]"/>
    <n v="115"/>
    <n v="277878.35997499997"/>
    <x v="2"/>
    <s v="Keep provision"/>
    <s v="Y"/>
  </r>
  <r>
    <x v="4"/>
    <s v="260137"/>
    <s v="INJ NC0002(Pink)"/>
    <s v="Cosmetic"/>
    <n v="27"/>
    <n v="155419.53999300001"/>
    <n v="5.9776746151153848"/>
    <n v="5756.2792590000008"/>
    <s v="BU Discontinued - [1]"/>
    <n v="27"/>
    <n v="155419.53999299998"/>
    <x v="2"/>
    <s v="Keep provision"/>
    <s v="Y"/>
  </r>
  <r>
    <x v="4"/>
    <s v="260139"/>
    <s v="INJ ND0019(Red)"/>
    <s v="Cosmetic"/>
    <n v="296"/>
    <n v="5040632.1201280002"/>
    <n v="193.87046615876923"/>
    <n v="17029.162568"/>
    <s v="BU Discontinued - [1]"/>
    <n v="296"/>
    <n v="5040632.1201280002"/>
    <x v="2"/>
    <s v="Keep provision"/>
    <s v="Y"/>
  </r>
  <r>
    <x v="4"/>
    <s v="260141"/>
    <s v="INJ NG0009( Pink)"/>
    <s v="Cosmetic"/>
    <n v="1802"/>
    <n v="5296723.669214"/>
    <n v="203.72014112361538"/>
    <n v="2939.358307"/>
    <s v="BU Discontinued - [1]"/>
    <n v="1802"/>
    <n v="5296723.669214"/>
    <x v="2"/>
    <s v="Keep provision"/>
    <s v="Y"/>
  </r>
  <r>
    <x v="4"/>
    <s v="260142"/>
    <s v="INJ NF0011(Pink)"/>
    <s v="Cosmetic"/>
    <n v="2049"/>
    <n v="71638653.149442002"/>
    <n v="2755.3328134400772"/>
    <n v="34962.739458000004"/>
    <s v="BU Discontinued - [1]"/>
    <n v="2049"/>
    <n v="71638653.149441987"/>
    <x v="2"/>
    <s v="Keep provision"/>
    <s v="Y"/>
  </r>
  <r>
    <x v="4"/>
    <s v="260152"/>
    <s v="INJ 02214"/>
    <s v="Cosmetic"/>
    <n v="655"/>
    <n v="910399.33967999998"/>
    <n v="35.015359218461541"/>
    <n v="1389.922656"/>
    <s v="BU Discontinued - [1]"/>
    <n v="655"/>
    <n v="910399.33967999998"/>
    <x v="2"/>
    <s v="Keep provision"/>
    <s v="Y"/>
  </r>
  <r>
    <x v="4"/>
    <s v="260153"/>
    <s v="INJ 02250-FC1"/>
    <s v="Cosmetic"/>
    <n v="2245"/>
    <n v="3817896.5696"/>
    <n v="146.84217575384616"/>
    <n v="1700.6220800000001"/>
    <s v="BU Discontinued - [1]"/>
    <n v="2245"/>
    <n v="3817896.5696"/>
    <x v="2"/>
    <s v="Keep provision"/>
    <s v="Y"/>
  </r>
  <r>
    <x v="4"/>
    <s v="260155"/>
    <s v="INJ pantone 705c or 698c(ND25,36,30)"/>
    <s v="Cosmetic"/>
    <n v="1258"/>
    <n v="4052958.4304800001"/>
    <n v="155.88301655692308"/>
    <n v="3221.7475600000002"/>
    <s v="BU Discontinued - [1]"/>
    <n v="1258"/>
    <n v="4052958.4304799996"/>
    <x v="2"/>
    <s v="Keep provision"/>
    <s v="Y"/>
  </r>
  <r>
    <x v="4"/>
    <s v="260156"/>
    <s v="INJ Muse&amp;Co ND0026"/>
    <s v="Cosmetic"/>
    <n v="150"/>
    <n v="132853.56"/>
    <n v="5.1097523076923075"/>
    <n v="885.69039999999995"/>
    <s v="BU Discontinued - [1]"/>
    <n v="150"/>
    <n v="132853.56"/>
    <x v="2"/>
    <s v="Keep provision"/>
    <s v="Y"/>
  </r>
  <r>
    <x v="4"/>
    <s v="260157"/>
    <s v="INJ 46707 ND(27),NF(12,13)"/>
    <s v="Cosmetic"/>
    <n v="3145"/>
    <n v="13946292.140385"/>
    <n v="536.39585155326927"/>
    <n v="4434.433113"/>
    <s v="BU Discontinued - [1]"/>
    <n v="3145"/>
    <n v="13946292.140385"/>
    <x v="2"/>
    <s v="Keep provision"/>
    <s v="Y"/>
  </r>
  <r>
    <x v="4"/>
    <s v="260158"/>
    <s v="INJ White ND(28,29,33,34,37)NL(09)"/>
    <s v="Cosmetic"/>
    <n v="2180"/>
    <n v="3967919.18034"/>
    <n v="152.61227616692307"/>
    <n v="1820.1464129999999"/>
    <s v="BU Discontinued - [1]"/>
    <n v="2180"/>
    <n v="3967919.1803399995"/>
    <x v="2"/>
    <s v="Keep provision"/>
    <s v="Y"/>
  </r>
  <r>
    <x v="4"/>
    <s v="260159"/>
    <s v="INJ Muse&amp;Co ND0031"/>
    <s v="Cosmetic"/>
    <n v="85"/>
    <n v="130873.219985"/>
    <n v="5.0335853840384619"/>
    <n v="1539.684941"/>
    <s v="BU Discontinued - [1]"/>
    <n v="85"/>
    <n v="130873.219985"/>
    <x v="2"/>
    <s v="Keep provision"/>
    <s v="Y"/>
  </r>
  <r>
    <x v="4"/>
    <s v="260160"/>
    <s v="INJ Muse&amp;Co ND0032"/>
    <s v="Cosmetic"/>
    <n v="1554"/>
    <n v="10562474.250258001"/>
    <n v="406.24900962530774"/>
    <n v="6796.9589770000002"/>
    <s v="BU Discontinued - [1]"/>
    <n v="1554"/>
    <n v="10562474.250258001"/>
    <x v="2"/>
    <s v="Keep provision"/>
    <s v="Y"/>
  </r>
  <r>
    <x v="4"/>
    <s v="260162"/>
    <s v="INJ 02250-FA1"/>
    <s v="Cosmetic"/>
    <n v="3349"/>
    <n v="4610211.169338"/>
    <n v="177.3158142053077"/>
    <n v="1376.5933620000001"/>
    <s v="BU Discontinued - [1]"/>
    <n v="3349"/>
    <n v="4610211.169338"/>
    <x v="2"/>
    <s v="Keep provision"/>
    <s v="Y"/>
  </r>
  <r>
    <x v="4"/>
    <s v="260163"/>
    <s v="INJ 02250-FB1"/>
    <s v="Cosmetic"/>
    <n v="180"/>
    <n v="210511.42992"/>
    <n v="8.0965934584615376"/>
    <n v="1169.507944"/>
    <s v="BU Discontinued - [1]"/>
    <n v="180"/>
    <n v="210511.42992"/>
    <x v="2"/>
    <s v="Keep provision"/>
    <s v="Y"/>
  </r>
  <r>
    <x v="4"/>
    <s v="260165"/>
    <s v="INJ ND(38,39,40,41,42,43,44)NF(16)"/>
    <s v="Cosmetic"/>
    <n v="3599"/>
    <n v="15650170.518901"/>
    <n v="601.92963534234616"/>
    <n v="4348.4774989999996"/>
    <s v="BU Discontinued - [1]"/>
    <n v="3599"/>
    <n v="15650170.518900998"/>
    <x v="2"/>
    <s v="Keep provision"/>
    <s v="Y"/>
  </r>
  <r>
    <x v="4"/>
    <s v="260166"/>
    <s v="INJ NG(14),NL(11),NF(14,15,17),ND(45)"/>
    <s v="Cosmetic"/>
    <n v="5458"/>
    <n v="21034226.299479999"/>
    <n v="809.00870382615381"/>
    <n v="3853.8340599999997"/>
    <s v="BU Discontinued - [1]"/>
    <n v="5458"/>
    <n v="21034226.299480002"/>
    <x v="2"/>
    <s v="Keep provision"/>
    <s v="Y"/>
  </r>
  <r>
    <x v="4"/>
    <s v="260168"/>
    <s v="INJ NG0011"/>
    <s v="Cosmetic"/>
    <n v="496"/>
    <n v="1248655.3602080001"/>
    <n v="48.025206161846157"/>
    <n v="2517.450323"/>
    <s v="BU Discontinued - [1]"/>
    <n v="496"/>
    <n v="1248655.3602080001"/>
    <x v="2"/>
    <s v="Keep provision"/>
    <s v="Y"/>
  </r>
  <r>
    <x v="4"/>
    <s v="260169"/>
    <s v="INJ NG0012"/>
    <s v="Cosmetic"/>
    <n v="125"/>
    <n v="210379.48"/>
    <n v="8.0915184615384614"/>
    <n v="1683.03584"/>
    <s v="BU Discontinued - [1]"/>
    <n v="125"/>
    <n v="210379.48"/>
    <x v="2"/>
    <s v="Keep provision"/>
    <s v="Y"/>
  </r>
  <r>
    <x v="4"/>
    <s v="260170"/>
    <s v="INJ NG0013(1)"/>
    <s v="Cosmetic"/>
    <n v="295"/>
    <n v="801091.26996499998"/>
    <n v="30.811202690961537"/>
    <n v="2715.563627"/>
    <s v="BU Discontinued - [1]"/>
    <n v="295"/>
    <n v="801091.26996499998"/>
    <x v="2"/>
    <s v="Keep provision"/>
    <s v="Y"/>
  </r>
  <r>
    <x v="4"/>
    <s v="260172"/>
    <s v="INJ NG0015(1)"/>
    <s v="Cosmetic"/>
    <n v="301"/>
    <n v="588525.26002199994"/>
    <n v="22.635586923923075"/>
    <n v="1955.2334219999998"/>
    <s v="BU Discontinued - [1]"/>
    <n v="301"/>
    <n v="588525.26002199994"/>
    <x v="2"/>
    <s v="Keep provision"/>
    <s v="Y"/>
  </r>
  <r>
    <x v="4"/>
    <s v="260173"/>
    <s v="INJ NG0015(2)"/>
    <s v="Cosmetic"/>
    <n v="189"/>
    <n v="342959.70996000001"/>
    <n v="13.190758075384617"/>
    <n v="1814.6016400000001"/>
    <s v="BU Discontinued - [1]"/>
    <n v="189"/>
    <n v="342959.70996000001"/>
    <x v="2"/>
    <s v="Keep provision"/>
    <s v="Y"/>
  </r>
  <r>
    <x v="4"/>
    <s v="260175"/>
    <s v="INJ PL0001(2)"/>
    <s v="Cosmetic"/>
    <n v="173"/>
    <n v="170403.02001499999"/>
    <n v="6.55396230826923"/>
    <n v="984.98855499999991"/>
    <s v="BU Discontinued - [1]"/>
    <n v="173"/>
    <n v="170403.02001500002"/>
    <x v="2"/>
    <s v="Keep provision"/>
    <s v="Y"/>
  </r>
  <r>
    <x v="4"/>
    <s v="260179"/>
    <s v="INJ PD0001"/>
    <s v="Cosmetic"/>
    <n v="30"/>
    <n v="37397.58999"/>
    <n v="1.4383688457692307"/>
    <n v="1246.586333"/>
    <s v="BU Discontinued - [1]"/>
    <n v="30"/>
    <n v="37397.58999"/>
    <x v="2"/>
    <s v="Keep provision"/>
    <s v="Y"/>
  </r>
  <r>
    <x v="4"/>
    <s v="260180"/>
    <s v="INJ NG0010"/>
    <s v="Cosmetic"/>
    <n v="1196"/>
    <n v="3292254.940312"/>
    <n v="126.625190012"/>
    <n v="2752.7215219999998"/>
    <s v="BU Discontinued - [1]"/>
    <n v="1196"/>
    <n v="3292254.940312"/>
    <x v="2"/>
    <s v="Keep provision"/>
    <s v="Y"/>
  </r>
  <r>
    <x v="4"/>
    <s v="260181"/>
    <s v="INJ 20-02280-FA1"/>
    <s v="Cosmetic"/>
    <n v="240"/>
    <n v="891550.98"/>
    <n v="34.29042230769231"/>
    <n v="3714.7957499999998"/>
    <s v="BU Discontinued - [1]"/>
    <n v="240"/>
    <n v="891550.9800000001"/>
    <x v="2"/>
    <s v="Keep provision"/>
    <s v="Y"/>
  </r>
  <r>
    <x v="4"/>
    <s v="260182"/>
    <s v="INJ 20-02280-FB1"/>
    <s v="Cosmetic"/>
    <n v="512"/>
    <n v="1033475.93984"/>
    <n v="39.749074609230767"/>
    <n v="2018.507695"/>
    <s v="BU Discontinued - [1]"/>
    <n v="512"/>
    <n v="1033475.93984"/>
    <x v="2"/>
    <s v="Keep provision"/>
    <s v="Y"/>
  </r>
  <r>
    <x v="4"/>
    <s v="260183"/>
    <s v="INJ 20-02263-FB1"/>
    <s v="Cosmetic"/>
    <n v="3100"/>
    <n v="3535146.6713999999"/>
    <n v="135.96717966923077"/>
    <n v="1140.3698939999999"/>
    <s v="BU Discontinued - [1]"/>
    <n v="3100"/>
    <n v="3535146.6713999994"/>
    <x v="2"/>
    <s v="Keep provision"/>
    <s v="Y"/>
  </r>
  <r>
    <x v="4"/>
    <s v="260185"/>
    <s v="INJ 20-02263-FD1"/>
    <s v="Cosmetic"/>
    <n v="4716"/>
    <n v="5543965.2898439998"/>
    <n v="213.22943422476922"/>
    <n v="1175.565159"/>
    <s v="BU Discontinued - [1]"/>
    <n v="4716"/>
    <n v="5543965.2898439998"/>
    <x v="2"/>
    <s v="Keep provision"/>
    <s v="Y"/>
  </r>
  <r>
    <x v="4"/>
    <s v="260187"/>
    <s v="INJ 01-31728-FE1"/>
    <s v="Cosmetic"/>
    <n v="2170"/>
    <n v="2549545.14983"/>
    <n v="98.059428839615379"/>
    <n v="1174.9055989999999"/>
    <s v="BU Discontinued - [1]"/>
    <n v="2170"/>
    <n v="2549545.14983"/>
    <x v="2"/>
    <s v="Keep provision"/>
    <s v="Y"/>
  </r>
  <r>
    <x v="4"/>
    <s v="260188"/>
    <s v="INJ 01-31730-FE1"/>
    <s v="Cosmetic"/>
    <n v="1500"/>
    <n v="1573932.63"/>
    <n v="60.535870384615379"/>
    <n v="1049.2884199999999"/>
    <s v="BU Discontinued - [1]"/>
    <n v="1500"/>
    <n v="1573932.6300000001"/>
    <x v="2"/>
    <s v="Keep provision"/>
    <s v="Y"/>
  </r>
  <r>
    <x v="4"/>
    <s v="260189"/>
    <s v="INJ 20-02239-FA1"/>
    <s v="Cosmetic"/>
    <n v="531"/>
    <n v="910586.08012499998"/>
    <n v="35.022541543269227"/>
    <n v="1714.851375"/>
    <s v="BU Discontinued - [1]"/>
    <n v="531"/>
    <n v="910586.08012499998"/>
    <x v="2"/>
    <s v="Keep provision"/>
    <s v="Y"/>
  </r>
  <r>
    <x v="4"/>
    <s v="260190"/>
    <s v="INJ 20-01260-FA1"/>
    <s v="Cosmetic"/>
    <n v="1656"/>
    <n v="1914757.059528"/>
    <n v="73.644502289538465"/>
    <n v="1156.254263"/>
    <s v="BU Discontinued - [1]"/>
    <n v="1656"/>
    <n v="1914757.059528"/>
    <x v="2"/>
    <s v="Keep provision"/>
    <s v="Y"/>
  </r>
  <r>
    <x v="4"/>
    <s v="260191"/>
    <s v="INJ ND0046(1)"/>
    <s v="Cosmetic"/>
    <n v="270"/>
    <n v="579654.96993000002"/>
    <n v="22.294421920384615"/>
    <n v="2146.8702590000003"/>
    <s v="BU Discontinued - [1]"/>
    <n v="270"/>
    <n v="579654.9699299999"/>
    <x v="2"/>
    <s v="Keep provision"/>
    <s v="Y"/>
  </r>
  <r>
    <x v="4"/>
    <s v="260192"/>
    <s v="INJ ND0046(2)"/>
    <s v="Cosmetic"/>
    <n v="100"/>
    <n v="149665.89000000001"/>
    <n v="5.7563803846153849"/>
    <n v="1496.6589000000001"/>
    <s v="BU Discontinued - [1]"/>
    <n v="100"/>
    <n v="149665.88999999998"/>
    <x v="2"/>
    <s v="Keep provision"/>
    <s v="Y"/>
  </r>
  <r>
    <x v="4"/>
    <s v="260193"/>
    <s v="INJ ND0047"/>
    <s v="Cosmetic"/>
    <n v="1148"/>
    <n v="5992869.6201919997"/>
    <n v="230.49498539199999"/>
    <n v="5220.2697039999994"/>
    <s v="BU Discontinued - [1]"/>
    <n v="1148"/>
    <n v="5992869.6201920006"/>
    <x v="2"/>
    <s v="Keep provision"/>
    <s v="Y"/>
  </r>
  <r>
    <x v="4"/>
    <s v="260195"/>
    <s v="INJ ND0049"/>
    <s v="Cosmetic"/>
    <n v="197"/>
    <n v="422933.440038"/>
    <n v="16.266670770692308"/>
    <n v="2146.8702539999999"/>
    <s v="BU Discontinued - [1]"/>
    <n v="197"/>
    <n v="422933.440038"/>
    <x v="2"/>
    <s v="Keep provision"/>
    <s v="Y"/>
  </r>
  <r>
    <x v="4"/>
    <s v="260196"/>
    <s v="INJ ND0050"/>
    <s v="Cosmetic"/>
    <n v="200"/>
    <n v="578479.24"/>
    <n v="22.249201538461538"/>
    <n v="2892.3962000000001"/>
    <s v="BU Discontinued - [1]"/>
    <n v="200"/>
    <n v="578479.24"/>
    <x v="2"/>
    <s v="Keep provision"/>
    <s v="Y"/>
  </r>
  <r>
    <x v="4"/>
    <s v="260198"/>
    <s v="INJ NG0016"/>
    <s v="Cosmetic"/>
    <n v="170"/>
    <n v="448587.40003999998"/>
    <n v="17.25336154"/>
    <n v="2638.7494119999997"/>
    <s v="BU Discontinued - [1]"/>
    <n v="170"/>
    <n v="448587.40004000004"/>
    <x v="2"/>
    <s v="Keep provision"/>
    <s v="Y"/>
  </r>
  <r>
    <x v="4"/>
    <s v="260200"/>
    <s v="INJ NF0018"/>
    <s v="Cosmetic"/>
    <n v="770"/>
    <n v="5306146.8198199999"/>
    <n v="204.08256999307693"/>
    <n v="6891.0997659999994"/>
    <s v="BU Discontinued - [1]"/>
    <n v="770"/>
    <n v="5306146.8198199999"/>
    <x v="2"/>
    <s v="Keep provision"/>
    <s v="Y"/>
  </r>
  <r>
    <x v="4"/>
    <s v="260202"/>
    <s v="INJ ND0020(3)"/>
    <s v="Cosmetic"/>
    <n v="200"/>
    <n v="225541.59"/>
    <n v="8.6746765384615383"/>
    <n v="1127.70795"/>
    <s v="BU Discontinued - [1]"/>
    <n v="200"/>
    <n v="225541.59"/>
    <x v="2"/>
    <s v="Keep provision"/>
    <s v="Y"/>
  </r>
  <r>
    <x v="4"/>
    <s v="260204"/>
    <s v="INJ 01-72485-E01"/>
    <s v="Cosmetic"/>
    <n v="150"/>
    <n v="133980.64004999999"/>
    <n v="5.1531015403846148"/>
    <n v="893.20426699999996"/>
    <s v="BU Discontinued - [1]"/>
    <n v="150"/>
    <n v="133980.64004999999"/>
    <x v="2"/>
    <s v="Keep provision"/>
    <s v="Y"/>
  </r>
  <r>
    <x v="4"/>
    <s v="260207"/>
    <s v="INJ 01-72488-E01"/>
    <s v="Cosmetic"/>
    <n v="50"/>
    <n v="45272.93"/>
    <n v="1.7412665384615384"/>
    <n v="905.45860000000005"/>
    <s v="BU Discontinued - [1]"/>
    <n v="50"/>
    <n v="45272.93"/>
    <x v="2"/>
    <s v="Keep provision"/>
    <s v="Y"/>
  </r>
  <r>
    <x v="4"/>
    <s v="260208"/>
    <s v="INJ 01-72489-E01"/>
    <s v="Cosmetic"/>
    <n v="105"/>
    <n v="95073.139980000007"/>
    <n v="3.6566592300000003"/>
    <n v="905.45847600000002"/>
    <s v="BU Discontinued - [1]"/>
    <n v="105"/>
    <n v="95073.139980000007"/>
    <x v="2"/>
    <s v="Keep provision"/>
    <s v="Y"/>
  </r>
  <r>
    <x v="4"/>
    <s v="260212"/>
    <s v="INJ 20-02264-FA1"/>
    <s v="Cosmetic"/>
    <n v="1030"/>
    <n v="1473845.3298800001"/>
    <n v="56.686358841538464"/>
    <n v="1430.9177960000002"/>
    <s v="BU Discontinued - [1]"/>
    <n v="1030"/>
    <n v="1473845.3298799999"/>
    <x v="2"/>
    <s v="Keep provision"/>
    <s v="Y"/>
  </r>
  <r>
    <x v="4"/>
    <s v="260213"/>
    <s v="INJ 20-02264-FB1"/>
    <s v="Cosmetic"/>
    <n v="25"/>
    <n v="27391.72"/>
    <n v="1.0535276923076924"/>
    <n v="1095.6688000000001"/>
    <s v="BU Discontinued - [1]"/>
    <n v="25"/>
    <n v="27391.719999999998"/>
    <x v="2"/>
    <s v="Keep provision"/>
    <s v="Y"/>
  </r>
  <r>
    <x v="4"/>
    <s v="260216"/>
    <s v="INJ 20-02270-FD1"/>
    <s v="Cosmetic"/>
    <n v="60"/>
    <n v="134503.33997999999"/>
    <n v="5.1732053838461534"/>
    <n v="2241.7223329999997"/>
    <s v="BU Discontinued - [1]"/>
    <n v="60"/>
    <n v="134503.33998000002"/>
    <x v="2"/>
    <s v="Keep provision"/>
    <s v="Y"/>
  </r>
  <r>
    <x v="4"/>
    <s v="260217"/>
    <s v="INJ 20-02270-FB1"/>
    <s v="Cosmetic"/>
    <n v="60"/>
    <n v="134503.33997999999"/>
    <n v="5.1732053838461534"/>
    <n v="2241.7223329999997"/>
    <s v="BU Discontinued - [1]"/>
    <n v="60"/>
    <n v="134503.33998000002"/>
    <x v="2"/>
    <s v="Keep provision"/>
    <s v="Y"/>
  </r>
  <r>
    <x v="4"/>
    <s v="260218"/>
    <s v="INJ 20-02270-FC1"/>
    <s v="Cosmetic"/>
    <n v="50"/>
    <n v="112086.11"/>
    <n v="4.3110042307692309"/>
    <n v="2241.7222000000002"/>
    <s v="BU Discontinued - [1]"/>
    <n v="50"/>
    <n v="112086.11000000002"/>
    <x v="2"/>
    <s v="Keep provision"/>
    <s v="Y"/>
  </r>
  <r>
    <x v="4"/>
    <s v="260220"/>
    <s v="INJ NL0014"/>
    <s v="Cosmetic"/>
    <n v="401"/>
    <n v="1329809.299868"/>
    <n v="51.146511533384611"/>
    <n v="3316.2326680000001"/>
    <s v="BU Discontinued - [1]"/>
    <n v="401"/>
    <n v="1329809.299868"/>
    <x v="2"/>
    <s v="Keep provision"/>
    <s v="Y"/>
  </r>
  <r>
    <x v="4"/>
    <s v="260221"/>
    <s v="INJ NL0013"/>
    <s v="Cosmetic"/>
    <n v="684"/>
    <n v="2426465.9601360001"/>
    <n v="93.325613851384617"/>
    <n v="3547.4648540000003"/>
    <s v="BU Discontinued - [1]"/>
    <n v="684"/>
    <n v="2426465.9601360001"/>
    <x v="2"/>
    <s v="Keep provision"/>
    <s v="Y"/>
  </r>
  <r>
    <x v="4"/>
    <s v="260223"/>
    <s v="INJ NG0018"/>
    <s v="Cosmetic"/>
    <n v="321"/>
    <n v="1534993.100049"/>
    <n v="59.038196155730766"/>
    <n v="4781.9099690000003"/>
    <s v="BU Discontinued - [1]"/>
    <n v="321"/>
    <n v="1534993.100049"/>
    <x v="2"/>
    <s v="Keep provision"/>
    <s v="Y"/>
  </r>
  <r>
    <x v="4"/>
    <s v="260225"/>
    <s v="INJ NF0022"/>
    <s v="Cosmetic"/>
    <n v="992"/>
    <n v="7298648.7395200003"/>
    <n v="280.71725921230768"/>
    <n v="7357.5088100000003"/>
    <s v="BU Discontinued - [1]"/>
    <n v="992"/>
    <n v="7298648.7395200003"/>
    <x v="2"/>
    <s v="Keep provision"/>
    <s v="Y"/>
  </r>
  <r>
    <x v="4"/>
    <s v="260228"/>
    <s v="INJ NF0019"/>
    <s v="Cosmetic"/>
    <n v="552"/>
    <n v="3788756.8899360001"/>
    <n v="145.72141884369231"/>
    <n v="6863.6900180000002"/>
    <s v="BU Discontinued - [1]"/>
    <n v="552"/>
    <n v="3788756.8899360001"/>
    <x v="2"/>
    <s v="Keep provision"/>
    <s v="Y"/>
  </r>
  <r>
    <x v="4"/>
    <s v="260231"/>
    <s v="INJ 01-77115-001"/>
    <s v="Cosmetic"/>
    <n v="30"/>
    <n v="34820.04"/>
    <n v="1.3392323076923078"/>
    <n v="1160.6680000000001"/>
    <s v="BU Discontinued - [1]"/>
    <n v="30"/>
    <n v="34820.039999999994"/>
    <x v="2"/>
    <s v="Keep provision"/>
    <s v="Y"/>
  </r>
  <r>
    <x v="4"/>
    <s v="260237"/>
    <s v="INJ NP0002"/>
    <s v="Cosmetic"/>
    <n v="380"/>
    <n v="2548434.85"/>
    <n v="98.016725000000008"/>
    <n v="6706.4075000000003"/>
    <s v="BU Discontinued - [1]"/>
    <n v="380"/>
    <n v="2548434.85"/>
    <x v="2"/>
    <s v="Keep provision"/>
    <s v="Y"/>
  </r>
  <r>
    <x v="4"/>
    <s v="260238"/>
    <s v="INJ NP0003"/>
    <s v="Cosmetic"/>
    <n v="3"/>
    <n v="3652.0100010000001"/>
    <n v="0.14046192311538461"/>
    <n v="1217.336667"/>
    <s v="BU Discontinued - [1]"/>
    <n v="3"/>
    <n v="3652.0100010000001"/>
    <x v="2"/>
    <s v="Keep provision"/>
    <s v="Y"/>
  </r>
  <r>
    <x v="4"/>
    <s v="260239"/>
    <s v="INJ NP0004"/>
    <s v="Cosmetic"/>
    <n v="289"/>
    <n v="1267020.74009"/>
    <n v="48.731566926538463"/>
    <n v="4384.15481"/>
    <s v="BU Discontinued - [1]"/>
    <n v="289"/>
    <n v="1267020.74009"/>
    <x v="2"/>
    <s v="Keep provision"/>
    <s v="Y"/>
  </r>
  <r>
    <x v="4"/>
    <s v="260240"/>
    <s v="INJ NP0005"/>
    <s v="Cosmetic"/>
    <n v="150"/>
    <n v="552126.70004999998"/>
    <n v="21.235642309615383"/>
    <n v="3680.8446669999998"/>
    <s v="BU Discontinued - [1]"/>
    <n v="150"/>
    <n v="552126.70004999998"/>
    <x v="2"/>
    <s v="Keep provision"/>
    <s v="Y"/>
  </r>
  <r>
    <x v="4"/>
    <s v="260245"/>
    <s v="INJ NP0010"/>
    <s v="Cosmetic"/>
    <n v="390"/>
    <n v="3955435.6799099999"/>
    <n v="152.13214153499999"/>
    <n v="10142.142769"/>
    <s v="BU Discontinued - [1]"/>
    <n v="390"/>
    <n v="3955435.6799099999"/>
    <x v="2"/>
    <s v="Keep provision"/>
    <s v="Y"/>
  </r>
  <r>
    <x v="4"/>
    <s v="260253"/>
    <s v="INJ PL0006"/>
    <s v="Cosmetic"/>
    <n v="90"/>
    <n v="866361.83004000003"/>
    <n v="33.32160884769231"/>
    <n v="9626.2425560000011"/>
    <s v="BU Discontinued - [1]"/>
    <n v="90"/>
    <n v="866361.83003999991"/>
    <x v="2"/>
    <s v="Keep provision"/>
    <s v="Y"/>
  </r>
  <r>
    <x v="4"/>
    <s v="260254"/>
    <s v="INJ NL0015"/>
    <s v="Cosmetic"/>
    <n v="120"/>
    <n v="1584673.4900400001"/>
    <n v="60.948980386153849"/>
    <n v="13205.612417"/>
    <s v="BU Discontinued - [1]"/>
    <n v="120"/>
    <n v="1584673.4900400001"/>
    <x v="2"/>
    <s v="Keep provision"/>
    <s v="Y"/>
  </r>
  <r>
    <x v="4"/>
    <s v="260257"/>
    <s v="INJ NC0004"/>
    <s v="Cosmetic"/>
    <n v="120"/>
    <n v="401179.29"/>
    <n v="15.429972692307691"/>
    <n v="3343.16075"/>
    <s v="BU Discontinued - [1]"/>
    <n v="120"/>
    <n v="401179.29000000004"/>
    <x v="2"/>
    <s v="Keep provision"/>
    <s v="Y"/>
  </r>
  <r>
    <x v="4"/>
    <s v="260258"/>
    <s v="INJ ND0054"/>
    <s v="Cosmetic"/>
    <n v="130"/>
    <n v="452402.88001999998"/>
    <n v="17.400110769999998"/>
    <n v="3480.0221539999998"/>
    <s v="BU Discontinued - [1]"/>
    <n v="130"/>
    <n v="452402.88001999998"/>
    <x v="2"/>
    <s v="Keep provision"/>
    <s v="Y"/>
  </r>
  <r>
    <x v="4"/>
    <s v="260259"/>
    <s v="INJ ND0055"/>
    <s v="Cosmetic"/>
    <n v="210"/>
    <n v="928061.38991999999"/>
    <n v="35.694668843076926"/>
    <n v="4419.3399520000003"/>
    <s v="BU Discontinued - [1]"/>
    <n v="210"/>
    <n v="928061.3899200001"/>
    <x v="2"/>
    <s v="Keep provision"/>
    <s v="Y"/>
  </r>
  <r>
    <x v="4"/>
    <s v="260262"/>
    <s v="INJ CP0003AF;CP0087AF"/>
    <s v="Cosmetic"/>
    <n v="504"/>
    <n v="591155.49023999996"/>
    <n v="22.736749624615381"/>
    <n v="1172.9275599999999"/>
    <s v="BU Discontinued - [1]"/>
    <n v="504"/>
    <n v="591155.49023999996"/>
    <x v="2"/>
    <s v="Keep provision"/>
    <s v="Y"/>
  </r>
  <r>
    <x v="4"/>
    <s v="260265"/>
    <s v="INJ CP0006AF;CP0090AF"/>
    <s v="Cosmetic"/>
    <n v="155"/>
    <n v="2003257.0400400001"/>
    <n v="77.048347693846154"/>
    <n v="12924.238968000001"/>
    <s v="BU Discontinued - [1]"/>
    <n v="155"/>
    <n v="2003257.0400399999"/>
    <x v="2"/>
    <s v="Keep provision"/>
    <s v="Y"/>
  </r>
  <r>
    <x v="4"/>
    <s v="260268"/>
    <s v="INJ CP0009AF;CP0093AF"/>
    <s v="Cosmetic"/>
    <n v="270"/>
    <n v="316690.48008000001"/>
    <n v="12.18040308"/>
    <n v="1172.9277039999999"/>
    <s v="BU Discontinued - [1]"/>
    <n v="270"/>
    <n v="316690.48008000001"/>
    <x v="2"/>
    <s v="Keep provision"/>
    <s v="Y"/>
  </r>
  <r>
    <x v="4"/>
    <s v="260269"/>
    <s v="INJ CP0010AF;CP0094AF"/>
    <s v="Cosmetic"/>
    <n v="241"/>
    <n v="396215.549925"/>
    <n v="15.2390596125"/>
    <n v="1644.0479250000001"/>
    <s v="BU Discontinued - [1]"/>
    <n v="241"/>
    <n v="396215.54992500006"/>
    <x v="2"/>
    <s v="Keep provision"/>
    <s v="Y"/>
  </r>
  <r>
    <x v="4"/>
    <s v="260272"/>
    <s v="INJ CP0013AF;CP0097AF"/>
    <s v="Cosmetic"/>
    <n v="503"/>
    <n v="3672507.6602159999"/>
    <n v="141.2502946236923"/>
    <n v="7301.2080719999994"/>
    <s v="BU Discontinued - [1]"/>
    <n v="503"/>
    <n v="3672507.6602159999"/>
    <x v="2"/>
    <s v="Keep provision"/>
    <s v="Y"/>
  </r>
  <r>
    <x v="4"/>
    <s v="260273"/>
    <s v="INJ CP0014AF;CP0098AF"/>
    <s v="Cosmetic"/>
    <n v="55"/>
    <n v="133062.45001500001"/>
    <n v="5.1177865390384616"/>
    <n v="2419.3172730000001"/>
    <s v="BU Discontinued - [1]"/>
    <n v="55"/>
    <n v="133062.45001500001"/>
    <x v="2"/>
    <s v="Keep provision"/>
    <s v="Y"/>
  </r>
  <r>
    <x v="4"/>
    <s v="260275"/>
    <s v="INJ CP0016AF;CP0100AF"/>
    <s v="Cosmetic"/>
    <n v="419"/>
    <n v="8222583.2000200003"/>
    <n v="316.25320000076925"/>
    <n v="19624.30358"/>
    <s v="BU Discontinued - [1]"/>
    <n v="419"/>
    <n v="8222583.2000200003"/>
    <x v="2"/>
    <s v="Keep provision"/>
    <s v="Y"/>
  </r>
  <r>
    <x v="4"/>
    <s v="260279"/>
    <s v="INJ CP0021AF;CP0105AF"/>
    <s v="Cosmetic"/>
    <n v="863"/>
    <n v="2247444.6897769999"/>
    <n v="86.440180376038455"/>
    <n v="2604.2232789999998"/>
    <s v="BU Discontinued - [1]"/>
    <n v="863"/>
    <n v="2247444.6897769999"/>
    <x v="2"/>
    <s v="Keep provision"/>
    <s v="Y"/>
  </r>
  <r>
    <x v="4"/>
    <s v="260282"/>
    <s v="INJ CP0024AF;CP0108AF"/>
    <s v="Cosmetic"/>
    <n v="375"/>
    <n v="439847.899875"/>
    <n v="16.917226918269233"/>
    <n v="1172.927733"/>
    <s v="BU Discontinued - [1]"/>
    <n v="375"/>
    <n v="439847.899875"/>
    <x v="2"/>
    <s v="Keep provision"/>
    <s v="Y"/>
  </r>
  <r>
    <x v="4"/>
    <s v="260285"/>
    <s v="INJ CP0027AF;CP0111AF"/>
    <s v="Cosmetic"/>
    <n v="145"/>
    <n v="229128.490035"/>
    <n v="8.8126342321153839"/>
    <n v="1580.1964829999999"/>
    <s v="BU Discontinued - [1]"/>
    <n v="145"/>
    <n v="229128.490035"/>
    <x v="2"/>
    <s v="Keep provision"/>
    <s v="Y"/>
  </r>
  <r>
    <x v="4"/>
    <s v="260289"/>
    <s v="INJ CP0031AF;CP0115AF"/>
    <s v="Cosmetic"/>
    <n v="130"/>
    <n v="203086.84005999999"/>
    <n v="7.8110323099999999"/>
    <n v="1562.2064619999999"/>
    <s v="BU Discontinued - [1]"/>
    <n v="130"/>
    <n v="203086.84006000002"/>
    <x v="2"/>
    <s v="Keep provision"/>
    <s v="Y"/>
  </r>
  <r>
    <x v="4"/>
    <s v="260293"/>
    <s v="INJ CP0035AF;CP0119AF"/>
    <s v="Cosmetic"/>
    <n v="61"/>
    <n v="144744.94000900001"/>
    <n v="5.567113077269231"/>
    <n v="2372.8678690000002"/>
    <s v="BU Discontinued - [1]"/>
    <n v="61"/>
    <n v="144744.94000900001"/>
    <x v="2"/>
    <s v="Keep provision"/>
    <s v="Y"/>
  </r>
  <r>
    <x v="4"/>
    <s v="260294"/>
    <s v="INJ CP0036AF;CP0120AF"/>
    <s v="Cosmetic"/>
    <n v="224"/>
    <n v="858262.45993600006"/>
    <n v="33.010094612923076"/>
    <n v="3831.5288390000001"/>
    <s v="BU Discontinued - [1]"/>
    <n v="224"/>
    <n v="858262.45993599994"/>
    <x v="2"/>
    <s v="Keep provision"/>
    <s v="Y"/>
  </r>
  <r>
    <x v="4"/>
    <s v="260301"/>
    <s v="INJ CP0018AF;CP0102AF"/>
    <s v="Cosmetic"/>
    <n v="590"/>
    <n v="692027.36011000001"/>
    <n v="26.616436927307692"/>
    <n v="1172.927729"/>
    <s v="BU Discontinued - [1]"/>
    <n v="590"/>
    <n v="692027.36011000001"/>
    <x v="2"/>
    <s v="Keep provision"/>
    <s v="Y"/>
  </r>
  <r>
    <x v="4"/>
    <s v="260302"/>
    <s v="INJ CP0043AF"/>
    <s v="Cosmetic"/>
    <n v="345"/>
    <n v="404660.06995500001"/>
    <n v="15.563848844423077"/>
    <n v="1172.927739"/>
    <s v="BU Discontinued - [1]"/>
    <n v="345"/>
    <n v="404660.06995499996"/>
    <x v="2"/>
    <s v="Keep provision"/>
    <s v="Y"/>
  </r>
  <r>
    <x v="4"/>
    <s v="260306"/>
    <s v="INJ CP0047AF"/>
    <s v="Cosmetic"/>
    <n v="358"/>
    <n v="419908.129846"/>
    <n v="16.150312686384616"/>
    <n v="1172.927737"/>
    <s v="BU Discontinued - [1]"/>
    <n v="358"/>
    <n v="419908.129846"/>
    <x v="2"/>
    <s v="Keep provision"/>
    <s v="Y"/>
  </r>
  <r>
    <x v="4"/>
    <s v="260320"/>
    <s v="INJ CP0061AF"/>
    <s v="Cosmetic"/>
    <n v="81"/>
    <n v="95007.150018"/>
    <n v="3.6541211545384615"/>
    <n v="1172.927778"/>
    <s v="BU Discontinued - [1]"/>
    <n v="81"/>
    <n v="95007.150018"/>
    <x v="2"/>
    <s v="Keep provision"/>
    <s v="Y"/>
  </r>
  <r>
    <x v="4"/>
    <s v="260331"/>
    <s v="INJ CP0072AF"/>
    <s v="Cosmetic"/>
    <n v="190"/>
    <n v="222856.27003000001"/>
    <n v="8.5713950011538476"/>
    <n v="1172.927737"/>
    <s v="BU Discontinued - [1]"/>
    <n v="190"/>
    <n v="222856.27002999999"/>
    <x v="2"/>
    <s v="Keep provision"/>
    <s v="Y"/>
  </r>
  <r>
    <x v="4"/>
    <s v="270025"/>
    <s v="EX ACE Tech 61C- 00261"/>
    <s v="Cosmetic"/>
    <n v="587"/>
    <n v="11972164.679935999"/>
    <n v="460.46787230523074"/>
    <n v="20395.510527999999"/>
    <s v="BU Discontinued - [1]"/>
    <n v="587"/>
    <n v="11972164.679935999"/>
    <x v="2"/>
    <s v="Keep provision"/>
    <s v="Y"/>
  </r>
  <r>
    <x v="4"/>
    <s v="460021"/>
    <s v="PAD 63032BP"/>
    <s v="Cosmetic"/>
    <n v="322"/>
    <n v="1466207.329986"/>
    <n v="56.392589614846152"/>
    <n v="4553.438913"/>
    <s v="BU Discontinued - [1]"/>
    <n v="322"/>
    <n v="1466207.329986"/>
    <x v="2"/>
    <s v="Keep provision"/>
    <s v="Y"/>
  </r>
  <r>
    <x v="4"/>
    <s v="460050"/>
    <s v="PAD 20-70268-FA1"/>
    <s v="Cosmetic"/>
    <n v="769"/>
    <n v="1232478.800019"/>
    <n v="47.403030769961539"/>
    <n v="1602.7032509999999"/>
    <s v="BU Discontinued - [1]"/>
    <n v="769"/>
    <n v="1232478.800019"/>
    <x v="2"/>
    <s v="Keep provision"/>
    <s v="Y"/>
  </r>
  <r>
    <x v="4"/>
    <s v="460057"/>
    <s v="PAD 4013540"/>
    <s v="Cosmetic"/>
    <n v="1000"/>
    <n v="11946012.09"/>
    <n v="459.46200346153847"/>
    <n v="11946.01209"/>
    <s v="BU Discontinued - [1]"/>
    <n v="1000"/>
    <n v="11946012.09"/>
    <x v="2"/>
    <s v="Keep provision"/>
    <s v="Y"/>
  </r>
  <r>
    <x v="4"/>
    <s v="460063"/>
    <s v="PAD 01-31154-FE2"/>
    <s v="Cosmetic"/>
    <n v="2530"/>
    <n v="23939998.659389999"/>
    <n v="920.76917920730762"/>
    <n v="9462.4500630000002"/>
    <s v="BU Discontinued - [1]"/>
    <n v="2530"/>
    <n v="23939998.659389999"/>
    <x v="2"/>
    <s v="Keep provision"/>
    <s v="Y"/>
  </r>
  <r>
    <x v="4"/>
    <s v="460067"/>
    <s v="PAD FNK0003"/>
    <s v="Cosmetic"/>
    <n v="554"/>
    <n v="10844216.520253999"/>
    <n v="417.08525077899998"/>
    <n v="19574.398051"/>
    <s v="BU Discontinued - [1]"/>
    <n v="554"/>
    <n v="10844216.520253999"/>
    <x v="2"/>
    <s v="Keep provision"/>
    <s v="Y"/>
  </r>
  <r>
    <x v="4"/>
    <s v="460070"/>
    <s v="PAD FNK0006"/>
    <s v="Cosmetic"/>
    <n v="116"/>
    <n v="3127398.28"/>
    <n v="120.28454923076923"/>
    <n v="26960.329999999998"/>
    <s v="BU Discontinued - [1]"/>
    <n v="116"/>
    <n v="3127398.2800000003"/>
    <x v="2"/>
    <s v="Keep provision"/>
    <s v="Y"/>
  </r>
  <r>
    <x v="4"/>
    <s v="460071"/>
    <s v="PAD DNK0001"/>
    <s v="Cosmetic"/>
    <n v="410"/>
    <n v="11053735.300000001"/>
    <n v="425.14366538461542"/>
    <n v="26960.33"/>
    <s v="BU Discontinued - [1]"/>
    <n v="410"/>
    <n v="11053735.300000001"/>
    <x v="2"/>
    <s v="Keep provision"/>
    <s v="Y"/>
  </r>
  <r>
    <x v="4"/>
    <s v="460075"/>
    <s v="PAD DNK0005"/>
    <s v="Cosmetic"/>
    <n v="492"/>
    <n v="4828336.2401400004"/>
    <n v="185.70524000538464"/>
    <n v="9813.6915450000015"/>
    <s v="BU Discontinued - [1]"/>
    <n v="492"/>
    <n v="4828336.2401399994"/>
    <x v="2"/>
    <s v="Keep provision"/>
    <s v="Y"/>
  </r>
  <r>
    <x v="4"/>
    <s v="460079"/>
    <s v="PAD GNK0001"/>
    <s v="Cosmetic"/>
    <n v="527"/>
    <n v="5586292.5401459998"/>
    <n v="214.85740539023075"/>
    <n v="10600.175598"/>
    <s v="BU Discontinued - [1]"/>
    <n v="527"/>
    <n v="5586292.5401459998"/>
    <x v="2"/>
    <s v="Keep provision"/>
    <s v="Y"/>
  </r>
  <r>
    <x v="4"/>
    <s v="460081"/>
    <s v="PAD GNK0003"/>
    <s v="Cosmetic"/>
    <n v="397"/>
    <n v="4156331.6998899998"/>
    <n v="159.85891153423077"/>
    <n v="10469.34937"/>
    <s v="BU Discontinued - [1]"/>
    <n v="397"/>
    <n v="4156331.6998899998"/>
    <x v="2"/>
    <s v="Keep provision"/>
    <s v="Y"/>
  </r>
  <r>
    <x v="4"/>
    <s v="460082"/>
    <s v="PAD LNK0001"/>
    <s v="Cosmetic"/>
    <n v="150"/>
    <n v="1233826.60005"/>
    <n v="47.45486923269231"/>
    <n v="8225.5106670000005"/>
    <s v="BU Discontinued - [1]"/>
    <n v="150"/>
    <n v="1233826.60005"/>
    <x v="2"/>
    <s v="Keep provision"/>
    <s v="Y"/>
  </r>
  <r>
    <x v="4"/>
    <s v="460084"/>
    <s v="PAD PNK0002"/>
    <s v="Cosmetic"/>
    <n v="422"/>
    <n v="6365303.7599780001"/>
    <n v="244.81937538376923"/>
    <n v="15083.658199"/>
    <s v="BU Discontinued - [1]"/>
    <n v="422"/>
    <n v="6365303.7599780001"/>
    <x v="2"/>
    <s v="Keep provision"/>
    <s v="Y"/>
  </r>
  <r>
    <x v="4"/>
    <s v="460090"/>
    <s v="PAD 20-02209-FA1"/>
    <s v="Cosmetic"/>
    <n v="3338"/>
    <n v="21228617.701528002"/>
    <n v="816.48529621261548"/>
    <n v="6359.6817560000009"/>
    <s v="BU Discontinued - [1]"/>
    <n v="3338"/>
    <n v="21228617.701527998"/>
    <x v="2"/>
    <s v="Keep provision"/>
    <s v="Y"/>
  </r>
  <r>
    <x v="4"/>
    <s v="460091"/>
    <s v="PAD 20-02209-FB1"/>
    <s v="Cosmetic"/>
    <n v="106"/>
    <n v="1657586.21003"/>
    <n v="63.753315770384617"/>
    <n v="15637.605755"/>
    <s v="BU Discontinued - [1]"/>
    <n v="106"/>
    <n v="1657586.21003"/>
    <x v="2"/>
    <s v="Keep provision"/>
    <s v="Y"/>
  </r>
  <r>
    <x v="4"/>
    <s v="460092"/>
    <s v="PAD NL0002"/>
    <s v="Cosmetic"/>
    <n v="68"/>
    <n v="984132.74998800003"/>
    <n v="37.85125961492308"/>
    <n v="14472.540441000001"/>
    <s v="BU Discontinued - [1]"/>
    <n v="68"/>
    <n v="984132.74998799991"/>
    <x v="2"/>
    <s v="Keep provision"/>
    <s v="Y"/>
  </r>
  <r>
    <x v="4"/>
    <s v="460093"/>
    <s v="PAD NL0003"/>
    <s v="Cosmetic"/>
    <n v="3"/>
    <n v="42452.589999000003"/>
    <n v="1.6327919230384618"/>
    <n v="14150.863333000001"/>
    <s v="BU Discontinued - [1]"/>
    <n v="3"/>
    <n v="42452.589998999996"/>
    <x v="2"/>
    <s v="Keep provision"/>
    <s v="Y"/>
  </r>
  <r>
    <x v="4"/>
    <s v="460101"/>
    <s v="PAD ND0012(46707)"/>
    <s v="Cosmetic"/>
    <n v="190"/>
    <n v="2508775.0599699998"/>
    <n v="96.491348460384614"/>
    <n v="13204.079263"/>
    <s v="BU Discontinued - [1]"/>
    <n v="190"/>
    <n v="2508775.0599699998"/>
    <x v="2"/>
    <s v="Keep provision"/>
    <s v="Y"/>
  </r>
  <r>
    <x v="4"/>
    <s v="460109"/>
    <s v="PAD NG0005(1)"/>
    <s v="Cosmetic"/>
    <n v="5"/>
    <n v="84095.82"/>
    <n v="3.2344546153846156"/>
    <n v="16819.164000000001"/>
    <s v="BU Discontinued - [1]"/>
    <n v="5"/>
    <n v="84095.82"/>
    <x v="2"/>
    <s v="Keep provision"/>
    <s v="Y"/>
  </r>
  <r>
    <x v="4"/>
    <s v="460119"/>
    <s v="PAD ND0019"/>
    <s v="Cosmetic"/>
    <n v="20"/>
    <n v="330020.89"/>
    <n v="12.693111153846154"/>
    <n v="16501.0445"/>
    <s v="BU Discontinued - [1]"/>
    <n v="20"/>
    <n v="330020.89"/>
    <x v="2"/>
    <s v="Keep provision"/>
    <s v="Y"/>
  </r>
  <r>
    <x v="4"/>
    <s v="460120"/>
    <s v="PAD ND0020(1)"/>
    <s v="Cosmetic"/>
    <n v="60"/>
    <n v="823615.27002000005"/>
    <n v="31.677510385384618"/>
    <n v="13726.921167"/>
    <s v="BU Discontinued - [1]"/>
    <n v="60"/>
    <n v="823615.27002000005"/>
    <x v="2"/>
    <s v="Keep provision"/>
    <s v="Y"/>
  </r>
  <r>
    <x v="4"/>
    <s v="460121"/>
    <s v="PAD ND0020(2)"/>
    <s v="Cosmetic"/>
    <n v="60"/>
    <n v="817426.75997999997"/>
    <n v="31.439490768461539"/>
    <n v="13623.779333"/>
    <s v="BU Discontinued - [1]"/>
    <n v="60"/>
    <n v="817426.75997999997"/>
    <x v="2"/>
    <s v="Keep provision"/>
    <s v="Y"/>
  </r>
  <r>
    <x v="4"/>
    <s v="460123"/>
    <s v="PAD NG0007(1)"/>
    <s v="Cosmetic"/>
    <n v="78"/>
    <n v="1335540.5500320001"/>
    <n v="51.366944232000002"/>
    <n v="17122.314743999999"/>
    <s v="BU Discontinued - [1]"/>
    <n v="78"/>
    <n v="1335540.5500320001"/>
    <x v="2"/>
    <s v="Keep provision"/>
    <s v="Y"/>
  </r>
  <r>
    <x v="4"/>
    <s v="460127"/>
    <s v="PAD ND0017(yellow)"/>
    <s v="Cosmetic"/>
    <n v="66"/>
    <n v="1450739.820024"/>
    <n v="55.797685385538465"/>
    <n v="21980.906363999999"/>
    <s v="BU Discontinued - [1]"/>
    <n v="66"/>
    <n v="1450739.820024"/>
    <x v="2"/>
    <s v="Keep provision"/>
    <s v="Y"/>
  </r>
  <r>
    <x v="4"/>
    <s v="460133"/>
    <s v="PAD 02214-FD1"/>
    <s v="Cosmetic"/>
    <n v="1810"/>
    <n v="12555769.68911"/>
    <n v="482.91421881192309"/>
    <n v="6936.8893309999994"/>
    <s v="BU Discontinued - [1]"/>
    <n v="1810"/>
    <n v="12555769.68911"/>
    <x v="2"/>
    <s v="Keep provision"/>
    <s v="Y"/>
  </r>
  <r>
    <x v="4"/>
    <s v="460135"/>
    <s v="PAD 02263-FA1"/>
    <s v="Cosmetic"/>
    <n v="398"/>
    <n v="3715925.919828"/>
    <n v="142.92022768569231"/>
    <n v="9336.4972859999998"/>
    <s v="BU Discontinued - [1]"/>
    <n v="398"/>
    <n v="3715925.9198279991"/>
    <x v="2"/>
    <s v="Keep provision"/>
    <s v="Y"/>
  </r>
  <r>
    <x v="4"/>
    <s v="460140"/>
    <s v="PAD 02250-FA1"/>
    <s v="Cosmetic"/>
    <n v="375"/>
    <n v="2514240.87"/>
    <n v="96.701571923076926"/>
    <n v="6704.6423199999999"/>
    <s v="BU Discontinued - [1]"/>
    <n v="375"/>
    <n v="2514240.87"/>
    <x v="2"/>
    <s v="Keep provision"/>
    <s v="Y"/>
  </r>
  <r>
    <x v="4"/>
    <s v="460145"/>
    <s v="PAD ND0042"/>
    <s v="Cosmetic"/>
    <n v="110"/>
    <n v="1072591.2799800001"/>
    <n v="41.253510768461545"/>
    <n v="9750.8298180000002"/>
    <s v="BU Discontinued - [1]"/>
    <n v="110"/>
    <n v="1072591.2799800001"/>
    <x v="2"/>
    <s v="Keep provision"/>
    <s v="Y"/>
  </r>
  <r>
    <x v="4"/>
    <s v="460165"/>
    <s v="PAD NL0009(2)"/>
    <s v="Cosmetic"/>
    <n v="380"/>
    <n v="15661533.590019999"/>
    <n v="602.36667653923075"/>
    <n v="41214.562078999996"/>
    <s v="BU Discontinued - [1]"/>
    <n v="380"/>
    <n v="15661533.590020001"/>
    <x v="2"/>
    <s v="Keep provision"/>
    <s v="Y"/>
  </r>
  <r>
    <x v="4"/>
    <s v="460169"/>
    <s v="PAD NG0013(3)"/>
    <s v="Cosmetic"/>
    <n v="66"/>
    <n v="2819382.6600060002"/>
    <n v="108.43779461561539"/>
    <n v="42717.919091000003"/>
    <s v="BU Discontinued - [1]"/>
    <n v="66"/>
    <n v="2819382.6600060002"/>
    <x v="2"/>
    <s v="Keep provision"/>
    <s v="Y"/>
  </r>
  <r>
    <x v="4"/>
    <s v="460185"/>
    <s v="PAD NF0023"/>
    <s v="Cosmetic"/>
    <n v="30"/>
    <n v="1214189.4699899999"/>
    <n v="46.699594999615378"/>
    <n v="40472.982333"/>
    <s v="BU Discontinued - [1]"/>
    <n v="30"/>
    <n v="1214189.4699899999"/>
    <x v="2"/>
    <s v="Keep provision"/>
    <s v="Y"/>
  </r>
  <r>
    <x v="4"/>
    <s v="460189"/>
    <s v="PAD NF0019"/>
    <s v="Cosmetic"/>
    <n v="20"/>
    <n v="1042596.63"/>
    <n v="40.099870384615386"/>
    <n v="52129.8315"/>
    <s v="BU Discontinued - [1]"/>
    <n v="20"/>
    <n v="1042596.63"/>
    <x v="2"/>
    <s v="Keep provision"/>
    <s v="Y"/>
  </r>
  <r>
    <x v="4"/>
    <s v="460207"/>
    <s v="PAD PL0004"/>
    <s v="Cosmetic"/>
    <n v="120"/>
    <n v="6680189.10996"/>
    <n v="256.93035038307693"/>
    <n v="55668.242582999999"/>
    <s v="BU Discontinued - [1]"/>
    <n v="120"/>
    <n v="6680189.10996"/>
    <x v="2"/>
    <s v="Keep provision"/>
    <s v="Y"/>
  </r>
  <r>
    <x v="4"/>
    <s v="460212"/>
    <s v="PAD ND0052"/>
    <s v="Cosmetic"/>
    <n v="40"/>
    <n v="1301426.1599999999"/>
    <n v="50.054852307692308"/>
    <n v="32535.653999999999"/>
    <s v="BU Discontinued - [1]"/>
    <n v="40"/>
    <n v="1301426.1599999999"/>
    <x v="2"/>
    <s v="Keep provision"/>
    <s v="Y"/>
  </r>
  <r>
    <x v="4"/>
    <s v="561001"/>
    <s v="META 01-91027-E01 ( Minghui)"/>
    <s v="Cosmetic"/>
    <n v="426"/>
    <n v="15608021.359818"/>
    <n v="600.30851383915387"/>
    <n v="36638.547792999998"/>
    <s v="Item unable to recycle due to painted on product"/>
    <n v="426"/>
    <n v="15608021.359817998"/>
    <x v="2"/>
    <s v="Keep provision"/>
    <s v="Y"/>
  </r>
  <r>
    <x v="4"/>
    <s v="561004"/>
    <s v="META 01-91044-E01 ( Minghui)"/>
    <s v="Cosmetic"/>
    <n v="134"/>
    <n v="3101323.9699539999"/>
    <n v="119.28169115207692"/>
    <n v="23144.208730999999"/>
    <s v="BU Discontinued - [1]"/>
    <n v="134"/>
    <n v="3101323.9699539999"/>
    <x v="2"/>
    <s v="Keep provision"/>
    <s v="Y"/>
  </r>
  <r>
    <x v="4"/>
    <s v="561007"/>
    <s v="META BOTTOM 99-00042-001 ( Minghui)"/>
    <s v="Cosmetic"/>
    <n v="456"/>
    <n v="5552335.6399440002"/>
    <n v="213.55137076707692"/>
    <n v="12176.174649"/>
    <s v="Item unable to recycle due to painted on product"/>
    <n v="456"/>
    <n v="5552335.6399440002"/>
    <x v="2"/>
    <s v="Keep provision"/>
    <s v="Y"/>
  </r>
  <r>
    <x v="4"/>
    <s v="561008"/>
    <s v="META 4020668"/>
    <s v="Cosmetic"/>
    <n v="171"/>
    <n v="2230527.2799510001"/>
    <n v="85.789510767346158"/>
    <n v="13044.019181000001"/>
    <s v="BU Discontinued - [1]"/>
    <n v="171"/>
    <n v="2230527.2799510001"/>
    <x v="2"/>
    <s v="Keep provision"/>
    <s v="Y"/>
  </r>
  <r>
    <x v="4"/>
    <s v="561011"/>
    <s v="META 72167 ( SI tech)"/>
    <s v="Cosmetic"/>
    <n v="4356"/>
    <n v="84644557.818875998"/>
    <n v="3255.5599161106152"/>
    <n v="19431.716670999998"/>
    <s v="Item unable to recycle due to painted on product"/>
    <n v="4356"/>
    <n v="84644557.818875983"/>
    <x v="2"/>
    <s v="Keep provision"/>
    <s v="Y"/>
  </r>
  <r>
    <x v="4"/>
    <s v="561015"/>
    <s v="META 01-71312-U01"/>
    <s v="Cosmetic"/>
    <n v="897"/>
    <n v="13871249.600168999"/>
    <n v="533.50960000650002"/>
    <n v="15464.046376999999"/>
    <s v="Item unable to recycle due to painted on product"/>
    <n v="897"/>
    <n v="13871249.600169001"/>
    <x v="2"/>
    <s v="Keep provision"/>
    <s v="Y"/>
  </r>
  <r>
    <x v="4"/>
    <s v="561016"/>
    <s v="META 01-91030-E01"/>
    <s v="Cosmetic"/>
    <n v="388"/>
    <n v="14983517.430032"/>
    <n v="576.28913192430764"/>
    <n v="38617.312963999997"/>
    <s v="Item unable to recycle due to painted on product"/>
    <n v="388"/>
    <n v="14983517.430031998"/>
    <x v="2"/>
    <s v="Keep provision"/>
    <s v="Y"/>
  </r>
  <r>
    <x v="4"/>
    <s v="561017"/>
    <s v="META 4013538"/>
    <s v="Cosmetic"/>
    <n v="111"/>
    <n v="1007260.460049"/>
    <n v="38.74078692496154"/>
    <n v="9074.4185589999997"/>
    <s v="Item unable to recycle due to painted on product"/>
    <n v="111"/>
    <n v="1007260.460049"/>
    <x v="2"/>
    <s v="Keep provision"/>
    <s v="Y"/>
  </r>
  <r>
    <x v="4"/>
    <s v="561018"/>
    <s v="META 4013540"/>
    <s v="Cosmetic"/>
    <n v="541"/>
    <n v="4901225.4997629998"/>
    <n v="188.50867306780768"/>
    <n v="9059.566542999999"/>
    <s v="BU Discontinued - [1]"/>
    <n v="541"/>
    <n v="4901225.4997629998"/>
    <x v="2"/>
    <s v="Keep provision"/>
    <s v="Y"/>
  </r>
  <r>
    <x v="4"/>
    <s v="640003"/>
    <s v="AB NL0005"/>
    <s v="Cosmetic"/>
    <n v="65"/>
    <n v="3384631.0999799999"/>
    <n v="130.17811922999999"/>
    <n v="52071.247691999997"/>
    <s v="BU Discontinued - [1]"/>
    <n v="65"/>
    <n v="3384631.0999799999"/>
    <x v="2"/>
    <s v="Keep provision"/>
    <s v="Y"/>
  </r>
  <r>
    <x v="4"/>
    <s v="640032"/>
    <s v="AB ND0043"/>
    <s v="Cosmetic"/>
    <n v="200"/>
    <n v="2784432.21"/>
    <n v="107.09354653846154"/>
    <n v="13922.161050000001"/>
    <s v="BU Discontinued - [1]"/>
    <n v="200"/>
    <n v="2784432.21"/>
    <x v="2"/>
    <s v="Keep provision"/>
    <s v="Y"/>
  </r>
  <r>
    <x v="4"/>
    <s v="640034"/>
    <s v="AB NF0014"/>
    <s v="Cosmetic"/>
    <n v="37"/>
    <n v="674070.94001799996"/>
    <n v="25.92580538530769"/>
    <n v="18218.133513999997"/>
    <s v="BU Discontinued - [1]"/>
    <n v="37"/>
    <n v="674070.94001800008"/>
    <x v="2"/>
    <s v="Keep provision"/>
    <s v="Y"/>
  </r>
  <r>
    <x v="4"/>
    <s v="660000"/>
    <s v="UV 20-70269-FA1"/>
    <s v="Cosmetic"/>
    <n v="5129.6499999999996"/>
    <n v="23313434.361242801"/>
    <n v="896.6705523554923"/>
    <n v="4544.8391920000004"/>
    <s v="BU Discontinued - [1]"/>
    <n v="5129.6499999999996"/>
    <n v="23313434.361242801"/>
    <x v="2"/>
    <s v="Keep provision"/>
    <s v="Y"/>
  </r>
  <r>
    <x v="4"/>
    <s v="660001"/>
    <s v="UV 13-71986-001"/>
    <s v="Cosmetic"/>
    <n v="935"/>
    <n v="11313232.61992"/>
    <n v="435.12433153538461"/>
    <n v="12099.714032"/>
    <s v="BU Discontinued - [1]"/>
    <n v="935"/>
    <n v="11313232.61992"/>
    <x v="2"/>
    <s v="Keep provision"/>
    <s v="Y"/>
  </r>
  <r>
    <x v="4"/>
    <s v="660004"/>
    <s v="UV 01-91031-E01"/>
    <s v="Cosmetic"/>
    <n v="115"/>
    <n v="2535616.7999849999"/>
    <n v="97.523723076346158"/>
    <n v="22048.841739"/>
    <s v="BU Discontinued - [1]"/>
    <n v="115"/>
    <n v="2535616.7999849999"/>
    <x v="2"/>
    <s v="Keep provision"/>
    <s v="Y"/>
  </r>
  <r>
    <x v="4"/>
    <s v="660010"/>
    <s v="UV 72166"/>
    <s v="Cosmetic"/>
    <n v="961"/>
    <n v="14353410.699718"/>
    <n v="552.05425768146154"/>
    <n v="14935.911238000001"/>
    <s v="BU Discontinued - [1]"/>
    <n v="961"/>
    <n v="14353410.699718"/>
    <x v="2"/>
    <s v="Keep provision"/>
    <s v="Y"/>
  </r>
  <r>
    <x v="4"/>
    <s v="660012"/>
    <s v="UV 72159"/>
    <s v="Cosmetic"/>
    <n v="1851"/>
    <n v="12251013.790149"/>
    <n v="471.19283808265385"/>
    <n v="6618.5919989999993"/>
    <s v="BU Discontinued - [1]"/>
    <n v="1851"/>
    <n v="12251013.790149"/>
    <x v="2"/>
    <s v="Keep provision"/>
    <s v="Y"/>
  </r>
  <r>
    <x v="4"/>
    <s v="660013"/>
    <s v="UV 4013535"/>
    <s v="Cosmetic"/>
    <n v="554"/>
    <n v="8131656.050202"/>
    <n v="312.75600193084614"/>
    <n v="14678.079513000001"/>
    <s v="BU Discontinued - [1]"/>
    <n v="554"/>
    <n v="8131656.050202"/>
    <x v="2"/>
    <s v="Keep provision"/>
    <s v="Y"/>
  </r>
  <r>
    <x v="4"/>
    <s v="660017"/>
    <s v="UV 63025BP"/>
    <s v="Cosmetic"/>
    <n v="1813"/>
    <n v="16766886.25045"/>
    <n v="644.88024040192306"/>
    <n v="9248.1446500000002"/>
    <s v="BU Discontinued - [1]"/>
    <n v="1813"/>
    <n v="16766886.25045"/>
    <x v="2"/>
    <s v="Keep provision"/>
    <s v="Y"/>
  </r>
  <r>
    <x v="4"/>
    <s v="660019"/>
    <s v="UV 63027BP"/>
    <s v="Cosmetic"/>
    <n v="1412"/>
    <n v="13269412.640240001"/>
    <n v="510.3620246246154"/>
    <n v="9397.6010200000001"/>
    <s v="BU Discontinued - [1]"/>
    <n v="1412"/>
    <n v="13269412.640239999"/>
    <x v="2"/>
    <s v="Keep provision"/>
    <s v="Y"/>
  </r>
  <r>
    <x v="4"/>
    <s v="660031"/>
    <s v="UV 4020669"/>
    <s v="Cosmetic"/>
    <n v="305"/>
    <n v="1609664.0700749999"/>
    <n v="61.910156541346154"/>
    <n v="5277.5871149999994"/>
    <s v="BU Discontinued - [1]"/>
    <n v="305"/>
    <n v="1609664.0700750002"/>
    <x v="2"/>
    <s v="Keep provision"/>
    <s v="Y"/>
  </r>
  <r>
    <x v="4"/>
    <s v="660033"/>
    <s v="UV 20-71293-00B"/>
    <s v="Cosmetic"/>
    <n v="164"/>
    <n v="2070255.400068"/>
    <n v="79.625207694923077"/>
    <n v="12623.508537"/>
    <s v="BU Discontinued - [1]"/>
    <n v="164"/>
    <n v="2070255.400068"/>
    <x v="2"/>
    <s v="Keep provision"/>
    <s v="Y"/>
  </r>
  <r>
    <x v="4"/>
    <s v="660035"/>
    <s v="UV 20-71558-002"/>
    <s v="Cosmetic"/>
    <n v="899"/>
    <n v="2577447.759782"/>
    <n v="99.132606145461537"/>
    <n v="2867.0164180000002"/>
    <s v="BU Discontinued - [1]"/>
    <n v="899"/>
    <n v="2577447.759782"/>
    <x v="2"/>
    <s v="Keep provision"/>
    <s v="Y"/>
  </r>
  <r>
    <x v="4"/>
    <s v="660037"/>
    <s v="UV  01-71294-U01"/>
    <s v="Cosmetic"/>
    <n v="2790"/>
    <n v="15237554.89869"/>
    <n v="586.0598037957692"/>
    <n v="5461.4892110000001"/>
    <s v="BU Discontinued - [1]"/>
    <n v="2790"/>
    <n v="15237554.89869"/>
    <x v="2"/>
    <s v="Keep provision"/>
    <s v="Y"/>
  </r>
  <r>
    <x v="4"/>
    <s v="660038"/>
    <s v="UV  01-71298-U01"/>
    <s v="Cosmetic"/>
    <n v="972"/>
    <n v="37576245.320171997"/>
    <n v="1445.240204622"/>
    <n v="38658.688600999994"/>
    <s v="BU Discontinued - [1]"/>
    <n v="972"/>
    <n v="37576245.320171997"/>
    <x v="2"/>
    <s v="Keep provision"/>
    <s v="Y"/>
  </r>
  <r>
    <x v="4"/>
    <s v="660040"/>
    <s v="UV  01-72330-002"/>
    <s v="Cosmetic"/>
    <n v="220"/>
    <n v="2286759.9299599999"/>
    <n v="87.952304998461528"/>
    <n v="10394.363318"/>
    <s v="BU Discontinued - [1]"/>
    <n v="220"/>
    <n v="2286759.9299599999"/>
    <x v="2"/>
    <s v="Keep provision"/>
    <s v="Y"/>
  </r>
  <r>
    <x v="4"/>
    <s v="660051"/>
    <s v="UV 20-02294-FA1"/>
    <s v="Cosmetic"/>
    <n v="2100"/>
    <n v="6965565.5390999997"/>
    <n v="267.90636688846155"/>
    <n v="3316.9359709999999"/>
    <s v="BU Discontinued - [1]"/>
    <n v="2100"/>
    <n v="6965565.5391000006"/>
    <x v="2"/>
    <s v="Keep provision"/>
    <s v="Y"/>
  </r>
  <r>
    <x v="4"/>
    <s v="660062"/>
    <s v="UV  01-31334-FE1"/>
    <s v="Cosmetic"/>
    <n v="48"/>
    <n v="366176.78001599998"/>
    <n v="14.083722308307692"/>
    <n v="7628.6829169999992"/>
    <s v="BU Discontinued - [1]"/>
    <n v="48"/>
    <n v="366176.78001600003"/>
    <x v="2"/>
    <s v="Keep provision"/>
    <s v="Y"/>
  </r>
  <r>
    <x v="4"/>
    <s v="660065"/>
    <s v="UV  01-31161-FE1"/>
    <s v="Cosmetic"/>
    <n v="498"/>
    <n v="1199843.2001100001"/>
    <n v="46.147815388846155"/>
    <n v="2409.323695"/>
    <s v="BU Discontinued - [1]"/>
    <n v="498"/>
    <n v="1199843.2001100001"/>
    <x v="2"/>
    <s v="Keep provision"/>
    <s v="Y"/>
  </r>
  <r>
    <x v="4"/>
    <s v="660070"/>
    <s v="UV 01-91018-002"/>
    <s v="Cosmetic"/>
    <n v="277"/>
    <n v="5814578.8299780004"/>
    <n v="223.63764730684616"/>
    <n v="20991.259314000003"/>
    <s v="BU Discontinued - [1]"/>
    <n v="277"/>
    <n v="5814578.8299779994"/>
    <x v="2"/>
    <s v="Keep provision"/>
    <s v="Y"/>
  </r>
  <r>
    <x v="4"/>
    <s v="660071"/>
    <s v="UV 01-91039-002"/>
    <s v="Cosmetic"/>
    <n v="82"/>
    <n v="1295695.360014"/>
    <n v="49.834436923615385"/>
    <n v="15801.162926999999"/>
    <s v="BU Discontinued - [1]"/>
    <n v="82"/>
    <n v="1295695.360014"/>
    <x v="2"/>
    <s v="Keep provision"/>
    <s v="Y"/>
  </r>
  <r>
    <x v="4"/>
    <s v="660072"/>
    <s v="UV 01-91030"/>
    <s v="Cosmetic"/>
    <n v="58"/>
    <n v="2793947.7299879999"/>
    <n v="107.45952807646154"/>
    <n v="48171.512585999997"/>
    <s v="BU Discontinued - [1]"/>
    <n v="58"/>
    <n v="2793947.7299879999"/>
    <x v="2"/>
    <s v="Keep provision"/>
    <s v="Y"/>
  </r>
  <r>
    <x v="4"/>
    <s v="660075"/>
    <s v="UV 20-71064-00G"/>
    <s v="Cosmetic"/>
    <n v="1199"/>
    <n v="8410552.0303089991"/>
    <n v="323.48277039649997"/>
    <n v="7014.6388909999996"/>
    <s v="BU Discontinued - [1]"/>
    <n v="1199"/>
    <n v="8410552.0303089991"/>
    <x v="2"/>
    <s v="Keep provision"/>
    <s v="Y"/>
  </r>
  <r>
    <x v="4"/>
    <s v="660078"/>
    <s v="UV FNK0001"/>
    <s v="Cosmetic"/>
    <n v="7"/>
    <n v="116206.339998"/>
    <n v="4.4694746153076919"/>
    <n v="16600.905714"/>
    <s v="BU Discontinued - [1]"/>
    <n v="7"/>
    <n v="116206.33999800001"/>
    <x v="2"/>
    <s v="Keep provision"/>
    <s v="Y"/>
  </r>
  <r>
    <x v="4"/>
    <s v="660079"/>
    <s v="UV FNK0002"/>
    <s v="Cosmetic"/>
    <n v="1"/>
    <n v="6037.58"/>
    <n v="0.23221461538461538"/>
    <n v="6037.58"/>
    <s v="BU Discontinued - [1]"/>
    <n v="1"/>
    <n v="6037.58"/>
    <x v="2"/>
    <s v="Keep provision"/>
    <s v="Y"/>
  </r>
  <r>
    <x v="4"/>
    <s v="660080"/>
    <s v="UV FNK0003"/>
    <s v="Cosmetic"/>
    <n v="8"/>
    <n v="180602.77"/>
    <n v="6.9462603846153845"/>
    <n v="22575.346249999999"/>
    <s v="BU Discontinued - [1]"/>
    <n v="8"/>
    <n v="180602.77"/>
    <x v="2"/>
    <s v="Keep provision"/>
    <s v="Y"/>
  </r>
  <r>
    <x v="4"/>
    <s v="660082"/>
    <s v="UV FNK0005"/>
    <s v="Cosmetic"/>
    <n v="95"/>
    <n v="1224945.239995"/>
    <n v="47.113278461346155"/>
    <n v="12894.160420999999"/>
    <s v="BU Discontinued - [1]"/>
    <n v="95"/>
    <n v="1224945.239995"/>
    <x v="2"/>
    <s v="Keep provision"/>
    <s v="Y"/>
  </r>
  <r>
    <x v="4"/>
    <s v="660083"/>
    <s v="UV FNK0006"/>
    <s v="Cosmetic"/>
    <n v="55"/>
    <n v="917950.46997500001"/>
    <n v="35.305787306730771"/>
    <n v="16690.008545000001"/>
    <s v="BU Discontinued - [1]"/>
    <n v="55"/>
    <n v="917950.46997500001"/>
    <x v="2"/>
    <s v="Keep provision"/>
    <s v="Y"/>
  </r>
  <r>
    <x v="4"/>
    <s v="660091"/>
    <s v="UV DNK0008"/>
    <s v="Cosmetic"/>
    <n v="19"/>
    <n v="224096.95999800001"/>
    <n v="8.6191138460769228"/>
    <n v="11794.576842"/>
    <s v="BU Discontinued - [1]"/>
    <n v="19"/>
    <n v="224096.95999800001"/>
    <x v="2"/>
    <s v="Keep provision"/>
    <s v="Y"/>
  </r>
  <r>
    <x v="4"/>
    <s v="660092"/>
    <s v="UV GNK0001"/>
    <s v="Cosmetic"/>
    <n v="122"/>
    <n v="2380345.3900139998"/>
    <n v="91.551745769769227"/>
    <n v="19511.027786999999"/>
    <s v="BU Discontinued - [1]"/>
    <n v="122"/>
    <n v="2380345.3900139998"/>
    <x v="2"/>
    <s v="Keep provision"/>
    <s v="Y"/>
  </r>
  <r>
    <x v="4"/>
    <s v="660093"/>
    <s v="UV GNK0002"/>
    <s v="Cosmetic"/>
    <n v="76"/>
    <n v="1234847.1099640001"/>
    <n v="47.494119613999999"/>
    <n v="16247.988289000001"/>
    <s v="BU Discontinued - [1]"/>
    <n v="76"/>
    <n v="1234847.1099640001"/>
    <x v="2"/>
    <s v="Keep provision"/>
    <s v="Y"/>
  </r>
  <r>
    <x v="4"/>
    <s v="660094"/>
    <s v="UV GNK0003"/>
    <s v="Cosmetic"/>
    <n v="11"/>
    <n v="182602.01999599999"/>
    <n v="7.0231546152307684"/>
    <n v="16600.183635999998"/>
    <s v="BU Discontinued - [1]"/>
    <n v="11"/>
    <n v="182602.01999600002"/>
    <x v="2"/>
    <s v="Keep provision"/>
    <s v="Y"/>
  </r>
  <r>
    <x v="4"/>
    <s v="660095"/>
    <s v="UV LNK0001"/>
    <s v="Cosmetic"/>
    <n v="246"/>
    <n v="5178737.2199820001"/>
    <n v="199.18220076853845"/>
    <n v="21051.777317"/>
    <s v="BU Discontinued - [1]"/>
    <n v="246"/>
    <n v="5178737.2199820001"/>
    <x v="2"/>
    <s v="Keep provision"/>
    <s v="Y"/>
  </r>
  <r>
    <x v="4"/>
    <s v="660097"/>
    <s v="UV PNK0002"/>
    <s v="Cosmetic"/>
    <n v="31"/>
    <n v="540291.370001"/>
    <n v="20.780437307730768"/>
    <n v="17428.753871000001"/>
    <s v="BU Discontinued - [1]"/>
    <n v="31"/>
    <n v="540291.370001"/>
    <x v="2"/>
    <s v="Keep provision"/>
    <s v="Y"/>
  </r>
  <r>
    <x v="4"/>
    <s v="660099"/>
    <s v="UV 4013794 - Shore Thing"/>
    <s v="Cosmetic"/>
    <n v="245"/>
    <n v="2708405.8399299998"/>
    <n v="104.16945538192307"/>
    <n v="11054.717713999999"/>
    <s v="BU Discontinued - [1]"/>
    <n v="245"/>
    <n v="2708405.8399300002"/>
    <x v="2"/>
    <s v="Keep provision"/>
    <s v="Y"/>
  </r>
  <r>
    <x v="4"/>
    <s v="660101"/>
    <s v="UV 4013796 - Skinny Dipping"/>
    <s v="Cosmetic"/>
    <n v="47"/>
    <n v="240289.980002"/>
    <n v="9.2419223077692312"/>
    <n v="5112.5527659999998"/>
    <s v="BU Discontinued - [1]"/>
    <n v="47"/>
    <n v="240289.980002"/>
    <x v="2"/>
    <s v="Keep provision"/>
    <s v="Y"/>
  </r>
  <r>
    <x v="4"/>
    <s v="660102"/>
    <s v="UV 4013797 - High Tides"/>
    <s v="Cosmetic"/>
    <n v="833"/>
    <n v="13120663.580255"/>
    <n v="504.6409069328846"/>
    <n v="15751.096734999999"/>
    <s v="BU Discontinued - [1]"/>
    <n v="833"/>
    <n v="13120663.580255"/>
    <x v="2"/>
    <s v="Keep provision"/>
    <s v="Y"/>
  </r>
  <r>
    <x v="4"/>
    <s v="660104"/>
    <s v="UV 20-02209-FA1"/>
    <s v="Cosmetic"/>
    <n v="4807"/>
    <n v="56963751.980651997"/>
    <n v="2190.9135377173843"/>
    <n v="11850.166835999999"/>
    <s v="BU Discontinued - [1]"/>
    <n v="4807"/>
    <n v="56963751.980652004"/>
    <x v="2"/>
    <s v="Keep provision"/>
    <s v="Y"/>
  </r>
  <r>
    <x v="4"/>
    <s v="660105"/>
    <s v="UV 01-31164-FE1"/>
    <s v="Cosmetic"/>
    <n v="4"/>
    <n v="13897.94"/>
    <n v="0.53453615384615383"/>
    <n v="3474.4850000000001"/>
    <s v="BU Discontinued - [1]"/>
    <n v="4"/>
    <n v="13897.94"/>
    <x v="2"/>
    <s v="Keep provision"/>
    <s v="Y"/>
  </r>
  <r>
    <x v="4"/>
    <s v="660106"/>
    <s v="UV 20-02209-FB1"/>
    <s v="Cosmetic"/>
    <n v="479"/>
    <n v="5678276.6800070005"/>
    <n v="218.39525692334618"/>
    <n v="11854.439833"/>
    <s v="BU Discontinued - [1]"/>
    <n v="479"/>
    <n v="5678276.6800069995"/>
    <x v="2"/>
    <s v="Keep provision"/>
    <s v="Y"/>
  </r>
  <r>
    <x v="4"/>
    <s v="660110"/>
    <s v="UV NL0003( blue)"/>
    <s v="Cosmetic"/>
    <n v="44"/>
    <n v="273826.55999600003"/>
    <n v="10.531790769076924"/>
    <n v="6223.3309090000002"/>
    <s v="BU Discontinued - [1]"/>
    <n v="44"/>
    <n v="273826.55999600003"/>
    <x v="2"/>
    <s v="Keep provision"/>
    <s v="Y"/>
  </r>
  <r>
    <x v="4"/>
    <s v="660111"/>
    <s v="UV NL0003(pad)"/>
    <s v="Cosmetic"/>
    <n v="6"/>
    <n v="164609.51999999999"/>
    <n v="6.3311353846153846"/>
    <n v="27434.92"/>
    <s v="BU Discontinued - [1]"/>
    <n v="6"/>
    <n v="164609.51999999999"/>
    <x v="2"/>
    <s v="Keep provision"/>
    <s v="Y"/>
  </r>
  <r>
    <x v="4"/>
    <s v="660113"/>
    <s v="UV NL0004(Pad)"/>
    <s v="Cosmetic"/>
    <n v="73"/>
    <n v="2693389.479973"/>
    <n v="103.59190307588462"/>
    <n v="36895.746300999999"/>
    <s v="BU Discontinued - [1]"/>
    <n v="73"/>
    <n v="2693389.479973"/>
    <x v="2"/>
    <s v="Keep provision"/>
    <s v="Y"/>
  </r>
  <r>
    <x v="4"/>
    <s v="660114"/>
    <s v="UV NL0004( AB)"/>
    <s v="Cosmetic"/>
    <n v="73"/>
    <n v="2340007.890019"/>
    <n v="90.00030346226923"/>
    <n v="32054.902603000002"/>
    <s v="BU Discontinued - [1]"/>
    <n v="73"/>
    <n v="2340007.890019"/>
    <x v="2"/>
    <s v="Keep provision"/>
    <s v="Y"/>
  </r>
  <r>
    <x v="4"/>
    <s v="660115"/>
    <s v="UV NF0007(AB)"/>
    <s v="Cosmetic"/>
    <n v="587"/>
    <n v="30098889.879933"/>
    <n v="1157.6496107666537"/>
    <n v="51275.791959000002"/>
    <s v="BU Discontinued - [1]"/>
    <n v="587"/>
    <n v="30098889.879933"/>
    <x v="2"/>
    <s v="Keep provision"/>
    <s v="Y"/>
  </r>
  <r>
    <x v="4"/>
    <s v="660116"/>
    <s v="UV ND0009(AB)"/>
    <s v="Cosmetic"/>
    <n v="527"/>
    <n v="34434112.310011998"/>
    <n v="1324.3889350004615"/>
    <n v="65339.871555999998"/>
    <s v="BU Discontinued - [1]"/>
    <n v="527"/>
    <n v="34434112.310011998"/>
    <x v="2"/>
    <s v="Keep provision"/>
    <s v="Y"/>
  </r>
  <r>
    <x v="4"/>
    <s v="660117"/>
    <s v="UV NL0005"/>
    <s v="Cosmetic"/>
    <n v="474"/>
    <n v="15996009.299861999"/>
    <n v="615.23112691776919"/>
    <n v="33746.855062999995"/>
    <s v="BU Discontinued - [1]"/>
    <n v="474"/>
    <n v="15996009.299862001"/>
    <x v="2"/>
    <s v="Keep provision"/>
    <s v="Y"/>
  </r>
  <r>
    <x v="4"/>
    <s v="660118"/>
    <s v="UV NL0006(Blue)"/>
    <s v="Cosmetic"/>
    <n v="293"/>
    <n v="6955570.4501419999"/>
    <n v="267.52194039007691"/>
    <n v="23739.148293999999"/>
    <s v="BU Discontinued - [1]"/>
    <n v="293"/>
    <n v="6955570.4501419999"/>
    <x v="2"/>
    <s v="Keep provision"/>
    <s v="Y"/>
  </r>
  <r>
    <x v="4"/>
    <s v="660119"/>
    <s v="UV NL0006(clear)"/>
    <s v="Cosmetic"/>
    <n v="510"/>
    <n v="12387165.58011"/>
    <n v="476.42944538884615"/>
    <n v="24288.559961000003"/>
    <s v="BU Discontinued - [1]"/>
    <n v="510"/>
    <n v="12387165.58011"/>
    <x v="2"/>
    <s v="Keep provision"/>
    <s v="Y"/>
  </r>
  <r>
    <x v="4"/>
    <s v="660120"/>
    <s v="UV NL0007(pink)"/>
    <s v="Cosmetic"/>
    <n v="140"/>
    <n v="1463585.66004"/>
    <n v="56.291756155384618"/>
    <n v="10454.183285999999"/>
    <s v="BU Discontinued - [1]"/>
    <n v="140"/>
    <n v="1463585.66004"/>
    <x v="2"/>
    <s v="Keep provision"/>
    <s v="Y"/>
  </r>
  <r>
    <x v="4"/>
    <s v="660121"/>
    <s v="UV NL0007(violet)"/>
    <s v="Cosmetic"/>
    <n v="129"/>
    <n v="1357778.4800460001"/>
    <n v="52.222249232538466"/>
    <n v="10525.414574"/>
    <s v="BU Discontinued - [1]"/>
    <n v="129"/>
    <n v="1357778.4800459999"/>
    <x v="2"/>
    <s v="Keep provision"/>
    <s v="Y"/>
  </r>
  <r>
    <x v="4"/>
    <s v="660122"/>
    <s v="UV ND0010"/>
    <s v="Cosmetic"/>
    <n v="2"/>
    <n v="73483.7"/>
    <n v="2.8262961538461537"/>
    <n v="36741.85"/>
    <s v="BU Discontinued - [1]"/>
    <n v="2"/>
    <n v="73483.7"/>
    <x v="2"/>
    <s v="Keep provision"/>
    <s v="Y"/>
  </r>
  <r>
    <x v="4"/>
    <s v="660123"/>
    <s v="UV ND0011"/>
    <s v="Cosmetic"/>
    <n v="15"/>
    <n v="129398.410005"/>
    <n v="4.9768619232692304"/>
    <n v="8626.5606669999997"/>
    <s v="BU Discontinued - [1]"/>
    <n v="15"/>
    <n v="129398.410005"/>
    <x v="2"/>
    <s v="Keep provision"/>
    <s v="Y"/>
  </r>
  <r>
    <x v="4"/>
    <s v="660124"/>
    <s v="UV ND0012( PAD)"/>
    <s v="Cosmetic"/>
    <n v="24"/>
    <n v="447987.310008"/>
    <n v="17.230281154153847"/>
    <n v="18666.137917"/>
    <s v="BU Discontinued - [1]"/>
    <n v="24"/>
    <n v="447987.310008"/>
    <x v="2"/>
    <s v="Keep provision"/>
    <s v="Y"/>
  </r>
  <r>
    <x v="4"/>
    <s v="660126"/>
    <s v="UV ND0013"/>
    <s v="Cosmetic"/>
    <n v="1"/>
    <n v="29974.35"/>
    <n v="1.1528596153846153"/>
    <n v="29974.35"/>
    <s v="BU Discontinued - [1]"/>
    <n v="1"/>
    <n v="29974.35"/>
    <x v="2"/>
    <s v="Keep provision"/>
    <s v="Y"/>
  </r>
  <r>
    <x v="4"/>
    <s v="660130"/>
    <s v="UV ND0015(Pad)"/>
    <s v="Cosmetic"/>
    <n v="61"/>
    <n v="1153619.1699920001"/>
    <n v="44.369968076615386"/>
    <n v="18911.789672000003"/>
    <s v="BU Discontinued - [1]"/>
    <n v="61"/>
    <n v="1153619.1699919999"/>
    <x v="2"/>
    <s v="Keep provision"/>
    <s v="Y"/>
  </r>
  <r>
    <x v="4"/>
    <s v="660131"/>
    <s v="UV ND0015(inj)"/>
    <s v="Cosmetic"/>
    <n v="40"/>
    <n v="236437.45"/>
    <n v="9.0937480769230774"/>
    <n v="5910.9362500000007"/>
    <s v="BU Discontinued - [1]"/>
    <n v="40"/>
    <n v="236437.44999999998"/>
    <x v="2"/>
    <s v="Keep provision"/>
    <s v="Y"/>
  </r>
  <r>
    <x v="4"/>
    <s v="660132"/>
    <s v="UV ND0016"/>
    <s v="Cosmetic"/>
    <n v="23"/>
    <n v="2249063.6100039999"/>
    <n v="86.502446538615388"/>
    <n v="97785.374347999998"/>
    <s v="BU Discontinued - [1]"/>
    <n v="23"/>
    <n v="2249063.6100039999"/>
    <x v="2"/>
    <s v="Keep provision"/>
    <s v="Y"/>
  </r>
  <r>
    <x v="4"/>
    <s v="660135"/>
    <s v="UV NG0005(Pad)"/>
    <s v="Cosmetic"/>
    <n v="375"/>
    <n v="7672326.3498750003"/>
    <n v="295.08947499519235"/>
    <n v="20459.536932999999"/>
    <s v="BU Discontinued - [1]"/>
    <n v="375"/>
    <n v="7672326.3498749994"/>
    <x v="2"/>
    <s v="Keep provision"/>
    <s v="Y"/>
  </r>
  <r>
    <x v="4"/>
    <s v="660136"/>
    <s v="UV NG0005(AB)"/>
    <s v="Cosmetic"/>
    <n v="752"/>
    <n v="16880882.179744001"/>
    <n v="649.26469922092315"/>
    <n v="22447.981622000003"/>
    <s v="BU Discontinued - [1]"/>
    <n v="752"/>
    <n v="16880882.179743998"/>
    <x v="2"/>
    <s v="Keep provision"/>
    <s v="Y"/>
  </r>
  <r>
    <x v="4"/>
    <s v="660137"/>
    <s v="UV NL0008(1- pad)"/>
    <s v="Cosmetic"/>
    <n v="55"/>
    <n v="967729.24000500003"/>
    <n v="37.220355384807696"/>
    <n v="17595.077090999999"/>
    <s v="BU Discontinued - [1]"/>
    <n v="55"/>
    <n v="967729.24000499991"/>
    <x v="2"/>
    <s v="Keep provision"/>
    <s v="Y"/>
  </r>
  <r>
    <x v="4"/>
    <s v="660138"/>
    <s v="UV NL0008(2- pad)"/>
    <s v="Cosmetic"/>
    <n v="55"/>
    <n v="1087185.9600249999"/>
    <n v="41.81484461634615"/>
    <n v="19767.017454999997"/>
    <s v="BU Discontinued - [1]"/>
    <n v="55"/>
    <n v="1087185.9600249999"/>
    <x v="2"/>
    <s v="Keep provision"/>
    <s v="Y"/>
  </r>
  <r>
    <x v="4"/>
    <s v="660139"/>
    <s v="UV NG0006"/>
    <s v="Cosmetic"/>
    <n v="45"/>
    <n v="624276.93001500005"/>
    <n v="24.01065115442308"/>
    <n v="13872.820667000002"/>
    <s v="BU Discontinued - [1]"/>
    <n v="45"/>
    <n v="624276.93001500005"/>
    <x v="2"/>
    <s v="Keep provision"/>
    <s v="Y"/>
  </r>
  <r>
    <x v="4"/>
    <s v="660141"/>
    <s v="UV NC0002"/>
    <s v="Cosmetic"/>
    <n v="143"/>
    <n v="1002189.459986"/>
    <n v="38.545748461000002"/>
    <n v="7008.3179019999998"/>
    <s v="BU Discontinued - [1]"/>
    <n v="143"/>
    <n v="1002189.459986"/>
    <x v="2"/>
    <s v="Keep provision"/>
    <s v="Y"/>
  </r>
  <r>
    <x v="4"/>
    <s v="660142"/>
    <s v="UV NC0003"/>
    <s v="Cosmetic"/>
    <n v="210"/>
    <n v="1465504.80006"/>
    <n v="56.365569233076926"/>
    <n v="6978.5942860000005"/>
    <s v="BU Discontinued - [1]"/>
    <n v="210"/>
    <n v="1465504.8000599998"/>
    <x v="2"/>
    <s v="Keep provision"/>
    <s v="Y"/>
  </r>
  <r>
    <x v="4"/>
    <s v="660144"/>
    <s v="UV ND0017(1)"/>
    <s v="Cosmetic"/>
    <n v="34"/>
    <n v="763464.57999200001"/>
    <n v="29.364022307384616"/>
    <n v="22454.840587999999"/>
    <s v="BU Discontinued - [1]"/>
    <n v="34"/>
    <n v="763464.57999200001"/>
    <x v="2"/>
    <s v="Keep provision"/>
    <s v="Y"/>
  </r>
  <r>
    <x v="4"/>
    <s v="660145"/>
    <s v="UV ND0017(2)"/>
    <s v="Cosmetic"/>
    <n v="14"/>
    <n v="318824.28999399999"/>
    <n v="12.262472692076923"/>
    <n v="22773.163571000001"/>
    <s v="BU Discontinued - [1]"/>
    <n v="14"/>
    <n v="318824.28999399999"/>
    <x v="2"/>
    <s v="Keep provision"/>
    <s v="Y"/>
  </r>
  <r>
    <x v="4"/>
    <s v="660149"/>
    <s v="UV ND0019(Pad)"/>
    <s v="Cosmetic"/>
    <n v="38"/>
    <n v="792688.03000799997"/>
    <n v="30.488001154153846"/>
    <n v="20860.211316000001"/>
    <s v="BU Discontinued - [1]"/>
    <n v="38"/>
    <n v="792688.03000800009"/>
    <x v="2"/>
    <s v="Keep provision"/>
    <s v="Y"/>
  </r>
  <r>
    <x v="4"/>
    <s v="660150"/>
    <s v="UV ND0019(inj)"/>
    <s v="Cosmetic"/>
    <n v="37"/>
    <n v="100134.790012"/>
    <n v="3.8513380773846153"/>
    <n v="2706.3456759999999"/>
    <s v="BU Discontinued - [1]"/>
    <n v="37"/>
    <n v="100134.790012"/>
    <x v="2"/>
    <s v="Keep provision"/>
    <s v="Y"/>
  </r>
  <r>
    <x v="4"/>
    <s v="660152"/>
    <s v="UV ND0020(1-Pad)"/>
    <s v="Cosmetic"/>
    <n v="30"/>
    <n v="480250.50998999999"/>
    <n v="18.471173461153846"/>
    <n v="16008.350333"/>
    <s v="BU Discontinued - [1]"/>
    <n v="30"/>
    <n v="480250.50998999999"/>
    <x v="2"/>
    <s v="Keep provision"/>
    <s v="Y"/>
  </r>
  <r>
    <x v="4"/>
    <s v="660153"/>
    <s v="UV ND0020(2-Pad)"/>
    <s v="Cosmetic"/>
    <n v="42"/>
    <n v="675420.82998599997"/>
    <n v="25.977724230230766"/>
    <n v="16081.448332999998"/>
    <s v="BU Discontinued - [1]"/>
    <n v="42"/>
    <n v="675420.82998599997"/>
    <x v="2"/>
    <s v="Keep provision"/>
    <s v="Y"/>
  </r>
  <r>
    <x v="4"/>
    <s v="660154"/>
    <s v="UV NF0010"/>
    <s v="Cosmetic"/>
    <n v="80"/>
    <n v="1470525.89"/>
    <n v="56.558688076923076"/>
    <n v="18381.573624999997"/>
    <s v="BU Discontinued - [1]"/>
    <n v="80"/>
    <n v="1470525.8900000001"/>
    <x v="2"/>
    <s v="Keep provision"/>
    <s v="Y"/>
  </r>
  <r>
    <x v="4"/>
    <s v="660157"/>
    <s v="UV NG0008(Pad)"/>
    <s v="Cosmetic"/>
    <n v="1950"/>
    <n v="38213110.380900003"/>
    <n v="1469.73501465"/>
    <n v="19596.466862000001"/>
    <s v="BU Discontinued - [1]"/>
    <n v="1950"/>
    <n v="38213110.380900003"/>
    <x v="2"/>
    <s v="Keep provision"/>
    <s v="Y"/>
  </r>
  <r>
    <x v="4"/>
    <s v="660158"/>
    <s v="UV NG0008"/>
    <s v="Cosmetic"/>
    <n v="1369"/>
    <n v="9402190.1997909993"/>
    <n v="361.6226999919615"/>
    <n v="6867.9256389999991"/>
    <s v="BU Discontinued - [1]"/>
    <n v="1369"/>
    <n v="9402190.1997910012"/>
    <x v="2"/>
    <s v="Keep provision"/>
    <s v="Y"/>
  </r>
  <r>
    <x v="4"/>
    <s v="660159"/>
    <s v="UV NG0009(pad)"/>
    <s v="Cosmetic"/>
    <n v="70"/>
    <n v="1106878.31002"/>
    <n v="42.572242693076923"/>
    <n v="15812.547285999999"/>
    <s v="BU Discontinued - [1]"/>
    <n v="70"/>
    <n v="1106878.31002"/>
    <x v="2"/>
    <s v="Keep provision"/>
    <s v="Y"/>
  </r>
  <r>
    <x v="4"/>
    <s v="660160"/>
    <s v="UV NG0009(inj)"/>
    <s v="Cosmetic"/>
    <n v="67"/>
    <n v="253905.57997399999"/>
    <n v="9.7655992297692311"/>
    <n v="3789.635522"/>
    <s v="BU Discontinued - [1]"/>
    <n v="67"/>
    <n v="253905.57997399999"/>
    <x v="2"/>
    <s v="Keep provision"/>
    <s v="Y"/>
  </r>
  <r>
    <x v="4"/>
    <s v="660161"/>
    <s v="UV NF0011(AB)"/>
    <s v="Cosmetic"/>
    <n v="155"/>
    <n v="7880268.7200250002"/>
    <n v="303.08725846250002"/>
    <n v="50840.443355000003"/>
    <s v="BU Discontinued - [1]"/>
    <n v="155"/>
    <n v="7880268.7200250002"/>
    <x v="2"/>
    <s v="Keep provision"/>
    <s v="Y"/>
  </r>
  <r>
    <x v="4"/>
    <s v="660168"/>
    <s v="UV 02202-FA1"/>
    <s v="Cosmetic"/>
    <n v="822"/>
    <n v="26330373.320082001"/>
    <n v="1012.7066661570001"/>
    <n v="32032.084331000002"/>
    <s v="BU Discontinued - [1]"/>
    <n v="822"/>
    <n v="26330373.320081998"/>
    <x v="2"/>
    <s v="Keep provision"/>
    <s v="Y"/>
  </r>
  <r>
    <x v="4"/>
    <s v="660169"/>
    <s v="UV 02202-FB1"/>
    <s v="Cosmetic"/>
    <n v="192"/>
    <n v="12746306.789952001"/>
    <n v="490.2425688443077"/>
    <n v="66387.014531000008"/>
    <s v="BU Discontinued - [1]"/>
    <n v="192"/>
    <n v="12746306.789951999"/>
    <x v="2"/>
    <s v="Keep provision"/>
    <s v="Y"/>
  </r>
  <r>
    <x v="4"/>
    <s v="660170"/>
    <s v="UV 02214-FA1"/>
    <s v="Cosmetic"/>
    <n v="202"/>
    <n v="1749959.2300100001"/>
    <n v="67.306124231153845"/>
    <n v="8663.1645050000006"/>
    <s v="BU Discontinued - [1]"/>
    <n v="202"/>
    <n v="1749959.2300100003"/>
    <x v="2"/>
    <s v="Keep provision"/>
    <s v="Y"/>
  </r>
  <r>
    <x v="4"/>
    <s v="660171"/>
    <s v="UV 02214-FB1"/>
    <s v="Cosmetic"/>
    <n v="605"/>
    <n v="5441419.9899399998"/>
    <n v="209.28538422846154"/>
    <n v="8994.0826280000001"/>
    <s v="BU Discontinued - [1]"/>
    <n v="605"/>
    <n v="5441419.9899399998"/>
    <x v="2"/>
    <s v="Keep provision"/>
    <s v="Y"/>
  </r>
  <r>
    <x v="4"/>
    <s v="660172"/>
    <s v="UV 02214-FC1"/>
    <s v="Cosmetic"/>
    <n v="779"/>
    <n v="2629340.0398340002"/>
    <n v="101.12846307053847"/>
    <n v="3375.2760460000004"/>
    <s v="BU Discontinued - [1]"/>
    <n v="779"/>
    <n v="2629340.0398340002"/>
    <x v="2"/>
    <s v="Keep provision"/>
    <s v="Y"/>
  </r>
  <r>
    <x v="4"/>
    <s v="660173"/>
    <s v="UV 02214-FD1"/>
    <s v="Cosmetic"/>
    <n v="3131"/>
    <n v="25883313.578671999"/>
    <n v="995.51206071815386"/>
    <n v="8266.7881120000002"/>
    <s v="BU Discontinued - [1]"/>
    <n v="3131"/>
    <n v="25883313.578671999"/>
    <x v="2"/>
    <s v="Keep provision"/>
    <s v="Y"/>
  </r>
  <r>
    <x v="4"/>
    <s v="660175"/>
    <s v="UV 02263-FA1"/>
    <s v="Cosmetic"/>
    <n v="630"/>
    <n v="7713974.8198800003"/>
    <n v="296.69133922615384"/>
    <n v="12244.404476"/>
    <s v="BU Discontinued - [1]"/>
    <n v="630"/>
    <n v="7713974.8198799994"/>
    <x v="2"/>
    <s v="Keep provision"/>
    <s v="Y"/>
  </r>
  <r>
    <x v="4"/>
    <s v="660176"/>
    <s v="UV ND0025"/>
    <s v="Cosmetic"/>
    <n v="17"/>
    <n v="297071.44999200001"/>
    <n v="11.425824999692308"/>
    <n v="17474.791175999999"/>
    <s v="BU Discontinued - [1]"/>
    <n v="17"/>
    <n v="297071.44999200001"/>
    <x v="2"/>
    <s v="Keep provision"/>
    <s v="Y"/>
  </r>
  <r>
    <x v="4"/>
    <s v="660178"/>
    <s v="UV ND0027"/>
    <s v="Cosmetic"/>
    <n v="555"/>
    <n v="4607302.1198549997"/>
    <n v="177.20392768673076"/>
    <n v="8301.4452609999989"/>
    <s v="BU Discontinued - [1]"/>
    <n v="555"/>
    <n v="4607302.1198549997"/>
    <x v="2"/>
    <s v="Keep provision"/>
    <s v="Y"/>
  </r>
  <r>
    <x v="4"/>
    <s v="660182"/>
    <s v="UV NF0012"/>
    <s v="Cosmetic"/>
    <n v="118"/>
    <n v="3244209.5700380001"/>
    <n v="124.77729115530769"/>
    <n v="27493.301441"/>
    <s v="BU Discontinued - [1]"/>
    <n v="118"/>
    <n v="3244209.5700380001"/>
    <x v="2"/>
    <s v="Keep provision"/>
    <s v="Y"/>
  </r>
  <r>
    <x v="4"/>
    <s v="660183"/>
    <s v="UV NF0013"/>
    <s v="Cosmetic"/>
    <n v="220"/>
    <n v="1542482.96994"/>
    <n v="59.326268074615385"/>
    <n v="7011.2862269999996"/>
    <s v="BU Discontinued - [1]"/>
    <n v="220"/>
    <n v="1542482.96994"/>
    <x v="2"/>
    <s v="Keep provision"/>
    <s v="Y"/>
  </r>
  <r>
    <x v="4"/>
    <s v="660184"/>
    <s v="UV ND0028"/>
    <s v="Cosmetic"/>
    <n v="4"/>
    <n v="65025.75"/>
    <n v="2.5009903846153847"/>
    <n v="16256.4375"/>
    <s v="BU Discontinued - [1]"/>
    <n v="4"/>
    <n v="65025.75"/>
    <x v="2"/>
    <s v="Keep provision"/>
    <s v="Y"/>
  </r>
  <r>
    <x v="4"/>
    <s v="660185"/>
    <s v="UV ND0029"/>
    <s v="Cosmetic"/>
    <n v="1"/>
    <n v="17045.77"/>
    <n v="0.65560653846153849"/>
    <n v="17045.77"/>
    <s v="BU Discontinued - [1]"/>
    <n v="1"/>
    <n v="17045.77"/>
    <x v="2"/>
    <s v="Keep provision"/>
    <s v="Y"/>
  </r>
  <r>
    <x v="4"/>
    <s v="660186"/>
    <s v="UV ND0030"/>
    <s v="Cosmetic"/>
    <n v="145"/>
    <n v="1627909.1499749999"/>
    <n v="62.611890383653844"/>
    <n v="11226.959654999999"/>
    <s v="BU Discontinued - [1]"/>
    <n v="145"/>
    <n v="1627909.1499750002"/>
    <x v="2"/>
    <s v="Keep provision"/>
    <s v="Y"/>
  </r>
  <r>
    <x v="4"/>
    <s v="660188"/>
    <s v="UV ND0032"/>
    <s v="Cosmetic"/>
    <n v="392.5"/>
    <n v="15594643.2200775"/>
    <n v="599.79397000298081"/>
    <n v="39731.575082999996"/>
    <s v="BU Discontinued - [1]"/>
    <n v="392.5"/>
    <n v="15594643.2200775"/>
    <x v="2"/>
    <s v="Keep provision"/>
    <s v="Y"/>
  </r>
  <r>
    <x v="4"/>
    <s v="660189"/>
    <s v="UV ND0033"/>
    <s v="Cosmetic"/>
    <n v="102"/>
    <n v="1703337.379956"/>
    <n v="65.51297615215384"/>
    <n v="16699.386078"/>
    <s v="BU Discontinued - [1]"/>
    <n v="102"/>
    <n v="1703337.379956"/>
    <x v="2"/>
    <s v="Keep provision"/>
    <s v="Y"/>
  </r>
  <r>
    <x v="4"/>
    <s v="660190"/>
    <s v="UV ND0034"/>
    <s v="Cosmetic"/>
    <n v="7"/>
    <n v="128346.769999"/>
    <n v="4.9364142307307688"/>
    <n v="18335.252856999999"/>
    <s v="BU Discontinued - [1]"/>
    <n v="7"/>
    <n v="128346.769999"/>
    <x v="2"/>
    <s v="Keep provision"/>
    <s v="Y"/>
  </r>
  <r>
    <x v="4"/>
    <s v="660192"/>
    <s v="UV ND0036"/>
    <s v="Cosmetic"/>
    <n v="4"/>
    <n v="52928.38"/>
    <n v="2.0357069230769231"/>
    <n v="13232.094999999999"/>
    <s v="BU Discontinued - [1]"/>
    <n v="4"/>
    <n v="52928.38"/>
    <x v="2"/>
    <s v="Keep provision"/>
    <s v="Y"/>
  </r>
  <r>
    <x v="4"/>
    <s v="660194"/>
    <s v="UV 02250-FA1"/>
    <s v="Cosmetic"/>
    <n v="472"/>
    <n v="3808132.7400079998"/>
    <n v="146.46664384646152"/>
    <n v="8068.0778389999996"/>
    <s v="BU Discontinued - [1]"/>
    <n v="472"/>
    <n v="3808132.7400079994"/>
    <x v="2"/>
    <s v="Keep provision"/>
    <s v="Y"/>
  </r>
  <r>
    <x v="4"/>
    <s v="660195"/>
    <s v="UV 02250-FB1"/>
    <s v="Cosmetic"/>
    <n v="352"/>
    <n v="3980414.9499840001"/>
    <n v="153.09288269169232"/>
    <n v="11307.997017"/>
    <s v="BU Discontinued - [1]"/>
    <n v="352"/>
    <n v="3980414.9499840001"/>
    <x v="2"/>
    <s v="Keep provision"/>
    <s v="Y"/>
  </r>
  <r>
    <x v="4"/>
    <s v="660197"/>
    <s v="UV ND0039"/>
    <s v="Cosmetic"/>
    <n v="129"/>
    <n v="4258601.6099490002"/>
    <n v="163.79236961342309"/>
    <n v="33012.415581000001"/>
    <s v="BU Discontinued - [1]"/>
    <n v="129"/>
    <n v="4258601.6099490002"/>
    <x v="2"/>
    <s v="Keep provision"/>
    <s v="Y"/>
  </r>
  <r>
    <x v="4"/>
    <s v="660198"/>
    <s v="UV ND0040"/>
    <s v="Cosmetic"/>
    <n v="102"/>
    <n v="2275246.5499499999"/>
    <n v="87.509482690384615"/>
    <n v="22306.338724999998"/>
    <s v="BU Discontinued - [1]"/>
    <n v="102"/>
    <n v="2275246.5499500004"/>
    <x v="2"/>
    <s v="Keep provision"/>
    <s v="Y"/>
  </r>
  <r>
    <x v="4"/>
    <s v="660199"/>
    <s v="UV ND0041"/>
    <s v="Cosmetic"/>
    <n v="2"/>
    <n v="35071.82"/>
    <n v="1.3489161538461538"/>
    <n v="17535.91"/>
    <s v="BU Discontinued - [1]"/>
    <n v="2"/>
    <n v="35071.82"/>
    <x v="2"/>
    <s v="Keep provision"/>
    <s v="Y"/>
  </r>
  <r>
    <x v="4"/>
    <s v="660200"/>
    <s v="UV ND0042"/>
    <s v="Cosmetic"/>
    <n v="199"/>
    <n v="3155218.5900010001"/>
    <n v="121.35456115388462"/>
    <n v="15855.369799"/>
    <s v="BU Discontinued - [1]"/>
    <n v="199"/>
    <n v="3155218.5900010001"/>
    <x v="2"/>
    <s v="Keep provision"/>
    <s v="Y"/>
  </r>
  <r>
    <x v="4"/>
    <s v="660203"/>
    <s v="UV ND0045"/>
    <s v="Cosmetic"/>
    <n v="10"/>
    <n v="352730.21"/>
    <n v="13.566546538461539"/>
    <n v="35273.021000000001"/>
    <s v="BU Discontinued - [1]"/>
    <n v="10"/>
    <n v="352730.21"/>
    <x v="2"/>
    <s v="Keep provision"/>
    <s v="Y"/>
  </r>
  <r>
    <x v="4"/>
    <s v="660204"/>
    <s v="UV NF0014"/>
    <s v="Cosmetic"/>
    <n v="30"/>
    <n v="711389.51000999997"/>
    <n v="27.361135000384614"/>
    <n v="23712.983667"/>
    <s v="BU Discontinued - [1]"/>
    <n v="30"/>
    <n v="711389.51000999997"/>
    <x v="2"/>
    <s v="Keep provision"/>
    <s v="Y"/>
  </r>
  <r>
    <x v="4"/>
    <s v="660205"/>
    <s v="UV NF0015"/>
    <s v="Cosmetic"/>
    <n v="140"/>
    <n v="1408009.4099399999"/>
    <n v="54.154208074615383"/>
    <n v="10057.210071"/>
    <s v="BU Discontinued - [1]"/>
    <n v="140"/>
    <n v="1408009.4099399999"/>
    <x v="2"/>
    <s v="Keep provision"/>
    <s v="Y"/>
  </r>
  <r>
    <x v="4"/>
    <s v="660206"/>
    <s v="UV NF0016"/>
    <s v="Cosmetic"/>
    <n v="377"/>
    <n v="8647410.6998239998"/>
    <n v="332.59271922400001"/>
    <n v="22937.428911999999"/>
    <s v="BU Discontinued - [1]"/>
    <n v="377"/>
    <n v="8647410.6998239998"/>
    <x v="2"/>
    <s v="Keep provision"/>
    <s v="Y"/>
  </r>
  <r>
    <x v="4"/>
    <s v="660208"/>
    <s v="UV NG0010"/>
    <s v="Cosmetic"/>
    <n v="199"/>
    <n v="5747224.5000740001"/>
    <n v="221.04709615669231"/>
    <n v="28880.525126"/>
    <s v="BU Discontinued - [1]"/>
    <n v="199"/>
    <n v="5747224.5000740001"/>
    <x v="2"/>
    <s v="Keep provision"/>
    <s v="Y"/>
  </r>
  <r>
    <x v="4"/>
    <s v="660209"/>
    <s v="UV NG0011"/>
    <s v="Cosmetic"/>
    <n v="31"/>
    <n v="312445.930008"/>
    <n v="12.017151154153845"/>
    <n v="10078.900968"/>
    <s v="BU Discontinued - [1]"/>
    <n v="31"/>
    <n v="312445.930008"/>
    <x v="2"/>
    <s v="Keep provision"/>
    <s v="Y"/>
  </r>
  <r>
    <x v="4"/>
    <s v="660211"/>
    <s v="UV NG0013"/>
    <s v="Cosmetic"/>
    <n v="169"/>
    <n v="12019853.859949"/>
    <n v="462.30207153650002"/>
    <n v="71123.395621000003"/>
    <s v="BU Discontinued - [1]"/>
    <n v="169"/>
    <n v="12019853.859949"/>
    <x v="2"/>
    <s v="Keep provision"/>
    <s v="Y"/>
  </r>
  <r>
    <x v="4"/>
    <s v="660214"/>
    <s v="UV NL0010"/>
    <s v="Cosmetic"/>
    <n v="72"/>
    <n v="8873272.9599840008"/>
    <n v="341.27972923015386"/>
    <n v="123239.902222"/>
    <s v="BU Discontinued - [1]"/>
    <n v="72"/>
    <n v="8873272.9599840008"/>
    <x v="2"/>
    <s v="Keep provision"/>
    <s v="Y"/>
  </r>
  <r>
    <x v="4"/>
    <s v="660215"/>
    <s v="UV NL0011"/>
    <s v="Cosmetic"/>
    <n v="278"/>
    <n v="4068493.739904"/>
    <n v="156.48052845784616"/>
    <n v="14634.869568"/>
    <s v="BU Discontinued - [1]"/>
    <n v="278"/>
    <n v="4068493.7399040004"/>
    <x v="2"/>
    <s v="Keep provision"/>
    <s v="Y"/>
  </r>
  <r>
    <x v="4"/>
    <s v="660216"/>
    <s v="UV PD0001"/>
    <s v="Cosmetic"/>
    <n v="5"/>
    <n v="96040.17"/>
    <n v="3.6938526923076922"/>
    <n v="19208.034"/>
    <s v="BU Discontinued - [1]"/>
    <n v="5"/>
    <n v="96040.17"/>
    <x v="2"/>
    <s v="Keep provision"/>
    <s v="Y"/>
  </r>
  <r>
    <x v="4"/>
    <s v="660222"/>
    <s v="UV 20-02280-FA1"/>
    <s v="Cosmetic"/>
    <n v="844"/>
    <n v="9205183.8001879994"/>
    <n v="354.04553077646153"/>
    <n v="10906.615876999998"/>
    <s v="BU Discontinued - [1]"/>
    <n v="844"/>
    <n v="9205183.8001880012"/>
    <x v="2"/>
    <s v="Keep provision"/>
    <s v="Y"/>
  </r>
  <r>
    <x v="4"/>
    <s v="660223"/>
    <s v="UV 20-02280-FB1"/>
    <s v="Cosmetic"/>
    <n v="512"/>
    <n v="6142290.8200960001"/>
    <n v="236.24195461907692"/>
    <n v="11996.661758"/>
    <s v="BU Discontinued - [1]"/>
    <n v="512"/>
    <n v="6142290.8200960001"/>
    <x v="2"/>
    <s v="Keep provision"/>
    <s v="Y"/>
  </r>
  <r>
    <x v="4"/>
    <s v="660226"/>
    <s v="UV 20-02263-FD1"/>
    <s v="Cosmetic"/>
    <n v="209"/>
    <n v="7705621.5099600004"/>
    <n v="296.37005807538463"/>
    <n v="36869.002440000004"/>
    <s v="BU Discontinued - [1]"/>
    <n v="209"/>
    <n v="7705621.5099599995"/>
    <x v="2"/>
    <s v="Keep provision"/>
    <s v="Y"/>
  </r>
  <r>
    <x v="4"/>
    <s v="660228"/>
    <s v="UV 01-31728-FE1"/>
    <s v="Cosmetic"/>
    <n v="15284"/>
    <n v="20556826.502788"/>
    <n v="790.64717318415387"/>
    <n v="1344.989957"/>
    <s v="BU Discontinued - [1]"/>
    <n v="15284"/>
    <n v="20556826.502788"/>
    <x v="2"/>
    <s v="Keep provision"/>
    <s v="Y"/>
  </r>
  <r>
    <x v="4"/>
    <s v="660229"/>
    <s v="UV 01-31730-FE1"/>
    <s v="Cosmetic"/>
    <n v="552"/>
    <n v="860488.90999199997"/>
    <n v="33.095727307384614"/>
    <n v="1558.8567209999999"/>
    <s v="BU Discontinued - [1]"/>
    <n v="552"/>
    <n v="860488.90999200009"/>
    <x v="2"/>
    <s v="Keep provision"/>
    <s v="Y"/>
  </r>
  <r>
    <x v="4"/>
    <s v="660230"/>
    <s v="UV 20-02239-FA1"/>
    <s v="Cosmetic"/>
    <n v="853"/>
    <n v="54450195.050258003"/>
    <n v="2094.2382711637692"/>
    <n v="63833.757386000005"/>
    <s v="BU Discontinued - [1]"/>
    <n v="853"/>
    <n v="54450195.050257996"/>
    <x v="2"/>
    <s v="Keep provision"/>
    <s v="Y"/>
  </r>
  <r>
    <x v="4"/>
    <s v="660232"/>
    <s v="UV ND0047"/>
    <s v="Cosmetic"/>
    <n v="104"/>
    <n v="5427906.2699680002"/>
    <n v="208.76562576800001"/>
    <n v="52191.406442"/>
    <s v="BU Discontinued - [1]"/>
    <n v="104"/>
    <n v="5427906.2699680002"/>
    <x v="2"/>
    <s v="Keep provision"/>
    <s v="Y"/>
  </r>
  <r>
    <x v="4"/>
    <s v="660237"/>
    <s v="UV NG0016"/>
    <s v="Cosmetic"/>
    <n v="398"/>
    <n v="3014396.7301380001"/>
    <n v="115.93833577453846"/>
    <n v="7573.8611310000006"/>
    <s v="BU Discontinued - [1]"/>
    <n v="398"/>
    <n v="3014396.7301379996"/>
    <x v="2"/>
    <s v="Keep provision"/>
    <s v="Y"/>
  </r>
  <r>
    <x v="4"/>
    <s v="660238"/>
    <s v="UV NF0011(PAD)"/>
    <s v="Cosmetic"/>
    <n v="226"/>
    <n v="33874792.61992"/>
    <n v="1302.8766392276923"/>
    <n v="149888.46291999999"/>
    <s v="BU Discontinued - [1]"/>
    <n v="226"/>
    <n v="33874792.61992"/>
    <x v="2"/>
    <s v="Keep provision"/>
    <s v="Y"/>
  </r>
  <r>
    <x v="4"/>
    <s v="660239"/>
    <s v="UV NL0010(PAD)"/>
    <s v="Cosmetic"/>
    <n v="507"/>
    <n v="15126218.499950999"/>
    <n v="581.77763461350003"/>
    <n v="29834.750493"/>
    <s v="BU Discontinued - [1]"/>
    <n v="507"/>
    <n v="15126218.499950998"/>
    <x v="2"/>
    <s v="Keep provision"/>
    <s v="Y"/>
  </r>
  <r>
    <x v="4"/>
    <s v="660240"/>
    <s v="UV NF0018"/>
    <s v="Cosmetic"/>
    <n v="213"/>
    <n v="13045530.829995001"/>
    <n v="501.7511857690385"/>
    <n v="61246.623615000004"/>
    <s v="BU Discontinued - [1]"/>
    <n v="213"/>
    <n v="13045530.829994999"/>
    <x v="2"/>
    <s v="Keep provision"/>
    <s v="Y"/>
  </r>
  <r>
    <x v="4"/>
    <s v="660241"/>
    <s v="UV NG0017"/>
    <s v="Cosmetic"/>
    <n v="203"/>
    <n v="14461800.589985"/>
    <n v="556.22309961480767"/>
    <n v="71240.396995000003"/>
    <s v="BU Discontinued - [1]"/>
    <n v="203"/>
    <n v="14461800.589985002"/>
    <x v="2"/>
    <s v="Keep provision"/>
    <s v="Y"/>
  </r>
  <r>
    <x v="4"/>
    <s v="660242"/>
    <s v="UV NL0009(2)"/>
    <s v="Cosmetic"/>
    <n v="423"/>
    <n v="24400785.579939"/>
    <n v="938.49175307457699"/>
    <n v="57685.072292999997"/>
    <s v="BU Discontinued - [1]"/>
    <n v="423"/>
    <n v="24400785.579939"/>
    <x v="2"/>
    <s v="Keep provision"/>
    <s v="Y"/>
  </r>
  <r>
    <x v="4"/>
    <s v="660243"/>
    <s v="UV NL0005(2)"/>
    <s v="Cosmetic"/>
    <n v="171"/>
    <n v="15839485.349958001"/>
    <n v="609.21097499838459"/>
    <n v="92628.569298000002"/>
    <s v="BU Discontinued - [1]"/>
    <n v="171"/>
    <n v="15839485.349958001"/>
    <x v="2"/>
    <s v="Keep provision"/>
    <s v="Y"/>
  </r>
  <r>
    <x v="4"/>
    <s v="660244"/>
    <s v="UV NG0010(2)"/>
    <s v="Cosmetic"/>
    <n v="504"/>
    <n v="15906489.110064"/>
    <n v="611.78804269476927"/>
    <n v="31560.494266000002"/>
    <s v="BU Discontinued - [1]"/>
    <n v="504"/>
    <n v="15906489.110064"/>
    <x v="2"/>
    <s v="Keep provision"/>
    <s v="Y"/>
  </r>
  <r>
    <x v="4"/>
    <s v="660246"/>
    <s v="UV ND0047(2)"/>
    <s v="Cosmetic"/>
    <n v="610"/>
    <n v="43550632.390079997"/>
    <n v="1675.0243226953846"/>
    <n v="71394.479328000001"/>
    <s v="BU Discontinued - [1]"/>
    <n v="610"/>
    <n v="43550632.390079997"/>
    <x v="2"/>
    <s v="Keep provision"/>
    <s v="Y"/>
  </r>
  <r>
    <x v="4"/>
    <s v="660248"/>
    <s v="UV 01-72484-E01"/>
    <s v="Cosmetic"/>
    <n v="96"/>
    <n v="203110.38998400001"/>
    <n v="7.8119380763076922"/>
    <n v="2115.7332289999999"/>
    <s v="BU Discontinued - [1]"/>
    <n v="96"/>
    <n v="203110.38998400001"/>
    <x v="2"/>
    <s v="Keep provision"/>
    <s v="Y"/>
  </r>
  <r>
    <x v="4"/>
    <s v="660249"/>
    <s v="UV 01-72485-E01"/>
    <s v="Cosmetic"/>
    <n v="66"/>
    <n v="131125.01001599999"/>
    <n v="5.043269615999999"/>
    <n v="1986.7425759999999"/>
    <s v="BU Discontinued - [1]"/>
    <n v="66"/>
    <n v="131125.01001600001"/>
    <x v="2"/>
    <s v="Keep provision"/>
    <s v="Y"/>
  </r>
  <r>
    <x v="4"/>
    <s v="660250"/>
    <s v="UV 01-72486-E01"/>
    <s v="Cosmetic"/>
    <n v="216"/>
    <n v="415891.930032"/>
    <n v="15.995843462769232"/>
    <n v="1925.425602"/>
    <s v="BU Discontinued - [1]"/>
    <n v="216"/>
    <n v="415891.930032"/>
    <x v="2"/>
    <s v="Keep provision"/>
    <s v="Y"/>
  </r>
  <r>
    <x v="4"/>
    <s v="660253"/>
    <s v="UV 01-72489-E01"/>
    <s v="Cosmetic"/>
    <n v="216"/>
    <n v="431773.46006399998"/>
    <n v="16.606671540923077"/>
    <n v="1998.951204"/>
    <s v="BU Discontinued - [1]"/>
    <n v="216"/>
    <n v="431773.46006399998"/>
    <x v="2"/>
    <s v="Keep provision"/>
    <s v="Y"/>
  </r>
  <r>
    <x v="4"/>
    <s v="660257"/>
    <s v="UV 20-02264-FB1"/>
    <s v="Cosmetic"/>
    <n v="44"/>
    <n v="1152935.3700039999"/>
    <n v="44.34366807707692"/>
    <n v="26203.076590999997"/>
    <s v="BU Discontinued - [1]"/>
    <n v="44"/>
    <n v="1152935.3700040001"/>
    <x v="2"/>
    <s v="Keep provision"/>
    <s v="Y"/>
  </r>
  <r>
    <x v="4"/>
    <s v="660259"/>
    <s v="UV 20-02264-FD1"/>
    <s v="Cosmetic"/>
    <n v="288"/>
    <n v="9898877.9900160003"/>
    <n v="380.72607653907693"/>
    <n v="34371.104132"/>
    <s v="BU Discontinued - [1]"/>
    <n v="288"/>
    <n v="9898877.9900160003"/>
    <x v="2"/>
    <s v="Keep provision"/>
    <s v="Y"/>
  </r>
  <r>
    <x v="4"/>
    <s v="660260"/>
    <s v="UV 20-02270-FA1"/>
    <s v="Cosmetic"/>
    <n v="72"/>
    <n v="2384313.7900319998"/>
    <n v="91.704376539692305"/>
    <n v="33115.469305999999"/>
    <s v="BU Discontinued - [1]"/>
    <n v="72"/>
    <n v="2384313.7900319998"/>
    <x v="2"/>
    <s v="Keep provision"/>
    <s v="Y"/>
  </r>
  <r>
    <x v="4"/>
    <s v="660261"/>
    <s v="UV 20-02270-FB1"/>
    <s v="Cosmetic"/>
    <n v="192"/>
    <n v="5936180.2800000003"/>
    <n v="228.31462615384618"/>
    <n v="30917.605625"/>
    <s v="BU Discontinued - [1]"/>
    <n v="192"/>
    <n v="5936180.2800000003"/>
    <x v="2"/>
    <s v="Keep provision"/>
    <s v="Y"/>
  </r>
  <r>
    <x v="4"/>
    <s v="660262"/>
    <s v="UV 20-02270-FC1"/>
    <s v="Cosmetic"/>
    <n v="346"/>
    <n v="10327811.289988"/>
    <n v="397.22351115338461"/>
    <n v="29849.165578"/>
    <s v="BU Discontinued - [1]"/>
    <n v="346"/>
    <n v="10327811.289988"/>
    <x v="2"/>
    <s v="Keep provision"/>
    <s v="Y"/>
  </r>
  <r>
    <x v="4"/>
    <s v="660263"/>
    <s v="UV 20-02270-FD1"/>
    <s v="Cosmetic"/>
    <n v="192"/>
    <n v="7451970.5400959998"/>
    <n v="286.61425154215385"/>
    <n v="38812.346562999999"/>
    <s v="BU Discontinued - [1]"/>
    <n v="192"/>
    <n v="7451970.5400959998"/>
    <x v="2"/>
    <s v="Keep provision"/>
    <s v="Y"/>
  </r>
  <r>
    <x v="4"/>
    <s v="660264"/>
    <s v="UV NL0014"/>
    <s v="Cosmetic"/>
    <n v="671.5"/>
    <n v="36435739.199913502"/>
    <n v="1401.3745846120578"/>
    <n v="54260.222189"/>
    <s v="BU Discontinued - [1]"/>
    <n v="671.5"/>
    <n v="36435739.199913502"/>
    <x v="2"/>
    <s v="Keep provision"/>
    <s v="Y"/>
  </r>
  <r>
    <x v="4"/>
    <s v="660265"/>
    <s v="UV NL0013"/>
    <s v="Cosmetic"/>
    <n v="184"/>
    <n v="7644752.5800799998"/>
    <n v="294.02894538769232"/>
    <n v="41547.568370000001"/>
    <s v="BU Discontinued - [1]"/>
    <n v="184"/>
    <n v="7644752.5800800007"/>
    <x v="2"/>
    <s v="Keep provision"/>
    <s v="Y"/>
  </r>
  <r>
    <x v="4"/>
    <s v="660267"/>
    <s v="UV NG0018"/>
    <s v="Cosmetic"/>
    <n v="192"/>
    <n v="7514718"/>
    <n v="289.02761538461539"/>
    <n v="39139.15625"/>
    <s v="BU Discontinued - [1]"/>
    <n v="192"/>
    <n v="7514718"/>
    <x v="2"/>
    <s v="Keep provision"/>
    <s v="Y"/>
  </r>
  <r>
    <x v="4"/>
    <s v="660268"/>
    <s v="UV NF0023"/>
    <s v="Cosmetic"/>
    <n v="191"/>
    <n v="13030311.780004"/>
    <n v="501.16583769246154"/>
    <n v="68221.527644000002"/>
    <s v="BU Discontinued - [1]"/>
    <n v="191"/>
    <n v="13030311.780004002"/>
    <x v="2"/>
    <s v="Keep provision"/>
    <s v="Y"/>
  </r>
  <r>
    <x v="4"/>
    <s v="660269"/>
    <s v="UV NF0022"/>
    <s v="Cosmetic"/>
    <n v="115.5"/>
    <n v="7977255.4900500001"/>
    <n v="306.81751884807693"/>
    <n v="69067.147100000002"/>
    <s v="BU Discontinued - [1]"/>
    <n v="115.5"/>
    <n v="7977255.4900500001"/>
    <x v="2"/>
    <s v="Keep provision"/>
    <s v="Y"/>
  </r>
  <r>
    <x v="4"/>
    <s v="660270"/>
    <s v="UV NF0021"/>
    <s v="Cosmetic"/>
    <n v="74.5"/>
    <n v="4845913.5499935001"/>
    <n v="186.3812903843654"/>
    <n v="65045.819463"/>
    <s v="BU Discontinued - [1]"/>
    <n v="74.5"/>
    <n v="4845913.5499935001"/>
    <x v="2"/>
    <s v="Keep provision"/>
    <s v="Y"/>
  </r>
  <r>
    <x v="4"/>
    <s v="660271"/>
    <s v="UV NF0020"/>
    <s v="Cosmetic"/>
    <n v="328"/>
    <n v="22834724.669904001"/>
    <n v="878.25864115015384"/>
    <n v="69618.063018000001"/>
    <s v="BU Discontinued - [1]"/>
    <n v="328"/>
    <n v="22834724.669904001"/>
    <x v="2"/>
    <s v="Keep provision"/>
    <s v="Y"/>
  </r>
  <r>
    <x v="4"/>
    <s v="660272"/>
    <s v="UV NF0019"/>
    <s v="Cosmetic"/>
    <n v="53"/>
    <n v="4883197.739995"/>
    <n v="187.81529769211539"/>
    <n v="92135.806414999999"/>
    <s v="BU Discontinued - [1]"/>
    <n v="53"/>
    <n v="4883197.739995"/>
    <x v="2"/>
    <s v="Keep provision"/>
    <s v="Y"/>
  </r>
  <r>
    <x v="4"/>
    <s v="660273"/>
    <s v="UV ND0053"/>
    <s v="Cosmetic"/>
    <n v="323.5"/>
    <n v="23039089.080051001"/>
    <n v="886.11881077119233"/>
    <n v="71218.204266000001"/>
    <s v="BU Discontinued - [1]"/>
    <n v="323.5"/>
    <n v="23039089.080050994"/>
    <x v="2"/>
    <s v="Keep provision"/>
    <s v="Y"/>
  </r>
  <r>
    <x v="4"/>
    <s v="660275"/>
    <s v="UV 01-77115-001"/>
    <s v="Cosmetic"/>
    <n v="570"/>
    <n v="2625520.08972"/>
    <n v="100.98154191230769"/>
    <n v="4606.175596"/>
    <s v="BU Discontinued - [1]"/>
    <n v="570"/>
    <n v="2625520.08972"/>
    <x v="2"/>
    <s v="Keep provision"/>
    <s v="Y"/>
  </r>
  <r>
    <x v="4"/>
    <s v="660277"/>
    <s v="UV 01-77117-001"/>
    <s v="Cosmetic"/>
    <n v="3390"/>
    <n v="10279581.451680001"/>
    <n v="395.36851737230774"/>
    <n v="3032.324912"/>
    <s v="BU Discontinued - [1]"/>
    <n v="3390"/>
    <n v="10279581.451679999"/>
    <x v="2"/>
    <s v="Keep provision"/>
    <s v="Y"/>
  </r>
  <r>
    <x v="4"/>
    <s v="660278"/>
    <s v="UV 01-77118-001"/>
    <s v="Cosmetic"/>
    <n v="3090"/>
    <n v="6567964.0508099999"/>
    <n v="252.61400195423076"/>
    <n v="2125.554709"/>
    <s v="BU Discontinued - [1]"/>
    <n v="3090"/>
    <n v="6567964.0508099999"/>
    <x v="2"/>
    <s v="Keep provision"/>
    <s v="Y"/>
  </r>
  <r>
    <x v="4"/>
    <s v="660279"/>
    <s v="UV 01-77119-001"/>
    <s v="Cosmetic"/>
    <n v="3210"/>
    <n v="6823581.8499299996"/>
    <n v="262.44545576653843"/>
    <n v="2125.7264329999998"/>
    <s v="BU Discontinued - [1]"/>
    <n v="3210"/>
    <n v="6823581.8499299996"/>
    <x v="2"/>
    <s v="Keep provision"/>
    <s v="Y"/>
  </r>
  <r>
    <x v="4"/>
    <s v="660280"/>
    <s v="UV NP0001"/>
    <s v="Cosmetic"/>
    <n v="209.5"/>
    <n v="4902445.9699630002"/>
    <n v="188.55561422934616"/>
    <n v="23400.696754000001"/>
    <s v="BU Discontinued - [1]"/>
    <n v="209.5"/>
    <n v="4902445.9699630002"/>
    <x v="2"/>
    <s v="Keep provision"/>
    <s v="Y"/>
  </r>
  <r>
    <x v="4"/>
    <s v="660281"/>
    <s v="UV NP0002"/>
    <s v="Cosmetic"/>
    <n v="113.5"/>
    <n v="5225132.5599699998"/>
    <n v="200.96663692192308"/>
    <n v="46036.410219999998"/>
    <s v="BU Discontinued - [1]"/>
    <n v="113.5"/>
    <n v="5225132.5599699998"/>
    <x v="2"/>
    <s v="Keep provision"/>
    <s v="Y"/>
  </r>
  <r>
    <x v="4"/>
    <s v="660282"/>
    <s v="UV NP0003"/>
    <s v="Cosmetic"/>
    <n v="521.5"/>
    <n v="11255963.409761"/>
    <n v="432.92166960619232"/>
    <n v="21583.822454000001"/>
    <s v="BU Discontinued - [1]"/>
    <n v="521.5"/>
    <n v="11255963.409761"/>
    <x v="2"/>
    <s v="Keep provision"/>
    <s v="Y"/>
  </r>
  <r>
    <x v="4"/>
    <s v="660283"/>
    <s v="UV NP0004"/>
    <s v="Cosmetic"/>
    <n v="186.5"/>
    <n v="9660034.3699370008"/>
    <n v="371.53978345911543"/>
    <n v="51796.430938000005"/>
    <s v="BU Discontinued - [1]"/>
    <n v="186.5"/>
    <n v="9660034.3699369989"/>
    <x v="2"/>
    <s v="Keep provision"/>
    <s v="Y"/>
  </r>
  <r>
    <x v="4"/>
    <s v="660284"/>
    <s v="UV NP0005"/>
    <s v="Cosmetic"/>
    <n v="228.5"/>
    <n v="13260458.750011999"/>
    <n v="510.01764423123075"/>
    <n v="58032.642231999998"/>
    <s v="BU Discontinued - [1]"/>
    <n v="228.5"/>
    <n v="13260458.750011999"/>
    <x v="2"/>
    <s v="Keep provision"/>
    <s v="Y"/>
  </r>
  <r>
    <x v="4"/>
    <s v="660285"/>
    <s v="UV NP0006"/>
    <s v="Cosmetic"/>
    <n v="344.5"/>
    <n v="22074958.839921001"/>
    <n v="849.03687845850004"/>
    <n v="64078.254978000004"/>
    <s v="BU Discontinued - [1]"/>
    <n v="344.5"/>
    <n v="22074958.839920998"/>
    <x v="2"/>
    <s v="Keep provision"/>
    <s v="Y"/>
  </r>
  <r>
    <x v="4"/>
    <s v="660287"/>
    <s v="UV NP0008"/>
    <s v="Cosmetic"/>
    <n v="194.5"/>
    <n v="10585909.76007"/>
    <n v="407.15037538730769"/>
    <n v="54426.271260000001"/>
    <s v="BU Discontinued - [1]"/>
    <n v="194.5"/>
    <n v="10585909.76007"/>
    <x v="2"/>
    <s v="Keep provision"/>
    <s v="Y"/>
  </r>
  <r>
    <x v="4"/>
    <s v="660288"/>
    <s v="UV NP0009"/>
    <s v="Cosmetic"/>
    <n v="283.5"/>
    <n v="12455512.3801395"/>
    <n v="479.05816846690385"/>
    <n v="43934.787937000001"/>
    <s v="BU Discontinued - [1]"/>
    <n v="283.5"/>
    <n v="12455512.3801395"/>
    <x v="2"/>
    <s v="Keep provision"/>
    <s v="Y"/>
  </r>
  <r>
    <x v="4"/>
    <s v="660289"/>
    <s v="UV NP0010"/>
    <s v="Cosmetic"/>
    <n v="358"/>
    <n v="23468406.02008"/>
    <n v="902.63100077230774"/>
    <n v="65554.206760000001"/>
    <s v="BU Discontinued - [1]"/>
    <n v="358"/>
    <n v="23468406.02008"/>
    <x v="2"/>
    <s v="Keep provision"/>
    <s v="Y"/>
  </r>
  <r>
    <x v="4"/>
    <s v="660291"/>
    <s v="UV NP0012"/>
    <s v="Cosmetic"/>
    <n v="23.5"/>
    <n v="907671.78000399994"/>
    <n v="34.910453077076923"/>
    <n v="38624.331063999998"/>
    <s v="BU Discontinued - [1]"/>
    <n v="23.5"/>
    <n v="907671.78000399994"/>
    <x v="2"/>
    <s v="Keep provision"/>
    <s v="Y"/>
  </r>
  <r>
    <x v="4"/>
    <s v="660293"/>
    <s v="UV NP0013(b)"/>
    <s v="Cosmetic"/>
    <n v="48"/>
    <n v="1214780.22"/>
    <n v="46.722316153846151"/>
    <n v="25307.921249999999"/>
    <s v="BU Discontinued - [1]"/>
    <n v="48"/>
    <n v="1214780.22"/>
    <x v="2"/>
    <s v="Keep provision"/>
    <s v="Y"/>
  </r>
  <r>
    <x v="4"/>
    <s v="660294"/>
    <s v="UV PL0002"/>
    <s v="Cosmetic"/>
    <n v="93.5"/>
    <n v="9642779.7300285008"/>
    <n v="370.87614346263467"/>
    <n v="103131.33401100001"/>
    <s v="BU Discontinued - [1]"/>
    <n v="93.5"/>
    <n v="9642779.7300284989"/>
    <x v="2"/>
    <s v="Keep provision"/>
    <s v="Y"/>
  </r>
  <r>
    <x v="4"/>
    <s v="660296"/>
    <s v="UV PL0004"/>
    <s v="Cosmetic"/>
    <n v="210"/>
    <n v="22616130.290040001"/>
    <n v="869.85116500153856"/>
    <n v="107695.85852400001"/>
    <s v="BU Discontinued - [1]"/>
    <n v="210"/>
    <n v="22616130.290040001"/>
    <x v="2"/>
    <s v="Keep provision"/>
    <s v="Y"/>
  </r>
  <r>
    <x v="4"/>
    <s v="660297"/>
    <s v="UV PL0005"/>
    <s v="Cosmetic"/>
    <n v="110"/>
    <n v="8640396.4200400002"/>
    <n v="332.3229392323077"/>
    <n v="78549.058363999997"/>
    <s v="BU Discontinued - [1]"/>
    <n v="110"/>
    <n v="8640396.4200400002"/>
    <x v="2"/>
    <s v="Keep provision"/>
    <s v="Y"/>
  </r>
  <r>
    <x v="4"/>
    <s v="660298"/>
    <s v="UV PL0006"/>
    <s v="Cosmetic"/>
    <n v="248.5"/>
    <n v="18998508.679909501"/>
    <n v="730.71187230421162"/>
    <n v="76452.751227000001"/>
    <s v="BU Discontinued - [1]"/>
    <n v="248.5"/>
    <n v="18998508.679909497"/>
    <x v="2"/>
    <s v="Keep provision"/>
    <s v="Y"/>
  </r>
  <r>
    <x v="4"/>
    <s v="660300"/>
    <s v="UV NL0016"/>
    <s v="Cosmetic"/>
    <n v="85.5"/>
    <n v="2847012.3000269998"/>
    <n v="109.50047307796153"/>
    <n v="33298.389473999996"/>
    <s v="BU Discontinued - [1]"/>
    <n v="85.5"/>
    <n v="2847012.3000270007"/>
    <x v="2"/>
    <s v="Keep provision"/>
    <s v="Y"/>
  </r>
  <r>
    <x v="4"/>
    <s v="660301"/>
    <s v="UV ND0052"/>
    <s v="Cosmetic"/>
    <n v="200.5"/>
    <n v="11455332.7299385"/>
    <n v="440.58972038224999"/>
    <n v="57133.829076999995"/>
    <s v="BU Discontinued - [1]"/>
    <n v="200.5"/>
    <n v="11455332.7299385"/>
    <x v="2"/>
    <s v="Keep provision"/>
    <s v="Y"/>
  </r>
  <r>
    <x v="4"/>
    <s v="660302"/>
    <s v="UV NC0004"/>
    <s v="Cosmetic"/>
    <n v="142.5"/>
    <n v="10054607.440035"/>
    <n v="386.71567077057693"/>
    <n v="70558.648702000006"/>
    <s v="BU Discontinued - [1]"/>
    <n v="142.5"/>
    <n v="10054607.440035"/>
    <x v="2"/>
    <s v="Keep provision"/>
    <s v="Y"/>
  </r>
  <r>
    <x v="4"/>
    <s v="660303"/>
    <s v="UV ND0054"/>
    <s v="Cosmetic"/>
    <n v="209"/>
    <n v="20812560.480018999"/>
    <n v="800.48309538534613"/>
    <n v="99581.629090999995"/>
    <s v="BU Discontinued - [1]"/>
    <n v="209"/>
    <n v="20812560.480018999"/>
    <x v="2"/>
    <s v="Keep provision"/>
    <s v="Y"/>
  </r>
  <r>
    <x v="4"/>
    <s v="660304"/>
    <s v="UV ND0055"/>
    <s v="Cosmetic"/>
    <n v="147"/>
    <n v="8136234.3399750004"/>
    <n v="312.93208999903845"/>
    <n v="55348.532925"/>
    <s v="BU Discontinued - [1]"/>
    <n v="147"/>
    <n v="8136234.3399750004"/>
    <x v="2"/>
    <s v="Keep provision"/>
    <s v="Y"/>
  </r>
  <r>
    <x v="4"/>
    <s v="660305"/>
    <s v="UV ND0027(pad)"/>
    <s v="Cosmetic"/>
    <n v="170"/>
    <n v="9947323.4899599999"/>
    <n v="382.58936499846152"/>
    <n v="58513.667587999997"/>
    <s v="BU Discontinued - [1]"/>
    <n v="170"/>
    <n v="9947323.4899599999"/>
    <x v="2"/>
    <s v="Keep provision"/>
    <s v="Y"/>
  </r>
  <r>
    <x v="4"/>
    <s v="660311"/>
    <s v="UV CP0006AF;CP0090AF"/>
    <s v="Cosmetic"/>
    <n v="405"/>
    <n v="6787681.0701299999"/>
    <n v="261.06465654346152"/>
    <n v="16759.706345999999"/>
    <s v="BU Discontinued - [1]"/>
    <n v="405"/>
    <n v="6787681.0701299999"/>
    <x v="2"/>
    <s v="Keep provision"/>
    <s v="Y"/>
  </r>
  <r>
    <x v="4"/>
    <s v="660312"/>
    <s v="UV CP0007AF;CP0091AF"/>
    <s v="Cosmetic"/>
    <n v="235.5"/>
    <n v="3249794.0499630002"/>
    <n v="124.99207884473078"/>
    <n v="13799.550106000001"/>
    <s v="BU Discontinued - [1]"/>
    <n v="235.5"/>
    <n v="3249794.0499630002"/>
    <x v="2"/>
    <s v="Keep provision"/>
    <s v="Y"/>
  </r>
  <r>
    <x v="4"/>
    <s v="660314"/>
    <s v="UV CP0009AF;CP0093AF"/>
    <s v="Cosmetic"/>
    <n v="435"/>
    <n v="2270075.3600099999"/>
    <n v="87.310590769615388"/>
    <n v="5218.5640459999995"/>
    <s v="BU Discontinued - [1]"/>
    <n v="435"/>
    <n v="2270075.3600099999"/>
    <x v="2"/>
    <s v="Keep provision"/>
    <s v="Y"/>
  </r>
  <r>
    <x v="4"/>
    <s v="660316"/>
    <s v="UV CP0011AF;CP0095AF"/>
    <s v="Cosmetic"/>
    <n v="442"/>
    <n v="6039656.290174"/>
    <n v="232.29447269900001"/>
    <n v="13664.380746999999"/>
    <s v="BU Discontinued - [1]"/>
    <n v="442"/>
    <n v="6039656.290174"/>
    <x v="2"/>
    <s v="Keep provision"/>
    <s v="Y"/>
  </r>
  <r>
    <x v="4"/>
    <s v="660318"/>
    <s v="UV CP0013AF;CP0097AF"/>
    <s v="Cosmetic"/>
    <n v="230"/>
    <n v="2680887.5499800001"/>
    <n v="103.11105961461539"/>
    <n v="11656.032826000001"/>
    <s v="BU Discontinued - [1]"/>
    <n v="230"/>
    <n v="2680887.5499800001"/>
    <x v="2"/>
    <s v="Keep provision"/>
    <s v="Y"/>
  </r>
  <r>
    <x v="4"/>
    <s v="660319"/>
    <s v="UV CP0014AF;CP0098AF"/>
    <s v="Cosmetic"/>
    <n v="215"/>
    <n v="1652271.13"/>
    <n v="63.54888961538461"/>
    <n v="7684.9819999999991"/>
    <s v="BU Discontinued - [1]"/>
    <n v="215"/>
    <n v="1652271.13"/>
    <x v="2"/>
    <s v="Keep provision"/>
    <s v="Y"/>
  </r>
  <r>
    <x v="4"/>
    <s v="660320"/>
    <s v="UV CP0015AF;CP0099AF"/>
    <s v="Cosmetic"/>
    <n v="142"/>
    <n v="1301312.8200379999"/>
    <n v="50.050493078384612"/>
    <n v="9164.1747889999988"/>
    <s v="BU Discontinued - [1]"/>
    <n v="142"/>
    <n v="1301312.8200379999"/>
    <x v="2"/>
    <s v="Keep provision"/>
    <s v="Y"/>
  </r>
  <r>
    <x v="4"/>
    <s v="660322"/>
    <s v="UV CP0017AF;CP0101AF"/>
    <s v="Cosmetic"/>
    <n v="359.5"/>
    <n v="1876067.2298395"/>
    <n v="72.156431916903841"/>
    <n v="5218.5458410000001"/>
    <s v="BU Discontinued - [1]"/>
    <n v="359.5"/>
    <n v="1876067.2298395"/>
    <x v="2"/>
    <s v="Keep provision"/>
    <s v="Y"/>
  </r>
  <r>
    <x v="4"/>
    <s v="660325"/>
    <s v="UV CP0021AF;CP0105AF"/>
    <s v="Cosmetic"/>
    <n v="206.5"/>
    <n v="1049370.1698970001"/>
    <n v="40.36039114988462"/>
    <n v="5081.6957380000003"/>
    <s v="BU Discontinued - [1]"/>
    <n v="206.5"/>
    <n v="1049370.1698970001"/>
    <x v="2"/>
    <s v="Keep provision"/>
    <s v="Y"/>
  </r>
  <r>
    <x v="4"/>
    <s v="660328"/>
    <s v="UV CP0024AF;CP0108AF"/>
    <s v="Cosmetic"/>
    <n v="234"/>
    <n v="3325341.9001139998"/>
    <n v="127.897765389"/>
    <n v="14210.862820999999"/>
    <s v="BU Discontinued - [1]"/>
    <n v="234"/>
    <n v="3325341.9001140003"/>
    <x v="2"/>
    <s v="Keep provision"/>
    <s v="Y"/>
  </r>
  <r>
    <x v="4"/>
    <s v="660335"/>
    <s v="UV CP0031AF;CP0115AF"/>
    <s v="Cosmetic"/>
    <n v="130"/>
    <n v="602446.32993999997"/>
    <n v="23.171012689999998"/>
    <n v="4634.2025379999995"/>
    <s v="BU Discontinued - [1]"/>
    <n v="130"/>
    <n v="602446.32993999997"/>
    <x v="2"/>
    <s v="Keep provision"/>
    <s v="Y"/>
  </r>
  <r>
    <x v="4"/>
    <s v="660336"/>
    <s v="UV CP0032AF;CP0116AF"/>
    <s v="Cosmetic"/>
    <n v="150"/>
    <n v="529878.22994999995"/>
    <n v="20.379931921153844"/>
    <n v="3532.5215329999996"/>
    <s v="BU Discontinued - [1]"/>
    <n v="150"/>
    <n v="529878.22995000007"/>
    <x v="2"/>
    <s v="Keep provision"/>
    <s v="Y"/>
  </r>
  <r>
    <x v="4"/>
    <s v="660340"/>
    <s v="UV CP0036AF;CP0120AF"/>
    <s v="Cosmetic"/>
    <n v="268"/>
    <n v="2093274.339932"/>
    <n v="80.510551535846162"/>
    <n v="7810.7251489999999"/>
    <s v="BU Discontinued - [1]"/>
    <n v="268"/>
    <n v="2093274.3399319998"/>
    <x v="2"/>
    <s v="Keep provision"/>
    <s v="Y"/>
  </r>
  <r>
    <x v="4"/>
    <s v="660342"/>
    <s v="UV CP0038AF;CP0122AF"/>
    <s v="Cosmetic"/>
    <n v="135"/>
    <n v="1063598.440005"/>
    <n v="40.907632307884612"/>
    <n v="7878.5069629999998"/>
    <s v="BU Discontinued - [1]"/>
    <n v="135"/>
    <n v="1063598.440005"/>
    <x v="2"/>
    <s v="Keep provision"/>
    <s v="Y"/>
  </r>
  <r>
    <x v="4"/>
    <s v="660344"/>
    <s v="UV CP0040AF;CP0124AF"/>
    <s v="Cosmetic"/>
    <n v="115.5"/>
    <n v="525681.180024"/>
    <n v="20.218506924"/>
    <n v="4551.3522080000002"/>
    <s v="BU Discontinued - [1]"/>
    <n v="115.5"/>
    <n v="525681.180024"/>
    <x v="2"/>
    <s v="Keep provision"/>
    <s v="Y"/>
  </r>
  <r>
    <x v="4"/>
    <s v="660345"/>
    <s v="UV CP0041AFCP0125AF"/>
    <s v="Cosmetic"/>
    <n v="171"/>
    <n v="838395.31004999997"/>
    <n v="32.245973463461539"/>
    <n v="4902.8965499999995"/>
    <s v="BU Discontinued - [1]"/>
    <n v="171"/>
    <n v="838395.31005000009"/>
    <x v="2"/>
    <s v="Keep provision"/>
    <s v="Y"/>
  </r>
  <r>
    <x v="4"/>
    <s v="660346"/>
    <s v="UV CP0042AF;CP0126AF"/>
    <s v="Cosmetic"/>
    <n v="146"/>
    <n v="634114.62001199997"/>
    <n v="24.389023846615384"/>
    <n v="4343.250822"/>
    <s v="BU Discontinued - [1]"/>
    <n v="146"/>
    <n v="634114.62001199997"/>
    <x v="2"/>
    <s v="Keep provision"/>
    <s v="Y"/>
  </r>
  <r>
    <x v="4"/>
    <s v="660347"/>
    <s v="UV CP0018AF;CP0102AF"/>
    <s v="Cosmetic"/>
    <n v="290"/>
    <n v="1513392.3499"/>
    <n v="58.207398073076924"/>
    <n v="5218.5943100000004"/>
    <s v="BU Discontinued - [1]"/>
    <n v="290"/>
    <n v="1513392.3499"/>
    <x v="2"/>
    <s v="Keep provision"/>
    <s v="Y"/>
  </r>
  <r>
    <x v="4"/>
    <s v="660348"/>
    <s v="UV CP0043AF"/>
    <s v="Cosmetic"/>
    <n v="305"/>
    <n v="2068960.6899600001"/>
    <n v="79.575411152307694"/>
    <n v="6783.477672"/>
    <s v="BU Discontinued - [1]"/>
    <n v="305"/>
    <n v="2068960.6899600001"/>
    <x v="2"/>
    <s v="Keep provision"/>
    <s v="Y"/>
  </r>
  <r>
    <x v="4"/>
    <s v="660349"/>
    <s v="UV CP0044AF"/>
    <s v="Cosmetic"/>
    <n v="50"/>
    <n v="339175.77"/>
    <n v="13.045221923076923"/>
    <n v="6783.5154000000002"/>
    <s v="BU Discontinued - [1]"/>
    <n v="50"/>
    <n v="339175.77"/>
    <x v="2"/>
    <s v="Keep provision"/>
    <s v="Y"/>
  </r>
  <r>
    <x v="4"/>
    <s v="660352"/>
    <s v="UV CP0047AF"/>
    <s v="Cosmetic"/>
    <n v="122"/>
    <n v="827595.06005199999"/>
    <n v="31.830579232769232"/>
    <n v="6783.5660660000003"/>
    <s v="BU Discontinued - [1]"/>
    <n v="122"/>
    <n v="827595.06005199999"/>
    <x v="2"/>
    <s v="Keep provision"/>
    <s v="Y"/>
  </r>
  <r>
    <x v="4"/>
    <s v="660355"/>
    <s v="UV CP0050AF"/>
    <s v="Cosmetic"/>
    <n v="46"/>
    <n v="312035.25"/>
    <n v="12.00135576923077"/>
    <n v="6783.375"/>
    <s v="BU Discontinued - [1]"/>
    <n v="46"/>
    <n v="312035.25"/>
    <x v="2"/>
    <s v="Keep provision"/>
    <s v="Y"/>
  </r>
  <r>
    <x v="4"/>
    <s v="660356"/>
    <s v="UV CP0051AF"/>
    <s v="Cosmetic"/>
    <n v="50"/>
    <n v="339175.77"/>
    <n v="13.045221923076923"/>
    <n v="6783.5154000000002"/>
    <s v="BU Discontinued - [1]"/>
    <n v="50"/>
    <n v="339175.77"/>
    <x v="2"/>
    <s v="Keep provision"/>
    <s v="Y"/>
  </r>
  <r>
    <x v="4"/>
    <s v="660362"/>
    <s v="UV CP0057AF"/>
    <s v="Cosmetic"/>
    <n v="16"/>
    <n v="108534.93"/>
    <n v="4.1744203846153844"/>
    <n v="6783.4331249999996"/>
    <s v="BU Discontinued - [1]"/>
    <n v="16"/>
    <n v="108534.93"/>
    <x v="2"/>
    <s v="Keep provision"/>
    <s v="Y"/>
  </r>
  <r>
    <x v="4"/>
    <s v="660367"/>
    <s v="UV CP0062AF"/>
    <s v="Cosmetic"/>
    <n v="535"/>
    <n v="3288061.5798249999"/>
    <n v="126.46390691634615"/>
    <n v="6145.9094949999999"/>
    <s v="BU Discontinued - [1]"/>
    <n v="535"/>
    <n v="3288061.5798249999"/>
    <x v="2"/>
    <s v="Keep provision"/>
    <s v="Y"/>
  </r>
  <r>
    <x v="4"/>
    <s v="660371"/>
    <s v="UVCP0066AF"/>
    <s v="Cosmetic"/>
    <n v="97.5"/>
    <n v="661406.1900225"/>
    <n v="25.438699616249998"/>
    <n v="6783.6532310000002"/>
    <s v="BU Discontinued - [1]"/>
    <n v="97.5"/>
    <n v="661406.1900225"/>
    <x v="2"/>
    <s v="Keep provision"/>
    <s v="Y"/>
  </r>
  <r>
    <x v="4"/>
    <s v="660377"/>
    <s v="UV CP0072AF"/>
    <s v="Cosmetic"/>
    <n v="60"/>
    <n v="407020.75997999997"/>
    <n v="15.654644614615384"/>
    <n v="6783.6793329999991"/>
    <s v="BU Discontinued - [1]"/>
    <n v="60"/>
    <n v="407020.75997999997"/>
    <x v="2"/>
    <s v="Keep provision"/>
    <s v="Y"/>
  </r>
  <r>
    <x v="4"/>
    <s v="660383"/>
    <s v="UV CP0078AF"/>
    <s v="Cosmetic"/>
    <n v="50"/>
    <n v="339175.77"/>
    <n v="13.045221923076923"/>
    <n v="6783.5154000000002"/>
    <s v="BU Discontinued - [1]"/>
    <n v="50"/>
    <n v="339175.77"/>
    <x v="2"/>
    <s v="Keep provision"/>
    <s v="Y"/>
  </r>
  <r>
    <x v="4"/>
    <s v="660389"/>
    <s v="UV CP0084AF"/>
    <s v="Cosmetic"/>
    <n v="40"/>
    <n v="271340.62"/>
    <n v="10.436177692307693"/>
    <n v="6783.5154999999995"/>
    <s v="BU Discontinued - [1]"/>
    <n v="40"/>
    <n v="271340.62"/>
    <x v="2"/>
    <s v="Keep provision"/>
    <s v="Y"/>
  </r>
  <r>
    <x v="4"/>
    <s v="660392"/>
    <s v="UV CG0001AF"/>
    <s v="Cosmetic"/>
    <n v="171"/>
    <n v="11972236.659993"/>
    <n v="460.47064076896157"/>
    <n v="70013.079882999999"/>
    <s v="BU Discontinued - [1]"/>
    <n v="171"/>
    <n v="11972236.659992998"/>
    <x v="2"/>
    <s v="Keep provision"/>
    <s v="Y"/>
  </r>
  <r>
    <x v="4"/>
    <s v="660393"/>
    <s v="UV CP0136AF"/>
    <s v="Cosmetic"/>
    <n v="45"/>
    <n v="4050366.0499800001"/>
    <n v="155.78330961461538"/>
    <n v="90008.134443999996"/>
    <s v="BU Discontinued - [1]"/>
    <n v="45"/>
    <n v="4050366.0499799997"/>
    <x v="2"/>
    <s v="Keep provision"/>
    <s v="Y"/>
  </r>
  <r>
    <x v="4"/>
    <s v="660395"/>
    <s v="UV CP0138AF"/>
    <s v="Cosmetic"/>
    <n v="62.5"/>
    <n v="5244268.6399999997"/>
    <n v="201.70263999999997"/>
    <n v="83908.298239999989"/>
    <s v="BU Discontinued - [1]"/>
    <n v="62.5"/>
    <n v="5244268.6400000006"/>
    <x v="2"/>
    <s v="Keep provision"/>
    <s v="Y"/>
  </r>
  <r>
    <x v="4"/>
    <s v="301064"/>
    <s v="CNC ACE_LB++ Dipole(61D-00361)(2)"/>
    <s v="Mobile"/>
    <n v="5349"/>
    <n v="172773061.43193001"/>
    <n v="6645.1177473819234"/>
    <n v="32300.067569999999"/>
    <s v="Item unable to recycle due to painted on product"/>
    <n v="5349"/>
    <n v="172773061.43193001"/>
    <x v="2"/>
    <s v="Reverse provison"/>
    <s v="Y"/>
  </r>
  <r>
    <x v="4"/>
    <s v="510201"/>
    <s v="PA Hanwha FC29-003780A- Case Top"/>
    <s v="Mobile"/>
    <n v="889"/>
    <n v="31964413.569648001"/>
    <n v="1229.4005219095386"/>
    <n v="35955.470831999999"/>
    <s v="Item Unable to do in-house recycle due to special painting on product, Item will be included in Scrap Sales Plan in Year 2025"/>
    <n v="889"/>
    <n v="31964413.569647998"/>
    <x v="2"/>
    <s v="Reverse provison"/>
    <s v="Y"/>
  </r>
  <r>
    <x v="4"/>
    <s v="510202"/>
    <s v="PA Hanwha FC29-003781B- Case Bottom"/>
    <s v="Mobile"/>
    <n v="662"/>
    <n v="25146518.800252002"/>
    <n v="967.1738000096924"/>
    <n v="37985.677946000003"/>
    <s v="Item Unable to do in-house recycle due to special painting on product, Item will be included in Scrap Sales Plan in Year 2025"/>
    <n v="662"/>
    <n v="25146518.800252002"/>
    <x v="2"/>
    <s v="Reverse provison"/>
    <s v="Y"/>
  </r>
  <r>
    <x v="4"/>
    <s v="510209"/>
    <s v="PA Hanwha FC15-005449A- Cover Cabel Hole"/>
    <s v="Mobile"/>
    <n v="2053"/>
    <n v="86473256.169401005"/>
    <n v="3325.8944680538848"/>
    <n v="42120.436517000002"/>
    <s v="Item Unable to do in-house recycle due to special painting on product, Item will be included in Scrap Sales Plan in Year 2025"/>
    <n v="2053"/>
    <n v="86473256.169401005"/>
    <x v="2"/>
    <s v="Reverse provison"/>
    <s v="Y"/>
  </r>
  <r>
    <x v="4"/>
    <s v="510210"/>
    <s v="PA Hanwha FC29-003420A- Cap Bolt"/>
    <s v="Mobile"/>
    <n v="749"/>
    <n v="52585281.639638998"/>
    <n v="2022.5108322938077"/>
    <n v="70207.318610999995"/>
    <s v="Item Unable to do in-house recycle due to special painting on product, Item will be included in Scrap Sales Plan in Year 2025"/>
    <n v="749"/>
    <n v="52585281.639638998"/>
    <x v="2"/>
    <s v="Reverse provison"/>
    <s v="Y"/>
  </r>
  <r>
    <x v="4"/>
    <s v="510211"/>
    <s v="PA Hanwha FC29-008329A- Case Bottom"/>
    <s v="Mobile"/>
    <n v="311"/>
    <n v="11268705.160150001"/>
    <n v="433.41173692884621"/>
    <n v="36233.77865"/>
    <s v="Item Unable to do in-house recycle due to special painting on product, Item will be included in Scrap Sales Plan in Year 2025"/>
    <n v="311"/>
    <n v="11268705.160150001"/>
    <x v="2"/>
    <s v="Reverse provison"/>
    <s v="Y"/>
  </r>
  <r>
    <x v="4"/>
    <s v="510212"/>
    <s v="PA Hanwha FC29-008726A- Case Bottom"/>
    <s v="Mobile"/>
    <n v="255"/>
    <n v="11554179.979875"/>
    <n v="444.39153768750003"/>
    <n v="45310.509725000004"/>
    <s v="Item Unable to do in-house recycle due to special painting on product, Item will be included in Scrap Sales Plan in Year 2025"/>
    <n v="255"/>
    <n v="11554179.979875"/>
    <x v="2"/>
    <s v="Reverse provison"/>
    <s v="Y"/>
  </r>
  <r>
    <x v="4"/>
    <s v="500123"/>
    <s v="P DCT050"/>
    <s v="Mobile"/>
    <n v="1143"/>
    <n v="72401040.280053005"/>
    <n v="2784.6553953866542"/>
    <n v="63342.992371000008"/>
    <s v="Item unable to recycle due to painted on product"/>
    <n v="1143"/>
    <n v="72401040.280053005"/>
    <x v="2"/>
    <s v="Reverse provison"/>
    <s v="Y"/>
  </r>
  <r>
    <x v="4"/>
    <s v="590021"/>
    <s v="BUR G532 #46"/>
    <s v="Mobile"/>
    <n v="449"/>
    <n v="12926187.31012"/>
    <n v="497.16105038923075"/>
    <n v="28788.835879999999"/>
    <s v="Item unable to recycle due to painted on product"/>
    <n v="449"/>
    <n v="12926187.31012"/>
    <x v="2"/>
    <s v="Reverse provison"/>
    <s v="Y"/>
  </r>
  <r>
    <x v="4"/>
    <s v="260005"/>
    <s v="INJ 84139"/>
    <s v="Cosmetic"/>
    <n v="1991"/>
    <n v="7389408.7307810001"/>
    <n v="284.20802810696154"/>
    <n v="3711.4056909999999"/>
    <s v="BU Discontinued - [1]"/>
    <n v="1991"/>
    <n v="7389408.7307810001"/>
    <x v="2"/>
    <s v="Keep provision"/>
    <s v="Y"/>
  </r>
  <r>
    <x v="4"/>
    <s v="260034"/>
    <s v="INJ 71375"/>
    <s v="Cosmetic"/>
    <n v="3709"/>
    <n v="5220033.2809809996"/>
    <n v="200.77051080696151"/>
    <n v="1407.3964089999999"/>
    <s v="BU Discontinued - [1]"/>
    <n v="3709"/>
    <n v="5220033.2809809996"/>
    <x v="2"/>
    <s v="Keep provision"/>
    <s v="Y"/>
  </r>
  <r>
    <x v="4"/>
    <s v="260045"/>
    <s v="INJ 20-70259-FA1"/>
    <s v="Cosmetic"/>
    <n v="37626"/>
    <n v="51414708.563064002"/>
    <n v="1977.4887908870769"/>
    <n v="1366.467564"/>
    <s v="BU Discontinued - [1]"/>
    <n v="37626"/>
    <n v="51414708.563064002"/>
    <x v="2"/>
    <s v="Keep provision"/>
    <s v="Y"/>
  </r>
  <r>
    <x v="4"/>
    <s v="260048"/>
    <s v="INJ  01-71294-U01"/>
    <s v="Cosmetic"/>
    <n v="4340"/>
    <n v="4821401.5711399997"/>
    <n v="185.43852196692308"/>
    <n v="1110.9220209999999"/>
    <s v="BU Discontinued - [1]"/>
    <n v="4340"/>
    <n v="4821401.5711400006"/>
    <x v="2"/>
    <s v="Keep provision"/>
    <s v="Y"/>
  </r>
  <r>
    <x v="4"/>
    <s v="260077"/>
    <s v="INJ 01-31334-FE1"/>
    <s v="Cosmetic"/>
    <n v="360"/>
    <n v="651144.67992000002"/>
    <n v="25.044026150769231"/>
    <n v="1808.735222"/>
    <s v="BU Discontinued - [1]"/>
    <n v="360"/>
    <n v="651144.67992000002"/>
    <x v="2"/>
    <s v="Keep provision"/>
    <s v="Y"/>
  </r>
  <r>
    <x v="4"/>
    <s v="260078"/>
    <s v="INJ 01-31341-FE1"/>
    <s v="Cosmetic"/>
    <n v="141"/>
    <n v="188390.19996900001"/>
    <n v="7.245776921884616"/>
    <n v="1336.1007090000001"/>
    <s v="BU Discontinued - [1]"/>
    <n v="141"/>
    <n v="188390.19996900001"/>
    <x v="2"/>
    <s v="Keep provision"/>
    <s v="Y"/>
  </r>
  <r>
    <x v="4"/>
    <s v="260082"/>
    <s v="INJ 20-01258-FA1"/>
    <s v="Cosmetic"/>
    <n v="540"/>
    <n v="626207.08985999995"/>
    <n v="24.084888071538458"/>
    <n v="1159.6427589999998"/>
    <s v="BU Discontinued - [1]"/>
    <n v="540"/>
    <n v="626207.08986000007"/>
    <x v="2"/>
    <s v="Keep provision"/>
    <s v="Y"/>
  </r>
  <r>
    <x v="4"/>
    <s v="260149"/>
    <s v="INJ 01278-FA1"/>
    <s v="Cosmetic"/>
    <n v="4343"/>
    <n v="5055746.8414200004"/>
    <n v="194.45180159307694"/>
    <n v="1164.1139400000002"/>
    <s v="BU Discontinued - [1]"/>
    <n v="4343"/>
    <n v="5055746.8414199995"/>
    <x v="2"/>
    <s v="Keep provision"/>
    <s v="Y"/>
  </r>
  <r>
    <x v="4"/>
    <s v="260150"/>
    <s v="INJ 01296-FA1"/>
    <s v="Cosmetic"/>
    <n v="5300"/>
    <n v="5683792.1277000001"/>
    <n v="218.60738952692307"/>
    <n v="1072.413609"/>
    <s v="BU Discontinued - [1]"/>
    <n v="5300"/>
    <n v="5683792.1277000001"/>
    <x v="2"/>
    <s v="Keep provision"/>
    <s v="Y"/>
  </r>
  <r>
    <x v="4"/>
    <s v="260154"/>
    <s v="INJ 02263-FA1"/>
    <s v="Cosmetic"/>
    <n v="2850"/>
    <n v="3397868.7696000002"/>
    <n v="130.68726036923078"/>
    <n v="1192.2346560000001"/>
    <s v="BU Discontinued - [1]"/>
    <n v="2850"/>
    <n v="3397868.7696000002"/>
    <x v="2"/>
    <s v="Keep provision"/>
    <s v="Y"/>
  </r>
  <r>
    <x v="4"/>
    <s v="260164"/>
    <s v="INJ 01200-FA1"/>
    <s v="Cosmetic"/>
    <n v="8111"/>
    <n v="9233343.4435549993"/>
    <n v="355.12859398288458"/>
    <n v="1138.3730049999999"/>
    <s v="BU Discontinued - [1]"/>
    <n v="8111"/>
    <n v="9233343.4435549993"/>
    <x v="2"/>
    <s v="Keep provision"/>
    <s v="Y"/>
  </r>
  <r>
    <x v="4"/>
    <s v="260184"/>
    <s v="INJ 20-02263-FC1"/>
    <s v="Cosmetic"/>
    <n v="2200"/>
    <n v="2760439.8007999999"/>
    <n v="106.17076156923076"/>
    <n v="1254.7453639999999"/>
    <s v="BU Discontinued - [1]"/>
    <n v="2200"/>
    <n v="2760439.8008000003"/>
    <x v="2"/>
    <s v="Keep provision"/>
    <s v="Y"/>
  </r>
  <r>
    <x v="4"/>
    <s v="260203"/>
    <s v="INJ 01-72484-E01"/>
    <s v="Cosmetic"/>
    <n v="120"/>
    <n v="99831.96"/>
    <n v="3.8396907692307694"/>
    <n v="831.93300000000011"/>
    <s v="BU Discontinued - [1]"/>
    <n v="120"/>
    <n v="99831.959999999992"/>
    <x v="2"/>
    <s v="Keep provision"/>
    <s v="Y"/>
  </r>
  <r>
    <x v="4"/>
    <s v="260206"/>
    <s v="INJ 01-72487-E01"/>
    <s v="Cosmetic"/>
    <n v="200"/>
    <n v="754591.05"/>
    <n v="29.022732692307695"/>
    <n v="3772.9552500000004"/>
    <s v="BU Discontinued - [1]"/>
    <n v="200"/>
    <n v="754591.05"/>
    <x v="2"/>
    <s v="Keep provision"/>
    <s v="Y"/>
  </r>
  <r>
    <x v="4"/>
    <s v="260211"/>
    <s v="INJ 20-01176-FA1"/>
    <s v="Cosmetic"/>
    <n v="142"/>
    <n v="429735.850026"/>
    <n v="16.528301924076924"/>
    <n v="3026.3088029999999"/>
    <s v="BU Discontinued - [1]"/>
    <n v="142"/>
    <n v="429735.850026"/>
    <x v="2"/>
    <s v="Keep provision"/>
    <s v="Y"/>
  </r>
  <r>
    <x v="4"/>
    <s v="260232"/>
    <s v="INJ 01-77116-001"/>
    <s v="Cosmetic"/>
    <n v="979"/>
    <n v="1275621.8303950001"/>
    <n v="49.062378092115388"/>
    <n v="1302.9845050000001"/>
    <s v="BU Discontinued - [1]"/>
    <n v="979"/>
    <n v="1275621.8303949998"/>
    <x v="2"/>
    <s v="Keep provision"/>
    <s v="Y"/>
  </r>
  <r>
    <x v="4"/>
    <s v="260234"/>
    <s v="INJ 01-77118-001"/>
    <s v="Cosmetic"/>
    <n v="150"/>
    <n v="145258.26"/>
    <n v="5.5868561538461545"/>
    <n v="968.38840000000005"/>
    <s v="BU Discontinued - [1]"/>
    <n v="150"/>
    <n v="145258.26"/>
    <x v="2"/>
    <s v="Keep provision"/>
    <s v="Y"/>
  </r>
  <r>
    <x v="4"/>
    <s v="260261"/>
    <s v="INJ CP0002AF; CP0086AF"/>
    <s v="Cosmetic"/>
    <n v="350"/>
    <n v="2967680.4699499998"/>
    <n v="114.14155653653846"/>
    <n v="8479.0870569999988"/>
    <s v="BU Discontinued - [1]"/>
    <n v="350"/>
    <n v="2967680.4699500003"/>
    <x v="2"/>
    <s v="Keep provision"/>
    <s v="Y"/>
  </r>
  <r>
    <x v="4"/>
    <s v="260264"/>
    <s v="INJ CP0005AF;CP0089AF"/>
    <s v="Cosmetic"/>
    <n v="100"/>
    <n v="236484.92"/>
    <n v="9.0955738461538473"/>
    <n v="2364.8492000000001"/>
    <s v="BU Discontinued - [1]"/>
    <n v="100"/>
    <n v="236484.92"/>
    <x v="2"/>
    <s v="Keep provision"/>
    <s v="Y"/>
  </r>
  <r>
    <x v="4"/>
    <s v="260266"/>
    <s v="INJ CP0007AF;CP0091AF"/>
    <s v="Cosmetic"/>
    <n v="150"/>
    <n v="1594400.35005"/>
    <n v="61.32309038653846"/>
    <n v="10629.335666999999"/>
    <s v="BU Discontinued - [1]"/>
    <n v="150"/>
    <n v="1594400.35005"/>
    <x v="2"/>
    <s v="Keep provision"/>
    <s v="Y"/>
  </r>
  <r>
    <x v="4"/>
    <s v="260270"/>
    <s v="INJ CP0011AF;CP0095AF"/>
    <s v="Cosmetic"/>
    <n v="680"/>
    <n v="6879140.0598799996"/>
    <n v="264.58230999538461"/>
    <n v="10116.382441"/>
    <s v="BU Discontinued - [1]"/>
    <n v="680"/>
    <n v="6879140.0598799996"/>
    <x v="2"/>
    <s v="Keep provision"/>
    <s v="Y"/>
  </r>
  <r>
    <x v="4"/>
    <s v="260271"/>
    <s v="INJ CP0012AF;CP0096AF"/>
    <s v="Cosmetic"/>
    <n v="90"/>
    <n v="144068.90004000001"/>
    <n v="5.5411115400000002"/>
    <n v="1600.7655560000001"/>
    <s v="BU Discontinued - [1]"/>
    <n v="90"/>
    <n v="144068.90004000001"/>
    <x v="2"/>
    <s v="Keep provision"/>
    <s v="Y"/>
  </r>
  <r>
    <x v="4"/>
    <s v="260274"/>
    <s v="INJ CP0015AF;CP0099AF"/>
    <s v="Cosmetic"/>
    <n v="323"/>
    <n v="555590.60005100002"/>
    <n v="21.36886923273077"/>
    <n v="1720.0947370000001"/>
    <s v="BU Discontinued - [1]"/>
    <n v="323"/>
    <n v="555590.60005100002"/>
    <x v="2"/>
    <s v="Keep provision"/>
    <s v="Y"/>
  </r>
  <r>
    <x v="4"/>
    <s v="260277"/>
    <s v="INJ CP0019AF; CP0103AF"/>
    <s v="Cosmetic"/>
    <n v="90"/>
    <n v="152539.44003"/>
    <n v="5.8669015396153847"/>
    <n v="1694.8826670000001"/>
    <s v="BU Discontinued - [1]"/>
    <n v="90"/>
    <n v="152539.44003"/>
    <x v="2"/>
    <s v="Keep provision"/>
    <s v="Y"/>
  </r>
  <r>
    <x v="4"/>
    <s v="260283"/>
    <s v="INJ CP0025AF;CP0109AF"/>
    <s v="Cosmetic"/>
    <n v="220"/>
    <n v="610543.42007999995"/>
    <n v="23.482439233846151"/>
    <n v="2775.1973639999997"/>
    <s v="BU Discontinued - [1]"/>
    <n v="220"/>
    <n v="610543.42008000007"/>
    <x v="2"/>
    <s v="Keep provision"/>
    <s v="Y"/>
  </r>
  <r>
    <x v="4"/>
    <s v="260287"/>
    <s v="INJ CP0029AF;CP0113AF"/>
    <s v="Cosmetic"/>
    <n v="425"/>
    <n v="4485975.4598000003"/>
    <n v="172.53751768461541"/>
    <n v="10555.236376000001"/>
    <s v="BU Discontinued - [1]"/>
    <n v="425"/>
    <n v="4485975.4598000003"/>
    <x v="2"/>
    <s v="Keep provision"/>
    <s v="Y"/>
  </r>
  <r>
    <x v="4"/>
    <s v="260290"/>
    <s v="INJ CP0032AF;CP0116AF"/>
    <s v="Cosmetic"/>
    <n v="110"/>
    <n v="199485.96997999999"/>
    <n v="7.6725373069230765"/>
    <n v="1813.508818"/>
    <s v="BU Discontinued - [1]"/>
    <n v="110"/>
    <n v="199485.96997999999"/>
    <x v="2"/>
    <s v="Keep provision"/>
    <s v="Y"/>
  </r>
  <r>
    <x v="4"/>
    <s v="260291"/>
    <s v="INJ CP0033AF;CP0117AF"/>
    <s v="Cosmetic"/>
    <n v="130"/>
    <n v="289747.20996000001"/>
    <n v="11.144123459999999"/>
    <n v="2228.8246920000001"/>
    <s v="BU Discontinued - [1]"/>
    <n v="130"/>
    <n v="289747.20996000001"/>
    <x v="2"/>
    <s v="Keep provision"/>
    <s v="Y"/>
  </r>
  <r>
    <x v="4"/>
    <s v="260296"/>
    <s v="INJ CP0038AF;CP0122AF"/>
    <s v="Cosmetic"/>
    <n v="50"/>
    <n v="155241.57"/>
    <n v="5.9708296153846154"/>
    <n v="3104.8314"/>
    <s v="BU Discontinued - [1]"/>
    <n v="50"/>
    <n v="155241.57"/>
    <x v="2"/>
    <s v="Keep provision"/>
    <s v="Y"/>
  </r>
  <r>
    <x v="4"/>
    <s v="260297"/>
    <s v="INJ CP0039AF;CP0123AF"/>
    <s v="Cosmetic"/>
    <n v="70"/>
    <n v="947428.83998000005"/>
    <n v="36.439570768461543"/>
    <n v="13534.697714"/>
    <s v="BU Discontinued - [1]"/>
    <n v="70"/>
    <n v="947428.83998000005"/>
    <x v="2"/>
    <s v="Keep provision"/>
    <s v="Y"/>
  </r>
  <r>
    <x v="4"/>
    <s v="260298"/>
    <s v="INJ CP0040AF;CP0124AF"/>
    <s v="Cosmetic"/>
    <n v="120"/>
    <n v="140751.32999999999"/>
    <n v="5.4135126923076919"/>
    <n v="1172.9277499999998"/>
    <s v="BU Discontinued - [1]"/>
    <n v="120"/>
    <n v="140751.33000000002"/>
    <x v="2"/>
    <s v="Keep provision"/>
    <s v="Y"/>
  </r>
  <r>
    <x v="4"/>
    <s v="260300"/>
    <s v="INJ CP0042AF;CP0126AF"/>
    <s v="Cosmetic"/>
    <n v="150"/>
    <n v="230087.38005000001"/>
    <n v="8.8495146173076922"/>
    <n v="1533.9158669999999"/>
    <s v="BU Discontinued - [1]"/>
    <n v="150"/>
    <n v="230087.38004999998"/>
    <x v="2"/>
    <s v="Keep provision"/>
    <s v="Y"/>
  </r>
  <r>
    <x v="4"/>
    <s v="280025"/>
    <s v="KN-88133"/>
    <s v="Cosmetic"/>
    <n v="374"/>
    <n v="2124518.5898859999"/>
    <n v="81.712253457153849"/>
    <n v="5680.5309889999999"/>
    <s v="BU Discontinued - [1]"/>
    <n v="374"/>
    <n v="2124518.5898859999"/>
    <x v="2"/>
    <s v="Keep provision"/>
    <s v="Y"/>
  </r>
  <r>
    <x v="4"/>
    <s v="280026"/>
    <s v="KN-88132"/>
    <s v="Cosmetic"/>
    <n v="62"/>
    <n v="225776.61001199999"/>
    <n v="8.6837157696923075"/>
    <n v="3641.5582259999996"/>
    <s v="BU Discontinued - [1]"/>
    <n v="62"/>
    <n v="225776.61001200002"/>
    <x v="2"/>
    <s v="Keep provision"/>
    <s v="Y"/>
  </r>
  <r>
    <x v="4"/>
    <s v="280031"/>
    <s v="KN-91294"/>
    <s v="Cosmetic"/>
    <n v="1214"/>
    <n v="4420851.7397800004"/>
    <n v="170.0327592223077"/>
    <n v="3641.5582700000004"/>
    <s v="BU Discontinued - [1]"/>
    <n v="1214"/>
    <n v="4420851.7397800004"/>
    <x v="2"/>
    <s v="Keep provision"/>
    <s v="Y"/>
  </r>
  <r>
    <x v="4"/>
    <s v="280034"/>
    <s v="KN-91297"/>
    <s v="Cosmetic"/>
    <n v="8600"/>
    <n v="48852566.342"/>
    <n v="1878.9448593076922"/>
    <n v="5680.5309699999998"/>
    <s v="BU Discontinued - [1]"/>
    <n v="8600"/>
    <n v="48852566.342"/>
    <x v="2"/>
    <s v="Keep provision"/>
    <s v="Y"/>
  </r>
  <r>
    <x v="4"/>
    <s v="280038"/>
    <s v="KN-91298"/>
    <s v="Cosmetic"/>
    <n v="6010"/>
    <n v="23917290.530510001"/>
    <n v="919.89578963500003"/>
    <n v="3979.5824510000002"/>
    <s v="BU Discontinued - [1]"/>
    <n v="6010"/>
    <n v="23917290.530510001"/>
    <x v="2"/>
    <s v="Keep provision"/>
    <s v="Y"/>
  </r>
  <r>
    <x v="4"/>
    <s v="280041"/>
    <s v="KN-88138"/>
    <s v="Cosmetic"/>
    <n v="549"/>
    <n v="8156199.209787"/>
    <n v="313.69996960719232"/>
    <n v="14856.464862999999"/>
    <s v="BU Discontinued - [1]"/>
    <n v="549"/>
    <n v="8156199.209787"/>
    <x v="2"/>
    <s v="Keep provision"/>
    <s v="Y"/>
  </r>
  <r>
    <x v="4"/>
    <s v="280057"/>
    <s v="KN- 681"/>
    <s v="Cosmetic"/>
    <n v="8"/>
    <n v="158984.34"/>
    <n v="6.1147823076923071"/>
    <n v="19873.0425"/>
    <s v="BU Discontinued - [1]"/>
    <n v="8"/>
    <n v="158984.34"/>
    <x v="2"/>
    <s v="Keep provision"/>
    <s v="Y"/>
  </r>
  <r>
    <x v="4"/>
    <s v="282028"/>
    <s v="KN-88140(3)"/>
    <s v="Cosmetic"/>
    <n v="2083"/>
    <n v="13492891.069039"/>
    <n v="518.95734880919235"/>
    <n v="6477.6241330000003"/>
    <s v="BU Discontinued - [1]"/>
    <n v="2083"/>
    <n v="13492891.069039"/>
    <x v="2"/>
    <s v="Keep provision"/>
    <s v="Y"/>
  </r>
  <r>
    <x v="4"/>
    <s v="282032"/>
    <s v="KN-91296(3,4)"/>
    <s v="Cosmetic"/>
    <n v="68163"/>
    <n v="166092474.344055"/>
    <n v="6388.1720901559611"/>
    <n v="2436.6954849999997"/>
    <s v="BU Discontinued - [1]"/>
    <n v="68163"/>
    <n v="166092474.34405503"/>
    <x v="2"/>
    <s v="Keep provision"/>
    <s v="Y"/>
  </r>
  <r>
    <x v="4"/>
    <s v="282033"/>
    <s v="KN-91301(3,4)"/>
    <s v="Cosmetic"/>
    <n v="63180"/>
    <n v="284700123.42174"/>
    <n v="10950.00474699"/>
    <n v="4506.1747930000001"/>
    <s v="BU Discontinued - [1]"/>
    <n v="63180"/>
    <n v="284700123.42174"/>
    <x v="2"/>
    <s v="Keep provision"/>
    <s v="Y"/>
  </r>
  <r>
    <x v="4"/>
    <s v="282034"/>
    <s v="KN-91297(3,4)"/>
    <s v="Cosmetic"/>
    <n v="125951"/>
    <n v="565460251.94450402"/>
    <n v="21748.471228634771"/>
    <n v="4489.5257040000006"/>
    <s v="BU Discontinued - [1]"/>
    <n v="125951"/>
    <n v="565460251.9445039"/>
    <x v="2"/>
    <s v="Keep provision"/>
    <s v="Y"/>
  </r>
  <r>
    <x v="4"/>
    <s v="282038"/>
    <s v="KN-91298(3,4)"/>
    <s v="Cosmetic"/>
    <n v="7959"/>
    <n v="40578409.312538996"/>
    <n v="1560.7080504822691"/>
    <n v="5098.4306209999995"/>
    <s v="BU Discontinued - [1]"/>
    <n v="7959"/>
    <n v="40578409.312539004"/>
    <x v="2"/>
    <s v="Keep provision"/>
    <s v="Y"/>
  </r>
  <r>
    <x v="4"/>
    <s v="282039"/>
    <s v="KN- 91304"/>
    <s v="Cosmetic"/>
    <n v="3608"/>
    <n v="34872019.908703998"/>
    <n v="1341.2315349501537"/>
    <n v="9665.1939879999991"/>
    <s v="BU Discontinued - [1]"/>
    <n v="3608"/>
    <n v="34872019.908704005"/>
    <x v="2"/>
    <s v="Keep provision"/>
    <s v="Y"/>
  </r>
  <r>
    <x v="4"/>
    <s v="282040"/>
    <s v="KN- 91308"/>
    <s v="Cosmetic"/>
    <n v="5409"/>
    <n v="38182431.918897003"/>
    <n v="1468.5550738037309"/>
    <n v="7059.0556330000009"/>
    <s v="BU Discontinued - [1]"/>
    <n v="5409"/>
    <n v="38182431.918897003"/>
    <x v="2"/>
    <s v="Keep provision"/>
    <s v="Y"/>
  </r>
  <r>
    <x v="4"/>
    <s v="282041"/>
    <s v="KN-88130(3,4)"/>
    <s v="Cosmetic"/>
    <n v="8657"/>
    <n v="29712501.042697001"/>
    <n v="1142.7885016421924"/>
    <n v="3432.1937210000001"/>
    <s v="BU Discontinued - [1]"/>
    <n v="8657"/>
    <n v="29712501.042697001"/>
    <x v="2"/>
    <s v="Keep provision"/>
    <s v="Y"/>
  </r>
  <r>
    <x v="4"/>
    <s v="282061"/>
    <s v="KN- FL664(3)"/>
    <s v="Cosmetic"/>
    <n v="7234"/>
    <n v="17382368.618682001"/>
    <n v="668.55263918007699"/>
    <n v="2402.870973"/>
    <s v="BU Discontinued - [1]"/>
    <n v="7234"/>
    <n v="17382368.618682001"/>
    <x v="2"/>
    <s v="Keep provision"/>
    <s v="Y"/>
  </r>
  <r>
    <x v="4"/>
    <s v="380021"/>
    <s v="CB-645"/>
    <s v="Cosmetic"/>
    <n v="217"/>
    <n v="112137.32991299999"/>
    <n v="4.3129742274230765"/>
    <n v="516.761889"/>
    <s v="Item unable to recycle due to painted on product"/>
    <n v="217"/>
    <n v="112137.32991299999"/>
    <x v="2"/>
    <s v="Keep provision"/>
    <s v="Y"/>
  </r>
  <r>
    <x v="4"/>
    <s v="380022"/>
    <s v="CB-654"/>
    <s v="Cosmetic"/>
    <n v="331"/>
    <n v="3010498.5898930002"/>
    <n v="115.78840730357693"/>
    <n v="9095.1619030000002"/>
    <s v="BU Discontinued - [1]"/>
    <n v="331"/>
    <n v="3010498.5898930002"/>
    <x v="2"/>
    <s v="Keep provision"/>
    <s v="Y"/>
  </r>
  <r>
    <x v="4"/>
    <s v="381003"/>
    <s v="CB-88140(3)"/>
    <s v="Cosmetic"/>
    <n v="4081"/>
    <n v="30968768.211073"/>
    <n v="1191.1064696566539"/>
    <n v="7588.5244329999996"/>
    <s v="BU Discontinued - [1]"/>
    <n v="4081"/>
    <n v="30968768.211073"/>
    <x v="2"/>
    <s v="Keep provision"/>
    <s v="Y"/>
  </r>
  <r>
    <x v="4"/>
    <s v="381009"/>
    <s v="CB-91297(3)"/>
    <s v="Cosmetic"/>
    <n v="3926"/>
    <n v="12824400.39192"/>
    <n v="493.24616892"/>
    <n v="3266.5309200000002"/>
    <s v="BU Discontinued - [1]"/>
    <n v="3926"/>
    <n v="12824400.39192"/>
    <x v="2"/>
    <s v="Keep provision"/>
    <s v="Y"/>
  </r>
  <r>
    <x v="4"/>
    <s v="381014"/>
    <s v="CB- 91304(3)"/>
    <s v="Cosmetic"/>
    <n v="150"/>
    <n v="1547128.5"/>
    <n v="59.504942307692311"/>
    <n v="10314.19"/>
    <s v="BU Discontinued - [1]"/>
    <n v="150"/>
    <n v="1547128.5"/>
    <x v="2"/>
    <s v="Keep provision"/>
    <s v="Y"/>
  </r>
  <r>
    <x v="4"/>
    <s v="381015"/>
    <s v="CB- 91308(3)"/>
    <s v="Cosmetic"/>
    <n v="150"/>
    <n v="1156207.7500499999"/>
    <n v="44.469528848076919"/>
    <n v="7708.0516669999997"/>
    <s v="BU Discontinued - [1]"/>
    <n v="150"/>
    <n v="1156207.7500499999"/>
    <x v="2"/>
    <s v="Keep provision"/>
    <s v="Y"/>
  </r>
  <r>
    <x v="4"/>
    <s v="381016"/>
    <s v="CB-88130(3)"/>
    <s v="Cosmetic"/>
    <n v="3931"/>
    <n v="16288432.650723999"/>
    <n v="626.47817887399992"/>
    <n v="4143.5850039999996"/>
    <s v="BU Discontinued - [1]"/>
    <n v="3931"/>
    <n v="16288432.650723998"/>
    <x v="2"/>
    <s v="Keep provision"/>
    <s v="Y"/>
  </r>
  <r>
    <x v="4"/>
    <s v="460002"/>
    <s v="PAD 84138"/>
    <s v="Cosmetic"/>
    <n v="1250"/>
    <n v="6846661.7199999997"/>
    <n v="263.33314307692308"/>
    <n v="5477.3293759999997"/>
    <s v="BU Discontinued - [1]"/>
    <n v="1250"/>
    <n v="6846661.7199999997"/>
    <x v="2"/>
    <s v="Keep provision"/>
    <s v="Y"/>
  </r>
  <r>
    <x v="4"/>
    <s v="460003"/>
    <s v="PAD 84139"/>
    <s v="Cosmetic"/>
    <n v="1920"/>
    <n v="12667994.01984"/>
    <n v="487.23053922461537"/>
    <n v="6597.913552"/>
    <s v="BU Discontinued - [1]"/>
    <n v="1920"/>
    <n v="12667994.01984"/>
    <x v="2"/>
    <s v="Keep provision"/>
    <s v="Y"/>
  </r>
  <r>
    <x v="4"/>
    <s v="460005"/>
    <s v="PAD  01-91027-E01"/>
    <s v="Cosmetic"/>
    <n v="31"/>
    <n v="1335634.740003"/>
    <n v="51.370566923192307"/>
    <n v="43084.991612999998"/>
    <s v="BU Discontinued - [1]"/>
    <n v="31"/>
    <n v="1335634.740003"/>
    <x v="2"/>
    <s v="Keep provision"/>
    <s v="Y"/>
  </r>
  <r>
    <x v="4"/>
    <s v="460009"/>
    <s v="PAD  01-91044-E01"/>
    <s v="Cosmetic"/>
    <n v="196"/>
    <n v="6215694.6699679997"/>
    <n v="239.06517961415383"/>
    <n v="31712.727907999997"/>
    <s v="BU Discontinued - [1]"/>
    <n v="196"/>
    <n v="6215694.6699679997"/>
    <x v="2"/>
    <s v="Keep provision"/>
    <s v="Y"/>
  </r>
  <r>
    <x v="4"/>
    <s v="460010"/>
    <s v="PAD  72166"/>
    <s v="Cosmetic"/>
    <n v="351"/>
    <n v="1689035.7700710001"/>
    <n v="64.962914233500001"/>
    <n v="4812.0677210000003"/>
    <s v="BU Discontinued - [1]"/>
    <n v="351"/>
    <n v="1689035.7700710001"/>
    <x v="2"/>
    <s v="Keep provision"/>
    <s v="Y"/>
  </r>
  <r>
    <x v="4"/>
    <s v="460036"/>
    <s v="PAD  01-72329-002"/>
    <s v="Cosmetic"/>
    <n v="1728"/>
    <n v="6214391.1503999997"/>
    <n v="239.01504424615382"/>
    <n v="3596.2911749999998"/>
    <s v="BU Discontinued - [1]"/>
    <n v="1728"/>
    <n v="6214391.1503999997"/>
    <x v="2"/>
    <s v="Keep provision"/>
    <s v="Y"/>
  </r>
  <r>
    <x v="4"/>
    <s v="460052"/>
    <s v="PAD 01-72323-002"/>
    <s v="Cosmetic"/>
    <n v="1062"/>
    <n v="4633236.4399739997"/>
    <n v="178.20140153746152"/>
    <n v="4362.746177"/>
    <s v="BU Discontinued - [1]"/>
    <n v="1062"/>
    <n v="4633236.4399739997"/>
    <x v="2"/>
    <s v="Keep provision"/>
    <s v="Y"/>
  </r>
  <r>
    <x v="4"/>
    <s v="460131"/>
    <s v="PAD 02214-FB1"/>
    <s v="Cosmetic"/>
    <n v="110"/>
    <n v="871381.40000999998"/>
    <n v="33.514669231153846"/>
    <n v="7921.6490910000002"/>
    <s v="BU Discontinued - [1]"/>
    <n v="110"/>
    <n v="871381.40000999998"/>
    <x v="2"/>
    <s v="Keep provision"/>
    <s v="Y"/>
  </r>
  <r>
    <x v="4"/>
    <s v="460151"/>
    <s v="PAD 20-02280-FB1"/>
    <s v="Cosmetic"/>
    <n v="660"/>
    <n v="4680026.2198799998"/>
    <n v="180.00100845692307"/>
    <n v="7090.9488179999998"/>
    <s v="BU Discontinued - [1]"/>
    <n v="660"/>
    <n v="4680026.2198799998"/>
    <x v="2"/>
    <s v="Keep provision"/>
    <s v="Y"/>
  </r>
  <r>
    <x v="4"/>
    <s v="480028"/>
    <s v="CU-88140"/>
    <s v="Cosmetic"/>
    <n v="1903"/>
    <n v="36292369.929738998"/>
    <n v="1395.8603819130385"/>
    <n v="19071.135012999999"/>
    <s v="BU Discontinued - [1]"/>
    <n v="1903"/>
    <n v="36292369.929738998"/>
    <x v="2"/>
    <s v="Keep provision"/>
    <s v="Y"/>
  </r>
  <r>
    <x v="4"/>
    <s v="480031"/>
    <s v="CU-91294"/>
    <s v="Cosmetic"/>
    <n v="56"/>
    <n v="2566792.3200079999"/>
    <n v="98.722781538769226"/>
    <n v="45835.577142999995"/>
    <s v="BU Discontinued - [1]"/>
    <n v="56"/>
    <n v="2566792.3200080004"/>
    <x v="2"/>
    <s v="Keep provision"/>
    <s v="Y"/>
  </r>
  <r>
    <x v="4"/>
    <s v="480038"/>
    <s v="CU-91298"/>
    <s v="Cosmetic"/>
    <n v="9348"/>
    <n v="69782323.705331996"/>
    <n v="2683.9355271281538"/>
    <n v="7464.9469089999993"/>
    <s v="BU Discontinued - [1]"/>
    <n v="9348"/>
    <n v="69782323.705331996"/>
    <x v="2"/>
    <s v="Keep provision"/>
    <s v="Y"/>
  </r>
  <r>
    <x v="4"/>
    <s v="480040"/>
    <s v="CU-88130"/>
    <s v="Cosmetic"/>
    <n v="32"/>
    <n v="447851.41001599998"/>
    <n v="17.225054231384615"/>
    <n v="13995.356562999999"/>
    <s v="BU Discontinued - [1]"/>
    <n v="32"/>
    <n v="447851.41001599998"/>
    <x v="2"/>
    <s v="Keep provision"/>
    <s v="Y"/>
  </r>
  <r>
    <x v="4"/>
    <s v="480045"/>
    <s v="CU-641"/>
    <s v="Cosmetic"/>
    <n v="438"/>
    <n v="8231753.1800159998"/>
    <n v="316.60589153907694"/>
    <n v="18793.957031999998"/>
    <s v="BU Discontinued - [1]"/>
    <n v="438"/>
    <n v="8231753.1800159989"/>
    <x v="2"/>
    <s v="Keep provision"/>
    <s v="Y"/>
  </r>
  <r>
    <x v="4"/>
    <s v="480046"/>
    <s v="CU-645"/>
    <s v="Cosmetic"/>
    <n v="512"/>
    <n v="5230365.2101119999"/>
    <n v="201.16789269661538"/>
    <n v="10215.557051"/>
    <s v="BU Discontinued - [1]"/>
    <n v="512"/>
    <n v="5230365.2101119999"/>
    <x v="2"/>
    <s v="Keep provision"/>
    <s v="Y"/>
  </r>
  <r>
    <x v="4"/>
    <s v="480047"/>
    <s v="CU-654"/>
    <s v="Cosmetic"/>
    <n v="1384"/>
    <n v="26010836.550280001"/>
    <n v="1000.4167903953846"/>
    <n v="18793.957044999999"/>
    <s v="BU Discontinued - [1]"/>
    <n v="1384"/>
    <n v="26010836.550279997"/>
    <x v="2"/>
    <s v="Keep provision"/>
    <s v="Y"/>
  </r>
  <r>
    <x v="4"/>
    <s v="481028"/>
    <s v="CU-88140(3)"/>
    <s v="Cosmetic"/>
    <n v="3462"/>
    <n v="78955020.858426005"/>
    <n v="3036.7315714779234"/>
    <n v="22806.187423000003"/>
    <s v="BU Discontinued - [1]"/>
    <n v="3462"/>
    <n v="78955020.858426005"/>
    <x v="2"/>
    <s v="Keep provision"/>
    <s v="Y"/>
  </r>
  <r>
    <x v="4"/>
    <s v="481031"/>
    <s v="CU-91294(3)"/>
    <s v="Cosmetic"/>
    <n v="1991"/>
    <n v="17668980.350207999"/>
    <n v="679.57616731569226"/>
    <n v="8874.425088"/>
    <s v="BU Discontinued - [1]"/>
    <n v="1991"/>
    <n v="17668980.350207999"/>
    <x v="2"/>
    <s v="Keep provision"/>
    <s v="Y"/>
  </r>
  <r>
    <x v="4"/>
    <s v="481032"/>
    <s v="CU-91296(3)"/>
    <s v="Cosmetic"/>
    <n v="1072"/>
    <n v="22060003.380063999"/>
    <n v="848.46166846400001"/>
    <n v="20578.361362"/>
    <s v="BU Discontinued - [1]"/>
    <n v="1072"/>
    <n v="22060003.380063999"/>
    <x v="2"/>
    <s v="Keep provision"/>
    <s v="Y"/>
  </r>
  <r>
    <x v="4"/>
    <s v="481033"/>
    <s v="CU-91301(3)"/>
    <s v="Cosmetic"/>
    <n v="120"/>
    <n v="2343739.8200400001"/>
    <n v="90.143839232307698"/>
    <n v="19531.165167000003"/>
    <s v="BU Discontinued - [1]"/>
    <n v="120"/>
    <n v="2343739.8200399997"/>
    <x v="2"/>
    <s v="Keep provision"/>
    <s v="Y"/>
  </r>
  <r>
    <x v="4"/>
    <s v="481036"/>
    <s v="CU-91303(3)"/>
    <s v="Cosmetic"/>
    <n v="185"/>
    <n v="2036539.61995"/>
    <n v="78.328446921153841"/>
    <n v="11008.322270000001"/>
    <s v="BU Discontinued - [1]"/>
    <n v="185"/>
    <n v="2036539.6199500002"/>
    <x v="2"/>
    <s v="Keep provision"/>
    <s v="Y"/>
  </r>
  <r>
    <x v="4"/>
    <s v="481039"/>
    <s v="CU-88130(3)"/>
    <s v="Cosmetic"/>
    <n v="20"/>
    <n v="320931.46999999997"/>
    <n v="12.343518076923075"/>
    <n v="16046.573499999999"/>
    <s v="BU Discontinued - [1]"/>
    <n v="20"/>
    <n v="320931.47000000003"/>
    <x v="2"/>
    <s v="Keep provision"/>
    <s v="Y"/>
  </r>
  <r>
    <x v="4"/>
    <s v="481040"/>
    <s v="CU- 91308(3)"/>
    <s v="Cosmetic"/>
    <n v="1032"/>
    <n v="5818246.939824"/>
    <n v="223.77872845476924"/>
    <n v="5637.836182"/>
    <s v="BU Discontinued - [1]"/>
    <n v="1032"/>
    <n v="5818246.939824"/>
    <x v="2"/>
    <s v="Keep provision"/>
    <s v="Y"/>
  </r>
  <r>
    <x v="4"/>
    <s v="481043"/>
    <s v="CU- 91304(3)"/>
    <s v="Cosmetic"/>
    <n v="348"/>
    <n v="6614138.3201040002"/>
    <n v="254.38993538861538"/>
    <n v="19006.144597999999"/>
    <s v="BU Discontinued - [1]"/>
    <n v="348"/>
    <n v="6614138.3201039992"/>
    <x v="2"/>
    <s v="Keep provision"/>
    <s v="Y"/>
  </r>
  <r>
    <x v="4"/>
    <s v="481044"/>
    <s v="CU- FL664(3)"/>
    <s v="Cosmetic"/>
    <n v="984"/>
    <n v="11505078.96036"/>
    <n v="442.50303693692308"/>
    <n v="11692.153415000001"/>
    <s v="BU Discontinued - [1]"/>
    <n v="984"/>
    <n v="11505078.96036"/>
    <x v="2"/>
    <s v="Keep provision"/>
    <s v="Y"/>
  </r>
  <r>
    <x v="4"/>
    <s v="481045"/>
    <s v="CU- 88137(3)"/>
    <s v="Cosmetic"/>
    <n v="85"/>
    <n v="1232138.670015"/>
    <n v="47.389948846730768"/>
    <n v="14495.749059"/>
    <s v="BU Discontinued - [1]"/>
    <n v="85"/>
    <n v="1232138.670015"/>
    <x v="2"/>
    <s v="Keep provision"/>
    <s v="Y"/>
  </r>
  <r>
    <x v="4"/>
    <s v="482028"/>
    <s v="CU-88140(4)"/>
    <s v="Cosmetic"/>
    <n v="53"/>
    <n v="219152.33001899999"/>
    <n v="8.4289357699615373"/>
    <n v="4134.9496229999995"/>
    <s v="BU Discontinued - [1]"/>
    <n v="53"/>
    <n v="219152.33001900002"/>
    <x v="2"/>
    <s v="Keep provision"/>
    <s v="Y"/>
  </r>
  <r>
    <x v="4"/>
    <s v="482034"/>
    <s v="CU-91297(4)"/>
    <s v="Cosmetic"/>
    <n v="409"/>
    <n v="1678957.699859"/>
    <n v="64.575296148423078"/>
    <n v="4105.0310509999999"/>
    <s v="BU Discontinued - [1]"/>
    <n v="409"/>
    <n v="1678957.699859"/>
    <x v="2"/>
    <s v="Keep provision"/>
    <s v="Y"/>
  </r>
  <r>
    <x v="4"/>
    <s v="482035"/>
    <s v="CU-91295(4)"/>
    <s v="Cosmetic"/>
    <n v="9122"/>
    <n v="27172453.563632"/>
    <n v="1045.094367832"/>
    <n v="2978.7824559999999"/>
    <s v="BU Discontinued - [1]"/>
    <n v="9122"/>
    <n v="27172453.563632"/>
    <x v="2"/>
    <s v="Keep provision"/>
    <s v="Y"/>
  </r>
  <r>
    <x v="4"/>
    <s v="482036"/>
    <s v="CU-91303(4)"/>
    <s v="Cosmetic"/>
    <n v="241"/>
    <n v="1030372.9199869999"/>
    <n v="39.629727691807688"/>
    <n v="4275.4063070000002"/>
    <s v="BU Discontinued - [1]"/>
    <n v="241"/>
    <n v="1030372.9199870001"/>
    <x v="2"/>
    <s v="Keep provision"/>
    <s v="Y"/>
  </r>
  <r>
    <x v="4"/>
    <s v="482037"/>
    <s v="CU-91306(4)"/>
    <s v="Cosmetic"/>
    <n v="47789"/>
    <n v="126566073.165819"/>
    <n v="4867.9258909930386"/>
    <n v="2648.4352710000003"/>
    <s v="BU Discontinued - [1]"/>
    <n v="47789"/>
    <n v="126566073.16581899"/>
    <x v="2"/>
    <s v="Keep provision"/>
    <s v="Y"/>
  </r>
  <r>
    <x v="4"/>
    <s v="482038"/>
    <s v="CU-91298(4)"/>
    <s v="Cosmetic"/>
    <n v="23663"/>
    <n v="77216136.433556005"/>
    <n v="2969.8514012906157"/>
    <n v="3263.159212"/>
    <s v="BU Discontinued - [1]"/>
    <n v="23663"/>
    <n v="77216136.433556005"/>
    <x v="2"/>
    <s v="Keep provision"/>
    <s v="Y"/>
  </r>
  <r>
    <x v="4"/>
    <s v="482039"/>
    <s v="CU- 91304"/>
    <s v="Cosmetic"/>
    <n v="25239"/>
    <n v="72073622.665898994"/>
    <n v="2772.0624102268844"/>
    <n v="2855.6449409999996"/>
    <s v="BU Discontinued - [1]"/>
    <n v="25239"/>
    <n v="72073622.665898994"/>
    <x v="2"/>
    <s v="Keep provision"/>
    <s v="Y"/>
  </r>
  <r>
    <x v="4"/>
    <s v="482040"/>
    <s v="CU- 91308(4)"/>
    <s v="Cosmetic"/>
    <n v="77211"/>
    <n v="227577794.89212"/>
    <n v="8752.9921112353841"/>
    <n v="2947.47892"/>
    <s v="BU Discontinued - [1]"/>
    <n v="77211"/>
    <n v="227577794.89212"/>
    <x v="2"/>
    <s v="Keep provision"/>
    <s v="Y"/>
  </r>
  <r>
    <x v="4"/>
    <s v="482042"/>
    <s v="CU-91305(4)"/>
    <s v="Cosmetic"/>
    <n v="19485"/>
    <n v="54437307.162615001"/>
    <n v="2093.7425831774999"/>
    <n v="2793.8058590000001"/>
    <s v="BU Discontinued - [1]"/>
    <n v="19485"/>
    <n v="54437307.162615001"/>
    <x v="2"/>
    <s v="Keep provision"/>
    <s v="Y"/>
  </r>
  <r>
    <x v="4"/>
    <s v="482047"/>
    <s v="CU- 91302(4)"/>
    <s v="Cosmetic"/>
    <n v="750"/>
    <n v="1576273.49025"/>
    <n v="60.625903471153848"/>
    <n v="2101.697987"/>
    <s v="BU Discontinued - [1]"/>
    <n v="750"/>
    <n v="1576273.49025"/>
    <x v="2"/>
    <s v="Keep provision"/>
    <s v="Y"/>
  </r>
  <r>
    <x v="4"/>
    <s v="490007"/>
    <s v="RO-91296"/>
    <s v="Cosmetic"/>
    <n v="29"/>
    <n v="572722.74"/>
    <n v="22.027797692307693"/>
    <n v="19749.060000000001"/>
    <s v="BU Discontinued - [1]"/>
    <n v="29"/>
    <n v="572722.74"/>
    <x v="2"/>
    <s v="Keep provision"/>
    <s v="Y"/>
  </r>
  <r>
    <x v="4"/>
    <s v="490009"/>
    <s v="RO-91297"/>
    <s v="Cosmetic"/>
    <n v="3"/>
    <n v="23904.519999"/>
    <n v="0.91940461534615381"/>
    <n v="7968.1733329999997"/>
    <s v="BU Discontinued - [1]"/>
    <n v="3"/>
    <n v="23904.519999"/>
    <x v="2"/>
    <s v="Keep provision"/>
    <s v="Y"/>
  </r>
  <r>
    <x v="4"/>
    <s v="490010"/>
    <s v="RO-91295"/>
    <s v="Cosmetic"/>
    <n v="1788"/>
    <n v="34311135.350819997"/>
    <n v="1319.6590519546153"/>
    <n v="19189.673015"/>
    <s v="BU Discontinued - [1]"/>
    <n v="1788"/>
    <n v="34311135.350819997"/>
    <x v="2"/>
    <s v="Keep provision"/>
    <s v="Y"/>
  </r>
  <r>
    <x v="4"/>
    <s v="490016"/>
    <s v="RO-88138"/>
    <s v="Cosmetic"/>
    <n v="2086"/>
    <n v="40354090.850500003"/>
    <n v="1552.0804173269232"/>
    <n v="19345.20175"/>
    <s v="BU Discontinued - [1]"/>
    <n v="2086"/>
    <n v="40354090.850500003"/>
    <x v="2"/>
    <s v="Keep provision"/>
    <s v="Y"/>
  </r>
  <r>
    <x v="4"/>
    <s v="490021"/>
    <s v="RO-645"/>
    <s v="Cosmetic"/>
    <n v="290"/>
    <n v="3409801.8100399999"/>
    <n v="131.14622346307692"/>
    <n v="11757.937275999999"/>
    <s v="BU Discontinued - [1]"/>
    <n v="290"/>
    <n v="3409801.8100400004"/>
    <x v="2"/>
    <s v="Keep provision"/>
    <s v="Y"/>
  </r>
  <r>
    <x v="4"/>
    <s v="491006"/>
    <s v="RO-91294(3)"/>
    <s v="Cosmetic"/>
    <n v="575"/>
    <n v="7405988.2101999996"/>
    <n v="284.84570039230766"/>
    <n v="12879.979496"/>
    <s v="BU Discontinued - [1]"/>
    <n v="575"/>
    <n v="7405988.2101999996"/>
    <x v="2"/>
    <s v="Keep provision"/>
    <s v="Y"/>
  </r>
  <r>
    <x v="4"/>
    <s v="491007"/>
    <s v="RO-91296(3)"/>
    <s v="Cosmetic"/>
    <n v="62"/>
    <n v="1345815.579986"/>
    <n v="51.762137691769233"/>
    <n v="21706.702903000001"/>
    <s v="BU Discontinued - [1]"/>
    <n v="62"/>
    <n v="1345815.579986"/>
    <x v="2"/>
    <s v="Keep provision"/>
    <s v="Y"/>
  </r>
  <r>
    <x v="4"/>
    <s v="491008"/>
    <s v="RO-91301(3)"/>
    <s v="Cosmetic"/>
    <n v="957"/>
    <n v="22362879.370193999"/>
    <n v="860.11074500746156"/>
    <n v="23367.690041999998"/>
    <s v="BU Discontinued - [1]"/>
    <n v="957"/>
    <n v="22362879.370193999"/>
    <x v="2"/>
    <s v="Keep provision"/>
    <s v="Y"/>
  </r>
  <r>
    <x v="4"/>
    <s v="491009"/>
    <s v="RO-91297(3)"/>
    <s v="Cosmetic"/>
    <n v="3796"/>
    <n v="42167803.779763997"/>
    <n v="1621.8386069139999"/>
    <n v="11108.483608999999"/>
    <s v="BU Discontinued - [1]"/>
    <n v="3796"/>
    <n v="42167803.779764004"/>
    <x v="2"/>
    <s v="Keep provision"/>
    <s v="Y"/>
  </r>
  <r>
    <x v="4"/>
    <s v="492007"/>
    <s v="RO-91296(4)"/>
    <s v="Cosmetic"/>
    <n v="22"/>
    <n v="220410.94998999999"/>
    <n v="8.4773442303846149"/>
    <n v="10018.679544999999"/>
    <s v="BU Discontinued - [1]"/>
    <n v="22"/>
    <n v="220410.94999000002"/>
    <x v="2"/>
    <s v="Keep provision"/>
    <s v="Y"/>
  </r>
  <r>
    <x v="4"/>
    <s v="492009"/>
    <s v="RO-91297(4)"/>
    <s v="Cosmetic"/>
    <n v="343"/>
    <n v="1585788.479947"/>
    <n v="60.991864613346152"/>
    <n v="4623.2900289999998"/>
    <s v="BU Discontinued - [1]"/>
    <n v="343"/>
    <n v="1585788.4799469998"/>
    <x v="2"/>
    <s v="Keep provision"/>
    <s v="Y"/>
  </r>
  <r>
    <x v="4"/>
    <s v="492011"/>
    <s v="RO-91303(4)"/>
    <s v="Cosmetic"/>
    <n v="11822"/>
    <n v="81564880.417891994"/>
    <n v="3137.1107853035383"/>
    <n v="6899.4146859999992"/>
    <s v="BU Discontinued - [1]"/>
    <n v="11822"/>
    <n v="81564880.417891994"/>
    <x v="2"/>
    <s v="Keep provision"/>
    <s v="Y"/>
  </r>
  <r>
    <x v="4"/>
    <s v="492012"/>
    <s v="RO-91306(4)"/>
    <s v="Cosmetic"/>
    <n v="658"/>
    <n v="5468685.0502899997"/>
    <n v="210.33404039576922"/>
    <n v="8311.0715049999999"/>
    <s v="BU Discontinued - [1]"/>
    <n v="658"/>
    <n v="5468685.0502899997"/>
    <x v="2"/>
    <s v="Keep provision"/>
    <s v="Y"/>
  </r>
  <r>
    <x v="4"/>
    <s v="492013"/>
    <s v="RO-91298(4)"/>
    <s v="Cosmetic"/>
    <n v="49"/>
    <n v="280205.42998700001"/>
    <n v="10.777131922576924"/>
    <n v="5718.4781629999998"/>
    <s v="BU Discontinued - [1]"/>
    <n v="49"/>
    <n v="280205.42998700001"/>
    <x v="2"/>
    <s v="Keep provision"/>
    <s v="Y"/>
  </r>
  <r>
    <x v="4"/>
    <s v="492014"/>
    <s v="RO- 91304(4)"/>
    <s v="Cosmetic"/>
    <n v="112"/>
    <n v="690585.639968"/>
    <n v="26.560986152615385"/>
    <n v="6165.9432139999999"/>
    <s v="BU Discontinued - [1]"/>
    <n v="112"/>
    <n v="690585.639968"/>
    <x v="2"/>
    <s v="Keep provision"/>
    <s v="Y"/>
  </r>
  <r>
    <x v="4"/>
    <s v="492015"/>
    <s v="RO- 91308(4)"/>
    <s v="Cosmetic"/>
    <n v="327"/>
    <n v="1812255.8998440001"/>
    <n v="69.70214999400001"/>
    <n v="5542.0669720000005"/>
    <s v="BU Discontinued - [1]"/>
    <n v="327"/>
    <n v="1812255.8998439999"/>
    <x v="2"/>
    <s v="Keep provision"/>
    <s v="Y"/>
  </r>
  <r>
    <x v="4"/>
    <s v="492017"/>
    <s v="RO-91305(4)"/>
    <s v="Cosmetic"/>
    <n v="168"/>
    <n v="1125820.590048"/>
    <n v="43.300791924923075"/>
    <n v="6701.3130359999996"/>
    <s v="BU Discontinued - [1]"/>
    <n v="168"/>
    <n v="1125820.590048"/>
    <x v="2"/>
    <s v="Keep provision"/>
    <s v="Y"/>
  </r>
  <r>
    <x v="4"/>
    <s v="492018"/>
    <s v="RO-91302(4)"/>
    <s v="Cosmetic"/>
    <n v="1708"/>
    <n v="21095076.050216001"/>
    <n v="811.3490788544616"/>
    <n v="12350.747102000001"/>
    <s v="BU Discontinued - [1]"/>
    <n v="1708"/>
    <n v="21095076.050216001"/>
    <x v="2"/>
    <s v="Keep provision"/>
    <s v="Y"/>
  </r>
  <r>
    <x v="4"/>
    <s v="492029"/>
    <s v="RO- FL654(4)"/>
    <s v="Cosmetic"/>
    <n v="441"/>
    <n v="2347129.1200140002"/>
    <n v="90.274196923615392"/>
    <n v="5322.2882540000001"/>
    <s v="BU Discontinued - [1]"/>
    <n v="441"/>
    <n v="2347129.1200140002"/>
    <x v="2"/>
    <s v="Keep provision"/>
    <s v="Y"/>
  </r>
  <r>
    <x v="4"/>
    <s v="492035"/>
    <s v="RO- FL683(4)"/>
    <s v="Cosmetic"/>
    <n v="953"/>
    <n v="5664869.7201319998"/>
    <n v="217.87960462046152"/>
    <n v="5944.249444"/>
    <s v="BU Discontinued - [1]"/>
    <n v="953"/>
    <n v="5664869.7201319998"/>
    <x v="2"/>
    <s v="Keep provision"/>
    <s v="Y"/>
  </r>
  <r>
    <x v="4"/>
    <s v="493002"/>
    <s v="RO-91304(5)"/>
    <s v="Cosmetic"/>
    <n v="12"/>
    <n v="80890.86"/>
    <n v="3.1111869230769229"/>
    <n v="6740.9049999999997"/>
    <s v="BU Discontinued - [1]"/>
    <n v="12"/>
    <n v="80890.86"/>
    <x v="2"/>
    <s v="Keep provision"/>
    <s v="Y"/>
  </r>
  <r>
    <x v="4"/>
    <s v="493004"/>
    <s v="RO-91308(5)"/>
    <s v="Cosmetic"/>
    <n v="503"/>
    <n v="4889779.2598989997"/>
    <n v="188.06843307303845"/>
    <n v="9721.2311329999993"/>
    <s v="BU Discontinued - [1]"/>
    <n v="503"/>
    <n v="4889779.2598989997"/>
    <x v="2"/>
    <s v="Keep provision"/>
    <s v="Y"/>
  </r>
  <r>
    <x v="4"/>
    <s v="493007"/>
    <s v="RO-88138(5)"/>
    <s v="Cosmetic"/>
    <n v="20117"/>
    <n v="80201918.898557007"/>
    <n v="3084.6891884060387"/>
    <n v="3986.7733210000006"/>
    <s v="BU Discontinued - [1]"/>
    <n v="20117"/>
    <n v="80201918.898557007"/>
    <x v="2"/>
    <s v="Keep provision"/>
    <s v="Y"/>
  </r>
  <r>
    <x v="4"/>
    <s v="494000"/>
    <s v="RO-646(6)"/>
    <s v="Cosmetic"/>
    <n v="55"/>
    <n v="262048.24997999999"/>
    <n v="10.078778845384615"/>
    <n v="4764.5136359999997"/>
    <s v="Item unable to recycle due to painted on product"/>
    <n v="55"/>
    <n v="262048.24997999999"/>
    <x v="2"/>
    <s v="Keep provision"/>
    <s v="Y"/>
  </r>
  <r>
    <x v="4"/>
    <s v="494001"/>
    <s v="RO-672(6)"/>
    <s v="Cosmetic"/>
    <n v="353"/>
    <n v="2151554.6698659998"/>
    <n v="82.752102687153837"/>
    <n v="6095.0557219999992"/>
    <s v="BU Discontinued - [1]"/>
    <n v="353"/>
    <n v="2151554.6698659998"/>
    <x v="2"/>
    <s v="Keep provision"/>
    <s v="Y"/>
  </r>
  <r>
    <x v="4"/>
    <s v="497001"/>
    <s v="RO-88140(7)"/>
    <s v="Cosmetic"/>
    <n v="5945"/>
    <n v="42346710.267080002"/>
    <n v="1628.7196256569232"/>
    <n v="7123.0799440000001"/>
    <s v="Item unable to recycle due to painted on product"/>
    <n v="5945"/>
    <n v="42346710.267080002"/>
    <x v="2"/>
    <s v="Keep provision"/>
    <s v="Y"/>
  </r>
  <r>
    <x v="4"/>
    <s v="497005"/>
    <s v="RO-FL685(7)"/>
    <s v="Cosmetic"/>
    <n v="317"/>
    <n v="1508801.9000649999"/>
    <n v="58.030842310192305"/>
    <n v="4759.6274450000001"/>
    <s v="Item unable to recycle due to painted on product"/>
    <n v="317"/>
    <n v="1508801.9000649999"/>
    <x v="2"/>
    <s v="Keep provision"/>
    <s v="Y"/>
  </r>
  <r>
    <x v="4"/>
    <s v="497006"/>
    <s v="RO-FL633(7)"/>
    <s v="Cosmetic"/>
    <n v="172"/>
    <n v="827406.44995200005"/>
    <n v="31.823324998153847"/>
    <n v="4810.5026160000007"/>
    <s v="Item unable to recycle due to painted on product"/>
    <n v="172"/>
    <n v="827406.44995199994"/>
    <x v="2"/>
    <s v="Keep provision"/>
    <s v="Y"/>
  </r>
  <r>
    <x v="4"/>
    <s v="497010"/>
    <s v="RO-FL684(7)"/>
    <s v="Cosmetic"/>
    <n v="202"/>
    <n v="971723.39996199997"/>
    <n v="37.37397692161538"/>
    <n v="4810.5118809999994"/>
    <s v="Item unable to recycle due to painted on product"/>
    <n v="202"/>
    <n v="971723.39996200008"/>
    <x v="2"/>
    <s v="Keep provision"/>
    <s v="Y"/>
  </r>
  <r>
    <x v="4"/>
    <s v="497015"/>
    <s v="RO-FL682(7)"/>
    <s v="Cosmetic"/>
    <n v="62"/>
    <n v="378813.93999599997"/>
    <n v="14.569766922923076"/>
    <n v="6109.9022579999992"/>
    <s v="Item unable to recycle due to painted on product"/>
    <n v="62"/>
    <n v="378813.93999600003"/>
    <x v="2"/>
    <s v="Keep provision"/>
    <s v="Y"/>
  </r>
  <r>
    <x v="4"/>
    <s v="497016"/>
    <s v="RO-FL688(7)"/>
    <s v="Cosmetic"/>
    <n v="234"/>
    <n v="1145654.3800260001"/>
    <n v="44.063630001"/>
    <n v="4895.9588890000005"/>
    <s v="Item unable to recycle due to painted on product"/>
    <n v="234"/>
    <n v="1145654.3800260001"/>
    <x v="2"/>
    <s v="Keep provision"/>
    <s v="Y"/>
  </r>
  <r>
    <x v="4"/>
    <s v="497017"/>
    <s v="RO-88130(7)"/>
    <s v="Cosmetic"/>
    <n v="7680"/>
    <n v="38504892.472319998"/>
    <n v="1480.9574027815383"/>
    <n v="5013.6578739999995"/>
    <s v="Item unable to recycle due to painted on product"/>
    <n v="7680"/>
    <n v="38504892.472320005"/>
    <x v="2"/>
    <s v="Keep provision"/>
    <s v="Y"/>
  </r>
  <r>
    <x v="4"/>
    <s v="561014"/>
    <s v="META 63032BP"/>
    <s v="Cosmetic"/>
    <n v="1576"/>
    <n v="36063020.470352001"/>
    <n v="1387.0392488596924"/>
    <n v="22882.627202"/>
    <s v="Item unable to recycle due to painted on product"/>
    <n v="1576"/>
    <n v="36063020.470352001"/>
    <x v="2"/>
    <s v="Keep provision"/>
    <s v="Y"/>
  </r>
  <r>
    <x v="4"/>
    <s v="640010"/>
    <s v="AB NF0011"/>
    <s v="Cosmetic"/>
    <n v="40"/>
    <n v="2213510.5099999998"/>
    <n v="85.135019615384607"/>
    <n v="55337.762749999994"/>
    <s v="BU Discontinued - [1]"/>
    <n v="40"/>
    <n v="2213510.5100000002"/>
    <x v="2"/>
    <s v="Keep provision"/>
    <s v="Y"/>
  </r>
  <r>
    <x v="4"/>
    <s v="640033"/>
    <s v="AB ND0045"/>
    <s v="Cosmetic"/>
    <n v="150"/>
    <n v="2141224.12995"/>
    <n v="82.354774228846154"/>
    <n v="14274.827533"/>
    <s v="BU Discontinued - [1]"/>
    <n v="150"/>
    <n v="2141224.12995"/>
    <x v="2"/>
    <s v="Keep provision"/>
    <s v="Y"/>
  </r>
  <r>
    <x v="4"/>
    <s v="640043"/>
    <s v="AB NL0011"/>
    <s v="Cosmetic"/>
    <n v="40"/>
    <n v="209712.09"/>
    <n v="8.0658496153846144"/>
    <n v="5242.8022499999997"/>
    <s v="BU Discontinued - [1]"/>
    <n v="40"/>
    <n v="209712.09"/>
    <x v="2"/>
    <s v="Keep provision"/>
    <s v="Y"/>
  </r>
  <r>
    <x v="4"/>
    <s v="640047"/>
    <s v="AB PG0002"/>
    <s v="Cosmetic"/>
    <n v="14"/>
    <n v="157400.97000599999"/>
    <n v="6.0538834617692308"/>
    <n v="11242.926428999999"/>
    <s v="BU Discontinued - [1]"/>
    <n v="14"/>
    <n v="157400.97000599999"/>
    <x v="2"/>
    <s v="Keep provision"/>
    <s v="Y"/>
  </r>
  <r>
    <x v="4"/>
    <s v="640051"/>
    <s v="AB ND0047"/>
    <s v="Cosmetic"/>
    <n v="31"/>
    <n v="1296298.979999"/>
    <n v="49.857653076884617"/>
    <n v="41816.096128999998"/>
    <s v="BU Discontinued - [1]"/>
    <n v="31"/>
    <n v="1296298.979999"/>
    <x v="2"/>
    <s v="Keep provision"/>
    <s v="Y"/>
  </r>
  <r>
    <x v="4"/>
    <s v="660002"/>
    <s v="UV 84138"/>
    <s v="Cosmetic"/>
    <n v="443"/>
    <n v="8091920.0701799998"/>
    <n v="311.22769500692306"/>
    <n v="18266.185259999998"/>
    <s v="BU Discontinued - [1]"/>
    <n v="443"/>
    <n v="8091920.0701799989"/>
    <x v="2"/>
    <s v="Keep provision"/>
    <s v="Y"/>
  </r>
  <r>
    <x v="4"/>
    <s v="660003"/>
    <s v="UV 84139"/>
    <s v="Cosmetic"/>
    <n v="836"/>
    <n v="15252775.819908001"/>
    <n v="586.64522384261545"/>
    <n v="18244.947153000001"/>
    <s v="BU Discontinued - [1]"/>
    <n v="836"/>
    <n v="15252775.819908001"/>
    <x v="2"/>
    <s v="Keep provision"/>
    <s v="Y"/>
  </r>
  <r>
    <x v="4"/>
    <s v="660007"/>
    <s v="UV 01-91038-E01"/>
    <s v="Cosmetic"/>
    <n v="482"/>
    <n v="5809212.8199100001"/>
    <n v="223.43126230423078"/>
    <n v="12052.308755"/>
    <s v="BU Discontinued - [1]"/>
    <n v="482"/>
    <n v="5809212.8199100001"/>
    <x v="2"/>
    <s v="Keep provision"/>
    <s v="Y"/>
  </r>
  <r>
    <x v="4"/>
    <s v="660008"/>
    <s v="UV 01-91040-E01"/>
    <s v="Cosmetic"/>
    <n v="670"/>
    <n v="5663084.2598900003"/>
    <n v="217.81093307269231"/>
    <n v="8452.3645670000005"/>
    <s v="BU Discontinued - [1]"/>
    <n v="670"/>
    <n v="5663084.2598900003"/>
    <x v="2"/>
    <s v="Keep provision"/>
    <s v="Y"/>
  </r>
  <r>
    <x v="4"/>
    <s v="660018"/>
    <s v="UV 63026BP"/>
    <s v="Cosmetic"/>
    <n v="2213"/>
    <n v="70342792.058963999"/>
    <n v="2705.4920022678461"/>
    <n v="31786.169028"/>
    <s v="BU Discontinued - [1]"/>
    <n v="2213"/>
    <n v="70342792.058963999"/>
    <x v="2"/>
    <s v="Keep provision"/>
    <s v="Y"/>
  </r>
  <r>
    <x v="4"/>
    <s v="660023"/>
    <s v="UV 71372"/>
    <s v="Cosmetic"/>
    <n v="1124"/>
    <n v="14492836.129928"/>
    <n v="557.41677422800001"/>
    <n v="12893.982322"/>
    <s v="BU Discontinued - [1]"/>
    <n v="1124"/>
    <n v="14492836.129928"/>
    <x v="2"/>
    <s v="Keep provision"/>
    <s v="Y"/>
  </r>
  <r>
    <x v="4"/>
    <s v="660025"/>
    <s v="UV 71375"/>
    <s v="Cosmetic"/>
    <n v="2870"/>
    <n v="18910934.801430002"/>
    <n v="727.34364620884628"/>
    <n v="6589.175889000001"/>
    <s v="BU Discontinued - [1]"/>
    <n v="2870"/>
    <n v="18910934.801430002"/>
    <x v="2"/>
    <s v="Keep provision"/>
    <s v="Y"/>
  </r>
  <r>
    <x v="4"/>
    <s v="660028"/>
    <s v="UV 20-00101-003"/>
    <s v="Cosmetic"/>
    <n v="1209"/>
    <n v="10275265.059696"/>
    <n v="395.20250229599998"/>
    <n v="8498.9785439999996"/>
    <s v="BU Discontinued - [1]"/>
    <n v="1209"/>
    <n v="10275265.059696"/>
    <x v="2"/>
    <s v="Keep provision"/>
    <s v="Y"/>
  </r>
  <r>
    <x v="4"/>
    <s v="660034"/>
    <s v="UV 20-71556-002"/>
    <s v="Cosmetic"/>
    <n v="2510"/>
    <n v="7138323.5309800003"/>
    <n v="274.5509050376923"/>
    <n v="2843.9535980000001"/>
    <s v="BU Discontinued - [1]"/>
    <n v="2510"/>
    <n v="7138323.5309800003"/>
    <x v="2"/>
    <s v="Keep provision"/>
    <s v="Y"/>
  </r>
  <r>
    <x v="4"/>
    <s v="660053"/>
    <s v="UV 71308"/>
    <s v="Cosmetic"/>
    <n v="1270"/>
    <n v="13630909.339600001"/>
    <n v="524.26574383076922"/>
    <n v="10732.99948"/>
    <s v="BU Discontinued - [1]"/>
    <n v="1270"/>
    <n v="13630909.339600001"/>
    <x v="2"/>
    <s v="Keep provision"/>
    <s v="Y"/>
  </r>
  <r>
    <x v="4"/>
    <s v="660055"/>
    <s v="UV 01-72135-004"/>
    <s v="Cosmetic"/>
    <n v="482"/>
    <n v="6147892.049838"/>
    <n v="236.45738653223077"/>
    <n v="12754.962759"/>
    <s v="BU Discontinued - [1]"/>
    <n v="482"/>
    <n v="6147892.049838"/>
    <x v="2"/>
    <s v="Keep provision"/>
    <s v="Y"/>
  </r>
  <r>
    <x v="4"/>
    <s v="660056"/>
    <s v="UV 01-72323-002"/>
    <s v="Cosmetic"/>
    <n v="429"/>
    <n v="5255929.1100030001"/>
    <n v="202.15111961549999"/>
    <n v="12251.583007000001"/>
    <s v="BU Discontinued - [1]"/>
    <n v="429"/>
    <n v="5255929.1100030001"/>
    <x v="2"/>
    <s v="Keep provision"/>
    <s v="Y"/>
  </r>
  <r>
    <x v="4"/>
    <s v="660057"/>
    <s v="UV 01-72133-004"/>
    <s v="Cosmetic"/>
    <n v="2620"/>
    <n v="15267907.94098"/>
    <n v="587.22722849923082"/>
    <n v="5827.4457790000006"/>
    <s v="BU Discontinued - [1]"/>
    <n v="2620"/>
    <n v="15267907.940979999"/>
    <x v="2"/>
    <s v="Keep provision"/>
    <s v="Y"/>
  </r>
  <r>
    <x v="4"/>
    <s v="660064"/>
    <s v="UV  01-31342-FE1"/>
    <s v="Cosmetic"/>
    <n v="159"/>
    <n v="1273507.63005"/>
    <n v="48.981062694230772"/>
    <n v="8009.4819500000003"/>
    <s v="BU Discontinued - [1]"/>
    <n v="159"/>
    <n v="1273507.63005"/>
    <x v="2"/>
    <s v="Keep provision"/>
    <s v="Y"/>
  </r>
  <r>
    <x v="4"/>
    <s v="660069"/>
    <s v="UV 01-91017-002"/>
    <s v="Cosmetic"/>
    <n v="408"/>
    <n v="2532574.63008"/>
    <n v="97.406716541538458"/>
    <n v="6207.2907599999999"/>
    <s v="BU Discontinued - [1]"/>
    <n v="408"/>
    <n v="2532574.63008"/>
    <x v="2"/>
    <s v="Keep provision"/>
    <s v="Y"/>
  </r>
  <r>
    <x v="4"/>
    <s v="660076"/>
    <s v="UV 01-31154-FE2"/>
    <s v="Cosmetic"/>
    <n v="2812"/>
    <n v="31180199.160983998"/>
    <n v="1199.2384292686154"/>
    <n v="11088.264282"/>
    <s v="BU Discontinued - [1]"/>
    <n v="2812"/>
    <n v="31180199.160984002"/>
    <x v="2"/>
    <s v="Keep provision"/>
    <s v="Y"/>
  </r>
  <r>
    <x v="4"/>
    <s v="660077"/>
    <s v="UV 20-02290-FA1"/>
    <s v="Cosmetic"/>
    <n v="1215"/>
    <n v="13597928.820045"/>
    <n v="522.99726230942304"/>
    <n v="11191.710963"/>
    <s v="BU Discontinued - [1]"/>
    <n v="1215"/>
    <n v="13597928.820045"/>
    <x v="2"/>
    <s v="Keep provision"/>
    <s v="Y"/>
  </r>
  <r>
    <x v="4"/>
    <s v="660174"/>
    <s v="UV 02250-FC1"/>
    <s v="Cosmetic"/>
    <n v="370"/>
    <n v="3985491.83017"/>
    <n v="153.28814731423077"/>
    <n v="10771.599541"/>
    <s v="BU Discontinued - [1]"/>
    <n v="370"/>
    <n v="3985491.83017"/>
    <x v="2"/>
    <s v="Keep provision"/>
    <s v="Y"/>
  </r>
  <r>
    <x v="4"/>
    <s v="660210"/>
    <s v="UV NG0012"/>
    <s v="Cosmetic"/>
    <n v="4"/>
    <n v="95856.15"/>
    <n v="3.6867749999999999"/>
    <n v="23964.037499999999"/>
    <s v="BU Discontinued - [1]"/>
    <n v="4"/>
    <n v="95856.15"/>
    <x v="2"/>
    <s v="Keep provision"/>
    <s v="Y"/>
  </r>
  <r>
    <x v="4"/>
    <s v="660224"/>
    <s v="UV 20-02263-FB1"/>
    <s v="Cosmetic"/>
    <n v="187"/>
    <n v="3465389.2399940002"/>
    <n v="133.28420153823077"/>
    <n v="18531.493262"/>
    <s v="BU Discontinued - [1]"/>
    <n v="187"/>
    <n v="3465389.2399940002"/>
    <x v="2"/>
    <s v="Keep provision"/>
    <s v="Y"/>
  </r>
  <r>
    <x v="4"/>
    <s v="660225"/>
    <s v="UV 20-02263-FC1"/>
    <s v="Cosmetic"/>
    <n v="613"/>
    <n v="19171830.769958999"/>
    <n v="737.37810653688462"/>
    <n v="31275.417243"/>
    <s v="BU Discontinued - [1]"/>
    <n v="613"/>
    <n v="19171830.769958999"/>
    <x v="2"/>
    <s v="Keep provision"/>
    <s v="Y"/>
  </r>
  <r>
    <x v="4"/>
    <s v="660251"/>
    <s v="UV 01-72487-E01"/>
    <s v="Cosmetic"/>
    <n v="216"/>
    <n v="1092256.1100000001"/>
    <n v="42.00985038461539"/>
    <n v="5056.74125"/>
    <s v="BU Discontinued - [1]"/>
    <n v="216"/>
    <n v="1092256.1100000001"/>
    <x v="2"/>
    <s v="Keep provision"/>
    <s v="Y"/>
  </r>
  <r>
    <x v="4"/>
    <s v="660256"/>
    <s v="UV 20-02264-FA1"/>
    <s v="Cosmetic"/>
    <n v="900"/>
    <n v="28832748.210000001"/>
    <n v="1108.9518542307692"/>
    <n v="32036.386900000001"/>
    <s v="BU Discontinued - [1]"/>
    <n v="900"/>
    <n v="28832748.210000001"/>
    <x v="2"/>
    <s v="Keep provision"/>
    <s v="Y"/>
  </r>
  <r>
    <x v="4"/>
    <s v="660274"/>
    <s v="UV 01-77114-001"/>
    <s v="Cosmetic"/>
    <n v="3240"/>
    <n v="7193368.65888"/>
    <n v="276.66802534153845"/>
    <n v="2220.1755119999998"/>
    <s v="BU Discontinued - [1]"/>
    <n v="3240"/>
    <n v="7193368.6588799991"/>
    <x v="2"/>
    <s v="Keep provision"/>
    <s v="Y"/>
  </r>
  <r>
    <x v="4"/>
    <s v="660290"/>
    <s v="UV NP0011"/>
    <s v="Cosmetic"/>
    <n v="110"/>
    <n v="4341624.0499499999"/>
    <n v="166.98554038269231"/>
    <n v="39469.309544999996"/>
    <s v="BU Discontinued - [1]"/>
    <n v="110"/>
    <n v="4341624.0499499999"/>
    <x v="2"/>
    <s v="Keep provision"/>
    <s v="Y"/>
  </r>
  <r>
    <x v="4"/>
    <s v="660308"/>
    <s v="UV CP0003AF;CP0087AF"/>
    <s v="Cosmetic"/>
    <n v="218.5"/>
    <n v="927148.94990699994"/>
    <n v="35.659574996423075"/>
    <n v="4243.2446220000002"/>
    <s v="BU Discontinued - [1]"/>
    <n v="218.5"/>
    <n v="927148.94990700006"/>
    <x v="2"/>
    <s v="Keep provision"/>
    <s v="Y"/>
  </r>
  <r>
    <x v="4"/>
    <s v="660313"/>
    <s v="UV CP0008AF;CP0092AF"/>
    <s v="Cosmetic"/>
    <n v="188.5"/>
    <n v="983695.879907"/>
    <n v="37.834456919499999"/>
    <n v="5218.5457820000001"/>
    <s v="BU Discontinued - [1]"/>
    <n v="188.5"/>
    <n v="983695.879907"/>
    <x v="2"/>
    <s v="Keep provision"/>
    <s v="Y"/>
  </r>
  <r>
    <x v="4"/>
    <s v="660321"/>
    <s v="UV CP0016AF;CP0100AF"/>
    <s v="Cosmetic"/>
    <n v="111"/>
    <n v="4416708.3800459998"/>
    <n v="169.87339923253845"/>
    <n v="39790.165585999996"/>
    <s v="BU Discontinued - [1]"/>
    <n v="111"/>
    <n v="4416708.3800460007"/>
    <x v="2"/>
    <s v="Keep provision"/>
    <s v="Y"/>
  </r>
  <r>
    <x v="4"/>
    <s v="660323"/>
    <s v="UV CP0019AF;CP0103AF"/>
    <s v="Cosmetic"/>
    <n v="70"/>
    <n v="325731.94003"/>
    <n v="12.528151539615385"/>
    <n v="4653.3134289999998"/>
    <s v="BU Discontinued - [1]"/>
    <n v="70"/>
    <n v="325731.94003"/>
    <x v="2"/>
    <s v="Keep provision"/>
    <s v="Y"/>
  </r>
  <r>
    <x v="4"/>
    <s v="660326"/>
    <s v="UV CP0022AF;CP0106AF"/>
    <s v="Cosmetic"/>
    <n v="30"/>
    <n v="855659.04998999997"/>
    <n v="32.909963461153843"/>
    <n v="28521.968333000001"/>
    <s v="BU Discontinued - [1]"/>
    <n v="30"/>
    <n v="855659.04998999997"/>
    <x v="2"/>
    <s v="Keep provision"/>
    <s v="Y"/>
  </r>
  <r>
    <x v="4"/>
    <s v="660330"/>
    <s v="UV CP0026AF;CP0110AF"/>
    <s v="Cosmetic"/>
    <n v="111"/>
    <n v="489021.08995499997"/>
    <n v="18.808503459807692"/>
    <n v="4405.595405"/>
    <s v="BU Discontinued - [1]"/>
    <n v="111"/>
    <n v="489021.08995499997"/>
    <x v="2"/>
    <s v="Keep provision"/>
    <s v="Y"/>
  </r>
  <r>
    <x v="4"/>
    <s v="660331"/>
    <s v="UV CP0027AF;CP0111AF"/>
    <s v="Cosmetic"/>
    <n v="25"/>
    <n v="105026.65"/>
    <n v="4.0394865384615386"/>
    <n v="4201.0659999999998"/>
    <s v="BU Discontinued - [1]"/>
    <n v="25"/>
    <n v="105026.65"/>
    <x v="2"/>
    <s v="Keep provision"/>
    <s v="Y"/>
  </r>
  <r>
    <x v="4"/>
    <s v="660334"/>
    <s v="UV CP0030AF;CP0114AF"/>
    <s v="Cosmetic"/>
    <n v="20.5"/>
    <n v="416562.69999350002"/>
    <n v="16.02164230744231"/>
    <n v="20320.131707"/>
    <s v="BU Discontinued - [1]"/>
    <n v="20.5"/>
    <n v="416562.69999350002"/>
    <x v="2"/>
    <s v="Keep provision"/>
    <s v="Y"/>
  </r>
  <r>
    <x v="4"/>
    <s v="660357"/>
    <s v="UV CP0052AF"/>
    <s v="Cosmetic"/>
    <n v="200.5"/>
    <n v="1339154.5800059999"/>
    <n v="51.50594538484615"/>
    <n v="6679.0752119999997"/>
    <s v="BU Discontinued - [1]"/>
    <n v="200.5"/>
    <n v="1339154.5800059999"/>
    <x v="2"/>
    <s v="Keep provision"/>
    <s v="Y"/>
  </r>
  <r>
    <x v="4"/>
    <s v="660359"/>
    <s v="UV CP0054AF"/>
    <s v="Cosmetic"/>
    <n v="47.5"/>
    <n v="232581.20001"/>
    <n v="8.9454307696153847"/>
    <n v="4896.4463159999996"/>
    <s v="BU Discontinued - [1]"/>
    <n v="47.5"/>
    <n v="232581.20000999997"/>
    <x v="2"/>
    <s v="Keep provision"/>
    <s v="Y"/>
  </r>
  <r>
    <x v="4"/>
    <s v="660385"/>
    <s v="UV CP0080AF"/>
    <s v="Cosmetic"/>
    <n v="110.5"/>
    <n v="584543.439961"/>
    <n v="22.482439998499999"/>
    <n v="5289.9858819999999"/>
    <s v="BU Discontinued - [1]"/>
    <n v="110.5"/>
    <n v="584543.439961"/>
    <x v="2"/>
    <s v="Keep provision"/>
    <s v="Y"/>
  </r>
  <r>
    <x v="4"/>
    <s v="300168"/>
    <s v="CNC CP16DCT024"/>
    <s v="Cosmetic"/>
    <n v="534"/>
    <n v="11851871.670024"/>
    <n v="455.84121807784618"/>
    <n v="22194.516235999999"/>
    <s v="BU Discontinued - [1]"/>
    <n v="534"/>
    <n v="11851871.670024"/>
    <x v="2"/>
    <s v="Keep provision"/>
    <s v="Y"/>
  </r>
  <r>
    <x v="4"/>
    <s v="450122"/>
    <s v="CH CP16 DCT035"/>
    <s v="Cosmetic"/>
    <n v="159"/>
    <n v="7720245.0200340003"/>
    <n v="296.93250077053847"/>
    <n v="48555.000125999999"/>
    <s v="BU Discontinued - [1]"/>
    <n v="159"/>
    <n v="7720245.0200340003"/>
    <x v="2"/>
    <s v="Keep provision"/>
    <s v="Y"/>
  </r>
  <r>
    <x v="4"/>
    <s v="580028"/>
    <s v="BP-88140"/>
    <s v="Cosmetic"/>
    <n v="78"/>
    <n v="7406545.2499740003"/>
    <n v="284.867124999"/>
    <n v="94955.708333000002"/>
    <s v="BU Discontinued - [1]"/>
    <n v="78"/>
    <n v="7406545.2499740003"/>
    <x v="2"/>
    <s v="Keep provision"/>
    <s v="Y"/>
  </r>
  <r>
    <x v="4"/>
    <s v="580030"/>
    <s v="BP-91292"/>
    <s v="Cosmetic"/>
    <n v="10"/>
    <n v="200964.16"/>
    <n v="7.7293907692307693"/>
    <n v="20096.416000000001"/>
    <s v="BU Discontinued - [1]"/>
    <n v="10"/>
    <n v="200964.16"/>
    <x v="2"/>
    <s v="Keep provision"/>
    <s v="Y"/>
  </r>
  <r>
    <x v="4"/>
    <s v="580034"/>
    <s v="BP-91297"/>
    <s v="Cosmetic"/>
    <n v="9928"/>
    <n v="101248224.67957599"/>
    <n v="3894.1624876759997"/>
    <n v="10198.249866999999"/>
    <s v="BU Discontinued - [1]"/>
    <n v="9928"/>
    <n v="101248224.67957601"/>
    <x v="2"/>
    <s v="Keep provision"/>
    <s v="Y"/>
  </r>
  <r>
    <x v="4"/>
    <s v="580035"/>
    <s v="BP-91295"/>
    <s v="Cosmetic"/>
    <n v="86"/>
    <n v="1867883.9199900001"/>
    <n v="71.841689230384617"/>
    <n v="21719.580465000003"/>
    <s v="BU Discontinued - [1]"/>
    <n v="86"/>
    <n v="1867883.9199899998"/>
    <x v="2"/>
    <s v="Keep provision"/>
    <s v="Y"/>
  </r>
  <r>
    <x v="4"/>
    <s v="580036"/>
    <s v="BP-91303"/>
    <s v="Cosmetic"/>
    <n v="175"/>
    <n v="2498968.1599750002"/>
    <n v="96.114159999038463"/>
    <n v="14279.818057"/>
    <s v="BU Discontinued - [1]"/>
    <n v="175"/>
    <n v="2498968.1599750002"/>
    <x v="2"/>
    <s v="Keep provision"/>
    <s v="Y"/>
  </r>
  <r>
    <x v="4"/>
    <s v="580045"/>
    <s v="BP- 641"/>
    <s v="Cosmetic"/>
    <n v="232"/>
    <n v="5335658.8201040002"/>
    <n v="205.21764692707694"/>
    <n v="22998.529397000002"/>
    <s v="BU Discontinued - [1]"/>
    <n v="232"/>
    <n v="5335658.8201039992"/>
    <x v="2"/>
    <s v="Keep provision"/>
    <s v="Y"/>
  </r>
  <r>
    <x v="4"/>
    <s v="580047"/>
    <s v="BP- 654"/>
    <s v="Cosmetic"/>
    <n v="240"/>
    <n v="5962241.1600000001"/>
    <n v="229.31696769230768"/>
    <n v="24842.6715"/>
    <s v="BU Discontinued - [1]"/>
    <n v="240"/>
    <n v="5962241.1600000001"/>
    <x v="2"/>
    <s v="Keep provision"/>
    <s v="Y"/>
  </r>
  <r>
    <x v="4"/>
    <s v="580057"/>
    <s v="BP- 681"/>
    <s v="Cosmetic"/>
    <n v="11"/>
    <n v="561446.58000199997"/>
    <n v="21.594099230846155"/>
    <n v="51040.598181999994"/>
    <s v="BU Discontinued - [1]"/>
    <n v="11"/>
    <n v="561446.58000199997"/>
    <x v="2"/>
    <s v="Keep provision"/>
    <s v="Y"/>
  </r>
  <r>
    <x v="4"/>
    <s v="582032"/>
    <s v="BP-91296(2)"/>
    <s v="Cosmetic"/>
    <n v="110"/>
    <n v="1241948.5200100001"/>
    <n v="47.767250769615387"/>
    <n v="11290.441091000001"/>
    <s v="BU Discontinued - [1]"/>
    <n v="110"/>
    <n v="1241948.5200100001"/>
    <x v="2"/>
    <s v="Keep provision"/>
    <s v="Y"/>
  </r>
  <r>
    <x v="4"/>
    <s v="582034"/>
    <s v="BP-91297(2)"/>
    <s v="Cosmetic"/>
    <n v="781"/>
    <n v="6222190.5296430001"/>
    <n v="239.31502037088461"/>
    <n v="7966.9533030000002"/>
    <s v="BU Discontinued - [1]"/>
    <n v="781"/>
    <n v="6222190.5296430001"/>
    <x v="2"/>
    <s v="Keep provision"/>
    <s v="Y"/>
  </r>
  <r>
    <x v="4"/>
    <s v="582041"/>
    <s v="BP-88138(2)"/>
    <s v="Cosmetic"/>
    <n v="2320"/>
    <n v="27485896.2192"/>
    <n v="1057.1498545846155"/>
    <n v="11847.369060000001"/>
    <s v="BU Discontinued - [1]"/>
    <n v="2320"/>
    <n v="27485896.219200004"/>
    <x v="2"/>
    <s v="Keep provision"/>
    <s v="Y"/>
  </r>
  <r>
    <x v="4"/>
    <s v="582042"/>
    <s v="BP-91302(2)"/>
    <s v="Cosmetic"/>
    <n v="109"/>
    <n v="434668.81995099998"/>
    <n v="16.718031536576923"/>
    <n v="3987.787339"/>
    <s v="BU Discontinued - [1]"/>
    <n v="109"/>
    <n v="434668.81995099998"/>
    <x v="2"/>
    <s v="Keep provision"/>
    <s v="Y"/>
  </r>
  <r>
    <x v="4"/>
    <s v="583031"/>
    <s v="BP-91294(3)"/>
    <s v="Cosmetic"/>
    <n v="18"/>
    <n v="416437.56"/>
    <n v="16.016829230769229"/>
    <n v="23135.42"/>
    <s v="BU Discontinued - [1]"/>
    <n v="18"/>
    <n v="416437.55999999994"/>
    <x v="2"/>
    <s v="Keep provision"/>
    <s v="Y"/>
  </r>
  <r>
    <x v="4"/>
    <s v="583033"/>
    <s v="BP-91301(3)"/>
    <s v="Cosmetic"/>
    <n v="6463"/>
    <n v="190242693.96313399"/>
    <n v="7317.0266908897693"/>
    <n v="29435.663617999999"/>
    <s v="BU Discontinued - [1]"/>
    <n v="6463"/>
    <n v="190242693.96313399"/>
    <x v="2"/>
    <s v="Keep provision"/>
    <s v="Y"/>
  </r>
  <r>
    <x v="4"/>
    <s v="583034"/>
    <s v="BP-91297(3)"/>
    <s v="Cosmetic"/>
    <n v="11"/>
    <n v="8162646.8800029997"/>
    <n v="313.94795692319229"/>
    <n v="742058.80727300001"/>
    <s v="BU Discontinued - [1]"/>
    <n v="11"/>
    <n v="8162646.8800029997"/>
    <x v="2"/>
    <s v="Keep provision"/>
    <s v="Y"/>
  </r>
  <r>
    <x v="4"/>
    <s v="583039"/>
    <s v="BP-88130(3)"/>
    <s v="Cosmetic"/>
    <n v="2363"/>
    <n v="60072852.980379999"/>
    <n v="2310.4943453992305"/>
    <n v="25422.28226"/>
    <s v="BU Discontinued - [1]"/>
    <n v="2363"/>
    <n v="60072852.980379999"/>
    <x v="2"/>
    <s v="Keep provision"/>
    <s v="Y"/>
  </r>
  <r>
    <x v="4"/>
    <s v="583042"/>
    <s v="BP- 91302(3)"/>
    <s v="Cosmetic"/>
    <n v="1772"/>
    <n v="67735297.309303999"/>
    <n v="2605.2037426655384"/>
    <n v="38225.337081999998"/>
    <s v="BU Discontinued - [1]"/>
    <n v="1772"/>
    <n v="67735297.309303999"/>
    <x v="2"/>
    <s v="Keep provision"/>
    <s v="Y"/>
  </r>
  <r>
    <x v="4"/>
    <s v="583044"/>
    <s v="BP- FL664(3)"/>
    <s v="Cosmetic"/>
    <n v="87"/>
    <n v="1493180.5500360001"/>
    <n v="57.430021155230776"/>
    <n v="17162.994828000003"/>
    <s v="BU Discontinued - [1]"/>
    <n v="87"/>
    <n v="1493180.5500359999"/>
    <x v="2"/>
    <s v="Keep provision"/>
    <s v="Y"/>
  </r>
  <r>
    <x v="4"/>
    <s v="584032"/>
    <s v="BP-91296(4)"/>
    <s v="Cosmetic"/>
    <n v="36"/>
    <n v="490152.21998400002"/>
    <n v="18.852008460923077"/>
    <n v="13615.339444000001"/>
    <s v="BU Discontinued - [1]"/>
    <n v="36"/>
    <n v="490152.21998399997"/>
    <x v="2"/>
    <s v="Keep provision"/>
    <s v="Y"/>
  </r>
  <r>
    <x v="4"/>
    <s v="584036"/>
    <s v="BP-91303(4)"/>
    <s v="Cosmetic"/>
    <n v="73"/>
    <n v="790961.31997499999"/>
    <n v="30.42158922980769"/>
    <n v="10835.086574999999"/>
    <s v="BU Discontinued - [1]"/>
    <n v="73"/>
    <n v="790961.31997499999"/>
    <x v="2"/>
    <s v="Keep provision"/>
    <s v="Y"/>
  </r>
  <r>
    <x v="4"/>
    <s v="584037"/>
    <s v="BP-91306(4)"/>
    <s v="Cosmetic"/>
    <n v="11"/>
    <n v="123297.36999799999"/>
    <n v="4.7422065383846155"/>
    <n v="11208.851817999999"/>
    <s v="BU Discontinued - [1]"/>
    <n v="11"/>
    <n v="123297.36999799999"/>
    <x v="2"/>
    <s v="Keep provision"/>
    <s v="Y"/>
  </r>
  <r>
    <x v="4"/>
    <s v="584040"/>
    <s v="BP- 91308(4)"/>
    <s v="Cosmetic"/>
    <n v="1506"/>
    <n v="13862592.220578"/>
    <n v="533.17662386838458"/>
    <n v="9204.9085130000003"/>
    <s v="BU Discontinued - [1]"/>
    <n v="1506"/>
    <n v="13862592.220578"/>
    <x v="2"/>
    <s v="Keep provision"/>
    <s v="Y"/>
  </r>
  <r>
    <x v="4"/>
    <s v="584042"/>
    <s v="BP-91305(4)"/>
    <s v="Cosmetic"/>
    <n v="587"/>
    <n v="6405231.8800649997"/>
    <n v="246.3550723101923"/>
    <n v="10911.808994999999"/>
    <s v="BU Discontinued - [1]"/>
    <n v="587"/>
    <n v="6405231.8800649997"/>
    <x v="2"/>
    <s v="Keep provision"/>
    <s v="Y"/>
  </r>
  <r>
    <x v="4"/>
    <s v="584047"/>
    <s v="BP-91302(4)"/>
    <s v="Cosmetic"/>
    <n v="2234"/>
    <n v="19141234.839807998"/>
    <n v="736.20133999261532"/>
    <n v="8568.1445119999989"/>
    <s v="BU Discontinued - [1]"/>
    <n v="2234"/>
    <n v="19141234.839808002"/>
    <x v="2"/>
    <s v="Keep provision"/>
    <s v="Y"/>
  </r>
  <r>
    <x v="4"/>
    <s v="584052"/>
    <s v="BP- FL645(4)"/>
    <s v="Cosmetic"/>
    <n v="131"/>
    <n v="1261915.619984"/>
    <n v="48.53521615323077"/>
    <n v="9632.9436640000004"/>
    <s v="BU Discontinued - [1]"/>
    <n v="131"/>
    <n v="1261915.619984"/>
    <x v="2"/>
    <s v="Keep provision"/>
    <s v="Y"/>
  </r>
  <r>
    <x v="4"/>
    <s v="584059"/>
    <s v="BP- FL681(4)"/>
    <s v="Cosmetic"/>
    <n v="61"/>
    <n v="608136.00000300002"/>
    <n v="23.389846153961539"/>
    <n v="9969.4426230000008"/>
    <s v="BU Discontinued - [1]"/>
    <n v="61"/>
    <n v="608136.00000300002"/>
    <x v="2"/>
    <s v="Keep provision"/>
    <s v="Y"/>
  </r>
  <r>
    <x v="4"/>
    <s v="585002"/>
    <s v="BF-88130_x000d_(5)"/>
    <s v="Cosmetic"/>
    <n v="72"/>
    <n v="1928874.659976"/>
    <n v="74.187486922153852"/>
    <n v="26789.925833000001"/>
    <s v="BU Discontinued - [1]"/>
    <n v="72"/>
    <n v="1928874.659976"/>
    <x v="2"/>
    <s v="Keep provision"/>
    <s v="Y"/>
  </r>
  <r>
    <x v="4"/>
    <s v="585004"/>
    <s v="BF-91308(5)"/>
    <s v="Cosmetic"/>
    <n v="278"/>
    <n v="4078219.6499680001"/>
    <n v="156.85460192184615"/>
    <n v="14669.854856"/>
    <s v="BU Discontinued - [1]"/>
    <n v="278"/>
    <n v="4078219.6499680001"/>
    <x v="2"/>
    <s v="Keep provision"/>
    <s v="Y"/>
  </r>
  <r>
    <x v="4"/>
    <s v="585007"/>
    <s v="BF-88138(5)"/>
    <s v="Cosmetic"/>
    <n v="1741"/>
    <n v="14876724.339995001"/>
    <n v="572.18170538442314"/>
    <n v="8544.9306950000009"/>
    <s v="BU Discontinued - [1]"/>
    <n v="1741"/>
    <n v="14876724.339994999"/>
    <x v="2"/>
    <s v="Keep provision"/>
    <s v="Y"/>
  </r>
  <r>
    <x v="4"/>
    <s v="586000"/>
    <s v="BF-646(6)"/>
    <s v="Cosmetic"/>
    <n v="187"/>
    <n v="1614270.22009"/>
    <n v="62.08731615730769"/>
    <n v="8632.4610699999994"/>
    <s v="BU Discontinued - [1]"/>
    <n v="187"/>
    <n v="1614270.22009"/>
    <x v="2"/>
    <s v="Keep provision"/>
    <s v="Y"/>
  </r>
  <r>
    <x v="4"/>
    <s v="586001"/>
    <s v="BF-672(6)"/>
    <s v="Cosmetic"/>
    <n v="237"/>
    <n v="2334819.1000080002"/>
    <n v="89.800734615692321"/>
    <n v="9851.5573840000015"/>
    <s v="BU Discontinued - [1]"/>
    <n v="237"/>
    <n v="2334819.1000080002"/>
    <x v="2"/>
    <s v="Keep provision"/>
    <s v="Y"/>
  </r>
  <r>
    <x v="4"/>
    <s v="586002"/>
    <s v="BF-KBH02(6)"/>
    <s v="Cosmetic"/>
    <n v="74"/>
    <n v="346073.15997600002"/>
    <n v="13.310506152923077"/>
    <n v="4676.6643240000003"/>
    <s v="BU Discontinued - [1]"/>
    <n v="74"/>
    <n v="346073.15997600002"/>
    <x v="2"/>
    <s v="Keep provision"/>
    <s v="Y"/>
  </r>
  <r>
    <x v="4"/>
    <s v="587001"/>
    <s v="BP-88140(7)"/>
    <s v="Cosmetic"/>
    <n v="25"/>
    <n v="220365.27"/>
    <n v="8.4755873076923081"/>
    <n v="8814.6108000000004"/>
    <s v="BU Discontinued - [1]"/>
    <n v="25"/>
    <n v="220365.27000000002"/>
    <x v="2"/>
    <s v="Keep provision"/>
    <s v="Y"/>
  </r>
  <r>
    <x v="4"/>
    <s v="587004"/>
    <s v="BP-88137(7)"/>
    <s v="Cosmetic"/>
    <n v="42"/>
    <n v="464740.90000800003"/>
    <n v="17.874650000307692"/>
    <n v="11065.259524000001"/>
    <s v="BU Discontinued - [1]"/>
    <n v="42"/>
    <n v="464740.90000799997"/>
    <x v="2"/>
    <s v="Keep provision"/>
    <s v="Y"/>
  </r>
  <r>
    <x v="4"/>
    <s v="587005"/>
    <s v="BP-FL685(7)"/>
    <s v="Cosmetic"/>
    <n v="236"/>
    <n v="2071950.780088"/>
    <n v="79.690414618769225"/>
    <n v="8779.4524579999998"/>
    <s v="BU Discontinued - [1]"/>
    <n v="236"/>
    <n v="2071950.780088"/>
    <x v="2"/>
    <s v="Keep provision"/>
    <s v="Y"/>
  </r>
  <r>
    <x v="4"/>
    <s v="587006"/>
    <s v="BP-FL633(7)"/>
    <s v="Cosmetic"/>
    <n v="126"/>
    <n v="1147422.8399759999"/>
    <n v="44.131647691384615"/>
    <n v="9106.5304759999999"/>
    <s v="BU Discontinued - [1]"/>
    <n v="126"/>
    <n v="1147422.8399759999"/>
    <x v="2"/>
    <s v="Keep provision"/>
    <s v="Y"/>
  </r>
  <r>
    <x v="4"/>
    <s v="587007"/>
    <s v="BP-FL640(7)"/>
    <s v="Cosmetic"/>
    <n v="89"/>
    <n v="1040920.460034"/>
    <n v="40.035402308999998"/>
    <n v="11695.735505999999"/>
    <s v="BU Discontinued - [1]"/>
    <n v="89"/>
    <n v="1040920.4600340001"/>
    <x v="2"/>
    <s v="Keep provision"/>
    <s v="Y"/>
  </r>
  <r>
    <x v="4"/>
    <s v="587008"/>
    <s v="BP-FL644(7)"/>
    <s v="Cosmetic"/>
    <n v="110"/>
    <n v="953268.01998999994"/>
    <n v="36.664154615000001"/>
    <n v="8666.0729089999986"/>
    <s v="BU Discontinued - [1]"/>
    <n v="110"/>
    <n v="953268.01999000006"/>
    <x v="2"/>
    <s v="Keep provision"/>
    <s v="Y"/>
  </r>
  <r>
    <x v="4"/>
    <s v="587009"/>
    <s v="BP-FL648(7)"/>
    <s v="Cosmetic"/>
    <n v="95"/>
    <n v="826581.85997999995"/>
    <n v="31.791609999230769"/>
    <n v="8700.8616839999995"/>
    <s v="BU Discontinued - [1]"/>
    <n v="95"/>
    <n v="826581.85997999995"/>
    <x v="2"/>
    <s v="Keep provision"/>
    <s v="Y"/>
  </r>
  <r>
    <x v="4"/>
    <s v="587010"/>
    <s v="BP-FL684(7)"/>
    <s v="Cosmetic"/>
    <n v="151"/>
    <n v="1308217.6899610001"/>
    <n v="50.316064998500003"/>
    <n v="8663.6933110000009"/>
    <s v="BU Discontinued - [1]"/>
    <n v="151"/>
    <n v="1308217.6899610001"/>
    <x v="2"/>
    <s v="Keep provision"/>
    <s v="Y"/>
  </r>
  <r>
    <x v="4"/>
    <s v="587011"/>
    <s v="BP-FL686(7)"/>
    <s v="Cosmetic"/>
    <n v="107"/>
    <n v="930790.33998000005"/>
    <n v="35.799628460769235"/>
    <n v="8698.9751400000005"/>
    <s v="BU Discontinued - [1]"/>
    <n v="107"/>
    <n v="930790.33998000005"/>
    <x v="2"/>
    <s v="Keep provision"/>
    <s v="Y"/>
  </r>
  <r>
    <x v="4"/>
    <s v="587015"/>
    <s v="BP-FL682(7)"/>
    <s v="Cosmetic"/>
    <n v="76"/>
    <n v="1212073.5499839999"/>
    <n v="46.618213460923073"/>
    <n v="15948.336184"/>
    <s v="BU Discontinued - [1]"/>
    <n v="76"/>
    <n v="1212073.5499839999"/>
    <x v="2"/>
    <s v="Keep provision"/>
    <s v="Y"/>
  </r>
  <r>
    <x v="4"/>
    <s v="587016"/>
    <s v="BP-FL688(7)"/>
    <s v="Cosmetic"/>
    <n v="364"/>
    <n v="3244780.270004"/>
    <n v="124.799241154"/>
    <n v="8914.231511"/>
    <s v="BU Discontinued - [1]"/>
    <n v="364"/>
    <n v="3244780.270004"/>
    <x v="2"/>
    <s v="Keep provision"/>
    <s v="Y"/>
  </r>
  <r>
    <x v="4"/>
    <s v="587017"/>
    <s v="BP-FL688-1(7)"/>
    <s v="Cosmetic"/>
    <n v="146"/>
    <n v="1321762.799998"/>
    <n v="50.837030769153849"/>
    <n v="9053.169863000001"/>
    <s v="BU Discontinued - [1]"/>
    <n v="146"/>
    <n v="1321762.7999979998"/>
    <x v="2"/>
    <s v="Keep provision"/>
    <s v="Y"/>
  </r>
  <r>
    <x v="4"/>
    <s v="587021"/>
    <s v="BP-FL682-1(7)"/>
    <s v="Cosmetic"/>
    <n v="141"/>
    <n v="1220101.600017"/>
    <n v="46.92698461603846"/>
    <n v="8653.2028370000007"/>
    <s v="BU Discontinued - [1]"/>
    <n v="141"/>
    <n v="1220101.600017"/>
    <x v="2"/>
    <s v="Keep provision"/>
    <s v="Y"/>
  </r>
  <r>
    <x v="4"/>
    <s v="587022"/>
    <s v="BP-88130(7)"/>
    <s v="Cosmetic"/>
    <n v="2955"/>
    <n v="26037911.6391"/>
    <n v="1001.4581399653846"/>
    <n v="8811.4760200000001"/>
    <s v="BU Discontinued - [1]"/>
    <n v="2955"/>
    <n v="26037911.6391"/>
    <x v="2"/>
    <s v="Keep provision"/>
    <s v="Y"/>
  </r>
  <r>
    <x v="4"/>
    <s v="587023"/>
    <s v="BP-PL681(7)"/>
    <s v="Cosmetic"/>
    <n v="151"/>
    <n v="680854.24999299995"/>
    <n v="26.186701922807689"/>
    <n v="4508.968543"/>
    <s v="BU Discontinued - [1]"/>
    <n v="151"/>
    <n v="680854.24999299995"/>
    <x v="2"/>
    <s v="Keep provision"/>
    <s v="Y"/>
  </r>
  <r>
    <x v="4"/>
    <s v="590019"/>
    <s v="Qual comm QRD845- Back cover deco for CA90"/>
    <s v="Mobile"/>
    <n v="1103"/>
    <n v="11113315.099485001"/>
    <n v="427.43519613403851"/>
    <n v="10075.534995"/>
    <s v="Item unable to recycle due to painted on product"/>
    <n v="1103"/>
    <n v="11113315.099485001"/>
    <x v="2"/>
    <s v="Reverse provison"/>
    <s v="Y"/>
  </r>
  <r>
    <x v="4"/>
    <s v="491021"/>
    <s v="RO-88132(8)"/>
    <s v="Cosmetic"/>
    <n v="1306"/>
    <n v="14552140.089608001"/>
    <n v="559.69769575415387"/>
    <n v="11142.526868000001"/>
    <s v="BU Discontinued - [1]"/>
    <n v="1306"/>
    <n v="14552140.089608001"/>
    <x v="2"/>
    <s v="Keep provision"/>
    <s v="Y"/>
  </r>
  <r>
    <x v="4"/>
    <s v="497000"/>
    <s v="RO-88132(7)"/>
    <s v="Cosmetic"/>
    <n v="1388"/>
    <n v="6929056.6304639997"/>
    <n v="266.50217809476919"/>
    <n v="4992.1157279999998"/>
    <s v="Item unable to recycle due to painted on product"/>
    <n v="1388"/>
    <n v="6929056.6304639997"/>
    <x v="2"/>
    <s v="Keep provision"/>
    <s v="Y"/>
  </r>
  <r>
    <x v="4"/>
    <s v="580026"/>
    <s v="BP-88132"/>
    <s v="Cosmetic"/>
    <n v="1"/>
    <n v="13840.36"/>
    <n v="0.53232153846153851"/>
    <n v="13840.36"/>
    <s v="BU Discontinued - [1]"/>
    <n v="1"/>
    <n v="13840.36"/>
    <x v="2"/>
    <s v="Keep provision"/>
    <s v="Y"/>
  </r>
  <r>
    <x v="4"/>
    <s v="582024"/>
    <s v="BP-88136(2)"/>
    <s v="Cosmetic"/>
    <n v="600"/>
    <n v="5625028.1699999999"/>
    <n v="216.3472373076923"/>
    <n v="9375.0469499999999"/>
    <s v="BU Discontinued - [1]"/>
    <n v="600"/>
    <n v="5625028.1699999999"/>
    <x v="2"/>
    <s v="Keep provision"/>
    <s v="Y"/>
  </r>
  <r>
    <x v="4"/>
    <s v="583046"/>
    <s v="BP- 88132(8)"/>
    <s v="Cosmetic"/>
    <n v="830"/>
    <n v="10396343.380279999"/>
    <n v="399.85936077999997"/>
    <n v="12525.714915999999"/>
    <s v="BU Discontinued - [1]"/>
    <n v="830"/>
    <n v="10396343.380280001"/>
    <x v="2"/>
    <s v="Keep provision"/>
    <s v="Y"/>
  </r>
  <r>
    <x v="4"/>
    <s v="584041"/>
    <s v="BP- 88130(4)"/>
    <s v="Cosmetic"/>
    <n v="1"/>
    <n v="8938.69"/>
    <n v="0.34379576923076927"/>
    <n v="8938.69"/>
    <s v="BU Discontinued - [1]"/>
    <n v="1"/>
    <n v="8938.69"/>
    <x v="2"/>
    <s v="Keep provision"/>
    <s v="Y"/>
  </r>
  <r>
    <x v="4"/>
    <s v="585006"/>
    <s v="BF-88133(5)"/>
    <s v="Cosmetic"/>
    <n v="1050"/>
    <n v="73880010.290099993"/>
    <n v="2841.5388573115383"/>
    <n v="70361.914561999991"/>
    <s v="BU Discontinued - [1]"/>
    <n v="1050"/>
    <n v="73880010.290100008"/>
    <x v="2"/>
    <s v="Keep provision"/>
    <s v="Y"/>
  </r>
  <r>
    <x v="4"/>
    <s v="587000"/>
    <s v="BP-88132(7)"/>
    <s v="Cosmetic"/>
    <n v="86"/>
    <n v="687472.52003200003"/>
    <n v="26.44125077046154"/>
    <n v="7993.8665120000005"/>
    <s v="BU Discontinued - [1]"/>
    <n v="86"/>
    <n v="687472.52003199991"/>
    <x v="2"/>
    <s v="Keep provision"/>
    <s v="Y"/>
  </r>
  <r>
    <x v="4"/>
    <s v="587003"/>
    <s v="BP-88136(7)"/>
    <s v="Cosmetic"/>
    <n v="204"/>
    <n v="2043464.4699840001"/>
    <n v="78.594787307076928"/>
    <n v="10016.982696000001"/>
    <s v="BU Discontinued - [1]"/>
    <n v="204"/>
    <n v="2043464.4699839999"/>
    <x v="2"/>
    <s v="Keep provision"/>
    <s v="Y"/>
  </r>
  <r>
    <x v="4"/>
    <s v="381021"/>
    <s v="CB-88132(8)"/>
    <s v="Cosmetic"/>
    <n v="856"/>
    <n v="2115141.260096"/>
    <n v="81.35158692676923"/>
    <n v="2470.9594160000001"/>
    <s v="BU Discontinued - [1]"/>
    <n v="856"/>
    <n v="2115141.260096"/>
    <x v="2"/>
    <s v="Keep provision"/>
    <s v="Y"/>
  </r>
  <r>
    <x v="4"/>
    <s v="481046"/>
    <s v="CU- 88132(8)"/>
    <s v="Cosmetic"/>
    <n v="1538"/>
    <n v="15688534.559548"/>
    <n v="603.40517536723075"/>
    <n v="10200.607646"/>
    <s v="BU Discontinued - [1]"/>
    <n v="1538"/>
    <n v="15688534.559548"/>
    <x v="2"/>
    <s v="Keep provision"/>
    <s v="Y"/>
  </r>
  <r>
    <x v="4"/>
    <s v="260167"/>
    <s v="INJ NL0010"/>
    <s v="Cosmetic"/>
    <n v="217"/>
    <n v="623640.36007000005"/>
    <n v="23.986167695000002"/>
    <n v="2873.9187100000004"/>
    <s v="BU Discontinued - [1]"/>
    <n v="217"/>
    <n v="623640.36006999994"/>
    <x v="2"/>
    <s v="Keep provision"/>
    <s v="Y"/>
  </r>
  <r>
    <x v="4"/>
    <s v="260194"/>
    <s v="INJ ND0048"/>
    <s v="Cosmetic"/>
    <n v="91"/>
    <n v="136195.95999100001"/>
    <n v="5.2383061535000008"/>
    <n v="1496.658901"/>
    <s v="BU Discontinued - [1]"/>
    <n v="91"/>
    <n v="136195.95999100001"/>
    <x v="2"/>
    <s v="Keep provision"/>
    <s v="Y"/>
  </r>
  <r>
    <x v="4"/>
    <s v="260197"/>
    <s v="INJ ND0051"/>
    <s v="Cosmetic"/>
    <n v="92"/>
    <n v="197512.069992"/>
    <n v="7.5966180766153846"/>
    <n v="2146.8703260000002"/>
    <s v="BU Discontinued - [1]"/>
    <n v="92"/>
    <n v="197512.069992"/>
    <x v="2"/>
    <s v="Keep provision"/>
    <s v="Y"/>
  </r>
  <r>
    <x v="4"/>
    <s v="260222"/>
    <s v="INJ NL0012"/>
    <s v="Cosmetic"/>
    <n v="30"/>
    <n v="89632.430009999996"/>
    <n v="3.4474011542307692"/>
    <n v="2987.7476670000001"/>
    <s v="BU Discontinued - [1]"/>
    <n v="30"/>
    <n v="89632.430009999996"/>
    <x v="2"/>
    <s v="Keep provision"/>
    <s v="Y"/>
  </r>
  <r>
    <x v="4"/>
    <s v="260226"/>
    <s v="INJ NF0021"/>
    <s v="Cosmetic"/>
    <n v="80"/>
    <n v="271201.65999999997"/>
    <n v="10.430833076923076"/>
    <n v="3390.0207499999997"/>
    <s v="BU Discontinued - [1]"/>
    <n v="80"/>
    <n v="271201.66000000003"/>
    <x v="2"/>
    <s v="Keep provision"/>
    <s v="Y"/>
  </r>
  <r>
    <x v="4"/>
    <s v="260243"/>
    <s v="INJ NP0008"/>
    <s v="Cosmetic"/>
    <n v="30"/>
    <n v="145817.04999"/>
    <n v="5.6083480765384612"/>
    <n v="4860.5683330000002"/>
    <s v="BU Discontinued - [1]"/>
    <n v="30"/>
    <n v="145817.04999"/>
    <x v="2"/>
    <s v="Keep provision"/>
    <s v="Y"/>
  </r>
  <r>
    <x v="4"/>
    <s v="260244"/>
    <s v="INJ NP0009"/>
    <s v="Cosmetic"/>
    <n v="130"/>
    <n v="1009137.62001"/>
    <n v="38.812985384999998"/>
    <n v="7762.5970769999994"/>
    <s v="BU Discontinued - [1]"/>
    <n v="130"/>
    <n v="1009137.6200100001"/>
    <x v="2"/>
    <s v="Keep provision"/>
    <s v="Y"/>
  </r>
  <r>
    <x v="4"/>
    <s v="260251"/>
    <s v="INJ PL0004"/>
    <s v="Cosmetic"/>
    <n v="180"/>
    <n v="1494341.0899199999"/>
    <n v="57.474657304615384"/>
    <n v="8301.8949439999997"/>
    <s v="BU Discontinued - [1]"/>
    <n v="180"/>
    <n v="1494341.0899199999"/>
    <x v="2"/>
    <s v="Keep provision"/>
    <s v="Y"/>
  </r>
  <r>
    <x v="4"/>
    <s v="260255"/>
    <s v="INJ NL0016"/>
    <s v="Cosmetic"/>
    <n v="65"/>
    <n v="244272.09001000001"/>
    <n v="9.395080385"/>
    <n v="3758.0321540000004"/>
    <s v="BU Discontinued - [1]"/>
    <n v="65"/>
    <n v="244272.09000999999"/>
    <x v="2"/>
    <s v="Keep provision"/>
    <s v="Y"/>
  </r>
  <r>
    <x v="4"/>
    <s v="260346"/>
    <s v="INJ CG0001AF"/>
    <s v="Cosmetic"/>
    <n v="160"/>
    <n v="865497.16"/>
    <n v="33.288352307692307"/>
    <n v="5409.35725"/>
    <s v="BU Discontinued - [1]"/>
    <n v="160"/>
    <n v="865497.16"/>
    <x v="2"/>
    <s v="Keep provision"/>
    <s v="Y"/>
  </r>
  <r>
    <x v="4"/>
    <s v="260347"/>
    <s v="INJ CP0136AF"/>
    <s v="Cosmetic"/>
    <n v="20"/>
    <n v="274066.39"/>
    <n v="10.541015"/>
    <n v="13703.319500000001"/>
    <s v="BU Discontinued - [1]"/>
    <n v="20"/>
    <n v="274066.39"/>
    <x v="2"/>
    <s v="Keep provision"/>
    <s v="Y"/>
  </r>
  <r>
    <x v="4"/>
    <s v="260348"/>
    <s v="INJ CP0137AF"/>
    <s v="Cosmetic"/>
    <n v="20"/>
    <n v="274066.39"/>
    <n v="10.541015"/>
    <n v="13703.319500000001"/>
    <s v="BU Discontinued - [1]"/>
    <n v="20"/>
    <n v="274066.39"/>
    <x v="2"/>
    <s v="Keep provision"/>
    <s v="Y"/>
  </r>
  <r>
    <x v="4"/>
    <s v="260349"/>
    <s v="INJ CP0138AF"/>
    <s v="Cosmetic"/>
    <n v="20"/>
    <n v="274066.39"/>
    <n v="10.541015"/>
    <n v="13703.319500000001"/>
    <s v="BU Discontinued - [1]"/>
    <n v="20"/>
    <n v="274066.39"/>
    <x v="2"/>
    <s v="Keep provision"/>
    <s v="Y"/>
  </r>
  <r>
    <x v="4"/>
    <s v="260352"/>
    <s v="INJ BM71173"/>
    <s v="Cosmetic"/>
    <n v="291"/>
    <n v="5015788.4598599998"/>
    <n v="192.91494076384615"/>
    <n v="17236.386459999998"/>
    <s v="BU Discontinued - [1]"/>
    <n v="291"/>
    <n v="5015788"/>
    <x v="2"/>
    <s v="Keep provision"/>
    <s v="Y"/>
  </r>
  <r>
    <x v="4"/>
    <s v="260354"/>
    <s v="INJ NF0025"/>
    <s v="Cosmetic"/>
    <n v="40"/>
    <n v="401772.92"/>
    <n v="15.452804615384615"/>
    <n v="10044.323"/>
    <s v="BU Discontinued - [1]"/>
    <n v="40"/>
    <n v="401772.92000000004"/>
    <x v="2"/>
    <s v="Keep provision"/>
    <s v="Y"/>
  </r>
  <r>
    <x v="4"/>
    <s v="260356"/>
    <s v="INJ NF0027"/>
    <s v="Cosmetic"/>
    <n v="125"/>
    <n v="1238391.28"/>
    <n v="47.630433846153849"/>
    <n v="9907.1302400000004"/>
    <s v="BU Discontinued - [1]"/>
    <n v="125"/>
    <n v="1238391.28"/>
    <x v="2"/>
    <s v="Keep provision"/>
    <s v="Y"/>
  </r>
  <r>
    <x v="4"/>
    <s v="260357"/>
    <s v="INJ NF0028"/>
    <s v="Cosmetic"/>
    <n v="20"/>
    <n v="269325.15999999997"/>
    <n v="10.358659999999999"/>
    <n v="13466.257999999998"/>
    <s v="BU Discontinued - [1]"/>
    <n v="20"/>
    <n v="269325.15999999997"/>
    <x v="2"/>
    <s v="Keep provision"/>
    <s v="Y"/>
  </r>
  <r>
    <x v="4"/>
    <s v="260361"/>
    <s v="INJ ND0059"/>
    <s v="Cosmetic"/>
    <n v="100"/>
    <n v="1117916.28"/>
    <n v="42.996780000000001"/>
    <n v="11179.1628"/>
    <s v="BU Discontinued - [1]"/>
    <n v="100"/>
    <n v="1117916.28"/>
    <x v="2"/>
    <s v="Keep provision"/>
    <s v="Y"/>
  </r>
  <r>
    <x v="4"/>
    <s v="260366"/>
    <s v="INJ ND0063"/>
    <s v="Cosmetic"/>
    <n v="120"/>
    <n v="1175362.1799600001"/>
    <n v="45.206237690769235"/>
    <n v="9794.6848330000012"/>
    <s v="BU Discontinued - [1]"/>
    <n v="120"/>
    <n v="1175362.1799599999"/>
    <x v="2"/>
    <s v="Keep provision"/>
    <s v="Y"/>
  </r>
  <r>
    <x v="4"/>
    <s v="460015"/>
    <s v="PAD 63024BP"/>
    <s v="Cosmetic"/>
    <n v="2050"/>
    <n v="11200860.44005"/>
    <n v="430.8023246173077"/>
    <n v="5463.8343610000002"/>
    <s v="BU Discontinued - [1]"/>
    <n v="2050"/>
    <n v="11200860.44005"/>
    <x v="2"/>
    <s v="Keep provision"/>
    <s v="Y"/>
  </r>
  <r>
    <x v="4"/>
    <s v="460073"/>
    <s v="PAD DNK0003"/>
    <s v="Cosmetic"/>
    <n v="290"/>
    <n v="6661734.1099899998"/>
    <n v="256.22054269192307"/>
    <n v="22971.496930999998"/>
    <s v="BU Discontinued - [1]"/>
    <n v="290"/>
    <n v="6661734.1099900007"/>
    <x v="2"/>
    <s v="Keep provision"/>
    <s v="Y"/>
  </r>
  <r>
    <x v="4"/>
    <s v="460115"/>
    <s v="PAD ND0017(46707)"/>
    <s v="Cosmetic"/>
    <n v="66"/>
    <n v="1429730.5100100001"/>
    <n v="54.989635000384617"/>
    <n v="21662.583485000003"/>
    <s v="BU Discontinued - [1]"/>
    <n v="66"/>
    <n v="1429730.5100099999"/>
    <x v="2"/>
    <s v="Keep provision"/>
    <s v="Y"/>
  </r>
  <r>
    <x v="4"/>
    <s v="460147"/>
    <s v="PAD NG0015"/>
    <s v="Cosmetic"/>
    <n v="126"/>
    <n v="2610515.4600419998"/>
    <n v="100.40444077084615"/>
    <n v="20718.376666999997"/>
    <s v="BU Discontinued - [1]"/>
    <n v="126"/>
    <n v="2610515.4600420003"/>
    <x v="2"/>
    <s v="Keep provision"/>
    <s v="Y"/>
  </r>
  <r>
    <x v="4"/>
    <s v="460221"/>
    <s v="PAD BM71173"/>
    <s v="Cosmetic"/>
    <n v="200"/>
    <n v="6788254.1600000001"/>
    <n v="261.08669846153845"/>
    <n v="33941.270799999998"/>
    <s v="BU Discontinued - [1]"/>
    <n v="200"/>
    <n v="6788254.1600000001"/>
    <x v="2"/>
    <s v="Keep provision"/>
    <s v="Y"/>
  </r>
  <r>
    <x v="4"/>
    <s v="460231"/>
    <s v="PAD ND0059"/>
    <s v="Cosmetic"/>
    <n v="100"/>
    <n v="6619675.6399999997"/>
    <n v="254.60290923076923"/>
    <n v="66196.756399999998"/>
    <s v="BU Discontinued - [1]"/>
    <n v="100"/>
    <n v="6619675.6399999997"/>
    <x v="2"/>
    <s v="Keep provision"/>
    <s v="Y"/>
  </r>
  <r>
    <x v="4"/>
    <s v="460237"/>
    <s v="PAD BM71175"/>
    <s v="Cosmetic"/>
    <n v="1300"/>
    <n v="25552298.8994"/>
    <n v="982.78072689999999"/>
    <n v="19655.614537999998"/>
    <s v="BU Discontinued - [1]"/>
    <n v="1300"/>
    <n v="25552298.899400003"/>
    <x v="2"/>
    <s v="Keep provision"/>
    <s v="Y"/>
  </r>
  <r>
    <x v="4"/>
    <s v="260260"/>
    <s v="INJ CP0001AF; CP0085AF"/>
    <s v="Cosmetic"/>
    <n v="90"/>
    <n v="891606.25997999997"/>
    <n v="34.292548460769233"/>
    <n v="9906.7362219999995"/>
    <s v="BU Discontinued - [1]"/>
    <n v="90"/>
    <n v="891606.25997999997"/>
    <x v="2"/>
    <s v="Keep provision"/>
    <s v="Y"/>
  </r>
  <r>
    <x v="4"/>
    <s v="260280"/>
    <s v="INJ CP0022AF;CP0106AF"/>
    <s v="Cosmetic"/>
    <n v="80"/>
    <n v="1371122.8"/>
    <n v="52.735492307692311"/>
    <n v="17139.035"/>
    <s v="BU Discontinued - [1]"/>
    <n v="80"/>
    <n v="1371122.8"/>
    <x v="2"/>
    <s v="Keep provision"/>
    <s v="Y"/>
  </r>
  <r>
    <x v="4"/>
    <s v="260295"/>
    <s v="INJ CP0037AF;CP0121AF"/>
    <s v="Cosmetic"/>
    <n v="80"/>
    <n v="884265.98"/>
    <n v="34.01023"/>
    <n v="11053.32475"/>
    <s v="BU Discontinued - [1]"/>
    <n v="80"/>
    <n v="884265.98"/>
    <x v="2"/>
    <s v="Keep provision"/>
    <s v="Y"/>
  </r>
  <r>
    <x v="4"/>
    <s v="260305"/>
    <s v="INJ CP0046AF"/>
    <s v="Cosmetic"/>
    <n v="80"/>
    <n v="93834.21"/>
    <n v="3.609008076923077"/>
    <n v="1172.927625"/>
    <s v="BU Discontinued - [1]"/>
    <n v="80"/>
    <n v="93834.21"/>
    <x v="2"/>
    <s v="Keep provision"/>
    <s v="Y"/>
  </r>
  <r>
    <x v="4"/>
    <s v="260315"/>
    <s v="INJ CP0056AF"/>
    <s v="Cosmetic"/>
    <n v="100"/>
    <n v="198176.22"/>
    <n v="7.6221623076923075"/>
    <n v="1981.7622000000001"/>
    <s v="BU Discontinued - [1]"/>
    <n v="100"/>
    <n v="198176.22"/>
    <x v="2"/>
    <s v="Keep provision"/>
    <s v="Y"/>
  </r>
  <r>
    <x v="4"/>
    <s v="260321"/>
    <s v="INJ CP0062AF"/>
    <s v="Cosmetic"/>
    <n v="220"/>
    <n v="792281.53003999998"/>
    <n v="30.472366539999999"/>
    <n v="3601.2796819999999"/>
    <s v="BU Discontinued - [1]"/>
    <n v="220"/>
    <n v="792281.53003999998"/>
    <x v="2"/>
    <s v="Keep provision"/>
    <s v="Y"/>
  </r>
  <r>
    <x v="4"/>
    <s v="260335"/>
    <s v="INJ CP0076AF"/>
    <s v="Cosmetic"/>
    <n v="120"/>
    <n v="203175.71004000001"/>
    <n v="7.8144503861538466"/>
    <n v="1693.130917"/>
    <s v="BU Discontinued - [1]"/>
    <n v="120"/>
    <n v="203175.71004000001"/>
    <x v="2"/>
    <s v="Keep provision"/>
    <s v="Y"/>
  </r>
  <r>
    <x v="4"/>
    <s v="260344"/>
    <s v="INJ Orange1-7"/>
    <s v="Cosmetic"/>
    <n v="150"/>
    <n v="249007.21004999999"/>
    <n v="9.5772003865384612"/>
    <n v="1660.0480669999999"/>
    <s v="BU Discontinued - [1]"/>
    <n v="150"/>
    <n v="249007.21004999999"/>
    <x v="2"/>
    <s v="Keep provision"/>
    <s v="Y"/>
  </r>
  <r>
    <x v="4"/>
    <s v="460161"/>
    <s v="PAD NF0011"/>
    <s v="Cosmetic"/>
    <n v="124"/>
    <n v="16275633.689972"/>
    <n v="625.98591115276929"/>
    <n v="131255.110403"/>
    <s v="BU Discontinued - [1]"/>
    <n v="124"/>
    <n v="16275633.689972"/>
    <x v="2"/>
    <s v="Keep provision"/>
    <s v="Y"/>
  </r>
  <r>
    <x v="4"/>
    <s v="460166"/>
    <s v="PAD NL0005(2)"/>
    <s v="Cosmetic"/>
    <n v="50"/>
    <n v="2224825.19"/>
    <n v="85.57019961538461"/>
    <n v="44496.503799999999"/>
    <s v="BU Discontinued - [1]"/>
    <n v="50"/>
    <n v="2224825.19"/>
    <x v="2"/>
    <s v="Keep provision"/>
    <s v="Y"/>
  </r>
  <r>
    <x v="4"/>
    <s v="460181"/>
    <s v="PAD NL0014"/>
    <s v="Cosmetic"/>
    <n v="50"/>
    <n v="1929204.97"/>
    <n v="74.200191153846148"/>
    <n v="38584.099399999999"/>
    <s v="BU Discontinued - [1]"/>
    <n v="50"/>
    <n v="1929204.97"/>
    <x v="2"/>
    <s v="Keep provision"/>
    <s v="Y"/>
  </r>
  <r>
    <x v="4"/>
    <s v="460182"/>
    <s v="PAD NL0013"/>
    <s v="Cosmetic"/>
    <n v="230"/>
    <n v="6294643.3800799996"/>
    <n v="242.10166846461536"/>
    <n v="27368.014695999998"/>
    <s v="BU Discontinued - [1]"/>
    <n v="230"/>
    <n v="6294643.3800799996"/>
    <x v="2"/>
    <s v="Keep provision"/>
    <s v="Y"/>
  </r>
  <r>
    <x v="4"/>
    <s v="460232"/>
    <s v="PAD ND0060"/>
    <s v="Cosmetic"/>
    <n v="50"/>
    <n v="3435019.68"/>
    <n v="132.11614153846153"/>
    <n v="68700.39360000001"/>
    <s v="BU Discontinued - [1]"/>
    <n v="50"/>
    <n v="3435019.6799999997"/>
    <x v="2"/>
    <s v="Keep provision"/>
    <s v="Y"/>
  </r>
  <r>
    <x v="4"/>
    <s v="460236"/>
    <s v="PAD ND0063"/>
    <s v="Cosmetic"/>
    <n v="100"/>
    <n v="22510430.210000001"/>
    <n v="865.78577730769234"/>
    <n v="225104.3021"/>
    <s v="BU Discontinued - [1]"/>
    <n v="100"/>
    <n v="22510430.210000001"/>
    <x v="2"/>
    <s v="Keep provision"/>
    <s v="Y"/>
  </r>
  <r>
    <x v="4"/>
    <s v="660245"/>
    <s v="UV NG0013(3)"/>
    <s v="Cosmetic"/>
    <n v="306"/>
    <n v="21006575.710074"/>
    <n v="807.94521961823079"/>
    <n v="68648.940229"/>
    <s v="BU Discontinued - [1]"/>
    <n v="306"/>
    <n v="21006575.710074"/>
    <x v="2"/>
    <s v="Keep provision"/>
    <s v="Y"/>
  </r>
  <r>
    <x v="4"/>
    <s v="660266"/>
    <s v="UV NL0012"/>
    <s v="Cosmetic"/>
    <n v="226.5"/>
    <n v="17755571.220020998"/>
    <n v="682.906585385423"/>
    <n v="78391.042913999991"/>
    <s v="BU Discontinued - [1]"/>
    <n v="226.5"/>
    <n v="17755571.220021002"/>
    <x v="2"/>
    <s v="Keep provision"/>
    <s v="Y"/>
  </r>
  <r>
    <x v="4"/>
    <s v="660286"/>
    <s v="UV NP0007"/>
    <s v="Cosmetic"/>
    <n v="264.5"/>
    <n v="10317060.839892"/>
    <n v="396.81003230353843"/>
    <n v="39005.901096000001"/>
    <s v="BU Discontinued - [1]"/>
    <n v="264.5"/>
    <n v="10317060.839892"/>
    <x v="2"/>
    <s v="Keep provision"/>
    <s v="Y"/>
  </r>
  <r>
    <x v="4"/>
    <s v="660292"/>
    <s v="UV NP0013(a)"/>
    <s v="Cosmetic"/>
    <n v="240"/>
    <n v="11754366.28008"/>
    <n v="452.0910107723077"/>
    <n v="48976.526166999996"/>
    <s v="BU Discontinued - [1]"/>
    <n v="240"/>
    <n v="11754366.28008"/>
    <x v="2"/>
    <s v="Keep provision"/>
    <s v="Y"/>
  </r>
  <r>
    <x v="4"/>
    <s v="660299"/>
    <s v="UV NL0015"/>
    <s v="Cosmetic"/>
    <n v="252"/>
    <n v="16681217.600124"/>
    <n v="641.58529231246155"/>
    <n v="66195.307937000005"/>
    <s v="BU Discontinued - [1]"/>
    <n v="252"/>
    <n v="16681217.600124002"/>
    <x v="2"/>
    <s v="Keep provision"/>
    <s v="Y"/>
  </r>
  <r>
    <x v="4"/>
    <s v="660353"/>
    <s v="UV CP0048AF"/>
    <s v="Cosmetic"/>
    <n v="100"/>
    <n v="1170148.1000000001"/>
    <n v="45.005696153846159"/>
    <n v="11701.481000000002"/>
    <s v="BU Discontinued - [1]"/>
    <n v="100"/>
    <n v="1170148.1000000001"/>
    <x v="2"/>
    <s v="Keep provision"/>
    <s v="Y"/>
  </r>
  <r>
    <x v="4"/>
    <s v="660394"/>
    <s v="UV CP0137AF"/>
    <s v="Cosmetic"/>
    <n v="38"/>
    <n v="3417205.0599859999"/>
    <n v="131.43096384561539"/>
    <n v="89926.448946999997"/>
    <s v="BU Discontinued - [1]"/>
    <n v="38"/>
    <n v="3417205.0599859999"/>
    <x v="2"/>
    <s v="Keep provision"/>
    <s v="Y"/>
  </r>
  <r>
    <x v="4"/>
    <s v="660396"/>
    <s v="UV BM71173"/>
    <s v="Cosmetic"/>
    <n v="831"/>
    <n v="30472741.639632002"/>
    <n v="1172.0285246012309"/>
    <n v="36669.965872000001"/>
    <s v="BU Discontinued - [1]"/>
    <n v="831"/>
    <n v="30472741.639632002"/>
    <x v="2"/>
    <s v="Keep provision"/>
    <s v="Y"/>
  </r>
  <r>
    <x v="4"/>
    <s v="660398"/>
    <s v="UV NF0024"/>
    <s v="Cosmetic"/>
    <n v="172"/>
    <n v="7377271.9299839996"/>
    <n v="283.74122807630766"/>
    <n v="42891.115871999995"/>
    <s v="BU Discontinued - [1]"/>
    <n v="172"/>
    <n v="7377271.9299839996"/>
    <x v="2"/>
    <s v="Keep provision"/>
    <s v="Y"/>
  </r>
  <r>
    <x v="4"/>
    <s v="660399"/>
    <s v="UV NF0025"/>
    <s v="Cosmetic"/>
    <n v="111"/>
    <n v="11248890.510005999"/>
    <n v="432.64963500023072"/>
    <n v="101341.355946"/>
    <s v="BU Discontinued - [1]"/>
    <n v="111"/>
    <n v="11248890.510005999"/>
    <x v="2"/>
    <s v="Keep provision"/>
    <s v="Y"/>
  </r>
  <r>
    <x v="4"/>
    <s v="660400"/>
    <s v="UV NF0026"/>
    <s v="Cosmetic"/>
    <n v="68.5"/>
    <n v="2516355.1500114999"/>
    <n v="96.782890385057684"/>
    <n v="36735.111679000001"/>
    <s v="BU Discontinued - [1]"/>
    <n v="68.5"/>
    <n v="2516355.1500115003"/>
    <x v="2"/>
    <s v="Keep provision"/>
    <s v="Y"/>
  </r>
  <r>
    <x v="4"/>
    <s v="660401"/>
    <s v="UV NF0027"/>
    <s v="Cosmetic"/>
    <n v="80"/>
    <n v="8345097.6699999999"/>
    <n v="320.96529499999997"/>
    <n v="104313.720875"/>
    <s v="BU Discontinued - [1]"/>
    <n v="80"/>
    <n v="8345097.6699999999"/>
    <x v="2"/>
    <s v="Keep provision"/>
    <s v="Y"/>
  </r>
  <r>
    <x v="4"/>
    <s v="660402"/>
    <s v="UV NF0028"/>
    <s v="Cosmetic"/>
    <n v="378.5"/>
    <n v="14791362.1401635"/>
    <n v="568.89854385244234"/>
    <n v="39078.896010999997"/>
    <s v="BU Discontinued - [1]"/>
    <n v="378.5"/>
    <n v="14791362.1401635"/>
    <x v="2"/>
    <s v="Keep provision"/>
    <s v="Y"/>
  </r>
  <r>
    <x v="4"/>
    <s v="660403"/>
    <s v="UV ND0056"/>
    <s v="Cosmetic"/>
    <n v="70"/>
    <n v="7294473.4400300002"/>
    <n v="280.55667077038464"/>
    <n v="104206.763429"/>
    <s v="BU Discontinued - [1]"/>
    <n v="70"/>
    <n v="7294473.4400300002"/>
    <x v="2"/>
    <s v="Keep provision"/>
    <s v="Y"/>
  </r>
  <r>
    <x v="4"/>
    <s v="660404"/>
    <s v="UV ND0057"/>
    <s v="Cosmetic"/>
    <n v="59"/>
    <n v="5873834.2900099996"/>
    <n v="225.91670346192305"/>
    <n v="99556.513389999993"/>
    <s v="BU Discontinued - [1]"/>
    <n v="59"/>
    <n v="5873834.2900099996"/>
    <x v="2"/>
    <s v="Keep provision"/>
    <s v="Y"/>
  </r>
  <r>
    <x v="4"/>
    <s v="660406"/>
    <s v="UV ND0059"/>
    <s v="Cosmetic"/>
    <n v="79.5"/>
    <n v="9966574.0100309998"/>
    <n v="383.32976961657693"/>
    <n v="125365.71081799999"/>
    <s v="BU Discontinued - [1]"/>
    <n v="79.5"/>
    <n v="9966574.0100309998"/>
    <x v="2"/>
    <s v="Keep provision"/>
    <s v="Y"/>
  </r>
  <r>
    <x v="4"/>
    <s v="660407"/>
    <s v="UV ND0060"/>
    <s v="Cosmetic"/>
    <n v="71"/>
    <n v="7243599.4099709997"/>
    <n v="278.59997730657693"/>
    <n v="102022.52690099999"/>
    <s v="BU Discontinued - [1]"/>
    <n v="71"/>
    <n v="7243599.4099710006"/>
    <x v="2"/>
    <s v="Keep provision"/>
    <s v="Y"/>
  </r>
  <r>
    <x v="4"/>
    <s v="660408"/>
    <s v="UV NG0019"/>
    <s v="Cosmetic"/>
    <n v="50"/>
    <n v="3958199.17"/>
    <n v="152.2384296153846"/>
    <n v="79163.983399999997"/>
    <s v="BU Discontinued - [1]"/>
    <n v="50"/>
    <n v="3958199.17"/>
    <x v="2"/>
    <s v="Keep provision"/>
    <s v="Y"/>
  </r>
  <r>
    <x v="4"/>
    <s v="660409"/>
    <s v="UV ND0061"/>
    <s v="Cosmetic"/>
    <n v="75"/>
    <n v="6074360.9900249997"/>
    <n v="233.62926884711538"/>
    <n v="80991.479867000002"/>
    <s v="BU Discontinued - [1]"/>
    <n v="75"/>
    <n v="6074360.9900249997"/>
    <x v="2"/>
    <s v="Keep provision"/>
    <s v="Y"/>
  </r>
  <r>
    <x v="4"/>
    <s v="660410"/>
    <s v="UV ND0062"/>
    <s v="Cosmetic"/>
    <n v="74"/>
    <n v="5987326.9899859997"/>
    <n v="230.28180730715383"/>
    <n v="80909.824188999992"/>
    <s v="BU Discontinued - [1]"/>
    <n v="74"/>
    <n v="5987326.9899860006"/>
    <x v="2"/>
    <s v="Keep provision"/>
    <s v="Y"/>
  </r>
  <r>
    <x v="4"/>
    <s v="660411"/>
    <s v="UV ND0063"/>
    <s v="Cosmetic"/>
    <n v="125"/>
    <n v="30068213.530000001"/>
    <n v="1156.4697511538461"/>
    <n v="240545.70824000001"/>
    <s v="BU Discontinued - [1]"/>
    <n v="125"/>
    <n v="30068213.530000001"/>
    <x v="2"/>
    <s v="Keep provision"/>
    <s v="Y"/>
  </r>
  <r>
    <x v="4"/>
    <s v="660413"/>
    <s v="UV ND0019AF-36 Nails"/>
    <s v="Cosmetic"/>
    <n v="204"/>
    <n v="41316634.749936"/>
    <n v="1589.101336536"/>
    <n v="202532.523284"/>
    <s v="BU Discontinued - [1]"/>
    <n v="204"/>
    <n v="41316634.749936"/>
    <x v="2"/>
    <s v="Keep provision"/>
    <s v="Y"/>
  </r>
  <r>
    <x v="4"/>
    <s v="660414"/>
    <s v="UV NG0009AF-36 Nails"/>
    <s v="Cosmetic"/>
    <n v="25"/>
    <n v="5512698.7699999996"/>
    <n v="212.02687576923074"/>
    <n v="220507.95079999999"/>
    <s v="BU Discontinued - [1]"/>
    <n v="25"/>
    <n v="5512698.7699999996"/>
    <x v="2"/>
    <s v="Keep provision"/>
    <s v="Y"/>
  </r>
  <r>
    <x v="4"/>
    <s v="260113"/>
    <s v="INJ Top Case Muse&amp;co"/>
    <s v="Cosmetic"/>
    <n v="2596"/>
    <n v="6877811.0896439999"/>
    <n v="264.53119575553848"/>
    <n v="2649.3879390000002"/>
    <s v="BU Discontinued - [1]"/>
    <n v="2596"/>
    <n v="6877811.0896440009"/>
    <x v="2"/>
    <s v="Keep provision"/>
    <s v="Y"/>
  </r>
  <r>
    <x v="4"/>
    <s v="260350"/>
    <s v="INJ BM71171"/>
    <s v="Cosmetic"/>
    <n v="198"/>
    <n v="824276.29006799997"/>
    <n v="31.702934233384614"/>
    <n v="4163.0115660000001"/>
    <s v="BU Discontinued - [1]"/>
    <n v="198"/>
    <n v="824276.29006799997"/>
    <x v="2"/>
    <s v="Keep provision"/>
    <s v="Y"/>
  </r>
  <r>
    <x v="4"/>
    <s v="260351"/>
    <s v="INJ BM71172"/>
    <s v="Cosmetic"/>
    <n v="370"/>
    <n v="1063490.75987"/>
    <n v="40.903490764230767"/>
    <n v="2874.2993509999997"/>
    <s v="BU Discontinued - [1]"/>
    <n v="370"/>
    <n v="1063490.75987"/>
    <x v="2"/>
    <s v="Keep provision"/>
    <s v="Y"/>
  </r>
  <r>
    <x v="4"/>
    <s v="660024"/>
    <s v="UV 71374"/>
    <s v="Cosmetic"/>
    <n v="372"/>
    <n v="5205648.179916"/>
    <n v="200.21723768907691"/>
    <n v="13993.677903"/>
    <s v="BU Discontinued - [1]"/>
    <n v="372"/>
    <n v="5205648.179916"/>
    <x v="2"/>
    <s v="Keep provision"/>
    <s v="Y"/>
  </r>
  <r>
    <x v="4"/>
    <s v="660140"/>
    <s v="UV NC0001"/>
    <s v="Cosmetic"/>
    <n v="70"/>
    <n v="256786.06002"/>
    <n v="9.8763869238461535"/>
    <n v="3668.3722860000003"/>
    <s v="BU Discontinued - [1]"/>
    <n v="70"/>
    <n v="256786.06001999998"/>
    <x v="2"/>
    <s v="Keep provision"/>
    <s v="Y"/>
  </r>
  <r>
    <x v="4"/>
    <s v="660180"/>
    <s v="UV NL0009"/>
    <s v="Cosmetic"/>
    <n v="36"/>
    <n v="736628.28998400003"/>
    <n v="28.331857307076923"/>
    <n v="20461.896944"/>
    <s v="BU Discontinued - [1]"/>
    <n v="36"/>
    <n v="736628.28998400003"/>
    <x v="2"/>
    <s v="Keep provision"/>
    <s v="Y"/>
  </r>
  <r>
    <x v="4"/>
    <s v="660207"/>
    <s v="UV NF0017"/>
    <s v="Cosmetic"/>
    <n v="10"/>
    <n v="385207.52"/>
    <n v="14.815673846153848"/>
    <n v="38520.752"/>
    <s v="BU Discontinued - [1]"/>
    <n v="10"/>
    <n v="385207.52"/>
    <x v="2"/>
    <s v="Keep provision"/>
    <s v="Y"/>
  </r>
  <r>
    <x v="4"/>
    <s v="660295"/>
    <s v="UV PL0003"/>
    <s v="Cosmetic"/>
    <n v="46"/>
    <n v="4444542.369984"/>
    <n v="170.94393730707694"/>
    <n v="96620.486304000005"/>
    <s v="BU Discontinued - [1]"/>
    <n v="46"/>
    <n v="4444542.369984"/>
    <x v="2"/>
    <s v="Keep provision"/>
    <s v="Y"/>
  </r>
  <r>
    <x v="4"/>
    <s v="660343"/>
    <s v="UV CP0039AF;CP0123AF"/>
    <s v="Cosmetic"/>
    <n v="5"/>
    <n v="104577.62"/>
    <n v="4.0222161538461538"/>
    <n v="20915.523999999998"/>
    <s v="BU Discontinued - [1]"/>
    <n v="5"/>
    <n v="104577.62000000001"/>
    <x v="2"/>
    <s v="Keep provision"/>
    <s v="Y"/>
  </r>
  <r>
    <x v="4"/>
    <s v="660350"/>
    <s v="UV CP0045AF"/>
    <s v="Cosmetic"/>
    <n v="56"/>
    <n v="347905.689992"/>
    <n v="13.380988076615385"/>
    <n v="6212.6016069999996"/>
    <s v="BU Discontinued - [1]"/>
    <n v="56"/>
    <n v="347905.689992"/>
    <x v="2"/>
    <s v="Keep provision"/>
    <s v="Y"/>
  </r>
  <r>
    <x v="4"/>
    <s v="660351"/>
    <s v="UV CP0046AF"/>
    <s v="Cosmetic"/>
    <n v="197"/>
    <n v="841005.889907"/>
    <n v="32.346380381038465"/>
    <n v="4269.065431"/>
    <s v="BU Discontinued - [1]"/>
    <n v="197"/>
    <n v="841005.889907"/>
    <x v="2"/>
    <s v="Keep provision"/>
    <s v="Y"/>
  </r>
  <r>
    <x v="4"/>
    <s v="660354"/>
    <s v="UV CP0049AF"/>
    <s v="Cosmetic"/>
    <n v="38"/>
    <n v="155018.96000799999"/>
    <n v="5.9622676926153844"/>
    <n v="4079.446316"/>
    <s v="BU Discontinued - [1]"/>
    <n v="38"/>
    <n v="155018.96000799999"/>
    <x v="2"/>
    <s v="Keep provision"/>
    <s v="Y"/>
  </r>
  <r>
    <x v="4"/>
    <s v="660358"/>
    <s v="UV CP0053AF"/>
    <s v="Cosmetic"/>
    <n v="85"/>
    <n v="485888.86999500002"/>
    <n v="18.688033461346155"/>
    <n v="5716.3396469999998"/>
    <s v="BU Discontinued - [1]"/>
    <n v="85"/>
    <n v="485888.86999499996"/>
    <x v="2"/>
    <s v="Keep provision"/>
    <s v="Y"/>
  </r>
  <r>
    <x v="4"/>
    <s v="660360"/>
    <s v="UV CP0055AF"/>
    <s v="Cosmetic"/>
    <n v="99"/>
    <n v="544574.10001499997"/>
    <n v="20.945157692884614"/>
    <n v="5500.7484850000001"/>
    <s v="BU Discontinued - [1]"/>
    <n v="99"/>
    <n v="544574.10001499997"/>
    <x v="2"/>
    <s v="Keep provision"/>
    <s v="Y"/>
  </r>
  <r>
    <x v="4"/>
    <s v="660361"/>
    <s v="UV CP0056AF"/>
    <s v="Cosmetic"/>
    <n v="62"/>
    <n v="326599.64997999999"/>
    <n v="12.56152499923077"/>
    <n v="5267.7362899999998"/>
    <s v="BU Discontinued - [1]"/>
    <n v="62"/>
    <n v="326599.64997999999"/>
    <x v="2"/>
    <s v="Keep provision"/>
    <s v="Y"/>
  </r>
  <r>
    <x v="4"/>
    <s v="660364"/>
    <s v="UV CP0059AF"/>
    <s v="Cosmetic"/>
    <n v="53"/>
    <n v="351558.90999299998"/>
    <n v="13.521496538192308"/>
    <n v="6633.1869809999998"/>
    <s v="BU Discontinued - [1]"/>
    <n v="53"/>
    <n v="351558.90999299998"/>
    <x v="2"/>
    <s v="Keep provision"/>
    <s v="Y"/>
  </r>
  <r>
    <x v="4"/>
    <s v="660365"/>
    <s v="UV CP0060AF"/>
    <s v="Cosmetic"/>
    <n v="219"/>
    <n v="872595.45009000006"/>
    <n v="33.561363464999999"/>
    <n v="3984.4541100000001"/>
    <s v="BU Discontinued - [1]"/>
    <n v="219"/>
    <n v="872595.45009000006"/>
    <x v="2"/>
    <s v="Keep provision"/>
    <s v="Y"/>
  </r>
  <r>
    <x v="4"/>
    <s v="660366"/>
    <s v="UV CP0061AF"/>
    <s v="Cosmetic"/>
    <n v="69"/>
    <n v="436182.860025"/>
    <n v="16.776263847115384"/>
    <n v="6321.4907249999997"/>
    <s v="BU Discontinued - [1]"/>
    <n v="69"/>
    <n v="436182.860025"/>
    <x v="2"/>
    <s v="Keep provision"/>
    <s v="Y"/>
  </r>
  <r>
    <x v="4"/>
    <s v="660368"/>
    <s v="UV CP0063AF"/>
    <s v="Cosmetic"/>
    <n v="132"/>
    <n v="675866.29004400002"/>
    <n v="25.994857309384617"/>
    <n v="5120.1991669999998"/>
    <s v="BU Discontinued - [1]"/>
    <n v="132"/>
    <n v="675866.29004400002"/>
    <x v="2"/>
    <s v="Keep provision"/>
    <s v="Y"/>
  </r>
  <r>
    <x v="4"/>
    <s v="660369"/>
    <s v="UV CP0064AF"/>
    <s v="Cosmetic"/>
    <n v="16"/>
    <n v="87934.1"/>
    <n v="3.3820807692307695"/>
    <n v="5495.8812500000004"/>
    <s v="BU Discontinued - [1]"/>
    <n v="16"/>
    <n v="87934.1"/>
    <x v="2"/>
    <s v="Keep provision"/>
    <s v="Y"/>
  </r>
  <r>
    <x v="4"/>
    <s v="660372"/>
    <s v="UV CP0067AF"/>
    <s v="Cosmetic"/>
    <n v="103"/>
    <n v="561341.30000199995"/>
    <n v="21.590050000076921"/>
    <n v="5449.9155339999998"/>
    <s v="BU Discontinued - [1]"/>
    <n v="103"/>
    <n v="561341.30000199995"/>
    <x v="2"/>
    <s v="Keep provision"/>
    <s v="Y"/>
  </r>
  <r>
    <x v="4"/>
    <s v="660373"/>
    <s v="UV CP0068AF"/>
    <s v="Cosmetic"/>
    <n v="50"/>
    <n v="339175.77"/>
    <n v="13.045221923076923"/>
    <n v="6783.5154000000002"/>
    <s v="BU Discontinued - [1]"/>
    <n v="50"/>
    <n v="339175.77"/>
    <x v="2"/>
    <s v="Keep provision"/>
    <s v="Y"/>
  </r>
  <r>
    <x v="4"/>
    <s v="660374"/>
    <s v="UV CP0069AF"/>
    <s v="Cosmetic"/>
    <n v="18"/>
    <n v="86671.490004000007"/>
    <n v="3.3335188463076926"/>
    <n v="4815.082778"/>
    <s v="BU Discontinued - [1]"/>
    <n v="18"/>
    <n v="86671.490003999992"/>
    <x v="2"/>
    <s v="Keep provision"/>
    <s v="Y"/>
  </r>
  <r>
    <x v="4"/>
    <s v="660375"/>
    <s v="UV CP0070AF"/>
    <s v="Cosmetic"/>
    <n v="117"/>
    <n v="620026.54002900003"/>
    <n v="23.847174616500002"/>
    <n v="5299.3721370000003"/>
    <s v="BU Discontinued - [1]"/>
    <n v="117"/>
    <n v="620026.54002900003"/>
    <x v="2"/>
    <s v="Keep provision"/>
    <s v="Y"/>
  </r>
  <r>
    <x v="4"/>
    <s v="660376"/>
    <s v="UV CP0071AF"/>
    <s v="Cosmetic"/>
    <n v="133"/>
    <n v="687095.39001600002"/>
    <n v="26.426745769846153"/>
    <n v="5166.130752"/>
    <s v="BU Discontinued - [1]"/>
    <n v="133"/>
    <n v="687095.39001600002"/>
    <x v="2"/>
    <s v="Keep provision"/>
    <s v="Y"/>
  </r>
  <r>
    <x v="4"/>
    <s v="660378"/>
    <s v="UV CP0073AF"/>
    <s v="Cosmetic"/>
    <n v="150"/>
    <n v="701309.67"/>
    <n v="26.973448846153847"/>
    <n v="4675.3978000000006"/>
    <s v="BU Discontinued - [1]"/>
    <n v="150"/>
    <n v="701309.66999999993"/>
    <x v="2"/>
    <s v="Keep provision"/>
    <s v="Y"/>
  </r>
  <r>
    <x v="4"/>
    <s v="660379"/>
    <s v="UV CP0074AF"/>
    <s v="Cosmetic"/>
    <n v="40"/>
    <n v="239946.02"/>
    <n v="9.2286930769230757"/>
    <n v="5998.6504999999997"/>
    <s v="BU Discontinued - [1]"/>
    <n v="40"/>
    <n v="239946.02"/>
    <x v="2"/>
    <s v="Keep provision"/>
    <s v="Y"/>
  </r>
  <r>
    <x v="4"/>
    <s v="660380"/>
    <s v="UV CP0075AF"/>
    <s v="Cosmetic"/>
    <n v="246"/>
    <n v="1145334.2400239999"/>
    <n v="44.051316923999998"/>
    <n v="4655.8302439999998"/>
    <s v="BU Discontinued - [1]"/>
    <n v="246"/>
    <n v="1145334.2400239999"/>
    <x v="2"/>
    <s v="Keep provision"/>
    <s v="Y"/>
  </r>
  <r>
    <x v="4"/>
    <s v="660381"/>
    <s v="UV CP0076AF"/>
    <s v="Cosmetic"/>
    <n v="246"/>
    <n v="969110.92995000002"/>
    <n v="37.273497305769233"/>
    <n v="3939.4753249999999"/>
    <s v="BU Discontinued - [1]"/>
    <n v="246"/>
    <n v="969110.92995000002"/>
    <x v="2"/>
    <s v="Keep provision"/>
    <s v="Y"/>
  </r>
  <r>
    <x v="4"/>
    <s v="660384"/>
    <s v="UV CP0079AF"/>
    <s v="Cosmetic"/>
    <n v="22"/>
    <n v="116715.370002"/>
    <n v="4.4890526923846155"/>
    <n v="5305.2440909999996"/>
    <s v="BU Discontinued - [1]"/>
    <n v="22"/>
    <n v="116715.370002"/>
    <x v="2"/>
    <s v="Keep provision"/>
    <s v="Y"/>
  </r>
  <r>
    <x v="4"/>
    <s v="660386"/>
    <s v="UV CP0081AF"/>
    <s v="Cosmetic"/>
    <n v="185"/>
    <n v="926991.04992000002"/>
    <n v="35.653501920000004"/>
    <n v="5010.7624320000004"/>
    <s v="BU Discontinued - [1]"/>
    <n v="185"/>
    <n v="926991.04992000014"/>
    <x v="2"/>
    <s v="Keep provision"/>
    <s v="Y"/>
  </r>
  <r>
    <x v="4"/>
    <s v="660387"/>
    <s v="UV CP0082AF"/>
    <s v="Cosmetic"/>
    <n v="80"/>
    <n v="457960.25"/>
    <n v="17.613855769230771"/>
    <n v="5724.5031250000002"/>
    <s v="BU Discontinued - [1]"/>
    <n v="80"/>
    <n v="457960.25"/>
    <x v="2"/>
    <s v="Keep provision"/>
    <s v="Y"/>
  </r>
  <r>
    <x v="4"/>
    <s v="660388"/>
    <s v="UV CP0083AF"/>
    <s v="Cosmetic"/>
    <n v="80"/>
    <n v="441187.32"/>
    <n v="16.968743076923076"/>
    <n v="5514.8415000000005"/>
    <s v="BU Discontinued - [1]"/>
    <n v="80"/>
    <n v="441187.32000000007"/>
    <x v="2"/>
    <s v="Keep provision"/>
    <s v="Y"/>
  </r>
  <r>
    <x v="4"/>
    <s v="660390"/>
    <s v="UV Orange1-7"/>
    <s v="Cosmetic"/>
    <n v="207"/>
    <n v="813022.58993400005"/>
    <n v="31.270099612846156"/>
    <n v="3927.6453620000002"/>
    <s v="BU Discontinued - [1]"/>
    <n v="207"/>
    <n v="813022.58993400005"/>
    <x v="2"/>
    <s v="Keep provision"/>
    <s v="Y"/>
  </r>
  <r>
    <x v="4"/>
    <s v="660391"/>
    <s v="UV Black"/>
    <s v="Cosmetic"/>
    <n v="224.5"/>
    <n v="943322.94991800003"/>
    <n v="36.281651919923078"/>
    <n v="4201.8839640000006"/>
    <s v="BU Discontinued - [1]"/>
    <n v="224.5"/>
    <n v="943322.94991799991"/>
    <x v="2"/>
    <s v="Keep provision"/>
    <s v="Y"/>
  </r>
  <r>
    <x v="4"/>
    <s v="660405"/>
    <s v="UV ND0058"/>
    <s v="Cosmetic"/>
    <n v="35.5"/>
    <n v="6791057.9400155004"/>
    <n v="261.19453615444235"/>
    <n v="191297.40676100002"/>
    <s v="BU Discontinued - [1]"/>
    <n v="35.5"/>
    <n v="6791057.9400154995"/>
    <x v="2"/>
    <s v="Keep provision"/>
    <s v="Y"/>
  </r>
  <r>
    <x v="4"/>
    <s v="660412"/>
    <s v="UV BM71175"/>
    <s v="Cosmetic"/>
    <n v="800"/>
    <n v="19946561.3704"/>
    <n v="767.17543732307695"/>
    <n v="24933.201713000002"/>
    <s v="BU Discontinued - [1]"/>
    <n v="800"/>
    <n v="19946561.3704"/>
    <x v="2"/>
    <s v="Keep provision"/>
    <s v="Y"/>
  </r>
  <r>
    <x v="4"/>
    <s v="660415"/>
    <s v="UV NG0006AF-36 Nails"/>
    <s v="Cosmetic"/>
    <n v="9"/>
    <n v="770866.340004"/>
    <n v="29.648705384769229"/>
    <n v="85651.815556000001"/>
    <s v="BU Discontinued - [1]"/>
    <n v="9"/>
    <n v="770866.340004"/>
    <x v="2"/>
    <s v="Keep provision"/>
    <s v="Y"/>
  </r>
  <r>
    <x v="4"/>
    <s v="260054"/>
    <s v="INJ 01-91030-E01"/>
    <s v="Cosmetic"/>
    <n v="17"/>
    <n v="51859.170004"/>
    <n v="1.9945834616923077"/>
    <n v="3050.5394120000001"/>
    <s v="BU Discontinued - [1]"/>
    <n v="17"/>
    <n v="51859.170004"/>
    <x v="2"/>
    <s v="Keep provision"/>
    <s v="Y"/>
  </r>
  <r>
    <x v="4"/>
    <s v="561002"/>
    <s v="META 01-91032-E01 ( SI tech)"/>
    <s v="Cosmetic"/>
    <n v="1"/>
    <n v="16124.39"/>
    <n v="0.62016884615384615"/>
    <n v="16124.39"/>
    <s v="Item unable to recycle due to painted on product"/>
    <n v="1"/>
    <n v="16124.39"/>
    <x v="2"/>
    <s v="Keep provision"/>
    <s v="Y"/>
  </r>
  <r>
    <x v="4"/>
    <s v="561003"/>
    <s v="META 01-91038-E01 ( Minghui)"/>
    <s v="Cosmetic"/>
    <n v="17"/>
    <n v="130940.20999800001"/>
    <n v="5.0361619229999999"/>
    <n v="7702.3652940000002"/>
    <s v="Item unable to recycle due to painted on product"/>
    <n v="17"/>
    <n v="130940.20999800001"/>
    <x v="2"/>
    <s v="Keep provision"/>
    <s v="Y"/>
  </r>
  <r>
    <x v="4"/>
    <s v="561010"/>
    <s v="META 72165 ( SI tech)"/>
    <s v="Cosmetic"/>
    <n v="46"/>
    <n v="998584.89998600003"/>
    <n v="38.407111537923079"/>
    <n v="21708.367391"/>
    <s v="Item unable to recycle due to painted on product"/>
    <n v="46"/>
    <n v="998584.89998600003"/>
    <x v="2"/>
    <s v="Keep provision"/>
    <s v="Y"/>
  </r>
  <r>
    <x v="4"/>
    <s v="300201"/>
    <s v="CNC CANVAS 2 ( Samsung)"/>
    <s v="Mobile"/>
    <n v="46"/>
    <n v="41653.530012000003"/>
    <n v="1.6020588466153847"/>
    <n v="905.51152200000001"/>
    <s v="Item unable to recycle due to painted on product"/>
    <n v="46"/>
    <n v="41653.530012000003"/>
    <x v="2"/>
    <s v="Reverse provison"/>
    <s v="Y"/>
  </r>
  <r>
    <x v="4"/>
    <s v="282024"/>
    <s v="KN-88136(3)"/>
    <s v="Cosmetic"/>
    <n v="429"/>
    <n v="4759097.3601599997"/>
    <n v="183.04220615999998"/>
    <n v="11093.46704"/>
    <s v="BU Discontinued - [1]"/>
    <n v="429"/>
    <n v="4759097.3601599997"/>
    <x v="2"/>
    <s v="Keep provision"/>
    <s v="Y"/>
  </r>
  <r>
    <x v="4"/>
    <s v="282025"/>
    <s v="KN-88133(3)"/>
    <s v="Cosmetic"/>
    <n v="11625"/>
    <n v="71558590.995000005"/>
    <n v="2752.2534998076926"/>
    <n v="6155.5777200000002"/>
    <s v="BU Discontinued - [1]"/>
    <n v="11625"/>
    <n v="71558590.995000005"/>
    <x v="2"/>
    <s v="Keep provision"/>
    <s v="Y"/>
  </r>
  <r>
    <x v="4"/>
    <s v="482025"/>
    <s v="CU-88133(4)"/>
    <s v="Cosmetic"/>
    <n v="521"/>
    <n v="2155064.3400849998"/>
    <n v="82.887090003269222"/>
    <n v="4136.3998849999998"/>
    <s v="BU Discontinued - [1]"/>
    <n v="521"/>
    <n v="2155064.3400849998"/>
    <x v="2"/>
    <s v="Keep provision"/>
    <s v="Y"/>
  </r>
  <r>
    <x v="4"/>
    <s v="470010"/>
    <s v="CH 928#8"/>
    <s v="Mobile"/>
    <n v="2"/>
    <n v="26849.9"/>
    <n v="1.0326884615384615"/>
    <n v="13424.95"/>
    <s v="Item unable to recycle due to painted on product"/>
    <n v="2"/>
    <n v="26849.9"/>
    <x v="2"/>
    <s v="Reverse provison"/>
    <s v="Y"/>
  </r>
  <r>
    <x v="4"/>
    <s v="450091"/>
    <s v="CH DCT 047"/>
    <s v="Mobile"/>
    <n v="21"/>
    <n v="874636.05998999998"/>
    <n v="33.639848461153846"/>
    <n v="41649.336190000002"/>
    <s v="Item unable to recycle due to painted on product"/>
    <n v="21"/>
    <n v="874636.05998999998"/>
    <x v="2"/>
    <s v="Reverse provison"/>
    <s v="Y"/>
  </r>
  <r>
    <x v="4"/>
    <s v="210178"/>
    <s v="CA LGIT MPC5.5 Cover lens 3HDC00003A"/>
    <s v="Auto"/>
    <n v="21777"/>
    <n v="83906265.561462998"/>
    <n v="3227.1640600562691"/>
    <n v="3852.976331058594"/>
    <s v=""/>
    <n v="0"/>
    <n v="0"/>
    <x v="1"/>
    <m/>
    <s v="N"/>
  </r>
  <r>
    <x v="4"/>
    <s v="210179"/>
    <s v="CA TRW-FCA 4.8 Housing"/>
    <s v="Auto"/>
    <n v="1450"/>
    <n v="16123485.64418447"/>
    <n v="620.13406323786421"/>
    <n v="11119.645271851359"/>
    <s v=""/>
    <n v="0"/>
    <n v="0"/>
    <x v="1"/>
    <m/>
    <s v="N"/>
  </r>
  <r>
    <x v="4"/>
    <s v="210180"/>
    <s v="CA TRW-FCA 4.8 Cover"/>
    <s v="Auto"/>
    <n v="1320"/>
    <n v="7404847.5478389859"/>
    <n v="284.80182876303792"/>
    <n v="5609.7329907871108"/>
    <s v=""/>
    <n v="0"/>
    <n v="0"/>
    <x v="1"/>
    <m/>
    <s v="N"/>
  </r>
  <r>
    <x v="4"/>
    <s v="210192"/>
    <s v="CA LGIT TRW - GMT1XX Cover"/>
    <s v="Auto"/>
    <n v="800"/>
    <n v="4889248.2508010864"/>
    <n v="188.04800964619562"/>
    <n v="6111.560313501358"/>
    <s v=""/>
    <n v="0"/>
    <n v="0"/>
    <x v="1"/>
    <m/>
    <s v="N"/>
  </r>
  <r>
    <x v="4"/>
    <s v="210324"/>
    <s v="CA LGIT DCU15 3CAC00306 Housing"/>
    <s v="Auto"/>
    <n v="6534"/>
    <n v="39017295.982605785"/>
    <n v="1500.6652301002225"/>
    <n v="5971.4257702182103"/>
    <s v=""/>
    <n v="0"/>
    <n v="0"/>
    <x v="1"/>
    <m/>
    <s v="N"/>
  </r>
  <r>
    <x v="4"/>
    <s v="210325"/>
    <s v="CA LGIT DCU15 3CAC00307 Cover"/>
    <s v="Auto"/>
    <n v="2009"/>
    <n v="10741272.115270615"/>
    <n v="413.12585058733134"/>
    <n v="5346.5764635493351"/>
    <s v=""/>
    <n v="0"/>
    <n v="0"/>
    <x v="1"/>
    <m/>
    <s v="N"/>
  </r>
  <r>
    <x v="4"/>
    <s v="210331"/>
    <s v="CA Mando Brose GE821-J10-00-J100 Housing"/>
    <s v="Auto"/>
    <n v="1250"/>
    <n v="43518043.095826566"/>
    <n v="1673.7708883010218"/>
    <n v="34814.434476661256"/>
    <s v=""/>
    <n v="0"/>
    <n v="0"/>
    <x v="1"/>
    <m/>
    <s v="N"/>
  </r>
  <r>
    <x v="4"/>
    <s v="210343"/>
    <s v="CA ZF-GM ACP2 Housing A020R331 (A0038A6898)/A020R330 (A0038A6008)"/>
    <s v="Auto"/>
    <n v="7298"/>
    <n v="80821648.39567399"/>
    <n v="3108.5249382951533"/>
    <n v="11074.492791953136"/>
    <s v=""/>
    <n v="0"/>
    <n v="0"/>
    <x v="1"/>
    <m/>
    <s v="N"/>
  </r>
  <r>
    <x v="4"/>
    <s v="210359"/>
    <s v="CA ZF IPM 2.0 Housing Base A014A906/A014A871"/>
    <s v="Auto"/>
    <n v="425"/>
    <n v="6818479.740685977"/>
    <n v="262.24922079561452"/>
    <n v="16043.481742790535"/>
    <s v=""/>
    <n v="0"/>
    <n v="0"/>
    <x v="1"/>
    <m/>
    <s v="N"/>
  </r>
  <r>
    <x v="4"/>
    <s v="210364"/>
    <s v="CA LGIT 3CAZ00041A CL4 Housing"/>
    <s v="Auto"/>
    <n v="742"/>
    <n v="27331394.589778423"/>
    <n v="1051.2074842222471"/>
    <n v="36834.76359808413"/>
    <s v=""/>
    <n v="0"/>
    <n v="0"/>
    <x v="1"/>
    <m/>
    <s v="N"/>
  </r>
  <r>
    <x v="4"/>
    <s v="210385"/>
    <s v="CA Qualcomm  AIR GEN 5 50-36917"/>
    <s v="Qualcom"/>
    <n v="1018"/>
    <n v="11409930.345237479"/>
    <n v="438.84347481682607"/>
    <n v="11208.183050331512"/>
    <s v=""/>
    <n v="0"/>
    <n v="0"/>
    <x v="1"/>
    <m/>
    <s v="N"/>
  </r>
  <r>
    <x v="4"/>
    <s v="210145"/>
    <s v="CA LGIT Gen3 AL5"/>
    <s v="Auto"/>
    <n v="3754"/>
    <n v="96275642.539350271"/>
    <n v="3702.909328436549"/>
    <n v="25646.148785122608"/>
    <s v=""/>
    <n v="0"/>
    <n v="0"/>
    <x v="1"/>
    <m/>
    <s v="N"/>
  </r>
  <r>
    <x v="4"/>
    <s v="210148"/>
    <s v="CA LGIT Gen 2"/>
    <s v="Auto"/>
    <n v="1242"/>
    <n v="13621677.01786238"/>
    <n v="523.91065453316844"/>
    <n v="10967.53383080707"/>
    <s v=""/>
    <n v="0"/>
    <n v="0"/>
    <x v="1"/>
    <m/>
    <s v="N"/>
  </r>
  <r>
    <x v="4"/>
    <s v="210166"/>
    <s v="CA LGIT 570W 3MAM00541A"/>
    <s v="Auto"/>
    <n v="2806"/>
    <n v="37089445.659672998"/>
    <n v="1426.5171407566538"/>
    <n v="13217.906507367426"/>
    <s v=""/>
    <n v="0"/>
    <n v="0"/>
    <x v="1"/>
    <m/>
    <s v="N"/>
  </r>
  <r>
    <x v="4"/>
    <s v="210171"/>
    <s v="CA LGIT TRW-GMT1XX Housing"/>
    <s v="Auto"/>
    <n v="4335"/>
    <n v="45659750.938449144"/>
    <n v="1756.1442668634286"/>
    <n v="10532.814518673389"/>
    <s v=""/>
    <n v="0"/>
    <n v="0"/>
    <x v="1"/>
    <m/>
    <s v="N"/>
  </r>
  <r>
    <x v="4"/>
    <s v="210172"/>
    <s v="CA ZF TRW-Nissan/FCA/GMT 4.8 Lenmount"/>
    <s v="Auto"/>
    <n v="5048"/>
    <n v="17376845.11873281"/>
    <n v="668.34019687433886"/>
    <n v="3442.3227255809848"/>
    <s v=""/>
    <n v="0"/>
    <n v="0"/>
    <x v="1"/>
    <m/>
    <s v="N"/>
  </r>
  <r>
    <x v="4"/>
    <s v="210311"/>
    <s v="CA ZF IPM Housing A0025H7642( Casting MC)"/>
    <s v="Auto"/>
    <n v="786"/>
    <n v="15096616.723809838"/>
    <n v="580.63910476191688"/>
    <n v="19206.891506119387"/>
    <s v=""/>
    <n v="0"/>
    <n v="0"/>
    <x v="1"/>
    <m/>
    <s v="N"/>
  </r>
  <r>
    <x v="4"/>
    <s v="210323"/>
    <s v="CA Mando MAS65C 4.5 Heat Sink"/>
    <s v="Auto"/>
    <n v="8313"/>
    <n v="81113883.851483703"/>
    <n v="3119.764763518604"/>
    <n v="9757.4742994687476"/>
    <s v=""/>
    <n v="0"/>
    <n v="0"/>
    <x v="1"/>
    <m/>
    <s v="N"/>
  </r>
  <r>
    <x v="4"/>
    <s v="210327"/>
    <s v="CA Mando N3 Motor &amp; Heatsink Cover"/>
    <s v="Auto"/>
    <n v="1355"/>
    <n v="17934283.72420907"/>
    <n v="689.78014323881041"/>
    <n v="13235.633744803741"/>
    <s v=""/>
    <n v="0"/>
    <n v="0"/>
    <x v="1"/>
    <m/>
    <s v="N"/>
  </r>
  <r>
    <x v="4"/>
    <s v="210329"/>
    <s v="CA  Mando Tey Gen4 Heatsink Cover"/>
    <s v="Auto"/>
    <n v="2830"/>
    <n v="53817322.074703217"/>
    <n v="2069.8970028732006"/>
    <n v="19016.721581167214"/>
    <s v=""/>
    <n v="0"/>
    <n v="0"/>
    <x v="1"/>
    <m/>
    <s v="N"/>
  </r>
  <r>
    <x v="4"/>
    <s v="210334"/>
    <s v="CA Mando Brose IMEB2 Housing"/>
    <s v="Auto"/>
    <n v="6007"/>
    <n v="137331793.00370502"/>
    <n v="5281.9920386040394"/>
    <n v="22861.959880756622"/>
    <s v=""/>
    <n v="0"/>
    <n v="0"/>
    <x v="1"/>
    <m/>
    <s v="N"/>
  </r>
  <r>
    <x v="4"/>
    <s v="210350"/>
    <s v="CA LGIT MQ4a PE Housing 3CAZ00039A"/>
    <s v="Auto"/>
    <n v="1477"/>
    <n v="51934745.076969147"/>
    <n v="1997.4901952680441"/>
    <n v="35162.318941752979"/>
    <s v=""/>
    <n v="0"/>
    <n v="0"/>
    <x v="1"/>
    <m/>
    <s v="N"/>
  </r>
  <r>
    <x v="4"/>
    <s v="210365"/>
    <s v="CA LGIT 3CAZ00042A CL4 Cover"/>
    <s v="Auto"/>
    <n v="7392"/>
    <n v="73889295.100413084"/>
    <n v="2841.8959654005034"/>
    <n v="9995.8461986489565"/>
    <s v=""/>
    <n v="0"/>
    <n v="0"/>
    <x v="1"/>
    <m/>
    <s v="N"/>
  </r>
  <r>
    <x v="4"/>
    <s v="210382"/>
    <s v="CA SM-A156E"/>
    <s v="Mobile"/>
    <n v="4780"/>
    <n v="37354572.717863768"/>
    <n v="1436.7143353024526"/>
    <n v="7814.7641669171062"/>
    <s v=""/>
    <n v="0"/>
    <n v="0"/>
    <x v="1"/>
    <m/>
    <s v="N"/>
  </r>
  <r>
    <x v="4"/>
    <s v="210194"/>
    <s v="CA LGIT BYD 3CAC00129A Housing"/>
    <s v="Auto"/>
    <n v="1047"/>
    <n v="22601216.345081866"/>
    <n v="869.2775517339179"/>
    <n v="21586.64407362165"/>
    <s v=""/>
    <n v="0"/>
    <n v="0"/>
    <x v="1"/>
    <m/>
    <s v="N"/>
  </r>
  <r>
    <x v="4"/>
    <s v="210391"/>
    <s v="CA LGIT eK- LQ2 3BKO00001A Cover"/>
    <s v="Auto"/>
    <n v="2360"/>
    <n v="27344447.298956931"/>
    <n v="1051.7095114983435"/>
    <n v="11586.630211422429"/>
    <n v="0"/>
    <n v="0"/>
    <n v="0"/>
    <x v="1"/>
    <m/>
    <s v="N"/>
  </r>
  <r>
    <x v="4"/>
    <s v="210396"/>
    <s v="CA Qualcomm RIDE 5 50-74190-1 TOP HOUSING, PAINTED, RIDE 5"/>
    <s v="Qualcom"/>
    <n v="654"/>
    <n v="44987293.627085365"/>
    <n v="1730.2805241186679"/>
    <n v="68787.910744778841"/>
    <s v=""/>
    <n v="0"/>
    <n v="0"/>
    <x v="1"/>
    <m/>
    <s v="N"/>
  </r>
  <r>
    <x v="4"/>
    <s v="210399"/>
    <s v="CA SM-A266B"/>
    <s v="Mobile"/>
    <n v="1028"/>
    <n v="10517062.604574203"/>
    <n v="404.50240786823861"/>
    <n v="10230.605646472961"/>
    <s v=""/>
    <n v="0"/>
    <n v="0"/>
    <x v="1"/>
    <m/>
    <s v="N"/>
  </r>
  <r>
    <x v="4"/>
    <s v="210340"/>
    <s v="CA LGIT MQ4a PE Cover"/>
    <s v="Auto"/>
    <n v="13275"/>
    <n v="160296247.50980377"/>
    <n v="6165.2402888386068"/>
    <n v="12075.046893393881"/>
    <s v=""/>
    <n v="0"/>
    <n v="0"/>
    <x v="1"/>
    <m/>
    <s v="N"/>
  </r>
  <r>
    <x v="4"/>
    <s v="210405"/>
    <s v="CA SM-A176B"/>
    <s v="Mobile"/>
    <n v="7070"/>
    <n v="76366417.485549927"/>
    <n v="2937.1699032903816"/>
    <n v="10801.473477446949"/>
    <s v=""/>
    <n v="0"/>
    <n v="0"/>
    <x v="1"/>
    <m/>
    <s v="N"/>
  </r>
  <r>
    <x v="4"/>
    <s v="210406"/>
    <s v="CA Qualcomm AMBOSELI 55-84713-1 HIELD, HEATSINK, RF CARD, PICTOR/ALIOTH&quot;"/>
    <s v="Qualcom"/>
    <n v="2522"/>
    <n v="83618194.959136263"/>
    <n v="3216.0844215052407"/>
    <n v="33155.509500054031"/>
    <s v=""/>
    <n v="0"/>
    <n v="0"/>
    <x v="1"/>
    <m/>
    <s v="N"/>
  </r>
  <r>
    <x v="4"/>
    <s v="210183"/>
    <s v="CA LG IKC Camera Base 3CAC00180A"/>
    <s v="Auto"/>
    <n v="2620"/>
    <n v="12340475.975485437"/>
    <n v="474.63369136482447"/>
    <n v="4710.1053341547467"/>
    <s v=""/>
    <n v="0"/>
    <n v="0"/>
    <x v="1"/>
    <m/>
    <s v="N"/>
  </r>
  <r>
    <x v="4"/>
    <s v="210152"/>
    <s v="CA Qualcomm Bittra 55-PM920 Front housing"/>
    <s v="Qualcom"/>
    <n v="643"/>
    <n v="10339384.433341835"/>
    <n v="397.66863205160905"/>
    <n v="16079.913582180146"/>
    <n v="0"/>
    <n v="0"/>
    <n v="0"/>
    <x v="1"/>
    <m/>
    <s v="N"/>
  </r>
  <r>
    <x v="4"/>
    <s v="210196"/>
    <s v="CA LGIT MRA2 Camera base 3CAC00196A(Casting MC)"/>
    <s v="Auto"/>
    <n v="2738"/>
    <n v="11393458.175032638"/>
    <n v="438.20992980894761"/>
    <n v="4161.2338111879617"/>
    <s v=""/>
    <n v="0"/>
    <n v="0"/>
    <x v="1"/>
    <m/>
    <s v="N"/>
  </r>
  <r>
    <x v="4"/>
    <s v="301748"/>
    <s v="CNC Qualcomm MTP IDP FILLMORE 55-PM920-80 FRONT HOUSING"/>
    <s v="Qualcom"/>
    <n v="320"/>
    <n v="11326333.748277633"/>
    <n v="435.62822108760128"/>
    <n v="35394.792963367603"/>
    <s v=""/>
    <n v="0"/>
    <n v="0"/>
    <x v="1"/>
    <m/>
    <s v="N"/>
  </r>
  <r>
    <x v="4"/>
    <s v="301412"/>
    <s v="CNC Qualcomm MTP Olympic Waipio 55-PV452-4 Mid Frame Heatsink"/>
    <s v="Qualcom"/>
    <n v="38"/>
    <n v="216080.66455379844"/>
    <n v="8.3107947905307089"/>
    <n v="5686.3332777315381"/>
    <n v="0"/>
    <n v="0"/>
    <n v="0"/>
    <x v="1"/>
    <m/>
    <s v="N"/>
  </r>
  <r>
    <x v="4"/>
    <s v="301736"/>
    <s v="CNC SM-A176B"/>
    <s v="Mobile"/>
    <n v="2944"/>
    <n v="34907898.459669113"/>
    <n v="1342.6114792180429"/>
    <n v="11857.302465920215"/>
    <s v=""/>
    <n v="0"/>
    <n v="0"/>
    <x v="1"/>
    <m/>
    <s v="N"/>
  </r>
  <r>
    <x v="4"/>
    <s v="301161"/>
    <s v="CNC LGIT Gen3 AL5"/>
    <s v="Auto"/>
    <n v="1675"/>
    <n v="67721361.489115715"/>
    <n v="2604.6677495813738"/>
    <n v="40430.663575591469"/>
    <s v=""/>
    <n v="0"/>
    <n v="0"/>
    <x v="1"/>
    <m/>
    <s v="N"/>
  </r>
  <r>
    <x v="4"/>
    <s v="301443"/>
    <s v="CNC Mando N3 Motor &amp; Heatsink Cover"/>
    <s v="Auto"/>
    <n v="6548"/>
    <n v="145830128.73860884"/>
    <n v="5608.8511053311095"/>
    <n v="22270.942079811979"/>
    <s v=""/>
    <n v="0"/>
    <n v="0"/>
    <x v="1"/>
    <m/>
    <s v="N"/>
  </r>
  <r>
    <x v="4"/>
    <s v="301511"/>
    <s v="CNC LGIT MQ4a PE Housing 3CAZ00039A"/>
    <s v="Auto"/>
    <n v="1574"/>
    <n v="84168297.24165535"/>
    <n v="3237.2422016021287"/>
    <n v="53474.140560136817"/>
    <s v=""/>
    <n v="0"/>
    <n v="0"/>
    <x v="1"/>
    <m/>
    <s v="N"/>
  </r>
  <r>
    <x v="4"/>
    <s v="301538"/>
    <s v="CNC  Mando Brose IMEB2 Housing(2)"/>
    <s v="Auto"/>
    <n v="2055"/>
    <n v="87745977.082546234"/>
    <n v="3374.8452724056242"/>
    <n v="42698.772302942205"/>
    <s v=""/>
    <n v="0"/>
    <n v="0"/>
    <x v="1"/>
    <m/>
    <s v="N"/>
  </r>
  <r>
    <x v="4"/>
    <s v="301569"/>
    <s v="CNC LGIT 3CAZ00041A CL4 Housing"/>
    <s v="Auto"/>
    <n v="1585"/>
    <n v="84798537.863584995"/>
    <n v="3261.4822255224999"/>
    <n v="53500.654803523656"/>
    <s v=""/>
    <n v="0"/>
    <n v="0"/>
    <x v="1"/>
    <m/>
    <s v="N"/>
  </r>
  <r>
    <x v="4"/>
    <s v="301570"/>
    <s v="CNC LGIT 3CAZ00042A CL4 Cover"/>
    <s v="Auto"/>
    <n v="2592"/>
    <n v="52219209.674095631"/>
    <n v="2008.4311413113703"/>
    <n v="20146.300028586276"/>
    <s v=""/>
    <n v="0"/>
    <n v="0"/>
    <x v="1"/>
    <m/>
    <s v="N"/>
  </r>
  <r>
    <x v="4"/>
    <s v="301603"/>
    <s v="CNC TRW-FCA4.8 Housing(2)"/>
    <s v="Auto"/>
    <n v="1176"/>
    <n v="18677547.714926839"/>
    <n v="718.36721980487846"/>
    <n v="15882.268465073843"/>
    <s v=""/>
    <n v="0"/>
    <n v="0"/>
    <x v="1"/>
    <m/>
    <s v="N"/>
  </r>
  <r>
    <x v="4"/>
    <s v="301648"/>
    <s v="CNC SM-A156E"/>
    <s v="Mobile"/>
    <n v="859"/>
    <n v="12933198.530660689"/>
    <n v="497.43071271771879"/>
    <n v="15056.110047334911"/>
    <s v=""/>
    <n v="0"/>
    <n v="0"/>
    <x v="1"/>
    <m/>
    <s v="N"/>
  </r>
  <r>
    <x v="4"/>
    <s v="301359"/>
    <s v="CNC LGIT IKC Camera Base 3CAC00180A"/>
    <s v="Auto"/>
    <n v="2267"/>
    <n v="21746946.597935468"/>
    <n v="836.42102299751798"/>
    <n v="9592.830435789796"/>
    <s v="No provision to be made, as item will be recycle to New Ingot in Year 2025"/>
    <n v="0"/>
    <n v="0"/>
    <x v="1"/>
    <m/>
    <s v="N"/>
  </r>
  <r>
    <x v="4"/>
    <s v="301498"/>
    <s v="CNC ZF GM ACP2 Housing  A020R331 (A0038A6898)/A020R330(A0038A6008)"/>
    <s v="Auto"/>
    <n v="22625"/>
    <n v="392232391.7154727"/>
    <n v="15085.861219825872"/>
    <n v="17336.238307866195"/>
    <s v=""/>
    <n v="0"/>
    <n v="0"/>
    <x v="1"/>
    <m/>
    <s v="N"/>
  </r>
  <r>
    <x v="4"/>
    <s v="301540"/>
    <s v="CNC ZF IPM 2.0 Housing Advance A014A907/A014A881"/>
    <s v="Auto"/>
    <n v="76"/>
    <n v="1266465.4509159999"/>
    <n v="48.710209650615383"/>
    <n v="16664.019090999998"/>
    <s v="Item unable to recycle due to painted on product"/>
    <n v="76"/>
    <n v="1266465.4509159997"/>
    <x v="2"/>
    <s v="Reverse provison"/>
    <s v="Y"/>
  </r>
  <r>
    <x v="4"/>
    <s v="301343"/>
    <s v="CNC TRW-Nissan/FCA/GMT 4.8 Lenmount"/>
    <s v="Auto"/>
    <n v="753"/>
    <n v="4413145.7319703102"/>
    <n v="169.7363743065504"/>
    <n v="5860.7513040774375"/>
    <s v=""/>
    <n v="0"/>
    <n v="0"/>
    <x v="1"/>
    <m/>
    <s v="N"/>
  </r>
  <r>
    <x v="4"/>
    <s v="301415"/>
    <s v="CNC ZF IPM Housing A0025H7642( Casting MC)"/>
    <s v="Auto"/>
    <n v="123"/>
    <n v="3238316.8308891058"/>
    <n v="124.55064734188869"/>
    <n v="26327.779112919558"/>
    <s v=""/>
    <n v="0"/>
    <n v="0"/>
    <x v="1"/>
    <m/>
    <s v="N"/>
  </r>
  <r>
    <x v="4"/>
    <s v="301520"/>
    <s v="CNC LIGT MPC5.5 Cover Lens 3HDC00003A"/>
    <s v="Auto"/>
    <n v="5196"/>
    <n v="36928906.970156431"/>
    <n v="1420.3425757752473"/>
    <n v="7107.1799403688283"/>
    <s v=""/>
    <n v="0"/>
    <n v="0"/>
    <x v="1"/>
    <m/>
    <s v="N"/>
  </r>
  <r>
    <x v="4"/>
    <s v="301537"/>
    <s v="CNC Mando MAS65C 4.5 Heat Sink(2)"/>
    <s v="Auto"/>
    <n v="10626"/>
    <n v="141158461.71608305"/>
    <n v="5429.1716044647328"/>
    <n v="13284.2519966199"/>
    <s v=""/>
    <n v="0"/>
    <n v="0"/>
    <x v="1"/>
    <m/>
    <s v="N"/>
  </r>
  <r>
    <x v="4"/>
    <s v="301178"/>
    <s v="CNC LGIT Gen 2"/>
    <s v="Auto"/>
    <n v="1749"/>
    <n v="41204419.922976851"/>
    <n v="1584.7853816529557"/>
    <n v="23558.845010278361"/>
    <s v=""/>
    <n v="0"/>
    <n v="0"/>
    <x v="1"/>
    <m/>
    <s v="N"/>
  </r>
  <r>
    <x v="4"/>
    <s v="301188"/>
    <s v="CNC OMS ENTRY_3CAC00250A VCSEL COVER"/>
    <s v="Auto"/>
    <n v="680"/>
    <n v="7284708.4573536497"/>
    <n v="280.18109451360192"/>
    <n v="10712.806554931838"/>
    <s v=""/>
    <n v="0"/>
    <n v="0"/>
    <x v="1"/>
    <m/>
    <s v="N"/>
  </r>
  <r>
    <x v="4"/>
    <s v="301469"/>
    <s v="CNC LGIT MQ4a PE Cover"/>
    <s v="Auto"/>
    <n v="4680"/>
    <n v="100103488.57371187"/>
    <n v="3850.134175911995"/>
    <n v="21389.634310622194"/>
    <s v=""/>
    <n v="0"/>
    <n v="0"/>
    <x v="1"/>
    <m/>
    <s v="N"/>
  </r>
  <r>
    <x v="4"/>
    <s v="301651"/>
    <s v="CNC Qualcomm AIR GEN 5 50-36917-2 SOC CARD, BOTTOM TRAY (2)"/>
    <s v="Qualcom"/>
    <n v="100"/>
    <n v="1933731.0150410905"/>
    <n v="74.374269809272718"/>
    <n v="19337.310150410907"/>
    <s v=""/>
    <n v="0"/>
    <n v="0"/>
    <x v="1"/>
    <m/>
    <s v="N"/>
  </r>
  <r>
    <x v="4"/>
    <s v="301653"/>
    <s v="CNC Qualcomm AIR GEN 5 50-36917-4 PCIE CARD, BOTTOM TRAY (2)"/>
    <s v="Qualcom"/>
    <n v="90"/>
    <n v="2314739.1008764058"/>
    <n v="89.028426956784841"/>
    <n v="25719.323343071177"/>
    <s v=""/>
    <n v="0"/>
    <n v="0"/>
    <x v="1"/>
    <m/>
    <s v="N"/>
  </r>
  <r>
    <x v="4"/>
    <s v="301663"/>
    <s v="CNC Mando Tey Gen4 Heatsink Cover  (2)"/>
    <s v="Auto"/>
    <n v="943"/>
    <n v="33146454.027173996"/>
    <n v="1274.8636164297691"/>
    <n v="35150.004270598089"/>
    <s v=""/>
    <n v="0"/>
    <n v="0"/>
    <x v="1"/>
    <m/>
    <s v="N"/>
  </r>
  <r>
    <x v="4"/>
    <s v="301162"/>
    <s v="CNC LGIT Gen3 AL6"/>
    <s v="Auto"/>
    <n v="51"/>
    <n v="1931602.6474710901"/>
    <n v="74.292409518118845"/>
    <n v="37874.561715119416"/>
    <s v=""/>
    <n v="0"/>
    <n v="0"/>
    <x v="1"/>
    <m/>
    <s v="N"/>
  </r>
  <r>
    <x v="4"/>
    <s v="301539"/>
    <s v="CNC ZF IPM 2.0 Housing Base A014A906/A014A871"/>
    <s v="Auto"/>
    <n v="595"/>
    <n v="14174384.035526022"/>
    <n v="545.16861675100085"/>
    <n v="23822.49417735466"/>
    <s v=""/>
    <n v="0"/>
    <n v="0"/>
    <x v="1"/>
    <m/>
    <s v="N"/>
  </r>
  <r>
    <x v="4"/>
    <s v="301674"/>
    <s v="CNC Qualcomm MTP KAANAPALI 55-58484-3 Sub Assy, Front housing"/>
    <s v="Qualcom"/>
    <n v="11"/>
    <n v="206935.342598483"/>
    <n v="7.9590516384031922"/>
    <n v="18812.303872589364"/>
    <s v=""/>
    <n v="0"/>
    <n v="0"/>
    <x v="1"/>
    <m/>
    <s v="N"/>
  </r>
  <r>
    <x v="4"/>
    <s v="301614"/>
    <s v="CNC Qualcomm CPE Pinnacles 55-36814-2 Grounding Frame"/>
    <s v="Qualcom"/>
    <n v="124"/>
    <n v="5053842.0163738905"/>
    <n v="194.37853909130348"/>
    <n v="40756.79045462815"/>
    <s v=""/>
    <n v="0"/>
    <n v="0"/>
    <x v="1"/>
    <m/>
    <s v="N"/>
  </r>
  <r>
    <x v="4"/>
    <s v="301716"/>
    <s v="CNC Qualcomm RIDE 5 50-74188-1 LOWER FRAME, RIDE 5"/>
    <s v="Qualcom"/>
    <n v="80"/>
    <n v="1364178.5216098158"/>
    <n v="52.468404677300605"/>
    <n v="17052.231520122696"/>
    <s v=""/>
    <n v="0"/>
    <n v="0"/>
    <x v="1"/>
    <m/>
    <s v="N"/>
  </r>
  <r>
    <x v="4"/>
    <s v="301717"/>
    <s v="CNC Qualcomm RIDE 5 50-74190-1 TOP HOUSING, PAINTED, RIDE 5"/>
    <s v="Qualcom"/>
    <n v="226"/>
    <n v="26550884.866934508"/>
    <n v="1021.187879497481"/>
    <n v="117481.79144661287"/>
    <s v=""/>
    <n v="0"/>
    <n v="0"/>
    <x v="1"/>
    <m/>
    <s v="N"/>
  </r>
  <r>
    <x v="4"/>
    <s v="301719"/>
    <s v="CNC Qualcomm RIDE 5 50-74192-1 PCIe Cover"/>
    <s v="Qualcom"/>
    <n v="543"/>
    <n v="7313762.7114966903"/>
    <n v="281.29856582679577"/>
    <n v="13469.176264266465"/>
    <s v=""/>
    <n v="0"/>
    <n v="0"/>
    <x v="1"/>
    <m/>
    <s v="N"/>
  </r>
  <r>
    <x v="4"/>
    <s v="301720"/>
    <s v="CNC Qualcomm RIDE 5 50-74194-1 BOTTOM HOUSING, PAINTED, BASE UNIT, RIDE 5"/>
    <s v="Qualcom"/>
    <n v="28"/>
    <n v="2078747.3472251892"/>
    <n v="79.951821047122664"/>
    <n v="74240.976686613896"/>
    <s v=""/>
    <n v="0"/>
    <n v="0"/>
    <x v="1"/>
    <m/>
    <s v="N"/>
  </r>
  <r>
    <x v="4"/>
    <s v="301722"/>
    <s v="CNC Qualcomm RIDE 5 50-74196-1 REAR COVER, PAINTED, BASE UNIT, RIDE 5"/>
    <s v="Qualcom"/>
    <n v="79"/>
    <n v="14773043.9311422"/>
    <n v="568.19399735162312"/>
    <n v="187000.5560904076"/>
    <n v="0"/>
    <n v="0"/>
    <n v="0"/>
    <x v="1"/>
    <m/>
    <s v="N"/>
  </r>
  <r>
    <x v="4"/>
    <s v="301723"/>
    <s v="CNC SM-A366B"/>
    <s v="Mobile"/>
    <n v="169"/>
    <n v="2322517.6579442024"/>
    <n v="89.327602228623164"/>
    <n v="13742.708035172795"/>
    <s v=""/>
    <n v="0"/>
    <n v="0"/>
    <x v="1"/>
    <m/>
    <s v="N"/>
  </r>
  <r>
    <x v="4"/>
    <s v="301724"/>
    <s v="CNC SM-A266B"/>
    <s v="Mobile"/>
    <n v="198"/>
    <n v="2560855.8499851227"/>
    <n v="98.494455768658568"/>
    <n v="12933.615403965267"/>
    <s v=""/>
    <n v="0"/>
    <n v="0"/>
    <x v="1"/>
    <m/>
    <s v="N"/>
  </r>
  <r>
    <x v="4"/>
    <s v="301727"/>
    <s v="CNC Qualcomm RIDE 5 50-74197-1 Bottom housing (Extended)"/>
    <s v="Qualcom"/>
    <n v="454"/>
    <n v="28724071.132453736"/>
    <n v="1104.771966632836"/>
    <n v="63268.879146373867"/>
    <s v=""/>
    <n v="0"/>
    <n v="0"/>
    <x v="1"/>
    <m/>
    <s v="N"/>
  </r>
  <r>
    <x v="4"/>
    <s v="301396"/>
    <s v="CNC LIGT BYD 3CAC00069A/3MAM00121A Cover"/>
    <s v="Auto"/>
    <n v="127"/>
    <n v="2251963.9055290967"/>
    <n v="86.613996366503727"/>
    <n v="17731.999256134619"/>
    <s v=""/>
    <n v="0"/>
    <n v="0"/>
    <x v="1"/>
    <m/>
    <s v="N"/>
  </r>
  <r>
    <x v="4"/>
    <s v="301687"/>
    <s v="CNC LGIT eK- LQ2 3BKO00001A Cover"/>
    <s v="Auto"/>
    <n v="1889"/>
    <n v="38968924.712330937"/>
    <n v="1498.8047966281131"/>
    <n v="20629.393706898325"/>
    <n v="0"/>
    <n v="0"/>
    <n v="0"/>
    <x v="1"/>
    <m/>
    <s v="N"/>
  </r>
  <r>
    <x v="4"/>
    <s v="301731"/>
    <s v="CNC Qualcomm RIDE 5 50-74198-3 FRONT COVER, PAINTED, BASE UNIT SX KARUSSELL"/>
    <s v="Qualcom"/>
    <n v="18"/>
    <n v="7038081.7455000915"/>
    <n v="270.69545175000354"/>
    <n v="391004.54141667177"/>
    <n v="0"/>
    <n v="0"/>
    <n v="0"/>
    <x v="1"/>
    <m/>
    <s v="N"/>
  </r>
  <r>
    <x v="5"/>
    <s v="100260"/>
    <s v="AS CP15 DCT038"/>
    <s v="Cosmetic"/>
    <n v="253"/>
    <n v="21150580.592328001"/>
    <n v="813.48386893569239"/>
    <n v="83599.132775999999"/>
    <s v="BU Discontinued - [1]"/>
    <n v="253"/>
    <n v="21150580.592328001"/>
    <x v="2"/>
    <s v="Keep provision"/>
    <s v="Y"/>
  </r>
  <r>
    <x v="5"/>
    <s v="100336"/>
    <s v="AS CP15DCT073-A( prinlogo)"/>
    <s v="Cosmetic"/>
    <n v="137"/>
    <n v="10290623.389854001"/>
    <n v="395.79320730207695"/>
    <n v="75114.039342000004"/>
    <s v="BU Discontinued - [1]"/>
    <n v="137"/>
    <n v="10290623.389854001"/>
    <x v="2"/>
    <s v="Keep provision"/>
    <s v="Y"/>
  </r>
  <r>
    <x v="5"/>
    <s v="100415"/>
    <s v="ACE Tech 83A-00162( outsourcing)"/>
    <s v="Mobile"/>
    <n v="4140"/>
    <n v="35894974.671180002"/>
    <n v="1380.5759488915385"/>
    <n v="8670.2837369999997"/>
    <s v="Item unable to recycle due to painted on product"/>
    <n v="4140"/>
    <n v="35894974.671180002"/>
    <x v="2"/>
    <s v="Reverse provison"/>
    <s v="Y"/>
  </r>
  <r>
    <x v="5"/>
    <s v="100428"/>
    <s v="PK CP15 DCT002 (Logo DW )"/>
    <s v="Cosmetic"/>
    <n v="72"/>
    <n v="30046292.883000001"/>
    <n v="1155.626649346154"/>
    <n v="417309.62337500002"/>
    <s v="BU Discontinued - [1]"/>
    <n v="72"/>
    <n v="30046292.883000001"/>
    <x v="2"/>
    <s v="Keep provision"/>
    <s v="Y"/>
  </r>
  <r>
    <x v="5"/>
    <s v="100454"/>
    <s v="PK Ant Carrier Right 55-PA578-1"/>
    <s v="Qualcom"/>
    <n v="132"/>
    <n v="1846612.71"/>
    <n v="71.023565769230771"/>
    <n v="13989.490227272727"/>
    <n v="0"/>
    <n v="0"/>
    <n v="0"/>
    <x v="2"/>
    <s v="No provision"/>
    <s v="Y"/>
  </r>
  <r>
    <x v="5"/>
    <s v="100455"/>
    <s v="PK Ant Carrier Left 55-PA577-1"/>
    <s v="Qualcom"/>
    <n v="311"/>
    <n v="16428191.9757034"/>
    <n v="631.85353752705385"/>
    <n v="52823.768410621866"/>
    <n v="0"/>
    <n v="0"/>
    <n v="0"/>
    <x v="2"/>
    <s v="No provision"/>
    <s v="Y"/>
  </r>
  <r>
    <x v="5"/>
    <s v="100511"/>
    <s v="PK Qualcomm Front housing 55-PB596-1"/>
    <s v="Qualcom"/>
    <n v="4"/>
    <n v="192224.92712328769"/>
    <n v="7.393266427818757"/>
    <n v="48056.231780821923"/>
    <n v="0"/>
    <n v="0"/>
    <n v="0"/>
    <x v="1"/>
    <m/>
    <s v="N"/>
  </r>
  <r>
    <x v="5"/>
    <s v="100513"/>
    <s v="PK SPK Box 50-PE159"/>
    <s v="Qualcom"/>
    <n v="145"/>
    <n v="1484571.2700400001"/>
    <n v="57.098895001538466"/>
    <n v="10238.422552"/>
    <n v="0"/>
    <n v="0"/>
    <n v="0"/>
    <x v="2"/>
    <s v="No provision"/>
    <s v="Y"/>
  </r>
  <r>
    <x v="5"/>
    <s v="100514"/>
    <s v="PK Ant Carrier BTM 55-PB599-1"/>
    <s v="Qualcom"/>
    <n v="198"/>
    <n v="20138008.030000001"/>
    <n v="774.53877038461542"/>
    <n v="101707.11126262626"/>
    <n v="0"/>
    <n v="0"/>
    <n v="0"/>
    <x v="2"/>
    <s v="No provision"/>
    <s v="Y"/>
  </r>
  <r>
    <x v="5"/>
    <s v="100515"/>
    <s v="PK Ant Carrier Top 55-PB600-1"/>
    <s v="Qualcom"/>
    <n v="144"/>
    <n v="3467046.9"/>
    <n v="133.34795769230769"/>
    <n v="24076.714583333334"/>
    <n v="0"/>
    <n v="0"/>
    <n v="0"/>
    <x v="2"/>
    <s v="No provision"/>
    <s v="Y"/>
  </r>
  <r>
    <x v="5"/>
    <s v="100516"/>
    <s v="PK Ant Carrier Left 55-PB602-1"/>
    <s v="Qualcom"/>
    <n v="172"/>
    <n v="11061169.731538482"/>
    <n v="425.42960505917239"/>
    <n v="64309.126346153964"/>
    <n v="0"/>
    <n v="0"/>
    <n v="0"/>
    <x v="1"/>
    <m/>
    <s v="N"/>
  </r>
  <r>
    <x v="5"/>
    <s v="100527"/>
    <s v="PK Qualcomm 5G 55-PD410-1 Ant Carrier 1(Bottom)"/>
    <s v="Qualcom"/>
    <n v="297"/>
    <n v="2916221.4600749998"/>
    <n v="112.16236384903846"/>
    <n v="9818.9274749999986"/>
    <n v="0"/>
    <n v="0"/>
    <n v="0"/>
    <x v="2"/>
    <s v="No provision"/>
    <s v="Y"/>
  </r>
  <r>
    <x v="5"/>
    <s v="100528"/>
    <s v="PK Qualcomm 5G 55-PD412-1 Ant Carrier 2(Top)"/>
    <s v="Qualcom"/>
    <n v="184"/>
    <n v="2582241.4300000002"/>
    <n v="99.316978076923078"/>
    <n v="14033.920815217392"/>
    <n v="0"/>
    <n v="0"/>
    <n v="0"/>
    <x v="2"/>
    <s v="No provision"/>
    <s v="Y"/>
  </r>
  <r>
    <x v="5"/>
    <s v="100529"/>
    <s v="PK Qualcomm 5G 55-PE018-1 Ant Carrier5(Left2)"/>
    <s v="Qualcom"/>
    <n v="1171"/>
    <n v="10540674.939999999"/>
    <n v="405.41057461538458"/>
    <n v="9001.4303501280956"/>
    <n v="0"/>
    <n v="0"/>
    <n v="0"/>
    <x v="2"/>
    <s v="No provision"/>
    <s v="Y"/>
  </r>
  <r>
    <x v="5"/>
    <s v="100579"/>
    <s v="PK Qualcomm MTP Kona 55-PG166-1 Ant Carrier 2"/>
    <s v="Qualcom"/>
    <n v="605"/>
    <n v="4589010.620205"/>
    <n v="176.50040846942309"/>
    <n v="7585.1415210000005"/>
    <n v="0"/>
    <n v="0"/>
    <n v="0"/>
    <x v="2"/>
    <s v="No provision"/>
    <s v="Y"/>
  </r>
  <r>
    <x v="5"/>
    <s v="100591"/>
    <s v="PK Qualcomm IDP Nicobar 50-PK803-1 Camera boot"/>
    <s v="Qualcom"/>
    <n v="424"/>
    <n v="969586.42995200003"/>
    <n v="37.291785767384617"/>
    <n v="2286.760448"/>
    <n v="0"/>
    <n v="0"/>
    <n v="0"/>
    <x v="2"/>
    <s v="No provision"/>
    <s v="Y"/>
  </r>
  <r>
    <x v="5"/>
    <s v="100604"/>
    <s v="PK Qualcomm MTP Kona 55-PK466-1 Assy, 5G Module"/>
    <s v="Qualcom"/>
    <n v="426"/>
    <n v="3221489.4301860002"/>
    <n v="123.90343962253847"/>
    <n v="7562.1817610000007"/>
    <n v="0"/>
    <n v="0"/>
    <n v="0"/>
    <x v="2"/>
    <s v="No provision"/>
    <s v="Y"/>
  </r>
  <r>
    <x v="5"/>
    <s v="100605"/>
    <s v="PK Qualcomm MTP Kona 55-PK467-1 Assy, 5G Module1"/>
    <s v="Qualcom"/>
    <n v="852"/>
    <n v="6530013.7300000004"/>
    <n v="251.15437423076924"/>
    <n v="7664.3353638497656"/>
    <n v="0"/>
    <n v="0"/>
    <n v="0"/>
    <x v="2"/>
    <s v="No provision"/>
    <s v="Y"/>
  </r>
  <r>
    <x v="5"/>
    <s v="100606"/>
    <s v="PK Qualcomm MTP Kona 55-PK468-1 Assy, 5G Module3"/>
    <s v="Qualcom"/>
    <n v="1691"/>
    <n v="12699168.189999999"/>
    <n v="488.42954576923074"/>
    <n v="7509.8570017740976"/>
    <n v="0"/>
    <n v="0"/>
    <n v="0"/>
    <x v="2"/>
    <s v="No provision"/>
    <s v="Y"/>
  </r>
  <r>
    <x v="5"/>
    <s v="100609"/>
    <s v="PK Qualcomm MTP Kona 50-PK492-1 Boot Camera"/>
    <s v="Qualcom"/>
    <n v="154"/>
    <n v="341449.52"/>
    <n v="13.132673846153846"/>
    <n v="2217.2046753246755"/>
    <n v="0"/>
    <n v="0"/>
    <n v="0"/>
    <x v="2"/>
    <s v="No provision"/>
    <s v="Y"/>
  </r>
  <r>
    <x v="5"/>
    <s v="100612"/>
    <s v="PK Qualcomm IDP Nicobar CA90-PL724-1 Front housing"/>
    <s v="Qualcom"/>
    <n v="2"/>
    <n v="109668.4658536585"/>
    <n v="4.218017917448404"/>
    <n v="54834.232926829252"/>
    <n v="0"/>
    <n v="0"/>
    <n v="0"/>
    <x v="1"/>
    <m/>
    <s v="N"/>
  </r>
  <r>
    <x v="5"/>
    <s v="100618"/>
    <s v="PK Qualcomm CA90-PL107-1 Front housing"/>
    <s v="Qualcom"/>
    <n v="12"/>
    <n v="888692.85"/>
    <n v="34.180494230769227"/>
    <n v="74057.737500000003"/>
    <n v="0"/>
    <n v="0"/>
    <n v="0"/>
    <x v="1"/>
    <m/>
    <s v="N"/>
  </r>
  <r>
    <x v="5"/>
    <s v="100620"/>
    <s v="PK Qualcomm Saipan 55-PG162-4 Rear housing"/>
    <s v="Qualcom"/>
    <n v="130"/>
    <n v="3025647.6492537316"/>
    <n v="116.37106343283583"/>
    <n v="23274.212686567167"/>
    <n v="0"/>
    <n v="0"/>
    <n v="0"/>
    <x v="1"/>
    <m/>
    <s v="N"/>
  </r>
  <r>
    <x v="5"/>
    <s v="100621"/>
    <s v="PK Qualcomm Saipan 55-PG160-4 Front housing"/>
    <s v="Qualcom"/>
    <n v="243"/>
    <n v="15012146.09"/>
    <n v="577.39023423076924"/>
    <n v="61778.378971193415"/>
    <n v="0"/>
    <n v="0"/>
    <n v="0"/>
    <x v="2"/>
    <s v="No provision"/>
    <s v="Y"/>
  </r>
  <r>
    <x v="5"/>
    <s v="100626"/>
    <s v="PK Qualcomm Saipan 55-PL927-1 Camera Assy"/>
    <s v="Qualcom"/>
    <n v="27"/>
    <n v="206328.69753316222"/>
    <n v="7.9357191358908548"/>
    <n v="7641.8036123393413"/>
    <n v="0"/>
    <n v="0"/>
    <n v="0"/>
    <x v="1"/>
    <m/>
    <s v="N"/>
  </r>
  <r>
    <x v="5"/>
    <s v="100627"/>
    <s v="PK Qualcomm MTP Huracan  55-PG160-6 Front housing"/>
    <s v="Qualcom"/>
    <n v="23"/>
    <n v="2218659.831789474"/>
    <n v="85.333070453441309"/>
    <n v="96463.470947368434"/>
    <n v="0"/>
    <n v="0"/>
    <n v="0"/>
    <x v="1"/>
    <m/>
    <s v="N"/>
  </r>
  <r>
    <x v="5"/>
    <s v="100630"/>
    <s v="PK Qualcomm MTP Kona 55-PG160-5 Front housing"/>
    <s v="Qualcom"/>
    <n v="89"/>
    <n v="3526700.6433082707"/>
    <n v="135.64233243493348"/>
    <n v="39625.849924812028"/>
    <n v="0"/>
    <n v="0"/>
    <n v="0"/>
    <x v="1"/>
    <m/>
    <s v="N"/>
  </r>
  <r>
    <x v="5"/>
    <s v="100637"/>
    <s v="PK Qualcomm IDP Rennel 55-PL741-1 Rear housing"/>
    <s v="Qualcom"/>
    <n v="282"/>
    <n v="10767412.619999999"/>
    <n v="414.13125461538459"/>
    <n v="38182.314255319143"/>
    <n v="0"/>
    <n v="0"/>
    <n v="0"/>
    <x v="2"/>
    <s v="No provision"/>
    <s v="Y"/>
  </r>
  <r>
    <x v="5"/>
    <s v="100638"/>
    <s v="PK Qualcomm IDP Rennel 55-PN036-1 Front Camera"/>
    <s v="Qualcom"/>
    <n v="41"/>
    <n v="396319.68001900002"/>
    <n v="15.243064616115385"/>
    <n v="9666.3336589999999"/>
    <n v="0"/>
    <n v="0"/>
    <n v="0"/>
    <x v="2"/>
    <s v="No provision"/>
    <s v="Y"/>
  </r>
  <r>
    <x v="5"/>
    <s v="100640"/>
    <s v="PK Qualcomm IDP Rennel 55-PF951-6 Front housing"/>
    <s v="Qualcom"/>
    <n v="1071"/>
    <n v="47009997.277813271"/>
    <n v="1808.0768183774335"/>
    <n v="43893.554881244883"/>
    <n v="0"/>
    <n v="0"/>
    <n v="0"/>
    <x v="1"/>
    <m/>
    <s v="N"/>
  </r>
  <r>
    <x v="5"/>
    <s v="100653"/>
    <s v="PK Qualcomm Saipan 55-PN811-1"/>
    <s v="Qualcom"/>
    <n v="204"/>
    <n v="1269644.770092"/>
    <n v="48.832491157384617"/>
    <n v="6223.7488730000005"/>
    <n v="0"/>
    <n v="0"/>
    <n v="0"/>
    <x v="2"/>
    <s v="No provision"/>
    <s v="Y"/>
  </r>
  <r>
    <x v="5"/>
    <s v="100654"/>
    <s v="PK Qualcomm Saipan 55-PN812-1"/>
    <s v="Qualcom"/>
    <n v="144"/>
    <n v="884542.41993600002"/>
    <n v="34.020862305230771"/>
    <n v="6142.655694"/>
    <n v="0"/>
    <n v="0"/>
    <n v="0"/>
    <x v="2"/>
    <s v="No provision"/>
    <s v="Y"/>
  </r>
  <r>
    <x v="5"/>
    <s v="100669"/>
    <s v="PK Qualcomm MTP Tule 55-PP348-1 Front housing"/>
    <s v="Qualcom"/>
    <n v="28"/>
    <n v="807245.12"/>
    <n v="31.047889230769229"/>
    <n v="28830.182857142856"/>
    <n v="0"/>
    <n v="0"/>
    <n v="0"/>
    <x v="2"/>
    <s v="No provision"/>
    <s v="Y"/>
  </r>
  <r>
    <x v="5"/>
    <s v="100694"/>
    <s v="PK Qualcomm MTP Kona CA90-YD490-1 Rear housing"/>
    <s v="Qualcom"/>
    <n v="45"/>
    <n v="1323023.7678832118"/>
    <n v="50.885529533969688"/>
    <n v="29400.528175182484"/>
    <n v="0"/>
    <n v="0"/>
    <n v="0"/>
    <x v="1"/>
    <m/>
    <s v="N"/>
  </r>
  <r>
    <x v="5"/>
    <s v="100704"/>
    <s v="PK Qualcomm MTP Bittra 55-PM922-10 Rear housing"/>
    <s v="Qualcom"/>
    <n v="90"/>
    <n v="2565002.6449781661"/>
    <n v="98.653947883775615"/>
    <n v="28500.02938864629"/>
    <n v="0"/>
    <n v="0"/>
    <n v="0"/>
    <x v="1"/>
    <m/>
    <s v="N"/>
  </r>
  <r>
    <x v="5"/>
    <s v="100711"/>
    <s v="PK Qualcomm MTP Lahaina 50-PP328-1 Module 3"/>
    <s v="Qualcom"/>
    <n v="2067"/>
    <n v="17238342.88466255"/>
    <n v="663.01318787163655"/>
    <n v="8339.7885266872527"/>
    <n v="0"/>
    <n v="0"/>
    <n v="0"/>
    <x v="1"/>
    <m/>
    <s v="N"/>
  </r>
  <r>
    <x v="5"/>
    <s v="100713"/>
    <s v="PK Qualcomm MTP Lahaina 55-PP324-1 Module 1"/>
    <s v="Qualcom"/>
    <n v="272"/>
    <n v="7814891.7104761899"/>
    <n v="300.57275809523804"/>
    <n v="28731.219523809523"/>
    <n v="0"/>
    <n v="0"/>
    <n v="0"/>
    <x v="1"/>
    <m/>
    <s v="N"/>
  </r>
  <r>
    <x v="5"/>
    <s v="100714"/>
    <s v="PK Qualcomm MTP Lahaina 55-PP323-1 Module 0"/>
    <s v="Qualcom"/>
    <n v="118"/>
    <n v="2848712.61"/>
    <n v="109.56586961538461"/>
    <n v="24141.632288135592"/>
    <n v="0"/>
    <n v="0"/>
    <n v="0"/>
    <x v="2"/>
    <s v="No provision"/>
    <s v="Y"/>
  </r>
  <r>
    <x v="5"/>
    <s v="100720"/>
    <s v="PK Qualcomm MTP Chitwan 55-PM922-20 Rear housing"/>
    <s v="Qualcom"/>
    <n v="10"/>
    <n v="452745.12941176468"/>
    <n v="17.413274208144795"/>
    <n v="45274.512941176465"/>
    <n v="0"/>
    <n v="0"/>
    <n v="0"/>
    <x v="1"/>
    <m/>
    <s v="N"/>
  </r>
  <r>
    <x v="5"/>
    <s v="100732"/>
    <s v="PK Qualcomm MTP Kona 55-PN813-2"/>
    <s v="Qualcom"/>
    <n v="88"/>
    <n v="56407.930039999999"/>
    <n v="2.1695357707692309"/>
    <n v="640.99920499999996"/>
    <n v="0"/>
    <n v="0"/>
    <n v="0"/>
    <x v="2"/>
    <s v="No provision"/>
    <s v="Y"/>
  </r>
  <r>
    <x v="5"/>
    <s v="100746"/>
    <s v="PK Qualcomm IDP Cedros 55-PR725-1 Front housing"/>
    <s v="Qualcom"/>
    <n v="263"/>
    <n v="21454395.43"/>
    <n v="825.16905499999996"/>
    <n v="81575.648022813693"/>
    <n v="0"/>
    <n v="0"/>
    <n v="0"/>
    <x v="2"/>
    <s v="No provision"/>
    <s v="Y"/>
  </r>
  <r>
    <x v="5"/>
    <s v="100747"/>
    <s v="PK Qualcomm IDP Cedros 55-PR919-1 Display Carrier"/>
    <s v="Qualcom"/>
    <n v="919"/>
    <n v="15228609.470000001"/>
    <n v="585.71574884615393"/>
    <n v="16570.848171926009"/>
    <n v="0"/>
    <n v="0"/>
    <n v="0"/>
    <x v="2"/>
    <s v="No provision"/>
    <s v="Y"/>
  </r>
  <r>
    <x v="5"/>
    <s v="100748"/>
    <s v="PK Qualcomm MTP Lahaina 55-PM922-30 Rear Housing"/>
    <s v="Qualcom"/>
    <n v="383"/>
    <n v="11159760.27471354"/>
    <n v="429.22154902744387"/>
    <n v="29137.75528645833"/>
    <n v="0"/>
    <n v="0"/>
    <n v="0"/>
    <x v="1"/>
    <m/>
    <s v="N"/>
  </r>
  <r>
    <x v="5"/>
    <s v="100750"/>
    <s v="PK Qualcomm IDP Cedros 55-PR954-1 Rear housing"/>
    <s v="Qualcom"/>
    <n v="451"/>
    <n v="15112563.8257"/>
    <n v="581.25245483461538"/>
    <n v="33509.010699999999"/>
    <n v="0"/>
    <n v="0"/>
    <n v="0"/>
    <x v="1"/>
    <m/>
    <s v="N"/>
  </r>
  <r>
    <x v="5"/>
    <s v="100790"/>
    <s v="PK Qualcom MTP Makena 55-PV167-1 Frount Housing Assy"/>
    <s v="Mobile"/>
    <n v="446"/>
    <n v="25450222.369844019"/>
    <n v="978.85470653246227"/>
    <n v="57063.278856152509"/>
    <m/>
    <n v="8"/>
    <n v="456506.23084922007"/>
    <x v="1"/>
    <m/>
    <s v="N"/>
  </r>
  <r>
    <x v="5"/>
    <s v="100791"/>
    <s v="PK Quanlcom MTP Makena 50-PV171-1 Battery Door"/>
    <s v="Mobile"/>
    <n v="250"/>
    <n v="4134205.98"/>
    <n v="159.0079223076923"/>
    <n v="16536.823919999999"/>
    <s v="Item unable to recycle due to painted on product"/>
    <n v="250"/>
    <n v="4134205.9799999995"/>
    <x v="2"/>
    <s v="Reverse provison"/>
    <s v="Y"/>
  </r>
  <r>
    <x v="5"/>
    <s v="100793"/>
    <s v="PK Quanlcom MTP Makena 55-PW113-1 Bracket, Front Camera Assy"/>
    <s v="Qualcom"/>
    <n v="327"/>
    <n v="23181156.879999999"/>
    <n v="891.58295692307684"/>
    <n v="70890.388012232419"/>
    <n v="0"/>
    <n v="0"/>
    <n v="0"/>
    <x v="2"/>
    <s v="No provision"/>
    <s v="Y"/>
  </r>
  <r>
    <x v="5"/>
    <s v="100797"/>
    <s v="PK Qualcom IDP Cedros 50-PR727-1 Battery Door"/>
    <s v="Mobile"/>
    <n v="106"/>
    <n v="3600913.8399979998"/>
    <n v="138.49668615376922"/>
    <n v="33970.885282999996"/>
    <s v="Item unable to recycle due to painted on product"/>
    <n v="106"/>
    <n v="3600913.8399980003"/>
    <x v="2"/>
    <s v="Reverse provison"/>
    <s v="Y"/>
  </r>
  <r>
    <x v="5"/>
    <s v="100798"/>
    <s v="PK Qualcom IDP Kodiak 55-PR954-10 Rear Housing Assy"/>
    <s v="Qualcom"/>
    <n v="35"/>
    <n v="674792.87494183297"/>
    <n v="25.953572113147423"/>
    <n v="19279.796426909514"/>
    <n v="0"/>
    <n v="0"/>
    <n v="0"/>
    <x v="1"/>
    <m/>
    <s v="N"/>
  </r>
  <r>
    <x v="5"/>
    <s v="100810"/>
    <s v="PK Qualcom MTP Olympic Waipio 50-13198-2 Bracket Bottom"/>
    <s v="Mobile"/>
    <n v="24"/>
    <n v="218433.15291449"/>
    <n v="8.4012751120957692"/>
    <n v="9101.3813714370826"/>
    <s v="Item unable to recycle due to painted on product"/>
    <n v="74"/>
    <n v="1498336.3299819999"/>
    <x v="1"/>
    <m/>
    <s v="N"/>
  </r>
  <r>
    <x v="5"/>
    <s v="100811"/>
    <s v="PK Qualcom MTP Olympic Waipio 50-13201-1 Battery Door"/>
    <s v="Mobile"/>
    <n v="26"/>
    <n v="653756.72931520396"/>
    <n v="25.144489589046305"/>
    <n v="25144.489589046305"/>
    <s v="Item unable to recycle due to painted on product"/>
    <n v="26"/>
    <n v="582781.24000200001"/>
    <x v="1"/>
    <m/>
    <s v="N"/>
  </r>
  <r>
    <x v="5"/>
    <s v="100816"/>
    <s v="PK Qualcomm MTP Olympic Waipio 55-PV453-1/2 Sub Assy Front Top"/>
    <s v="Qualcom"/>
    <n v="129"/>
    <n v="6783630.5499999998"/>
    <n v="260.90886730769228"/>
    <n v="52586.283333333333"/>
    <n v="0"/>
    <n v="0"/>
    <n v="0"/>
    <x v="2"/>
    <s v="No provision"/>
    <s v="Y"/>
  </r>
  <r>
    <x v="5"/>
    <s v="100819"/>
    <s v="PK Qualcomm MTP Lahaina 55-PP323-2 Module 0"/>
    <s v="Qualcom"/>
    <n v="249"/>
    <n v="2901433.4875749536"/>
    <n v="111.59359567595975"/>
    <n v="11652.34332359419"/>
    <n v="0"/>
    <n v="0"/>
    <n v="0"/>
    <x v="1"/>
    <m/>
    <s v="N"/>
  </r>
  <r>
    <x v="5"/>
    <s v="100820"/>
    <s v="PK Qualcomm MTP Lahaina 55-PP324-2 Module 1"/>
    <s v="Qualcom"/>
    <n v="993"/>
    <n v="11692556.049043749"/>
    <n v="449.71369419399031"/>
    <n v="11774.980915451912"/>
    <n v="0"/>
    <n v="0"/>
    <n v="0"/>
    <x v="1"/>
    <m/>
    <s v="N"/>
  </r>
  <r>
    <x v="5"/>
    <s v="100821"/>
    <s v="PK Qualcomm MTP Makena 55-PV170-2 Rear Housing Assy"/>
    <s v="Qualcom"/>
    <n v="84"/>
    <n v="2276753.3223076919"/>
    <n v="87.567435473372768"/>
    <n v="27104.206217948715"/>
    <n v="0"/>
    <n v="0"/>
    <n v="0"/>
    <x v="1"/>
    <m/>
    <s v="N"/>
  </r>
  <r>
    <x v="5"/>
    <s v="100833"/>
    <s v="PK Qualcomm MTP Lahaina 50-PM926-3 Ant Carrier 2"/>
    <s v="Qualcom"/>
    <n v="53"/>
    <n v="3158382.6999949999"/>
    <n v="121.47625769211538"/>
    <n v="59592.126414999999"/>
    <n v="0"/>
    <n v="0"/>
    <n v="0"/>
    <x v="2"/>
    <s v="No provision"/>
    <s v="Y"/>
  </r>
  <r>
    <x v="5"/>
    <s v="100834"/>
    <s v="PK Qualcomm MTP Lahaina 50-PM927-2 Ant Carrier 3"/>
    <s v="Qualcom"/>
    <n v="189"/>
    <n v="11163466.460034"/>
    <n v="429.36409461669228"/>
    <n v="59065.960105999999"/>
    <n v="0"/>
    <n v="0"/>
    <n v="0"/>
    <x v="2"/>
    <s v="No provision"/>
    <s v="Y"/>
  </r>
  <r>
    <x v="5"/>
    <s v="100856"/>
    <s v="PK Qualcomm QRD Waipio MCVC20-014 Front housing"/>
    <s v="Qualcom"/>
    <n v="95"/>
    <n v="67657392.159960002"/>
    <n v="2602.2073907676922"/>
    <n v="712183.07536799996"/>
    <n v="0"/>
    <n v="0"/>
    <n v="0"/>
    <x v="2"/>
    <s v="No provision"/>
    <s v="Y"/>
  </r>
  <r>
    <x v="5"/>
    <s v="100871"/>
    <s v="PK Qualcomm MTP Makena 50-PM925-11 Antenna Carrier 1"/>
    <s v="Qualcom"/>
    <n v="19"/>
    <n v="464347.640006"/>
    <n v="17.859524615615385"/>
    <n v="24439.349473999999"/>
    <n v="0"/>
    <n v="0"/>
    <n v="0"/>
    <x v="2"/>
    <s v="No provision"/>
    <s v="Y"/>
  </r>
  <r>
    <x v="5"/>
    <s v="100873"/>
    <s v="PK Qualcomm MTP Makena 50-PM927-11 Antenna Carrier 3"/>
    <s v="Qualcom"/>
    <n v="305"/>
    <n v="5798876.4798499998"/>
    <n v="223.03371076346153"/>
    <n v="19012.709769999998"/>
    <n v="0"/>
    <n v="0"/>
    <n v="0"/>
    <x v="2"/>
    <s v="No provision"/>
    <s v="Y"/>
  </r>
  <r>
    <x v="5"/>
    <s v="100876"/>
    <s v="PK Qualcomm IDP CEDROS 50-PT525-2 Ant Carrier, Antenna 5 And 6"/>
    <s v="Mobile"/>
    <n v="68"/>
    <n v="2062560.3930291119"/>
    <n v="79.329245885735077"/>
    <n v="30331.770485722234"/>
    <s v="No provision to be made, as item will be recycle to New Ingot in Year 2025"/>
    <n v="0"/>
    <n v="0"/>
    <x v="1"/>
    <m/>
    <s v="N"/>
  </r>
  <r>
    <x v="5"/>
    <s v="100878"/>
    <s v="PK Qualcomm MTP Waipio 55-13197-3 Bracket, Ant 8-9"/>
    <s v="Qualcom"/>
    <n v="711"/>
    <n v="57432438.930255003"/>
    <n v="2208.9399588559618"/>
    <n v="80776.988650147687"/>
    <n v="0"/>
    <n v="0"/>
    <n v="0"/>
    <x v="2"/>
    <s v="No provision"/>
    <s v="Y"/>
  </r>
  <r>
    <x v="5"/>
    <s v="100880"/>
    <s v="PK Qualcomm MTP Barrow 55-PM 920-60 Assy, Sub Front housing"/>
    <s v="Qualcom"/>
    <n v="13"/>
    <n v="1590183.7700060001"/>
    <n v="61.160914231"/>
    <n v="122321.828462"/>
    <n v="0"/>
    <n v="0"/>
    <n v="0"/>
    <x v="2"/>
    <s v="No provision"/>
    <s v="Y"/>
  </r>
  <r>
    <x v="5"/>
    <s v="100882"/>
    <s v="PK Qualcomm IPD Cedros 50-PR952-1 Ant Carrier8-9"/>
    <s v="Mobile"/>
    <n v="76"/>
    <n v="0"/>
    <n v="0"/>
    <n v="0"/>
    <s v="No provision to be made, as item will be recycle to New Ingot in Year 2025"/>
    <n v="0"/>
    <n v="0"/>
    <x v="1"/>
    <m/>
    <s v="N"/>
  </r>
  <r>
    <x v="5"/>
    <s v="100888"/>
    <s v="PK Qualcomm MTP Makena 50-PM925-3 Antenna Carrier 1"/>
    <s v="Qualcom"/>
    <n v="10"/>
    <n v="435024.23"/>
    <n v="16.731701153846153"/>
    <n v="43502.422999999995"/>
    <n v="0"/>
    <n v="0"/>
    <n v="0"/>
    <x v="2"/>
    <s v="No provision"/>
    <s v="Y"/>
  </r>
  <r>
    <x v="5"/>
    <s v="100912"/>
    <s v="PK Qualcomm IDP Fillmore 55-PR954-30 Rear housing"/>
    <s v="Qualcom"/>
    <n v="70"/>
    <n v="5969089.2600100003"/>
    <n v="229.58035615423077"/>
    <n v="85272.703714428571"/>
    <n v="0"/>
    <n v="0"/>
    <n v="0"/>
    <x v="2"/>
    <s v="No provision"/>
    <s v="Y"/>
  </r>
  <r>
    <x v="5"/>
    <s v="100923"/>
    <s v="PK Qualcomm IDP CEDROS 50-PT525-3 Ant Carrier, Antenna 5 And 6"/>
    <s v="Mobile"/>
    <n v="346"/>
    <n v="1691504.6459394414"/>
    <n v="65.057870997670818"/>
    <n v="4888.7417512700622"/>
    <s v="No provision to be made, as item will be recycle to New Ingot in Year 2025"/>
    <n v="0"/>
    <n v="0"/>
    <x v="1"/>
    <m/>
    <s v="N"/>
  </r>
  <r>
    <x v="5"/>
    <s v="100961"/>
    <s v="PK Qualcomm IDP Fillmore 50-PR727-3 Battery Door"/>
    <s v="Mobile"/>
    <n v="84"/>
    <n v="1036271.6219046901"/>
    <n v="39.856600842488078"/>
    <n v="12336.566927436787"/>
    <s v="No provision to be made, as item will be recycle to New Ingot in Year 2025"/>
    <n v="0"/>
    <n v="0"/>
    <x v="1"/>
    <m/>
    <s v="N"/>
  </r>
  <r>
    <x v="5"/>
    <s v="100973"/>
    <s v="PK Qualcom IDPS Netrani 55-28885-9 Front Carrier Bottom"/>
    <s v="Qualcom"/>
    <n v="52"/>
    <n v="5024903.3100239998"/>
    <n v="193.26551192399998"/>
    <n v="96632.755961999996"/>
    <n v="0"/>
    <n v="0"/>
    <n v="0"/>
    <x v="2"/>
    <s v="No provision"/>
    <s v="Y"/>
  </r>
  <r>
    <x v="5"/>
    <s v="100977"/>
    <s v="PK Qualcom MTP Kailua 50-26678-2 Assy Rear Frame Carrier Ant 2 And 3"/>
    <s v="Qualcom"/>
    <n v="40"/>
    <n v="2960618.88"/>
    <n v="113.86995692307691"/>
    <n v="74015.471999999994"/>
    <n v="0"/>
    <n v="0"/>
    <n v="0"/>
    <x v="2"/>
    <s v="No provision"/>
    <s v="Y"/>
  </r>
  <r>
    <x v="5"/>
    <s v="101009"/>
    <s v="PK Qualcom ADP Air Mulsanne ( Gen 5) 50-36915-1 Plastic Faceplate Insert, Pcie Card"/>
    <s v="Qualcom"/>
    <n v="25"/>
    <n v="75818.722145864696"/>
    <n v="2.9161046979178731"/>
    <n v="3032.7488858345878"/>
    <n v="0"/>
    <n v="0"/>
    <n v="0"/>
    <x v="1"/>
    <m/>
    <s v="N"/>
  </r>
  <r>
    <x v="5"/>
    <s v="101049"/>
    <s v="PK Qualcomm IDP Cedros 55-PR954-70 Assy, Rear Housing"/>
    <s v="Mobile"/>
    <n v="25"/>
    <n v="71896.544778602198"/>
    <n v="2.7652517222539306"/>
    <n v="2875.8617911440879"/>
    <s v="No provision to be made, as item will be recycle to New Ingot in Year 2025"/>
    <n v="0"/>
    <n v="0"/>
    <x v="1"/>
    <m/>
    <s v="N"/>
  </r>
  <r>
    <x v="5"/>
    <s v="101060"/>
    <s v="PK Qualcomm MTP Kuno 55-28885-5,Sub Assy, Front, Bottom Assy"/>
    <s v="Mobile"/>
    <n v="67"/>
    <n v="2521383.6498531643"/>
    <n v="96.976294225121705"/>
    <n v="37632.591788853199"/>
    <s v="No provision to be made, as item will be recycle to New Ingot in Year 2025"/>
    <n v="0"/>
    <n v="0"/>
    <x v="1"/>
    <m/>
    <s v="N"/>
  </r>
  <r>
    <x v="5"/>
    <s v="101131"/>
    <s v="PK Qualcomm CPE Pinnacles 55-36814-2 Grounding Frame"/>
    <s v="Mobile"/>
    <n v="168"/>
    <n v="14709913.548730001"/>
    <n v="565.76590572038469"/>
    <n v="87559.009218630963"/>
    <s v="No provision to be made, as item will be recycle to New Ingot in Year 2025"/>
    <n v="0"/>
    <n v="0"/>
    <x v="1"/>
    <m/>
    <s v="N"/>
  </r>
  <r>
    <x v="5"/>
    <s v="101134"/>
    <s v="PK Qualcomm MTP CAMANO  55-PR954-90 Assy, Sub Assy Rear Housing"/>
    <s v="Mobile"/>
    <n v="50"/>
    <n v="432540.43872495473"/>
    <n v="16.636170720190567"/>
    <n v="8650.8087744990953"/>
    <s v="No provision to be made, as item will be recycle to New Ingot in Year 2025"/>
    <n v="0"/>
    <n v="0"/>
    <x v="1"/>
    <m/>
    <s v="N"/>
  </r>
  <r>
    <x v="5"/>
    <s v="101135"/>
    <s v="PK Qualcomm MTP Pinnacles 50-28768-2 Frame Wlan Area, Multipurpose"/>
    <s v="Mobile"/>
    <n v="156"/>
    <n v="25658409.730044"/>
    <n v="986.86191269400001"/>
    <n v="164476.985449"/>
    <s v="No provision to be made, as item will be recycle to New Ingot in Year 2025"/>
    <n v="0"/>
    <n v="0"/>
    <x v="2"/>
    <s v="No provision"/>
    <s v="Y"/>
  </r>
  <r>
    <x v="5"/>
    <s v="101137"/>
    <s v="PK Qualcomm MTP Pinnacles 50-40109-2 Omni Antenna , Carier"/>
    <s v="Mobile"/>
    <n v="119"/>
    <n v="2632156.8845921801"/>
    <n v="101.23680325354539"/>
    <n v="22118.965416741008"/>
    <s v="No provision to be made, as item will be recycle to New Ingot in Year 2025"/>
    <n v="0"/>
    <n v="0"/>
    <x v="1"/>
    <m/>
    <s v="N"/>
  </r>
  <r>
    <x v="5"/>
    <s v="101141"/>
    <s v="PK Qualcomm MTP Camano  55-PR919-20 Display Carrier Frame Assy"/>
    <s v="Mobile"/>
    <n v="43"/>
    <n v="3309167.9558370402"/>
    <n v="127.27569060911694"/>
    <n v="76957.394321791639"/>
    <s v="No provision to be made, as item will be recycle to New Ingot in Year 2025"/>
    <n v="0"/>
    <n v="0"/>
    <x v="1"/>
    <m/>
    <s v="N"/>
  </r>
  <r>
    <x v="5"/>
    <s v="101142"/>
    <s v="PK Qualcomm MTP Camano  55-PR919-30 Display Carrier Frame Assy"/>
    <s v="Mobile"/>
    <n v="121"/>
    <n v="3917580.095761992"/>
    <n v="150.67615752930737"/>
    <n v="32376.695006297454"/>
    <s v="No provision to be made, as item will be recycle to New Ingot in Year 2025"/>
    <n v="0"/>
    <n v="0"/>
    <x v="1"/>
    <m/>
    <s v="N"/>
  </r>
  <r>
    <x v="5"/>
    <s v="101148"/>
    <s v="PK Qualcomm IDP Hamoa 50-34672-2 Housing, Rear"/>
    <s v="Mobile"/>
    <n v="64"/>
    <n v="2759145.740032"/>
    <n v="106.12099000123077"/>
    <n v="43111.652188"/>
    <s v="No provision to be made, as item will be recycle to New Ingot in Year 2025"/>
    <n v="0"/>
    <n v="0"/>
    <x v="2"/>
    <s v="No provision"/>
    <s v="Y"/>
  </r>
  <r>
    <x v="5"/>
    <s v="101163"/>
    <s v="PK Qualcomm QCP Hamoa 55-34673-3 Housing, Front Assy"/>
    <s v="Mobile"/>
    <n v="10"/>
    <n v="841727.52"/>
    <n v="32.374135384615386"/>
    <n v="84172.752000000008"/>
    <s v="No provision to be made, as item will be recycle to New Ingot in Year 2025"/>
    <n v="0"/>
    <n v="0"/>
    <x v="2"/>
    <s v="No provision"/>
    <s v="Y"/>
  </r>
  <r>
    <x v="5"/>
    <s v="101167"/>
    <s v="PK Qualcomm MTP PAKALA 55-58484-1 FRONT HOUSING"/>
    <s v="Mobile"/>
    <n v="190"/>
    <n v="16020513.644552501"/>
    <n v="616.17360171355767"/>
    <n v="84318.49286606579"/>
    <s v="No provision to be made, as item will be recycle to New Ingot in Year 2025"/>
    <n v="0"/>
    <n v="0"/>
    <x v="2"/>
    <s v="No provision"/>
    <s v="Y"/>
  </r>
  <r>
    <x v="5"/>
    <s v="101168"/>
    <s v="PK Qualcomm MTP PAKALA 55-58184-1 CARRIER FRAME, ASSY"/>
    <s v="Mobile"/>
    <n v="51"/>
    <n v="8223562.59999"/>
    <n v="316.2908692303846"/>
    <n v="161246.32548999999"/>
    <s v="No provision to be made, as item will be recycle to New Ingot in Year 2025"/>
    <n v="0"/>
    <n v="0"/>
    <x v="2"/>
    <s v="No provision"/>
    <s v="Y"/>
  </r>
  <r>
    <x v="5"/>
    <s v="101172"/>
    <s v="PK  Qualcomm MTP PAKALA 55-29708-20 MIDFRAME, HEATSINK ASSY_PROCESS"/>
    <s v="Qualcom"/>
    <n v="30"/>
    <n v="5790028.6189221665"/>
    <n v="222.69340842008333"/>
    <n v="193000.95396407222"/>
    <n v="0"/>
    <n v="0"/>
    <n v="0"/>
    <x v="1"/>
    <m/>
    <s v="N"/>
  </r>
  <r>
    <x v="5"/>
    <s v="101179"/>
    <s v="PK Qualcomm MTP PINNACLES CA90-28768-2 FRAME, WLAN AREA, MULTIPURPOSE"/>
    <s v="Mobile"/>
    <n v="154"/>
    <n v="10257440.490065999"/>
    <n v="394.51694192561536"/>
    <n v="66606.756429000001"/>
    <s v="No provision to be made, as item will be recycle to New Ingot in Year 2025"/>
    <n v="0"/>
    <n v="0"/>
    <x v="2"/>
    <s v="No provision"/>
    <s v="Y"/>
  </r>
  <r>
    <x v="5"/>
    <s v="101184"/>
    <s v="PK Qualcomm IDP HAMOA CA90-43226-1 HEAT SPREADER, DIECAST"/>
    <s v="Mobile"/>
    <n v="156"/>
    <n v="3963346.5800760002"/>
    <n v="152.43640692600002"/>
    <n v="25406.067821000001"/>
    <s v="No provision to be made, as item will be recycle to New Ingot in Year 2025"/>
    <n v="0"/>
    <n v="0"/>
    <x v="2"/>
    <s v="No provision"/>
    <s v="Y"/>
  </r>
  <r>
    <x v="5"/>
    <s v="101185"/>
    <s v="PK Qualcomm MTP PAKALA 55-58184-20 CARRIER FRAME, ASSY"/>
    <s v="Mobile"/>
    <n v="21"/>
    <n v="2740084.15298894"/>
    <n v="105.38785203803616"/>
    <n v="130480.19776137809"/>
    <s v="No provision to be made, as item will be recycle to New Ingot in Year 2025"/>
    <n v="0"/>
    <n v="0"/>
    <x v="2"/>
    <s v="No provision"/>
    <s v="Y"/>
  </r>
  <r>
    <x v="5"/>
    <s v="101190"/>
    <s v="PK Qualcomm MTP IDPS MILOS 55-PM920-100 FRONT HOUSING"/>
    <s v="Mobile"/>
    <n v="32"/>
    <n v="3333928.8264654242"/>
    <n v="128.2280317871317"/>
    <n v="104185.2758270445"/>
    <s v="No provision to be made, as item will be recycle to New Ingot in Year 2025"/>
    <n v="0"/>
    <n v="0"/>
    <x v="1"/>
    <m/>
    <s v="N"/>
  </r>
  <r>
    <x v="5"/>
    <s v="101191"/>
    <s v="PK Qualcomm MTP Sariska 55-29708-60 MIDFRAME, HEATSINK ASSY_PROCESS (NO HIEAT PIPE)"/>
    <s v="Mobile"/>
    <n v="1788"/>
    <n v="121287449.87830153"/>
    <n v="4664.9019183962127"/>
    <n v="67834.144227237994"/>
    <s v="No provision to be made, as item will be recycle to New Ingot in Year 2025"/>
    <n v="0"/>
    <n v="0"/>
    <x v="1"/>
    <m/>
    <s v="N"/>
  </r>
  <r>
    <x v="5"/>
    <s v="101195"/>
    <s v="PK Qualcomm MTP IDPS MILOS CA90-58183-1 FRAME, WLAN AREA, MULTIPURPOSE (2)"/>
    <s v="Mobile"/>
    <n v="154"/>
    <n v="9382010.2673704494"/>
    <n v="360.84654874501729"/>
    <n v="60922.14459331461"/>
    <s v="No provision to be made, as item will be recycle to New Ingot in Year 2025"/>
    <n v="0"/>
    <n v="0"/>
    <x v="2"/>
    <s v="No provision"/>
    <s v="Y"/>
  </r>
  <r>
    <x v="5"/>
    <s v="120123"/>
    <s v="PK ACE WHB Dipole ASSY( 79D-00278)(2)"/>
    <s v="Mobile"/>
    <n v="108831"/>
    <n v="1495167458.85044"/>
    <n v="57506.440725016924"/>
    <n v="13738.433523999964"/>
    <s v="Recyle in 2026"/>
    <n v="108831"/>
    <n v="1495167458.8504441"/>
    <x v="2"/>
    <s v="Reverse provison"/>
    <s v="Y"/>
  </r>
  <r>
    <x v="5"/>
    <s v="120157"/>
    <s v="PK LGIT Gen3 AL5"/>
    <s v="Auto"/>
    <n v="3588"/>
    <n v="163106483.45641255"/>
    <n v="6273.3262867850981"/>
    <n v="45458.886136123903"/>
    <n v="0"/>
    <n v="0"/>
    <n v="0"/>
    <x v="1"/>
    <m/>
    <s v="N"/>
  </r>
  <r>
    <x v="5"/>
    <s v="120158"/>
    <s v="PK LGIT Gen3 AL6"/>
    <s v="Auto"/>
    <n v="11216"/>
    <n v="483494355.36887282"/>
    <n v="18595.936744956645"/>
    <n v="43107.556648437305"/>
    <n v="0"/>
    <n v="0"/>
    <n v="0"/>
    <x v="1"/>
    <m/>
    <s v="N"/>
  </r>
  <r>
    <x v="5"/>
    <s v="120160"/>
    <s v="PK LGIT Gen 2"/>
    <s v="Auto"/>
    <n v="2284"/>
    <n v="93184605.791977823"/>
    <n v="3584.0232996914547"/>
    <n v="40798.86418212689"/>
    <s v="No provision to be made, as item will be recycle to New Ingot in Year 2025"/>
    <n v="0"/>
    <n v="0"/>
    <x v="1"/>
    <m/>
    <s v="N"/>
  </r>
  <r>
    <x v="5"/>
    <s v="120165"/>
    <s v="PK PSA BMS Bottom Cover 3CAC00182A"/>
    <s v="Auto"/>
    <n v="849"/>
    <n v="42681776.128854588"/>
    <n v="1641.6067741867148"/>
    <n v="50272.998973915885"/>
    <s v="No provision to be made, as item will be recycle to New Ingot in Year 2025"/>
    <n v="0"/>
    <n v="0"/>
    <x v="1"/>
    <m/>
    <s v="N"/>
  </r>
  <r>
    <x v="5"/>
    <s v="120166"/>
    <s v="PK PSA BMS Top Cover 3CAC00181A"/>
    <s v="Auto"/>
    <n v="240"/>
    <n v="5473155.0066410499"/>
    <n v="210.50596179388654"/>
    <n v="22804.812527671042"/>
    <s v="No provision to be made, as item will be recycle to New Ingot in Year 2025"/>
    <n v="0"/>
    <n v="0"/>
    <x v="1"/>
    <m/>
    <s v="N"/>
  </r>
  <r>
    <x v="5"/>
    <s v="120178"/>
    <s v="PK 570W 3MAM00541A"/>
    <s v="Auto"/>
    <n v="871"/>
    <n v="59236735.880025014"/>
    <n v="2278.3359953855775"/>
    <n v="68010.02971300231"/>
    <s v="No provision to be made, as item will be recycle to New Ingot in Year 2025"/>
    <n v="0"/>
    <n v="0"/>
    <x v="1"/>
    <m/>
    <s v="N"/>
  </r>
  <r>
    <x v="5"/>
    <s v="120179"/>
    <s v="PK EP96-05616A RFT- SHIELD"/>
    <s v="Mobile"/>
    <n v="274"/>
    <n v="2278835.8199740001"/>
    <n v="87.647531537461546"/>
    <n v="8316.9190510000008"/>
    <s v="Item unable to recycle due to painted on product"/>
    <n v="274"/>
    <n v="2278835.8199740001"/>
    <x v="2"/>
    <s v="Reverse provison"/>
    <s v="Y"/>
  </r>
  <r>
    <x v="5"/>
    <s v="120187"/>
    <s v="PK TRW-Nissan/FCA/GMT 4.8 Lenmount(336416-13/A011F352)"/>
    <s v="Auto"/>
    <n v="3500"/>
    <n v="26161563.068398476"/>
    <n v="1006.2139641691722"/>
    <n v="7474.7323052567071"/>
    <n v="0"/>
    <n v="0"/>
    <n v="0"/>
    <x v="1"/>
    <m/>
    <s v="N"/>
  </r>
  <r>
    <x v="5"/>
    <s v="120192"/>
    <s v="PK TRW-FCA 4.8 Cover A011K991"/>
    <s v="Auto"/>
    <n v="20768"/>
    <n v="238439560.46648049"/>
    <n v="9170.7523256338645"/>
    <n v="11481.103643416818"/>
    <n v="0"/>
    <n v="0"/>
    <n v="0"/>
    <x v="1"/>
    <m/>
    <s v="N"/>
  </r>
  <r>
    <x v="5"/>
    <s v="120201"/>
    <s v="PK Hanwha FC29-003780A- Case Top"/>
    <s v="Mobile"/>
    <n v="206"/>
    <n v="7884753.6499300003"/>
    <n v="303.25975576653849"/>
    <n v="38275.503154999999"/>
    <s v="Item Unable to do in-house recycle due to special painting on product, Item will be included in Scrap Sales Plan in Year 2025"/>
    <n v="206"/>
    <n v="7884753.6499299994"/>
    <x v="2"/>
    <s v="Reverse provison"/>
    <s v="Y"/>
  </r>
  <r>
    <x v="5"/>
    <s v="120202"/>
    <s v="PK Hanwha FC29-003781B- Case Bottom"/>
    <s v="Mobile"/>
    <n v="38"/>
    <n v="1503098.0099820001"/>
    <n v="57.811461922384616"/>
    <n v="39555.210789000004"/>
    <s v="Item Unable to do in-house recycle due to special painting on product, Item will be included in Scrap Sales Plan in Year 2025"/>
    <n v="38"/>
    <n v="1503098.0099819999"/>
    <x v="2"/>
    <s v="Reverse provison"/>
    <s v="Y"/>
  </r>
  <r>
    <x v="5"/>
    <s v="120203"/>
    <s v="PK Hanwha FC15-002791A- Cover Bottom"/>
    <s v="Mobile"/>
    <n v="910"/>
    <n v="54211405.45002"/>
    <n v="2085.0540557700001"/>
    <n v="59572.973021999998"/>
    <s v="Item Unable to do in-house recycle due to special painting on product, Item will be included in Scrap Sales Plan in Year 2025"/>
    <n v="910"/>
    <n v="54211405.45002"/>
    <x v="2"/>
    <s v="Reverse provison"/>
    <s v="Y"/>
  </r>
  <r>
    <x v="5"/>
    <s v="120205"/>
    <s v="PK Hanwha FC29-002464H- Case Top"/>
    <s v="Mobile"/>
    <n v="128"/>
    <n v="5043049.6299520005"/>
    <n v="193.96344730584616"/>
    <n v="39398.825234000004"/>
    <s v="Item Unable to do in-house recycle due to special painting on product, Item will be included in Scrap Sales Plan in Year 2025"/>
    <n v="128"/>
    <n v="5043049.6299520005"/>
    <x v="2"/>
    <s v="Reverse provison"/>
    <s v="Y"/>
  </r>
  <r>
    <x v="5"/>
    <s v="120208"/>
    <s v="PK Hanwha FC15-002206B- Cover Bottom"/>
    <s v="Mobile"/>
    <n v="766"/>
    <n v="79685902.189741999"/>
    <n v="3064.8423919131537"/>
    <n v="104028.59293699999"/>
    <s v="Item Unable to do in-house recycle due to special painting on product, Item will be included in Scrap Sales Plan in Year 2025"/>
    <n v="766"/>
    <n v="79685902.189741999"/>
    <x v="2"/>
    <s v="Reverse provison"/>
    <s v="Y"/>
  </r>
  <r>
    <x v="5"/>
    <s v="120210"/>
    <s v="PK Hanwha FC29-003420A- Cap Bolt"/>
    <s v="Mobile"/>
    <n v="1380"/>
    <n v="72916734.849419996"/>
    <n v="2804.4898019007692"/>
    <n v="52838.213658999994"/>
    <s v="Item Unable to do in-house recycle due to special painting on product, Item will be included in Scrap Sales Plan in Year 2025"/>
    <n v="1380"/>
    <n v="72916734.849419996"/>
    <x v="2"/>
    <s v="Reverse provison"/>
    <s v="Y"/>
  </r>
  <r>
    <x v="5"/>
    <s v="120211"/>
    <s v="PK Hanwha FC29-008329A- Case Bottom"/>
    <s v="Mobile"/>
    <n v="14"/>
    <n v="784809.45999400003"/>
    <n v="30.184979230538463"/>
    <n v="56057.818571000003"/>
    <s v="Item Unable to do in-house recycle due to special painting on product, Item will be included in Scrap Sales Plan in Year 2025"/>
    <n v="14"/>
    <n v="784809.45999400003"/>
    <x v="2"/>
    <s v="Reverse provison"/>
    <s v="Y"/>
  </r>
  <r>
    <x v="5"/>
    <s v="120212"/>
    <s v="PK Hanwha FC29-008726A- Case Bottom"/>
    <s v="Mobile"/>
    <n v="449"/>
    <n v="20956476.629822999"/>
    <n v="806.01833191626918"/>
    <n v="46673.667326999996"/>
    <s v="Item Unable to do in-house recycle due to special painting on product, Item will be included in Scrap Sales Plan in Year 2025"/>
    <n v="449"/>
    <n v="20956476.629822999"/>
    <x v="2"/>
    <s v="Reverse provison"/>
    <s v="Y"/>
  </r>
  <r>
    <x v="5"/>
    <s v="120222"/>
    <s v="PK Hanwha FC29-007182A- Holder DN 2M"/>
    <s v="Mobile"/>
    <n v="4559"/>
    <n v="53504010.439433001"/>
    <n v="2057.8465553628075"/>
    <n v="11735.909287"/>
    <s v="Item Unable to do in-house recycle due to special painting on product, Item will be included in Scrap Sales Plan in Year 2025"/>
    <n v="4559"/>
    <n v="53504010.439433008"/>
    <x v="2"/>
    <s v="Reverse provison"/>
    <s v="Y"/>
  </r>
  <r>
    <x v="5"/>
    <s v="120224"/>
    <s v="PK Hanwha FC15-005434A- Cover Cabel Hole"/>
    <s v="Mobile"/>
    <n v="384"/>
    <n v="26000021.920127999"/>
    <n v="1000.0008430818461"/>
    <n v="67708.390417000002"/>
    <s v="Item Unable to do in-house recycle due to special painting on product, Item will be included in Scrap Sales Plan in Year 2025"/>
    <n v="384"/>
    <n v="26000021.920128003"/>
    <x v="2"/>
    <s v="Reverse provison"/>
    <s v="Y"/>
  </r>
  <r>
    <x v="5"/>
    <s v="120227"/>
    <s v="PK Hanwha FC29-008820A- Case Top"/>
    <s v="Mobile"/>
    <n v="1"/>
    <n v="33185.99"/>
    <n v="1.2763842307692308"/>
    <n v="33185.99"/>
    <s v="Item Unable to do in-house recycle due to special painting on product, Item will be included in Scrap Sales Plan in Year 2025"/>
    <n v="1"/>
    <n v="33185.99"/>
    <x v="2"/>
    <s v="Reverse provison"/>
    <s v="Y"/>
  </r>
  <r>
    <x v="5"/>
    <s v="120228"/>
    <s v="PK Hanwha FC15-005351A- Cover Rear"/>
    <s v="Mobile"/>
    <n v="167"/>
    <n v="3099302.2899489999"/>
    <n v="119.20393422880768"/>
    <n v="18558.696347000001"/>
    <s v="Item Unable to do in-house recycle due to special painting on product, Item will be included in Scrap Sales Plan in Year 2025"/>
    <n v="167"/>
    <n v="3099302.2899490003"/>
    <x v="2"/>
    <s v="Reverse provison"/>
    <s v="Y"/>
  </r>
  <r>
    <x v="5"/>
    <s v="120230"/>
    <s v="PK Hanwha FC29-009213A-Case Top"/>
    <s v="Mobile"/>
    <n v="6"/>
    <n v="280136.37"/>
    <n v="10.774475769230769"/>
    <n v="46689.394999999997"/>
    <s v="Item Unable to do in-house recycle due to special painting on product, Item will be included in Scrap Sales Plan in Year 2025"/>
    <n v="6"/>
    <n v="280136.37"/>
    <x v="2"/>
    <s v="Reverse provison"/>
    <s v="Y"/>
  </r>
  <r>
    <x v="5"/>
    <s v="120232"/>
    <s v="PK Hanwha FC15-001592A-Sensor Guide Holder"/>
    <s v="Mobile"/>
    <n v="2"/>
    <n v="13145.69"/>
    <n v="0.50560346153846158"/>
    <n v="6572.8450000000003"/>
    <s v="Item Unable to do in-house recycle due to special painting on product, Item will be included in Scrap Sales Plan in Year 2025"/>
    <n v="2"/>
    <n v="13145.69"/>
    <x v="2"/>
    <s v="Reverse provison"/>
    <s v="Y"/>
  </r>
  <r>
    <x v="5"/>
    <s v="120236"/>
    <s v="PK Hanwha FC29-008098B- Holder DN 4M Fixed(2)"/>
    <s v="Mobile"/>
    <n v="456"/>
    <n v="5521990.3201200003"/>
    <n v="212.38424308153847"/>
    <n v="12109.627895000001"/>
    <s v="Item Unable to do in-house recycle due to special painting on product, Item will be included in Scrap Sales Plan in Year 2025"/>
    <n v="456"/>
    <n v="5521990.3201200003"/>
    <x v="2"/>
    <s v="Reverse provison"/>
    <s v="Y"/>
  </r>
  <r>
    <x v="5"/>
    <s v="120237"/>
    <s v="PK Hanwha FC29-008098C- Holder DN 4M Fixed(2)"/>
    <s v="Mobile"/>
    <n v="1583"/>
    <n v="37474094.469618998"/>
    <n v="1441.311325754577"/>
    <n v="23672.832892999999"/>
    <s v="Item Unable to do in-house recycle due to special painting on product, Item will be included in Scrap Sales Plan in Year 2025"/>
    <n v="1583"/>
    <n v="37474094.469618998"/>
    <x v="2"/>
    <s v="Reverse provison"/>
    <s v="Y"/>
  </r>
  <r>
    <x v="5"/>
    <s v="120238"/>
    <s v="PK Hanwha FC29-003420B- Cap Bolt"/>
    <s v="Mobile"/>
    <n v="53"/>
    <n v="234123.30001499999"/>
    <n v="9.0047423082692308"/>
    <n v="4417.4207550000001"/>
    <s v="Item Unable to do in-house recycle due to special painting on product, Item will be included in Scrap Sales Plan in Year 2025"/>
    <n v="53"/>
    <n v="234123.30001500002"/>
    <x v="2"/>
    <s v="Reverse provison"/>
    <s v="Y"/>
  </r>
  <r>
    <x v="5"/>
    <s v="120241"/>
    <s v="PK Hanwha FC29-004224F Case Top"/>
    <s v="Mobile"/>
    <n v="641"/>
    <n v="24452653.750236999"/>
    <n v="940.48668270142309"/>
    <n v="38147.665756999995"/>
    <s v="Item Unable to do in-house recycle due to special painting on product, Item will be included in Scrap Sales Plan in Year 2025"/>
    <n v="641"/>
    <n v="24452653.750237003"/>
    <x v="2"/>
    <s v="Reverse provison"/>
    <s v="Y"/>
  </r>
  <r>
    <x v="5"/>
    <s v="120243"/>
    <s v="PK Hanwha AM07-014258A Mount Plate"/>
    <s v="Mobile"/>
    <n v="5"/>
    <n v="162731.79999999999"/>
    <n v="6.258915384615384"/>
    <n v="32546.359999999997"/>
    <s v="Item Unable to do in-house recycle due to special painting on product, Item will be included in Scrap Sales Plan in Year 2025"/>
    <n v="5"/>
    <n v="162731.79999999999"/>
    <x v="2"/>
    <s v="Reverse provison"/>
    <s v="Y"/>
  </r>
  <r>
    <x v="5"/>
    <s v="120244"/>
    <s v="PK Hanwha FC15-000899B- ABF Base Plate(2)"/>
    <s v="Mobile"/>
    <n v="224"/>
    <n v="4169988.8800639999"/>
    <n v="160.38418769476922"/>
    <n v="18616.021786000001"/>
    <s v="Item Unable to do in-house recycle due to special painting on product, Item will be included in Scrap Sales Plan in Year 2025"/>
    <n v="224"/>
    <n v="4169988.8800640004"/>
    <x v="2"/>
    <s v="Reverse provison"/>
    <s v="Y"/>
  </r>
  <r>
    <x v="5"/>
    <s v="120253"/>
    <s v="PK Hanwha FC29-008272 Case Bottom( No painting)"/>
    <s v="Mobile"/>
    <n v="601"/>
    <n v="12700213.899893999"/>
    <n v="488.46976538053843"/>
    <n v="21131.803494"/>
    <s v="Item Unable to do in-house recycle due to special painting on product, Item will be included in Scrap Sales Plan in Year 2025"/>
    <n v="601"/>
    <n v="12700213.899893999"/>
    <x v="2"/>
    <s v="Reverse provison"/>
    <s v="Y"/>
  </r>
  <r>
    <x v="5"/>
    <s v="120255"/>
    <s v="PK Hanwha FC29-008806 Case Top( No painting)"/>
    <s v="Mobile"/>
    <n v="197"/>
    <n v="4790032.6700499998"/>
    <n v="184.23202577115384"/>
    <n v="24314.88665"/>
    <s v="Item Unable to do in-house recycle due to special painting on product, Item will be included in Scrap Sales Plan in Year 2025"/>
    <n v="197"/>
    <n v="4790032.6700499998"/>
    <x v="2"/>
    <s v="Reverse provison"/>
    <s v="Y"/>
  </r>
  <r>
    <x v="5"/>
    <s v="120259"/>
    <s v="PK Hanwha FC29-008820B- Case Top"/>
    <s v="Mobile"/>
    <n v="547"/>
    <n v="18999966.369844001"/>
    <n v="730.76793730169231"/>
    <n v="34734.856252000005"/>
    <s v="Item Unable to do in-house recycle due to special painting on product, Item will be included in Scrap Sales Plan in Year 2025"/>
    <n v="547"/>
    <n v="18999966.369843997"/>
    <x v="2"/>
    <s v="Reverse provison"/>
    <s v="Y"/>
  </r>
  <r>
    <x v="5"/>
    <s v="120262"/>
    <s v="PK Hanwha FC29-004224G Case Top"/>
    <s v="Mobile"/>
    <n v="91"/>
    <n v="3547095.0200140001"/>
    <n v="136.426731539"/>
    <n v="38979.066154"/>
    <s v="Item Unable to do in-house recycle due to special painting on product, Item will be included in Scrap Sales Plan in Year 2025"/>
    <n v="91"/>
    <n v="3547095.0200140001"/>
    <x v="2"/>
    <s v="Reverse provison"/>
    <s v="Y"/>
  </r>
  <r>
    <x v="5"/>
    <s v="120263"/>
    <s v="PK Hanwha FC29-004224I Case Top(White)"/>
    <s v="Mobile"/>
    <n v="623"/>
    <n v="26821728.769843001"/>
    <n v="1031.6049526862694"/>
    <n v="43052.534141000004"/>
    <s v="Item Unable to do in-house recycle due to special painting on product, Item will be included in Scrap Sales Plan in Year 2025"/>
    <n v="623"/>
    <n v="26821728.769842997"/>
    <x v="2"/>
    <s v="Reverse provison"/>
    <s v="Y"/>
  </r>
  <r>
    <x v="5"/>
    <s v="120268"/>
    <s v="PK Hanwha FC29-004224J Case Top(White)"/>
    <s v="Mobile"/>
    <n v="37"/>
    <n v="1467325.860012"/>
    <n v="56.435610000461537"/>
    <n v="39657.455675999998"/>
    <s v="Item Unable to do in-house recycle due to special painting on product, Item will be included in Scrap Sales Plan in Year 2025"/>
    <n v="37"/>
    <n v="1467325.860012"/>
    <x v="2"/>
    <s v="Reverse provison"/>
    <s v="Y"/>
  </r>
  <r>
    <x v="5"/>
    <s v="120301"/>
    <s v="PK LGIT BYD 3CAC00129A Housing"/>
    <s v="Auto"/>
    <n v="2361"/>
    <n v="103126517.65646869"/>
    <n v="3966.4045252487958"/>
    <n v="43679.168850685593"/>
    <n v="0"/>
    <n v="0"/>
    <n v="0"/>
    <x v="1"/>
    <m/>
    <s v="N"/>
  </r>
  <r>
    <x v="5"/>
    <s v="120309"/>
    <s v="PK Mando NX4 Motor Housing"/>
    <s v="Auto"/>
    <n v="43059"/>
    <n v="2841294512.3245192"/>
    <n v="109280.55816632765"/>
    <n v="65986.077529076822"/>
    <n v="0"/>
    <n v="0"/>
    <n v="0"/>
    <x v="1"/>
    <m/>
    <s v="N"/>
  </r>
  <r>
    <x v="5"/>
    <s v="120318"/>
    <s v="PK ZF IPM Housing A0025H7642( Casting MC)"/>
    <s v="Auto"/>
    <n v="7488"/>
    <n v="505317225.3191911"/>
    <n v="19435.277896891967"/>
    <n v="67483.603808652653"/>
    <n v="0"/>
    <n v="0"/>
    <n v="0"/>
    <x v="1"/>
    <m/>
    <s v="N"/>
  </r>
  <r>
    <x v="5"/>
    <s v="120332"/>
    <s v="PK LGIT DCU15 3CAC00306A Housing"/>
    <s v="Auto"/>
    <n v="2250"/>
    <n v="19789191.12071985"/>
    <n v="761.12273541230195"/>
    <n v="8795.1960536532661"/>
    <n v="0"/>
    <n v="0"/>
    <n v="0"/>
    <x v="1"/>
    <m/>
    <s v="N"/>
  </r>
  <r>
    <x v="5"/>
    <s v="120333"/>
    <s v="PK LGIT DCU15 3CAC00307A Cover"/>
    <s v="Auto"/>
    <n v="6300"/>
    <n v="49015156.631975472"/>
    <n v="1885.1983319990566"/>
    <n v="7780.1835923770586"/>
    <n v="0"/>
    <n v="0"/>
    <n v="0"/>
    <x v="1"/>
    <m/>
    <s v="N"/>
  </r>
  <r>
    <x v="5"/>
    <s v="120336"/>
    <s v="PK Mando Brose GE821-J10-00-J100 Housing"/>
    <s v="Auto"/>
    <n v="6529"/>
    <n v="491235591.12173265"/>
    <n v="18893.676581605101"/>
    <n v="75239.024524694847"/>
    <n v="0"/>
    <n v="0"/>
    <n v="0"/>
    <x v="1"/>
    <m/>
    <s v="N"/>
  </r>
  <r>
    <x v="5"/>
    <s v="120338"/>
    <s v="PK Mando N3 Motor &amp; Heatsink Cover"/>
    <s v="Auto"/>
    <n v="23710"/>
    <n v="583701318.48465419"/>
    <n v="22450.050710948239"/>
    <n v="24618.360121664031"/>
    <n v="0"/>
    <n v="0"/>
    <n v="0"/>
    <x v="1"/>
    <m/>
    <s v="N"/>
  </r>
  <r>
    <x v="5"/>
    <s v="120346"/>
    <s v="PK ZF GM ACP2 Cover A020R329 (A0038A6435)/A020R328 (A0038A5053)"/>
    <s v="Auto"/>
    <n v="9226"/>
    <n v="104690342.8234129"/>
    <n v="4026.5516470543421"/>
    <n v="11347.316586105884"/>
    <n v="0"/>
    <n v="0"/>
    <n v="0"/>
    <x v="1"/>
    <m/>
    <s v="N"/>
  </r>
  <r>
    <x v="5"/>
    <s v="120347"/>
    <s v="PK ZF GM ACP2 Housing A020R331 (A0038A6898)/ A020R330 (A0038A6008)"/>
    <s v="Auto"/>
    <n v="13897"/>
    <n v="315981908.11341572"/>
    <n v="12153.150312054451"/>
    <n v="22737.418731626662"/>
    <n v="0"/>
    <n v="0"/>
    <n v="0"/>
    <x v="1"/>
    <m/>
    <s v="N"/>
  </r>
  <r>
    <x v="5"/>
    <s v="120367"/>
    <s v="PK Mando MAS65C 4.5 Heat Sink(2)"/>
    <s v="Auto"/>
    <n v="23308"/>
    <n v="451610621.354877"/>
    <n v="17369.639282879885"/>
    <n v="19375.777473608934"/>
    <n v="0"/>
    <n v="0"/>
    <n v="0"/>
    <x v="1"/>
    <m/>
    <s v="N"/>
  </r>
  <r>
    <x v="5"/>
    <s v="120368"/>
    <s v="PK Mando Brose IMEB2 Housing(2)"/>
    <s v="Auto"/>
    <n v="16618"/>
    <n v="894964788.35349798"/>
    <n v="34421.722628980693"/>
    <n v="53855.144322631961"/>
    <n v="0"/>
    <n v="0"/>
    <n v="0"/>
    <x v="1"/>
    <m/>
    <s v="N"/>
  </r>
  <r>
    <x v="5"/>
    <s v="120370"/>
    <s v="PK ZF IPM 2.0 Housing Base A014A906/A014A871"/>
    <s v="Auto"/>
    <n v="1344"/>
    <n v="110795307.38603109"/>
    <n v="4261.3579763858115"/>
    <n v="82436.984662225514"/>
    <n v="0"/>
    <n v="0"/>
    <n v="0"/>
    <x v="1"/>
    <m/>
    <s v="N"/>
  </r>
  <r>
    <x v="5"/>
    <s v="120371"/>
    <s v="PK ZF IPM 2.0 Housing Advance A014A907/A014A881"/>
    <s v="Auto"/>
    <n v="840"/>
    <n v="59645772.735612497"/>
    <n v="2294.0681821389421"/>
    <n v="71006.872304300588"/>
    <s v="No provision to be made, as item will be recycle to New Ingot in Year 2025"/>
    <n v="0"/>
    <n v="0"/>
    <x v="2"/>
    <s v="No provision"/>
    <s v="Y"/>
  </r>
  <r>
    <x v="5"/>
    <s v="120386"/>
    <s v="PK TRW-FCA 4.8 Housing A010W096(2)"/>
    <s v="Auto"/>
    <n v="46313"/>
    <n v="867843528.44473624"/>
    <n v="33378.597247874473"/>
    <n v="18738.659306128651"/>
    <n v="0"/>
    <n v="0"/>
    <n v="0"/>
    <x v="1"/>
    <m/>
    <s v="N"/>
  </r>
  <r>
    <x v="5"/>
    <s v="120400"/>
    <s v="PK LGIT BYD 3CAC00069A/3MAM00121A Cover"/>
    <s v="Auto"/>
    <n v="524"/>
    <n v="19767564.857584"/>
    <n v="760.29095606092301"/>
    <n v="37724.360415236639"/>
    <s v="No provision to be made, as item will be recycle to New Ingot in Year 2025"/>
    <n v="0"/>
    <n v="0"/>
    <x v="1"/>
    <m/>
    <s v="N"/>
  </r>
  <r>
    <x v="5"/>
    <s v="120401"/>
    <s v="PK LGIT OMS Front 3CAC00207"/>
    <s v="Auto"/>
    <n v="3600"/>
    <n v="38652279.968848333"/>
    <n v="1486.6261526480127"/>
    <n v="10736.744435791203"/>
    <s v="No provision to be made, as item will be recycle to New Ingot in Year 2025"/>
    <n v="0"/>
    <n v="0"/>
    <x v="1"/>
    <m/>
    <s v="N"/>
  </r>
  <r>
    <x v="5"/>
    <s v="120402"/>
    <s v="PK ZF TRW - GM EU2L Housing A021D074 (2)"/>
    <s v="Auto"/>
    <n v="38680"/>
    <n v="652937399.21426129"/>
    <n v="25112.976892856204"/>
    <n v="16880.491189613786"/>
    <n v="0"/>
    <n v="0"/>
    <n v="0"/>
    <x v="1"/>
    <m/>
    <s v="N"/>
  </r>
  <r>
    <x v="5"/>
    <s v="120403"/>
    <s v="PK LGIT TRW- GMT1XX Cover A012L088"/>
    <s v="Auto"/>
    <n v="33215"/>
    <n v="408891418.09354889"/>
    <n v="15726.593003598035"/>
    <n v="12310.444621211769"/>
    <n v="0"/>
    <n v="0"/>
    <n v="0"/>
    <x v="1"/>
    <m/>
    <s v="N"/>
  </r>
  <r>
    <x v="5"/>
    <s v="120434"/>
    <s v="PK SM-A266B"/>
    <s v="Mobile"/>
    <n v="98160"/>
    <n v="1755203278.0390167"/>
    <n v="67507.818386116021"/>
    <n v="17881.043989802532"/>
    <n v="0"/>
    <n v="0"/>
    <n v="0"/>
    <x v="1"/>
    <m/>
    <s v="N"/>
  </r>
  <r>
    <x v="5"/>
    <s v="120634"/>
    <s v="PK SM-A366B"/>
    <s v="Mobile"/>
    <n v="105600"/>
    <n v="1873561642.2424703"/>
    <n v="72060.06316317193"/>
    <n v="17742.061006083997"/>
    <n v="0"/>
    <n v="0"/>
    <n v="0"/>
    <x v="1"/>
    <m/>
    <s v="N"/>
  </r>
  <r>
    <x v="5"/>
    <s v="120411"/>
    <s v="PK  PK LGIT MQ4a PE Cover"/>
    <s v="Auto"/>
    <n v="25311"/>
    <n v="645266101.43217146"/>
    <n v="24817.926978160442"/>
    <n v="25493.504856867428"/>
    <n v="0"/>
    <n v="0"/>
    <n v="0"/>
    <x v="1"/>
    <m/>
    <s v="N"/>
  </r>
  <r>
    <x v="5"/>
    <s v="120414"/>
    <s v="PK LGIT MQ4a PE Housing 3CAZ00039A"/>
    <s v="Auto"/>
    <n v="83140"/>
    <n v="5108424236.5658188"/>
    <n v="196477.8552525315"/>
    <n v="61443.640083784208"/>
    <n v="0"/>
    <n v="0"/>
    <n v="0"/>
    <x v="1"/>
    <m/>
    <s v="N"/>
  </r>
  <r>
    <x v="5"/>
    <s v="120415"/>
    <s v="PK LGIT  3CAZ00041A CL4 Housing"/>
    <s v="Auto"/>
    <n v="67033"/>
    <n v="4178481835.6071615"/>
    <n v="160710.83983104466"/>
    <n v="62334.698366583048"/>
    <n v="0"/>
    <n v="0"/>
    <n v="0"/>
    <x v="1"/>
    <m/>
    <s v="N"/>
  </r>
  <r>
    <x v="5"/>
    <s v="120416"/>
    <s v="PK LGIT 3CAZ00042A CL4 Cover"/>
    <s v="Auto"/>
    <n v="31877"/>
    <n v="825965106.80492055"/>
    <n v="31767.888723266176"/>
    <n v="25911.005013173151"/>
    <n v="0"/>
    <n v="0"/>
    <n v="0"/>
    <x v="1"/>
    <m/>
    <s v="N"/>
  </r>
  <r>
    <x v="5"/>
    <s v="120423"/>
    <s v="PK HYOSEONG GEN5 STATOR BLOCK SOLO H1000004C01"/>
    <s v="Auto"/>
    <n v="5"/>
    <n v="104007.58505415916"/>
    <n v="4.0002917328522756"/>
    <n v="20801.517010831834"/>
    <n v="0"/>
    <n v="0"/>
    <n v="0"/>
    <x v="1"/>
    <m/>
    <s v="N"/>
  </r>
  <r>
    <x v="5"/>
    <s v="120425"/>
    <s v="PK SM-A156E"/>
    <s v="Mobile"/>
    <n v="120019"/>
    <n v="2419693743.5461311"/>
    <n v="93065.143982543508"/>
    <n v="20160.922383507037"/>
    <n v="0"/>
    <n v="0"/>
    <n v="0"/>
    <x v="1"/>
    <m/>
    <s v="N"/>
  </r>
  <r>
    <x v="5"/>
    <s v="120429"/>
    <s v="PK Mando Tey Gen4 Heatsink Cover  (2)"/>
    <s v="Auto"/>
    <n v="20114"/>
    <n v="828554463.29160738"/>
    <n v="31867.479357369513"/>
    <n v="41192.923500626799"/>
    <n v="0"/>
    <n v="0"/>
    <n v="0"/>
    <x v="1"/>
    <m/>
    <s v="N"/>
  </r>
  <r>
    <x v="5"/>
    <s v="120430"/>
    <s v="PK LGIT MRA2 Camera Base 3CAC00196A( Casting MC) (2)"/>
    <s v="Auto"/>
    <n v="2"/>
    <n v="188403.34785670042"/>
    <n v="7.2462826098730933"/>
    <n v="94201.67392835021"/>
    <s v="No provision to be made, as item will be recycle to New Ingot in Year 2025"/>
    <n v="0"/>
    <n v="0"/>
    <x v="1"/>
    <m/>
    <s v="N"/>
  </r>
  <r>
    <x v="5"/>
    <s v="120431"/>
    <s v="PK LGIT T6M8 Housing 3UC00007A"/>
    <s v="Auto"/>
    <n v="958"/>
    <n v="103512788.26613605"/>
    <n v="3981.2610871590787"/>
    <n v="108050.92720891029"/>
    <n v="0"/>
    <n v="0"/>
    <n v="0"/>
    <x v="1"/>
    <m/>
    <s v="N"/>
  </r>
  <r>
    <x v="5"/>
    <s v="150000"/>
    <s v="PK 20-70269-FA1"/>
    <s v="Cosmetic"/>
    <n v="6633"/>
    <n v="136554504.97283101"/>
    <n v="5252.0963451088846"/>
    <n v="20587.140807000003"/>
    <s v="BU Discontinued - [1]"/>
    <n v="6632.9999999999991"/>
    <n v="136554504.97283101"/>
    <x v="2"/>
    <s v="Keep provision"/>
    <s v="Y"/>
  </r>
  <r>
    <x v="5"/>
    <s v="150025"/>
    <s v="PK 72165"/>
    <s v="Cosmetic"/>
    <n v="2075"/>
    <n v="56932573.524324998"/>
    <n v="2189.7143663201923"/>
    <n v="27437.384830999999"/>
    <s v="BU Discontinued - [1]"/>
    <n v="2075"/>
    <n v="56932573.524324998"/>
    <x v="2"/>
    <s v="Keep provision"/>
    <s v="Y"/>
  </r>
  <r>
    <x v="5"/>
    <s v="150026"/>
    <s v="PK 72167"/>
    <s v="Cosmetic"/>
    <n v="1339"/>
    <n v="35626836.593126997"/>
    <n v="1370.2629458894999"/>
    <n v="26607.047492999998"/>
    <s v="BU Discontinued - [1]"/>
    <n v="1339"/>
    <n v="35626836.593126997"/>
    <x v="2"/>
    <s v="Keep provision"/>
    <s v="Y"/>
  </r>
  <r>
    <x v="5"/>
    <s v="150032"/>
    <s v="PK 63027BP"/>
    <s v="Cosmetic"/>
    <n v="1552"/>
    <n v="33342210.81952"/>
    <n v="1282.3927238276924"/>
    <n v="21483.383259999999"/>
    <s v="BU Discontinued - [1]"/>
    <n v="1552"/>
    <n v="33342210.819519997"/>
    <x v="2"/>
    <s v="Keep provision"/>
    <s v="Y"/>
  </r>
  <r>
    <x v="5"/>
    <s v="150039"/>
    <s v="PK 70-02202-000"/>
    <s v="Cosmetic"/>
    <n v="3629"/>
    <n v="15617065.810241999"/>
    <n v="600.65637731699996"/>
    <n v="4303.4074979999996"/>
    <s v="BU Discontinued - [1]"/>
    <n v="3629"/>
    <n v="15617065.810241999"/>
    <x v="2"/>
    <s v="Keep provision"/>
    <s v="Y"/>
  </r>
  <r>
    <x v="5"/>
    <s v="150048"/>
    <s v="PK 20-00101-003"/>
    <s v="Cosmetic"/>
    <n v="4325"/>
    <n v="18808825.585275002"/>
    <n v="723.4163686644232"/>
    <n v="4348.8614070000003"/>
    <s v="BU Discontinued - [1]"/>
    <n v="4325"/>
    <n v="18808825.585275002"/>
    <x v="2"/>
    <s v="Keep provision"/>
    <s v="Y"/>
  </r>
  <r>
    <x v="5"/>
    <s v="150055"/>
    <s v="PK 20-70259-FA1"/>
    <s v="Cosmetic"/>
    <n v="22720"/>
    <n v="196343506.85216001"/>
    <n v="7551.6733404676925"/>
    <n v="8641.8797030000005"/>
    <s v="BU Discontinued - [1]"/>
    <n v="22720"/>
    <n v="196343506.85216001"/>
    <x v="2"/>
    <s v="Keep provision"/>
    <s v="Y"/>
  </r>
  <r>
    <x v="5"/>
    <s v="150101"/>
    <s v="PK 20-70268-FA1"/>
    <s v="Cosmetic"/>
    <n v="16822"/>
    <n v="279035246.68710601"/>
    <n v="10732.124872581"/>
    <n v="16587.519123000002"/>
    <s v="BU Discontinued - [1]"/>
    <n v="16822"/>
    <n v="279035246.68710595"/>
    <x v="2"/>
    <s v="Keep provision"/>
    <s v="Y"/>
  </r>
  <r>
    <x v="5"/>
    <s v="150109"/>
    <s v="PK   02-71312-001"/>
    <s v="Cosmetic"/>
    <n v="3992"/>
    <n v="89047289.877279997"/>
    <n v="3424.8957645107689"/>
    <n v="22306.43534"/>
    <s v="BU Discontinued - [1]"/>
    <n v="3992"/>
    <n v="89047289.877279997"/>
    <x v="2"/>
    <s v="Keep provision"/>
    <s v="Y"/>
  </r>
  <r>
    <x v="5"/>
    <s v="150123"/>
    <s v="PK  01-31334-FE1"/>
    <s v="Cosmetic"/>
    <n v="9900"/>
    <n v="164119992.72569999"/>
    <n v="6312.3074125269231"/>
    <n v="16577.777042999998"/>
    <s v="BU Discontinued - [1]"/>
    <n v="9900"/>
    <n v="164119992.72569999"/>
    <x v="2"/>
    <s v="Keep provision"/>
    <s v="Y"/>
  </r>
  <r>
    <x v="5"/>
    <s v="150127"/>
    <s v="PK 01-31162-FE1"/>
    <s v="Cosmetic"/>
    <n v="5702"/>
    <n v="77709634.744256005"/>
    <n v="2988.8321055483079"/>
    <n v="13628.487328000001"/>
    <s v="BU Discontinued - [1]"/>
    <n v="5702"/>
    <n v="77709634.74425599"/>
    <x v="2"/>
    <s v="Keep provision"/>
    <s v="Y"/>
  </r>
  <r>
    <x v="5"/>
    <s v="150128"/>
    <s v="PK 20-01258-FA1"/>
    <s v="Cosmetic"/>
    <n v="6712"/>
    <n v="66037153.147391997"/>
    <n v="2539.8905056689232"/>
    <n v="9838.670016"/>
    <s v="BU Discontinued - [1]"/>
    <n v="6712"/>
    <n v="66037153.147391997"/>
    <x v="2"/>
    <s v="Keep provision"/>
    <s v="Y"/>
  </r>
  <r>
    <x v="5"/>
    <s v="150173"/>
    <s v="PK 01-31164-FE1"/>
    <s v="Cosmetic"/>
    <n v="6415"/>
    <n v="91669033.981995001"/>
    <n v="3525.7320762305771"/>
    <n v="14289.794852999999"/>
    <s v="BU Discontinued - [1]"/>
    <n v="6415"/>
    <n v="91669033.981995001"/>
    <x v="2"/>
    <s v="Keep provision"/>
    <s v="Y"/>
  </r>
  <r>
    <x v="5"/>
    <s v="150214"/>
    <s v="PK 01278-FA1"/>
    <s v="Cosmetic"/>
    <n v="10070"/>
    <n v="113310071.77409001"/>
    <n v="4358.0796836188465"/>
    <n v="11252.241487000001"/>
    <s v="BU Discontinued - [1]"/>
    <n v="10070"/>
    <n v="113310071.77408998"/>
    <x v="2"/>
    <s v="Keep provision"/>
    <s v="Y"/>
  </r>
  <r>
    <x v="5"/>
    <s v="150215"/>
    <s v="PK 01296-FA1"/>
    <s v="Cosmetic"/>
    <n v="14399"/>
    <n v="141801375.85914299"/>
    <n v="5453.8990715054997"/>
    <n v="9848.0016569999989"/>
    <s v="BU Discontinued - [1]"/>
    <n v="14399"/>
    <n v="141801375.85914299"/>
    <x v="2"/>
    <s v="Keep provision"/>
    <s v="Y"/>
  </r>
  <r>
    <x v="5"/>
    <s v="150223"/>
    <s v="PK 02263-FA1"/>
    <s v="Cosmetic"/>
    <n v="1016"/>
    <n v="19540966.099599998"/>
    <n v="751.57561921538456"/>
    <n v="19233.234349999999"/>
    <s v="BU Discontinued - [1]"/>
    <n v="1016"/>
    <n v="19540966.099599998"/>
    <x v="2"/>
    <s v="Keep provision"/>
    <s v="Y"/>
  </r>
  <r>
    <x v="5"/>
    <s v="150242"/>
    <s v="PK 01200-FA1"/>
    <s v="Cosmetic"/>
    <n v="18390"/>
    <n v="205466741.45286"/>
    <n v="7902.5669789561534"/>
    <n v="11172.742874"/>
    <s v="BU Discontinued - [1]"/>
    <n v="18390"/>
    <n v="205466741.45286"/>
    <x v="2"/>
    <s v="Keep provision"/>
    <s v="Y"/>
  </r>
  <r>
    <x v="5"/>
    <s v="150277"/>
    <s v="PK 20-01260-FA1"/>
    <s v="Cosmetic"/>
    <n v="5988"/>
    <n v="81762484.757136002"/>
    <n v="3144.7109521975385"/>
    <n v="13654.389572"/>
    <s v="BU Discontinued - [1]"/>
    <n v="5988"/>
    <n v="81762484.757136002"/>
    <x v="2"/>
    <s v="Keep provision"/>
    <s v="Y"/>
  </r>
  <r>
    <x v="5"/>
    <s v="150360"/>
    <s v="PK 20-02264-FA1"/>
    <s v="Cosmetic"/>
    <n v="1711"/>
    <n v="71448547.771312997"/>
    <n v="2748.021068127423"/>
    <n v="41758.356382999998"/>
    <s v="BU Discontinued - [1]"/>
    <n v="1711"/>
    <n v="71448547.771312997"/>
    <x v="2"/>
    <s v="Keep provision"/>
    <s v="Y"/>
  </r>
  <r>
    <x v="5"/>
    <s v="150362"/>
    <s v="PK 20-02264-FC1"/>
    <s v="Cosmetic"/>
    <n v="508"/>
    <n v="20502591.342208002"/>
    <n v="788.56120546953855"/>
    <n v="40359.431776000005"/>
    <s v="BU Discontinued - [1]"/>
    <n v="508"/>
    <n v="20502591.342207998"/>
    <x v="2"/>
    <s v="Keep provision"/>
    <s v="Y"/>
  </r>
  <r>
    <x v="5"/>
    <s v="150364"/>
    <s v="PK 20-02270-FA1"/>
    <s v="Cosmetic"/>
    <n v="508"/>
    <n v="21956409.287500001"/>
    <n v="844.47728028846154"/>
    <n v="43221.278125000004"/>
    <s v="BU Discontinued - [1]"/>
    <n v="508"/>
    <n v="21956409.287499994"/>
    <x v="2"/>
    <s v="Keep provision"/>
    <s v="Y"/>
  </r>
  <r>
    <x v="5"/>
    <s v="150365"/>
    <s v="PK 20-02270-FB1"/>
    <s v="Cosmetic"/>
    <n v="508"/>
    <n v="20839894.51266"/>
    <n v="801.53440433307696"/>
    <n v="41023.414395"/>
    <s v="BU Discontinued - [1]"/>
    <n v="508"/>
    <n v="20839894.51266"/>
    <x v="2"/>
    <s v="Keep provision"/>
    <s v="Y"/>
  </r>
  <r>
    <x v="5"/>
    <s v="150366"/>
    <s v="PK 20-02270-FC1"/>
    <s v="Cosmetic"/>
    <n v="300"/>
    <n v="11985771.194399999"/>
    <n v="460.99119978461539"/>
    <n v="39952.570648000001"/>
    <s v="BU Discontinued - [1]"/>
    <n v="300"/>
    <n v="11985771.194399998"/>
    <x v="2"/>
    <s v="Keep provision"/>
    <s v="Y"/>
  </r>
  <r>
    <x v="5"/>
    <s v="150367"/>
    <s v="PK 20-02270-FD1"/>
    <s v="Cosmetic"/>
    <n v="508"/>
    <n v="24850422.931515999"/>
    <n v="955.78549736599996"/>
    <n v="48918.155376999995"/>
    <s v="BU Discontinued - [1]"/>
    <n v="508.00000000000006"/>
    <n v="24850422.931515999"/>
    <x v="2"/>
    <s v="Keep provision"/>
    <s v="Y"/>
  </r>
  <r>
    <x v="5"/>
    <s v="150543"/>
    <s v="PK CP0134AF -6 PACKS"/>
    <s v="Cosmetic"/>
    <n v="200"/>
    <n v="22968159.866599999"/>
    <n v="883.39076409999996"/>
    <n v="114840.799333"/>
    <s v="BU Discontinued - [1]"/>
    <n v="200"/>
    <n v="22968159.866600003"/>
    <x v="2"/>
    <s v="Keep provision"/>
    <s v="Y"/>
  </r>
  <r>
    <x v="5"/>
    <s v="150544"/>
    <s v="PK CP0135AF -6 PACKS"/>
    <s v="Cosmetic"/>
    <n v="200"/>
    <n v="22827711.293400001"/>
    <n v="877.98889589999999"/>
    <n v="114138.556467"/>
    <s v="BU Discontinued - [1]"/>
    <n v="200"/>
    <n v="22827711.293399997"/>
    <x v="2"/>
    <s v="Keep provision"/>
    <s v="Y"/>
  </r>
  <r>
    <x v="5"/>
    <s v="150547"/>
    <s v="PK ZN0001"/>
    <s v="Cosmetic"/>
    <n v="500"/>
    <n v="28927906.9285"/>
    <n v="1112.6118049423078"/>
    <n v="57855.813857000001"/>
    <s v="BU Discontinued - [1]"/>
    <n v="500"/>
    <n v="28927906.928499997"/>
    <x v="2"/>
    <s v="Keep provision"/>
    <s v="Y"/>
  </r>
  <r>
    <x v="5"/>
    <s v="150550"/>
    <s v="PK ZN0004"/>
    <s v="Cosmetic"/>
    <n v="300"/>
    <n v="30149107.372499999"/>
    <n v="1159.5810527884614"/>
    <n v="100497.02457499999"/>
    <s v="BU Discontinued - [1]"/>
    <n v="300"/>
    <n v="30149107.372499995"/>
    <x v="2"/>
    <s v="Keep provision"/>
    <s v="Y"/>
  </r>
  <r>
    <x v="5"/>
    <s v="150551"/>
    <s v="PK ZN0005"/>
    <s v="Cosmetic"/>
    <n v="200"/>
    <n v="24153504.2038"/>
    <n v="928.98093091538465"/>
    <n v="120767.52101900001"/>
    <s v="BU Discontinued - [1]"/>
    <n v="200"/>
    <n v="24153504.203800004"/>
    <x v="2"/>
    <s v="Keep provision"/>
    <s v="Y"/>
  </r>
  <r>
    <x v="5"/>
    <s v="150552"/>
    <s v="PK ZN0006"/>
    <s v="Cosmetic"/>
    <n v="200"/>
    <n v="24351590.737599999"/>
    <n v="936.59964375384607"/>
    <n v="121757.95368799999"/>
    <s v="BU Discontinued - [1]"/>
    <n v="200"/>
    <n v="24351590.737599995"/>
    <x v="2"/>
    <s v="Keep provision"/>
    <s v="Y"/>
  </r>
  <r>
    <x v="5"/>
    <s v="150553"/>
    <s v="PK ZN0007"/>
    <s v="Cosmetic"/>
    <n v="1742"/>
    <n v="56995938.293658003"/>
    <n v="2192.1514728330003"/>
    <n v="32718.678699"/>
    <s v="BU Discontinued - [1]"/>
    <n v="1742"/>
    <n v="56995938.293657996"/>
    <x v="2"/>
    <s v="Keep provision"/>
    <s v="Y"/>
  </r>
  <r>
    <x v="5"/>
    <s v="150556"/>
    <s v="PK ZN0010"/>
    <s v="Cosmetic"/>
    <n v="580"/>
    <n v="16617800.51832"/>
    <n v="639.14617378153844"/>
    <n v="28651.380204000001"/>
    <s v="BU Discontinued - [1]"/>
    <n v="580"/>
    <n v="16617800.518320004"/>
    <x v="2"/>
    <s v="Keep provision"/>
    <s v="Y"/>
  </r>
  <r>
    <x v="5"/>
    <s v="150558"/>
    <s v="PK ZN0012"/>
    <s v="Cosmetic"/>
    <n v="1307"/>
    <n v="88994293.064625993"/>
    <n v="3422.8574255625381"/>
    <n v="68090.507317999989"/>
    <s v="BU Discontinued - [1]"/>
    <n v="1307"/>
    <n v="88994293.064626008"/>
    <x v="2"/>
    <s v="Keep provision"/>
    <s v="Y"/>
  </r>
  <r>
    <x v="5"/>
    <s v="150563"/>
    <s v="PK ZN0021"/>
    <s v="Cosmetic"/>
    <n v="380"/>
    <n v="30527347.872019999"/>
    <n v="1174.1287643084615"/>
    <n v="80335.125978999989"/>
    <s v="BU Discontinued - [1]"/>
    <n v="380"/>
    <n v="30527347.872020002"/>
    <x v="2"/>
    <s v="Keep provision"/>
    <s v="Y"/>
  </r>
  <r>
    <x v="5"/>
    <s v="150564"/>
    <s v="PK ZN0022"/>
    <s v="Cosmetic"/>
    <n v="636"/>
    <n v="92683686.340427995"/>
    <n v="3564.7571669395384"/>
    <n v="145729.06657299999"/>
    <s v="BU Discontinued - [1]"/>
    <n v="636"/>
    <n v="92683686.340427995"/>
    <x v="2"/>
    <s v="Keep provision"/>
    <s v="Y"/>
  </r>
  <r>
    <x v="5"/>
    <s v="150565"/>
    <s v="PK ZN0023"/>
    <s v="Cosmetic"/>
    <n v="100"/>
    <n v="13167147.0374"/>
    <n v="506.42873220769229"/>
    <n v="131671.470374"/>
    <s v="BU Discontinued - [1]"/>
    <n v="100"/>
    <n v="13167147.037399996"/>
    <x v="2"/>
    <s v="Keep provision"/>
    <s v="Y"/>
  </r>
  <r>
    <x v="5"/>
    <s v="150581"/>
    <s v="PK NF0019AF(36 Nails)"/>
    <s v="Cosmetic"/>
    <n v="220"/>
    <n v="51958758.340060003"/>
    <n v="1998.4137823100002"/>
    <n v="236176.17427300001"/>
    <s v="BU Discontinued - [1]"/>
    <n v="220"/>
    <n v="51958758.340060003"/>
    <x v="2"/>
    <s v="Keep provision"/>
    <s v="Y"/>
  </r>
  <r>
    <x v="5"/>
    <s v="182052"/>
    <s v="PK-88133- OW1"/>
    <s v="Cosmetic"/>
    <n v="2712"/>
    <n v="23613592.105319999"/>
    <n v="908.21508097384617"/>
    <n v="8707.0767350000006"/>
    <s v="BU Discontinued - [1]"/>
    <n v="2712"/>
    <n v="23613592.105320003"/>
    <x v="2"/>
    <s v="Keep provision"/>
    <s v="Y"/>
  </r>
  <r>
    <x v="5"/>
    <s v="182054"/>
    <s v="PK-88140-OW1"/>
    <s v="Cosmetic"/>
    <n v="9088"/>
    <n v="68843872.727039993"/>
    <n v="2647.8412587323073"/>
    <n v="7575.2500799999989"/>
    <s v="BU Discontinued - [1]"/>
    <n v="9088"/>
    <n v="68843872.727040008"/>
    <x v="2"/>
    <s v="Keep provision"/>
    <s v="Y"/>
  </r>
  <r>
    <x v="5"/>
    <s v="184060"/>
    <s v="PK-88130(4)-U02"/>
    <s v="Cosmetic"/>
    <n v="6148"/>
    <n v="79168313.458716005"/>
    <n v="3044.9351330275385"/>
    <n v="12877.084167000001"/>
    <s v="BU Discontinued - [1]"/>
    <n v="6148"/>
    <n v="79168313.458716005"/>
    <x v="2"/>
    <s v="Keep provision"/>
    <s v="Y"/>
  </r>
  <r>
    <x v="5"/>
    <s v="187004"/>
    <s v="PK-88136(7)-FE4"/>
    <s v="Cosmetic"/>
    <n v="1448"/>
    <n v="29287526.047855999"/>
    <n v="1126.443309532923"/>
    <n v="20226.192021999999"/>
    <s v="BU Discontinued - [1]"/>
    <n v="1448"/>
    <n v="29287526.047855992"/>
    <x v="2"/>
    <s v="Keep provision"/>
    <s v="Y"/>
  </r>
  <r>
    <x v="5"/>
    <s v="101213"/>
    <s v="PK Qualcomm MTP KAANAPALI 55-71907-1 ASSY, BRACKET, 5G, MODULE, REAR"/>
    <s v="Qualcom"/>
    <n v="250"/>
    <n v="4436749.0152965803"/>
    <n v="170.64419289602233"/>
    <n v="17746.996061186321"/>
    <n v="0"/>
    <n v="0"/>
    <n v="0"/>
    <x v="1"/>
    <m/>
    <s v="N"/>
  </r>
  <r>
    <x v="5"/>
    <s v="101218"/>
    <s v="PK Qualcomm MTP KAANAPALI 55-58184-30 CARRIER FRAME, MTP, P1, SUB_ASSY"/>
    <s v="Qualcom"/>
    <n v="38"/>
    <n v="3303529.9361767201"/>
    <n v="127.05884369910461"/>
    <n v="86934.998320440005"/>
    <n v="0"/>
    <n v="0"/>
    <n v="0"/>
    <x v="2"/>
    <s v="No provision"/>
    <s v="Y"/>
  </r>
  <r>
    <x v="5"/>
    <s v="101220"/>
    <s v="PK Qualcomm MTP KAANAPALI 50-58183-2 FRAME, WLAN AREA, MULTIPURPOSE"/>
    <s v="Mobile"/>
    <n v="76"/>
    <n v="1101490.74295664"/>
    <n v="42.36502857525538"/>
    <n v="14493.299249429474"/>
    <s v="No provision to be made, as item will be recycle to New Ingot in Year 2025"/>
    <n v="0"/>
    <n v="0"/>
    <x v="1"/>
    <m/>
    <s v="N"/>
  </r>
  <r>
    <x v="5"/>
    <s v="101221"/>
    <s v="PK Qualcomm MTP KAANAPALI 55-29708-40 MIDFRAME, HEATSINK ASSY_PROCESS"/>
    <s v="Qualcom"/>
    <n v="97"/>
    <n v="5071959.250519922"/>
    <n v="195.07535578922776"/>
    <n v="52288.23969608167"/>
    <n v="0"/>
    <n v="0"/>
    <n v="0"/>
    <x v="1"/>
    <m/>
    <s v="N"/>
  </r>
  <r>
    <x v="5"/>
    <s v="101222"/>
    <s v="PK Qualcomm MTP KAANAPALI 55-58484-3 Sub Assy, Front housing"/>
    <s v="Qualcom"/>
    <n v="84"/>
    <n v="691463.74200145295"/>
    <n v="26.594759307748191"/>
    <n v="8231.7112143030117"/>
    <n v="0"/>
    <n v="0"/>
    <n v="0"/>
    <x v="1"/>
    <m/>
    <s v="N"/>
  </r>
  <r>
    <x v="5"/>
    <s v="101223"/>
    <s v="PK Qualcomm MTP KAANAPALI CA90-34464-30 REAR HOUSING"/>
    <s v="Qualcom"/>
    <n v="45"/>
    <n v="766066.45572484296"/>
    <n v="29.4640944509555"/>
    <n v="17023.699016107621"/>
    <n v="0"/>
    <n v="0"/>
    <n v="0"/>
    <x v="1"/>
    <m/>
    <s v="N"/>
  </r>
  <r>
    <x v="5"/>
    <s v="101266"/>
    <s v="PK Qualcomm RIDE 5 50-74191-1 Camera Cover"/>
    <s v="Qualcom"/>
    <n v="206"/>
    <n v="4999112.1604820825"/>
    <n v="192.27354463392626"/>
    <n v="24267.534759621758"/>
    <n v="0"/>
    <n v="0"/>
    <n v="0"/>
    <x v="1"/>
    <m/>
    <s v="N"/>
  </r>
  <r>
    <x v="5"/>
    <s v="101078"/>
    <s v="PK Qualcomm MTP Pinnacles 55-29708-10 5G Midframe, Heatsink Assy"/>
    <s v="Qualcom"/>
    <n v="39"/>
    <n v="12552529.7604763"/>
    <n v="482.78960617216541"/>
    <n v="321859.73744811025"/>
    <n v="0"/>
    <n v="0"/>
    <n v="0"/>
    <x v="1"/>
    <m/>
    <s v="N"/>
  </r>
  <r>
    <x v="5"/>
    <s v="101261"/>
    <s v="PK Qualcomm QCB Glymur 50-74874-1 HEATSINK, SIDE B, QCB SIP, PROJECT GLYMUR"/>
    <s v="Qualcom"/>
    <n v="28"/>
    <n v="2677553.7606078219"/>
    <n v="102.98283694645468"/>
    <n v="95626.92002170792"/>
    <n v="0"/>
    <n v="0"/>
    <n v="0"/>
    <x v="1"/>
    <m/>
    <s v="N"/>
  </r>
  <r>
    <x v="5"/>
    <s v="101265"/>
    <s v="PK Qualcomm RIDE 5 50-74190-1 TOP HOUSING, PAINTED, RIDE 5"/>
    <s v="Qualcom"/>
    <n v="16"/>
    <n v="7412620.6354735494"/>
    <n v="285.10079367205958"/>
    <n v="463288.78971709684"/>
    <n v="0"/>
    <n v="0"/>
    <n v="0"/>
    <x v="1"/>
    <m/>
    <s v="N"/>
  </r>
  <r>
    <x v="5"/>
    <s v="101088"/>
    <s v="PK Qualcomm CPE Pinnacles 50-38558-1 Rear, Cover"/>
    <s v="Qualcom"/>
    <n v="30"/>
    <n v="711605.77867332101"/>
    <n v="27.369453025896963"/>
    <n v="23720.192622444032"/>
    <n v="0"/>
    <n v="0"/>
    <n v="0"/>
    <x v="1"/>
    <m/>
    <s v="N"/>
  </r>
  <r>
    <x v="5"/>
    <s v="101275"/>
    <s v="PK Qualcomm  AIR GEN 5 CA90-79362-1"/>
    <s v="Qualcom"/>
    <n v="61"/>
    <n v="2015835.7776872199"/>
    <n v="77.532145295662303"/>
    <n v="33046.488158806882"/>
    <n v="0"/>
    <n v="0"/>
    <n v="0"/>
    <x v="1"/>
    <m/>
    <s v="N"/>
  </r>
  <r>
    <x v="5"/>
    <s v="101278"/>
    <s v="PK Qualcomm RIDE 5 50-74198-1 FRONT COVER, PAINTED, BASE UNIT, RIDE 5"/>
    <s v="Qualcom"/>
    <n v="7"/>
    <n v="9483931.7540859506"/>
    <n v="364.76660592638274"/>
    <n v="1354847.3934408501"/>
    <n v="0"/>
    <n v="0"/>
    <n v="0"/>
    <x v="1"/>
    <m/>
    <s v="N"/>
  </r>
  <r>
    <x v="5"/>
    <s v="101276"/>
    <s v="Qualcomm  IDP KUNO, 50-PR952-6, ANT CARRIER, ANT8+ANT9, UWB_GNSS, WDP, SW6100, MEP"/>
    <s v="Qualcom"/>
    <n v="31"/>
    <n v="555573.43706063821"/>
    <n v="21.368209117716855"/>
    <n v="17921.723776149618"/>
    <n v="0"/>
    <n v="0"/>
    <n v="0"/>
    <x v="1"/>
    <m/>
    <s v="N"/>
  </r>
  <r>
    <x v="5"/>
    <s v="101281"/>
    <s v="PK Qualcomm RIDE 5 50-74198-3 FRONT COVER, PAINTED, BASE UNIT SX KARUSSELL"/>
    <s v="Qualcom"/>
    <n v="23"/>
    <n v="1457359.52360004"/>
    <n v="56.052289369232305"/>
    <n v="63363.457547827828"/>
    <n v="0"/>
    <n v="0"/>
    <n v="0"/>
    <x v="1"/>
    <m/>
    <s v="N"/>
  </r>
  <r>
    <x v="5"/>
    <s v="101169"/>
    <s v="PK Qualcomm MTP PAKALA 50-58183-1 FRAME, WLAN AREA, MULTIPURPOSE"/>
    <s v="Qualcom"/>
    <n v="234"/>
    <n v="5101180.2902772101"/>
    <n v="196.19924193373885"/>
    <n v="21799.915770415428"/>
    <n v="0"/>
    <n v="0"/>
    <n v="0"/>
    <x v="1"/>
    <m/>
    <s v="N"/>
  </r>
  <r>
    <x v="5"/>
    <s v="101277"/>
    <s v="PK Qualcomm RIDE 5 50-74197-1 Bottom housing (Extended)"/>
    <s v="Qualcom"/>
    <n v="106"/>
    <n v="14988162.057643041"/>
    <n v="576.46777144780924"/>
    <n v="141397.75526078339"/>
    <n v="0"/>
    <n v="0"/>
    <n v="0"/>
    <x v="1"/>
    <m/>
    <s v="N"/>
  </r>
  <r>
    <x v="5"/>
    <s v="101267"/>
    <s v="PK  Qualcomm RIDE 5 50-74192-1 PCIe Cover"/>
    <s v="Qualcom"/>
    <n v="157"/>
    <n v="9962741.2650632598"/>
    <n v="383.18235634858689"/>
    <n v="63456.950732887002"/>
    <n v="0"/>
    <n v="0"/>
    <n v="0"/>
    <x v="1"/>
    <m/>
    <s v="N"/>
  </r>
  <r>
    <x v="5"/>
    <s v="120433"/>
    <s v="PK LGIT eK- LQ2 3BKO00001A Cover"/>
    <s v="Auto"/>
    <n v="7673"/>
    <n v="197704212.00885081"/>
    <n v="7604.0081541865693"/>
    <n v="25766.220775296599"/>
    <n v="0"/>
    <n v="0"/>
    <n v="0"/>
    <x v="1"/>
    <m/>
    <s v="N"/>
  </r>
  <r>
    <x v="5"/>
    <s v="101057"/>
    <s v="PK Qualcomm MTP Pinnacles Lanai 55-35351-1 Front Housing Assy"/>
    <s v="Qualcom"/>
    <n v="150"/>
    <n v="1583177.2249350201"/>
    <n v="60.891431728270007"/>
    <n v="10554.514832900133"/>
    <n v="0"/>
    <n v="0"/>
    <n v="0"/>
    <x v="1"/>
    <m/>
    <s v="N"/>
  </r>
  <r>
    <x v="5"/>
    <s v="101214"/>
    <s v="PK Qualcomm MTP KAANAPALI 55-73637-1 ASSY, FRAME, CAMERA CARD ASSEMBLY"/>
    <s v="Qualcom"/>
    <n v="133"/>
    <n v="496636.62883619597"/>
    <n v="19.101408801392154"/>
    <n v="3734.1099912495938"/>
    <n v="0"/>
    <n v="0"/>
    <n v="0"/>
    <x v="1"/>
    <m/>
    <s v="N"/>
  </r>
  <r>
    <x v="5"/>
    <s v="101270"/>
    <s v="PK Qualcomm RIDE 5 50-74196-1 REAR COVER, PAINTED, BASE UNIT, RIDE 5"/>
    <s v="Qualcom"/>
    <n v="282"/>
    <n v="59393707.955600478"/>
    <n v="2284.3733829077105"/>
    <n v="210615.98565815773"/>
    <n v="0"/>
    <n v="0"/>
    <n v="0"/>
    <x v="1"/>
    <m/>
    <s v="N"/>
  </r>
  <r>
    <x v="5"/>
    <s v="101262"/>
    <s v="PK Qualcomm QCB Glymur 50-79526-1 HEATSINK, PMICS, CCA SIDEB"/>
    <s v="Qualcom"/>
    <n v="240"/>
    <n v="6683329.5518873436"/>
    <n v="257.05113661105167"/>
    <n v="27847.206466197265"/>
    <n v="0"/>
    <n v="0"/>
    <n v="0"/>
    <x v="1"/>
    <m/>
    <s v="N"/>
  </r>
  <r>
    <x v="5"/>
    <s v="120436"/>
    <s v="PK Mando Brose US4  GE844EM003 cover"/>
    <s v="Auto"/>
    <n v="1200"/>
    <n v="41041178.053510725"/>
    <n v="1578.5068482119509"/>
    <n v="34200.981711258937"/>
    <s v=""/>
    <n v="0"/>
    <n v="0"/>
    <x v="1"/>
    <m/>
    <s v="N"/>
  </r>
  <r>
    <x v="5"/>
    <s v="101289"/>
    <s v="PK Qualcomm AMBOSELI 55-84713-1 HIELD, HEATSINK, RF CARD, PICTOR/ALIOTH&quot;"/>
    <s v="Qualcom"/>
    <n v="216"/>
    <n v="8880388.6512661576"/>
    <n v="341.55340966408301"/>
    <n v="41112.910422528505"/>
    <s v=""/>
    <n v="0"/>
    <n v="0"/>
    <x v="1"/>
    <m/>
    <s v="N"/>
  </r>
  <r>
    <x v="5"/>
    <s v="120438"/>
    <s v="PK SM-A176B"/>
    <s v="Mobile"/>
    <n v="258480"/>
    <n v="4410512397.4516525"/>
    <n v="169635.09220967893"/>
    <n v="17063.263685591352"/>
    <s v=""/>
    <n v="0"/>
    <n v="0"/>
    <x v="1"/>
    <m/>
    <s v="N"/>
  </r>
  <r>
    <x v="5"/>
    <s v="120439"/>
    <s v="PK Mando Brose JG RWS Cover  GE844EM111"/>
    <s v="Auto"/>
    <n v="88"/>
    <n v="3402883.8185806572"/>
    <n v="130.8801468684868"/>
    <n v="38669.134302052924"/>
    <s v=""/>
    <n v="0"/>
    <n v="0"/>
    <x v="1"/>
    <m/>
    <s v="N"/>
  </r>
  <r>
    <x v="5"/>
    <s v="101293"/>
    <s v="PK Qualcomm MTP Kuno 50-38285-2 Rear Frame, Carrier, Ant 2"/>
    <s v="Qualcom"/>
    <n v="42"/>
    <n v="1575552.06596079"/>
    <n v="60.598156383107309"/>
    <n v="37513.144427637861"/>
    <s v=""/>
    <n v="0"/>
    <n v="0"/>
    <x v="1"/>
    <m/>
    <s v="N"/>
  </r>
  <r>
    <x v="5"/>
    <s v="120440"/>
    <s v="PK Mando Brose JK1-LHD Housing  ME200V1200"/>
    <s v="Auto"/>
    <n v="329"/>
    <n v="22984199.13219225"/>
    <n v="884.00765893047117"/>
    <n v="69860.787635842702"/>
    <s v=""/>
    <n v="0"/>
    <n v="0"/>
    <x v="1"/>
    <m/>
    <s v="N"/>
  </r>
  <r>
    <x v="5"/>
    <s v="101132"/>
    <s v="PK Qualcomm MTP Kuno 55-38283-2 Rear Frame, Carrier, Ant 0"/>
    <s v="Qualcom"/>
    <n v="35"/>
    <n v="143815.86265187801"/>
    <n v="5.5313793327645389"/>
    <n v="4109.0246471965147"/>
    <n v="0"/>
    <n v="0"/>
    <n v="0"/>
    <x v="1"/>
    <m/>
    <s v="N"/>
  </r>
  <r>
    <x v="5"/>
    <s v="101296"/>
    <s v="PK Qualcomm MTP SM7750 CA90-28768-3 FRAME, WLAN AREA, MULTIPURPOSE"/>
    <s v="Qualcom"/>
    <n v="275"/>
    <n v="11434357.67086"/>
    <n v="439.78298734076924"/>
    <n v="41579.482439490908"/>
    <n v="0"/>
    <n v="0"/>
    <n v="0"/>
    <x v="1"/>
    <m/>
    <s v="N"/>
  </r>
  <r>
    <x v="5"/>
    <s v="101297"/>
    <s v="PK Qualcomm KAANAPALI CA90-58184-2 CARRIER FRAME, ASSY"/>
    <s v="Qualcom"/>
    <n v="23"/>
    <n v="495898.32708447397"/>
    <n v="19.073012580172076"/>
    <n v="21560.796829759736"/>
    <n v="0"/>
    <n v="0"/>
    <n v="0"/>
    <x v="1"/>
    <m/>
    <s v="N"/>
  </r>
  <r>
    <x v="5"/>
    <s v="101299"/>
    <s v="PK Qualcomm HAWI 50-68131-1 REAR HOUSING LOWER"/>
    <s v="Qualcom"/>
    <n v="960"/>
    <n v="5022006.2347714501"/>
    <n v="193.15408595274809"/>
    <n v="5231.2564945535942"/>
    <n v="0"/>
    <n v="0"/>
    <n v="0"/>
    <x v="1"/>
    <m/>
    <s v="N"/>
  </r>
  <r>
    <x v="5"/>
    <s v="101302"/>
    <s v="PK Qualcomm HAWI 50-84676-1 Antenna Carrier WL"/>
    <s v="Qualcom"/>
    <n v="294"/>
    <n v="10293846.378366515"/>
    <n v="395.91716839871214"/>
    <n v="35013.082919613997"/>
    <n v="0"/>
    <n v="0"/>
    <n v="0"/>
    <x v="1"/>
    <m/>
    <s v="N"/>
  </r>
  <r>
    <x v="5"/>
    <s v="101304"/>
    <s v="PK Qualcomm HAWI 50-86967-1 Rear Camera Lower Bracket"/>
    <s v="Qualcom"/>
    <n v="202"/>
    <n v="5179179.9844060689"/>
    <n v="199.19923016946419"/>
    <n v="25639.50487329737"/>
    <n v="0"/>
    <n v="0"/>
    <n v="0"/>
    <x v="1"/>
    <m/>
    <s v="N"/>
  </r>
  <r>
    <x v="5"/>
    <s v="101305"/>
    <s v="PK Qualcomm HAWI 50-87767-1 Speaker insert"/>
    <s v="Qualcom"/>
    <n v="438"/>
    <n v="2146066.0765442755"/>
    <n v="82.5410029440106"/>
    <n v="4899.6942386855608"/>
    <n v="0"/>
    <n v="0"/>
    <n v="0"/>
    <x v="1"/>
    <m/>
    <s v="N"/>
  </r>
  <r>
    <x v="5"/>
    <s v="101306"/>
    <s v="PK Qualcomm HAWI 55-68127-1 Display Insert_PROCESS"/>
    <s v="Qualcom"/>
    <n v="60"/>
    <n v="1600821.9613501728"/>
    <n v="61.570075436545103"/>
    <n v="26680.36602250288"/>
    <n v="0"/>
    <n v="0"/>
    <n v="0"/>
    <x v="1"/>
    <m/>
    <s v="N"/>
  </r>
  <r>
    <x v="5"/>
    <s v="100885"/>
    <s v="PK Qualcomm MTP Olympic Waipio 55-PV452-4 Mid Frame, Heatsink"/>
    <s v="Qualcom"/>
    <n v="60"/>
    <n v="1155268.3282592101"/>
    <n v="44.433397240738849"/>
    <n v="19254.472137653502"/>
    <n v="0"/>
    <n v="0"/>
    <n v="0"/>
    <x v="1"/>
    <m/>
    <s v="N"/>
  </r>
  <r>
    <x v="5"/>
    <s v="101311"/>
    <s v="PK Qualcomm HAWI 55-87554-10 Port Cover"/>
    <s v="Qualcom"/>
    <n v="90"/>
    <n v="1219203.3072455823"/>
    <n v="46.892434894060862"/>
    <n v="13546.703413839803"/>
    <n v="0"/>
    <n v="0"/>
    <n v="0"/>
    <x v="1"/>
    <m/>
    <s v="N"/>
  </r>
  <r>
    <x v="5"/>
    <s v="101314"/>
    <s v="PK Qualcomm HAWI 55-68130-10  Front Housing ASSY_PROCESS"/>
    <s v="Qualcom"/>
    <n v="188"/>
    <n v="10026307.192914188"/>
    <n v="385.62719972746879"/>
    <n v="53331.421238905255"/>
    <n v="0"/>
    <n v="0"/>
    <n v="0"/>
    <x v="1"/>
    <m/>
    <s v="N"/>
  </r>
  <r>
    <x v="5"/>
    <s v="120444"/>
    <s v="PK Mando Brose JK1- RHD Housing   ME200V1100"/>
    <s v="Auto"/>
    <n v="410"/>
    <n v="34165439.857505359"/>
    <n v="1314.0553791348216"/>
    <n v="83330.34111586673"/>
    <s v=""/>
    <n v="0"/>
    <n v="0"/>
    <x v="1"/>
    <m/>
    <s v="N"/>
  </r>
  <r>
    <x v="5"/>
    <s v="140331"/>
    <s v="PK Mold LGIT- GEN5 Back up #13 - Die casting tool"/>
    <s v="Auto"/>
    <n v="1"/>
    <n v="64994952"/>
    <n v="2499.8058461538462"/>
    <n v="64994952"/>
    <n v="0"/>
    <n v="0"/>
    <n v="0"/>
    <x v="1"/>
    <m/>
    <s v="N"/>
  </r>
  <r>
    <x v="5"/>
    <s v="101319"/>
    <s v="PK Bracket Front A37 fixxing jig"/>
    <s v="Mobile"/>
    <n v="4"/>
    <n v="13414996.387715401"/>
    <n v="515.96139952751548"/>
    <n v="3353749.0969288503"/>
    <s v=""/>
    <n v="0"/>
    <n v="0"/>
    <x v="1"/>
    <m/>
    <s v="N"/>
  </r>
  <r>
    <x v="5"/>
    <s v="101320"/>
    <s v="PK Bracket Front A37 Jig check location hole"/>
    <s v="Mobile"/>
    <n v="3"/>
    <n v="9176247.2907865457"/>
    <n v="352.93258810717481"/>
    <n v="3058749.0969288484"/>
    <s v=""/>
    <n v="0"/>
    <n v="0"/>
    <x v="1"/>
    <m/>
    <s v="N"/>
  </r>
  <r>
    <x v="5"/>
    <s v="101321"/>
    <s v="PK Bracket Front A37 Bending Jig"/>
    <s v="Mobile"/>
    <n v="5"/>
    <n v="15293745.484644253"/>
    <n v="588.22098017862515"/>
    <n v="3058749.0969288507"/>
    <s v=""/>
    <n v="0"/>
    <n v="0"/>
    <x v="1"/>
    <m/>
    <s v="N"/>
  </r>
  <r>
    <x v="5"/>
    <s v="101322"/>
    <s v="PK Bracket Front A37 Jig check length"/>
    <s v="Mobile"/>
    <n v="2"/>
    <n v="6387498.1938577006"/>
    <n v="245.67300745606542"/>
    <n v="3193749.0969288503"/>
    <s v=""/>
    <n v="0"/>
    <n v="0"/>
    <x v="1"/>
    <m/>
    <s v="N"/>
  </r>
  <r>
    <x v="5"/>
    <s v="101323"/>
    <s v="PK Bracket Front A37 Jig check width"/>
    <s v="Mobile"/>
    <n v="2"/>
    <n v="6387498.1938577006"/>
    <n v="245.67300745606542"/>
    <n v="3193749.0969288503"/>
    <s v=""/>
    <n v="0"/>
    <n v="0"/>
    <x v="1"/>
    <m/>
    <s v="N"/>
  </r>
  <r>
    <x v="5"/>
    <s v="101326"/>
    <s v="JIG BYD HX HOUSING OP10"/>
    <s v="Auto"/>
    <n v="1"/>
    <n v="14471114.92942656"/>
    <n v="556.58134343948313"/>
    <n v="14471114.92942656"/>
    <s v=""/>
    <n v="0"/>
    <n v="0"/>
    <x v="1"/>
    <m/>
    <s v="N"/>
  </r>
  <r>
    <x v="5"/>
    <s v="101327"/>
    <s v="JIG BYD HX HOUSING OP20"/>
    <s v="Auto"/>
    <n v="1"/>
    <n v="18000644.929426558"/>
    <n v="692.3324972856368"/>
    <n v="18000644.929426558"/>
    <s v=""/>
    <n v="0"/>
    <n v="0"/>
    <x v="1"/>
    <m/>
    <s v="N"/>
  </r>
  <r>
    <x v="5"/>
    <s v="140386"/>
    <s v="PK Mold MANDO BRORE - TESLA GEN4  Back up #17 - Die casting tool"/>
    <s v="Auto"/>
    <n v="1"/>
    <n v="186074709.89517868"/>
    <n v="7156.7196113530263"/>
    <n v="186074709.89517868"/>
    <s v=""/>
    <n v="0"/>
    <n v="0"/>
    <x v="1"/>
    <m/>
    <s v="N"/>
  </r>
  <r>
    <x v="5"/>
    <s v="140387"/>
    <s v="PK Mold MANDO BROSE - NX4 HOUSING  Back up #18 - Die casting tool"/>
    <s v="Auto"/>
    <n v="1"/>
    <n v="265950763.9710944"/>
    <n v="10228.875537349784"/>
    <n v="265950763.9710944"/>
    <s v=""/>
    <n v="0"/>
    <n v="0"/>
    <x v="1"/>
    <m/>
    <s v="N"/>
  </r>
  <r>
    <x v="5"/>
    <s v="140388"/>
    <s v="PK Mold ZF - FCA Housing Back up #10 - Die casting tool"/>
    <s v="Auto"/>
    <n v="1"/>
    <n v="199610236.73593611"/>
    <n v="7677.3167975360038"/>
    <n v="199610236.73593611"/>
    <s v=""/>
    <n v="0"/>
    <n v="0"/>
    <x v="1"/>
    <m/>
    <s v="N"/>
  </r>
  <r>
    <x v="5"/>
    <s v="140390"/>
    <s v="PK Mold LGIT- MPC5.5 Back up  #12 - Die casting tool"/>
    <s v="Auto"/>
    <n v="1"/>
    <n v="34950213.895178691"/>
    <n v="1344.2389959684112"/>
    <n v="34950213.895178691"/>
    <s v=""/>
    <n v="0"/>
    <n v="0"/>
    <x v="1"/>
    <m/>
    <s v="N"/>
  </r>
  <r>
    <x v="5"/>
    <s v="140391"/>
    <s v="PK Mold ZF- GM EU2L HOUSING 4 CAVITY #1 Back up - Die casting tool"/>
    <s v="Auto"/>
    <n v="1"/>
    <n v="243057139.79255241"/>
    <n v="9348.3515304827852"/>
    <n v="243057139.79255241"/>
    <s v=""/>
    <n v="0"/>
    <n v="0"/>
    <x v="1"/>
    <m/>
    <s v="N"/>
  </r>
  <r>
    <x v="5"/>
    <s v="140392"/>
    <s v="PK Mold ZF- GM EU2L COVER 4 CAVITY #1 Back up - Die casting tool"/>
    <s v="Auto"/>
    <n v="1"/>
    <n v="236606491.30076158"/>
    <n v="9100.2496654139068"/>
    <n v="236606491.30076158"/>
    <s v=""/>
    <n v="0"/>
    <n v="0"/>
    <x v="1"/>
    <m/>
    <s v="N"/>
  </r>
  <r>
    <x v="5"/>
    <s v="140393"/>
    <s v="PK Mold ZF- FCA COVER 4 CAVITY #1 Back up - Die casting tool"/>
    <s v="Auto"/>
    <n v="1"/>
    <n v="201721491.30076158"/>
    <n v="7758.5188961831373"/>
    <n v="201721491.30076158"/>
    <s v=""/>
    <n v="0"/>
    <n v="0"/>
    <x v="1"/>
    <m/>
    <s v="N"/>
  </r>
  <r>
    <x v="5"/>
    <s v="140394"/>
    <s v="PK Mold ZF- FCA Housing 4 CAVITY #1 Back up - Die casting tool"/>
    <s v="Auto"/>
    <n v="1"/>
    <n v="304799273.69920784"/>
    <n v="11723.04898843107"/>
    <n v="304799273.69920784"/>
    <s v=""/>
    <n v="0"/>
    <n v="0"/>
    <x v="1"/>
    <m/>
    <s v="N"/>
  </r>
  <r>
    <x v="5"/>
    <s v="140395"/>
    <s v="PK Mold ZF- NISSAN4.8 LENS MOUNT #13 - Die casting tool"/>
    <s v="Auto"/>
    <n v="1"/>
    <n v="21085930.561845355"/>
    <n v="810.99732930174446"/>
    <n v="21085930.561845355"/>
    <s v=""/>
    <n v="0"/>
    <n v="0"/>
    <x v="1"/>
    <m/>
    <s v="N"/>
  </r>
  <r>
    <x v="5"/>
    <s v="140396"/>
    <s v="PK Mold ZF- NISSAN4.8 LENS MOUNT #14 - Die casting tool"/>
    <s v="Auto"/>
    <n v="1"/>
    <n v="62108846.561845355"/>
    <n v="2388.8017908402057"/>
    <n v="62108846.561845355"/>
    <s v=""/>
    <n v="0"/>
    <n v="0"/>
    <x v="1"/>
    <m/>
    <s v="N"/>
  </r>
  <r>
    <x v="5"/>
    <s v="140363"/>
    <s v="PK Mold LGIT-  MPC5.5 #10 Back up - Die casting tool"/>
    <s v="Auto"/>
    <n v="1"/>
    <n v="34949793.8467547"/>
    <n v="1344.2228402597962"/>
    <n v="34949793.8467547"/>
    <n v="0"/>
    <n v="0"/>
    <n v="0"/>
    <x v="1"/>
    <m/>
    <s v="N"/>
  </r>
  <r>
    <x v="5"/>
    <s v="140366"/>
    <s v="PK Mold LGIT- MPC5.5 #11 Back up - Die casting tool"/>
    <s v="Auto"/>
    <n v="1"/>
    <n v="34949793.8467547"/>
    <n v="1344.2228402597962"/>
    <n v="34949793.8467547"/>
    <n v="0"/>
    <n v="0"/>
    <n v="0"/>
    <x v="1"/>
    <m/>
    <s v="N"/>
  </r>
  <r>
    <x v="5"/>
    <s v="140289"/>
    <s v="PK Mold Hyoseong - GEN5 Back up #7- Die casting tool"/>
    <s v="Auto"/>
    <n v="1"/>
    <n v="152315347.937406"/>
    <n v="5858.2826129771538"/>
    <n v="152315347.937406"/>
    <n v="0"/>
    <n v="0"/>
    <n v="0"/>
    <x v="2"/>
    <s v="No provision"/>
    <s v="Y"/>
  </r>
  <r>
    <x v="5"/>
    <s v="140303"/>
    <s v="PK Mold  HYOSUNG- GEN5 Back up #9 - Die casting tool"/>
    <s v="Auto"/>
    <n v="1"/>
    <n v="171091680.317889"/>
    <n v="6580.4492429957309"/>
    <n v="171091680.317889"/>
    <n v="0"/>
    <n v="0"/>
    <n v="0"/>
    <x v="2"/>
    <s v="No provision"/>
    <s v="Y"/>
  </r>
  <r>
    <x v="5"/>
    <s v="140317"/>
    <s v="PK Mold LGIT GEN5 Back up #11- Die casting tool"/>
    <s v="Auto"/>
    <n v="1"/>
    <n v="134606852.27357399"/>
    <n v="5177.1866259066919"/>
    <n v="134606852.27357399"/>
    <n v="0"/>
    <n v="0"/>
    <n v="0"/>
    <x v="1"/>
    <m/>
    <s v="N"/>
  </r>
  <r>
    <x v="5"/>
    <s v="140375"/>
    <s v="PK Mold MANDO BROSE - NX4 COVER Back up #10 - Die casting tool"/>
    <s v="Auto"/>
    <n v="1"/>
    <n v="35975422.656521499"/>
    <n v="1383.6701021739038"/>
    <n v="35975422.656521499"/>
    <n v="0"/>
    <n v="0"/>
    <n v="0"/>
    <x v="1"/>
    <m/>
    <s v="N"/>
  </r>
  <r>
    <x v="5"/>
    <s v="140354"/>
    <s v="PK Mold LGIT-  MQ4 COVER #4 Back up- Die casting tool"/>
    <s v="Auto"/>
    <n v="1"/>
    <n v="65088300"/>
    <n v="2503.396153846154"/>
    <n v="65088300"/>
    <s v=""/>
    <n v="0"/>
    <n v="0"/>
    <x v="1"/>
    <m/>
    <s v="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D19" firstHeaderRow="1" firstDataRow="2" firstDataCol="2" rowPageCount="1" colPageCount="1"/>
  <pivotFields count="13">
    <pivotField axis="axisRow" compact="0" outline="0" showAll="0">
      <items count="7">
        <item x="5"/>
        <item x="1"/>
        <item x="2"/>
        <item x="3"/>
        <item x="4"/>
        <item x="0"/>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3"/>
        <item h="1" x="1"/>
        <item x="2"/>
        <item h="1" x="0"/>
        <item t="default"/>
      </items>
    </pivotField>
    <pivotField axis="axisRow" compact="0" outline="0" multipleItemSelectionAllowed="1" showAll="0" defaultSubtotal="0">
      <items count="6">
        <item x="2"/>
        <item x="3"/>
        <item x="4"/>
        <item m="1" x="5"/>
        <item x="1"/>
        <item h="1" x="0"/>
      </items>
    </pivotField>
  </pivotFields>
  <rowFields count="2">
    <field x="0"/>
    <field x="12"/>
  </rowFields>
  <rowItems count="15">
    <i>
      <x/>
      <x/>
    </i>
    <i r="1">
      <x v="2"/>
    </i>
    <i r="1">
      <x v="4"/>
    </i>
    <i t="default">
      <x/>
    </i>
    <i>
      <x v="1"/>
      <x/>
    </i>
    <i r="1">
      <x v="1"/>
    </i>
    <i r="1">
      <x v="2"/>
    </i>
    <i r="1">
      <x v="4"/>
    </i>
    <i t="default">
      <x v="1"/>
    </i>
    <i>
      <x v="3"/>
      <x v="2"/>
    </i>
    <i t="default">
      <x v="3"/>
    </i>
    <i>
      <x v="4"/>
      <x/>
    </i>
    <i r="1">
      <x v="4"/>
    </i>
    <i t="default">
      <x v="4"/>
    </i>
    <i t="grand">
      <x/>
    </i>
  </rowItems>
  <colFields count="1">
    <field x="-2"/>
  </colFields>
  <colItems count="2">
    <i>
      <x/>
    </i>
    <i i="1">
      <x v="1"/>
    </i>
  </colItems>
  <pageFields count="1">
    <pageField fld="11" hier="-1"/>
  </pageFields>
  <dataFields count="2">
    <dataField name=" Qty Blance" fld="4" baseField="11" baseItem="2"/>
    <dataField name=" Amount Balance ( VND)" fld="5" baseField="11" baseItem="2"/>
  </dataFields>
  <formats count="48">
    <format dxfId="89">
      <pivotArea outline="0" collapsedLevelsAreSubtotals="1" fieldPosition="0"/>
    </format>
    <format dxfId="88">
      <pivotArea field="-2" type="button" dataOnly="0" labelOnly="1" outline="0" axis="axisCol" fieldPosition="0"/>
    </format>
    <format dxfId="87">
      <pivotArea type="topRight" dataOnly="0" labelOnly="1" outline="0" fieldPosition="0"/>
    </format>
    <format dxfId="86">
      <pivotArea dataOnly="0" labelOnly="1" outline="0" fieldPosition="0">
        <references count="1">
          <reference field="4294967294" count="2">
            <x v="0"/>
            <x v="1"/>
          </reference>
        </references>
      </pivotArea>
    </format>
    <format dxfId="85">
      <pivotArea outline="0" collapsedLevelsAreSubtotals="1" fieldPosition="0"/>
    </format>
    <format dxfId="84">
      <pivotArea field="-2" type="button" dataOnly="0" labelOnly="1" outline="0" axis="axisCol" fieldPosition="0"/>
    </format>
    <format dxfId="83">
      <pivotArea type="topRight" dataOnly="0" labelOnly="1" outline="0" fieldPosition="0"/>
    </format>
    <format dxfId="82">
      <pivotArea dataOnly="0" labelOnly="1" outline="0" fieldPosition="0">
        <references count="1">
          <reference field="4294967294" count="2">
            <x v="0"/>
            <x v="1"/>
          </reference>
        </references>
      </pivotArea>
    </format>
    <format dxfId="81">
      <pivotArea outline="0" collapsedLevelsAreSubtotals="1" fieldPosition="0"/>
    </format>
    <format dxfId="80">
      <pivotArea field="-2" type="button" dataOnly="0" labelOnly="1" outline="0" axis="axisCol" fieldPosition="0"/>
    </format>
    <format dxfId="79">
      <pivotArea type="topRight" dataOnly="0" labelOnly="1" outline="0" fieldPosition="0"/>
    </format>
    <format dxfId="78">
      <pivotArea dataOnly="0" labelOnly="1" outline="0" fieldPosition="0">
        <references count="1">
          <reference field="4294967294" count="2">
            <x v="0"/>
            <x v="1"/>
          </reference>
        </references>
      </pivotArea>
    </format>
    <format dxfId="77">
      <pivotArea outline="0" collapsedLevelsAreSubtotals="1" fieldPosition="0"/>
    </format>
    <format dxfId="76">
      <pivotArea field="-2" type="button" dataOnly="0" labelOnly="1" outline="0" axis="axisCol" fieldPosition="0"/>
    </format>
    <format dxfId="75">
      <pivotArea type="topRight" dataOnly="0" labelOnly="1" outline="0" fieldPosition="0"/>
    </format>
    <format dxfId="74">
      <pivotArea dataOnly="0" labelOnly="1" outline="0" fieldPosition="0">
        <references count="1">
          <reference field="4294967294" count="2">
            <x v="0"/>
            <x v="1"/>
          </reference>
        </references>
      </pivotArea>
    </format>
    <format dxfId="73">
      <pivotArea outline="0" collapsedLevelsAreSubtotals="1" fieldPosition="0"/>
    </format>
    <format dxfId="72">
      <pivotArea field="-2" type="button" dataOnly="0" labelOnly="1" outline="0" axis="axisCol" fieldPosition="0"/>
    </format>
    <format dxfId="71">
      <pivotArea type="topRight" dataOnly="0" labelOnly="1" outline="0" fieldPosition="0"/>
    </format>
    <format dxfId="70">
      <pivotArea dataOnly="0" labelOnly="1" outline="0" fieldPosition="0">
        <references count="1">
          <reference field="4294967294" count="2">
            <x v="0"/>
            <x v="1"/>
          </reference>
        </references>
      </pivotArea>
    </format>
    <format dxfId="69">
      <pivotArea outline="0" collapsedLevelsAreSubtotals="1" fieldPosition="0"/>
    </format>
    <format dxfId="68">
      <pivotArea field="-2" type="button" dataOnly="0" labelOnly="1" outline="0" axis="axisCol" fieldPosition="0"/>
    </format>
    <format dxfId="67">
      <pivotArea type="topRight" dataOnly="0" labelOnly="1" outline="0" fieldPosition="0"/>
    </format>
    <format dxfId="66">
      <pivotArea dataOnly="0" labelOnly="1" outline="0" fieldPosition="0">
        <references count="1">
          <reference field="4294967294" count="2">
            <x v="0"/>
            <x v="1"/>
          </reference>
        </references>
      </pivotArea>
    </format>
    <format dxfId="65">
      <pivotArea outline="0" collapsedLevelsAreSubtotals="1" fieldPosition="0"/>
    </format>
    <format dxfId="64">
      <pivotArea field="-2" type="button" dataOnly="0" labelOnly="1" outline="0" axis="axisCol" fieldPosition="0"/>
    </format>
    <format dxfId="63">
      <pivotArea type="topRight" dataOnly="0" labelOnly="1" outline="0" fieldPosition="0"/>
    </format>
    <format dxfId="62">
      <pivotArea dataOnly="0" labelOnly="1" outline="0" fieldPosition="0">
        <references count="1">
          <reference field="4294967294" count="2">
            <x v="0"/>
            <x v="1"/>
          </reference>
        </references>
      </pivotArea>
    </format>
    <format dxfId="61">
      <pivotArea outline="0" collapsedLevelsAreSubtotals="1" fieldPosition="0"/>
    </format>
    <format dxfId="60">
      <pivotArea field="-2" type="button" dataOnly="0" labelOnly="1" outline="0" axis="axisCol" fieldPosition="0"/>
    </format>
    <format dxfId="59">
      <pivotArea type="topRight" dataOnly="0" labelOnly="1" outline="0" fieldPosition="0"/>
    </format>
    <format dxfId="58">
      <pivotArea dataOnly="0" labelOnly="1" outline="0" fieldPosition="0">
        <references count="1">
          <reference field="4294967294" count="2">
            <x v="0"/>
            <x v="1"/>
          </reference>
        </references>
      </pivotArea>
    </format>
    <format dxfId="57">
      <pivotArea outline="0" collapsedLevelsAreSubtotals="1" fieldPosition="0"/>
    </format>
    <format dxfId="56">
      <pivotArea field="-2" type="button" dataOnly="0" labelOnly="1" outline="0" axis="axisCol" fieldPosition="0"/>
    </format>
    <format dxfId="55">
      <pivotArea type="topRight" dataOnly="0" labelOnly="1" outline="0" fieldPosition="0"/>
    </format>
    <format dxfId="54">
      <pivotArea dataOnly="0" labelOnly="1" outline="0" fieldPosition="0">
        <references count="1">
          <reference field="4294967294" count="2">
            <x v="0"/>
            <x v="1"/>
          </reference>
        </references>
      </pivotArea>
    </format>
    <format dxfId="53">
      <pivotArea outline="0" collapsedLevelsAreSubtotals="1" fieldPosition="0"/>
    </format>
    <format dxfId="52">
      <pivotArea field="-2" type="button" dataOnly="0" labelOnly="1" outline="0" axis="axisCol" fieldPosition="0"/>
    </format>
    <format dxfId="51">
      <pivotArea type="topRight" dataOnly="0" labelOnly="1" outline="0" fieldPosition="0"/>
    </format>
    <format dxfId="50">
      <pivotArea dataOnly="0" labelOnly="1" outline="0" fieldPosition="0">
        <references count="1">
          <reference field="4294967294" count="2">
            <x v="0"/>
            <x v="1"/>
          </reference>
        </references>
      </pivotArea>
    </format>
    <format dxfId="49">
      <pivotArea outline="0" collapsedLevelsAreSubtotals="1" fieldPosition="0"/>
    </format>
    <format dxfId="48">
      <pivotArea field="-2" type="button" dataOnly="0" labelOnly="1" outline="0" axis="axisCol" fieldPosition="0"/>
    </format>
    <format dxfId="47">
      <pivotArea type="topRight" dataOnly="0" labelOnly="1" outline="0" fieldPosition="0"/>
    </format>
    <format dxfId="46">
      <pivotArea dataOnly="0" labelOnly="1" outline="0" fieldPosition="0">
        <references count="1">
          <reference field="4294967294" count="2">
            <x v="0"/>
            <x v="1"/>
          </reference>
        </references>
      </pivotArea>
    </format>
    <format dxfId="45">
      <pivotArea outline="0" collapsedLevelsAreSubtotals="1" fieldPosition="0"/>
    </format>
    <format dxfId="44">
      <pivotArea field="-2" type="button" dataOnly="0" labelOnly="1" outline="0" axis="axisCol" fieldPosition="0"/>
    </format>
    <format dxfId="43">
      <pivotArea type="topRight" dataOnly="0" labelOnly="1" outline="0" fieldPosition="0"/>
    </format>
    <format dxfId="4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9" firstHeaderRow="1" firstDataRow="2" firstDataCol="1"/>
  <pivotFields count="10">
    <pivotField axis="axisRow" showAll="0">
      <items count="5">
        <item x="2"/>
        <item x="0"/>
        <item x="1"/>
        <item x="3"/>
        <item t="default"/>
      </items>
    </pivotField>
    <pivotField showAll="0"/>
    <pivotField showAll="0"/>
    <pivotField numFmtId="164" showAll="0"/>
    <pivotField dataField="1" numFmtId="164" showAll="0"/>
    <pivotField numFmtId="164" showAll="0"/>
    <pivotField numFmtId="164" showAll="0" defaultSubtotal="0"/>
    <pivotField showAll="0"/>
    <pivotField showAll="0"/>
    <pivotField axis="axisCol" showAll="0" defaultSubtotal="0">
      <items count="2">
        <item x="0"/>
        <item x="1"/>
      </items>
    </pivotField>
  </pivotFields>
  <rowFields count="1">
    <field x="0"/>
  </rowFields>
  <rowItems count="5">
    <i>
      <x/>
    </i>
    <i>
      <x v="1"/>
    </i>
    <i>
      <x v="2"/>
    </i>
    <i>
      <x v="3"/>
    </i>
    <i t="grand">
      <x/>
    </i>
  </rowItems>
  <colFields count="1">
    <field x="9"/>
  </colFields>
  <colItems count="3">
    <i>
      <x/>
    </i>
    <i>
      <x v="1"/>
    </i>
    <i t="grand">
      <x/>
    </i>
  </colItems>
  <dataFields count="1">
    <dataField name="Sum of 12.end amnt=2+8-10" fld="4" baseField="0" baseItem="0" numFmtId="3"/>
  </dataFields>
  <formats count="10">
    <format dxfId="41">
      <pivotArea outline="0" collapsedLevelsAreSubtotals="1" fieldPosition="0"/>
    </format>
    <format dxfId="40">
      <pivotArea type="origin" dataOnly="0" labelOnly="1" outline="0"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4">
      <pivotArea grandCol="1" outline="0" collapsedLevelsAreSubtotals="1" fieldPosition="0"/>
    </format>
    <format dxfId="3">
      <pivotArea grandCol="1" outline="0" collapsedLevelsAreSubtotals="1" fieldPosition="0"/>
    </format>
    <format dxfId="2">
      <pivotArea grandCol="1" outline="0" collapsedLevelsAreSubtotals="1" fieldPosition="0"/>
    </format>
    <format dxfId="1">
      <pivotArea grandCol="1" outline="0" collapsedLevelsAreSubtotals="1" fieldPosition="0"/>
    </format>
    <format dxfId="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I9" firstHeaderRow="0" firstDataRow="1" firstDataCol="1" rowPageCount="1" colPageCount="1"/>
  <pivotFields count="14">
    <pivotField axis="axisRow" showAll="0">
      <items count="7">
        <item x="5"/>
        <item x="1"/>
        <item x="2"/>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axis="axisPage" showAll="0">
      <items count="5">
        <item x="3"/>
        <item x="1"/>
        <item x="2"/>
        <item x="0"/>
        <item t="default"/>
      </items>
    </pivotField>
    <pivotField showAll="0"/>
    <pivotField showAll="0" defaultSubtotal="0"/>
  </pivotFields>
  <rowFields count="1">
    <field x="0"/>
  </rowFields>
  <rowItems count="6">
    <i>
      <x/>
    </i>
    <i>
      <x v="1"/>
    </i>
    <i>
      <x v="2"/>
    </i>
    <i>
      <x v="3"/>
    </i>
    <i>
      <x v="4"/>
    </i>
    <i t="grand">
      <x/>
    </i>
  </rowItems>
  <colFields count="1">
    <field x="-2"/>
  </colFields>
  <colItems count="2">
    <i>
      <x/>
    </i>
    <i i="1">
      <x v="1"/>
    </i>
  </colItems>
  <pageFields count="1">
    <pageField fld="11" item="2" hier="-1"/>
  </pageFields>
  <dataFields count="2">
    <dataField name="Sum of Qty Blance" fld="4" baseField="0" baseItem="0"/>
    <dataField name="Sum of Amount Balance ( VND)" fld="5" baseField="0" baseItem="0"/>
  </dataFields>
  <formats count="4">
    <format dxfId="32">
      <pivotArea outline="0" collapsedLevelsAreSubtotals="1" fieldPosition="0"/>
    </format>
    <format dxfId="31">
      <pivotArea dataOnly="0" labelOnly="1" outline="0" fieldPosition="0">
        <references count="1">
          <reference field="4294967294" count="2">
            <x v="0"/>
            <x v="1"/>
          </reference>
        </references>
      </pivotArea>
    </format>
    <format dxfId="30">
      <pivotArea outline="0" collapsedLevelsAreSubtotals="1" fieldPosition="0"/>
    </format>
    <format dxfId="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0" firstHeaderRow="0" firstDataRow="1" firstDataCol="1"/>
  <pivotFields count="14">
    <pivotField axis="axisRow" showAll="0">
      <items count="7">
        <item x="5"/>
        <item x="1"/>
        <item x="2"/>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defaultSubtotal="0"/>
  </pivotFields>
  <rowFields count="1">
    <field x="0"/>
  </rowFields>
  <rowItems count="7">
    <i>
      <x/>
    </i>
    <i>
      <x v="1"/>
    </i>
    <i>
      <x v="2"/>
    </i>
    <i>
      <x v="3"/>
    </i>
    <i>
      <x v="4"/>
    </i>
    <i>
      <x v="5"/>
    </i>
    <i t="grand">
      <x/>
    </i>
  </rowItems>
  <colFields count="1">
    <field x="-2"/>
  </colFields>
  <colItems count="2">
    <i>
      <x/>
    </i>
    <i i="1">
      <x v="1"/>
    </i>
  </colItems>
  <dataFields count="2">
    <dataField name="Sum of Qty Blance" fld="4" baseField="0" baseItem="0"/>
    <dataField name="Sum of Amount Balance ( VND)" fld="5" baseField="0" baseItem="0"/>
  </dataFields>
  <formats count="4">
    <format dxfId="36">
      <pivotArea outline="0" collapsedLevelsAreSubtotals="1" fieldPosition="0"/>
    </format>
    <format dxfId="35">
      <pivotArea dataOnly="0" labelOnly="1" outline="0" fieldPosition="0">
        <references count="1">
          <reference field="4294967294" count="2">
            <x v="0"/>
            <x v="1"/>
          </reference>
        </references>
      </pivotArea>
    </format>
    <format dxfId="34">
      <pivotArea outline="0" collapsedLevelsAreSubtotals="1" fieldPosition="0"/>
    </format>
    <format dxfId="3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C16" sqref="C16"/>
    </sheetView>
  </sheetViews>
  <sheetFormatPr defaultRowHeight="15" x14ac:dyDescent="0.25"/>
  <cols>
    <col min="1" max="1" width="28.28515625" bestFit="1" customWidth="1"/>
    <col min="2" max="2" width="19.28515625" customWidth="1"/>
    <col min="3" max="3" width="12.28515625" style="2" customWidth="1"/>
    <col min="4" max="4" width="24" style="2" customWidth="1"/>
    <col min="5" max="5" width="24" bestFit="1" customWidth="1"/>
  </cols>
  <sheetData>
    <row r="1" spans="1:4" x14ac:dyDescent="0.25">
      <c r="A1" s="76" t="s">
        <v>7395</v>
      </c>
      <c r="B1" t="s">
        <v>7420</v>
      </c>
    </row>
    <row r="3" spans="1:4" x14ac:dyDescent="0.25">
      <c r="C3" s="109" t="s">
        <v>7425</v>
      </c>
      <c r="D3" s="21"/>
    </row>
    <row r="4" spans="1:4" x14ac:dyDescent="0.25">
      <c r="A4" s="76" t="s">
        <v>0</v>
      </c>
      <c r="B4" s="76" t="s">
        <v>7414</v>
      </c>
      <c r="C4" s="21" t="s">
        <v>7426</v>
      </c>
      <c r="D4" s="21" t="s">
        <v>7413</v>
      </c>
    </row>
    <row r="5" spans="1:4" x14ac:dyDescent="0.25">
      <c r="A5" t="s">
        <v>7104</v>
      </c>
      <c r="B5" t="s">
        <v>7418</v>
      </c>
      <c r="C5" s="21">
        <v>172145</v>
      </c>
      <c r="D5" s="21">
        <v>2761032905.3766613</v>
      </c>
    </row>
    <row r="6" spans="1:4" x14ac:dyDescent="0.25">
      <c r="B6" t="s">
        <v>7417</v>
      </c>
      <c r="C6" s="21">
        <v>12913</v>
      </c>
      <c r="D6" s="21">
        <v>814301805.6785928</v>
      </c>
    </row>
    <row r="7" spans="1:4" x14ac:dyDescent="0.25">
      <c r="B7" t="s">
        <v>7416</v>
      </c>
      <c r="C7" s="21">
        <v>127669</v>
      </c>
      <c r="D7" s="21">
        <v>2007334366.8396771</v>
      </c>
    </row>
    <row r="8" spans="1:4" x14ac:dyDescent="0.25">
      <c r="A8" t="s">
        <v>7410</v>
      </c>
      <c r="C8" s="21">
        <v>312727</v>
      </c>
      <c r="D8" s="21">
        <v>5582669077.8949308</v>
      </c>
    </row>
    <row r="9" spans="1:4" x14ac:dyDescent="0.25">
      <c r="A9" t="s">
        <v>2146</v>
      </c>
      <c r="B9" t="s">
        <v>7418</v>
      </c>
      <c r="C9" s="21">
        <v>2983098</v>
      </c>
      <c r="D9" s="21">
        <v>3309687928</v>
      </c>
    </row>
    <row r="10" spans="1:4" x14ac:dyDescent="0.25">
      <c r="B10" t="s">
        <v>7415</v>
      </c>
      <c r="C10" s="21">
        <v>80760</v>
      </c>
      <c r="D10" s="21">
        <v>2686138185</v>
      </c>
    </row>
    <row r="11" spans="1:4" x14ac:dyDescent="0.25">
      <c r="B11" t="s">
        <v>7417</v>
      </c>
      <c r="C11" s="21">
        <v>1100223</v>
      </c>
      <c r="D11" s="21">
        <v>1759727873.7078543</v>
      </c>
    </row>
    <row r="12" spans="1:4" x14ac:dyDescent="0.25">
      <c r="B12" t="s">
        <v>7416</v>
      </c>
      <c r="C12" s="21">
        <v>399001</v>
      </c>
      <c r="D12" s="21">
        <v>1454433383</v>
      </c>
    </row>
    <row r="13" spans="1:4" x14ac:dyDescent="0.25">
      <c r="A13" t="s">
        <v>7411</v>
      </c>
      <c r="C13" s="21">
        <v>4563082</v>
      </c>
      <c r="D13" s="21">
        <v>9209987369.7078552</v>
      </c>
    </row>
    <row r="14" spans="1:4" x14ac:dyDescent="0.25">
      <c r="A14" t="s">
        <v>5190</v>
      </c>
      <c r="B14" t="s">
        <v>7417</v>
      </c>
      <c r="C14" s="21">
        <v>6</v>
      </c>
      <c r="D14" s="21">
        <v>1108349992.72</v>
      </c>
    </row>
    <row r="15" spans="1:4" x14ac:dyDescent="0.25">
      <c r="A15" t="s">
        <v>10932</v>
      </c>
      <c r="C15" s="21">
        <v>6</v>
      </c>
      <c r="D15" s="21">
        <v>1108349992.72</v>
      </c>
    </row>
    <row r="16" spans="1:4" x14ac:dyDescent="0.25">
      <c r="A16" t="s">
        <v>6845</v>
      </c>
      <c r="B16" t="s">
        <v>7418</v>
      </c>
      <c r="C16" s="21">
        <v>1121441.1499999999</v>
      </c>
      <c r="D16" s="21">
        <v>6901040421.9248638</v>
      </c>
    </row>
    <row r="17" spans="1:4" x14ac:dyDescent="0.25">
      <c r="B17" t="s">
        <v>7416</v>
      </c>
      <c r="C17" s="21">
        <v>13108</v>
      </c>
      <c r="D17" s="21">
        <v>490415564.3814711</v>
      </c>
    </row>
    <row r="18" spans="1:4" x14ac:dyDescent="0.25">
      <c r="A18" t="s">
        <v>7412</v>
      </c>
      <c r="C18" s="21">
        <v>1134549.1499999999</v>
      </c>
      <c r="D18" s="21">
        <v>7391455986.3063345</v>
      </c>
    </row>
    <row r="19" spans="1:4" x14ac:dyDescent="0.25">
      <c r="A19" t="s">
        <v>7400</v>
      </c>
      <c r="C19" s="21">
        <v>6010364.1500000004</v>
      </c>
      <c r="D19" s="21">
        <v>23292462426.62912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CC"/>
  </sheetPr>
  <dimension ref="A1:L27"/>
  <sheetViews>
    <sheetView tabSelected="1" workbookViewId="0">
      <selection activeCell="D40" sqref="D40"/>
    </sheetView>
  </sheetViews>
  <sheetFormatPr defaultRowHeight="15" x14ac:dyDescent="0.25"/>
  <cols>
    <col min="1" max="1" width="13" style="78" customWidth="1"/>
    <col min="2" max="2" width="16.28515625" customWidth="1"/>
    <col min="3" max="3" width="18" bestFit="1" customWidth="1"/>
    <col min="4" max="4" width="15" style="258" customWidth="1"/>
    <col min="5" max="6" width="17.7109375" customWidth="1"/>
    <col min="7" max="7" width="15.140625" customWidth="1"/>
    <col min="8" max="8" width="19.140625" customWidth="1"/>
    <col min="9" max="9" width="18.140625" customWidth="1"/>
    <col min="10" max="10" width="16.85546875" bestFit="1" customWidth="1"/>
    <col min="11" max="11" width="15.28515625" bestFit="1" customWidth="1"/>
    <col min="12" max="12" width="13.28515625" bestFit="1" customWidth="1"/>
  </cols>
  <sheetData>
    <row r="1" spans="1:12" x14ac:dyDescent="0.25">
      <c r="C1" s="251" t="s">
        <v>7441</v>
      </c>
      <c r="D1" s="252"/>
      <c r="E1" s="253" t="s">
        <v>7442</v>
      </c>
      <c r="F1" s="254"/>
      <c r="G1" s="255"/>
      <c r="H1" s="251" t="s">
        <v>7443</v>
      </c>
      <c r="I1" s="252"/>
    </row>
    <row r="2" spans="1:12" hidden="1" x14ac:dyDescent="0.25"/>
    <row r="3" spans="1:12" hidden="1" x14ac:dyDescent="0.25">
      <c r="A3" s="108" t="s">
        <v>7427</v>
      </c>
      <c r="B3" s="76" t="s">
        <v>7428</v>
      </c>
    </row>
    <row r="4" spans="1:12" hidden="1" x14ac:dyDescent="0.25">
      <c r="A4" s="108" t="s">
        <v>7422</v>
      </c>
      <c r="B4" t="s">
        <v>7429</v>
      </c>
      <c r="C4" t="s">
        <v>7423</v>
      </c>
      <c r="D4" s="258" t="s">
        <v>7400</v>
      </c>
    </row>
    <row r="5" spans="1:12" hidden="1" x14ac:dyDescent="0.25">
      <c r="A5" s="78" t="s">
        <v>7104</v>
      </c>
      <c r="B5" s="79">
        <v>121539541.16999999</v>
      </c>
      <c r="C5" s="79"/>
      <c r="D5" s="258">
        <v>121539541.16999999</v>
      </c>
    </row>
    <row r="6" spans="1:12" hidden="1" x14ac:dyDescent="0.25">
      <c r="A6" s="78" t="s">
        <v>2146</v>
      </c>
      <c r="B6" s="79">
        <v>5807442864.9599991</v>
      </c>
      <c r="C6" s="79">
        <v>1386770048.2699997</v>
      </c>
      <c r="D6" s="258">
        <v>7194212913.2299986</v>
      </c>
    </row>
    <row r="7" spans="1:12" hidden="1" x14ac:dyDescent="0.25">
      <c r="A7" s="78" t="s">
        <v>7430</v>
      </c>
      <c r="B7" s="79">
        <v>73161631.519999996</v>
      </c>
      <c r="C7" s="79"/>
      <c r="D7" s="258">
        <v>73161631.519999996</v>
      </c>
      <c r="E7" s="2"/>
      <c r="F7" s="2"/>
      <c r="G7" s="2"/>
      <c r="H7" s="2"/>
    </row>
    <row r="8" spans="1:12" hidden="1" x14ac:dyDescent="0.25">
      <c r="A8" s="78" t="s">
        <v>6845</v>
      </c>
      <c r="B8" s="79">
        <v>453640144.81999999</v>
      </c>
      <c r="C8" s="79"/>
      <c r="D8" s="258">
        <v>453640144.81999999</v>
      </c>
    </row>
    <row r="9" spans="1:12" hidden="1" x14ac:dyDescent="0.25">
      <c r="A9" s="78" t="s">
        <v>7400</v>
      </c>
      <c r="B9" s="79">
        <v>6455784182.4699993</v>
      </c>
      <c r="C9" s="79">
        <v>1386770048.2699997</v>
      </c>
      <c r="D9" s="258">
        <v>7842554230.7399988</v>
      </c>
    </row>
    <row r="10" spans="1:12" hidden="1" x14ac:dyDescent="0.25">
      <c r="B10" s="79" t="s">
        <v>7424</v>
      </c>
      <c r="C10" s="21">
        <v>-8866172212</v>
      </c>
    </row>
    <row r="11" spans="1:12" hidden="1" x14ac:dyDescent="0.25">
      <c r="B11" s="79" t="s">
        <v>7431</v>
      </c>
      <c r="C11" s="79">
        <v>2410388030</v>
      </c>
    </row>
    <row r="12" spans="1:12" ht="30" x14ac:dyDescent="0.25">
      <c r="A12" s="239" t="s">
        <v>7432</v>
      </c>
      <c r="B12" s="240" t="s">
        <v>7433</v>
      </c>
      <c r="C12" s="239" t="s">
        <v>7434</v>
      </c>
      <c r="D12" s="259" t="s">
        <v>7435</v>
      </c>
      <c r="E12" s="81" t="s">
        <v>7444</v>
      </c>
      <c r="F12" s="212" t="s">
        <v>10931</v>
      </c>
      <c r="G12" s="81" t="s">
        <v>7445</v>
      </c>
      <c r="H12" s="80" t="s">
        <v>7434</v>
      </c>
      <c r="I12" s="80" t="s">
        <v>7435</v>
      </c>
    </row>
    <row r="13" spans="1:12" x14ac:dyDescent="0.25">
      <c r="A13" s="82" t="s">
        <v>7436</v>
      </c>
      <c r="B13" s="83" t="s">
        <v>7437</v>
      </c>
      <c r="C13" s="84">
        <f>SUM(C14:C17)</f>
        <v>17286985067.669827</v>
      </c>
      <c r="D13" s="260">
        <f t="shared" ref="D13:D20" si="0">+C13/25000</f>
        <v>691479.40270679304</v>
      </c>
      <c r="E13" s="86">
        <f>SUM(E14:E18)</f>
        <v>82219484</v>
      </c>
      <c r="F13" s="86">
        <f>SUM(F14:F18)</f>
        <v>4004815828.1661525</v>
      </c>
      <c r="G13" s="86">
        <f>SUM(G14:G17)</f>
        <v>0</v>
      </c>
      <c r="H13" s="85">
        <f>SUM(H14:H17)</f>
        <v>13240109755.503675</v>
      </c>
      <c r="I13" s="85">
        <f>SUM(I14:I17)</f>
        <v>551671.23981265316</v>
      </c>
      <c r="J13" s="87"/>
    </row>
    <row r="14" spans="1:12" x14ac:dyDescent="0.25">
      <c r="A14" s="88">
        <v>1</v>
      </c>
      <c r="B14" s="89" t="s">
        <v>7104</v>
      </c>
      <c r="C14" s="110">
        <v>4770904896.0171747</v>
      </c>
      <c r="D14" s="261">
        <f>+C14/26000</f>
        <v>183496.34215450671</v>
      </c>
      <c r="E14" s="111"/>
      <c r="F14" s="111">
        <f>SUMIFS('SLMV end2025'!K:K,'SLMV end2025'!M:M,"Reverse provison",'SLMV end2025'!A:A,B14)</f>
        <v>2007334366.8396816</v>
      </c>
      <c r="G14" s="111">
        <f>SUMIFS('SLMV end2025'!F:F,'SLMV end2025'!M:M,"Make provision 2025",'SLMV end2025'!A:A,B14)</f>
        <v>0</v>
      </c>
      <c r="H14" s="111">
        <f>+C14-E14-F14+G14</f>
        <v>2763570529.1774931</v>
      </c>
      <c r="I14" s="111">
        <f>H14/24000</f>
        <v>115148.77204906222</v>
      </c>
      <c r="J14" s="90"/>
      <c r="K14" s="90"/>
    </row>
    <row r="15" spans="1:12" x14ac:dyDescent="0.25">
      <c r="A15" s="91">
        <v>2</v>
      </c>
      <c r="B15" s="92" t="s">
        <v>2146</v>
      </c>
      <c r="C15" s="112">
        <v>4885148295.6396217</v>
      </c>
      <c r="D15" s="262">
        <f t="shared" ref="D15:D18" si="1">+C15/26000</f>
        <v>187890.31906306237</v>
      </c>
      <c r="E15" s="73">
        <v>15809484</v>
      </c>
      <c r="F15" s="73">
        <f>SUMIFS('SLMV end2025'!K:K,'SLMV end2025'!M:M,"Reverse provison",'SLMV end2025'!A:A,B15)</f>
        <v>1507065896.9449999</v>
      </c>
      <c r="G15" s="73">
        <f>SUMIFS('SLMV end2025'!F:F,'SLMV end2025'!M:M,"Make provision 2025",'SLMV end2025'!A:A,B15)</f>
        <v>0</v>
      </c>
      <c r="H15" s="73">
        <f t="shared" ref="H15:H18" si="2">+C15-E15-F15+G15</f>
        <v>3362272914.694622</v>
      </c>
      <c r="I15" s="73">
        <f>H15/24000</f>
        <v>140094.70477894257</v>
      </c>
      <c r="J15" s="90"/>
      <c r="K15" s="93"/>
      <c r="L15" s="90"/>
    </row>
    <row r="16" spans="1:12" x14ac:dyDescent="0.25">
      <c r="A16" s="91">
        <v>3</v>
      </c>
      <c r="B16" s="92" t="s">
        <v>5189</v>
      </c>
      <c r="C16" s="112">
        <v>26250000</v>
      </c>
      <c r="D16" s="262">
        <f t="shared" si="1"/>
        <v>1009.6153846153846</v>
      </c>
      <c r="E16" s="73">
        <v>26250000</v>
      </c>
      <c r="F16" s="73">
        <f>SUMIFS('SLMV end2025'!K:K,'SLMV end2025'!M:M,"Reverse provison",'SLMV end2025'!A:A,B16)</f>
        <v>0</v>
      </c>
      <c r="G16" s="73">
        <f>SUMIFS('SLMV end2025'!F:F,'SLMV end2025'!M:M,"Make provision 2025",'SLMV end2025'!A:A,B16)</f>
        <v>0</v>
      </c>
      <c r="H16" s="73">
        <f t="shared" si="2"/>
        <v>0</v>
      </c>
      <c r="I16" s="73">
        <f>H16/24000</f>
        <v>0</v>
      </c>
      <c r="J16" s="90"/>
    </row>
    <row r="17" spans="1:10" x14ac:dyDescent="0.25">
      <c r="A17" s="91">
        <v>4</v>
      </c>
      <c r="B17" s="92" t="s">
        <v>6845</v>
      </c>
      <c r="C17" s="112">
        <v>7604681876.013031</v>
      </c>
      <c r="D17" s="262">
        <f t="shared" si="1"/>
        <v>292487.76446203963</v>
      </c>
      <c r="E17" s="73"/>
      <c r="F17" s="73">
        <f>SUMIFS('SLMV end2025'!K:K,'SLMV end2025'!M:M,"Reverse provison",'SLMV end2025'!A:A,B17)</f>
        <v>490415564.38147098</v>
      </c>
      <c r="G17" s="73">
        <f>SUMIFS('SLMV end2025'!F:F,'SLMV end2025'!M:M,"Make provision 2025",'SLMV end2025'!A:A,B17)</f>
        <v>0</v>
      </c>
      <c r="H17" s="73">
        <f t="shared" si="2"/>
        <v>7114266311.6315603</v>
      </c>
      <c r="I17" s="73">
        <f>H17/24000</f>
        <v>296427.76298464835</v>
      </c>
      <c r="J17" s="90"/>
    </row>
    <row r="18" spans="1:10" x14ac:dyDescent="0.25">
      <c r="A18" s="94">
        <v>5</v>
      </c>
      <c r="B18" s="95" t="s">
        <v>5190</v>
      </c>
      <c r="C18" s="96">
        <v>40160000</v>
      </c>
      <c r="D18" s="263">
        <f t="shared" si="1"/>
        <v>1544.6153846153845</v>
      </c>
      <c r="E18" s="97">
        <v>40160000</v>
      </c>
      <c r="F18" s="97">
        <f>SUMIFS('SLMV end2025'!K:K,'SLMV end2025'!M:M,"Reverse provison",'SLMV end2025'!A:A,B18)</f>
        <v>0</v>
      </c>
      <c r="G18" s="97">
        <f>SUMIFS('SLMV end2025'!F:F,'SLMV end2025'!M:M,"Make provision 2025",'SLMV end2025'!A:A,B18)</f>
        <v>0</v>
      </c>
      <c r="H18" s="97">
        <f t="shared" si="2"/>
        <v>0</v>
      </c>
      <c r="I18" s="97"/>
      <c r="J18" s="90"/>
    </row>
    <row r="19" spans="1:10" x14ac:dyDescent="0.25">
      <c r="A19" s="98" t="s">
        <v>7438</v>
      </c>
      <c r="B19" s="99" t="s">
        <v>7431</v>
      </c>
      <c r="C19" s="100"/>
      <c r="D19" s="264"/>
      <c r="E19" s="101"/>
      <c r="F19" s="101"/>
      <c r="G19" s="101">
        <f>'SLMV end2025'!S3*0</f>
        <v>0</v>
      </c>
      <c r="H19" s="101">
        <f>+C19-E19+G19</f>
        <v>0</v>
      </c>
      <c r="I19" s="113">
        <f>H19/25000</f>
        <v>0</v>
      </c>
      <c r="J19" s="102"/>
    </row>
    <row r="20" spans="1:10" x14ac:dyDescent="0.25">
      <c r="A20" s="103" t="s">
        <v>7439</v>
      </c>
      <c r="B20" s="104" t="s">
        <v>7440</v>
      </c>
      <c r="C20" s="105">
        <f>+C13+C19</f>
        <v>17286985067.669827</v>
      </c>
      <c r="D20" s="265">
        <f t="shared" si="0"/>
        <v>691479.40270679304</v>
      </c>
      <c r="E20" s="105">
        <f>+E13+E19</f>
        <v>82219484</v>
      </c>
      <c r="F20" s="105">
        <f>+F13+F19</f>
        <v>4004815828.1661525</v>
      </c>
      <c r="G20" s="105">
        <f>+G13+G19</f>
        <v>0</v>
      </c>
      <c r="H20" s="105">
        <f>+H13+H19</f>
        <v>13240109755.503675</v>
      </c>
      <c r="I20" s="105">
        <f>+I13+I19</f>
        <v>551671.23981265316</v>
      </c>
    </row>
    <row r="21" spans="1:10" x14ac:dyDescent="0.25">
      <c r="E21" s="21"/>
      <c r="F21" s="266">
        <f>+F20/26000</f>
        <v>154031.37800639047</v>
      </c>
      <c r="H21" s="106"/>
    </row>
    <row r="22" spans="1:10" x14ac:dyDescent="0.25">
      <c r="C22" s="21"/>
      <c r="E22" s="21"/>
      <c r="F22" s="21"/>
      <c r="H22" s="90"/>
      <c r="I22" s="107"/>
    </row>
    <row r="23" spans="1:10" x14ac:dyDescent="0.25">
      <c r="C23" s="21"/>
      <c r="G23" s="77"/>
      <c r="H23" s="21"/>
    </row>
    <row r="24" spans="1:10" x14ac:dyDescent="0.25">
      <c r="G24" s="77"/>
      <c r="H24" s="77"/>
    </row>
    <row r="25" spans="1:10" x14ac:dyDescent="0.25">
      <c r="G25" s="77"/>
    </row>
    <row r="26" spans="1:10" x14ac:dyDescent="0.25">
      <c r="G26" s="77"/>
    </row>
    <row r="27" spans="1:10" x14ac:dyDescent="0.25">
      <c r="G27" s="77"/>
    </row>
  </sheetData>
  <mergeCells count="3">
    <mergeCell ref="C1:D1"/>
    <mergeCell ref="E1:G1"/>
    <mergeCell ref="H1:I1"/>
  </mergeCell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V3689"/>
  <sheetViews>
    <sheetView workbookViewId="0">
      <pane xSplit="3" ySplit="4" topLeftCell="H3574" activePane="bottomRight" state="frozen"/>
      <selection pane="topRight" activeCell="D1" sqref="D1"/>
      <selection pane="bottomLeft" activeCell="A5" sqref="A5"/>
      <selection pane="bottomRight" activeCell="C3689" sqref="C3689"/>
    </sheetView>
  </sheetViews>
  <sheetFormatPr defaultRowHeight="12.75" x14ac:dyDescent="0.2"/>
  <cols>
    <col min="1" max="1" width="9.140625" style="23"/>
    <col min="2" max="2" width="9.140625" style="1"/>
    <col min="3" max="3" width="60.5703125" style="1" customWidth="1"/>
    <col min="4" max="4" width="8" style="8" customWidth="1"/>
    <col min="5" max="5" width="16.28515625" style="3" bestFit="1" customWidth="1"/>
    <col min="6" max="6" width="13" style="3" customWidth="1"/>
    <col min="7" max="7" width="9.28515625" style="3" customWidth="1"/>
    <col min="8" max="8" width="15.7109375" style="1" bestFit="1" customWidth="1"/>
    <col min="9" max="9" width="23.140625" style="8" hidden="1" customWidth="1"/>
    <col min="10" max="10" width="11.85546875" style="9" customWidth="1"/>
    <col min="11" max="11" width="18.28515625" style="9" customWidth="1"/>
    <col min="12" max="12" width="10.85546875" style="8" customWidth="1"/>
    <col min="13" max="13" width="16.42578125" style="8" customWidth="1"/>
    <col min="14" max="14" width="15.28515625" style="3" bestFit="1" customWidth="1"/>
    <col min="15" max="16" width="13.42578125" style="3" customWidth="1"/>
    <col min="17" max="17" width="14.85546875" style="3" customWidth="1"/>
    <col min="18" max="18" width="13.5703125" style="3" customWidth="1"/>
    <col min="19" max="19" width="12.5703125" style="3" customWidth="1"/>
    <col min="20" max="20" width="12" style="3" bestFit="1" customWidth="1"/>
    <col min="21" max="21" width="13.28515625" style="3" bestFit="1" customWidth="1"/>
    <col min="22" max="22" width="14.28515625" style="1" bestFit="1" customWidth="1"/>
    <col min="23" max="16384" width="9.140625" style="1"/>
  </cols>
  <sheetData>
    <row r="1" spans="1:21" ht="15" customHeight="1" x14ac:dyDescent="0.2">
      <c r="D1" s="10"/>
      <c r="F1" s="22" t="s">
        <v>7404</v>
      </c>
      <c r="G1" s="22">
        <v>26000</v>
      </c>
      <c r="I1" s="11" t="s">
        <v>7371</v>
      </c>
      <c r="J1" s="12"/>
      <c r="K1" s="12"/>
      <c r="L1" s="10"/>
      <c r="M1" s="10"/>
    </row>
    <row r="2" spans="1:21" ht="15" x14ac:dyDescent="0.2">
      <c r="C2" s="1" t="s">
        <v>7405</v>
      </c>
      <c r="D2" s="13"/>
      <c r="E2" s="4" t="s">
        <v>7373</v>
      </c>
      <c r="F2" s="5"/>
      <c r="G2" s="5"/>
      <c r="H2" s="6"/>
      <c r="I2" s="14"/>
      <c r="J2" s="15">
        <f>SUBTOTAL(9,J5:J3685)</f>
        <v>4861326.6721999999</v>
      </c>
      <c r="K2" s="15">
        <f>SUBTOTAL(9,K5:K3685)</f>
        <v>16983710687.298626</v>
      </c>
      <c r="L2" s="16"/>
      <c r="M2" s="16"/>
      <c r="O2" s="244" t="s">
        <v>7431</v>
      </c>
      <c r="P2" s="249"/>
      <c r="Q2" s="243"/>
      <c r="R2" s="245"/>
    </row>
    <row r="3" spans="1:21" customFormat="1" ht="28.5" customHeight="1" x14ac:dyDescent="0.25">
      <c r="A3" s="24" t="s">
        <v>0</v>
      </c>
      <c r="B3" s="25" t="s">
        <v>1</v>
      </c>
      <c r="C3" s="25" t="s">
        <v>2</v>
      </c>
      <c r="D3" s="17" t="s">
        <v>7408</v>
      </c>
      <c r="E3" s="26" t="s">
        <v>7401</v>
      </c>
      <c r="F3" s="26" t="s">
        <v>7402</v>
      </c>
      <c r="G3" s="26" t="s">
        <v>7403</v>
      </c>
      <c r="H3" s="27" t="s">
        <v>7374</v>
      </c>
      <c r="I3" s="18" t="s">
        <v>7372</v>
      </c>
      <c r="J3" s="75" t="s">
        <v>7398</v>
      </c>
      <c r="K3" s="75" t="s">
        <v>7399</v>
      </c>
      <c r="L3" s="213" t="s">
        <v>7395</v>
      </c>
      <c r="M3" s="16" t="s">
        <v>7414</v>
      </c>
      <c r="N3" s="2" t="s">
        <v>10943</v>
      </c>
      <c r="O3" s="246" t="s">
        <v>10941</v>
      </c>
      <c r="P3" s="250">
        <v>6.9360810933510056E-2</v>
      </c>
      <c r="Q3" s="247" t="s">
        <v>10940</v>
      </c>
      <c r="R3" s="248">
        <f>SUBTOTAL(9,R4:R3689)</f>
        <v>-311354713.65556771</v>
      </c>
      <c r="S3" s="248">
        <f>SUM(S4:S3685)</f>
        <v>311354713.65556771</v>
      </c>
      <c r="T3" s="2"/>
      <c r="U3" s="2"/>
    </row>
    <row r="4" spans="1:21" customFormat="1" ht="15" x14ac:dyDescent="0.25">
      <c r="A4" s="24"/>
      <c r="B4" s="28"/>
      <c r="C4" s="29"/>
      <c r="D4" s="7"/>
      <c r="E4" s="30"/>
      <c r="F4" s="30"/>
      <c r="G4" s="30"/>
      <c r="H4" s="31"/>
      <c r="I4" s="19"/>
      <c r="J4" s="20"/>
      <c r="K4" s="20"/>
      <c r="L4" s="19" t="s">
        <v>7375</v>
      </c>
      <c r="M4" s="19"/>
      <c r="N4" s="2"/>
      <c r="O4" s="2"/>
      <c r="P4" s="2"/>
      <c r="Q4" s="2"/>
      <c r="R4" s="2"/>
      <c r="S4" s="2"/>
      <c r="T4" s="2"/>
      <c r="U4" s="2"/>
    </row>
    <row r="5" spans="1:21" customFormat="1" ht="15" x14ac:dyDescent="0.25">
      <c r="A5" s="32" t="s">
        <v>2146</v>
      </c>
      <c r="B5" s="33" t="s">
        <v>3</v>
      </c>
      <c r="C5" s="34" t="s">
        <v>4</v>
      </c>
      <c r="D5" s="55" t="s">
        <v>7393</v>
      </c>
      <c r="E5" s="35">
        <v>19237.399120000016</v>
      </c>
      <c r="F5" s="35">
        <v>549811981.53830242</v>
      </c>
      <c r="G5" s="36">
        <f>+F5/$G$1</f>
        <v>21146.614674550092</v>
      </c>
      <c r="H5" s="37">
        <f t="shared" ref="H5:H68" si="0">IFERROR(F5/E5,0)</f>
        <v>28580.369836309867</v>
      </c>
      <c r="I5" s="55" t="s">
        <v>7376</v>
      </c>
      <c r="J5" s="56">
        <v>0</v>
      </c>
      <c r="K5" s="56">
        <v>0</v>
      </c>
      <c r="L5" s="55" t="s">
        <v>7419</v>
      </c>
      <c r="M5" s="55"/>
      <c r="N5" t="s">
        <v>10939</v>
      </c>
      <c r="T5" s="2">
        <v>25414.999999999884</v>
      </c>
      <c r="U5" s="2">
        <f>+E5-T5</f>
        <v>-6177.6008799998672</v>
      </c>
    </row>
    <row r="6" spans="1:21" customFormat="1" ht="15" x14ac:dyDescent="0.25">
      <c r="A6" s="38" t="s">
        <v>2146</v>
      </c>
      <c r="B6" s="39" t="s">
        <v>5</v>
      </c>
      <c r="C6" s="40" t="s">
        <v>6</v>
      </c>
      <c r="D6" s="57" t="s">
        <v>7393</v>
      </c>
      <c r="E6" s="41">
        <v>2657.3005000000003</v>
      </c>
      <c r="F6" s="41">
        <v>209035684.3600964</v>
      </c>
      <c r="G6" s="42">
        <f t="shared" ref="G6:G69" si="1">+F6/$G$1</f>
        <v>8039.8340138498615</v>
      </c>
      <c r="H6" s="43">
        <f t="shared" si="0"/>
        <v>78664.676561832719</v>
      </c>
      <c r="I6" s="57">
        <v>0</v>
      </c>
      <c r="J6" s="58">
        <v>0</v>
      </c>
      <c r="K6" s="58">
        <v>0</v>
      </c>
      <c r="L6" s="57" t="s">
        <v>7419</v>
      </c>
      <c r="M6" s="57"/>
      <c r="N6" t="s">
        <v>10939</v>
      </c>
      <c r="T6" s="2">
        <v>2144.1705000000002</v>
      </c>
      <c r="U6" s="2">
        <f t="shared" ref="U6:U69" si="2">+E6-T6</f>
        <v>513.13000000000011</v>
      </c>
    </row>
    <row r="7" spans="1:21" customFormat="1" ht="15" x14ac:dyDescent="0.25">
      <c r="A7" s="38" t="s">
        <v>2146</v>
      </c>
      <c r="B7" s="39" t="s">
        <v>7</v>
      </c>
      <c r="C7" s="40" t="s">
        <v>8</v>
      </c>
      <c r="D7" s="57" t="s">
        <v>7393</v>
      </c>
      <c r="E7" s="41">
        <v>16146.277309000026</v>
      </c>
      <c r="F7" s="41">
        <v>524964663.66903973</v>
      </c>
      <c r="G7" s="42">
        <f t="shared" si="1"/>
        <v>20190.948602655375</v>
      </c>
      <c r="H7" s="43">
        <f t="shared" si="0"/>
        <v>32513.046420701659</v>
      </c>
      <c r="I7" s="57" t="s">
        <v>7376</v>
      </c>
      <c r="J7" s="58">
        <v>0</v>
      </c>
      <c r="K7" s="58">
        <v>0</v>
      </c>
      <c r="L7" s="57" t="s">
        <v>7419</v>
      </c>
      <c r="M7" s="57"/>
      <c r="N7" t="s">
        <v>10939</v>
      </c>
      <c r="T7" s="2">
        <v>28122.4907090001</v>
      </c>
      <c r="U7" s="2">
        <f t="shared" si="2"/>
        <v>-11976.213400000073</v>
      </c>
    </row>
    <row r="8" spans="1:21" customFormat="1" ht="15" x14ac:dyDescent="0.25">
      <c r="A8" s="38" t="s">
        <v>2146</v>
      </c>
      <c r="B8" s="39" t="s">
        <v>9</v>
      </c>
      <c r="C8" s="40" t="s">
        <v>10</v>
      </c>
      <c r="D8" s="57" t="s">
        <v>7393</v>
      </c>
      <c r="E8" s="41">
        <v>271.99999999999898</v>
      </c>
      <c r="F8" s="41">
        <v>8031878.1640750896</v>
      </c>
      <c r="G8" s="42">
        <f t="shared" si="1"/>
        <v>308.91839092596501</v>
      </c>
      <c r="H8" s="43">
        <f t="shared" si="0"/>
        <v>29528.96383851147</v>
      </c>
      <c r="I8" s="57" t="s">
        <v>7376</v>
      </c>
      <c r="J8" s="58">
        <v>0</v>
      </c>
      <c r="K8" s="58">
        <v>0</v>
      </c>
      <c r="L8" s="57" t="s">
        <v>7420</v>
      </c>
      <c r="M8" s="57"/>
      <c r="N8" t="s">
        <v>10937</v>
      </c>
      <c r="O8" s="2"/>
      <c r="P8" s="2"/>
      <c r="Q8" s="2"/>
      <c r="R8" s="2"/>
      <c r="S8" s="2"/>
      <c r="T8" s="2">
        <v>271.99999999999898</v>
      </c>
      <c r="U8" s="2">
        <f t="shared" si="2"/>
        <v>0</v>
      </c>
    </row>
    <row r="9" spans="1:21" customFormat="1" ht="15" x14ac:dyDescent="0.25">
      <c r="A9" s="38" t="s">
        <v>2146</v>
      </c>
      <c r="B9" s="39" t="s">
        <v>11</v>
      </c>
      <c r="C9" s="40" t="s">
        <v>12</v>
      </c>
      <c r="D9" s="57" t="s">
        <v>7393</v>
      </c>
      <c r="E9" s="41">
        <v>9910</v>
      </c>
      <c r="F9" s="41">
        <v>352468421</v>
      </c>
      <c r="G9" s="42">
        <f t="shared" si="1"/>
        <v>13556.477730769231</v>
      </c>
      <c r="H9" s="43">
        <f t="shared" si="0"/>
        <v>35566.944601412717</v>
      </c>
      <c r="I9" s="57" t="s">
        <v>7377</v>
      </c>
      <c r="J9" s="58">
        <v>0</v>
      </c>
      <c r="K9" s="58">
        <v>0</v>
      </c>
      <c r="L9" s="57" t="s">
        <v>7420</v>
      </c>
      <c r="M9" s="57"/>
      <c r="N9" t="s">
        <v>10937</v>
      </c>
      <c r="T9" s="2">
        <v>0</v>
      </c>
      <c r="U9" s="2">
        <f t="shared" si="2"/>
        <v>9910</v>
      </c>
    </row>
    <row r="10" spans="1:21" customFormat="1" ht="15" x14ac:dyDescent="0.25">
      <c r="A10" s="38" t="s">
        <v>2146</v>
      </c>
      <c r="B10" s="39" t="s">
        <v>13</v>
      </c>
      <c r="C10" s="40" t="s">
        <v>14</v>
      </c>
      <c r="D10" s="57" t="s">
        <v>7393</v>
      </c>
      <c r="E10" s="41">
        <v>32883.937268580543</v>
      </c>
      <c r="F10" s="41">
        <v>1022730574.890625</v>
      </c>
      <c r="G10" s="42">
        <f t="shared" si="1"/>
        <v>39335.791341947115</v>
      </c>
      <c r="H10" s="43">
        <f t="shared" si="0"/>
        <v>31101.220226077017</v>
      </c>
      <c r="I10" s="57" t="s">
        <v>7376</v>
      </c>
      <c r="J10" s="58">
        <v>0</v>
      </c>
      <c r="K10" s="58">
        <v>0</v>
      </c>
      <c r="L10" s="57" t="s">
        <v>7419</v>
      </c>
      <c r="M10" s="57"/>
      <c r="N10" t="s">
        <v>10939</v>
      </c>
      <c r="T10" s="2">
        <v>40543.033398580184</v>
      </c>
      <c r="U10" s="2">
        <f t="shared" si="2"/>
        <v>-7659.0961299996416</v>
      </c>
    </row>
    <row r="11" spans="1:21" customFormat="1" ht="15" x14ac:dyDescent="0.25">
      <c r="A11" s="38" t="s">
        <v>2146</v>
      </c>
      <c r="B11" s="39" t="s">
        <v>15</v>
      </c>
      <c r="C11" s="40" t="s">
        <v>16</v>
      </c>
      <c r="D11" s="57" t="s">
        <v>7394</v>
      </c>
      <c r="E11" s="41">
        <v>4292</v>
      </c>
      <c r="F11" s="41">
        <v>0</v>
      </c>
      <c r="G11" s="42">
        <f t="shared" si="1"/>
        <v>0</v>
      </c>
      <c r="H11" s="43">
        <f t="shared" si="0"/>
        <v>0</v>
      </c>
      <c r="I11" s="57">
        <v>0</v>
      </c>
      <c r="J11" s="58">
        <v>0</v>
      </c>
      <c r="K11" s="58">
        <v>0</v>
      </c>
      <c r="L11" s="57" t="s">
        <v>7419</v>
      </c>
      <c r="M11" s="57"/>
      <c r="N11" t="s">
        <v>10939</v>
      </c>
      <c r="T11" s="2">
        <v>0</v>
      </c>
      <c r="U11" s="2">
        <f t="shared" si="2"/>
        <v>4292</v>
      </c>
    </row>
    <row r="12" spans="1:21" customFormat="1" ht="15" x14ac:dyDescent="0.25">
      <c r="A12" s="38" t="s">
        <v>2146</v>
      </c>
      <c r="B12" s="39" t="s">
        <v>17</v>
      </c>
      <c r="C12" s="40" t="s">
        <v>18</v>
      </c>
      <c r="D12" s="57" t="s">
        <v>7394</v>
      </c>
      <c r="E12" s="41">
        <v>97</v>
      </c>
      <c r="F12" s="41">
        <v>0</v>
      </c>
      <c r="G12" s="42">
        <f t="shared" si="1"/>
        <v>0</v>
      </c>
      <c r="H12" s="43">
        <f t="shared" si="0"/>
        <v>0</v>
      </c>
      <c r="I12" s="57">
        <v>0</v>
      </c>
      <c r="J12" s="58">
        <v>0</v>
      </c>
      <c r="K12" s="58">
        <v>0</v>
      </c>
      <c r="L12" s="57" t="s">
        <v>7419</v>
      </c>
      <c r="M12" s="57"/>
      <c r="N12" t="s">
        <v>10939</v>
      </c>
      <c r="T12" s="2">
        <v>0</v>
      </c>
      <c r="U12" s="2">
        <f t="shared" si="2"/>
        <v>97</v>
      </c>
    </row>
    <row r="13" spans="1:21" customFormat="1" ht="15" x14ac:dyDescent="0.25">
      <c r="A13" s="38" t="s">
        <v>2146</v>
      </c>
      <c r="B13" s="39" t="s">
        <v>20</v>
      </c>
      <c r="C13" s="40" t="s">
        <v>21</v>
      </c>
      <c r="D13" s="57" t="s">
        <v>19</v>
      </c>
      <c r="E13" s="41">
        <v>110</v>
      </c>
      <c r="F13" s="41">
        <v>256410</v>
      </c>
      <c r="G13" s="42">
        <f t="shared" si="1"/>
        <v>9.8619230769230768</v>
      </c>
      <c r="H13" s="43">
        <f t="shared" si="0"/>
        <v>2331</v>
      </c>
      <c r="I13" s="57" t="s">
        <v>7376</v>
      </c>
      <c r="J13" s="58">
        <v>0</v>
      </c>
      <c r="K13" s="58">
        <v>0</v>
      </c>
      <c r="L13" s="57" t="s">
        <v>7419</v>
      </c>
      <c r="M13" s="57"/>
      <c r="N13" t="s">
        <v>10939</v>
      </c>
      <c r="T13" s="2">
        <v>100</v>
      </c>
      <c r="U13" s="2">
        <f t="shared" si="2"/>
        <v>10</v>
      </c>
    </row>
    <row r="14" spans="1:21" customFormat="1" ht="15" x14ac:dyDescent="0.25">
      <c r="A14" s="38" t="s">
        <v>2146</v>
      </c>
      <c r="B14" s="39" t="s">
        <v>22</v>
      </c>
      <c r="C14" s="40" t="s">
        <v>23</v>
      </c>
      <c r="D14" s="57" t="s">
        <v>19</v>
      </c>
      <c r="E14" s="41">
        <v>30</v>
      </c>
      <c r="F14" s="41">
        <v>107520</v>
      </c>
      <c r="G14" s="42">
        <f t="shared" si="1"/>
        <v>4.1353846153846154</v>
      </c>
      <c r="H14" s="43">
        <f t="shared" si="0"/>
        <v>3584</v>
      </c>
      <c r="I14" s="57" t="s">
        <v>7376</v>
      </c>
      <c r="J14" s="58">
        <v>0</v>
      </c>
      <c r="K14" s="58">
        <v>0</v>
      </c>
      <c r="L14" s="57" t="s">
        <v>7419</v>
      </c>
      <c r="M14" s="57"/>
      <c r="N14" t="s">
        <v>10939</v>
      </c>
      <c r="T14" s="2">
        <v>6</v>
      </c>
      <c r="U14" s="2">
        <f t="shared" si="2"/>
        <v>24</v>
      </c>
    </row>
    <row r="15" spans="1:21" customFormat="1" ht="15" x14ac:dyDescent="0.25">
      <c r="A15" s="38" t="s">
        <v>2146</v>
      </c>
      <c r="B15" s="39" t="s">
        <v>24</v>
      </c>
      <c r="C15" s="40" t="s">
        <v>25</v>
      </c>
      <c r="D15" s="57" t="s">
        <v>7383</v>
      </c>
      <c r="E15" s="41">
        <v>15</v>
      </c>
      <c r="F15" s="41">
        <v>1687500</v>
      </c>
      <c r="G15" s="42">
        <f t="shared" si="1"/>
        <v>64.90384615384616</v>
      </c>
      <c r="H15" s="43">
        <f t="shared" si="0"/>
        <v>112500</v>
      </c>
      <c r="I15" s="57" t="s">
        <v>7380</v>
      </c>
      <c r="J15" s="58">
        <v>15</v>
      </c>
      <c r="K15" s="58">
        <v>1687500</v>
      </c>
      <c r="L15" s="57" t="s">
        <v>7420</v>
      </c>
      <c r="M15" s="57" t="s">
        <v>7416</v>
      </c>
      <c r="N15" t="s">
        <v>10937</v>
      </c>
      <c r="O15" s="2"/>
      <c r="P15" s="2"/>
      <c r="Q15" s="2"/>
      <c r="R15" s="2"/>
      <c r="S15" s="2"/>
      <c r="T15" s="2">
        <v>15</v>
      </c>
      <c r="U15" s="2">
        <f t="shared" si="2"/>
        <v>0</v>
      </c>
    </row>
    <row r="16" spans="1:21" customFormat="1" ht="15" x14ac:dyDescent="0.25">
      <c r="A16" s="38" t="s">
        <v>2146</v>
      </c>
      <c r="B16" s="39" t="s">
        <v>26</v>
      </c>
      <c r="C16" s="40" t="s">
        <v>27</v>
      </c>
      <c r="D16" s="57" t="s">
        <v>7383</v>
      </c>
      <c r="E16" s="41">
        <v>5</v>
      </c>
      <c r="F16" s="41">
        <v>900000</v>
      </c>
      <c r="G16" s="42">
        <f t="shared" si="1"/>
        <v>34.615384615384613</v>
      </c>
      <c r="H16" s="43">
        <f t="shared" si="0"/>
        <v>180000</v>
      </c>
      <c r="I16" s="57" t="s">
        <v>7376</v>
      </c>
      <c r="J16" s="58">
        <v>0</v>
      </c>
      <c r="K16" s="58">
        <v>0</v>
      </c>
      <c r="L16" s="57" t="s">
        <v>7419</v>
      </c>
      <c r="M16" s="57"/>
      <c r="N16" t="s">
        <v>10939</v>
      </c>
      <c r="T16" s="2">
        <v>5</v>
      </c>
      <c r="U16" s="2">
        <f t="shared" si="2"/>
        <v>0</v>
      </c>
    </row>
    <row r="17" spans="1:21" customFormat="1" ht="15" x14ac:dyDescent="0.25">
      <c r="A17" s="38" t="s">
        <v>2146</v>
      </c>
      <c r="B17" s="39" t="s">
        <v>28</v>
      </c>
      <c r="C17" s="40" t="s">
        <v>29</v>
      </c>
      <c r="D17" s="57" t="s">
        <v>7383</v>
      </c>
      <c r="E17" s="41">
        <v>5</v>
      </c>
      <c r="F17" s="41">
        <v>1100000</v>
      </c>
      <c r="G17" s="42">
        <f t="shared" si="1"/>
        <v>42.307692307692307</v>
      </c>
      <c r="H17" s="43">
        <f t="shared" si="0"/>
        <v>220000</v>
      </c>
      <c r="I17" s="57" t="s">
        <v>7379</v>
      </c>
      <c r="J17" s="58">
        <v>0</v>
      </c>
      <c r="K17" s="58">
        <v>0</v>
      </c>
      <c r="L17" s="57" t="s">
        <v>7419</v>
      </c>
      <c r="M17" s="57"/>
      <c r="N17" t="s">
        <v>10939</v>
      </c>
      <c r="T17" s="2">
        <v>5</v>
      </c>
      <c r="U17" s="2">
        <f t="shared" si="2"/>
        <v>0</v>
      </c>
    </row>
    <row r="18" spans="1:21" customFormat="1" ht="15" x14ac:dyDescent="0.25">
      <c r="A18" s="38" t="s">
        <v>2146</v>
      </c>
      <c r="B18" s="39" t="s">
        <v>30</v>
      </c>
      <c r="C18" s="40" t="s">
        <v>31</v>
      </c>
      <c r="D18" s="57" t="s">
        <v>7378</v>
      </c>
      <c r="E18" s="41">
        <v>7</v>
      </c>
      <c r="F18" s="41">
        <v>787500</v>
      </c>
      <c r="G18" s="42">
        <f t="shared" si="1"/>
        <v>30.28846153846154</v>
      </c>
      <c r="H18" s="43">
        <f t="shared" si="0"/>
        <v>112500</v>
      </c>
      <c r="I18" s="57" t="s">
        <v>7381</v>
      </c>
      <c r="J18" s="58">
        <v>7</v>
      </c>
      <c r="K18" s="58">
        <v>787500</v>
      </c>
      <c r="L18" s="57" t="s">
        <v>7420</v>
      </c>
      <c r="M18" s="57" t="s">
        <v>7418</v>
      </c>
      <c r="N18" t="s">
        <v>10937</v>
      </c>
      <c r="T18" s="2">
        <v>7</v>
      </c>
      <c r="U18" s="2">
        <f t="shared" si="2"/>
        <v>0</v>
      </c>
    </row>
    <row r="19" spans="1:21" customFormat="1" ht="15" x14ac:dyDescent="0.25">
      <c r="A19" s="38" t="s">
        <v>2146</v>
      </c>
      <c r="B19" s="39" t="s">
        <v>32</v>
      </c>
      <c r="C19" s="40" t="s">
        <v>33</v>
      </c>
      <c r="D19" s="57" t="s">
        <v>7383</v>
      </c>
      <c r="E19" s="41">
        <v>275.02305899999897</v>
      </c>
      <c r="F19" s="41">
        <v>12405820.41106607</v>
      </c>
      <c r="G19" s="42">
        <f t="shared" si="1"/>
        <v>477.14693888715652</v>
      </c>
      <c r="H19" s="43">
        <f t="shared" si="0"/>
        <v>45108.29185077938</v>
      </c>
      <c r="I19" s="57" t="s">
        <v>7376</v>
      </c>
      <c r="J19" s="58">
        <v>0</v>
      </c>
      <c r="K19" s="58">
        <v>0</v>
      </c>
      <c r="L19" s="57" t="s">
        <v>7419</v>
      </c>
      <c r="M19" s="57"/>
      <c r="N19" t="s">
        <v>10939</v>
      </c>
      <c r="T19" s="2">
        <v>219.02305899999897</v>
      </c>
      <c r="U19" s="2">
        <f t="shared" si="2"/>
        <v>56</v>
      </c>
    </row>
    <row r="20" spans="1:21" customFormat="1" ht="15" x14ac:dyDescent="0.25">
      <c r="A20" s="38" t="s">
        <v>2146</v>
      </c>
      <c r="B20" s="39" t="s">
        <v>34</v>
      </c>
      <c r="C20" s="40" t="s">
        <v>35</v>
      </c>
      <c r="D20" s="57" t="s">
        <v>7383</v>
      </c>
      <c r="E20" s="41">
        <v>1350.0236709999999</v>
      </c>
      <c r="F20" s="41">
        <v>3915068.655221398</v>
      </c>
      <c r="G20" s="42">
        <f t="shared" si="1"/>
        <v>150.57956366236147</v>
      </c>
      <c r="H20" s="43">
        <f t="shared" si="0"/>
        <v>2900.0000069046182</v>
      </c>
      <c r="I20" s="57" t="s">
        <v>7376</v>
      </c>
      <c r="J20" s="58">
        <v>0</v>
      </c>
      <c r="K20" s="58">
        <v>0</v>
      </c>
      <c r="L20" s="57" t="s">
        <v>7419</v>
      </c>
      <c r="M20" s="57"/>
      <c r="N20" t="s">
        <v>10939</v>
      </c>
      <c r="T20" s="2">
        <v>800.02367099999992</v>
      </c>
      <c r="U20" s="2">
        <f t="shared" si="2"/>
        <v>550</v>
      </c>
    </row>
    <row r="21" spans="1:21" customFormat="1" ht="15" x14ac:dyDescent="0.25">
      <c r="A21" s="38" t="s">
        <v>2146</v>
      </c>
      <c r="B21" s="39" t="s">
        <v>36</v>
      </c>
      <c r="C21" s="40" t="s">
        <v>37</v>
      </c>
      <c r="D21" s="57" t="s">
        <v>7383</v>
      </c>
      <c r="E21" s="41">
        <v>500</v>
      </c>
      <c r="F21" s="41">
        <v>300000</v>
      </c>
      <c r="G21" s="42">
        <f t="shared" si="1"/>
        <v>11.538461538461538</v>
      </c>
      <c r="H21" s="43">
        <f t="shared" si="0"/>
        <v>600</v>
      </c>
      <c r="I21" s="57" t="s">
        <v>7380</v>
      </c>
      <c r="J21" s="58">
        <v>2100</v>
      </c>
      <c r="K21" s="58">
        <v>1260000</v>
      </c>
      <c r="L21" s="57" t="s">
        <v>7419</v>
      </c>
      <c r="M21" s="57" t="s">
        <v>7416</v>
      </c>
      <c r="N21" t="s">
        <v>10939</v>
      </c>
      <c r="T21" s="2">
        <v>500</v>
      </c>
      <c r="U21" s="2">
        <f t="shared" si="2"/>
        <v>0</v>
      </c>
    </row>
    <row r="22" spans="1:21" customFormat="1" ht="15" x14ac:dyDescent="0.25">
      <c r="A22" s="38" t="s">
        <v>2146</v>
      </c>
      <c r="B22" s="39" t="s">
        <v>38</v>
      </c>
      <c r="C22" s="40" t="s">
        <v>39</v>
      </c>
      <c r="D22" s="57" t="s">
        <v>7383</v>
      </c>
      <c r="E22" s="41">
        <v>1372800</v>
      </c>
      <c r="F22" s="41">
        <v>27456000</v>
      </c>
      <c r="G22" s="42">
        <f t="shared" si="1"/>
        <v>1056</v>
      </c>
      <c r="H22" s="43">
        <f t="shared" si="0"/>
        <v>20</v>
      </c>
      <c r="I22" s="57" t="s">
        <v>7376</v>
      </c>
      <c r="J22" s="58">
        <v>0</v>
      </c>
      <c r="K22" s="58">
        <v>0</v>
      </c>
      <c r="L22" s="57" t="s">
        <v>7419</v>
      </c>
      <c r="M22" s="57"/>
      <c r="N22" t="s">
        <v>10939</v>
      </c>
      <c r="T22" s="2">
        <v>370000</v>
      </c>
      <c r="U22" s="2">
        <f t="shared" si="2"/>
        <v>1002800</v>
      </c>
    </row>
    <row r="23" spans="1:21" customFormat="1" ht="15" x14ac:dyDescent="0.25">
      <c r="A23" s="38" t="s">
        <v>2146</v>
      </c>
      <c r="B23" s="39" t="s">
        <v>40</v>
      </c>
      <c r="C23" s="40" t="s">
        <v>41</v>
      </c>
      <c r="D23" s="57" t="s">
        <v>7383</v>
      </c>
      <c r="E23" s="41">
        <v>60.24332400000003</v>
      </c>
      <c r="F23" s="41">
        <v>2289246.3258073628</v>
      </c>
      <c r="G23" s="42">
        <f t="shared" si="1"/>
        <v>88.047935607975489</v>
      </c>
      <c r="H23" s="43">
        <f t="shared" si="0"/>
        <v>38000.000229193225</v>
      </c>
      <c r="I23" s="57" t="s">
        <v>7376</v>
      </c>
      <c r="J23" s="58">
        <v>0</v>
      </c>
      <c r="K23" s="58">
        <v>0</v>
      </c>
      <c r="L23" s="57" t="s">
        <v>7419</v>
      </c>
      <c r="M23" s="57"/>
      <c r="N23" t="s">
        <v>10939</v>
      </c>
      <c r="T23" s="2">
        <v>28.243324000000001</v>
      </c>
      <c r="U23" s="2">
        <f t="shared" si="2"/>
        <v>32.000000000000028</v>
      </c>
    </row>
    <row r="24" spans="1:21" customFormat="1" ht="15" x14ac:dyDescent="0.25">
      <c r="A24" s="38" t="s">
        <v>2146</v>
      </c>
      <c r="B24" s="39" t="s">
        <v>42</v>
      </c>
      <c r="C24" s="40" t="s">
        <v>43</v>
      </c>
      <c r="D24" s="57" t="s">
        <v>7383</v>
      </c>
      <c r="E24" s="41">
        <v>35.038254999999907</v>
      </c>
      <c r="F24" s="41">
        <v>1582433.8374891505</v>
      </c>
      <c r="G24" s="42">
        <f t="shared" si="1"/>
        <v>60.862839903428863</v>
      </c>
      <c r="H24" s="43">
        <f t="shared" si="0"/>
        <v>45163.032162679185</v>
      </c>
      <c r="I24" s="57" t="s">
        <v>7376</v>
      </c>
      <c r="J24" s="58">
        <v>0</v>
      </c>
      <c r="K24" s="58">
        <v>0</v>
      </c>
      <c r="L24" s="57" t="s">
        <v>7419</v>
      </c>
      <c r="M24" s="57"/>
      <c r="N24" t="s">
        <v>10939</v>
      </c>
      <c r="T24" s="2">
        <v>75.038255000000007</v>
      </c>
      <c r="U24" s="2">
        <f t="shared" si="2"/>
        <v>-40.000000000000099</v>
      </c>
    </row>
    <row r="25" spans="1:21" customFormat="1" ht="15" x14ac:dyDescent="0.25">
      <c r="A25" s="38" t="s">
        <v>2146</v>
      </c>
      <c r="B25" s="39" t="s">
        <v>44</v>
      </c>
      <c r="C25" s="40" t="s">
        <v>45</v>
      </c>
      <c r="D25" s="57" t="s">
        <v>7383</v>
      </c>
      <c r="E25" s="41">
        <v>74.53216499999985</v>
      </c>
      <c r="F25" s="41">
        <v>3359137.9800637402</v>
      </c>
      <c r="G25" s="42">
        <f t="shared" si="1"/>
        <v>129.19761461783617</v>
      </c>
      <c r="H25" s="43">
        <f t="shared" si="0"/>
        <v>45069.641812548274</v>
      </c>
      <c r="I25" s="57" t="s">
        <v>7376</v>
      </c>
      <c r="J25" s="58">
        <v>0</v>
      </c>
      <c r="K25" s="58">
        <v>0</v>
      </c>
      <c r="L25" s="57" t="s">
        <v>7419</v>
      </c>
      <c r="M25" s="57"/>
      <c r="N25" t="s">
        <v>10939</v>
      </c>
      <c r="T25" s="2">
        <v>92.532164999999793</v>
      </c>
      <c r="U25" s="2">
        <f t="shared" si="2"/>
        <v>-17.999999999999943</v>
      </c>
    </row>
    <row r="26" spans="1:21" customFormat="1" ht="15" x14ac:dyDescent="0.25">
      <c r="A26" s="38" t="s">
        <v>2146</v>
      </c>
      <c r="B26" s="39" t="s">
        <v>46</v>
      </c>
      <c r="C26" s="40" t="s">
        <v>47</v>
      </c>
      <c r="D26" s="57" t="s">
        <v>7383</v>
      </c>
      <c r="E26" s="41">
        <v>149.916435000001</v>
      </c>
      <c r="F26" s="41">
        <v>6757585.1558417603</v>
      </c>
      <c r="G26" s="42">
        <f t="shared" si="1"/>
        <v>259.90712137852927</v>
      </c>
      <c r="H26" s="43">
        <f t="shared" si="0"/>
        <v>45075.679366586563</v>
      </c>
      <c r="I26" s="57" t="s">
        <v>7376</v>
      </c>
      <c r="J26" s="58">
        <v>0</v>
      </c>
      <c r="K26" s="58">
        <v>0</v>
      </c>
      <c r="L26" s="57" t="s">
        <v>7419</v>
      </c>
      <c r="M26" s="57"/>
      <c r="N26" t="s">
        <v>10939</v>
      </c>
      <c r="T26" s="2">
        <v>177.916435000001</v>
      </c>
      <c r="U26" s="2">
        <f t="shared" si="2"/>
        <v>-28</v>
      </c>
    </row>
    <row r="27" spans="1:21" customFormat="1" ht="15" x14ac:dyDescent="0.25">
      <c r="A27" s="38" t="s">
        <v>2146</v>
      </c>
      <c r="B27" s="39" t="s">
        <v>48</v>
      </c>
      <c r="C27" s="40" t="s">
        <v>49</v>
      </c>
      <c r="D27" s="57" t="s">
        <v>7378</v>
      </c>
      <c r="E27" s="41">
        <v>10</v>
      </c>
      <c r="F27" s="41">
        <v>26661450</v>
      </c>
      <c r="G27" s="42">
        <f t="shared" si="1"/>
        <v>1025.4403846153846</v>
      </c>
      <c r="H27" s="43">
        <f t="shared" si="0"/>
        <v>2666145</v>
      </c>
      <c r="I27" s="57" t="s">
        <v>7381</v>
      </c>
      <c r="J27" s="58">
        <v>10</v>
      </c>
      <c r="K27" s="58">
        <v>26661450</v>
      </c>
      <c r="L27" s="57" t="s">
        <v>7420</v>
      </c>
      <c r="M27" s="57" t="s">
        <v>7418</v>
      </c>
      <c r="N27" t="s">
        <v>10937</v>
      </c>
      <c r="T27" s="2">
        <v>10</v>
      </c>
      <c r="U27" s="2">
        <f t="shared" si="2"/>
        <v>0</v>
      </c>
    </row>
    <row r="28" spans="1:21" customFormat="1" ht="15" x14ac:dyDescent="0.25">
      <c r="A28" s="38" t="s">
        <v>2146</v>
      </c>
      <c r="B28" s="39" t="s">
        <v>50</v>
      </c>
      <c r="C28" s="40" t="s">
        <v>51</v>
      </c>
      <c r="D28" s="57" t="s">
        <v>7378</v>
      </c>
      <c r="E28" s="41">
        <v>400</v>
      </c>
      <c r="F28" s="41">
        <v>173600</v>
      </c>
      <c r="G28" s="42">
        <f t="shared" si="1"/>
        <v>6.6769230769230772</v>
      </c>
      <c r="H28" s="43">
        <f t="shared" si="0"/>
        <v>434</v>
      </c>
      <c r="I28" s="57" t="s">
        <v>7381</v>
      </c>
      <c r="J28" s="58">
        <v>400</v>
      </c>
      <c r="K28" s="58">
        <v>173600</v>
      </c>
      <c r="L28" s="57" t="s">
        <v>7420</v>
      </c>
      <c r="M28" s="57" t="s">
        <v>7418</v>
      </c>
      <c r="N28" t="s">
        <v>10937</v>
      </c>
      <c r="T28" s="2">
        <v>400</v>
      </c>
      <c r="U28" s="2">
        <f t="shared" si="2"/>
        <v>0</v>
      </c>
    </row>
    <row r="29" spans="1:21" customFormat="1" ht="15" x14ac:dyDescent="0.25">
      <c r="A29" s="38" t="s">
        <v>2146</v>
      </c>
      <c r="B29" s="39" t="s">
        <v>52</v>
      </c>
      <c r="C29" s="40" t="s">
        <v>53</v>
      </c>
      <c r="D29" s="57" t="s">
        <v>7383</v>
      </c>
      <c r="E29" s="41">
        <v>150.15499</v>
      </c>
      <c r="F29" s="41">
        <v>6886708.4613922089</v>
      </c>
      <c r="G29" s="42">
        <f t="shared" si="1"/>
        <v>264.87340236123879</v>
      </c>
      <c r="H29" s="43">
        <f t="shared" si="0"/>
        <v>45864.000000214503</v>
      </c>
      <c r="I29" s="57" t="s">
        <v>7376</v>
      </c>
      <c r="J29" s="58">
        <v>0</v>
      </c>
      <c r="K29" s="58">
        <v>0</v>
      </c>
      <c r="L29" s="57" t="s">
        <v>7419</v>
      </c>
      <c r="M29" s="57"/>
      <c r="N29" t="s">
        <v>10939</v>
      </c>
      <c r="T29" s="2">
        <v>535.15499</v>
      </c>
      <c r="U29" s="2">
        <f t="shared" si="2"/>
        <v>-385</v>
      </c>
    </row>
    <row r="30" spans="1:21" customFormat="1" ht="15" x14ac:dyDescent="0.25">
      <c r="A30" s="38" t="s">
        <v>2146</v>
      </c>
      <c r="B30" s="39" t="s">
        <v>54</v>
      </c>
      <c r="C30" s="40" t="s">
        <v>55</v>
      </c>
      <c r="D30" s="57" t="s">
        <v>19</v>
      </c>
      <c r="E30" s="41">
        <v>99</v>
      </c>
      <c r="F30" s="41">
        <v>2772000</v>
      </c>
      <c r="G30" s="42">
        <f t="shared" si="1"/>
        <v>106.61538461538461</v>
      </c>
      <c r="H30" s="43">
        <f t="shared" si="0"/>
        <v>28000</v>
      </c>
      <c r="I30" s="57" t="s">
        <v>7376</v>
      </c>
      <c r="J30" s="58">
        <v>0</v>
      </c>
      <c r="K30" s="58">
        <v>0</v>
      </c>
      <c r="L30" s="57" t="s">
        <v>7419</v>
      </c>
      <c r="M30" s="57"/>
      <c r="N30" t="s">
        <v>10939</v>
      </c>
      <c r="T30" s="2">
        <v>87</v>
      </c>
      <c r="U30" s="2">
        <f t="shared" si="2"/>
        <v>12</v>
      </c>
    </row>
    <row r="31" spans="1:21" customFormat="1" ht="15" x14ac:dyDescent="0.25">
      <c r="A31" s="38" t="s">
        <v>2146</v>
      </c>
      <c r="B31" s="39" t="s">
        <v>56</v>
      </c>
      <c r="C31" s="40" t="s">
        <v>57</v>
      </c>
      <c r="D31" s="57" t="s">
        <v>7383</v>
      </c>
      <c r="E31" s="41">
        <v>345.90514000000002</v>
      </c>
      <c r="F31" s="41">
        <v>5090015.516647934</v>
      </c>
      <c r="G31" s="42">
        <f t="shared" si="1"/>
        <v>195.76982756338208</v>
      </c>
      <c r="H31" s="43">
        <f t="shared" si="0"/>
        <v>14715.061813328168</v>
      </c>
      <c r="I31" s="57" t="s">
        <v>7376</v>
      </c>
      <c r="J31" s="58">
        <v>0</v>
      </c>
      <c r="K31" s="58">
        <v>0</v>
      </c>
      <c r="L31" s="57" t="s">
        <v>7419</v>
      </c>
      <c r="M31" s="57"/>
      <c r="N31" t="s">
        <v>10939</v>
      </c>
      <c r="T31" s="2">
        <v>251.728365</v>
      </c>
      <c r="U31" s="2">
        <f t="shared" si="2"/>
        <v>94.176775000000021</v>
      </c>
    </row>
    <row r="32" spans="1:21" customFormat="1" ht="15" x14ac:dyDescent="0.25">
      <c r="A32" s="38" t="s">
        <v>2146</v>
      </c>
      <c r="B32" s="39" t="s">
        <v>58</v>
      </c>
      <c r="C32" s="40" t="s">
        <v>59</v>
      </c>
      <c r="D32" s="57" t="s">
        <v>7378</v>
      </c>
      <c r="E32" s="41">
        <v>45000</v>
      </c>
      <c r="F32" s="41">
        <v>3573812</v>
      </c>
      <c r="G32" s="42">
        <f t="shared" si="1"/>
        <v>137.45430769230768</v>
      </c>
      <c r="H32" s="43">
        <f t="shared" si="0"/>
        <v>79.418044444444448</v>
      </c>
      <c r="I32" s="57" t="s">
        <v>7381</v>
      </c>
      <c r="J32" s="58">
        <v>45000</v>
      </c>
      <c r="K32" s="58">
        <v>3573812</v>
      </c>
      <c r="L32" s="57" t="s">
        <v>7420</v>
      </c>
      <c r="M32" s="57" t="s">
        <v>7418</v>
      </c>
      <c r="N32" t="s">
        <v>10937</v>
      </c>
      <c r="T32" s="2">
        <v>45000</v>
      </c>
      <c r="U32" s="2">
        <f t="shared" si="2"/>
        <v>0</v>
      </c>
    </row>
    <row r="33" spans="1:21" customFormat="1" ht="15" x14ac:dyDescent="0.25">
      <c r="A33" s="38" t="s">
        <v>2146</v>
      </c>
      <c r="B33" s="39" t="s">
        <v>60</v>
      </c>
      <c r="C33" s="40" t="s">
        <v>61</v>
      </c>
      <c r="D33" s="57" t="s">
        <v>7378</v>
      </c>
      <c r="E33" s="41">
        <v>4700</v>
      </c>
      <c r="F33" s="41">
        <v>10180752</v>
      </c>
      <c r="G33" s="42">
        <f t="shared" si="1"/>
        <v>391.56738461538464</v>
      </c>
      <c r="H33" s="43">
        <f t="shared" si="0"/>
        <v>2166.1174468085105</v>
      </c>
      <c r="I33" s="57" t="s">
        <v>7381</v>
      </c>
      <c r="J33" s="58">
        <v>4700</v>
      </c>
      <c r="K33" s="58">
        <v>10180752</v>
      </c>
      <c r="L33" s="57" t="s">
        <v>7420</v>
      </c>
      <c r="M33" s="57" t="s">
        <v>7418</v>
      </c>
      <c r="N33" t="s">
        <v>10937</v>
      </c>
      <c r="T33" s="2">
        <v>4700</v>
      </c>
      <c r="U33" s="2">
        <f t="shared" si="2"/>
        <v>0</v>
      </c>
    </row>
    <row r="34" spans="1:21" customFormat="1" ht="15" x14ac:dyDescent="0.25">
      <c r="A34" s="38" t="s">
        <v>2146</v>
      </c>
      <c r="B34" s="39" t="s">
        <v>62</v>
      </c>
      <c r="C34" s="40" t="s">
        <v>63</v>
      </c>
      <c r="D34" s="57" t="s">
        <v>7378</v>
      </c>
      <c r="E34" s="41">
        <v>2594</v>
      </c>
      <c r="F34" s="41">
        <v>941172</v>
      </c>
      <c r="G34" s="42">
        <f t="shared" si="1"/>
        <v>36.19892307692308</v>
      </c>
      <c r="H34" s="43">
        <f t="shared" si="0"/>
        <v>362.82652274479568</v>
      </c>
      <c r="I34" s="57" t="s">
        <v>7381</v>
      </c>
      <c r="J34" s="58">
        <v>2594</v>
      </c>
      <c r="K34" s="58">
        <v>941172</v>
      </c>
      <c r="L34" s="57" t="s">
        <v>7420</v>
      </c>
      <c r="M34" s="57" t="s">
        <v>7418</v>
      </c>
      <c r="N34" t="s">
        <v>10937</v>
      </c>
      <c r="T34" s="2">
        <v>2594</v>
      </c>
      <c r="U34" s="2">
        <f t="shared" si="2"/>
        <v>0</v>
      </c>
    </row>
    <row r="35" spans="1:21" customFormat="1" ht="15" x14ac:dyDescent="0.25">
      <c r="A35" s="38" t="s">
        <v>2146</v>
      </c>
      <c r="B35" s="39" t="s">
        <v>64</v>
      </c>
      <c r="C35" s="40" t="s">
        <v>65</v>
      </c>
      <c r="D35" s="57" t="s">
        <v>7378</v>
      </c>
      <c r="E35" s="41">
        <v>16</v>
      </c>
      <c r="F35" s="41">
        <v>11200</v>
      </c>
      <c r="G35" s="42">
        <f t="shared" si="1"/>
        <v>0.43076923076923079</v>
      </c>
      <c r="H35" s="43">
        <f t="shared" si="0"/>
        <v>700</v>
      </c>
      <c r="I35" s="57" t="s">
        <v>7381</v>
      </c>
      <c r="J35" s="58">
        <v>16</v>
      </c>
      <c r="K35" s="58">
        <v>11200</v>
      </c>
      <c r="L35" s="57" t="s">
        <v>7420</v>
      </c>
      <c r="M35" s="57" t="s">
        <v>7418</v>
      </c>
      <c r="N35" t="s">
        <v>10937</v>
      </c>
      <c r="T35" s="2">
        <v>16</v>
      </c>
      <c r="U35" s="2">
        <f t="shared" si="2"/>
        <v>0</v>
      </c>
    </row>
    <row r="36" spans="1:21" customFormat="1" ht="15" x14ac:dyDescent="0.25">
      <c r="A36" s="38" t="s">
        <v>2146</v>
      </c>
      <c r="B36" s="39" t="s">
        <v>66</v>
      </c>
      <c r="C36" s="40" t="s">
        <v>67</v>
      </c>
      <c r="D36" s="57" t="s">
        <v>7378</v>
      </c>
      <c r="E36" s="41">
        <v>904</v>
      </c>
      <c r="F36" s="41">
        <v>1075285</v>
      </c>
      <c r="G36" s="42">
        <f t="shared" si="1"/>
        <v>41.357115384615383</v>
      </c>
      <c r="H36" s="43">
        <f t="shared" si="0"/>
        <v>1189.4745575221239</v>
      </c>
      <c r="I36" s="57" t="s">
        <v>7381</v>
      </c>
      <c r="J36" s="58">
        <v>904</v>
      </c>
      <c r="K36" s="58">
        <v>1075285</v>
      </c>
      <c r="L36" s="57" t="s">
        <v>7420</v>
      </c>
      <c r="M36" s="57" t="s">
        <v>7418</v>
      </c>
      <c r="N36" t="s">
        <v>10937</v>
      </c>
      <c r="T36" s="2">
        <v>904</v>
      </c>
      <c r="U36" s="2">
        <f t="shared" si="2"/>
        <v>0</v>
      </c>
    </row>
    <row r="37" spans="1:21" customFormat="1" ht="15" x14ac:dyDescent="0.25">
      <c r="A37" s="38" t="s">
        <v>2146</v>
      </c>
      <c r="B37" s="39" t="s">
        <v>68</v>
      </c>
      <c r="C37" s="40" t="s">
        <v>69</v>
      </c>
      <c r="D37" s="57" t="s">
        <v>7383</v>
      </c>
      <c r="E37" s="41">
        <v>200</v>
      </c>
      <c r="F37" s="41">
        <v>360000</v>
      </c>
      <c r="G37" s="42">
        <f t="shared" si="1"/>
        <v>13.846153846153847</v>
      </c>
      <c r="H37" s="43">
        <f t="shared" si="0"/>
        <v>1800</v>
      </c>
      <c r="I37" s="57" t="s">
        <v>7380</v>
      </c>
      <c r="J37" s="58">
        <v>200</v>
      </c>
      <c r="K37" s="58">
        <v>360000</v>
      </c>
      <c r="L37" s="57" t="s">
        <v>7420</v>
      </c>
      <c r="M37" s="57" t="s">
        <v>7416</v>
      </c>
      <c r="N37" t="s">
        <v>10937</v>
      </c>
      <c r="O37" s="2"/>
      <c r="P37" s="2"/>
      <c r="Q37" s="2"/>
      <c r="R37" s="2"/>
      <c r="S37" s="2"/>
      <c r="T37" s="2">
        <v>200</v>
      </c>
      <c r="U37" s="2">
        <f t="shared" si="2"/>
        <v>0</v>
      </c>
    </row>
    <row r="38" spans="1:21" customFormat="1" ht="15" x14ac:dyDescent="0.25">
      <c r="A38" s="38" t="s">
        <v>2146</v>
      </c>
      <c r="B38" s="39" t="s">
        <v>70</v>
      </c>
      <c r="C38" s="40" t="s">
        <v>71</v>
      </c>
      <c r="D38" s="57" t="s">
        <v>7383</v>
      </c>
      <c r="E38" s="41">
        <v>900</v>
      </c>
      <c r="F38" s="41">
        <v>150442</v>
      </c>
      <c r="G38" s="42">
        <f t="shared" si="1"/>
        <v>5.7862307692307695</v>
      </c>
      <c r="H38" s="43">
        <f t="shared" si="0"/>
        <v>167.15777777777777</v>
      </c>
      <c r="I38" s="57" t="s">
        <v>7380</v>
      </c>
      <c r="J38" s="58">
        <v>900</v>
      </c>
      <c r="K38" s="58">
        <v>150442</v>
      </c>
      <c r="L38" s="57" t="s">
        <v>7420</v>
      </c>
      <c r="M38" s="57" t="s">
        <v>7416</v>
      </c>
      <c r="N38" t="s">
        <v>10937</v>
      </c>
      <c r="O38" s="2"/>
      <c r="P38" s="2"/>
      <c r="Q38" s="2"/>
      <c r="R38" s="2"/>
      <c r="S38" s="2"/>
      <c r="T38" s="2">
        <v>900</v>
      </c>
      <c r="U38" s="2">
        <f t="shared" si="2"/>
        <v>0</v>
      </c>
    </row>
    <row r="39" spans="1:21" customFormat="1" ht="15" x14ac:dyDescent="0.25">
      <c r="A39" s="38" t="s">
        <v>2146</v>
      </c>
      <c r="B39" s="39" t="s">
        <v>72</v>
      </c>
      <c r="C39" s="40" t="s">
        <v>73</v>
      </c>
      <c r="D39" s="57" t="s">
        <v>7383</v>
      </c>
      <c r="E39" s="41">
        <v>1500</v>
      </c>
      <c r="F39" s="41">
        <v>55500</v>
      </c>
      <c r="G39" s="42">
        <f t="shared" si="1"/>
        <v>2.1346153846153846</v>
      </c>
      <c r="H39" s="43">
        <f t="shared" si="0"/>
        <v>37</v>
      </c>
      <c r="I39" s="57" t="s">
        <v>7380</v>
      </c>
      <c r="J39" s="58">
        <v>1500</v>
      </c>
      <c r="K39" s="58">
        <v>55500</v>
      </c>
      <c r="L39" s="57" t="s">
        <v>7420</v>
      </c>
      <c r="M39" s="57" t="s">
        <v>7416</v>
      </c>
      <c r="N39" t="s">
        <v>10937</v>
      </c>
      <c r="O39" s="2"/>
      <c r="P39" s="2"/>
      <c r="Q39" s="2"/>
      <c r="R39" s="2"/>
      <c r="S39" s="2"/>
      <c r="T39" s="2">
        <v>1500</v>
      </c>
      <c r="U39" s="2">
        <f t="shared" si="2"/>
        <v>0</v>
      </c>
    </row>
    <row r="40" spans="1:21" customFormat="1" ht="15" x14ac:dyDescent="0.25">
      <c r="A40" s="38" t="s">
        <v>2146</v>
      </c>
      <c r="B40" s="39" t="s">
        <v>74</v>
      </c>
      <c r="C40" s="40" t="s">
        <v>75</v>
      </c>
      <c r="D40" s="57" t="s">
        <v>7378</v>
      </c>
      <c r="E40" s="41">
        <v>9702</v>
      </c>
      <c r="F40" s="41">
        <v>1293276</v>
      </c>
      <c r="G40" s="42">
        <f t="shared" si="1"/>
        <v>49.741384615384618</v>
      </c>
      <c r="H40" s="43">
        <f t="shared" si="0"/>
        <v>133.29993815708102</v>
      </c>
      <c r="I40" s="57" t="s">
        <v>7381</v>
      </c>
      <c r="J40" s="58">
        <v>9702</v>
      </c>
      <c r="K40" s="58">
        <v>1293276</v>
      </c>
      <c r="L40" s="57" t="s">
        <v>7420</v>
      </c>
      <c r="M40" s="57" t="s">
        <v>7418</v>
      </c>
      <c r="N40" t="s">
        <v>10937</v>
      </c>
      <c r="T40" s="2">
        <v>9702</v>
      </c>
      <c r="U40" s="2">
        <f t="shared" si="2"/>
        <v>0</v>
      </c>
    </row>
    <row r="41" spans="1:21" customFormat="1" ht="15" x14ac:dyDescent="0.25">
      <c r="A41" s="38" t="s">
        <v>2146</v>
      </c>
      <c r="B41" s="39" t="s">
        <v>76</v>
      </c>
      <c r="C41" s="40" t="s">
        <v>77</v>
      </c>
      <c r="D41" s="57" t="s">
        <v>7378</v>
      </c>
      <c r="E41" s="41">
        <v>10168</v>
      </c>
      <c r="F41" s="41">
        <v>1016800</v>
      </c>
      <c r="G41" s="42">
        <f t="shared" si="1"/>
        <v>39.107692307692311</v>
      </c>
      <c r="H41" s="43">
        <f t="shared" si="0"/>
        <v>100</v>
      </c>
      <c r="I41" s="57" t="s">
        <v>7381</v>
      </c>
      <c r="J41" s="58">
        <v>10168</v>
      </c>
      <c r="K41" s="58">
        <v>1016800</v>
      </c>
      <c r="L41" s="57" t="s">
        <v>7420</v>
      </c>
      <c r="M41" s="57" t="s">
        <v>7418</v>
      </c>
      <c r="N41" t="s">
        <v>10937</v>
      </c>
      <c r="T41" s="2">
        <v>10168</v>
      </c>
      <c r="U41" s="2">
        <f t="shared" si="2"/>
        <v>0</v>
      </c>
    </row>
    <row r="42" spans="1:21" customFormat="1" ht="15" x14ac:dyDescent="0.25">
      <c r="A42" s="38" t="s">
        <v>2146</v>
      </c>
      <c r="B42" s="39" t="s">
        <v>78</v>
      </c>
      <c r="C42" s="40" t="s">
        <v>79</v>
      </c>
      <c r="D42" s="57" t="s">
        <v>7383</v>
      </c>
      <c r="E42" s="41">
        <v>2200</v>
      </c>
      <c r="F42" s="41">
        <v>81400</v>
      </c>
      <c r="G42" s="42">
        <f t="shared" si="1"/>
        <v>3.1307692307692307</v>
      </c>
      <c r="H42" s="43">
        <f t="shared" si="0"/>
        <v>37</v>
      </c>
      <c r="I42" s="57" t="s">
        <v>7380</v>
      </c>
      <c r="J42" s="58">
        <v>2200</v>
      </c>
      <c r="K42" s="58">
        <v>81400</v>
      </c>
      <c r="L42" s="57" t="s">
        <v>7420</v>
      </c>
      <c r="M42" s="57" t="s">
        <v>7416</v>
      </c>
      <c r="N42" t="s">
        <v>10937</v>
      </c>
      <c r="O42" s="2"/>
      <c r="P42" s="2"/>
      <c r="Q42" s="2"/>
      <c r="R42" s="2"/>
      <c r="S42" s="2"/>
      <c r="T42" s="2">
        <v>2200</v>
      </c>
      <c r="U42" s="2">
        <f t="shared" si="2"/>
        <v>0</v>
      </c>
    </row>
    <row r="43" spans="1:21" customFormat="1" ht="15" x14ac:dyDescent="0.25">
      <c r="A43" s="38" t="s">
        <v>2146</v>
      </c>
      <c r="B43" s="39" t="s">
        <v>80</v>
      </c>
      <c r="C43" s="40" t="s">
        <v>81</v>
      </c>
      <c r="D43" s="57" t="s">
        <v>7378</v>
      </c>
      <c r="E43" s="41">
        <v>1101</v>
      </c>
      <c r="F43" s="41">
        <v>2300297</v>
      </c>
      <c r="G43" s="42">
        <f t="shared" si="1"/>
        <v>88.472961538461533</v>
      </c>
      <c r="H43" s="43">
        <f t="shared" si="0"/>
        <v>2089.2797456857402</v>
      </c>
      <c r="I43" s="57" t="s">
        <v>7381</v>
      </c>
      <c r="J43" s="58">
        <v>1101</v>
      </c>
      <c r="K43" s="58">
        <v>2300297</v>
      </c>
      <c r="L43" s="57" t="s">
        <v>7420</v>
      </c>
      <c r="M43" s="57" t="s">
        <v>7418</v>
      </c>
      <c r="N43" t="s">
        <v>10937</v>
      </c>
      <c r="T43" s="2">
        <v>1101</v>
      </c>
      <c r="U43" s="2">
        <f t="shared" si="2"/>
        <v>0</v>
      </c>
    </row>
    <row r="44" spans="1:21" customFormat="1" ht="15" x14ac:dyDescent="0.25">
      <c r="A44" s="38" t="s">
        <v>2146</v>
      </c>
      <c r="B44" s="39" t="s">
        <v>82</v>
      </c>
      <c r="C44" s="40" t="s">
        <v>83</v>
      </c>
      <c r="D44" s="57" t="s">
        <v>7378</v>
      </c>
      <c r="E44" s="41">
        <v>8432</v>
      </c>
      <c r="F44" s="41">
        <v>991992</v>
      </c>
      <c r="G44" s="42">
        <f t="shared" si="1"/>
        <v>38.15353846153846</v>
      </c>
      <c r="H44" s="43">
        <f t="shared" si="0"/>
        <v>117.64611005692599</v>
      </c>
      <c r="I44" s="57" t="s">
        <v>7381</v>
      </c>
      <c r="J44" s="58">
        <v>8432</v>
      </c>
      <c r="K44" s="58">
        <v>991992</v>
      </c>
      <c r="L44" s="57" t="s">
        <v>7420</v>
      </c>
      <c r="M44" s="57" t="s">
        <v>7418</v>
      </c>
      <c r="N44" t="s">
        <v>10937</v>
      </c>
      <c r="T44" s="2">
        <v>8432</v>
      </c>
      <c r="U44" s="2">
        <f t="shared" si="2"/>
        <v>0</v>
      </c>
    </row>
    <row r="45" spans="1:21" customFormat="1" ht="15" x14ac:dyDescent="0.25">
      <c r="A45" s="38" t="s">
        <v>2146</v>
      </c>
      <c r="B45" s="39" t="s">
        <v>84</v>
      </c>
      <c r="C45" s="40" t="s">
        <v>85</v>
      </c>
      <c r="D45" s="57" t="s">
        <v>7378</v>
      </c>
      <c r="E45" s="41">
        <v>332</v>
      </c>
      <c r="F45" s="41">
        <v>87698</v>
      </c>
      <c r="G45" s="42">
        <f t="shared" si="1"/>
        <v>3.3730000000000002</v>
      </c>
      <c r="H45" s="43">
        <f t="shared" si="0"/>
        <v>264.15060240963857</v>
      </c>
      <c r="I45" s="57" t="s">
        <v>7381</v>
      </c>
      <c r="J45" s="58">
        <v>332</v>
      </c>
      <c r="K45" s="58">
        <v>87698</v>
      </c>
      <c r="L45" s="57" t="s">
        <v>7420</v>
      </c>
      <c r="M45" s="57" t="s">
        <v>7418</v>
      </c>
      <c r="N45" t="s">
        <v>10937</v>
      </c>
      <c r="T45" s="2">
        <v>332</v>
      </c>
      <c r="U45" s="2">
        <f t="shared" si="2"/>
        <v>0</v>
      </c>
    </row>
    <row r="46" spans="1:21" customFormat="1" ht="15" x14ac:dyDescent="0.25">
      <c r="A46" s="38" t="s">
        <v>2146</v>
      </c>
      <c r="B46" s="39" t="s">
        <v>86</v>
      </c>
      <c r="C46" s="40" t="s">
        <v>87</v>
      </c>
      <c r="D46" s="57" t="s">
        <v>7378</v>
      </c>
      <c r="E46" s="41">
        <v>7506</v>
      </c>
      <c r="F46" s="41">
        <v>735817</v>
      </c>
      <c r="G46" s="42">
        <f t="shared" si="1"/>
        <v>28.300653846153846</v>
      </c>
      <c r="H46" s="43">
        <f t="shared" si="0"/>
        <v>98.030508926192383</v>
      </c>
      <c r="I46" s="57" t="s">
        <v>7381</v>
      </c>
      <c r="J46" s="58">
        <v>7506</v>
      </c>
      <c r="K46" s="58">
        <v>735817</v>
      </c>
      <c r="L46" s="57" t="s">
        <v>7420</v>
      </c>
      <c r="M46" s="57" t="s">
        <v>7418</v>
      </c>
      <c r="N46" t="s">
        <v>10937</v>
      </c>
      <c r="T46" s="2">
        <v>7506</v>
      </c>
      <c r="U46" s="2">
        <f t="shared" si="2"/>
        <v>0</v>
      </c>
    </row>
    <row r="47" spans="1:21" customFormat="1" ht="15" x14ac:dyDescent="0.25">
      <c r="A47" s="38" t="s">
        <v>2146</v>
      </c>
      <c r="B47" s="39" t="s">
        <v>88</v>
      </c>
      <c r="C47" s="40" t="s">
        <v>89</v>
      </c>
      <c r="D47" s="57" t="s">
        <v>7383</v>
      </c>
      <c r="E47" s="41">
        <v>171.03954099999999</v>
      </c>
      <c r="F47" s="41">
        <v>487222.62516942713</v>
      </c>
      <c r="G47" s="42">
        <f t="shared" si="1"/>
        <v>18.73933173728566</v>
      </c>
      <c r="H47" s="43">
        <f t="shared" si="0"/>
        <v>2848.5964258371528</v>
      </c>
      <c r="I47" s="57" t="s">
        <v>7376</v>
      </c>
      <c r="J47" s="58">
        <v>0</v>
      </c>
      <c r="K47" s="58">
        <v>0</v>
      </c>
      <c r="L47" s="57" t="s">
        <v>7419</v>
      </c>
      <c r="M47" s="57"/>
      <c r="N47" t="s">
        <v>10939</v>
      </c>
      <c r="T47" s="2">
        <v>163.04104099999995</v>
      </c>
      <c r="U47" s="2">
        <f t="shared" si="2"/>
        <v>7.9985000000000355</v>
      </c>
    </row>
    <row r="48" spans="1:21" customFormat="1" ht="15" x14ac:dyDescent="0.25">
      <c r="A48" s="38" t="s">
        <v>2146</v>
      </c>
      <c r="B48" s="39" t="s">
        <v>90</v>
      </c>
      <c r="C48" s="40" t="s">
        <v>91</v>
      </c>
      <c r="D48" s="57" t="s">
        <v>7383</v>
      </c>
      <c r="E48" s="41">
        <v>171270</v>
      </c>
      <c r="F48" s="41">
        <v>679406726</v>
      </c>
      <c r="G48" s="42">
        <f t="shared" si="1"/>
        <v>26131.027923076923</v>
      </c>
      <c r="H48" s="43">
        <f t="shared" si="0"/>
        <v>3966.8752612833537</v>
      </c>
      <c r="I48" s="57" t="s">
        <v>7380</v>
      </c>
      <c r="J48" s="58">
        <v>171270</v>
      </c>
      <c r="K48" s="58">
        <v>679406726</v>
      </c>
      <c r="L48" s="57" t="s">
        <v>7420</v>
      </c>
      <c r="M48" s="57" t="s">
        <v>7416</v>
      </c>
      <c r="N48" t="s">
        <v>10937</v>
      </c>
      <c r="O48" s="2"/>
      <c r="P48" s="2"/>
      <c r="Q48" s="2"/>
      <c r="R48" s="2"/>
      <c r="S48" s="2"/>
      <c r="T48" s="2">
        <v>171270</v>
      </c>
      <c r="U48" s="2">
        <f t="shared" si="2"/>
        <v>0</v>
      </c>
    </row>
    <row r="49" spans="1:21" customFormat="1" ht="15" x14ac:dyDescent="0.25">
      <c r="A49" s="38" t="s">
        <v>2146</v>
      </c>
      <c r="B49" s="39" t="s">
        <v>92</v>
      </c>
      <c r="C49" s="40" t="s">
        <v>93</v>
      </c>
      <c r="D49" s="57" t="s">
        <v>7383</v>
      </c>
      <c r="E49" s="41">
        <v>119648</v>
      </c>
      <c r="F49" s="41">
        <v>487688779</v>
      </c>
      <c r="G49" s="42">
        <f t="shared" si="1"/>
        <v>18757.260730769231</v>
      </c>
      <c r="H49" s="43">
        <f t="shared" si="0"/>
        <v>4076.0295115672639</v>
      </c>
      <c r="I49" s="57" t="s">
        <v>7380</v>
      </c>
      <c r="J49" s="58">
        <v>119648</v>
      </c>
      <c r="K49" s="58">
        <v>487688779</v>
      </c>
      <c r="L49" s="57" t="s">
        <v>7420</v>
      </c>
      <c r="M49" s="57" t="s">
        <v>7416</v>
      </c>
      <c r="N49" t="s">
        <v>10937</v>
      </c>
      <c r="O49" s="2"/>
      <c r="P49" s="2"/>
      <c r="Q49" s="2"/>
      <c r="R49" s="2"/>
      <c r="S49" s="2"/>
      <c r="T49" s="2">
        <v>119648</v>
      </c>
      <c r="U49" s="2">
        <f t="shared" si="2"/>
        <v>0</v>
      </c>
    </row>
    <row r="50" spans="1:21" customFormat="1" ht="15" x14ac:dyDescent="0.25">
      <c r="A50" s="38" t="s">
        <v>2146</v>
      </c>
      <c r="B50" s="39" t="s">
        <v>94</v>
      </c>
      <c r="C50" s="40" t="s">
        <v>95</v>
      </c>
      <c r="D50" s="57" t="s">
        <v>7383</v>
      </c>
      <c r="E50" s="41">
        <v>330</v>
      </c>
      <c r="F50" s="41">
        <v>190901</v>
      </c>
      <c r="G50" s="42">
        <f t="shared" si="1"/>
        <v>7.3423461538461536</v>
      </c>
      <c r="H50" s="43">
        <f t="shared" si="0"/>
        <v>578.4878787878788</v>
      </c>
      <c r="I50" s="57" t="s">
        <v>7384</v>
      </c>
      <c r="J50" s="58">
        <v>330</v>
      </c>
      <c r="K50" s="58">
        <v>190901</v>
      </c>
      <c r="L50" s="57" t="s">
        <v>7420</v>
      </c>
      <c r="M50" s="57" t="s">
        <v>7416</v>
      </c>
      <c r="N50" t="s">
        <v>10937</v>
      </c>
      <c r="O50" s="2"/>
      <c r="P50" s="2"/>
      <c r="Q50" s="2"/>
      <c r="R50" s="2"/>
      <c r="S50" s="2"/>
      <c r="T50" s="2">
        <v>330</v>
      </c>
      <c r="U50" s="2">
        <f t="shared" si="2"/>
        <v>0</v>
      </c>
    </row>
    <row r="51" spans="1:21" customFormat="1" ht="15" x14ac:dyDescent="0.25">
      <c r="A51" s="38" t="s">
        <v>2146</v>
      </c>
      <c r="B51" s="39" t="s">
        <v>96</v>
      </c>
      <c r="C51" s="40" t="s">
        <v>97</v>
      </c>
      <c r="D51" s="57" t="s">
        <v>7391</v>
      </c>
      <c r="E51" s="41">
        <v>45</v>
      </c>
      <c r="F51" s="41">
        <v>5433030</v>
      </c>
      <c r="G51" s="42">
        <f t="shared" si="1"/>
        <v>208.96269230769229</v>
      </c>
      <c r="H51" s="43">
        <f t="shared" si="0"/>
        <v>120734</v>
      </c>
      <c r="I51" s="57" t="s">
        <v>7380</v>
      </c>
      <c r="J51" s="58">
        <v>45</v>
      </c>
      <c r="K51" s="58">
        <v>5433030</v>
      </c>
      <c r="L51" s="57" t="s">
        <v>7420</v>
      </c>
      <c r="M51" s="57" t="s">
        <v>7416</v>
      </c>
      <c r="N51" t="s">
        <v>10937</v>
      </c>
      <c r="O51" s="2"/>
      <c r="P51" s="2"/>
      <c r="Q51" s="2"/>
      <c r="R51" s="2"/>
      <c r="S51" s="2"/>
      <c r="T51" s="2">
        <v>45</v>
      </c>
      <c r="U51" s="2">
        <f t="shared" si="2"/>
        <v>0</v>
      </c>
    </row>
    <row r="52" spans="1:21" customFormat="1" ht="15" x14ac:dyDescent="0.25">
      <c r="A52" s="38" t="s">
        <v>2146</v>
      </c>
      <c r="B52" s="39" t="s">
        <v>98</v>
      </c>
      <c r="C52" s="40" t="s">
        <v>99</v>
      </c>
      <c r="D52" s="57" t="s">
        <v>7378</v>
      </c>
      <c r="E52" s="41">
        <v>45</v>
      </c>
      <c r="F52" s="41">
        <v>13385970</v>
      </c>
      <c r="G52" s="42">
        <f t="shared" si="1"/>
        <v>514.84500000000003</v>
      </c>
      <c r="H52" s="43">
        <f t="shared" si="0"/>
        <v>297466</v>
      </c>
      <c r="I52" s="57" t="s">
        <v>7381</v>
      </c>
      <c r="J52" s="58">
        <v>45</v>
      </c>
      <c r="K52" s="58">
        <v>13385970</v>
      </c>
      <c r="L52" s="57" t="s">
        <v>7420</v>
      </c>
      <c r="M52" s="57" t="s">
        <v>7418</v>
      </c>
      <c r="N52" t="s">
        <v>10937</v>
      </c>
      <c r="T52" s="2">
        <v>45</v>
      </c>
      <c r="U52" s="2">
        <f t="shared" si="2"/>
        <v>0</v>
      </c>
    </row>
    <row r="53" spans="1:21" customFormat="1" ht="15" x14ac:dyDescent="0.25">
      <c r="A53" s="38" t="s">
        <v>2146</v>
      </c>
      <c r="B53" s="39" t="s">
        <v>100</v>
      </c>
      <c r="C53" s="40" t="s">
        <v>101</v>
      </c>
      <c r="D53" s="57" t="s">
        <v>7378</v>
      </c>
      <c r="E53" s="41">
        <v>45</v>
      </c>
      <c r="F53" s="41">
        <v>11458170</v>
      </c>
      <c r="G53" s="42">
        <f t="shared" si="1"/>
        <v>440.69884615384615</v>
      </c>
      <c r="H53" s="43">
        <f t="shared" si="0"/>
        <v>254626</v>
      </c>
      <c r="I53" s="57" t="s">
        <v>7381</v>
      </c>
      <c r="J53" s="58">
        <v>45</v>
      </c>
      <c r="K53" s="58">
        <v>11458170</v>
      </c>
      <c r="L53" s="57" t="s">
        <v>7420</v>
      </c>
      <c r="M53" s="57" t="s">
        <v>7418</v>
      </c>
      <c r="N53" t="s">
        <v>10937</v>
      </c>
      <c r="T53" s="2">
        <v>45</v>
      </c>
      <c r="U53" s="2">
        <f t="shared" si="2"/>
        <v>0</v>
      </c>
    </row>
    <row r="54" spans="1:21" customFormat="1" ht="15" x14ac:dyDescent="0.25">
      <c r="A54" s="38" t="s">
        <v>2146</v>
      </c>
      <c r="B54" s="39" t="s">
        <v>102</v>
      </c>
      <c r="C54" s="40" t="s">
        <v>103</v>
      </c>
      <c r="D54" s="57" t="s">
        <v>7378</v>
      </c>
      <c r="E54" s="41">
        <v>500</v>
      </c>
      <c r="F54" s="41">
        <v>170000</v>
      </c>
      <c r="G54" s="42">
        <f t="shared" si="1"/>
        <v>6.5384615384615383</v>
      </c>
      <c r="H54" s="43">
        <f t="shared" si="0"/>
        <v>340</v>
      </c>
      <c r="I54" s="57" t="s">
        <v>7381</v>
      </c>
      <c r="J54" s="58">
        <v>500</v>
      </c>
      <c r="K54" s="58">
        <v>170000</v>
      </c>
      <c r="L54" s="57" t="s">
        <v>7420</v>
      </c>
      <c r="M54" s="57" t="s">
        <v>7418</v>
      </c>
      <c r="N54" t="s">
        <v>10937</v>
      </c>
      <c r="T54" s="2">
        <v>500</v>
      </c>
      <c r="U54" s="2">
        <f t="shared" si="2"/>
        <v>0</v>
      </c>
    </row>
    <row r="55" spans="1:21" customFormat="1" ht="15" x14ac:dyDescent="0.25">
      <c r="A55" s="38" t="s">
        <v>2146</v>
      </c>
      <c r="B55" s="39" t="s">
        <v>104</v>
      </c>
      <c r="C55" s="40" t="s">
        <v>105</v>
      </c>
      <c r="D55" s="57" t="s">
        <v>7378</v>
      </c>
      <c r="E55" s="41">
        <v>15629</v>
      </c>
      <c r="F55" s="41">
        <v>18442220</v>
      </c>
      <c r="G55" s="42">
        <f t="shared" si="1"/>
        <v>709.31615384615384</v>
      </c>
      <c r="H55" s="43">
        <f t="shared" si="0"/>
        <v>1180</v>
      </c>
      <c r="I55" s="57" t="s">
        <v>7381</v>
      </c>
      <c r="J55" s="58">
        <v>15629</v>
      </c>
      <c r="K55" s="58">
        <v>18442220</v>
      </c>
      <c r="L55" s="57" t="s">
        <v>7420</v>
      </c>
      <c r="M55" s="57" t="s">
        <v>7418</v>
      </c>
      <c r="N55" t="s">
        <v>10937</v>
      </c>
      <c r="T55" s="2">
        <v>15629</v>
      </c>
      <c r="U55" s="2">
        <f t="shared" si="2"/>
        <v>0</v>
      </c>
    </row>
    <row r="56" spans="1:21" customFormat="1" ht="15" x14ac:dyDescent="0.25">
      <c r="A56" s="38" t="s">
        <v>2146</v>
      </c>
      <c r="B56" s="39" t="s">
        <v>106</v>
      </c>
      <c r="C56" s="40" t="s">
        <v>107</v>
      </c>
      <c r="D56" s="57" t="s">
        <v>7378</v>
      </c>
      <c r="E56" s="41">
        <v>57105</v>
      </c>
      <c r="F56" s="41">
        <v>94223250</v>
      </c>
      <c r="G56" s="42">
        <f t="shared" si="1"/>
        <v>3623.9711538461538</v>
      </c>
      <c r="H56" s="43">
        <f t="shared" si="0"/>
        <v>1650</v>
      </c>
      <c r="I56" s="57" t="s">
        <v>7381</v>
      </c>
      <c r="J56" s="58">
        <v>57105</v>
      </c>
      <c r="K56" s="58">
        <v>94223250</v>
      </c>
      <c r="L56" s="57" t="s">
        <v>7420</v>
      </c>
      <c r="M56" s="57" t="s">
        <v>7418</v>
      </c>
      <c r="N56" t="s">
        <v>10937</v>
      </c>
      <c r="T56" s="2">
        <v>57105</v>
      </c>
      <c r="U56" s="2">
        <f t="shared" si="2"/>
        <v>0</v>
      </c>
    </row>
    <row r="57" spans="1:21" customFormat="1" ht="15" x14ac:dyDescent="0.25">
      <c r="A57" s="38" t="s">
        <v>2146</v>
      </c>
      <c r="B57" s="39" t="s">
        <v>108</v>
      </c>
      <c r="C57" s="40" t="s">
        <v>109</v>
      </c>
      <c r="D57" s="57" t="s">
        <v>7378</v>
      </c>
      <c r="E57" s="41">
        <v>500</v>
      </c>
      <c r="F57" s="41">
        <v>600000</v>
      </c>
      <c r="G57" s="42">
        <f t="shared" si="1"/>
        <v>23.076923076923077</v>
      </c>
      <c r="H57" s="43">
        <f t="shared" si="0"/>
        <v>1200</v>
      </c>
      <c r="I57" s="57" t="s">
        <v>7381</v>
      </c>
      <c r="J57" s="58">
        <v>500</v>
      </c>
      <c r="K57" s="58">
        <v>600000</v>
      </c>
      <c r="L57" s="57" t="s">
        <v>7420</v>
      </c>
      <c r="M57" s="57" t="s">
        <v>7418</v>
      </c>
      <c r="N57" t="s">
        <v>10937</v>
      </c>
      <c r="T57" s="2">
        <v>500</v>
      </c>
      <c r="U57" s="2">
        <f t="shared" si="2"/>
        <v>0</v>
      </c>
    </row>
    <row r="58" spans="1:21" customFormat="1" ht="15" x14ac:dyDescent="0.25">
      <c r="A58" s="38" t="s">
        <v>2146</v>
      </c>
      <c r="B58" s="39" t="s">
        <v>110</v>
      </c>
      <c r="C58" s="40" t="s">
        <v>111</v>
      </c>
      <c r="D58" s="57" t="s">
        <v>7378</v>
      </c>
      <c r="E58" s="41">
        <v>3000</v>
      </c>
      <c r="F58" s="41">
        <v>3600000</v>
      </c>
      <c r="G58" s="42">
        <f t="shared" si="1"/>
        <v>138.46153846153845</v>
      </c>
      <c r="H58" s="43">
        <f t="shared" si="0"/>
        <v>1200</v>
      </c>
      <c r="I58" s="57" t="s">
        <v>7381</v>
      </c>
      <c r="J58" s="58">
        <v>3000</v>
      </c>
      <c r="K58" s="58">
        <v>3600000</v>
      </c>
      <c r="L58" s="57" t="s">
        <v>7420</v>
      </c>
      <c r="M58" s="57" t="s">
        <v>7418</v>
      </c>
      <c r="N58" t="s">
        <v>10937</v>
      </c>
      <c r="T58" s="2">
        <v>3000</v>
      </c>
      <c r="U58" s="2">
        <f t="shared" si="2"/>
        <v>0</v>
      </c>
    </row>
    <row r="59" spans="1:21" customFormat="1" ht="15" x14ac:dyDescent="0.25">
      <c r="A59" s="38" t="s">
        <v>2146</v>
      </c>
      <c r="B59" s="39" t="s">
        <v>112</v>
      </c>
      <c r="C59" s="40" t="s">
        <v>113</v>
      </c>
      <c r="D59" s="57" t="s">
        <v>7378</v>
      </c>
      <c r="E59" s="41">
        <v>600</v>
      </c>
      <c r="F59" s="41">
        <v>1116000</v>
      </c>
      <c r="G59" s="42">
        <f t="shared" si="1"/>
        <v>42.92307692307692</v>
      </c>
      <c r="H59" s="43">
        <f t="shared" si="0"/>
        <v>1860</v>
      </c>
      <c r="I59" s="57" t="s">
        <v>7381</v>
      </c>
      <c r="J59" s="58">
        <v>600</v>
      </c>
      <c r="K59" s="58">
        <v>1116000</v>
      </c>
      <c r="L59" s="57" t="s">
        <v>7420</v>
      </c>
      <c r="M59" s="57" t="s">
        <v>7418</v>
      </c>
      <c r="N59" t="s">
        <v>10937</v>
      </c>
      <c r="T59" s="2">
        <v>600</v>
      </c>
      <c r="U59" s="2">
        <f t="shared" si="2"/>
        <v>0</v>
      </c>
    </row>
    <row r="60" spans="1:21" customFormat="1" ht="15" x14ac:dyDescent="0.25">
      <c r="A60" s="38" t="s">
        <v>2146</v>
      </c>
      <c r="B60" s="39" t="s">
        <v>114</v>
      </c>
      <c r="C60" s="40" t="s">
        <v>115</v>
      </c>
      <c r="D60" s="57" t="s">
        <v>7378</v>
      </c>
      <c r="E60" s="41">
        <v>3000</v>
      </c>
      <c r="F60" s="41">
        <v>5580000</v>
      </c>
      <c r="G60" s="42">
        <f t="shared" si="1"/>
        <v>214.61538461538461</v>
      </c>
      <c r="H60" s="43">
        <f t="shared" si="0"/>
        <v>1860</v>
      </c>
      <c r="I60" s="57" t="s">
        <v>7381</v>
      </c>
      <c r="J60" s="58">
        <v>3000</v>
      </c>
      <c r="K60" s="58">
        <v>5580000</v>
      </c>
      <c r="L60" s="57" t="s">
        <v>7420</v>
      </c>
      <c r="M60" s="57" t="s">
        <v>7418</v>
      </c>
      <c r="N60" t="s">
        <v>10937</v>
      </c>
      <c r="T60" s="2">
        <v>3000</v>
      </c>
      <c r="U60" s="2">
        <f t="shared" si="2"/>
        <v>0</v>
      </c>
    </row>
    <row r="61" spans="1:21" customFormat="1" ht="15" x14ac:dyDescent="0.25">
      <c r="A61" s="38" t="s">
        <v>2146</v>
      </c>
      <c r="B61" s="39" t="s">
        <v>116</v>
      </c>
      <c r="C61" s="40" t="s">
        <v>117</v>
      </c>
      <c r="D61" s="57" t="s">
        <v>7378</v>
      </c>
      <c r="E61" s="41">
        <v>1800</v>
      </c>
      <c r="F61" s="41">
        <v>3348000</v>
      </c>
      <c r="G61" s="42">
        <f t="shared" si="1"/>
        <v>128.76923076923077</v>
      </c>
      <c r="H61" s="43">
        <f t="shared" si="0"/>
        <v>1860</v>
      </c>
      <c r="I61" s="57" t="s">
        <v>7381</v>
      </c>
      <c r="J61" s="58">
        <v>1800</v>
      </c>
      <c r="K61" s="58">
        <v>3348000</v>
      </c>
      <c r="L61" s="57" t="s">
        <v>7420</v>
      </c>
      <c r="M61" s="57" t="s">
        <v>7418</v>
      </c>
      <c r="N61" t="s">
        <v>10937</v>
      </c>
      <c r="T61" s="2">
        <v>1800</v>
      </c>
      <c r="U61" s="2">
        <f t="shared" si="2"/>
        <v>0</v>
      </c>
    </row>
    <row r="62" spans="1:21" customFormat="1" ht="15" x14ac:dyDescent="0.25">
      <c r="A62" s="38" t="s">
        <v>2146</v>
      </c>
      <c r="B62" s="39" t="s">
        <v>118</v>
      </c>
      <c r="C62" s="40" t="s">
        <v>119</v>
      </c>
      <c r="D62" s="57" t="s">
        <v>7378</v>
      </c>
      <c r="E62" s="41">
        <v>1100</v>
      </c>
      <c r="F62" s="41">
        <v>1985500</v>
      </c>
      <c r="G62" s="42">
        <f t="shared" si="1"/>
        <v>76.365384615384613</v>
      </c>
      <c r="H62" s="43">
        <f t="shared" si="0"/>
        <v>1805</v>
      </c>
      <c r="I62" s="57" t="s">
        <v>7381</v>
      </c>
      <c r="J62" s="58">
        <v>1100</v>
      </c>
      <c r="K62" s="58">
        <v>1985500</v>
      </c>
      <c r="L62" s="57" t="s">
        <v>7420</v>
      </c>
      <c r="M62" s="57" t="s">
        <v>7418</v>
      </c>
      <c r="N62" t="s">
        <v>10937</v>
      </c>
      <c r="T62" s="2">
        <v>1100</v>
      </c>
      <c r="U62" s="2">
        <f t="shared" si="2"/>
        <v>0</v>
      </c>
    </row>
    <row r="63" spans="1:21" customFormat="1" ht="15" x14ac:dyDescent="0.25">
      <c r="A63" s="38" t="s">
        <v>2146</v>
      </c>
      <c r="B63" s="39" t="s">
        <v>120</v>
      </c>
      <c r="C63" s="40" t="s">
        <v>121</v>
      </c>
      <c r="D63" s="57" t="s">
        <v>7383</v>
      </c>
      <c r="E63" s="41">
        <v>4</v>
      </c>
      <c r="F63" s="41">
        <v>3268000</v>
      </c>
      <c r="G63" s="42">
        <f t="shared" si="1"/>
        <v>125.69230769230769</v>
      </c>
      <c r="H63" s="43">
        <f t="shared" si="0"/>
        <v>817000</v>
      </c>
      <c r="I63" s="57" t="s">
        <v>7385</v>
      </c>
      <c r="J63" s="58">
        <v>4</v>
      </c>
      <c r="K63" s="58">
        <v>3268000</v>
      </c>
      <c r="L63" s="57" t="s">
        <v>7420</v>
      </c>
      <c r="M63" s="57" t="s">
        <v>7416</v>
      </c>
      <c r="N63" t="s">
        <v>10937</v>
      </c>
      <c r="O63" s="2"/>
      <c r="P63" s="2"/>
      <c r="Q63" s="2"/>
      <c r="R63" s="2"/>
      <c r="S63" s="2"/>
      <c r="T63" s="2">
        <v>4</v>
      </c>
      <c r="U63" s="2">
        <f t="shared" si="2"/>
        <v>0</v>
      </c>
    </row>
    <row r="64" spans="1:21" customFormat="1" ht="15" x14ac:dyDescent="0.25">
      <c r="A64" s="38" t="s">
        <v>2146</v>
      </c>
      <c r="B64" s="39" t="s">
        <v>122</v>
      </c>
      <c r="C64" s="40" t="s">
        <v>123</v>
      </c>
      <c r="D64" s="57" t="s">
        <v>7378</v>
      </c>
      <c r="E64" s="41">
        <v>3</v>
      </c>
      <c r="F64" s="41">
        <v>2340000</v>
      </c>
      <c r="G64" s="42">
        <f t="shared" si="1"/>
        <v>90</v>
      </c>
      <c r="H64" s="43">
        <f t="shared" si="0"/>
        <v>780000</v>
      </c>
      <c r="I64" s="57" t="s">
        <v>7381</v>
      </c>
      <c r="J64" s="58">
        <v>3</v>
      </c>
      <c r="K64" s="58">
        <v>2340000</v>
      </c>
      <c r="L64" s="57" t="s">
        <v>7420</v>
      </c>
      <c r="M64" s="57" t="s">
        <v>7418</v>
      </c>
      <c r="N64" t="s">
        <v>10937</v>
      </c>
      <c r="T64" s="2">
        <v>3</v>
      </c>
      <c r="U64" s="2">
        <f t="shared" si="2"/>
        <v>0</v>
      </c>
    </row>
    <row r="65" spans="1:21" customFormat="1" ht="15" x14ac:dyDescent="0.25">
      <c r="A65" s="38" t="s">
        <v>2146</v>
      </c>
      <c r="B65" s="39" t="s">
        <v>124</v>
      </c>
      <c r="C65" s="40" t="s">
        <v>125</v>
      </c>
      <c r="D65" s="57" t="s">
        <v>7378</v>
      </c>
      <c r="E65" s="41">
        <v>3</v>
      </c>
      <c r="F65" s="41">
        <v>1288059</v>
      </c>
      <c r="G65" s="42">
        <f t="shared" si="1"/>
        <v>49.54073076923077</v>
      </c>
      <c r="H65" s="43">
        <f t="shared" si="0"/>
        <v>429353</v>
      </c>
      <c r="I65" s="57" t="s">
        <v>7381</v>
      </c>
      <c r="J65" s="58">
        <v>3</v>
      </c>
      <c r="K65" s="58">
        <v>1288059</v>
      </c>
      <c r="L65" s="57" t="s">
        <v>7420</v>
      </c>
      <c r="M65" s="57" t="s">
        <v>7418</v>
      </c>
      <c r="N65" t="s">
        <v>10937</v>
      </c>
      <c r="T65" s="2">
        <v>3</v>
      </c>
      <c r="U65" s="2">
        <f t="shared" si="2"/>
        <v>0</v>
      </c>
    </row>
    <row r="66" spans="1:21" customFormat="1" ht="15" x14ac:dyDescent="0.25">
      <c r="A66" s="38" t="s">
        <v>2146</v>
      </c>
      <c r="B66" s="39" t="s">
        <v>126</v>
      </c>
      <c r="C66" s="40" t="s">
        <v>127</v>
      </c>
      <c r="D66" s="57" t="s">
        <v>7378</v>
      </c>
      <c r="E66" s="41">
        <v>2</v>
      </c>
      <c r="F66" s="41">
        <v>860000</v>
      </c>
      <c r="G66" s="42">
        <f t="shared" si="1"/>
        <v>33.07692307692308</v>
      </c>
      <c r="H66" s="43">
        <f t="shared" si="0"/>
        <v>430000</v>
      </c>
      <c r="I66" s="57" t="s">
        <v>7381</v>
      </c>
      <c r="J66" s="58">
        <v>2</v>
      </c>
      <c r="K66" s="58">
        <v>860000</v>
      </c>
      <c r="L66" s="57" t="s">
        <v>7420</v>
      </c>
      <c r="M66" s="57" t="s">
        <v>7418</v>
      </c>
      <c r="N66" t="s">
        <v>10937</v>
      </c>
      <c r="T66" s="2">
        <v>2</v>
      </c>
      <c r="U66" s="2">
        <f t="shared" si="2"/>
        <v>0</v>
      </c>
    </row>
    <row r="67" spans="1:21" customFormat="1" ht="15" x14ac:dyDescent="0.25">
      <c r="A67" s="38" t="s">
        <v>2146</v>
      </c>
      <c r="B67" s="39" t="s">
        <v>128</v>
      </c>
      <c r="C67" s="40" t="s">
        <v>129</v>
      </c>
      <c r="D67" s="57" t="s">
        <v>7378</v>
      </c>
      <c r="E67" s="41">
        <v>2</v>
      </c>
      <c r="F67" s="41">
        <v>860000</v>
      </c>
      <c r="G67" s="42">
        <f t="shared" si="1"/>
        <v>33.07692307692308</v>
      </c>
      <c r="H67" s="43">
        <f t="shared" si="0"/>
        <v>430000</v>
      </c>
      <c r="I67" s="57" t="s">
        <v>7381</v>
      </c>
      <c r="J67" s="58">
        <v>2</v>
      </c>
      <c r="K67" s="58">
        <v>860000</v>
      </c>
      <c r="L67" s="57" t="s">
        <v>7420</v>
      </c>
      <c r="M67" s="57" t="s">
        <v>7418</v>
      </c>
      <c r="N67" t="s">
        <v>10937</v>
      </c>
      <c r="T67" s="2">
        <v>2</v>
      </c>
      <c r="U67" s="2">
        <f t="shared" si="2"/>
        <v>0</v>
      </c>
    </row>
    <row r="68" spans="1:21" customFormat="1" ht="15" x14ac:dyDescent="0.25">
      <c r="A68" s="38" t="s">
        <v>2146</v>
      </c>
      <c r="B68" s="39" t="s">
        <v>130</v>
      </c>
      <c r="C68" s="40" t="s">
        <v>131</v>
      </c>
      <c r="D68" s="57" t="s">
        <v>7378</v>
      </c>
      <c r="E68" s="41">
        <v>2</v>
      </c>
      <c r="F68" s="41">
        <v>860000</v>
      </c>
      <c r="G68" s="42">
        <f t="shared" si="1"/>
        <v>33.07692307692308</v>
      </c>
      <c r="H68" s="43">
        <f t="shared" si="0"/>
        <v>430000</v>
      </c>
      <c r="I68" s="57" t="s">
        <v>7381</v>
      </c>
      <c r="J68" s="58">
        <v>2</v>
      </c>
      <c r="K68" s="58">
        <v>860000</v>
      </c>
      <c r="L68" s="57" t="s">
        <v>7420</v>
      </c>
      <c r="M68" s="57" t="s">
        <v>7418</v>
      </c>
      <c r="N68" t="s">
        <v>10937</v>
      </c>
      <c r="T68" s="2">
        <v>2</v>
      </c>
      <c r="U68" s="2">
        <f t="shared" si="2"/>
        <v>0</v>
      </c>
    </row>
    <row r="69" spans="1:21" customFormat="1" ht="15" x14ac:dyDescent="0.25">
      <c r="A69" s="38" t="s">
        <v>2146</v>
      </c>
      <c r="B69" s="39" t="s">
        <v>132</v>
      </c>
      <c r="C69" s="40" t="s">
        <v>133</v>
      </c>
      <c r="D69" s="57" t="s">
        <v>7378</v>
      </c>
      <c r="E69" s="41">
        <v>2</v>
      </c>
      <c r="F69" s="41">
        <v>820000</v>
      </c>
      <c r="G69" s="42">
        <f t="shared" si="1"/>
        <v>31.53846153846154</v>
      </c>
      <c r="H69" s="43">
        <f t="shared" ref="H69:H132" si="3">IFERROR(F69/E69,0)</f>
        <v>410000</v>
      </c>
      <c r="I69" s="57" t="s">
        <v>7381</v>
      </c>
      <c r="J69" s="58">
        <v>2</v>
      </c>
      <c r="K69" s="58">
        <v>820000</v>
      </c>
      <c r="L69" s="57" t="s">
        <v>7420</v>
      </c>
      <c r="M69" s="57" t="s">
        <v>7418</v>
      </c>
      <c r="N69" t="s">
        <v>10937</v>
      </c>
      <c r="T69" s="2">
        <v>2</v>
      </c>
      <c r="U69" s="2">
        <f t="shared" si="2"/>
        <v>0</v>
      </c>
    </row>
    <row r="70" spans="1:21" customFormat="1" ht="15" x14ac:dyDescent="0.25">
      <c r="A70" s="38" t="s">
        <v>2146</v>
      </c>
      <c r="B70" s="39" t="s">
        <v>134</v>
      </c>
      <c r="C70" s="40" t="s">
        <v>135</v>
      </c>
      <c r="D70" s="57" t="s">
        <v>7378</v>
      </c>
      <c r="E70" s="41">
        <v>2</v>
      </c>
      <c r="F70" s="41">
        <v>820000</v>
      </c>
      <c r="G70" s="42">
        <f t="shared" ref="G70:G133" si="4">+F70/$G$1</f>
        <v>31.53846153846154</v>
      </c>
      <c r="H70" s="43">
        <f t="shared" si="3"/>
        <v>410000</v>
      </c>
      <c r="I70" s="57" t="s">
        <v>7381</v>
      </c>
      <c r="J70" s="58">
        <v>2</v>
      </c>
      <c r="K70" s="58">
        <v>820000</v>
      </c>
      <c r="L70" s="57" t="s">
        <v>7420</v>
      </c>
      <c r="M70" s="57" t="s">
        <v>7418</v>
      </c>
      <c r="N70" t="s">
        <v>10937</v>
      </c>
      <c r="T70" s="2">
        <v>2</v>
      </c>
      <c r="U70" s="2">
        <f t="shared" ref="U70:U133" si="5">+E70-T70</f>
        <v>0</v>
      </c>
    </row>
    <row r="71" spans="1:21" customFormat="1" ht="15" x14ac:dyDescent="0.25">
      <c r="A71" s="38" t="s">
        <v>2146</v>
      </c>
      <c r="B71" s="39" t="s">
        <v>136</v>
      </c>
      <c r="C71" s="40" t="s">
        <v>137</v>
      </c>
      <c r="D71" s="57" t="s">
        <v>7378</v>
      </c>
      <c r="E71" s="41">
        <v>2</v>
      </c>
      <c r="F71" s="41">
        <v>820000</v>
      </c>
      <c r="G71" s="42">
        <f t="shared" si="4"/>
        <v>31.53846153846154</v>
      </c>
      <c r="H71" s="43">
        <f t="shared" si="3"/>
        <v>410000</v>
      </c>
      <c r="I71" s="57" t="s">
        <v>7381</v>
      </c>
      <c r="J71" s="58">
        <v>2</v>
      </c>
      <c r="K71" s="58">
        <v>820000</v>
      </c>
      <c r="L71" s="57" t="s">
        <v>7420</v>
      </c>
      <c r="M71" s="57" t="s">
        <v>7418</v>
      </c>
      <c r="N71" t="s">
        <v>10937</v>
      </c>
      <c r="T71" s="2">
        <v>2</v>
      </c>
      <c r="U71" s="2">
        <f t="shared" si="5"/>
        <v>0</v>
      </c>
    </row>
    <row r="72" spans="1:21" customFormat="1" ht="15" x14ac:dyDescent="0.25">
      <c r="A72" s="38" t="s">
        <v>2146</v>
      </c>
      <c r="B72" s="39" t="s">
        <v>138</v>
      </c>
      <c r="C72" s="40" t="s">
        <v>139</v>
      </c>
      <c r="D72" s="57" t="s">
        <v>7378</v>
      </c>
      <c r="E72" s="41">
        <v>2</v>
      </c>
      <c r="F72" s="41">
        <v>820000</v>
      </c>
      <c r="G72" s="42">
        <f t="shared" si="4"/>
        <v>31.53846153846154</v>
      </c>
      <c r="H72" s="43">
        <f t="shared" si="3"/>
        <v>410000</v>
      </c>
      <c r="I72" s="57" t="s">
        <v>7381</v>
      </c>
      <c r="J72" s="58">
        <v>2</v>
      </c>
      <c r="K72" s="58">
        <v>820000</v>
      </c>
      <c r="L72" s="57" t="s">
        <v>7420</v>
      </c>
      <c r="M72" s="57" t="s">
        <v>7418</v>
      </c>
      <c r="N72" t="s">
        <v>10937</v>
      </c>
      <c r="T72" s="2">
        <v>2</v>
      </c>
      <c r="U72" s="2">
        <f t="shared" si="5"/>
        <v>0</v>
      </c>
    </row>
    <row r="73" spans="1:21" customFormat="1" ht="15" x14ac:dyDescent="0.25">
      <c r="A73" s="38" t="s">
        <v>2146</v>
      </c>
      <c r="B73" s="39" t="s">
        <v>140</v>
      </c>
      <c r="C73" s="40" t="s">
        <v>141</v>
      </c>
      <c r="D73" s="57" t="s">
        <v>7378</v>
      </c>
      <c r="E73" s="41">
        <v>2</v>
      </c>
      <c r="F73" s="41">
        <v>860000</v>
      </c>
      <c r="G73" s="42">
        <f t="shared" si="4"/>
        <v>33.07692307692308</v>
      </c>
      <c r="H73" s="43">
        <f t="shared" si="3"/>
        <v>430000</v>
      </c>
      <c r="I73" s="57" t="s">
        <v>7381</v>
      </c>
      <c r="J73" s="58">
        <v>2</v>
      </c>
      <c r="K73" s="58">
        <v>860000</v>
      </c>
      <c r="L73" s="57" t="s">
        <v>7420</v>
      </c>
      <c r="M73" s="57" t="s">
        <v>7418</v>
      </c>
      <c r="N73" t="s">
        <v>10937</v>
      </c>
      <c r="T73" s="2">
        <v>2</v>
      </c>
      <c r="U73" s="2">
        <f t="shared" si="5"/>
        <v>0</v>
      </c>
    </row>
    <row r="74" spans="1:21" customFormat="1" ht="15" x14ac:dyDescent="0.25">
      <c r="A74" s="38" t="s">
        <v>2146</v>
      </c>
      <c r="B74" s="39" t="s">
        <v>142</v>
      </c>
      <c r="C74" s="40" t="s">
        <v>143</v>
      </c>
      <c r="D74" s="57" t="s">
        <v>7378</v>
      </c>
      <c r="E74" s="41">
        <v>25</v>
      </c>
      <c r="F74" s="41">
        <v>5462500</v>
      </c>
      <c r="G74" s="42">
        <f t="shared" si="4"/>
        <v>210.09615384615384</v>
      </c>
      <c r="H74" s="43">
        <f t="shared" si="3"/>
        <v>218500</v>
      </c>
      <c r="I74" s="57" t="s">
        <v>7381</v>
      </c>
      <c r="J74" s="58">
        <v>25</v>
      </c>
      <c r="K74" s="58">
        <v>5462500</v>
      </c>
      <c r="L74" s="57" t="s">
        <v>7420</v>
      </c>
      <c r="M74" s="57" t="s">
        <v>7418</v>
      </c>
      <c r="N74" t="s">
        <v>10937</v>
      </c>
      <c r="T74" s="2">
        <v>24.999997999999998</v>
      </c>
      <c r="U74" s="2">
        <f t="shared" si="5"/>
        <v>2.0000000020559128E-6</v>
      </c>
    </row>
    <row r="75" spans="1:21" customFormat="1" ht="15" x14ac:dyDescent="0.25">
      <c r="A75" s="38" t="s">
        <v>2146</v>
      </c>
      <c r="B75" s="39" t="s">
        <v>144</v>
      </c>
      <c r="C75" s="40" t="s">
        <v>145</v>
      </c>
      <c r="D75" s="57" t="s">
        <v>7378</v>
      </c>
      <c r="E75" s="41">
        <v>2</v>
      </c>
      <c r="F75" s="41">
        <v>860000</v>
      </c>
      <c r="G75" s="42">
        <f t="shared" si="4"/>
        <v>33.07692307692308</v>
      </c>
      <c r="H75" s="43">
        <f t="shared" si="3"/>
        <v>430000</v>
      </c>
      <c r="I75" s="57" t="s">
        <v>7381</v>
      </c>
      <c r="J75" s="58">
        <v>2</v>
      </c>
      <c r="K75" s="58">
        <v>860000</v>
      </c>
      <c r="L75" s="57" t="s">
        <v>7420</v>
      </c>
      <c r="M75" s="57" t="s">
        <v>7418</v>
      </c>
      <c r="N75" t="s">
        <v>10937</v>
      </c>
      <c r="T75" s="2">
        <v>2.0001169999999999</v>
      </c>
      <c r="U75" s="2">
        <f t="shared" si="5"/>
        <v>-1.1699999999992272E-4</v>
      </c>
    </row>
    <row r="76" spans="1:21" customFormat="1" ht="15" x14ac:dyDescent="0.25">
      <c r="A76" s="38" t="s">
        <v>2146</v>
      </c>
      <c r="B76" s="39" t="s">
        <v>146</v>
      </c>
      <c r="C76" s="40" t="s">
        <v>147</v>
      </c>
      <c r="D76" s="57" t="s">
        <v>7378</v>
      </c>
      <c r="E76" s="41">
        <v>2</v>
      </c>
      <c r="F76" s="41">
        <v>1000000</v>
      </c>
      <c r="G76" s="42">
        <f t="shared" si="4"/>
        <v>38.46153846153846</v>
      </c>
      <c r="H76" s="43">
        <f t="shared" si="3"/>
        <v>500000</v>
      </c>
      <c r="I76" s="57" t="s">
        <v>7381</v>
      </c>
      <c r="J76" s="58">
        <v>2</v>
      </c>
      <c r="K76" s="58">
        <v>1000000</v>
      </c>
      <c r="L76" s="57" t="s">
        <v>7420</v>
      </c>
      <c r="M76" s="57" t="s">
        <v>7418</v>
      </c>
      <c r="N76" t="s">
        <v>10937</v>
      </c>
      <c r="T76" s="2">
        <v>2</v>
      </c>
      <c r="U76" s="2">
        <f t="shared" si="5"/>
        <v>0</v>
      </c>
    </row>
    <row r="77" spans="1:21" customFormat="1" ht="15" x14ac:dyDescent="0.25">
      <c r="A77" s="38" t="s">
        <v>2146</v>
      </c>
      <c r="B77" s="39" t="s">
        <v>148</v>
      </c>
      <c r="C77" s="40" t="s">
        <v>149</v>
      </c>
      <c r="D77" s="57" t="s">
        <v>7378</v>
      </c>
      <c r="E77" s="41">
        <v>2</v>
      </c>
      <c r="F77" s="41">
        <v>640000</v>
      </c>
      <c r="G77" s="42">
        <f t="shared" si="4"/>
        <v>24.615384615384617</v>
      </c>
      <c r="H77" s="43">
        <f t="shared" si="3"/>
        <v>320000</v>
      </c>
      <c r="I77" s="57" t="s">
        <v>7381</v>
      </c>
      <c r="J77" s="58">
        <v>2</v>
      </c>
      <c r="K77" s="58">
        <v>640000</v>
      </c>
      <c r="L77" s="57" t="s">
        <v>7420</v>
      </c>
      <c r="M77" s="57" t="s">
        <v>7418</v>
      </c>
      <c r="N77" t="s">
        <v>10937</v>
      </c>
      <c r="T77" s="2">
        <v>2</v>
      </c>
      <c r="U77" s="2">
        <f t="shared" si="5"/>
        <v>0</v>
      </c>
    </row>
    <row r="78" spans="1:21" customFormat="1" ht="15" x14ac:dyDescent="0.25">
      <c r="A78" s="38" t="s">
        <v>2146</v>
      </c>
      <c r="B78" s="39" t="s">
        <v>150</v>
      </c>
      <c r="C78" s="40" t="s">
        <v>151</v>
      </c>
      <c r="D78" s="57" t="s">
        <v>7378</v>
      </c>
      <c r="E78" s="41">
        <v>4</v>
      </c>
      <c r="F78" s="41">
        <v>1444000</v>
      </c>
      <c r="G78" s="42">
        <f t="shared" si="4"/>
        <v>55.53846153846154</v>
      </c>
      <c r="H78" s="43">
        <f t="shared" si="3"/>
        <v>361000</v>
      </c>
      <c r="I78" s="57" t="s">
        <v>7381</v>
      </c>
      <c r="J78" s="58">
        <v>4</v>
      </c>
      <c r="K78" s="58">
        <v>1444000</v>
      </c>
      <c r="L78" s="57" t="s">
        <v>7420</v>
      </c>
      <c r="M78" s="57" t="s">
        <v>7418</v>
      </c>
      <c r="N78" t="s">
        <v>10937</v>
      </c>
      <c r="T78" s="2">
        <v>4</v>
      </c>
      <c r="U78" s="2">
        <f t="shared" si="5"/>
        <v>0</v>
      </c>
    </row>
    <row r="79" spans="1:21" customFormat="1" ht="15" x14ac:dyDescent="0.25">
      <c r="A79" s="38" t="s">
        <v>2146</v>
      </c>
      <c r="B79" s="39" t="s">
        <v>152</v>
      </c>
      <c r="C79" s="40" t="s">
        <v>153</v>
      </c>
      <c r="D79" s="215" t="s">
        <v>7378</v>
      </c>
      <c r="E79" s="41">
        <v>66426</v>
      </c>
      <c r="F79" s="41">
        <v>375261914.49465501</v>
      </c>
      <c r="G79" s="42">
        <f t="shared" si="4"/>
        <v>14433.150557486731</v>
      </c>
      <c r="H79" s="43">
        <f t="shared" si="3"/>
        <v>5649.3227726290161</v>
      </c>
      <c r="I79" s="57" t="s">
        <v>7379</v>
      </c>
      <c r="J79" s="58">
        <v>0</v>
      </c>
      <c r="K79" s="58">
        <v>0</v>
      </c>
      <c r="L79" s="57" t="s">
        <v>7419</v>
      </c>
      <c r="M79" s="57" t="s">
        <v>7417</v>
      </c>
      <c r="N79" t="s">
        <v>10939</v>
      </c>
      <c r="T79" s="2">
        <v>66426</v>
      </c>
      <c r="U79" s="2">
        <f t="shared" si="5"/>
        <v>0</v>
      </c>
    </row>
    <row r="80" spans="1:21" customFormat="1" ht="15" x14ac:dyDescent="0.25">
      <c r="A80" s="38" t="s">
        <v>2146</v>
      </c>
      <c r="B80" s="39" t="s">
        <v>154</v>
      </c>
      <c r="C80" s="40" t="s">
        <v>155</v>
      </c>
      <c r="D80" s="57" t="s">
        <v>7378</v>
      </c>
      <c r="E80" s="41">
        <v>67870</v>
      </c>
      <c r="F80" s="41">
        <v>13574000</v>
      </c>
      <c r="G80" s="42">
        <f t="shared" si="4"/>
        <v>522.07692307692309</v>
      </c>
      <c r="H80" s="43">
        <f t="shared" si="3"/>
        <v>200</v>
      </c>
      <c r="I80" s="57" t="s">
        <v>7381</v>
      </c>
      <c r="J80" s="58">
        <v>67870</v>
      </c>
      <c r="K80" s="58">
        <v>13574000</v>
      </c>
      <c r="L80" s="57" t="s">
        <v>7420</v>
      </c>
      <c r="M80" s="57" t="s">
        <v>7418</v>
      </c>
      <c r="N80" t="s">
        <v>10937</v>
      </c>
      <c r="T80" s="2">
        <v>67870</v>
      </c>
      <c r="U80" s="2">
        <f t="shared" si="5"/>
        <v>0</v>
      </c>
    </row>
    <row r="81" spans="1:21" customFormat="1" ht="15" x14ac:dyDescent="0.25">
      <c r="A81" s="38" t="s">
        <v>2146</v>
      </c>
      <c r="B81" s="39" t="s">
        <v>156</v>
      </c>
      <c r="C81" s="40" t="s">
        <v>157</v>
      </c>
      <c r="D81" s="57" t="s">
        <v>7378</v>
      </c>
      <c r="E81" s="41">
        <v>116476</v>
      </c>
      <c r="F81" s="41">
        <v>54743727</v>
      </c>
      <c r="G81" s="42">
        <f t="shared" si="4"/>
        <v>2105.5279615384616</v>
      </c>
      <c r="H81" s="43">
        <f t="shared" si="3"/>
        <v>470.00006009821766</v>
      </c>
      <c r="I81" s="57" t="s">
        <v>7381</v>
      </c>
      <c r="J81" s="58">
        <v>116476</v>
      </c>
      <c r="K81" s="58">
        <v>54743727</v>
      </c>
      <c r="L81" s="57" t="s">
        <v>7420</v>
      </c>
      <c r="M81" s="57" t="s">
        <v>7418</v>
      </c>
      <c r="N81" t="s">
        <v>10937</v>
      </c>
      <c r="T81" s="2">
        <v>116476</v>
      </c>
      <c r="U81" s="2">
        <f t="shared" si="5"/>
        <v>0</v>
      </c>
    </row>
    <row r="82" spans="1:21" customFormat="1" ht="15" x14ac:dyDescent="0.25">
      <c r="A82" s="38" t="s">
        <v>2146</v>
      </c>
      <c r="B82" s="39" t="s">
        <v>158</v>
      </c>
      <c r="C82" s="40" t="s">
        <v>159</v>
      </c>
      <c r="D82" s="57" t="s">
        <v>7378</v>
      </c>
      <c r="E82" s="41">
        <v>749365</v>
      </c>
      <c r="F82" s="41">
        <v>45271075</v>
      </c>
      <c r="G82" s="42">
        <f t="shared" si="4"/>
        <v>1741.1951923076922</v>
      </c>
      <c r="H82" s="43">
        <f t="shared" si="3"/>
        <v>60.412582653313137</v>
      </c>
      <c r="I82" s="57" t="s">
        <v>7381</v>
      </c>
      <c r="J82" s="58">
        <v>749365</v>
      </c>
      <c r="K82" s="58">
        <v>45271075</v>
      </c>
      <c r="L82" s="57" t="s">
        <v>7420</v>
      </c>
      <c r="M82" s="57" t="s">
        <v>7418</v>
      </c>
      <c r="N82" t="s">
        <v>10937</v>
      </c>
      <c r="T82" s="2">
        <v>749365</v>
      </c>
      <c r="U82" s="2">
        <f t="shared" si="5"/>
        <v>0</v>
      </c>
    </row>
    <row r="83" spans="1:21" customFormat="1" ht="15" x14ac:dyDescent="0.25">
      <c r="A83" s="38" t="s">
        <v>2146</v>
      </c>
      <c r="B83" s="39" t="s">
        <v>160</v>
      </c>
      <c r="C83" s="40" t="s">
        <v>161</v>
      </c>
      <c r="D83" s="57" t="s">
        <v>7378</v>
      </c>
      <c r="E83" s="41">
        <v>15300</v>
      </c>
      <c r="F83" s="41">
        <v>4285361.3261015303</v>
      </c>
      <c r="G83" s="42">
        <f t="shared" si="4"/>
        <v>164.82158946544348</v>
      </c>
      <c r="H83" s="43">
        <f t="shared" si="3"/>
        <v>280.08897556219154</v>
      </c>
      <c r="I83" s="57" t="s">
        <v>7381</v>
      </c>
      <c r="J83" s="58">
        <v>16409</v>
      </c>
      <c r="K83" s="58">
        <v>4595980</v>
      </c>
      <c r="L83" s="57" t="s">
        <v>7419</v>
      </c>
      <c r="M83" s="57" t="s">
        <v>7417</v>
      </c>
      <c r="N83" t="s">
        <v>10939</v>
      </c>
      <c r="T83" s="2">
        <v>15300</v>
      </c>
      <c r="U83" s="2">
        <f t="shared" si="5"/>
        <v>0</v>
      </c>
    </row>
    <row r="84" spans="1:21" customFormat="1" ht="15" x14ac:dyDescent="0.25">
      <c r="A84" s="38" t="s">
        <v>2146</v>
      </c>
      <c r="B84" s="39" t="s">
        <v>162</v>
      </c>
      <c r="C84" s="40" t="s">
        <v>163</v>
      </c>
      <c r="D84" s="57" t="s">
        <v>7378</v>
      </c>
      <c r="E84" s="41">
        <v>7</v>
      </c>
      <c r="F84" s="41">
        <v>3976000</v>
      </c>
      <c r="G84" s="42">
        <f t="shared" si="4"/>
        <v>152.92307692307693</v>
      </c>
      <c r="H84" s="43">
        <f t="shared" si="3"/>
        <v>568000</v>
      </c>
      <c r="I84" s="57" t="s">
        <v>7381</v>
      </c>
      <c r="J84" s="58">
        <v>7</v>
      </c>
      <c r="K84" s="58">
        <v>3976000</v>
      </c>
      <c r="L84" s="57" t="s">
        <v>7420</v>
      </c>
      <c r="M84" s="57" t="s">
        <v>7418</v>
      </c>
      <c r="N84" t="s">
        <v>10937</v>
      </c>
      <c r="T84" s="2">
        <v>7</v>
      </c>
      <c r="U84" s="2">
        <f t="shared" si="5"/>
        <v>0</v>
      </c>
    </row>
    <row r="85" spans="1:21" customFormat="1" ht="15" x14ac:dyDescent="0.25">
      <c r="A85" s="38" t="s">
        <v>2146</v>
      </c>
      <c r="B85" s="39" t="s">
        <v>164</v>
      </c>
      <c r="C85" s="40" t="s">
        <v>165</v>
      </c>
      <c r="D85" s="57" t="s">
        <v>7383</v>
      </c>
      <c r="E85" s="41">
        <v>75</v>
      </c>
      <c r="F85" s="41">
        <v>16500000</v>
      </c>
      <c r="G85" s="42">
        <f t="shared" si="4"/>
        <v>634.61538461538464</v>
      </c>
      <c r="H85" s="43">
        <f t="shared" si="3"/>
        <v>220000</v>
      </c>
      <c r="I85" s="57" t="s">
        <v>7380</v>
      </c>
      <c r="J85" s="58">
        <v>75</v>
      </c>
      <c r="K85" s="58">
        <v>16500000</v>
      </c>
      <c r="L85" s="57" t="s">
        <v>7420</v>
      </c>
      <c r="M85" s="57" t="s">
        <v>7416</v>
      </c>
      <c r="N85" t="s">
        <v>10937</v>
      </c>
      <c r="O85" s="2"/>
      <c r="P85" s="2"/>
      <c r="Q85" s="2"/>
      <c r="R85" s="2"/>
      <c r="S85" s="2"/>
      <c r="T85" s="2">
        <v>75</v>
      </c>
      <c r="U85" s="2">
        <f t="shared" si="5"/>
        <v>0</v>
      </c>
    </row>
    <row r="86" spans="1:21" customFormat="1" ht="15" x14ac:dyDescent="0.25">
      <c r="A86" s="38" t="s">
        <v>2146</v>
      </c>
      <c r="B86" s="39" t="s">
        <v>166</v>
      </c>
      <c r="C86" s="40" t="s">
        <v>167</v>
      </c>
      <c r="D86" s="57" t="s">
        <v>7378</v>
      </c>
      <c r="E86" s="41">
        <v>150</v>
      </c>
      <c r="F86" s="41">
        <v>602100</v>
      </c>
      <c r="G86" s="42">
        <f t="shared" si="4"/>
        <v>23.157692307692308</v>
      </c>
      <c r="H86" s="43">
        <f t="shared" si="3"/>
        <v>4014</v>
      </c>
      <c r="I86" s="57" t="s">
        <v>7381</v>
      </c>
      <c r="J86" s="58">
        <v>150</v>
      </c>
      <c r="K86" s="58">
        <v>602100</v>
      </c>
      <c r="L86" s="57" t="s">
        <v>7420</v>
      </c>
      <c r="M86" s="57" t="s">
        <v>7418</v>
      </c>
      <c r="N86" t="s">
        <v>10937</v>
      </c>
      <c r="T86" s="2">
        <v>150</v>
      </c>
      <c r="U86" s="2">
        <f t="shared" si="5"/>
        <v>0</v>
      </c>
    </row>
    <row r="87" spans="1:21" customFormat="1" ht="15" x14ac:dyDescent="0.25">
      <c r="A87" s="38" t="s">
        <v>2146</v>
      </c>
      <c r="B87" s="39" t="s">
        <v>168</v>
      </c>
      <c r="C87" s="40" t="s">
        <v>169</v>
      </c>
      <c r="D87" s="57" t="s">
        <v>7383</v>
      </c>
      <c r="E87" s="41">
        <v>3500</v>
      </c>
      <c r="F87" s="41">
        <v>10482500</v>
      </c>
      <c r="G87" s="42">
        <f t="shared" si="4"/>
        <v>403.17307692307691</v>
      </c>
      <c r="H87" s="43">
        <f t="shared" si="3"/>
        <v>2995</v>
      </c>
      <c r="I87" s="57" t="s">
        <v>7376</v>
      </c>
      <c r="J87" s="58">
        <v>0</v>
      </c>
      <c r="K87" s="58">
        <v>0</v>
      </c>
      <c r="L87" s="57" t="s">
        <v>7419</v>
      </c>
      <c r="M87" s="57"/>
      <c r="N87" t="s">
        <v>10939</v>
      </c>
      <c r="T87" s="2">
        <v>0</v>
      </c>
      <c r="U87" s="2">
        <f t="shared" si="5"/>
        <v>3500</v>
      </c>
    </row>
    <row r="88" spans="1:21" customFormat="1" ht="15" x14ac:dyDescent="0.25">
      <c r="A88" s="38" t="s">
        <v>2146</v>
      </c>
      <c r="B88" s="39" t="s">
        <v>170</v>
      </c>
      <c r="C88" s="40" t="s">
        <v>171</v>
      </c>
      <c r="D88" s="57" t="s">
        <v>7383</v>
      </c>
      <c r="E88" s="41">
        <v>494.00000000000023</v>
      </c>
      <c r="F88" s="41">
        <v>702952.29482047679</v>
      </c>
      <c r="G88" s="42">
        <f t="shared" si="4"/>
        <v>27.03662672386449</v>
      </c>
      <c r="H88" s="43">
        <f t="shared" si="3"/>
        <v>1422.9803538876042</v>
      </c>
      <c r="I88" s="57" t="s">
        <v>7376</v>
      </c>
      <c r="J88" s="58">
        <v>0</v>
      </c>
      <c r="K88" s="58">
        <v>0</v>
      </c>
      <c r="L88" s="57" t="s">
        <v>7419</v>
      </c>
      <c r="M88" s="57"/>
      <c r="N88" t="s">
        <v>10939</v>
      </c>
      <c r="T88" s="2">
        <v>385.00130000000001</v>
      </c>
      <c r="U88" s="2">
        <f t="shared" si="5"/>
        <v>108.99870000000021</v>
      </c>
    </row>
    <row r="89" spans="1:21" customFormat="1" ht="15" x14ac:dyDescent="0.25">
      <c r="A89" s="38" t="s">
        <v>2146</v>
      </c>
      <c r="B89" s="39" t="s">
        <v>172</v>
      </c>
      <c r="C89" s="40" t="s">
        <v>173</v>
      </c>
      <c r="D89" s="57" t="s">
        <v>7383</v>
      </c>
      <c r="E89" s="41">
        <v>150</v>
      </c>
      <c r="F89" s="41">
        <v>360000</v>
      </c>
      <c r="G89" s="42">
        <f t="shared" si="4"/>
        <v>13.846153846153847</v>
      </c>
      <c r="H89" s="43">
        <f t="shared" si="3"/>
        <v>2400</v>
      </c>
      <c r="I89" s="57" t="s">
        <v>7380</v>
      </c>
      <c r="J89" s="58">
        <v>150</v>
      </c>
      <c r="K89" s="58">
        <v>360000</v>
      </c>
      <c r="L89" s="57" t="s">
        <v>7420</v>
      </c>
      <c r="M89" s="57" t="s">
        <v>7416</v>
      </c>
      <c r="N89" t="s">
        <v>10937</v>
      </c>
      <c r="O89" s="2"/>
      <c r="P89" s="2"/>
      <c r="Q89" s="2"/>
      <c r="R89" s="2"/>
      <c r="S89" s="2"/>
      <c r="T89" s="2">
        <v>150</v>
      </c>
      <c r="U89" s="2">
        <f t="shared" si="5"/>
        <v>0</v>
      </c>
    </row>
    <row r="90" spans="1:21" customFormat="1" ht="15" x14ac:dyDescent="0.25">
      <c r="A90" s="38" t="s">
        <v>2146</v>
      </c>
      <c r="B90" s="39" t="s">
        <v>174</v>
      </c>
      <c r="C90" s="40" t="s">
        <v>175</v>
      </c>
      <c r="D90" s="57" t="s">
        <v>7378</v>
      </c>
      <c r="E90" s="41">
        <v>40610</v>
      </c>
      <c r="F90" s="41">
        <v>2682886035</v>
      </c>
      <c r="G90" s="41">
        <f t="shared" si="4"/>
        <v>103187.92442307693</v>
      </c>
      <c r="H90" s="43">
        <f t="shared" si="3"/>
        <v>66064.664737749321</v>
      </c>
      <c r="I90" s="57" t="s">
        <v>7379</v>
      </c>
      <c r="J90" s="58">
        <v>0</v>
      </c>
      <c r="K90" s="58">
        <v>0</v>
      </c>
      <c r="L90" s="57" t="s">
        <v>7420</v>
      </c>
      <c r="M90" s="57" t="s">
        <v>7417</v>
      </c>
      <c r="N90" t="s">
        <v>10937</v>
      </c>
      <c r="O90" s="2">
        <f>+F90/26000</f>
        <v>103187.92442307693</v>
      </c>
      <c r="T90" s="2">
        <v>3187.1748447229329</v>
      </c>
      <c r="U90" s="2">
        <f t="shared" si="5"/>
        <v>37422.825155277067</v>
      </c>
    </row>
    <row r="91" spans="1:21" customFormat="1" ht="15" x14ac:dyDescent="0.25">
      <c r="A91" s="38" t="s">
        <v>2146</v>
      </c>
      <c r="B91" s="39" t="s">
        <v>176</v>
      </c>
      <c r="C91" s="40" t="s">
        <v>177</v>
      </c>
      <c r="D91" s="57" t="s">
        <v>7383</v>
      </c>
      <c r="E91" s="41">
        <v>500</v>
      </c>
      <c r="F91" s="41">
        <v>160000</v>
      </c>
      <c r="G91" s="42">
        <f t="shared" si="4"/>
        <v>6.1538461538461542</v>
      </c>
      <c r="H91" s="43">
        <f t="shared" si="3"/>
        <v>320</v>
      </c>
      <c r="I91" s="57" t="s">
        <v>7380</v>
      </c>
      <c r="J91" s="58">
        <v>500</v>
      </c>
      <c r="K91" s="58">
        <v>160000</v>
      </c>
      <c r="L91" s="57" t="s">
        <v>7420</v>
      </c>
      <c r="M91" s="57" t="s">
        <v>7416</v>
      </c>
      <c r="N91" t="s">
        <v>10937</v>
      </c>
      <c r="O91" s="2"/>
      <c r="P91" s="2"/>
      <c r="Q91" s="2"/>
      <c r="R91" s="2"/>
      <c r="S91" s="2"/>
      <c r="T91" s="2">
        <v>500</v>
      </c>
      <c r="U91" s="2">
        <f t="shared" si="5"/>
        <v>0</v>
      </c>
    </row>
    <row r="92" spans="1:21" customFormat="1" ht="15" x14ac:dyDescent="0.25">
      <c r="A92" s="38" t="s">
        <v>2146</v>
      </c>
      <c r="B92" s="39" t="s">
        <v>178</v>
      </c>
      <c r="C92" s="40" t="s">
        <v>179</v>
      </c>
      <c r="D92" s="57" t="s">
        <v>7383</v>
      </c>
      <c r="E92" s="41">
        <v>250</v>
      </c>
      <c r="F92" s="41">
        <v>75000</v>
      </c>
      <c r="G92" s="42">
        <f t="shared" si="4"/>
        <v>2.8846153846153846</v>
      </c>
      <c r="H92" s="43">
        <f t="shared" si="3"/>
        <v>300</v>
      </c>
      <c r="I92" s="57" t="s">
        <v>7380</v>
      </c>
      <c r="J92" s="58">
        <v>250</v>
      </c>
      <c r="K92" s="58">
        <v>75000</v>
      </c>
      <c r="L92" s="57" t="s">
        <v>7420</v>
      </c>
      <c r="M92" s="57" t="s">
        <v>7416</v>
      </c>
      <c r="N92" t="s">
        <v>10937</v>
      </c>
      <c r="O92" s="2"/>
      <c r="P92" s="2"/>
      <c r="Q92" s="2"/>
      <c r="R92" s="2"/>
      <c r="S92" s="2"/>
      <c r="T92" s="2">
        <v>250</v>
      </c>
      <c r="U92" s="2">
        <f t="shared" si="5"/>
        <v>0</v>
      </c>
    </row>
    <row r="93" spans="1:21" customFormat="1" ht="15" x14ac:dyDescent="0.25">
      <c r="A93" s="38" t="s">
        <v>2146</v>
      </c>
      <c r="B93" s="39" t="s">
        <v>180</v>
      </c>
      <c r="C93" s="40" t="s">
        <v>181</v>
      </c>
      <c r="D93" s="57" t="s">
        <v>7383</v>
      </c>
      <c r="E93" s="41">
        <v>609</v>
      </c>
      <c r="F93" s="41">
        <v>10188878.510857951</v>
      </c>
      <c r="G93" s="42">
        <f t="shared" si="4"/>
        <v>391.8799427253058</v>
      </c>
      <c r="H93" s="43">
        <f t="shared" si="3"/>
        <v>16730.506585973646</v>
      </c>
      <c r="I93" s="57" t="s">
        <v>7379</v>
      </c>
      <c r="J93" s="58">
        <v>0</v>
      </c>
      <c r="K93" s="58">
        <v>0</v>
      </c>
      <c r="L93" s="57" t="s">
        <v>7419</v>
      </c>
      <c r="M93" s="57"/>
      <c r="N93" t="s">
        <v>10939</v>
      </c>
      <c r="T93" s="2">
        <v>0</v>
      </c>
      <c r="U93" s="2">
        <f t="shared" si="5"/>
        <v>609</v>
      </c>
    </row>
    <row r="94" spans="1:21" customFormat="1" ht="15" x14ac:dyDescent="0.25">
      <c r="A94" s="38" t="s">
        <v>2146</v>
      </c>
      <c r="B94" s="39" t="s">
        <v>182</v>
      </c>
      <c r="C94" s="40" t="s">
        <v>183</v>
      </c>
      <c r="D94" s="57" t="s">
        <v>7383</v>
      </c>
      <c r="E94" s="41">
        <v>757</v>
      </c>
      <c r="F94" s="41">
        <v>12665758.8451712</v>
      </c>
      <c r="G94" s="42">
        <f t="shared" si="4"/>
        <v>487.14457096812311</v>
      </c>
      <c r="H94" s="43">
        <f t="shared" si="3"/>
        <v>16731.517629024042</v>
      </c>
      <c r="I94" s="57" t="s">
        <v>7379</v>
      </c>
      <c r="J94" s="58">
        <v>0</v>
      </c>
      <c r="K94" s="58">
        <v>0</v>
      </c>
      <c r="L94" s="57" t="s">
        <v>7419</v>
      </c>
      <c r="M94" s="57"/>
      <c r="N94" t="s">
        <v>10939</v>
      </c>
      <c r="T94" s="2">
        <v>0</v>
      </c>
      <c r="U94" s="2">
        <f t="shared" si="5"/>
        <v>757</v>
      </c>
    </row>
    <row r="95" spans="1:21" customFormat="1" ht="15" x14ac:dyDescent="0.25">
      <c r="A95" s="38" t="s">
        <v>2146</v>
      </c>
      <c r="B95" s="39" t="s">
        <v>184</v>
      </c>
      <c r="C95" s="40" t="s">
        <v>185</v>
      </c>
      <c r="D95" s="57" t="s">
        <v>7383</v>
      </c>
      <c r="E95" s="41">
        <v>96</v>
      </c>
      <c r="F95" s="41">
        <v>1481856</v>
      </c>
      <c r="G95" s="42">
        <f t="shared" si="4"/>
        <v>56.994461538461536</v>
      </c>
      <c r="H95" s="43">
        <f t="shared" si="3"/>
        <v>15436</v>
      </c>
      <c r="I95" s="57" t="s">
        <v>7380</v>
      </c>
      <c r="J95" s="58">
        <v>96</v>
      </c>
      <c r="K95" s="58">
        <v>1481856</v>
      </c>
      <c r="L95" s="57" t="s">
        <v>7420</v>
      </c>
      <c r="M95" s="57" t="s">
        <v>7416</v>
      </c>
      <c r="N95" t="s">
        <v>10937</v>
      </c>
      <c r="O95" s="2"/>
      <c r="P95" s="2"/>
      <c r="Q95" s="2"/>
      <c r="R95" s="2"/>
      <c r="S95" s="2"/>
      <c r="T95" s="2">
        <v>96</v>
      </c>
      <c r="U95" s="2">
        <f t="shared" si="5"/>
        <v>0</v>
      </c>
    </row>
    <row r="96" spans="1:21" customFormat="1" ht="15" x14ac:dyDescent="0.25">
      <c r="A96" s="38" t="s">
        <v>2146</v>
      </c>
      <c r="B96" s="39" t="s">
        <v>186</v>
      </c>
      <c r="C96" s="40" t="s">
        <v>187</v>
      </c>
      <c r="D96" s="57" t="s">
        <v>7378</v>
      </c>
      <c r="E96" s="41">
        <v>5</v>
      </c>
      <c r="F96" s="41">
        <v>5238965</v>
      </c>
      <c r="G96" s="42">
        <f t="shared" si="4"/>
        <v>201.49865384615384</v>
      </c>
      <c r="H96" s="43">
        <f t="shared" si="3"/>
        <v>1047793</v>
      </c>
      <c r="I96" s="57" t="s">
        <v>7381</v>
      </c>
      <c r="J96" s="58">
        <v>5</v>
      </c>
      <c r="K96" s="58">
        <v>5238965</v>
      </c>
      <c r="L96" s="57" t="s">
        <v>7420</v>
      </c>
      <c r="M96" s="57" t="s">
        <v>7418</v>
      </c>
      <c r="N96" t="s">
        <v>10937</v>
      </c>
      <c r="T96" s="2">
        <v>5</v>
      </c>
      <c r="U96" s="2">
        <f t="shared" si="5"/>
        <v>0</v>
      </c>
    </row>
    <row r="97" spans="1:21" customFormat="1" ht="15" x14ac:dyDescent="0.25">
      <c r="A97" s="38" t="s">
        <v>2146</v>
      </c>
      <c r="B97" s="39" t="s">
        <v>188</v>
      </c>
      <c r="C97" s="40" t="s">
        <v>189</v>
      </c>
      <c r="D97" s="57" t="s">
        <v>7378</v>
      </c>
      <c r="E97" s="41">
        <v>75</v>
      </c>
      <c r="F97" s="41">
        <v>19720498</v>
      </c>
      <c r="G97" s="42">
        <f t="shared" si="4"/>
        <v>758.48069230769227</v>
      </c>
      <c r="H97" s="43">
        <f t="shared" si="3"/>
        <v>262939.97333333333</v>
      </c>
      <c r="I97" s="57" t="s">
        <v>7381</v>
      </c>
      <c r="J97" s="58">
        <v>75</v>
      </c>
      <c r="K97" s="58">
        <v>19720498</v>
      </c>
      <c r="L97" s="57" t="s">
        <v>7420</v>
      </c>
      <c r="M97" s="57" t="s">
        <v>7418</v>
      </c>
      <c r="N97" t="s">
        <v>10937</v>
      </c>
      <c r="T97" s="2">
        <v>75</v>
      </c>
      <c r="U97" s="2">
        <f t="shared" si="5"/>
        <v>0</v>
      </c>
    </row>
    <row r="98" spans="1:21" customFormat="1" ht="15" x14ac:dyDescent="0.25">
      <c r="A98" s="38" t="s">
        <v>2146</v>
      </c>
      <c r="B98" s="39" t="s">
        <v>190</v>
      </c>
      <c r="C98" s="40" t="s">
        <v>191</v>
      </c>
      <c r="D98" s="57" t="s">
        <v>7378</v>
      </c>
      <c r="E98" s="41">
        <v>135</v>
      </c>
      <c r="F98" s="41">
        <v>28762296</v>
      </c>
      <c r="G98" s="42">
        <f t="shared" si="4"/>
        <v>1106.2421538461538</v>
      </c>
      <c r="H98" s="43">
        <f t="shared" si="3"/>
        <v>213054.04444444444</v>
      </c>
      <c r="I98" s="57" t="s">
        <v>7381</v>
      </c>
      <c r="J98" s="58">
        <v>135</v>
      </c>
      <c r="K98" s="58">
        <v>28762296</v>
      </c>
      <c r="L98" s="57" t="s">
        <v>7420</v>
      </c>
      <c r="M98" s="57" t="s">
        <v>7418</v>
      </c>
      <c r="N98" t="s">
        <v>10937</v>
      </c>
      <c r="T98" s="2">
        <v>135</v>
      </c>
      <c r="U98" s="2">
        <f t="shared" si="5"/>
        <v>0</v>
      </c>
    </row>
    <row r="99" spans="1:21" customFormat="1" ht="15" x14ac:dyDescent="0.25">
      <c r="A99" s="38" t="s">
        <v>2146</v>
      </c>
      <c r="B99" s="39" t="s">
        <v>192</v>
      </c>
      <c r="C99" s="40" t="s">
        <v>193</v>
      </c>
      <c r="D99" s="57" t="s">
        <v>7378</v>
      </c>
      <c r="E99" s="41">
        <v>2</v>
      </c>
      <c r="F99" s="41">
        <v>2900000</v>
      </c>
      <c r="G99" s="42">
        <f t="shared" si="4"/>
        <v>111.53846153846153</v>
      </c>
      <c r="H99" s="43">
        <f t="shared" si="3"/>
        <v>1450000</v>
      </c>
      <c r="I99" s="57" t="s">
        <v>7381</v>
      </c>
      <c r="J99" s="58">
        <v>2</v>
      </c>
      <c r="K99" s="58">
        <v>2900000</v>
      </c>
      <c r="L99" s="57" t="s">
        <v>7420</v>
      </c>
      <c r="M99" s="57" t="s">
        <v>7418</v>
      </c>
      <c r="N99" t="s">
        <v>10937</v>
      </c>
      <c r="T99" s="2">
        <v>2</v>
      </c>
      <c r="U99" s="2">
        <f t="shared" si="5"/>
        <v>0</v>
      </c>
    </row>
    <row r="100" spans="1:21" customFormat="1" ht="15" x14ac:dyDescent="0.25">
      <c r="A100" s="38" t="s">
        <v>2146</v>
      </c>
      <c r="B100" s="39" t="s">
        <v>194</v>
      </c>
      <c r="C100" s="40" t="s">
        <v>195</v>
      </c>
      <c r="D100" s="57" t="s">
        <v>7378</v>
      </c>
      <c r="E100" s="41">
        <v>10</v>
      </c>
      <c r="F100" s="41">
        <v>15500000</v>
      </c>
      <c r="G100" s="42">
        <f t="shared" si="4"/>
        <v>596.15384615384619</v>
      </c>
      <c r="H100" s="43">
        <f t="shared" si="3"/>
        <v>1550000</v>
      </c>
      <c r="I100" s="57" t="s">
        <v>7381</v>
      </c>
      <c r="J100" s="58">
        <v>10</v>
      </c>
      <c r="K100" s="58">
        <v>15500000</v>
      </c>
      <c r="L100" s="57" t="s">
        <v>7420</v>
      </c>
      <c r="M100" s="57" t="s">
        <v>7418</v>
      </c>
      <c r="N100" t="s">
        <v>10937</v>
      </c>
      <c r="T100" s="2">
        <v>10</v>
      </c>
      <c r="U100" s="2">
        <f t="shared" si="5"/>
        <v>0</v>
      </c>
    </row>
    <row r="101" spans="1:21" customFormat="1" ht="15" x14ac:dyDescent="0.25">
      <c r="A101" s="38" t="s">
        <v>2146</v>
      </c>
      <c r="B101" s="39" t="s">
        <v>196</v>
      </c>
      <c r="C101" s="40" t="s">
        <v>197</v>
      </c>
      <c r="D101" s="57" t="s">
        <v>7383</v>
      </c>
      <c r="E101" s="41">
        <v>75609</v>
      </c>
      <c r="F101" s="41">
        <v>385407284.31015599</v>
      </c>
      <c r="G101" s="42">
        <f t="shared" si="4"/>
        <v>14823.357088852154</v>
      </c>
      <c r="H101" s="43">
        <f t="shared" si="3"/>
        <v>5097.3731210590804</v>
      </c>
      <c r="I101" s="57" t="s">
        <v>7379</v>
      </c>
      <c r="J101" s="58">
        <v>0</v>
      </c>
      <c r="K101" s="58">
        <v>0</v>
      </c>
      <c r="L101" s="57" t="s">
        <v>7419</v>
      </c>
      <c r="M101" s="57"/>
      <c r="N101" t="s">
        <v>10939</v>
      </c>
      <c r="T101" s="2">
        <v>75609</v>
      </c>
      <c r="U101" s="2">
        <f t="shared" si="5"/>
        <v>0</v>
      </c>
    </row>
    <row r="102" spans="1:21" customFormat="1" ht="15" x14ac:dyDescent="0.25">
      <c r="A102" s="38" t="s">
        <v>2146</v>
      </c>
      <c r="B102" s="39" t="s">
        <v>198</v>
      </c>
      <c r="C102" s="40" t="s">
        <v>199</v>
      </c>
      <c r="D102" s="57" t="s">
        <v>7378</v>
      </c>
      <c r="E102" s="41">
        <v>13370</v>
      </c>
      <c r="F102" s="41">
        <v>16249692</v>
      </c>
      <c r="G102" s="42">
        <f t="shared" si="4"/>
        <v>624.98815384615386</v>
      </c>
      <c r="H102" s="43">
        <f t="shared" si="3"/>
        <v>1215.3845923709798</v>
      </c>
      <c r="I102" s="57" t="s">
        <v>7381</v>
      </c>
      <c r="J102" s="58">
        <v>13370</v>
      </c>
      <c r="K102" s="58">
        <v>16249692</v>
      </c>
      <c r="L102" s="57" t="s">
        <v>7420</v>
      </c>
      <c r="M102" s="57" t="s">
        <v>7418</v>
      </c>
      <c r="N102" t="s">
        <v>10937</v>
      </c>
      <c r="T102" s="2">
        <v>13370</v>
      </c>
      <c r="U102" s="2">
        <f t="shared" si="5"/>
        <v>0</v>
      </c>
    </row>
    <row r="103" spans="1:21" customFormat="1" ht="15" x14ac:dyDescent="0.25">
      <c r="A103" s="38" t="s">
        <v>2146</v>
      </c>
      <c r="B103" s="39" t="s">
        <v>200</v>
      </c>
      <c r="C103" s="40" t="s">
        <v>201</v>
      </c>
      <c r="D103" s="57" t="s">
        <v>7378</v>
      </c>
      <c r="E103" s="41">
        <v>24375</v>
      </c>
      <c r="F103" s="41">
        <v>1755928</v>
      </c>
      <c r="G103" s="42">
        <f t="shared" si="4"/>
        <v>67.535692307692301</v>
      </c>
      <c r="H103" s="43">
        <f t="shared" si="3"/>
        <v>72.038071794871797</v>
      </c>
      <c r="I103" s="57" t="s">
        <v>7381</v>
      </c>
      <c r="J103" s="58">
        <v>24375</v>
      </c>
      <c r="K103" s="58">
        <v>1755928</v>
      </c>
      <c r="L103" s="57" t="s">
        <v>7420</v>
      </c>
      <c r="M103" s="57" t="s">
        <v>7418</v>
      </c>
      <c r="N103" t="s">
        <v>10937</v>
      </c>
      <c r="T103" s="2">
        <v>24375</v>
      </c>
      <c r="U103" s="2">
        <f t="shared" si="5"/>
        <v>0</v>
      </c>
    </row>
    <row r="104" spans="1:21" customFormat="1" ht="15" x14ac:dyDescent="0.25">
      <c r="A104" s="38" t="s">
        <v>2146</v>
      </c>
      <c r="B104" s="39" t="s">
        <v>202</v>
      </c>
      <c r="C104" s="40" t="s">
        <v>203</v>
      </c>
      <c r="D104" s="57" t="s">
        <v>7378</v>
      </c>
      <c r="E104" s="41">
        <v>10</v>
      </c>
      <c r="F104" s="41">
        <v>5320000</v>
      </c>
      <c r="G104" s="42">
        <f t="shared" si="4"/>
        <v>204.61538461538461</v>
      </c>
      <c r="H104" s="43">
        <f t="shared" si="3"/>
        <v>532000</v>
      </c>
      <c r="I104" s="57" t="s">
        <v>7381</v>
      </c>
      <c r="J104" s="58">
        <v>10</v>
      </c>
      <c r="K104" s="58">
        <v>5320000</v>
      </c>
      <c r="L104" s="57" t="s">
        <v>7420</v>
      </c>
      <c r="M104" s="57" t="s">
        <v>7418</v>
      </c>
      <c r="N104" t="s">
        <v>10937</v>
      </c>
      <c r="T104" s="2">
        <v>10</v>
      </c>
      <c r="U104" s="2">
        <f t="shared" si="5"/>
        <v>0</v>
      </c>
    </row>
    <row r="105" spans="1:21" customFormat="1" ht="15" x14ac:dyDescent="0.25">
      <c r="A105" s="38" t="s">
        <v>2146</v>
      </c>
      <c r="B105" s="39" t="s">
        <v>204</v>
      </c>
      <c r="C105" s="40" t="s">
        <v>205</v>
      </c>
      <c r="D105" s="57" t="s">
        <v>7383</v>
      </c>
      <c r="E105" s="41">
        <v>300</v>
      </c>
      <c r="F105" s="41">
        <v>518100</v>
      </c>
      <c r="G105" s="42">
        <f t="shared" si="4"/>
        <v>19.926923076923078</v>
      </c>
      <c r="H105" s="43">
        <f t="shared" si="3"/>
        <v>1727</v>
      </c>
      <c r="I105" s="57" t="s">
        <v>7380</v>
      </c>
      <c r="J105" s="58">
        <v>300</v>
      </c>
      <c r="K105" s="58">
        <v>518100</v>
      </c>
      <c r="L105" s="57" t="s">
        <v>7420</v>
      </c>
      <c r="M105" s="57" t="s">
        <v>7416</v>
      </c>
      <c r="N105" t="s">
        <v>10937</v>
      </c>
      <c r="O105" s="2"/>
      <c r="P105" s="2"/>
      <c r="Q105" s="2"/>
      <c r="R105" s="2"/>
      <c r="S105" s="2"/>
      <c r="T105" s="2">
        <v>300</v>
      </c>
      <c r="U105" s="2">
        <f t="shared" si="5"/>
        <v>0</v>
      </c>
    </row>
    <row r="106" spans="1:21" customFormat="1" ht="15" x14ac:dyDescent="0.25">
      <c r="A106" s="38" t="s">
        <v>2146</v>
      </c>
      <c r="B106" s="39" t="s">
        <v>206</v>
      </c>
      <c r="C106" s="40" t="s">
        <v>207</v>
      </c>
      <c r="D106" s="57" t="s">
        <v>7378</v>
      </c>
      <c r="E106" s="41">
        <v>95040</v>
      </c>
      <c r="F106" s="41">
        <v>1571460</v>
      </c>
      <c r="G106" s="42">
        <f t="shared" si="4"/>
        <v>60.440769230769227</v>
      </c>
      <c r="H106" s="43">
        <f t="shared" si="3"/>
        <v>16.534722222222221</v>
      </c>
      <c r="I106" s="57" t="s">
        <v>7381</v>
      </c>
      <c r="J106" s="58">
        <v>95040</v>
      </c>
      <c r="K106" s="58">
        <v>1571460</v>
      </c>
      <c r="L106" s="57" t="s">
        <v>7420</v>
      </c>
      <c r="M106" s="57" t="s">
        <v>7418</v>
      </c>
      <c r="N106" t="s">
        <v>10937</v>
      </c>
      <c r="T106" s="2">
        <v>95040</v>
      </c>
      <c r="U106" s="2">
        <f t="shared" si="5"/>
        <v>0</v>
      </c>
    </row>
    <row r="107" spans="1:21" customFormat="1" ht="15" x14ac:dyDescent="0.25">
      <c r="A107" s="38" t="s">
        <v>2146</v>
      </c>
      <c r="B107" s="39" t="s">
        <v>208</v>
      </c>
      <c r="C107" s="40" t="s">
        <v>209</v>
      </c>
      <c r="D107" s="57" t="s">
        <v>7378</v>
      </c>
      <c r="E107" s="41">
        <v>608876</v>
      </c>
      <c r="F107" s="41">
        <v>11718427</v>
      </c>
      <c r="G107" s="42">
        <f t="shared" si="4"/>
        <v>450.70873076923078</v>
      </c>
      <c r="H107" s="43">
        <f t="shared" si="3"/>
        <v>19.245999185384218</v>
      </c>
      <c r="I107" s="57" t="s">
        <v>7381</v>
      </c>
      <c r="J107" s="58">
        <v>608876</v>
      </c>
      <c r="K107" s="58">
        <v>11718427</v>
      </c>
      <c r="L107" s="57" t="s">
        <v>7420</v>
      </c>
      <c r="M107" s="57" t="s">
        <v>7418</v>
      </c>
      <c r="N107" t="s">
        <v>10937</v>
      </c>
      <c r="T107" s="2">
        <v>608876</v>
      </c>
      <c r="U107" s="2">
        <f t="shared" si="5"/>
        <v>0</v>
      </c>
    </row>
    <row r="108" spans="1:21" customFormat="1" ht="15" x14ac:dyDescent="0.25">
      <c r="A108" s="38" t="s">
        <v>2146</v>
      </c>
      <c r="B108" s="39" t="s">
        <v>210</v>
      </c>
      <c r="C108" s="40" t="s">
        <v>211</v>
      </c>
      <c r="D108" s="57" t="s">
        <v>7378</v>
      </c>
      <c r="E108" s="41">
        <v>173</v>
      </c>
      <c r="F108" s="41">
        <v>980676</v>
      </c>
      <c r="G108" s="42">
        <f t="shared" si="4"/>
        <v>37.71830769230769</v>
      </c>
      <c r="H108" s="43">
        <f t="shared" si="3"/>
        <v>5668.6473988439302</v>
      </c>
      <c r="I108" s="57" t="s">
        <v>7381</v>
      </c>
      <c r="J108" s="58">
        <v>173</v>
      </c>
      <c r="K108" s="58">
        <v>980676</v>
      </c>
      <c r="L108" s="57" t="s">
        <v>7420</v>
      </c>
      <c r="M108" s="57" t="s">
        <v>7418</v>
      </c>
      <c r="N108" t="s">
        <v>10937</v>
      </c>
      <c r="T108" s="2">
        <v>173</v>
      </c>
      <c r="U108" s="2">
        <f t="shared" si="5"/>
        <v>0</v>
      </c>
    </row>
    <row r="109" spans="1:21" customFormat="1" ht="15" x14ac:dyDescent="0.25">
      <c r="A109" s="38" t="s">
        <v>2146</v>
      </c>
      <c r="B109" s="39" t="s">
        <v>212</v>
      </c>
      <c r="C109" s="40" t="s">
        <v>213</v>
      </c>
      <c r="D109" s="57" t="s">
        <v>7378</v>
      </c>
      <c r="E109" s="41">
        <v>7141</v>
      </c>
      <c r="F109" s="41">
        <v>5558452</v>
      </c>
      <c r="G109" s="42">
        <f t="shared" si="4"/>
        <v>213.78661538461537</v>
      </c>
      <c r="H109" s="43">
        <f t="shared" si="3"/>
        <v>778.38566027167064</v>
      </c>
      <c r="I109" s="57" t="s">
        <v>7381</v>
      </c>
      <c r="J109" s="58">
        <v>7141</v>
      </c>
      <c r="K109" s="58">
        <v>5558452</v>
      </c>
      <c r="L109" s="57" t="s">
        <v>7420</v>
      </c>
      <c r="M109" s="57" t="s">
        <v>7418</v>
      </c>
      <c r="N109" t="s">
        <v>10937</v>
      </c>
      <c r="T109" s="2">
        <v>7141</v>
      </c>
      <c r="U109" s="2">
        <f t="shared" si="5"/>
        <v>0</v>
      </c>
    </row>
    <row r="110" spans="1:21" customFormat="1" ht="15" x14ac:dyDescent="0.25">
      <c r="A110" s="38" t="s">
        <v>2146</v>
      </c>
      <c r="B110" s="39" t="s">
        <v>214</v>
      </c>
      <c r="C110" s="40" t="s">
        <v>215</v>
      </c>
      <c r="D110" s="57" t="s">
        <v>7378</v>
      </c>
      <c r="E110" s="41">
        <v>74883</v>
      </c>
      <c r="F110" s="41">
        <v>1723355</v>
      </c>
      <c r="G110" s="42">
        <f t="shared" si="4"/>
        <v>66.282884615384617</v>
      </c>
      <c r="H110" s="43">
        <f t="shared" si="3"/>
        <v>23.013968457460305</v>
      </c>
      <c r="I110" s="57" t="s">
        <v>7381</v>
      </c>
      <c r="J110" s="58">
        <v>74883</v>
      </c>
      <c r="K110" s="58">
        <v>1723355</v>
      </c>
      <c r="L110" s="57" t="s">
        <v>7420</v>
      </c>
      <c r="M110" s="57" t="s">
        <v>7418</v>
      </c>
      <c r="N110" t="s">
        <v>10937</v>
      </c>
      <c r="T110" s="2">
        <v>74883</v>
      </c>
      <c r="U110" s="2">
        <f t="shared" si="5"/>
        <v>0</v>
      </c>
    </row>
    <row r="111" spans="1:21" customFormat="1" ht="15" x14ac:dyDescent="0.25">
      <c r="A111" s="38" t="s">
        <v>2146</v>
      </c>
      <c r="B111" s="39" t="s">
        <v>216</v>
      </c>
      <c r="C111" s="40" t="s">
        <v>217</v>
      </c>
      <c r="D111" s="57" t="s">
        <v>7378</v>
      </c>
      <c r="E111" s="41">
        <v>10197</v>
      </c>
      <c r="F111" s="41">
        <v>11920483</v>
      </c>
      <c r="G111" s="42">
        <f t="shared" si="4"/>
        <v>458.48011538461537</v>
      </c>
      <c r="H111" s="43">
        <f t="shared" si="3"/>
        <v>1169.0186329312544</v>
      </c>
      <c r="I111" s="57" t="s">
        <v>7381</v>
      </c>
      <c r="J111" s="58">
        <v>10197</v>
      </c>
      <c r="K111" s="58">
        <v>11920483</v>
      </c>
      <c r="L111" s="57" t="s">
        <v>7420</v>
      </c>
      <c r="M111" s="57" t="s">
        <v>7418</v>
      </c>
      <c r="N111" t="s">
        <v>10937</v>
      </c>
      <c r="T111" s="2">
        <v>10197</v>
      </c>
      <c r="U111" s="2">
        <f t="shared" si="5"/>
        <v>0</v>
      </c>
    </row>
    <row r="112" spans="1:21" customFormat="1" ht="15" x14ac:dyDescent="0.25">
      <c r="A112" s="38" t="s">
        <v>2146</v>
      </c>
      <c r="B112" s="39" t="s">
        <v>218</v>
      </c>
      <c r="C112" s="40" t="s">
        <v>219</v>
      </c>
      <c r="D112" s="57" t="s">
        <v>7378</v>
      </c>
      <c r="E112" s="41">
        <v>11</v>
      </c>
      <c r="F112" s="41">
        <v>371092</v>
      </c>
      <c r="G112" s="42">
        <f t="shared" si="4"/>
        <v>14.272769230769232</v>
      </c>
      <c r="H112" s="43">
        <f t="shared" si="3"/>
        <v>33735.63636363636</v>
      </c>
      <c r="I112" s="57" t="s">
        <v>7381</v>
      </c>
      <c r="J112" s="58">
        <v>11</v>
      </c>
      <c r="K112" s="58">
        <v>371092</v>
      </c>
      <c r="L112" s="57" t="s">
        <v>7420</v>
      </c>
      <c r="M112" s="57" t="s">
        <v>7418</v>
      </c>
      <c r="N112" t="s">
        <v>10937</v>
      </c>
      <c r="T112" s="2">
        <v>11</v>
      </c>
      <c r="U112" s="2">
        <f t="shared" si="5"/>
        <v>0</v>
      </c>
    </row>
    <row r="113" spans="1:21" customFormat="1" ht="15" x14ac:dyDescent="0.25">
      <c r="A113" s="38" t="s">
        <v>2146</v>
      </c>
      <c r="B113" s="39" t="s">
        <v>220</v>
      </c>
      <c r="C113" s="40" t="s">
        <v>221</v>
      </c>
      <c r="D113" s="57" t="s">
        <v>7378</v>
      </c>
      <c r="E113" s="41">
        <v>42</v>
      </c>
      <c r="F113" s="41">
        <v>1176000</v>
      </c>
      <c r="G113" s="42">
        <f t="shared" si="4"/>
        <v>45.230769230769234</v>
      </c>
      <c r="H113" s="43">
        <f t="shared" si="3"/>
        <v>28000</v>
      </c>
      <c r="I113" s="57" t="s">
        <v>7381</v>
      </c>
      <c r="J113" s="58">
        <v>42</v>
      </c>
      <c r="K113" s="58">
        <v>1176000</v>
      </c>
      <c r="L113" s="57" t="s">
        <v>7420</v>
      </c>
      <c r="M113" s="57" t="s">
        <v>7418</v>
      </c>
      <c r="N113" t="s">
        <v>10937</v>
      </c>
      <c r="T113" s="2">
        <v>42</v>
      </c>
      <c r="U113" s="2">
        <f t="shared" si="5"/>
        <v>0</v>
      </c>
    </row>
    <row r="114" spans="1:21" customFormat="1" ht="15" x14ac:dyDescent="0.25">
      <c r="A114" s="38" t="s">
        <v>2146</v>
      </c>
      <c r="B114" s="39" t="s">
        <v>222</v>
      </c>
      <c r="C114" s="40" t="s">
        <v>223</v>
      </c>
      <c r="D114" s="57" t="s">
        <v>7378</v>
      </c>
      <c r="E114" s="41">
        <v>3</v>
      </c>
      <c r="F114" s="41">
        <v>4950000</v>
      </c>
      <c r="G114" s="42">
        <f t="shared" si="4"/>
        <v>190.38461538461539</v>
      </c>
      <c r="H114" s="43">
        <f t="shared" si="3"/>
        <v>1650000</v>
      </c>
      <c r="I114" s="57" t="s">
        <v>7381</v>
      </c>
      <c r="J114" s="58">
        <v>3</v>
      </c>
      <c r="K114" s="58">
        <v>4950000</v>
      </c>
      <c r="L114" s="57" t="s">
        <v>7420</v>
      </c>
      <c r="M114" s="57" t="s">
        <v>7418</v>
      </c>
      <c r="N114" t="s">
        <v>10937</v>
      </c>
      <c r="T114" s="2">
        <v>3</v>
      </c>
      <c r="U114" s="2">
        <f t="shared" si="5"/>
        <v>0</v>
      </c>
    </row>
    <row r="115" spans="1:21" customFormat="1" ht="15" x14ac:dyDescent="0.25">
      <c r="A115" s="38" t="s">
        <v>2146</v>
      </c>
      <c r="B115" s="39" t="s">
        <v>224</v>
      </c>
      <c r="C115" s="40" t="s">
        <v>225</v>
      </c>
      <c r="D115" s="57" t="s">
        <v>7378</v>
      </c>
      <c r="E115" s="41">
        <v>6</v>
      </c>
      <c r="F115" s="41">
        <v>192000</v>
      </c>
      <c r="G115" s="42">
        <f t="shared" si="4"/>
        <v>7.384615384615385</v>
      </c>
      <c r="H115" s="43">
        <f t="shared" si="3"/>
        <v>32000</v>
      </c>
      <c r="I115" s="57" t="s">
        <v>7381</v>
      </c>
      <c r="J115" s="58">
        <v>6</v>
      </c>
      <c r="K115" s="58">
        <v>192000</v>
      </c>
      <c r="L115" s="57" t="s">
        <v>7420</v>
      </c>
      <c r="M115" s="57" t="s">
        <v>7418</v>
      </c>
      <c r="N115" t="s">
        <v>10937</v>
      </c>
      <c r="T115" s="2">
        <v>6</v>
      </c>
      <c r="U115" s="2">
        <f t="shared" si="5"/>
        <v>0</v>
      </c>
    </row>
    <row r="116" spans="1:21" customFormat="1" ht="15" x14ac:dyDescent="0.25">
      <c r="A116" s="38" t="s">
        <v>2146</v>
      </c>
      <c r="B116" s="39" t="s">
        <v>226</v>
      </c>
      <c r="C116" s="40" t="s">
        <v>227</v>
      </c>
      <c r="D116" s="57" t="s">
        <v>7378</v>
      </c>
      <c r="E116" s="41">
        <v>2</v>
      </c>
      <c r="F116" s="41">
        <v>4588500</v>
      </c>
      <c r="G116" s="42">
        <f t="shared" si="4"/>
        <v>176.48076923076923</v>
      </c>
      <c r="H116" s="43">
        <f t="shared" si="3"/>
        <v>2294250</v>
      </c>
      <c r="I116" s="57" t="s">
        <v>7381</v>
      </c>
      <c r="J116" s="58">
        <v>2</v>
      </c>
      <c r="K116" s="58">
        <v>4588500</v>
      </c>
      <c r="L116" s="57" t="s">
        <v>7420</v>
      </c>
      <c r="M116" s="57" t="s">
        <v>7418</v>
      </c>
      <c r="N116" t="s">
        <v>10937</v>
      </c>
      <c r="T116" s="2">
        <v>2</v>
      </c>
      <c r="U116" s="2">
        <f t="shared" si="5"/>
        <v>0</v>
      </c>
    </row>
    <row r="117" spans="1:21" customFormat="1" ht="15" x14ac:dyDescent="0.25">
      <c r="A117" s="38" t="s">
        <v>2146</v>
      </c>
      <c r="B117" s="39" t="s">
        <v>228</v>
      </c>
      <c r="C117" s="40" t="s">
        <v>229</v>
      </c>
      <c r="D117" s="57" t="s">
        <v>7378</v>
      </c>
      <c r="E117" s="41">
        <v>4</v>
      </c>
      <c r="F117" s="41">
        <v>2964000</v>
      </c>
      <c r="G117" s="42">
        <f t="shared" si="4"/>
        <v>114</v>
      </c>
      <c r="H117" s="43">
        <f t="shared" si="3"/>
        <v>741000</v>
      </c>
      <c r="I117" s="57" t="s">
        <v>7381</v>
      </c>
      <c r="J117" s="58">
        <v>4</v>
      </c>
      <c r="K117" s="58">
        <v>2964000</v>
      </c>
      <c r="L117" s="57" t="s">
        <v>7420</v>
      </c>
      <c r="M117" s="57" t="s">
        <v>7418</v>
      </c>
      <c r="N117" t="s">
        <v>10937</v>
      </c>
      <c r="T117" s="2">
        <v>4</v>
      </c>
      <c r="U117" s="2">
        <f t="shared" si="5"/>
        <v>0</v>
      </c>
    </row>
    <row r="118" spans="1:21" customFormat="1" ht="15" x14ac:dyDescent="0.25">
      <c r="A118" s="38" t="s">
        <v>2146</v>
      </c>
      <c r="B118" s="39" t="s">
        <v>230</v>
      </c>
      <c r="C118" s="40" t="s">
        <v>231</v>
      </c>
      <c r="D118" s="57" t="s">
        <v>7378</v>
      </c>
      <c r="E118" s="41">
        <v>3</v>
      </c>
      <c r="F118" s="41">
        <v>1596000</v>
      </c>
      <c r="G118" s="42">
        <f t="shared" si="4"/>
        <v>61.384615384615387</v>
      </c>
      <c r="H118" s="43">
        <f t="shared" si="3"/>
        <v>532000</v>
      </c>
      <c r="I118" s="57" t="s">
        <v>7381</v>
      </c>
      <c r="J118" s="58">
        <v>3</v>
      </c>
      <c r="K118" s="58">
        <v>1596000</v>
      </c>
      <c r="L118" s="57" t="s">
        <v>7420</v>
      </c>
      <c r="M118" s="57" t="s">
        <v>7418</v>
      </c>
      <c r="N118" t="s">
        <v>10937</v>
      </c>
      <c r="T118" s="2">
        <v>3</v>
      </c>
      <c r="U118" s="2">
        <f t="shared" si="5"/>
        <v>0</v>
      </c>
    </row>
    <row r="119" spans="1:21" customFormat="1" ht="15" x14ac:dyDescent="0.25">
      <c r="A119" s="38" t="s">
        <v>2146</v>
      </c>
      <c r="B119" s="39" t="s">
        <v>232</v>
      </c>
      <c r="C119" s="40" t="s">
        <v>233</v>
      </c>
      <c r="D119" s="57" t="s">
        <v>7378</v>
      </c>
      <c r="E119" s="41">
        <v>2</v>
      </c>
      <c r="F119" s="41">
        <v>1200000</v>
      </c>
      <c r="G119" s="42">
        <f t="shared" si="4"/>
        <v>46.153846153846153</v>
      </c>
      <c r="H119" s="43">
        <f t="shared" si="3"/>
        <v>600000</v>
      </c>
      <c r="I119" s="57" t="s">
        <v>7381</v>
      </c>
      <c r="J119" s="58">
        <v>2</v>
      </c>
      <c r="K119" s="58">
        <v>1200000</v>
      </c>
      <c r="L119" s="57" t="s">
        <v>7420</v>
      </c>
      <c r="M119" s="57" t="s">
        <v>7418</v>
      </c>
      <c r="N119" t="s">
        <v>10937</v>
      </c>
      <c r="T119" s="2">
        <v>2</v>
      </c>
      <c r="U119" s="2">
        <f t="shared" si="5"/>
        <v>0</v>
      </c>
    </row>
    <row r="120" spans="1:21" customFormat="1" ht="15" x14ac:dyDescent="0.25">
      <c r="A120" s="38" t="s">
        <v>2146</v>
      </c>
      <c r="B120" s="39" t="s">
        <v>234</v>
      </c>
      <c r="C120" s="40" t="s">
        <v>235</v>
      </c>
      <c r="D120" s="57" t="s">
        <v>7378</v>
      </c>
      <c r="E120" s="41">
        <v>4</v>
      </c>
      <c r="F120" s="41">
        <v>2470000</v>
      </c>
      <c r="G120" s="42">
        <f t="shared" si="4"/>
        <v>95</v>
      </c>
      <c r="H120" s="43">
        <f t="shared" si="3"/>
        <v>617500</v>
      </c>
      <c r="I120" s="57" t="s">
        <v>7381</v>
      </c>
      <c r="J120" s="58">
        <v>4</v>
      </c>
      <c r="K120" s="58">
        <v>2470000</v>
      </c>
      <c r="L120" s="57" t="s">
        <v>7420</v>
      </c>
      <c r="M120" s="57" t="s">
        <v>7418</v>
      </c>
      <c r="N120" t="s">
        <v>10937</v>
      </c>
      <c r="T120" s="2">
        <v>4</v>
      </c>
      <c r="U120" s="2">
        <f t="shared" si="5"/>
        <v>0</v>
      </c>
    </row>
    <row r="121" spans="1:21" customFormat="1" ht="15" x14ac:dyDescent="0.25">
      <c r="A121" s="38" t="s">
        <v>2146</v>
      </c>
      <c r="B121" s="39" t="s">
        <v>236</v>
      </c>
      <c r="C121" s="40" t="s">
        <v>237</v>
      </c>
      <c r="D121" s="57" t="s">
        <v>7378</v>
      </c>
      <c r="E121" s="41">
        <v>4</v>
      </c>
      <c r="F121" s="41">
        <v>1987432</v>
      </c>
      <c r="G121" s="42">
        <f t="shared" si="4"/>
        <v>76.439692307692312</v>
      </c>
      <c r="H121" s="43">
        <f t="shared" si="3"/>
        <v>496858</v>
      </c>
      <c r="I121" s="57" t="s">
        <v>7381</v>
      </c>
      <c r="J121" s="58">
        <v>4</v>
      </c>
      <c r="K121" s="58">
        <v>1987432</v>
      </c>
      <c r="L121" s="57" t="s">
        <v>7420</v>
      </c>
      <c r="M121" s="57" t="s">
        <v>7418</v>
      </c>
      <c r="N121" t="s">
        <v>10937</v>
      </c>
      <c r="T121" s="2">
        <v>4</v>
      </c>
      <c r="U121" s="2">
        <f t="shared" si="5"/>
        <v>0</v>
      </c>
    </row>
    <row r="122" spans="1:21" customFormat="1" ht="15" x14ac:dyDescent="0.25">
      <c r="A122" s="38" t="s">
        <v>2146</v>
      </c>
      <c r="B122" s="39" t="s">
        <v>238</v>
      </c>
      <c r="C122" s="40" t="s">
        <v>239</v>
      </c>
      <c r="D122" s="57" t="s">
        <v>7378</v>
      </c>
      <c r="E122" s="41">
        <v>5</v>
      </c>
      <c r="F122" s="41">
        <v>1816875</v>
      </c>
      <c r="G122" s="42">
        <f t="shared" si="4"/>
        <v>69.879807692307693</v>
      </c>
      <c r="H122" s="43">
        <f t="shared" si="3"/>
        <v>363375</v>
      </c>
      <c r="I122" s="57" t="s">
        <v>7381</v>
      </c>
      <c r="J122" s="58">
        <v>4.5</v>
      </c>
      <c r="K122" s="58">
        <v>1816875</v>
      </c>
      <c r="L122" s="57" t="s">
        <v>7420</v>
      </c>
      <c r="M122" s="57" t="s">
        <v>7418</v>
      </c>
      <c r="N122" t="s">
        <v>10937</v>
      </c>
      <c r="T122" s="2">
        <v>5</v>
      </c>
      <c r="U122" s="2">
        <f t="shared" si="5"/>
        <v>0</v>
      </c>
    </row>
    <row r="123" spans="1:21" customFormat="1" ht="15" x14ac:dyDescent="0.25">
      <c r="A123" s="38" t="s">
        <v>2146</v>
      </c>
      <c r="B123" s="39" t="s">
        <v>240</v>
      </c>
      <c r="C123" s="40" t="s">
        <v>241</v>
      </c>
      <c r="D123" s="57" t="s">
        <v>7378</v>
      </c>
      <c r="E123" s="41">
        <v>2</v>
      </c>
      <c r="F123" s="41">
        <v>1294505</v>
      </c>
      <c r="G123" s="42">
        <f t="shared" si="4"/>
        <v>49.788653846153849</v>
      </c>
      <c r="H123" s="43">
        <f t="shared" si="3"/>
        <v>647252.5</v>
      </c>
      <c r="I123" s="57" t="s">
        <v>7381</v>
      </c>
      <c r="J123" s="58">
        <v>1.5</v>
      </c>
      <c r="K123" s="58">
        <v>1294505.49</v>
      </c>
      <c r="L123" s="57" t="s">
        <v>7420</v>
      </c>
      <c r="M123" s="57" t="s">
        <v>7418</v>
      </c>
      <c r="N123" t="s">
        <v>10937</v>
      </c>
      <c r="T123" s="2">
        <v>2</v>
      </c>
      <c r="U123" s="2">
        <f t="shared" si="5"/>
        <v>0</v>
      </c>
    </row>
    <row r="124" spans="1:21" customFormat="1" ht="15" x14ac:dyDescent="0.25">
      <c r="A124" s="38" t="s">
        <v>2146</v>
      </c>
      <c r="B124" s="39" t="s">
        <v>242</v>
      </c>
      <c r="C124" s="40" t="s">
        <v>243</v>
      </c>
      <c r="D124" s="57" t="s">
        <v>7378</v>
      </c>
      <c r="E124" s="41">
        <v>3</v>
      </c>
      <c r="F124" s="41">
        <v>1710000</v>
      </c>
      <c r="G124" s="42">
        <f t="shared" si="4"/>
        <v>65.769230769230774</v>
      </c>
      <c r="H124" s="43">
        <f t="shared" si="3"/>
        <v>570000</v>
      </c>
      <c r="I124" s="57" t="s">
        <v>7381</v>
      </c>
      <c r="J124" s="58">
        <v>2.5</v>
      </c>
      <c r="K124" s="58">
        <v>1710000</v>
      </c>
      <c r="L124" s="57" t="s">
        <v>7420</v>
      </c>
      <c r="M124" s="57" t="s">
        <v>7418</v>
      </c>
      <c r="N124" t="s">
        <v>10937</v>
      </c>
      <c r="T124" s="2">
        <v>3</v>
      </c>
      <c r="U124" s="2">
        <f t="shared" si="5"/>
        <v>0</v>
      </c>
    </row>
    <row r="125" spans="1:21" customFormat="1" ht="15" x14ac:dyDescent="0.25">
      <c r="A125" s="38" t="s">
        <v>2146</v>
      </c>
      <c r="B125" s="39" t="s">
        <v>244</v>
      </c>
      <c r="C125" s="40" t="s">
        <v>245</v>
      </c>
      <c r="D125" s="57" t="s">
        <v>7378</v>
      </c>
      <c r="E125" s="41">
        <v>5</v>
      </c>
      <c r="F125" s="41">
        <v>2517500</v>
      </c>
      <c r="G125" s="42">
        <f t="shared" si="4"/>
        <v>96.82692307692308</v>
      </c>
      <c r="H125" s="43">
        <f t="shared" si="3"/>
        <v>503500</v>
      </c>
      <c r="I125" s="57" t="s">
        <v>7381</v>
      </c>
      <c r="J125" s="58">
        <v>5</v>
      </c>
      <c r="K125" s="58">
        <v>2517500</v>
      </c>
      <c r="L125" s="57" t="s">
        <v>7420</v>
      </c>
      <c r="M125" s="57" t="s">
        <v>7418</v>
      </c>
      <c r="N125" t="s">
        <v>10937</v>
      </c>
      <c r="T125" s="2">
        <v>5</v>
      </c>
      <c r="U125" s="2">
        <f t="shared" si="5"/>
        <v>0</v>
      </c>
    </row>
    <row r="126" spans="1:21" customFormat="1" ht="15" x14ac:dyDescent="0.25">
      <c r="A126" s="38" t="s">
        <v>2146</v>
      </c>
      <c r="B126" s="39" t="s">
        <v>246</v>
      </c>
      <c r="C126" s="40" t="s">
        <v>247</v>
      </c>
      <c r="D126" s="57" t="s">
        <v>7383</v>
      </c>
      <c r="E126" s="41">
        <v>20578</v>
      </c>
      <c r="F126" s="41">
        <v>65747501.647196814</v>
      </c>
      <c r="G126" s="42">
        <f t="shared" si="4"/>
        <v>2528.7500633537238</v>
      </c>
      <c r="H126" s="43">
        <f t="shared" si="3"/>
        <v>3195.0384705606384</v>
      </c>
      <c r="I126" s="57" t="s">
        <v>7379</v>
      </c>
      <c r="J126" s="58">
        <v>0</v>
      </c>
      <c r="K126" s="58">
        <v>0</v>
      </c>
      <c r="L126" s="57" t="s">
        <v>7419</v>
      </c>
      <c r="M126" s="57"/>
      <c r="N126" t="s">
        <v>10939</v>
      </c>
      <c r="T126" s="2">
        <v>20578</v>
      </c>
      <c r="U126" s="2">
        <f t="shared" si="5"/>
        <v>0</v>
      </c>
    </row>
    <row r="127" spans="1:21" customFormat="1" ht="15" x14ac:dyDescent="0.25">
      <c r="A127" s="38" t="s">
        <v>2146</v>
      </c>
      <c r="B127" s="39" t="s">
        <v>248</v>
      </c>
      <c r="C127" s="40" t="s">
        <v>249</v>
      </c>
      <c r="D127" s="57" t="s">
        <v>7383</v>
      </c>
      <c r="E127" s="41">
        <v>30</v>
      </c>
      <c r="F127" s="41">
        <v>7050</v>
      </c>
      <c r="G127" s="42">
        <f t="shared" si="4"/>
        <v>0.27115384615384613</v>
      </c>
      <c r="H127" s="43">
        <f t="shared" si="3"/>
        <v>235</v>
      </c>
      <c r="I127" s="57" t="s">
        <v>7380</v>
      </c>
      <c r="J127" s="58">
        <v>30</v>
      </c>
      <c r="K127" s="58">
        <v>7050</v>
      </c>
      <c r="L127" s="57" t="s">
        <v>7420</v>
      </c>
      <c r="M127" s="57" t="s">
        <v>7416</v>
      </c>
      <c r="N127" t="s">
        <v>10937</v>
      </c>
      <c r="O127" s="2"/>
      <c r="P127" s="2"/>
      <c r="Q127" s="2"/>
      <c r="R127" s="2"/>
      <c r="S127" s="2"/>
      <c r="T127" s="2">
        <v>30</v>
      </c>
      <c r="U127" s="2">
        <f t="shared" si="5"/>
        <v>0</v>
      </c>
    </row>
    <row r="128" spans="1:21" customFormat="1" ht="15" x14ac:dyDescent="0.25">
      <c r="A128" s="38" t="s">
        <v>2146</v>
      </c>
      <c r="B128" s="39" t="s">
        <v>250</v>
      </c>
      <c r="C128" s="40" t="s">
        <v>251</v>
      </c>
      <c r="D128" s="57" t="s">
        <v>7383</v>
      </c>
      <c r="E128" s="41">
        <v>140</v>
      </c>
      <c r="F128" s="41">
        <v>62825</v>
      </c>
      <c r="G128" s="42">
        <f t="shared" si="4"/>
        <v>2.4163461538461539</v>
      </c>
      <c r="H128" s="43">
        <f t="shared" si="3"/>
        <v>448.75</v>
      </c>
      <c r="I128" s="57" t="s">
        <v>7380</v>
      </c>
      <c r="J128" s="58">
        <v>140</v>
      </c>
      <c r="K128" s="58">
        <v>62825</v>
      </c>
      <c r="L128" s="57" t="s">
        <v>7420</v>
      </c>
      <c r="M128" s="57" t="s">
        <v>7416</v>
      </c>
      <c r="N128" t="s">
        <v>10937</v>
      </c>
      <c r="O128" s="2"/>
      <c r="P128" s="2"/>
      <c r="Q128" s="2"/>
      <c r="R128" s="2"/>
      <c r="S128" s="2"/>
      <c r="T128" s="2">
        <v>140</v>
      </c>
      <c r="U128" s="2">
        <f t="shared" si="5"/>
        <v>0</v>
      </c>
    </row>
    <row r="129" spans="1:21" customFormat="1" ht="15" x14ac:dyDescent="0.25">
      <c r="A129" s="38" t="s">
        <v>2146</v>
      </c>
      <c r="B129" s="39" t="s">
        <v>252</v>
      </c>
      <c r="C129" s="40" t="s">
        <v>253</v>
      </c>
      <c r="D129" s="57" t="s">
        <v>7383</v>
      </c>
      <c r="E129" s="41">
        <v>530</v>
      </c>
      <c r="F129" s="41">
        <v>124550</v>
      </c>
      <c r="G129" s="42">
        <f t="shared" si="4"/>
        <v>4.7903846153846157</v>
      </c>
      <c r="H129" s="43">
        <f t="shared" si="3"/>
        <v>235</v>
      </c>
      <c r="I129" s="57" t="s">
        <v>7380</v>
      </c>
      <c r="J129" s="58">
        <v>530</v>
      </c>
      <c r="K129" s="58">
        <v>124550</v>
      </c>
      <c r="L129" s="57" t="s">
        <v>7420</v>
      </c>
      <c r="M129" s="57" t="s">
        <v>7416</v>
      </c>
      <c r="N129" t="s">
        <v>10937</v>
      </c>
      <c r="O129" s="2"/>
      <c r="P129" s="2"/>
      <c r="Q129" s="2"/>
      <c r="R129" s="2"/>
      <c r="S129" s="2"/>
      <c r="T129" s="2">
        <v>530</v>
      </c>
      <c r="U129" s="2">
        <f t="shared" si="5"/>
        <v>0</v>
      </c>
    </row>
    <row r="130" spans="1:21" customFormat="1" ht="15" x14ac:dyDescent="0.25">
      <c r="A130" s="38" t="s">
        <v>2146</v>
      </c>
      <c r="B130" s="39" t="s">
        <v>254</v>
      </c>
      <c r="C130" s="40" t="s">
        <v>255</v>
      </c>
      <c r="D130" s="57" t="s">
        <v>7383</v>
      </c>
      <c r="E130" s="41">
        <v>50</v>
      </c>
      <c r="F130" s="41">
        <v>11750</v>
      </c>
      <c r="G130" s="42">
        <f t="shared" si="4"/>
        <v>0.45192307692307693</v>
      </c>
      <c r="H130" s="43">
        <f t="shared" si="3"/>
        <v>235</v>
      </c>
      <c r="I130" s="57" t="s">
        <v>7380</v>
      </c>
      <c r="J130" s="58">
        <v>50</v>
      </c>
      <c r="K130" s="58">
        <v>11750</v>
      </c>
      <c r="L130" s="57" t="s">
        <v>7420</v>
      </c>
      <c r="M130" s="57" t="s">
        <v>7416</v>
      </c>
      <c r="N130" t="s">
        <v>10937</v>
      </c>
      <c r="O130" s="2"/>
      <c r="P130" s="2"/>
      <c r="Q130" s="2"/>
      <c r="R130" s="2"/>
      <c r="S130" s="2"/>
      <c r="T130" s="2">
        <v>50</v>
      </c>
      <c r="U130" s="2">
        <f t="shared" si="5"/>
        <v>0</v>
      </c>
    </row>
    <row r="131" spans="1:21" customFormat="1" ht="15" x14ac:dyDescent="0.25">
      <c r="A131" s="38" t="s">
        <v>2146</v>
      </c>
      <c r="B131" s="39" t="s">
        <v>256</v>
      </c>
      <c r="C131" s="40" t="s">
        <v>257</v>
      </c>
      <c r="D131" s="57" t="s">
        <v>7383</v>
      </c>
      <c r="E131" s="41">
        <v>1000</v>
      </c>
      <c r="F131" s="41">
        <v>55000</v>
      </c>
      <c r="G131" s="42">
        <f t="shared" si="4"/>
        <v>2.1153846153846154</v>
      </c>
      <c r="H131" s="43">
        <f t="shared" si="3"/>
        <v>55</v>
      </c>
      <c r="I131" s="57" t="s">
        <v>7380</v>
      </c>
      <c r="J131" s="58">
        <v>1000</v>
      </c>
      <c r="K131" s="58">
        <v>55000</v>
      </c>
      <c r="L131" s="57" t="s">
        <v>7420</v>
      </c>
      <c r="M131" s="57" t="s">
        <v>7416</v>
      </c>
      <c r="N131" t="s">
        <v>10937</v>
      </c>
      <c r="O131" s="2"/>
      <c r="P131" s="2"/>
      <c r="Q131" s="2"/>
      <c r="R131" s="2"/>
      <c r="S131" s="2"/>
      <c r="T131" s="2">
        <v>1000</v>
      </c>
      <c r="U131" s="2">
        <f t="shared" si="5"/>
        <v>0</v>
      </c>
    </row>
    <row r="132" spans="1:21" customFormat="1" ht="15" x14ac:dyDescent="0.25">
      <c r="A132" s="38" t="s">
        <v>2146</v>
      </c>
      <c r="B132" s="39" t="s">
        <v>258</v>
      </c>
      <c r="C132" s="40" t="s">
        <v>259</v>
      </c>
      <c r="D132" s="57" t="s">
        <v>7378</v>
      </c>
      <c r="E132" s="41">
        <v>3350</v>
      </c>
      <c r="F132" s="41">
        <v>14741598</v>
      </c>
      <c r="G132" s="42">
        <f t="shared" si="4"/>
        <v>566.98453846153848</v>
      </c>
      <c r="H132" s="43">
        <f t="shared" si="3"/>
        <v>4400.4770149253727</v>
      </c>
      <c r="I132" s="57" t="s">
        <v>7381</v>
      </c>
      <c r="J132" s="58">
        <v>3350</v>
      </c>
      <c r="K132" s="58">
        <v>14741598</v>
      </c>
      <c r="L132" s="57" t="s">
        <v>7420</v>
      </c>
      <c r="M132" s="57" t="s">
        <v>7418</v>
      </c>
      <c r="N132" t="s">
        <v>10937</v>
      </c>
      <c r="T132" s="2">
        <v>3350</v>
      </c>
      <c r="U132" s="2">
        <f t="shared" si="5"/>
        <v>0</v>
      </c>
    </row>
    <row r="133" spans="1:21" customFormat="1" ht="15" x14ac:dyDescent="0.25">
      <c r="A133" s="38" t="s">
        <v>2146</v>
      </c>
      <c r="B133" s="39" t="s">
        <v>260</v>
      </c>
      <c r="C133" s="40" t="s">
        <v>261</v>
      </c>
      <c r="D133" s="57" t="s">
        <v>7383</v>
      </c>
      <c r="E133" s="41">
        <v>45</v>
      </c>
      <c r="F133" s="41">
        <v>15096465</v>
      </c>
      <c r="G133" s="42">
        <f t="shared" si="4"/>
        <v>580.6332692307692</v>
      </c>
      <c r="H133" s="43">
        <f t="shared" ref="H133:H196" si="6">IFERROR(F133/E133,0)</f>
        <v>335477</v>
      </c>
      <c r="I133" s="57" t="s">
        <v>7379</v>
      </c>
      <c r="J133" s="58">
        <v>0</v>
      </c>
      <c r="K133" s="58">
        <v>0</v>
      </c>
      <c r="L133" s="57" t="s">
        <v>7420</v>
      </c>
      <c r="M133" s="57" t="s">
        <v>7417</v>
      </c>
      <c r="N133" t="s">
        <v>10937</v>
      </c>
      <c r="T133" s="2">
        <v>0</v>
      </c>
      <c r="U133" s="2">
        <f t="shared" si="5"/>
        <v>45</v>
      </c>
    </row>
    <row r="134" spans="1:21" customFormat="1" ht="15" x14ac:dyDescent="0.25">
      <c r="A134" s="38" t="s">
        <v>2146</v>
      </c>
      <c r="B134" s="39" t="s">
        <v>262</v>
      </c>
      <c r="C134" s="40" t="s">
        <v>263</v>
      </c>
      <c r="D134" s="57" t="s">
        <v>7378</v>
      </c>
      <c r="E134" s="41">
        <v>4</v>
      </c>
      <c r="F134" s="41">
        <v>1806000</v>
      </c>
      <c r="G134" s="42">
        <f t="shared" ref="G134:G197" si="7">+F134/$G$1</f>
        <v>69.461538461538467</v>
      </c>
      <c r="H134" s="43">
        <f t="shared" si="6"/>
        <v>451500</v>
      </c>
      <c r="I134" s="57" t="s">
        <v>7381</v>
      </c>
      <c r="J134" s="58">
        <v>4</v>
      </c>
      <c r="K134" s="58">
        <v>1806000</v>
      </c>
      <c r="L134" s="57" t="s">
        <v>7420</v>
      </c>
      <c r="M134" s="57" t="s">
        <v>7418</v>
      </c>
      <c r="N134" t="s">
        <v>10937</v>
      </c>
      <c r="T134" s="2">
        <v>4</v>
      </c>
      <c r="U134" s="2">
        <f t="shared" ref="U134:U197" si="8">+E134-T134</f>
        <v>0</v>
      </c>
    </row>
    <row r="135" spans="1:21" customFormat="1" ht="15" x14ac:dyDescent="0.25">
      <c r="A135" s="38" t="s">
        <v>2146</v>
      </c>
      <c r="B135" s="39" t="s">
        <v>264</v>
      </c>
      <c r="C135" s="40" t="s">
        <v>265</v>
      </c>
      <c r="D135" s="57" t="s">
        <v>7383</v>
      </c>
      <c r="E135" s="41">
        <v>250</v>
      </c>
      <c r="F135" s="41">
        <v>177250</v>
      </c>
      <c r="G135" s="42">
        <f t="shared" si="7"/>
        <v>6.8173076923076925</v>
      </c>
      <c r="H135" s="43">
        <f t="shared" si="6"/>
        <v>709</v>
      </c>
      <c r="I135" s="57" t="s">
        <v>7381</v>
      </c>
      <c r="J135" s="58">
        <v>650</v>
      </c>
      <c r="K135" s="58">
        <v>460850</v>
      </c>
      <c r="L135" s="57" t="s">
        <v>7419</v>
      </c>
      <c r="M135" s="57" t="s">
        <v>7416</v>
      </c>
      <c r="N135" t="s">
        <v>10939</v>
      </c>
      <c r="T135" s="2">
        <v>250</v>
      </c>
      <c r="U135" s="2">
        <f t="shared" si="8"/>
        <v>0</v>
      </c>
    </row>
    <row r="136" spans="1:21" customFormat="1" ht="15" x14ac:dyDescent="0.25">
      <c r="A136" s="38" t="s">
        <v>2146</v>
      </c>
      <c r="B136" s="39" t="s">
        <v>266</v>
      </c>
      <c r="C136" s="40" t="s">
        <v>267</v>
      </c>
      <c r="D136" s="57" t="s">
        <v>7378</v>
      </c>
      <c r="E136" s="41">
        <v>32976</v>
      </c>
      <c r="F136" s="41">
        <v>59890480</v>
      </c>
      <c r="G136" s="42">
        <f t="shared" si="7"/>
        <v>2303.48</v>
      </c>
      <c r="H136" s="43">
        <f t="shared" si="6"/>
        <v>1816.1838913148956</v>
      </c>
      <c r="I136" s="57" t="s">
        <v>7381</v>
      </c>
      <c r="J136" s="58">
        <v>32976</v>
      </c>
      <c r="K136" s="58">
        <v>59890480</v>
      </c>
      <c r="L136" s="57" t="s">
        <v>7420</v>
      </c>
      <c r="M136" s="57" t="s">
        <v>7418</v>
      </c>
      <c r="N136" t="s">
        <v>10937</v>
      </c>
      <c r="T136" s="2">
        <v>32976</v>
      </c>
      <c r="U136" s="2">
        <f t="shared" si="8"/>
        <v>0</v>
      </c>
    </row>
    <row r="137" spans="1:21" customFormat="1" ht="15" x14ac:dyDescent="0.25">
      <c r="A137" s="38" t="s">
        <v>2146</v>
      </c>
      <c r="B137" s="39" t="s">
        <v>268</v>
      </c>
      <c r="C137" s="40" t="s">
        <v>269</v>
      </c>
      <c r="D137" s="215" t="s">
        <v>7378</v>
      </c>
      <c r="E137" s="41">
        <v>28800</v>
      </c>
      <c r="F137" s="41">
        <v>7253054</v>
      </c>
      <c r="G137" s="42">
        <f t="shared" si="7"/>
        <v>278.96361538461537</v>
      </c>
      <c r="H137" s="43">
        <f t="shared" si="6"/>
        <v>251.84215277777778</v>
      </c>
      <c r="I137" s="57" t="s">
        <v>7381</v>
      </c>
      <c r="J137" s="58">
        <v>28800</v>
      </c>
      <c r="K137" s="58">
        <v>7253054</v>
      </c>
      <c r="L137" s="57" t="s">
        <v>7420</v>
      </c>
      <c r="M137" s="57" t="s">
        <v>7418</v>
      </c>
      <c r="N137" t="s">
        <v>10937</v>
      </c>
      <c r="O137" s="21"/>
      <c r="P137" s="21"/>
      <c r="T137" s="2">
        <v>28800</v>
      </c>
      <c r="U137" s="2">
        <f t="shared" si="8"/>
        <v>0</v>
      </c>
    </row>
    <row r="138" spans="1:21" customFormat="1" ht="15" x14ac:dyDescent="0.25">
      <c r="A138" s="38" t="s">
        <v>2146</v>
      </c>
      <c r="B138" s="39" t="s">
        <v>270</v>
      </c>
      <c r="C138" s="40" t="s">
        <v>271</v>
      </c>
      <c r="D138" s="57" t="s">
        <v>7378</v>
      </c>
      <c r="E138" s="41">
        <v>3304</v>
      </c>
      <c r="F138" s="41">
        <v>4427101</v>
      </c>
      <c r="G138" s="42">
        <f t="shared" si="7"/>
        <v>170.27311538461538</v>
      </c>
      <c r="H138" s="43">
        <f t="shared" si="6"/>
        <v>1339.9216101694915</v>
      </c>
      <c r="I138" s="57" t="s">
        <v>7381</v>
      </c>
      <c r="J138" s="58">
        <v>3304</v>
      </c>
      <c r="K138" s="58">
        <v>4427101</v>
      </c>
      <c r="L138" s="57" t="s">
        <v>7420</v>
      </c>
      <c r="M138" s="57" t="s">
        <v>7418</v>
      </c>
      <c r="N138" t="s">
        <v>10937</v>
      </c>
      <c r="T138" s="2">
        <v>3304</v>
      </c>
      <c r="U138" s="2">
        <f t="shared" si="8"/>
        <v>0</v>
      </c>
    </row>
    <row r="139" spans="1:21" customFormat="1" ht="15" x14ac:dyDescent="0.25">
      <c r="A139" s="38" t="s">
        <v>2146</v>
      </c>
      <c r="B139" s="39" t="s">
        <v>272</v>
      </c>
      <c r="C139" s="40" t="s">
        <v>273</v>
      </c>
      <c r="D139" s="57" t="s">
        <v>7383</v>
      </c>
      <c r="E139" s="41">
        <v>9119</v>
      </c>
      <c r="F139" s="41">
        <v>1951567</v>
      </c>
      <c r="G139" s="42">
        <f t="shared" si="7"/>
        <v>75.060269230769237</v>
      </c>
      <c r="H139" s="43">
        <f t="shared" si="6"/>
        <v>214.01107577585262</v>
      </c>
      <c r="I139" s="57" t="s">
        <v>7380</v>
      </c>
      <c r="J139" s="58">
        <v>9119</v>
      </c>
      <c r="K139" s="58">
        <v>1951567</v>
      </c>
      <c r="L139" s="57" t="s">
        <v>7420</v>
      </c>
      <c r="M139" s="57" t="s">
        <v>7416</v>
      </c>
      <c r="N139" t="s">
        <v>10937</v>
      </c>
      <c r="O139" s="2"/>
      <c r="P139" s="2"/>
      <c r="Q139" s="2"/>
      <c r="R139" s="2"/>
      <c r="S139" s="2"/>
      <c r="T139" s="2">
        <v>9119</v>
      </c>
      <c r="U139" s="2">
        <f t="shared" si="8"/>
        <v>0</v>
      </c>
    </row>
    <row r="140" spans="1:21" customFormat="1" ht="15" x14ac:dyDescent="0.25">
      <c r="A140" s="38" t="s">
        <v>2146</v>
      </c>
      <c r="B140" s="39" t="s">
        <v>274</v>
      </c>
      <c r="C140" s="40" t="s">
        <v>275</v>
      </c>
      <c r="D140" s="57" t="s">
        <v>7378</v>
      </c>
      <c r="E140" s="41">
        <v>2</v>
      </c>
      <c r="F140" s="41">
        <v>1672000</v>
      </c>
      <c r="G140" s="42">
        <f t="shared" si="7"/>
        <v>64.307692307692307</v>
      </c>
      <c r="H140" s="43">
        <f t="shared" si="6"/>
        <v>836000</v>
      </c>
      <c r="I140" s="57" t="s">
        <v>7381</v>
      </c>
      <c r="J140" s="58">
        <v>2</v>
      </c>
      <c r="K140" s="58">
        <v>1672000</v>
      </c>
      <c r="L140" s="57" t="s">
        <v>7420</v>
      </c>
      <c r="M140" s="57" t="s">
        <v>7418</v>
      </c>
      <c r="N140" t="s">
        <v>10937</v>
      </c>
      <c r="T140" s="2">
        <v>2</v>
      </c>
      <c r="U140" s="2">
        <f t="shared" si="8"/>
        <v>0</v>
      </c>
    </row>
    <row r="141" spans="1:21" customFormat="1" ht="15" x14ac:dyDescent="0.25">
      <c r="A141" s="38" t="s">
        <v>2146</v>
      </c>
      <c r="B141" s="39" t="s">
        <v>276</v>
      </c>
      <c r="C141" s="40" t="s">
        <v>277</v>
      </c>
      <c r="D141" s="57" t="s">
        <v>7383</v>
      </c>
      <c r="E141" s="41">
        <v>266</v>
      </c>
      <c r="F141" s="41">
        <v>35656385</v>
      </c>
      <c r="G141" s="42">
        <f t="shared" si="7"/>
        <v>1371.3994230769231</v>
      </c>
      <c r="H141" s="43">
        <f t="shared" si="6"/>
        <v>134046.56015037594</v>
      </c>
      <c r="I141" s="57" t="s">
        <v>7380</v>
      </c>
      <c r="J141" s="58">
        <v>266</v>
      </c>
      <c r="K141" s="58">
        <v>35656385</v>
      </c>
      <c r="L141" s="57" t="s">
        <v>7420</v>
      </c>
      <c r="M141" s="57" t="s">
        <v>7416</v>
      </c>
      <c r="N141" t="s">
        <v>10937</v>
      </c>
      <c r="O141" s="2"/>
      <c r="P141" s="2"/>
      <c r="Q141" s="2"/>
      <c r="R141" s="2"/>
      <c r="S141" s="2"/>
      <c r="T141" s="2">
        <v>266</v>
      </c>
      <c r="U141" s="2">
        <f t="shared" si="8"/>
        <v>0</v>
      </c>
    </row>
    <row r="142" spans="1:21" customFormat="1" ht="15" x14ac:dyDescent="0.25">
      <c r="A142" s="38" t="s">
        <v>2146</v>
      </c>
      <c r="B142" s="39" t="s">
        <v>278</v>
      </c>
      <c r="C142" s="40" t="s">
        <v>279</v>
      </c>
      <c r="D142" s="57" t="s">
        <v>7383</v>
      </c>
      <c r="E142" s="41">
        <v>120</v>
      </c>
      <c r="F142" s="41">
        <v>9899869</v>
      </c>
      <c r="G142" s="42">
        <f t="shared" si="7"/>
        <v>380.76419230769233</v>
      </c>
      <c r="H142" s="43">
        <f t="shared" si="6"/>
        <v>82498.90833333334</v>
      </c>
      <c r="I142" s="57" t="s">
        <v>7380</v>
      </c>
      <c r="J142" s="58">
        <v>120</v>
      </c>
      <c r="K142" s="58">
        <v>9899869</v>
      </c>
      <c r="L142" s="57" t="s">
        <v>7420</v>
      </c>
      <c r="M142" s="57" t="s">
        <v>7416</v>
      </c>
      <c r="N142" t="s">
        <v>10937</v>
      </c>
      <c r="O142" s="2"/>
      <c r="P142" s="2"/>
      <c r="Q142" s="2"/>
      <c r="R142" s="2"/>
      <c r="S142" s="2"/>
      <c r="T142" s="2">
        <v>120</v>
      </c>
      <c r="U142" s="2">
        <f t="shared" si="8"/>
        <v>0</v>
      </c>
    </row>
    <row r="143" spans="1:21" customFormat="1" ht="15" x14ac:dyDescent="0.25">
      <c r="A143" s="38" t="s">
        <v>2146</v>
      </c>
      <c r="B143" s="39" t="s">
        <v>280</v>
      </c>
      <c r="C143" s="40" t="s">
        <v>281</v>
      </c>
      <c r="D143" s="57" t="s">
        <v>7383</v>
      </c>
      <c r="E143" s="41">
        <v>5950</v>
      </c>
      <c r="F143" s="41">
        <v>1295218</v>
      </c>
      <c r="G143" s="42">
        <f t="shared" si="7"/>
        <v>49.81607692307692</v>
      </c>
      <c r="H143" s="43">
        <f t="shared" si="6"/>
        <v>217.6836974789916</v>
      </c>
      <c r="I143" s="57" t="s">
        <v>7380</v>
      </c>
      <c r="J143" s="58">
        <v>5950</v>
      </c>
      <c r="K143" s="58">
        <v>1295218</v>
      </c>
      <c r="L143" s="57" t="s">
        <v>7420</v>
      </c>
      <c r="M143" s="57" t="s">
        <v>7416</v>
      </c>
      <c r="N143" t="s">
        <v>10937</v>
      </c>
      <c r="O143" s="2"/>
      <c r="P143" s="2"/>
      <c r="Q143" s="2"/>
      <c r="R143" s="2"/>
      <c r="S143" s="2"/>
      <c r="T143" s="2">
        <v>5950</v>
      </c>
      <c r="U143" s="2">
        <f t="shared" si="8"/>
        <v>0</v>
      </c>
    </row>
    <row r="144" spans="1:21" customFormat="1" ht="15" x14ac:dyDescent="0.25">
      <c r="A144" s="38" t="s">
        <v>2146</v>
      </c>
      <c r="B144" s="39" t="s">
        <v>282</v>
      </c>
      <c r="C144" s="40" t="s">
        <v>283</v>
      </c>
      <c r="D144" s="57" t="s">
        <v>7383</v>
      </c>
      <c r="E144" s="41">
        <v>141</v>
      </c>
      <c r="F144" s="41">
        <v>2046051</v>
      </c>
      <c r="G144" s="42">
        <f t="shared" si="7"/>
        <v>78.694269230769237</v>
      </c>
      <c r="H144" s="43">
        <f t="shared" si="6"/>
        <v>14511</v>
      </c>
      <c r="I144" s="57" t="s">
        <v>7379</v>
      </c>
      <c r="J144" s="58">
        <v>0</v>
      </c>
      <c r="K144" s="58">
        <v>0</v>
      </c>
      <c r="L144" s="57" t="s">
        <v>7419</v>
      </c>
      <c r="M144" s="57"/>
      <c r="N144" t="s">
        <v>10939</v>
      </c>
      <c r="T144" s="2">
        <v>0</v>
      </c>
      <c r="U144" s="2">
        <f t="shared" si="8"/>
        <v>141</v>
      </c>
    </row>
    <row r="145" spans="1:21" customFormat="1" ht="15" x14ac:dyDescent="0.25">
      <c r="A145" s="38" t="s">
        <v>2146</v>
      </c>
      <c r="B145" s="39" t="s">
        <v>284</v>
      </c>
      <c r="C145" s="40" t="s">
        <v>285</v>
      </c>
      <c r="D145" s="57" t="s">
        <v>7383</v>
      </c>
      <c r="E145" s="41">
        <v>59</v>
      </c>
      <c r="F145" s="41">
        <v>856149</v>
      </c>
      <c r="G145" s="42">
        <f t="shared" si="7"/>
        <v>32.928807692307693</v>
      </c>
      <c r="H145" s="43">
        <f t="shared" si="6"/>
        <v>14511</v>
      </c>
      <c r="I145" s="57" t="s">
        <v>7380</v>
      </c>
      <c r="J145" s="58">
        <v>59</v>
      </c>
      <c r="K145" s="58">
        <v>856149</v>
      </c>
      <c r="L145" s="57" t="s">
        <v>7420</v>
      </c>
      <c r="M145" s="57" t="s">
        <v>7416</v>
      </c>
      <c r="N145" t="s">
        <v>10937</v>
      </c>
      <c r="O145" s="2"/>
      <c r="P145" s="2"/>
      <c r="Q145" s="2"/>
      <c r="R145" s="2"/>
      <c r="S145" s="2"/>
      <c r="T145" s="2">
        <v>59</v>
      </c>
      <c r="U145" s="2">
        <f t="shared" si="8"/>
        <v>0</v>
      </c>
    </row>
    <row r="146" spans="1:21" customFormat="1" ht="15" x14ac:dyDescent="0.25">
      <c r="A146" s="38" t="s">
        <v>2146</v>
      </c>
      <c r="B146" s="39" t="s">
        <v>286</v>
      </c>
      <c r="C146" s="40" t="s">
        <v>287</v>
      </c>
      <c r="D146" s="57" t="s">
        <v>7383</v>
      </c>
      <c r="E146" s="41">
        <v>26</v>
      </c>
      <c r="F146" s="41">
        <v>429312</v>
      </c>
      <c r="G146" s="42">
        <f t="shared" si="7"/>
        <v>16.512</v>
      </c>
      <c r="H146" s="43">
        <f t="shared" si="6"/>
        <v>16512</v>
      </c>
      <c r="I146" s="57" t="s">
        <v>7380</v>
      </c>
      <c r="J146" s="58">
        <v>26</v>
      </c>
      <c r="K146" s="58">
        <v>429312</v>
      </c>
      <c r="L146" s="57" t="s">
        <v>7420</v>
      </c>
      <c r="M146" s="57" t="s">
        <v>7416</v>
      </c>
      <c r="N146" t="s">
        <v>10937</v>
      </c>
      <c r="O146" s="2"/>
      <c r="P146" s="2"/>
      <c r="Q146" s="2"/>
      <c r="R146" s="2"/>
      <c r="S146" s="2"/>
      <c r="T146" s="2">
        <v>26</v>
      </c>
      <c r="U146" s="2">
        <f t="shared" si="8"/>
        <v>0</v>
      </c>
    </row>
    <row r="147" spans="1:21" customFormat="1" ht="15" x14ac:dyDescent="0.25">
      <c r="A147" s="38" t="s">
        <v>2146</v>
      </c>
      <c r="B147" s="39" t="s">
        <v>288</v>
      </c>
      <c r="C147" s="40" t="s">
        <v>289</v>
      </c>
      <c r="D147" s="57" t="s">
        <v>7383</v>
      </c>
      <c r="E147" s="41">
        <v>64.999999999999943</v>
      </c>
      <c r="F147" s="41">
        <v>170307.98440220417</v>
      </c>
      <c r="G147" s="42">
        <f t="shared" si="7"/>
        <v>6.550307092392468</v>
      </c>
      <c r="H147" s="43">
        <f t="shared" si="6"/>
        <v>2620.1228369569894</v>
      </c>
      <c r="I147" s="57" t="s">
        <v>7376</v>
      </c>
      <c r="J147" s="58">
        <v>0</v>
      </c>
      <c r="K147" s="58">
        <v>0</v>
      </c>
      <c r="L147" s="57" t="s">
        <v>7419</v>
      </c>
      <c r="M147" s="57"/>
      <c r="N147" t="s">
        <v>10939</v>
      </c>
      <c r="T147" s="2">
        <v>122.99999999999989</v>
      </c>
      <c r="U147" s="2">
        <f t="shared" si="8"/>
        <v>-57.999999999999943</v>
      </c>
    </row>
    <row r="148" spans="1:21" customFormat="1" ht="15" x14ac:dyDescent="0.25">
      <c r="A148" s="38" t="s">
        <v>2146</v>
      </c>
      <c r="B148" s="39" t="s">
        <v>290</v>
      </c>
      <c r="C148" s="40" t="s">
        <v>291</v>
      </c>
      <c r="D148" s="57" t="s">
        <v>7378</v>
      </c>
      <c r="E148" s="41">
        <v>118</v>
      </c>
      <c r="F148" s="41">
        <v>900871</v>
      </c>
      <c r="G148" s="42">
        <f t="shared" si="7"/>
        <v>34.648884615384617</v>
      </c>
      <c r="H148" s="43">
        <f t="shared" si="6"/>
        <v>7634.5</v>
      </c>
      <c r="I148" s="57" t="s">
        <v>7381</v>
      </c>
      <c r="J148" s="58">
        <v>118</v>
      </c>
      <c r="K148" s="58">
        <v>900871</v>
      </c>
      <c r="L148" s="57" t="s">
        <v>7420</v>
      </c>
      <c r="M148" s="57" t="s">
        <v>7418</v>
      </c>
      <c r="N148" t="s">
        <v>10937</v>
      </c>
      <c r="T148" s="2">
        <v>118</v>
      </c>
      <c r="U148" s="2">
        <f t="shared" si="8"/>
        <v>0</v>
      </c>
    </row>
    <row r="149" spans="1:21" customFormat="1" ht="15" x14ac:dyDescent="0.25">
      <c r="A149" s="38" t="s">
        <v>2146</v>
      </c>
      <c r="B149" s="39" t="s">
        <v>292</v>
      </c>
      <c r="C149" s="40" t="s">
        <v>293</v>
      </c>
      <c r="D149" s="57" t="s">
        <v>7378</v>
      </c>
      <c r="E149" s="41">
        <v>138</v>
      </c>
      <c r="F149" s="41">
        <v>1130220</v>
      </c>
      <c r="G149" s="42">
        <f t="shared" si="7"/>
        <v>43.47</v>
      </c>
      <c r="H149" s="43">
        <f t="shared" si="6"/>
        <v>8190</v>
      </c>
      <c r="I149" s="57" t="s">
        <v>7381</v>
      </c>
      <c r="J149" s="58">
        <v>138</v>
      </c>
      <c r="K149" s="58">
        <v>1130220</v>
      </c>
      <c r="L149" s="57" t="s">
        <v>7420</v>
      </c>
      <c r="M149" s="57" t="s">
        <v>7418</v>
      </c>
      <c r="N149" t="s">
        <v>10937</v>
      </c>
      <c r="T149" s="2">
        <v>138</v>
      </c>
      <c r="U149" s="2">
        <f t="shared" si="8"/>
        <v>0</v>
      </c>
    </row>
    <row r="150" spans="1:21" customFormat="1" ht="15" x14ac:dyDescent="0.25">
      <c r="A150" s="38" t="s">
        <v>2146</v>
      </c>
      <c r="B150" s="39" t="s">
        <v>294</v>
      </c>
      <c r="C150" s="40" t="s">
        <v>295</v>
      </c>
      <c r="D150" s="57" t="s">
        <v>7378</v>
      </c>
      <c r="E150" s="41">
        <v>235</v>
      </c>
      <c r="F150" s="41">
        <v>1764263</v>
      </c>
      <c r="G150" s="42">
        <f t="shared" si="7"/>
        <v>67.856269230769229</v>
      </c>
      <c r="H150" s="43">
        <f t="shared" si="6"/>
        <v>7507.5021276595744</v>
      </c>
      <c r="I150" s="57" t="s">
        <v>7381</v>
      </c>
      <c r="J150" s="58">
        <v>235</v>
      </c>
      <c r="K150" s="58">
        <v>1764263</v>
      </c>
      <c r="L150" s="57" t="s">
        <v>7420</v>
      </c>
      <c r="M150" s="57" t="s">
        <v>7418</v>
      </c>
      <c r="N150" t="s">
        <v>10937</v>
      </c>
      <c r="T150" s="2">
        <v>235</v>
      </c>
      <c r="U150" s="2">
        <f t="shared" si="8"/>
        <v>0</v>
      </c>
    </row>
    <row r="151" spans="1:21" customFormat="1" ht="15" x14ac:dyDescent="0.25">
      <c r="A151" s="38" t="s">
        <v>2146</v>
      </c>
      <c r="B151" s="39" t="s">
        <v>296</v>
      </c>
      <c r="C151" s="40" t="s">
        <v>297</v>
      </c>
      <c r="D151" s="57" t="s">
        <v>7378</v>
      </c>
      <c r="E151" s="41">
        <v>139</v>
      </c>
      <c r="F151" s="41">
        <v>1075165</v>
      </c>
      <c r="G151" s="42">
        <f t="shared" si="7"/>
        <v>41.352499999999999</v>
      </c>
      <c r="H151" s="43">
        <f t="shared" si="6"/>
        <v>7735</v>
      </c>
      <c r="I151" s="57" t="s">
        <v>7381</v>
      </c>
      <c r="J151" s="58">
        <v>139</v>
      </c>
      <c r="K151" s="58">
        <v>1075165</v>
      </c>
      <c r="L151" s="57" t="s">
        <v>7420</v>
      </c>
      <c r="M151" s="57" t="s">
        <v>7418</v>
      </c>
      <c r="N151" t="s">
        <v>10937</v>
      </c>
      <c r="T151" s="2">
        <v>139</v>
      </c>
      <c r="U151" s="2">
        <f t="shared" si="8"/>
        <v>0</v>
      </c>
    </row>
    <row r="152" spans="1:21" customFormat="1" ht="15" x14ac:dyDescent="0.25">
      <c r="A152" s="38" t="s">
        <v>2146</v>
      </c>
      <c r="B152" s="39" t="s">
        <v>298</v>
      </c>
      <c r="C152" s="40" t="s">
        <v>299</v>
      </c>
      <c r="D152" s="57" t="s">
        <v>7378</v>
      </c>
      <c r="E152" s="41">
        <v>470</v>
      </c>
      <c r="F152" s="41">
        <v>4556716</v>
      </c>
      <c r="G152" s="42">
        <f t="shared" si="7"/>
        <v>175.25830769230768</v>
      </c>
      <c r="H152" s="43">
        <f t="shared" si="6"/>
        <v>9695.1404255319158</v>
      </c>
      <c r="I152" s="57" t="s">
        <v>7381</v>
      </c>
      <c r="J152" s="58">
        <v>470</v>
      </c>
      <c r="K152" s="58">
        <v>4556716</v>
      </c>
      <c r="L152" s="57" t="s">
        <v>7420</v>
      </c>
      <c r="M152" s="57" t="s">
        <v>7418</v>
      </c>
      <c r="N152" t="s">
        <v>10937</v>
      </c>
      <c r="T152" s="2">
        <v>470</v>
      </c>
      <c r="U152" s="2">
        <f t="shared" si="8"/>
        <v>0</v>
      </c>
    </row>
    <row r="153" spans="1:21" customFormat="1" ht="15" x14ac:dyDescent="0.25">
      <c r="A153" s="38" t="s">
        <v>2146</v>
      </c>
      <c r="B153" s="39" t="s">
        <v>300</v>
      </c>
      <c r="C153" s="40" t="s">
        <v>301</v>
      </c>
      <c r="D153" s="57" t="s">
        <v>7378</v>
      </c>
      <c r="E153" s="41">
        <v>94</v>
      </c>
      <c r="F153" s="41">
        <v>727090</v>
      </c>
      <c r="G153" s="42">
        <f t="shared" si="7"/>
        <v>27.965</v>
      </c>
      <c r="H153" s="43">
        <f t="shared" si="6"/>
        <v>7735</v>
      </c>
      <c r="I153" s="57" t="s">
        <v>7381</v>
      </c>
      <c r="J153" s="58">
        <v>94</v>
      </c>
      <c r="K153" s="58">
        <v>727090</v>
      </c>
      <c r="L153" s="57" t="s">
        <v>7420</v>
      </c>
      <c r="M153" s="57" t="s">
        <v>7418</v>
      </c>
      <c r="N153" t="s">
        <v>10937</v>
      </c>
      <c r="T153" s="2">
        <v>94</v>
      </c>
      <c r="U153" s="2">
        <f t="shared" si="8"/>
        <v>0</v>
      </c>
    </row>
    <row r="154" spans="1:21" customFormat="1" ht="15" x14ac:dyDescent="0.25">
      <c r="A154" s="38" t="s">
        <v>2146</v>
      </c>
      <c r="B154" s="39" t="s">
        <v>302</v>
      </c>
      <c r="C154" s="40" t="s">
        <v>303</v>
      </c>
      <c r="D154" s="57" t="s">
        <v>7378</v>
      </c>
      <c r="E154" s="41">
        <v>187</v>
      </c>
      <c r="F154" s="41">
        <v>1361360</v>
      </c>
      <c r="G154" s="42">
        <f t="shared" si="7"/>
        <v>52.36</v>
      </c>
      <c r="H154" s="43">
        <f t="shared" si="6"/>
        <v>7280</v>
      </c>
      <c r="I154" s="57" t="s">
        <v>7381</v>
      </c>
      <c r="J154" s="58">
        <v>187</v>
      </c>
      <c r="K154" s="58">
        <v>1361360</v>
      </c>
      <c r="L154" s="57" t="s">
        <v>7420</v>
      </c>
      <c r="M154" s="57" t="s">
        <v>7418</v>
      </c>
      <c r="N154" t="s">
        <v>10937</v>
      </c>
      <c r="T154" s="2">
        <v>187</v>
      </c>
      <c r="U154" s="2">
        <f t="shared" si="8"/>
        <v>0</v>
      </c>
    </row>
    <row r="155" spans="1:21" customFormat="1" ht="15" x14ac:dyDescent="0.25">
      <c r="A155" s="38" t="s">
        <v>2146</v>
      </c>
      <c r="B155" s="39" t="s">
        <v>304</v>
      </c>
      <c r="C155" s="40" t="s">
        <v>305</v>
      </c>
      <c r="D155" s="57" t="s">
        <v>7378</v>
      </c>
      <c r="E155" s="41">
        <v>1328</v>
      </c>
      <c r="F155" s="41">
        <v>10272080</v>
      </c>
      <c r="G155" s="42">
        <f t="shared" si="7"/>
        <v>395.08</v>
      </c>
      <c r="H155" s="43">
        <f t="shared" si="6"/>
        <v>7735</v>
      </c>
      <c r="I155" s="57" t="s">
        <v>7381</v>
      </c>
      <c r="J155" s="58">
        <v>1328</v>
      </c>
      <c r="K155" s="58">
        <v>10272080</v>
      </c>
      <c r="L155" s="57" t="s">
        <v>7420</v>
      </c>
      <c r="M155" s="57" t="s">
        <v>7418</v>
      </c>
      <c r="N155" t="s">
        <v>10937</v>
      </c>
      <c r="T155" s="2">
        <v>1328</v>
      </c>
      <c r="U155" s="2">
        <f t="shared" si="8"/>
        <v>0</v>
      </c>
    </row>
    <row r="156" spans="1:21" customFormat="1" ht="15" x14ac:dyDescent="0.25">
      <c r="A156" s="38" t="s">
        <v>2146</v>
      </c>
      <c r="B156" s="39" t="s">
        <v>306</v>
      </c>
      <c r="C156" s="40" t="s">
        <v>307</v>
      </c>
      <c r="D156" s="57" t="s">
        <v>7378</v>
      </c>
      <c r="E156" s="41">
        <v>596</v>
      </c>
      <c r="F156" s="41">
        <v>12609870</v>
      </c>
      <c r="G156" s="42">
        <f t="shared" si="7"/>
        <v>484.995</v>
      </c>
      <c r="H156" s="43">
        <f t="shared" si="6"/>
        <v>21157.5</v>
      </c>
      <c r="I156" s="57" t="s">
        <v>7381</v>
      </c>
      <c r="J156" s="58">
        <v>596</v>
      </c>
      <c r="K156" s="58">
        <v>12609870</v>
      </c>
      <c r="L156" s="57" t="s">
        <v>7420</v>
      </c>
      <c r="M156" s="57" t="s">
        <v>7418</v>
      </c>
      <c r="N156" t="s">
        <v>10937</v>
      </c>
      <c r="T156" s="2">
        <v>596</v>
      </c>
      <c r="U156" s="2">
        <f t="shared" si="8"/>
        <v>0</v>
      </c>
    </row>
    <row r="157" spans="1:21" customFormat="1" ht="15" x14ac:dyDescent="0.25">
      <c r="A157" s="38" t="s">
        <v>2146</v>
      </c>
      <c r="B157" s="39" t="s">
        <v>308</v>
      </c>
      <c r="C157" s="40" t="s">
        <v>309</v>
      </c>
      <c r="D157" s="57" t="s">
        <v>7378</v>
      </c>
      <c r="E157" s="41">
        <v>429</v>
      </c>
      <c r="F157" s="41">
        <v>3415913</v>
      </c>
      <c r="G157" s="42">
        <f t="shared" si="7"/>
        <v>131.38126923076922</v>
      </c>
      <c r="H157" s="43">
        <f t="shared" si="6"/>
        <v>7962.5011655011658</v>
      </c>
      <c r="I157" s="57" t="s">
        <v>7381</v>
      </c>
      <c r="J157" s="58">
        <v>429</v>
      </c>
      <c r="K157" s="58">
        <v>3415913</v>
      </c>
      <c r="L157" s="57" t="s">
        <v>7420</v>
      </c>
      <c r="M157" s="57" t="s">
        <v>7418</v>
      </c>
      <c r="N157" t="s">
        <v>10937</v>
      </c>
      <c r="T157" s="2">
        <v>429</v>
      </c>
      <c r="U157" s="2">
        <f t="shared" si="8"/>
        <v>0</v>
      </c>
    </row>
    <row r="158" spans="1:21" customFormat="1" ht="15" x14ac:dyDescent="0.25">
      <c r="A158" s="38" t="s">
        <v>2146</v>
      </c>
      <c r="B158" s="39" t="s">
        <v>310</v>
      </c>
      <c r="C158" s="40" t="s">
        <v>311</v>
      </c>
      <c r="D158" s="57" t="s">
        <v>7378</v>
      </c>
      <c r="E158" s="41">
        <v>678</v>
      </c>
      <c r="F158" s="41">
        <v>15116010</v>
      </c>
      <c r="G158" s="42">
        <f t="shared" si="7"/>
        <v>581.38499999999999</v>
      </c>
      <c r="H158" s="43">
        <f t="shared" si="6"/>
        <v>22295</v>
      </c>
      <c r="I158" s="57" t="s">
        <v>7381</v>
      </c>
      <c r="J158" s="58">
        <v>678</v>
      </c>
      <c r="K158" s="58">
        <v>15116010</v>
      </c>
      <c r="L158" s="57" t="s">
        <v>7420</v>
      </c>
      <c r="M158" s="57" t="s">
        <v>7418</v>
      </c>
      <c r="N158" t="s">
        <v>10937</v>
      </c>
      <c r="T158" s="2">
        <v>678</v>
      </c>
      <c r="U158" s="2">
        <f t="shared" si="8"/>
        <v>0</v>
      </c>
    </row>
    <row r="159" spans="1:21" customFormat="1" ht="15" x14ac:dyDescent="0.25">
      <c r="A159" s="38" t="s">
        <v>2146</v>
      </c>
      <c r="B159" s="39" t="s">
        <v>312</v>
      </c>
      <c r="C159" s="40" t="s">
        <v>313</v>
      </c>
      <c r="D159" s="57" t="s">
        <v>7378</v>
      </c>
      <c r="E159" s="41">
        <v>460</v>
      </c>
      <c r="F159" s="41">
        <v>3872050</v>
      </c>
      <c r="G159" s="42">
        <f t="shared" si="7"/>
        <v>148.92500000000001</v>
      </c>
      <c r="H159" s="43">
        <f t="shared" si="6"/>
        <v>8417.5</v>
      </c>
      <c r="I159" s="57" t="s">
        <v>7381</v>
      </c>
      <c r="J159" s="58">
        <v>460</v>
      </c>
      <c r="K159" s="58">
        <v>3872050</v>
      </c>
      <c r="L159" s="57" t="s">
        <v>7420</v>
      </c>
      <c r="M159" s="57" t="s">
        <v>7418</v>
      </c>
      <c r="N159" t="s">
        <v>10937</v>
      </c>
      <c r="T159" s="2">
        <v>460</v>
      </c>
      <c r="U159" s="2">
        <f t="shared" si="8"/>
        <v>0</v>
      </c>
    </row>
    <row r="160" spans="1:21" customFormat="1" ht="15" x14ac:dyDescent="0.25">
      <c r="A160" s="38" t="s">
        <v>2146</v>
      </c>
      <c r="B160" s="39" t="s">
        <v>314</v>
      </c>
      <c r="C160" s="40" t="s">
        <v>315</v>
      </c>
      <c r="D160" s="57" t="s">
        <v>7378</v>
      </c>
      <c r="E160" s="41">
        <v>480</v>
      </c>
      <c r="F160" s="41">
        <v>7644000</v>
      </c>
      <c r="G160" s="42">
        <f t="shared" si="7"/>
        <v>294</v>
      </c>
      <c r="H160" s="43">
        <f t="shared" si="6"/>
        <v>15925</v>
      </c>
      <c r="I160" s="57" t="s">
        <v>7381</v>
      </c>
      <c r="J160" s="58">
        <v>480</v>
      </c>
      <c r="K160" s="58">
        <v>7644000</v>
      </c>
      <c r="L160" s="57" t="s">
        <v>7420</v>
      </c>
      <c r="M160" s="57" t="s">
        <v>7418</v>
      </c>
      <c r="N160" t="s">
        <v>10937</v>
      </c>
      <c r="T160" s="2">
        <v>480</v>
      </c>
      <c r="U160" s="2">
        <f t="shared" si="8"/>
        <v>0</v>
      </c>
    </row>
    <row r="161" spans="1:21" customFormat="1" ht="15" x14ac:dyDescent="0.25">
      <c r="A161" s="38" t="s">
        <v>2146</v>
      </c>
      <c r="B161" s="39" t="s">
        <v>316</v>
      </c>
      <c r="C161" s="40" t="s">
        <v>317</v>
      </c>
      <c r="D161" s="57" t="s">
        <v>7378</v>
      </c>
      <c r="E161" s="41">
        <v>390</v>
      </c>
      <c r="F161" s="41">
        <v>2750475</v>
      </c>
      <c r="G161" s="42">
        <f t="shared" si="7"/>
        <v>105.78749999999999</v>
      </c>
      <c r="H161" s="43">
        <f t="shared" si="6"/>
        <v>7052.5</v>
      </c>
      <c r="I161" s="57" t="s">
        <v>7381</v>
      </c>
      <c r="J161" s="58">
        <v>390</v>
      </c>
      <c r="K161" s="58">
        <v>2750475</v>
      </c>
      <c r="L161" s="57" t="s">
        <v>7420</v>
      </c>
      <c r="M161" s="57" t="s">
        <v>7418</v>
      </c>
      <c r="N161" t="s">
        <v>10937</v>
      </c>
      <c r="T161" s="2">
        <v>390</v>
      </c>
      <c r="U161" s="2">
        <f t="shared" si="8"/>
        <v>0</v>
      </c>
    </row>
    <row r="162" spans="1:21" customFormat="1" ht="15" x14ac:dyDescent="0.25">
      <c r="A162" s="38" t="s">
        <v>2146</v>
      </c>
      <c r="B162" s="39" t="s">
        <v>318</v>
      </c>
      <c r="C162" s="40" t="s">
        <v>319</v>
      </c>
      <c r="D162" s="57" t="s">
        <v>7378</v>
      </c>
      <c r="E162" s="41">
        <v>300</v>
      </c>
      <c r="F162" s="41">
        <v>2388750</v>
      </c>
      <c r="G162" s="42">
        <f t="shared" si="7"/>
        <v>91.875</v>
      </c>
      <c r="H162" s="43">
        <f t="shared" si="6"/>
        <v>7962.5</v>
      </c>
      <c r="I162" s="57" t="s">
        <v>7381</v>
      </c>
      <c r="J162" s="58">
        <v>300</v>
      </c>
      <c r="K162" s="58">
        <v>2388750</v>
      </c>
      <c r="L162" s="57" t="s">
        <v>7420</v>
      </c>
      <c r="M162" s="57" t="s">
        <v>7418</v>
      </c>
      <c r="N162" t="s">
        <v>10937</v>
      </c>
      <c r="T162" s="2">
        <v>300</v>
      </c>
      <c r="U162" s="2">
        <f t="shared" si="8"/>
        <v>0</v>
      </c>
    </row>
    <row r="163" spans="1:21" customFormat="1" ht="15" x14ac:dyDescent="0.25">
      <c r="A163" s="38" t="s">
        <v>2146</v>
      </c>
      <c r="B163" s="39" t="s">
        <v>320</v>
      </c>
      <c r="C163" s="40" t="s">
        <v>321</v>
      </c>
      <c r="D163" s="57" t="s">
        <v>7378</v>
      </c>
      <c r="E163" s="41">
        <v>525</v>
      </c>
      <c r="F163" s="41">
        <v>4180313</v>
      </c>
      <c r="G163" s="42">
        <f t="shared" si="7"/>
        <v>160.78126923076923</v>
      </c>
      <c r="H163" s="43">
        <f t="shared" si="6"/>
        <v>7962.5009523809522</v>
      </c>
      <c r="I163" s="57" t="s">
        <v>7381</v>
      </c>
      <c r="J163" s="58">
        <v>525</v>
      </c>
      <c r="K163" s="58">
        <v>4180313</v>
      </c>
      <c r="L163" s="57" t="s">
        <v>7420</v>
      </c>
      <c r="M163" s="57" t="s">
        <v>7418</v>
      </c>
      <c r="N163" t="s">
        <v>10937</v>
      </c>
      <c r="T163" s="2">
        <v>525</v>
      </c>
      <c r="U163" s="2">
        <f t="shared" si="8"/>
        <v>0</v>
      </c>
    </row>
    <row r="164" spans="1:21" customFormat="1" ht="15" x14ac:dyDescent="0.25">
      <c r="A164" s="38" t="s">
        <v>2146</v>
      </c>
      <c r="B164" s="39" t="s">
        <v>322</v>
      </c>
      <c r="C164" s="40" t="s">
        <v>323</v>
      </c>
      <c r="D164" s="57" t="s">
        <v>7378</v>
      </c>
      <c r="E164" s="41">
        <v>59</v>
      </c>
      <c r="F164" s="41">
        <v>2107333</v>
      </c>
      <c r="G164" s="42">
        <f t="shared" si="7"/>
        <v>81.051269230769236</v>
      </c>
      <c r="H164" s="43">
        <f t="shared" si="6"/>
        <v>35717.508474576272</v>
      </c>
      <c r="I164" s="57" t="s">
        <v>7381</v>
      </c>
      <c r="J164" s="58">
        <v>59</v>
      </c>
      <c r="K164" s="58">
        <v>2107333</v>
      </c>
      <c r="L164" s="57" t="s">
        <v>7420</v>
      </c>
      <c r="M164" s="57" t="s">
        <v>7418</v>
      </c>
      <c r="N164" t="s">
        <v>10937</v>
      </c>
      <c r="T164" s="2">
        <v>59</v>
      </c>
      <c r="U164" s="2">
        <f t="shared" si="8"/>
        <v>0</v>
      </c>
    </row>
    <row r="165" spans="1:21" customFormat="1" ht="15" x14ac:dyDescent="0.25">
      <c r="A165" s="38" t="s">
        <v>2146</v>
      </c>
      <c r="B165" s="39" t="s">
        <v>324</v>
      </c>
      <c r="C165" s="40" t="s">
        <v>325</v>
      </c>
      <c r="D165" s="57" t="s">
        <v>7378</v>
      </c>
      <c r="E165" s="41">
        <v>80</v>
      </c>
      <c r="F165" s="41">
        <v>2511600</v>
      </c>
      <c r="G165" s="42">
        <f t="shared" si="7"/>
        <v>96.6</v>
      </c>
      <c r="H165" s="43">
        <f t="shared" si="6"/>
        <v>31395</v>
      </c>
      <c r="I165" s="57" t="s">
        <v>7381</v>
      </c>
      <c r="J165" s="58">
        <v>80</v>
      </c>
      <c r="K165" s="58">
        <v>2511600</v>
      </c>
      <c r="L165" s="57" t="s">
        <v>7420</v>
      </c>
      <c r="M165" s="57" t="s">
        <v>7418</v>
      </c>
      <c r="N165" t="s">
        <v>10937</v>
      </c>
      <c r="T165" s="2">
        <v>80</v>
      </c>
      <c r="U165" s="2">
        <f t="shared" si="8"/>
        <v>0</v>
      </c>
    </row>
    <row r="166" spans="1:21" customFormat="1" ht="15" x14ac:dyDescent="0.25">
      <c r="A166" s="38" t="s">
        <v>2146</v>
      </c>
      <c r="B166" s="39" t="s">
        <v>326</v>
      </c>
      <c r="C166" s="40" t="s">
        <v>327</v>
      </c>
      <c r="D166" s="57" t="s">
        <v>7378</v>
      </c>
      <c r="E166" s="41">
        <v>177</v>
      </c>
      <c r="F166" s="41">
        <v>5073705</v>
      </c>
      <c r="G166" s="42">
        <f t="shared" si="7"/>
        <v>195.14250000000001</v>
      </c>
      <c r="H166" s="43">
        <f t="shared" si="6"/>
        <v>28665</v>
      </c>
      <c r="I166" s="57" t="s">
        <v>7381</v>
      </c>
      <c r="J166" s="58">
        <v>177</v>
      </c>
      <c r="K166" s="58">
        <v>5073705</v>
      </c>
      <c r="L166" s="57" t="s">
        <v>7420</v>
      </c>
      <c r="M166" s="57" t="s">
        <v>7418</v>
      </c>
      <c r="N166" t="s">
        <v>10937</v>
      </c>
      <c r="T166" s="2">
        <v>177</v>
      </c>
      <c r="U166" s="2">
        <f t="shared" si="8"/>
        <v>0</v>
      </c>
    </row>
    <row r="167" spans="1:21" customFormat="1" ht="15" x14ac:dyDescent="0.25">
      <c r="A167" s="38" t="s">
        <v>2146</v>
      </c>
      <c r="B167" s="39" t="s">
        <v>328</v>
      </c>
      <c r="C167" s="40" t="s">
        <v>329</v>
      </c>
      <c r="D167" s="57" t="s">
        <v>7378</v>
      </c>
      <c r="E167" s="41">
        <v>124</v>
      </c>
      <c r="F167" s="41">
        <v>2454270</v>
      </c>
      <c r="G167" s="42">
        <f t="shared" si="7"/>
        <v>94.394999999999996</v>
      </c>
      <c r="H167" s="43">
        <f t="shared" si="6"/>
        <v>19792.5</v>
      </c>
      <c r="I167" s="57" t="s">
        <v>7381</v>
      </c>
      <c r="J167" s="58">
        <v>124</v>
      </c>
      <c r="K167" s="58">
        <v>2454270</v>
      </c>
      <c r="L167" s="57" t="s">
        <v>7420</v>
      </c>
      <c r="M167" s="57" t="s">
        <v>7418</v>
      </c>
      <c r="N167" t="s">
        <v>10937</v>
      </c>
      <c r="T167" s="2">
        <v>124</v>
      </c>
      <c r="U167" s="2">
        <f t="shared" si="8"/>
        <v>0</v>
      </c>
    </row>
    <row r="168" spans="1:21" customFormat="1" ht="15" x14ac:dyDescent="0.25">
      <c r="A168" s="38" t="s">
        <v>2146</v>
      </c>
      <c r="B168" s="39" t="s">
        <v>330</v>
      </c>
      <c r="C168" s="40" t="s">
        <v>331</v>
      </c>
      <c r="D168" s="57" t="s">
        <v>7378</v>
      </c>
      <c r="E168" s="41">
        <v>2898</v>
      </c>
      <c r="F168" s="41">
        <v>6056820</v>
      </c>
      <c r="G168" s="42">
        <f t="shared" si="7"/>
        <v>232.95461538461538</v>
      </c>
      <c r="H168" s="43">
        <f t="shared" si="6"/>
        <v>2090</v>
      </c>
      <c r="I168" s="57" t="s">
        <v>7381</v>
      </c>
      <c r="J168" s="58">
        <v>2898</v>
      </c>
      <c r="K168" s="58">
        <v>6056820</v>
      </c>
      <c r="L168" s="57" t="s">
        <v>7420</v>
      </c>
      <c r="M168" s="57" t="s">
        <v>7418</v>
      </c>
      <c r="N168" t="s">
        <v>10937</v>
      </c>
      <c r="T168" s="2">
        <v>2898</v>
      </c>
      <c r="U168" s="2">
        <f t="shared" si="8"/>
        <v>0</v>
      </c>
    </row>
    <row r="169" spans="1:21" customFormat="1" ht="15" x14ac:dyDescent="0.25">
      <c r="A169" s="38" t="s">
        <v>2146</v>
      </c>
      <c r="B169" s="39" t="s">
        <v>332</v>
      </c>
      <c r="C169" s="40" t="s">
        <v>333</v>
      </c>
      <c r="D169" s="57" t="s">
        <v>7378</v>
      </c>
      <c r="E169" s="41">
        <v>1894</v>
      </c>
      <c r="F169" s="41">
        <v>100292</v>
      </c>
      <c r="G169" s="42">
        <f t="shared" si="7"/>
        <v>3.8573846153846154</v>
      </c>
      <c r="H169" s="43">
        <f t="shared" si="6"/>
        <v>52.952481520591341</v>
      </c>
      <c r="I169" s="57" t="s">
        <v>7381</v>
      </c>
      <c r="J169" s="58">
        <v>1894</v>
      </c>
      <c r="K169" s="58">
        <v>100292</v>
      </c>
      <c r="L169" s="57" t="s">
        <v>7420</v>
      </c>
      <c r="M169" s="57" t="s">
        <v>7418</v>
      </c>
      <c r="N169" t="s">
        <v>10937</v>
      </c>
      <c r="T169" s="2">
        <v>1894</v>
      </c>
      <c r="U169" s="2">
        <f t="shared" si="8"/>
        <v>0</v>
      </c>
    </row>
    <row r="170" spans="1:21" customFormat="1" ht="15" x14ac:dyDescent="0.25">
      <c r="A170" s="38" t="s">
        <v>2146</v>
      </c>
      <c r="B170" s="39" t="s">
        <v>334</v>
      </c>
      <c r="C170" s="40" t="s">
        <v>335</v>
      </c>
      <c r="D170" s="57" t="s">
        <v>7383</v>
      </c>
      <c r="E170" s="41">
        <v>21</v>
      </c>
      <c r="F170" s="41">
        <v>6818217</v>
      </c>
      <c r="G170" s="42">
        <f t="shared" si="7"/>
        <v>262.23911538461539</v>
      </c>
      <c r="H170" s="43">
        <f t="shared" si="6"/>
        <v>324677</v>
      </c>
      <c r="I170" s="57" t="s">
        <v>7386</v>
      </c>
      <c r="J170" s="58">
        <v>21</v>
      </c>
      <c r="K170" s="58">
        <v>6818217</v>
      </c>
      <c r="L170" s="57" t="s">
        <v>7420</v>
      </c>
      <c r="M170" s="57" t="s">
        <v>7416</v>
      </c>
      <c r="N170" t="s">
        <v>10937</v>
      </c>
      <c r="O170" s="2"/>
      <c r="P170" s="2"/>
      <c r="Q170" s="2"/>
      <c r="R170" s="2"/>
      <c r="S170" s="2"/>
      <c r="T170" s="2">
        <v>21</v>
      </c>
      <c r="U170" s="2">
        <f t="shared" si="8"/>
        <v>0</v>
      </c>
    </row>
    <row r="171" spans="1:21" customFormat="1" ht="15" x14ac:dyDescent="0.25">
      <c r="A171" s="38" t="s">
        <v>2146</v>
      </c>
      <c r="B171" s="39" t="s">
        <v>336</v>
      </c>
      <c r="C171" s="40" t="s">
        <v>337</v>
      </c>
      <c r="D171" s="57" t="s">
        <v>7378</v>
      </c>
      <c r="E171" s="41">
        <v>11500</v>
      </c>
      <c r="F171" s="41">
        <v>9619632</v>
      </c>
      <c r="G171" s="42">
        <f t="shared" si="7"/>
        <v>369.98584615384613</v>
      </c>
      <c r="H171" s="43">
        <f t="shared" si="6"/>
        <v>836.48973913043483</v>
      </c>
      <c r="I171" s="57" t="s">
        <v>7381</v>
      </c>
      <c r="J171" s="58">
        <v>11500</v>
      </c>
      <c r="K171" s="58">
        <v>9619632</v>
      </c>
      <c r="L171" s="57" t="s">
        <v>7420</v>
      </c>
      <c r="M171" s="57" t="s">
        <v>7418</v>
      </c>
      <c r="N171" t="s">
        <v>10937</v>
      </c>
      <c r="T171" s="2">
        <v>11500</v>
      </c>
      <c r="U171" s="2">
        <f t="shared" si="8"/>
        <v>0</v>
      </c>
    </row>
    <row r="172" spans="1:21" customFormat="1" ht="15" x14ac:dyDescent="0.25">
      <c r="A172" s="38" t="s">
        <v>2146</v>
      </c>
      <c r="B172" s="39" t="s">
        <v>338</v>
      </c>
      <c r="C172" s="40" t="s">
        <v>339</v>
      </c>
      <c r="D172" s="57" t="s">
        <v>7378</v>
      </c>
      <c r="E172" s="41">
        <v>1089</v>
      </c>
      <c r="F172" s="41">
        <v>1233025</v>
      </c>
      <c r="G172" s="42">
        <f t="shared" si="7"/>
        <v>47.424038461538458</v>
      </c>
      <c r="H172" s="43">
        <f t="shared" si="6"/>
        <v>1132.2543617998163</v>
      </c>
      <c r="I172" s="57" t="s">
        <v>7381</v>
      </c>
      <c r="J172" s="58">
        <v>1089</v>
      </c>
      <c r="K172" s="58">
        <v>1233025</v>
      </c>
      <c r="L172" s="57" t="s">
        <v>7420</v>
      </c>
      <c r="M172" s="57" t="s">
        <v>7418</v>
      </c>
      <c r="N172" t="s">
        <v>10937</v>
      </c>
      <c r="T172" s="2">
        <v>1089</v>
      </c>
      <c r="U172" s="2">
        <f t="shared" si="8"/>
        <v>0</v>
      </c>
    </row>
    <row r="173" spans="1:21" customFormat="1" ht="15" x14ac:dyDescent="0.25">
      <c r="A173" s="38" t="s">
        <v>2146</v>
      </c>
      <c r="B173" s="39" t="s">
        <v>340</v>
      </c>
      <c r="C173" s="40" t="s">
        <v>341</v>
      </c>
      <c r="D173" s="57" t="s">
        <v>7378</v>
      </c>
      <c r="E173" s="41">
        <v>3848</v>
      </c>
      <c r="F173" s="41">
        <v>372855</v>
      </c>
      <c r="G173" s="42">
        <f t="shared" si="7"/>
        <v>14.340576923076924</v>
      </c>
      <c r="H173" s="43">
        <f t="shared" si="6"/>
        <v>96.895790020790017</v>
      </c>
      <c r="I173" s="57" t="s">
        <v>7381</v>
      </c>
      <c r="J173" s="58">
        <v>3848</v>
      </c>
      <c r="K173" s="58">
        <v>372855</v>
      </c>
      <c r="L173" s="57" t="s">
        <v>7420</v>
      </c>
      <c r="M173" s="57" t="s">
        <v>7418</v>
      </c>
      <c r="N173" t="s">
        <v>10937</v>
      </c>
      <c r="T173" s="2">
        <v>3848</v>
      </c>
      <c r="U173" s="2">
        <f t="shared" si="8"/>
        <v>0</v>
      </c>
    </row>
    <row r="174" spans="1:21" customFormat="1" ht="15" x14ac:dyDescent="0.25">
      <c r="A174" s="38" t="s">
        <v>2146</v>
      </c>
      <c r="B174" s="39" t="s">
        <v>342</v>
      </c>
      <c r="C174" s="40" t="s">
        <v>343</v>
      </c>
      <c r="D174" s="57" t="s">
        <v>7383</v>
      </c>
      <c r="E174" s="41">
        <v>15</v>
      </c>
      <c r="F174" s="41">
        <v>1512000</v>
      </c>
      <c r="G174" s="42">
        <f t="shared" si="7"/>
        <v>58.153846153846153</v>
      </c>
      <c r="H174" s="43">
        <f t="shared" si="6"/>
        <v>100800</v>
      </c>
      <c r="I174" s="57" t="s">
        <v>7386</v>
      </c>
      <c r="J174" s="58">
        <v>15</v>
      </c>
      <c r="K174" s="58">
        <v>1512000</v>
      </c>
      <c r="L174" s="57" t="s">
        <v>7420</v>
      </c>
      <c r="M174" s="57" t="s">
        <v>7416</v>
      </c>
      <c r="N174" t="s">
        <v>10937</v>
      </c>
      <c r="O174" s="2"/>
      <c r="P174" s="2"/>
      <c r="Q174" s="2"/>
      <c r="R174" s="2"/>
      <c r="S174" s="2"/>
      <c r="T174" s="2">
        <v>15</v>
      </c>
      <c r="U174" s="2">
        <f t="shared" si="8"/>
        <v>0</v>
      </c>
    </row>
    <row r="175" spans="1:21" customFormat="1" ht="15" x14ac:dyDescent="0.25">
      <c r="A175" s="38" t="s">
        <v>2146</v>
      </c>
      <c r="B175" s="39" t="s">
        <v>344</v>
      </c>
      <c r="C175" s="40" t="s">
        <v>345</v>
      </c>
      <c r="D175" s="57" t="s">
        <v>7383</v>
      </c>
      <c r="E175" s="41">
        <v>34</v>
      </c>
      <c r="F175" s="41">
        <v>9656000</v>
      </c>
      <c r="G175" s="42">
        <f t="shared" si="7"/>
        <v>371.38461538461536</v>
      </c>
      <c r="H175" s="43">
        <f t="shared" si="6"/>
        <v>284000</v>
      </c>
      <c r="I175" s="57" t="s">
        <v>7386</v>
      </c>
      <c r="J175" s="58">
        <v>34</v>
      </c>
      <c r="K175" s="58">
        <v>9656000</v>
      </c>
      <c r="L175" s="57" t="s">
        <v>7420</v>
      </c>
      <c r="M175" s="57" t="s">
        <v>7416</v>
      </c>
      <c r="N175" t="s">
        <v>10937</v>
      </c>
      <c r="O175" s="2"/>
      <c r="P175" s="2"/>
      <c r="Q175" s="2"/>
      <c r="R175" s="2"/>
      <c r="S175" s="2"/>
      <c r="T175" s="2">
        <v>34</v>
      </c>
      <c r="U175" s="2">
        <f t="shared" si="8"/>
        <v>0</v>
      </c>
    </row>
    <row r="176" spans="1:21" customFormat="1" ht="15" x14ac:dyDescent="0.25">
      <c r="A176" s="38" t="s">
        <v>2146</v>
      </c>
      <c r="B176" s="39" t="s">
        <v>346</v>
      </c>
      <c r="C176" s="40" t="s">
        <v>347</v>
      </c>
      <c r="D176" s="57" t="s">
        <v>7378</v>
      </c>
      <c r="E176" s="41">
        <v>1</v>
      </c>
      <c r="F176" s="41">
        <v>550000</v>
      </c>
      <c r="G176" s="42">
        <f t="shared" si="7"/>
        <v>21.153846153846153</v>
      </c>
      <c r="H176" s="43">
        <f t="shared" si="6"/>
        <v>550000</v>
      </c>
      <c r="I176" s="57" t="s">
        <v>7381</v>
      </c>
      <c r="J176" s="58">
        <v>1</v>
      </c>
      <c r="K176" s="58">
        <v>550000</v>
      </c>
      <c r="L176" s="57" t="s">
        <v>7420</v>
      </c>
      <c r="M176" s="57" t="s">
        <v>7418</v>
      </c>
      <c r="N176" t="s">
        <v>10937</v>
      </c>
      <c r="T176" s="2">
        <v>1</v>
      </c>
      <c r="U176" s="2">
        <f t="shared" si="8"/>
        <v>0</v>
      </c>
    </row>
    <row r="177" spans="1:21" customFormat="1" ht="15" x14ac:dyDescent="0.25">
      <c r="A177" s="38" t="s">
        <v>2146</v>
      </c>
      <c r="B177" s="39" t="s">
        <v>348</v>
      </c>
      <c r="C177" s="40" t="s">
        <v>349</v>
      </c>
      <c r="D177" s="57" t="s">
        <v>7383</v>
      </c>
      <c r="E177" s="41">
        <v>2200</v>
      </c>
      <c r="F177" s="41">
        <v>4840000</v>
      </c>
      <c r="G177" s="42">
        <f t="shared" si="7"/>
        <v>186.15384615384616</v>
      </c>
      <c r="H177" s="43">
        <f t="shared" si="6"/>
        <v>2200</v>
      </c>
      <c r="I177" s="57" t="s">
        <v>7379</v>
      </c>
      <c r="J177" s="58">
        <v>0</v>
      </c>
      <c r="K177" s="58">
        <v>0</v>
      </c>
      <c r="L177" s="57" t="s">
        <v>7419</v>
      </c>
      <c r="M177" s="57"/>
      <c r="N177" t="s">
        <v>10939</v>
      </c>
      <c r="T177" s="2">
        <v>0</v>
      </c>
      <c r="U177" s="2">
        <f t="shared" si="8"/>
        <v>2200</v>
      </c>
    </row>
    <row r="178" spans="1:21" customFormat="1" ht="15" x14ac:dyDescent="0.25">
      <c r="A178" s="38" t="s">
        <v>2146</v>
      </c>
      <c r="B178" s="39" t="s">
        <v>350</v>
      </c>
      <c r="C178" s="40" t="s">
        <v>351</v>
      </c>
      <c r="D178" s="57" t="s">
        <v>7383</v>
      </c>
      <c r="E178" s="41">
        <v>184</v>
      </c>
      <c r="F178" s="41">
        <v>1122400</v>
      </c>
      <c r="G178" s="42">
        <f t="shared" si="7"/>
        <v>43.169230769230772</v>
      </c>
      <c r="H178" s="43">
        <f t="shared" si="6"/>
        <v>6100</v>
      </c>
      <c r="I178" s="57" t="s">
        <v>7380</v>
      </c>
      <c r="J178" s="58">
        <v>184</v>
      </c>
      <c r="K178" s="58">
        <v>1122400</v>
      </c>
      <c r="L178" s="57" t="s">
        <v>7420</v>
      </c>
      <c r="M178" s="57" t="s">
        <v>7416</v>
      </c>
      <c r="N178" t="s">
        <v>10937</v>
      </c>
      <c r="O178" s="2"/>
      <c r="P178" s="2"/>
      <c r="Q178" s="2"/>
      <c r="R178" s="2"/>
      <c r="S178" s="2"/>
      <c r="T178" s="2">
        <v>184</v>
      </c>
      <c r="U178" s="2">
        <f t="shared" si="8"/>
        <v>0</v>
      </c>
    </row>
    <row r="179" spans="1:21" customFormat="1" ht="15" x14ac:dyDescent="0.25">
      <c r="A179" s="38" t="s">
        <v>2146</v>
      </c>
      <c r="B179" s="39" t="s">
        <v>352</v>
      </c>
      <c r="C179" s="40" t="s">
        <v>353</v>
      </c>
      <c r="D179" s="57" t="s">
        <v>7387</v>
      </c>
      <c r="E179" s="41">
        <v>1142</v>
      </c>
      <c r="F179" s="41">
        <v>9707000</v>
      </c>
      <c r="G179" s="42">
        <f t="shared" si="7"/>
        <v>373.34615384615387</v>
      </c>
      <c r="H179" s="43">
        <f t="shared" si="6"/>
        <v>8500</v>
      </c>
      <c r="I179" s="57" t="s">
        <v>7388</v>
      </c>
      <c r="J179" s="58">
        <v>1142</v>
      </c>
      <c r="K179" s="58">
        <v>9707000</v>
      </c>
      <c r="L179" s="57" t="s">
        <v>7420</v>
      </c>
      <c r="M179" s="57" t="s">
        <v>7416</v>
      </c>
      <c r="N179" t="s">
        <v>10937</v>
      </c>
      <c r="O179" s="2"/>
      <c r="P179" s="2"/>
      <c r="Q179" s="2"/>
      <c r="R179" s="2"/>
      <c r="S179" s="2"/>
      <c r="T179" s="2">
        <v>1142</v>
      </c>
      <c r="U179" s="2">
        <f t="shared" si="8"/>
        <v>0</v>
      </c>
    </row>
    <row r="180" spans="1:21" customFormat="1" ht="15" x14ac:dyDescent="0.25">
      <c r="A180" s="38" t="s">
        <v>2146</v>
      </c>
      <c r="B180" s="39" t="s">
        <v>354</v>
      </c>
      <c r="C180" s="40" t="s">
        <v>355</v>
      </c>
      <c r="D180" s="57" t="s">
        <v>7383</v>
      </c>
      <c r="E180" s="41">
        <v>1338</v>
      </c>
      <c r="F180" s="41">
        <v>107040</v>
      </c>
      <c r="G180" s="42">
        <f t="shared" si="7"/>
        <v>4.1169230769230767</v>
      </c>
      <c r="H180" s="43">
        <f t="shared" si="6"/>
        <v>80</v>
      </c>
      <c r="I180" s="57" t="s">
        <v>7380</v>
      </c>
      <c r="J180" s="58">
        <v>1338</v>
      </c>
      <c r="K180" s="58">
        <v>107040</v>
      </c>
      <c r="L180" s="57" t="s">
        <v>7420</v>
      </c>
      <c r="M180" s="57" t="s">
        <v>7416</v>
      </c>
      <c r="N180" t="s">
        <v>10937</v>
      </c>
      <c r="O180" s="2"/>
      <c r="P180" s="2"/>
      <c r="Q180" s="2"/>
      <c r="R180" s="2"/>
      <c r="S180" s="2"/>
      <c r="T180" s="2">
        <v>1338</v>
      </c>
      <c r="U180" s="2">
        <f t="shared" si="8"/>
        <v>0</v>
      </c>
    </row>
    <row r="181" spans="1:21" customFormat="1" ht="15" x14ac:dyDescent="0.25">
      <c r="A181" s="38" t="s">
        <v>2146</v>
      </c>
      <c r="B181" s="39" t="s">
        <v>356</v>
      </c>
      <c r="C181" s="40" t="s">
        <v>357</v>
      </c>
      <c r="D181" s="57" t="s">
        <v>7378</v>
      </c>
      <c r="E181" s="41">
        <v>3499</v>
      </c>
      <c r="F181" s="41">
        <v>2799200</v>
      </c>
      <c r="G181" s="42">
        <f t="shared" si="7"/>
        <v>107.66153846153846</v>
      </c>
      <c r="H181" s="43">
        <f t="shared" si="6"/>
        <v>800</v>
      </c>
      <c r="I181" s="57" t="s">
        <v>7381</v>
      </c>
      <c r="J181" s="58">
        <v>3499</v>
      </c>
      <c r="K181" s="58">
        <v>2799200</v>
      </c>
      <c r="L181" s="57" t="s">
        <v>7420</v>
      </c>
      <c r="M181" s="57" t="s">
        <v>7418</v>
      </c>
      <c r="N181" t="s">
        <v>10937</v>
      </c>
      <c r="T181" s="2">
        <v>3499</v>
      </c>
      <c r="U181" s="2">
        <f t="shared" si="8"/>
        <v>0</v>
      </c>
    </row>
    <row r="182" spans="1:21" customFormat="1" ht="15" x14ac:dyDescent="0.25">
      <c r="A182" s="38" t="s">
        <v>2146</v>
      </c>
      <c r="B182" s="39" t="s">
        <v>358</v>
      </c>
      <c r="C182" s="40" t="s">
        <v>359</v>
      </c>
      <c r="D182" s="57" t="s">
        <v>7378</v>
      </c>
      <c r="E182" s="41">
        <v>547</v>
      </c>
      <c r="F182" s="41">
        <v>84717</v>
      </c>
      <c r="G182" s="42">
        <f t="shared" si="7"/>
        <v>3.258346153846154</v>
      </c>
      <c r="H182" s="43">
        <f t="shared" si="6"/>
        <v>154.87568555758685</v>
      </c>
      <c r="I182" s="57" t="s">
        <v>7381</v>
      </c>
      <c r="J182" s="58">
        <v>547</v>
      </c>
      <c r="K182" s="58">
        <v>84717</v>
      </c>
      <c r="L182" s="57" t="s">
        <v>7420</v>
      </c>
      <c r="M182" s="57" t="s">
        <v>7418</v>
      </c>
      <c r="N182" t="s">
        <v>10937</v>
      </c>
      <c r="T182" s="2">
        <v>547</v>
      </c>
      <c r="U182" s="2">
        <f t="shared" si="8"/>
        <v>0</v>
      </c>
    </row>
    <row r="183" spans="1:21" customFormat="1" ht="15" x14ac:dyDescent="0.25">
      <c r="A183" s="38" t="s">
        <v>2146</v>
      </c>
      <c r="B183" s="39" t="s">
        <v>360</v>
      </c>
      <c r="C183" s="40" t="s">
        <v>361</v>
      </c>
      <c r="D183" s="57" t="s">
        <v>7378</v>
      </c>
      <c r="E183" s="41">
        <v>4465</v>
      </c>
      <c r="F183" s="41">
        <v>690186</v>
      </c>
      <c r="G183" s="42">
        <f t="shared" si="7"/>
        <v>26.545615384615385</v>
      </c>
      <c r="H183" s="43">
        <f t="shared" si="6"/>
        <v>154.57693169092946</v>
      </c>
      <c r="I183" s="57" t="s">
        <v>7381</v>
      </c>
      <c r="J183" s="58">
        <v>4465</v>
      </c>
      <c r="K183" s="58">
        <v>690186</v>
      </c>
      <c r="L183" s="57" t="s">
        <v>7420</v>
      </c>
      <c r="M183" s="57" t="s">
        <v>7418</v>
      </c>
      <c r="N183" t="s">
        <v>10937</v>
      </c>
      <c r="T183" s="2">
        <v>4465</v>
      </c>
      <c r="U183" s="2">
        <f t="shared" si="8"/>
        <v>0</v>
      </c>
    </row>
    <row r="184" spans="1:21" customFormat="1" ht="15" x14ac:dyDescent="0.25">
      <c r="A184" s="38" t="s">
        <v>2146</v>
      </c>
      <c r="B184" s="39" t="s">
        <v>362</v>
      </c>
      <c r="C184" s="40" t="s">
        <v>363</v>
      </c>
      <c r="D184" s="57" t="s">
        <v>7378</v>
      </c>
      <c r="E184" s="41">
        <v>5382</v>
      </c>
      <c r="F184" s="41">
        <v>831933</v>
      </c>
      <c r="G184" s="42">
        <f t="shared" si="7"/>
        <v>31.997423076923077</v>
      </c>
      <c r="H184" s="43">
        <f t="shared" si="6"/>
        <v>154.57692307692307</v>
      </c>
      <c r="I184" s="57" t="s">
        <v>7381</v>
      </c>
      <c r="J184" s="58">
        <v>5382</v>
      </c>
      <c r="K184" s="58">
        <v>831933</v>
      </c>
      <c r="L184" s="57" t="s">
        <v>7420</v>
      </c>
      <c r="M184" s="57" t="s">
        <v>7418</v>
      </c>
      <c r="N184" t="s">
        <v>10937</v>
      </c>
      <c r="T184" s="2">
        <v>5382</v>
      </c>
      <c r="U184" s="2">
        <f t="shared" si="8"/>
        <v>0</v>
      </c>
    </row>
    <row r="185" spans="1:21" customFormat="1" ht="15" x14ac:dyDescent="0.25">
      <c r="A185" s="38" t="s">
        <v>2146</v>
      </c>
      <c r="B185" s="39" t="s">
        <v>364</v>
      </c>
      <c r="C185" s="40" t="s">
        <v>365</v>
      </c>
      <c r="D185" s="57" t="s">
        <v>7378</v>
      </c>
      <c r="E185" s="41">
        <v>5332</v>
      </c>
      <c r="F185" s="41">
        <v>808160</v>
      </c>
      <c r="G185" s="42">
        <f t="shared" si="7"/>
        <v>31.083076923076923</v>
      </c>
      <c r="H185" s="43">
        <f t="shared" si="6"/>
        <v>151.56789197299324</v>
      </c>
      <c r="I185" s="57" t="s">
        <v>7381</v>
      </c>
      <c r="J185" s="58">
        <v>5332</v>
      </c>
      <c r="K185" s="58">
        <v>808160</v>
      </c>
      <c r="L185" s="57" t="s">
        <v>7420</v>
      </c>
      <c r="M185" s="57" t="s">
        <v>7418</v>
      </c>
      <c r="N185" t="s">
        <v>10937</v>
      </c>
      <c r="T185" s="2">
        <v>5332</v>
      </c>
      <c r="U185" s="2">
        <f t="shared" si="8"/>
        <v>0</v>
      </c>
    </row>
    <row r="186" spans="1:21" customFormat="1" ht="15" x14ac:dyDescent="0.25">
      <c r="A186" s="38" t="s">
        <v>2146</v>
      </c>
      <c r="B186" s="39" t="s">
        <v>366</v>
      </c>
      <c r="C186" s="40" t="s">
        <v>367</v>
      </c>
      <c r="D186" s="57" t="s">
        <v>7378</v>
      </c>
      <c r="E186" s="41">
        <v>5607</v>
      </c>
      <c r="F186" s="41">
        <v>868384</v>
      </c>
      <c r="G186" s="42">
        <f t="shared" si="7"/>
        <v>33.399384615384612</v>
      </c>
      <c r="H186" s="43">
        <f t="shared" si="6"/>
        <v>154.87497770643839</v>
      </c>
      <c r="I186" s="57" t="s">
        <v>7381</v>
      </c>
      <c r="J186" s="58">
        <v>5607</v>
      </c>
      <c r="K186" s="58">
        <v>868384</v>
      </c>
      <c r="L186" s="57" t="s">
        <v>7420</v>
      </c>
      <c r="M186" s="57" t="s">
        <v>7418</v>
      </c>
      <c r="N186" t="s">
        <v>10937</v>
      </c>
      <c r="T186" s="2">
        <v>5607</v>
      </c>
      <c r="U186" s="2">
        <f t="shared" si="8"/>
        <v>0</v>
      </c>
    </row>
    <row r="187" spans="1:21" customFormat="1" ht="15" x14ac:dyDescent="0.25">
      <c r="A187" s="38" t="s">
        <v>2146</v>
      </c>
      <c r="B187" s="39" t="s">
        <v>368</v>
      </c>
      <c r="C187" s="40" t="s">
        <v>369</v>
      </c>
      <c r="D187" s="57" t="s">
        <v>7378</v>
      </c>
      <c r="E187" s="41">
        <v>5622</v>
      </c>
      <c r="F187" s="41">
        <v>870707</v>
      </c>
      <c r="G187" s="42">
        <f t="shared" si="7"/>
        <v>33.48873076923077</v>
      </c>
      <c r="H187" s="43">
        <f t="shared" si="6"/>
        <v>154.87495553183919</v>
      </c>
      <c r="I187" s="57" t="s">
        <v>7381</v>
      </c>
      <c r="J187" s="58">
        <v>5622</v>
      </c>
      <c r="K187" s="58">
        <v>870707</v>
      </c>
      <c r="L187" s="57" t="s">
        <v>7420</v>
      </c>
      <c r="M187" s="57" t="s">
        <v>7418</v>
      </c>
      <c r="N187" t="s">
        <v>10937</v>
      </c>
      <c r="T187" s="2">
        <v>5622</v>
      </c>
      <c r="U187" s="2">
        <f t="shared" si="8"/>
        <v>0</v>
      </c>
    </row>
    <row r="188" spans="1:21" customFormat="1" ht="15" x14ac:dyDescent="0.25">
      <c r="A188" s="38" t="s">
        <v>2146</v>
      </c>
      <c r="B188" s="39" t="s">
        <v>370</v>
      </c>
      <c r="C188" s="40" t="s">
        <v>371</v>
      </c>
      <c r="D188" s="57" t="s">
        <v>7378</v>
      </c>
      <c r="E188" s="41">
        <v>6082</v>
      </c>
      <c r="F188" s="41">
        <v>1252176</v>
      </c>
      <c r="G188" s="42">
        <f t="shared" si="7"/>
        <v>48.160615384615383</v>
      </c>
      <c r="H188" s="43">
        <f t="shared" si="6"/>
        <v>205.8822755672476</v>
      </c>
      <c r="I188" s="57" t="s">
        <v>7381</v>
      </c>
      <c r="J188" s="58">
        <v>6082</v>
      </c>
      <c r="K188" s="58">
        <v>1252176</v>
      </c>
      <c r="L188" s="57" t="s">
        <v>7420</v>
      </c>
      <c r="M188" s="57" t="s">
        <v>7418</v>
      </c>
      <c r="N188" t="s">
        <v>10937</v>
      </c>
      <c r="T188" s="2">
        <v>6082</v>
      </c>
      <c r="U188" s="2">
        <f t="shared" si="8"/>
        <v>0</v>
      </c>
    </row>
    <row r="189" spans="1:21" customFormat="1" ht="15" x14ac:dyDescent="0.25">
      <c r="A189" s="38" t="s">
        <v>2146</v>
      </c>
      <c r="B189" s="39" t="s">
        <v>372</v>
      </c>
      <c r="C189" s="40" t="s">
        <v>373</v>
      </c>
      <c r="D189" s="57" t="s">
        <v>7378</v>
      </c>
      <c r="E189" s="41">
        <v>5380</v>
      </c>
      <c r="F189" s="41">
        <v>825182</v>
      </c>
      <c r="G189" s="42">
        <f t="shared" si="7"/>
        <v>31.737769230769231</v>
      </c>
      <c r="H189" s="43">
        <f t="shared" si="6"/>
        <v>153.37955390334574</v>
      </c>
      <c r="I189" s="57" t="s">
        <v>7381</v>
      </c>
      <c r="J189" s="58">
        <v>5380</v>
      </c>
      <c r="K189" s="58">
        <v>825182</v>
      </c>
      <c r="L189" s="57" t="s">
        <v>7420</v>
      </c>
      <c r="M189" s="57" t="s">
        <v>7418</v>
      </c>
      <c r="N189" t="s">
        <v>10937</v>
      </c>
      <c r="T189" s="2">
        <v>5380</v>
      </c>
      <c r="U189" s="2">
        <f t="shared" si="8"/>
        <v>0</v>
      </c>
    </row>
    <row r="190" spans="1:21" customFormat="1" ht="15" x14ac:dyDescent="0.25">
      <c r="A190" s="38" t="s">
        <v>2146</v>
      </c>
      <c r="B190" s="39" t="s">
        <v>374</v>
      </c>
      <c r="C190" s="40" t="s">
        <v>375</v>
      </c>
      <c r="D190" s="57" t="s">
        <v>7378</v>
      </c>
      <c r="E190" s="41">
        <v>5787</v>
      </c>
      <c r="F190" s="41">
        <v>949923</v>
      </c>
      <c r="G190" s="42">
        <f t="shared" si="7"/>
        <v>36.535499999999999</v>
      </c>
      <c r="H190" s="43">
        <f t="shared" si="6"/>
        <v>164.14774494556764</v>
      </c>
      <c r="I190" s="57" t="s">
        <v>7381</v>
      </c>
      <c r="J190" s="58">
        <v>5787</v>
      </c>
      <c r="K190" s="58">
        <v>949923</v>
      </c>
      <c r="L190" s="57" t="s">
        <v>7420</v>
      </c>
      <c r="M190" s="57" t="s">
        <v>7418</v>
      </c>
      <c r="N190" t="s">
        <v>10937</v>
      </c>
      <c r="T190" s="2">
        <v>5787</v>
      </c>
      <c r="U190" s="2">
        <f t="shared" si="8"/>
        <v>0</v>
      </c>
    </row>
    <row r="191" spans="1:21" customFormat="1" ht="15" x14ac:dyDescent="0.25">
      <c r="A191" s="38" t="s">
        <v>2146</v>
      </c>
      <c r="B191" s="39" t="s">
        <v>376</v>
      </c>
      <c r="C191" s="40" t="s">
        <v>377</v>
      </c>
      <c r="D191" s="57" t="s">
        <v>7383</v>
      </c>
      <c r="E191" s="41">
        <v>127</v>
      </c>
      <c r="F191" s="41">
        <v>1323721</v>
      </c>
      <c r="G191" s="42">
        <f t="shared" si="7"/>
        <v>50.912346153846151</v>
      </c>
      <c r="H191" s="43">
        <f t="shared" si="6"/>
        <v>10423</v>
      </c>
      <c r="I191" s="57" t="s">
        <v>7380</v>
      </c>
      <c r="J191" s="58">
        <v>127</v>
      </c>
      <c r="K191" s="58">
        <v>1323721</v>
      </c>
      <c r="L191" s="57" t="s">
        <v>7420</v>
      </c>
      <c r="M191" s="57" t="s">
        <v>7416</v>
      </c>
      <c r="N191" t="s">
        <v>10937</v>
      </c>
      <c r="O191" s="2"/>
      <c r="P191" s="2"/>
      <c r="Q191" s="2"/>
      <c r="R191" s="2"/>
      <c r="S191" s="2"/>
      <c r="T191" s="2">
        <v>127</v>
      </c>
      <c r="U191" s="2">
        <f t="shared" si="8"/>
        <v>0</v>
      </c>
    </row>
    <row r="192" spans="1:21" customFormat="1" ht="15" x14ac:dyDescent="0.25">
      <c r="A192" s="38" t="s">
        <v>2146</v>
      </c>
      <c r="B192" s="39" t="s">
        <v>378</v>
      </c>
      <c r="C192" s="40" t="s">
        <v>379</v>
      </c>
      <c r="D192" s="57" t="s">
        <v>7383</v>
      </c>
      <c r="E192" s="41">
        <v>45</v>
      </c>
      <c r="F192" s="41">
        <v>457245</v>
      </c>
      <c r="G192" s="42">
        <f t="shared" si="7"/>
        <v>17.586346153846154</v>
      </c>
      <c r="H192" s="43">
        <f t="shared" si="6"/>
        <v>10161</v>
      </c>
      <c r="I192" s="57" t="s">
        <v>7380</v>
      </c>
      <c r="J192" s="58">
        <v>45</v>
      </c>
      <c r="K192" s="58">
        <v>457245</v>
      </c>
      <c r="L192" s="57" t="s">
        <v>7420</v>
      </c>
      <c r="M192" s="57" t="s">
        <v>7416</v>
      </c>
      <c r="N192" t="s">
        <v>10937</v>
      </c>
      <c r="O192" s="2"/>
      <c r="P192" s="2"/>
      <c r="Q192" s="2"/>
      <c r="R192" s="2"/>
      <c r="S192" s="2"/>
      <c r="T192" s="2">
        <v>45</v>
      </c>
      <c r="U192" s="2">
        <f t="shared" si="8"/>
        <v>0</v>
      </c>
    </row>
    <row r="193" spans="1:21" customFormat="1" ht="15" x14ac:dyDescent="0.25">
      <c r="A193" s="38" t="s">
        <v>2146</v>
      </c>
      <c r="B193" s="39" t="s">
        <v>380</v>
      </c>
      <c r="C193" s="40" t="s">
        <v>381</v>
      </c>
      <c r="D193" s="57" t="s">
        <v>7383</v>
      </c>
      <c r="E193" s="41">
        <v>3467</v>
      </c>
      <c r="F193" s="41">
        <v>911821</v>
      </c>
      <c r="G193" s="42">
        <f t="shared" si="7"/>
        <v>35.070038461538459</v>
      </c>
      <c r="H193" s="43">
        <f t="shared" si="6"/>
        <v>263</v>
      </c>
      <c r="I193" s="57" t="s">
        <v>7376</v>
      </c>
      <c r="J193" s="58">
        <v>0</v>
      </c>
      <c r="K193" s="58">
        <v>0</v>
      </c>
      <c r="L193" s="57" t="s">
        <v>7419</v>
      </c>
      <c r="M193" s="57"/>
      <c r="N193" t="s">
        <v>10939</v>
      </c>
      <c r="T193" s="2">
        <v>1960</v>
      </c>
      <c r="U193" s="2">
        <f t="shared" si="8"/>
        <v>1507</v>
      </c>
    </row>
    <row r="194" spans="1:21" customFormat="1" ht="15" x14ac:dyDescent="0.25">
      <c r="A194" s="38" t="s">
        <v>2146</v>
      </c>
      <c r="B194" s="39" t="s">
        <v>382</v>
      </c>
      <c r="C194" s="40" t="s">
        <v>383</v>
      </c>
      <c r="D194" s="57" t="s">
        <v>7383</v>
      </c>
      <c r="E194" s="41">
        <v>500</v>
      </c>
      <c r="F194" s="41">
        <v>131500</v>
      </c>
      <c r="G194" s="42">
        <f t="shared" si="7"/>
        <v>5.0576923076923075</v>
      </c>
      <c r="H194" s="43">
        <f t="shared" si="6"/>
        <v>263</v>
      </c>
      <c r="I194" s="57" t="s">
        <v>7380</v>
      </c>
      <c r="J194" s="58">
        <v>500</v>
      </c>
      <c r="K194" s="58">
        <v>131500</v>
      </c>
      <c r="L194" s="57" t="s">
        <v>7420</v>
      </c>
      <c r="M194" s="57" t="s">
        <v>7416</v>
      </c>
      <c r="N194" t="s">
        <v>10937</v>
      </c>
      <c r="O194" s="2"/>
      <c r="P194" s="2"/>
      <c r="Q194" s="2"/>
      <c r="R194" s="2"/>
      <c r="S194" s="2"/>
      <c r="T194" s="2">
        <v>500</v>
      </c>
      <c r="U194" s="2">
        <f t="shared" si="8"/>
        <v>0</v>
      </c>
    </row>
    <row r="195" spans="1:21" customFormat="1" ht="15" x14ac:dyDescent="0.25">
      <c r="A195" s="38" t="s">
        <v>2146</v>
      </c>
      <c r="B195" s="39" t="s">
        <v>384</v>
      </c>
      <c r="C195" s="40" t="s">
        <v>385</v>
      </c>
      <c r="D195" s="57" t="s">
        <v>7383</v>
      </c>
      <c r="E195" s="41">
        <v>1673</v>
      </c>
      <c r="F195" s="41">
        <v>424942</v>
      </c>
      <c r="G195" s="42">
        <f t="shared" si="7"/>
        <v>16.343923076923076</v>
      </c>
      <c r="H195" s="43">
        <f t="shared" si="6"/>
        <v>254</v>
      </c>
      <c r="I195" s="57" t="s">
        <v>7376</v>
      </c>
      <c r="J195" s="58">
        <v>0</v>
      </c>
      <c r="K195" s="58">
        <v>0</v>
      </c>
      <c r="L195" s="57" t="s">
        <v>7419</v>
      </c>
      <c r="M195" s="57"/>
      <c r="N195" t="s">
        <v>10939</v>
      </c>
      <c r="T195" s="2">
        <v>166</v>
      </c>
      <c r="U195" s="2">
        <f t="shared" si="8"/>
        <v>1507</v>
      </c>
    </row>
    <row r="196" spans="1:21" customFormat="1" ht="15" x14ac:dyDescent="0.25">
      <c r="A196" s="38" t="s">
        <v>2146</v>
      </c>
      <c r="B196" s="39" t="s">
        <v>386</v>
      </c>
      <c r="C196" s="40" t="s">
        <v>387</v>
      </c>
      <c r="D196" s="57" t="s">
        <v>7378</v>
      </c>
      <c r="E196" s="41">
        <v>259</v>
      </c>
      <c r="F196" s="41">
        <v>132090</v>
      </c>
      <c r="G196" s="42">
        <f t="shared" si="7"/>
        <v>5.0803846153846157</v>
      </c>
      <c r="H196" s="43">
        <f t="shared" si="6"/>
        <v>510</v>
      </c>
      <c r="I196" s="57" t="s">
        <v>7381</v>
      </c>
      <c r="J196" s="58">
        <v>259</v>
      </c>
      <c r="K196" s="58">
        <v>132090</v>
      </c>
      <c r="L196" s="57" t="s">
        <v>7420</v>
      </c>
      <c r="M196" s="57" t="s">
        <v>7418</v>
      </c>
      <c r="N196" t="s">
        <v>10937</v>
      </c>
      <c r="T196" s="2">
        <v>259</v>
      </c>
      <c r="U196" s="2">
        <f t="shared" si="8"/>
        <v>0</v>
      </c>
    </row>
    <row r="197" spans="1:21" customFormat="1" ht="15" x14ac:dyDescent="0.25">
      <c r="A197" s="38" t="s">
        <v>2146</v>
      </c>
      <c r="B197" s="39" t="s">
        <v>388</v>
      </c>
      <c r="C197" s="40" t="s">
        <v>389</v>
      </c>
      <c r="D197" s="57" t="s">
        <v>7378</v>
      </c>
      <c r="E197" s="41">
        <v>30</v>
      </c>
      <c r="F197" s="41">
        <v>7070276</v>
      </c>
      <c r="G197" s="42">
        <f t="shared" si="7"/>
        <v>271.9336923076923</v>
      </c>
      <c r="H197" s="43">
        <f t="shared" ref="H197:H260" si="9">IFERROR(F197/E197,0)</f>
        <v>235675.86666666667</v>
      </c>
      <c r="I197" s="57" t="s">
        <v>7381</v>
      </c>
      <c r="J197" s="58">
        <v>30</v>
      </c>
      <c r="K197" s="58">
        <v>7070276</v>
      </c>
      <c r="L197" s="57" t="s">
        <v>7420</v>
      </c>
      <c r="M197" s="57" t="s">
        <v>7418</v>
      </c>
      <c r="N197" t="s">
        <v>10937</v>
      </c>
      <c r="T197" s="2">
        <v>30</v>
      </c>
      <c r="U197" s="2">
        <f t="shared" si="8"/>
        <v>0</v>
      </c>
    </row>
    <row r="198" spans="1:21" customFormat="1" ht="15" x14ac:dyDescent="0.25">
      <c r="A198" s="38" t="s">
        <v>2146</v>
      </c>
      <c r="B198" s="39" t="s">
        <v>390</v>
      </c>
      <c r="C198" s="40" t="s">
        <v>391</v>
      </c>
      <c r="D198" s="57" t="s">
        <v>7378</v>
      </c>
      <c r="E198" s="41">
        <v>129</v>
      </c>
      <c r="F198" s="41">
        <v>269783</v>
      </c>
      <c r="G198" s="42">
        <f t="shared" ref="G198:G261" si="10">+F198/$G$1</f>
        <v>10.37626923076923</v>
      </c>
      <c r="H198" s="43">
        <f t="shared" si="9"/>
        <v>2091.3410852713178</v>
      </c>
      <c r="I198" s="57" t="s">
        <v>7381</v>
      </c>
      <c r="J198" s="58">
        <v>129</v>
      </c>
      <c r="K198" s="58">
        <v>269783</v>
      </c>
      <c r="L198" s="57" t="s">
        <v>7420</v>
      </c>
      <c r="M198" s="57" t="s">
        <v>7418</v>
      </c>
      <c r="N198" t="s">
        <v>10937</v>
      </c>
      <c r="T198" s="2">
        <v>129</v>
      </c>
      <c r="U198" s="2">
        <f t="shared" ref="U198:U261" si="11">+E198-T198</f>
        <v>0</v>
      </c>
    </row>
    <row r="199" spans="1:21" customFormat="1" ht="15" x14ac:dyDescent="0.25">
      <c r="A199" s="38" t="s">
        <v>2146</v>
      </c>
      <c r="B199" s="39" t="s">
        <v>392</v>
      </c>
      <c r="C199" s="40" t="s">
        <v>393</v>
      </c>
      <c r="D199" s="57" t="s">
        <v>7378</v>
      </c>
      <c r="E199" s="41">
        <v>29938</v>
      </c>
      <c r="F199" s="41">
        <v>19759080</v>
      </c>
      <c r="G199" s="42">
        <f t="shared" si="10"/>
        <v>759.9646153846154</v>
      </c>
      <c r="H199" s="43">
        <f t="shared" si="9"/>
        <v>660</v>
      </c>
      <c r="I199" s="57" t="s">
        <v>7381</v>
      </c>
      <c r="J199" s="58">
        <v>29938</v>
      </c>
      <c r="K199" s="58">
        <v>19759080</v>
      </c>
      <c r="L199" s="57" t="s">
        <v>7420</v>
      </c>
      <c r="M199" s="57" t="s">
        <v>7418</v>
      </c>
      <c r="N199" t="s">
        <v>10937</v>
      </c>
      <c r="T199" s="2">
        <v>29938</v>
      </c>
      <c r="U199" s="2">
        <f t="shared" si="11"/>
        <v>0</v>
      </c>
    </row>
    <row r="200" spans="1:21" customFormat="1" ht="15" x14ac:dyDescent="0.25">
      <c r="A200" s="38" t="s">
        <v>2146</v>
      </c>
      <c r="B200" s="39" t="s">
        <v>394</v>
      </c>
      <c r="C200" s="40" t="s">
        <v>395</v>
      </c>
      <c r="D200" s="57" t="s">
        <v>7378</v>
      </c>
      <c r="E200" s="41">
        <v>5000</v>
      </c>
      <c r="F200" s="41">
        <v>500000</v>
      </c>
      <c r="G200" s="42">
        <f t="shared" si="10"/>
        <v>19.23076923076923</v>
      </c>
      <c r="H200" s="43">
        <f t="shared" si="9"/>
        <v>100</v>
      </c>
      <c r="I200" s="57" t="s">
        <v>7381</v>
      </c>
      <c r="J200" s="58">
        <v>5000</v>
      </c>
      <c r="K200" s="58">
        <v>500000</v>
      </c>
      <c r="L200" s="57" t="s">
        <v>7420</v>
      </c>
      <c r="M200" s="57" t="s">
        <v>7418</v>
      </c>
      <c r="N200" t="s">
        <v>10937</v>
      </c>
      <c r="T200" s="2">
        <v>5000</v>
      </c>
      <c r="U200" s="2">
        <f t="shared" si="11"/>
        <v>0</v>
      </c>
    </row>
    <row r="201" spans="1:21" customFormat="1" ht="15" x14ac:dyDescent="0.25">
      <c r="A201" s="38" t="s">
        <v>2146</v>
      </c>
      <c r="B201" s="39" t="s">
        <v>396</v>
      </c>
      <c r="C201" s="40" t="s">
        <v>397</v>
      </c>
      <c r="D201" s="57" t="s">
        <v>7383</v>
      </c>
      <c r="E201" s="41">
        <v>4194</v>
      </c>
      <c r="F201" s="41">
        <v>14876048.374117646</v>
      </c>
      <c r="G201" s="42">
        <f t="shared" si="10"/>
        <v>572.15570669683257</v>
      </c>
      <c r="H201" s="43">
        <f t="shared" si="9"/>
        <v>3546.9833986928102</v>
      </c>
      <c r="I201" s="57" t="s">
        <v>7379</v>
      </c>
      <c r="J201" s="58">
        <v>0</v>
      </c>
      <c r="K201" s="58">
        <v>0</v>
      </c>
      <c r="L201" s="57" t="s">
        <v>7419</v>
      </c>
      <c r="M201" s="57"/>
      <c r="N201" t="s">
        <v>10939</v>
      </c>
      <c r="T201" s="2">
        <v>4194</v>
      </c>
      <c r="U201" s="2">
        <f t="shared" si="11"/>
        <v>0</v>
      </c>
    </row>
    <row r="202" spans="1:21" customFormat="1" ht="15" x14ac:dyDescent="0.25">
      <c r="A202" s="38" t="s">
        <v>2146</v>
      </c>
      <c r="B202" s="39" t="s">
        <v>398</v>
      </c>
      <c r="C202" s="40" t="s">
        <v>399</v>
      </c>
      <c r="D202" s="57" t="s">
        <v>7378</v>
      </c>
      <c r="E202" s="41">
        <v>3458</v>
      </c>
      <c r="F202" s="41">
        <v>4495826</v>
      </c>
      <c r="G202" s="42">
        <f t="shared" si="10"/>
        <v>172.91638461538463</v>
      </c>
      <c r="H202" s="43">
        <f t="shared" si="9"/>
        <v>1300.1231925968768</v>
      </c>
      <c r="I202" s="57" t="s">
        <v>7381</v>
      </c>
      <c r="J202" s="58">
        <v>3458</v>
      </c>
      <c r="K202" s="58">
        <v>4495826</v>
      </c>
      <c r="L202" s="57" t="s">
        <v>7420</v>
      </c>
      <c r="M202" s="57" t="s">
        <v>7418</v>
      </c>
      <c r="N202" t="s">
        <v>10937</v>
      </c>
      <c r="T202" s="2">
        <v>3458</v>
      </c>
      <c r="U202" s="2">
        <f t="shared" si="11"/>
        <v>0</v>
      </c>
    </row>
    <row r="203" spans="1:21" customFormat="1" ht="15" x14ac:dyDescent="0.25">
      <c r="A203" s="38" t="s">
        <v>2146</v>
      </c>
      <c r="B203" s="39" t="s">
        <v>400</v>
      </c>
      <c r="C203" s="40" t="s">
        <v>401</v>
      </c>
      <c r="D203" s="57" t="s">
        <v>7378</v>
      </c>
      <c r="E203" s="41">
        <v>10942</v>
      </c>
      <c r="F203" s="41">
        <v>1138889</v>
      </c>
      <c r="G203" s="42">
        <f t="shared" si="10"/>
        <v>43.803423076923075</v>
      </c>
      <c r="H203" s="43">
        <f t="shared" si="9"/>
        <v>104.0841710838969</v>
      </c>
      <c r="I203" s="57" t="s">
        <v>7381</v>
      </c>
      <c r="J203" s="58">
        <v>10942</v>
      </c>
      <c r="K203" s="58">
        <v>1138889</v>
      </c>
      <c r="L203" s="57" t="s">
        <v>7420</v>
      </c>
      <c r="M203" s="57" t="s">
        <v>7418</v>
      </c>
      <c r="N203" t="s">
        <v>10937</v>
      </c>
      <c r="T203" s="2">
        <v>10942</v>
      </c>
      <c r="U203" s="2">
        <f t="shared" si="11"/>
        <v>0</v>
      </c>
    </row>
    <row r="204" spans="1:21" customFormat="1" ht="15" x14ac:dyDescent="0.25">
      <c r="A204" s="38" t="s">
        <v>2146</v>
      </c>
      <c r="B204" s="39" t="s">
        <v>402</v>
      </c>
      <c r="C204" s="40" t="s">
        <v>403</v>
      </c>
      <c r="D204" s="57" t="s">
        <v>7383</v>
      </c>
      <c r="E204" s="41">
        <v>35</v>
      </c>
      <c r="F204" s="41">
        <v>589904.75206611597</v>
      </c>
      <c r="G204" s="42">
        <f t="shared" si="10"/>
        <v>22.68864431023523</v>
      </c>
      <c r="H204" s="43">
        <f t="shared" si="9"/>
        <v>16854.421487603315</v>
      </c>
      <c r="I204" s="57" t="s">
        <v>7389</v>
      </c>
      <c r="J204" s="58">
        <v>0</v>
      </c>
      <c r="K204" s="58">
        <v>0</v>
      </c>
      <c r="L204" s="57" t="s">
        <v>7419</v>
      </c>
      <c r="M204" s="57"/>
      <c r="N204" t="s">
        <v>10939</v>
      </c>
      <c r="T204" s="2">
        <v>35</v>
      </c>
      <c r="U204" s="2">
        <f t="shared" si="11"/>
        <v>0</v>
      </c>
    </row>
    <row r="205" spans="1:21" customFormat="1" ht="15" x14ac:dyDescent="0.25">
      <c r="A205" s="38" t="s">
        <v>2146</v>
      </c>
      <c r="B205" s="39" t="s">
        <v>404</v>
      </c>
      <c r="C205" s="40" t="s">
        <v>405</v>
      </c>
      <c r="D205" s="57" t="s">
        <v>7378</v>
      </c>
      <c r="E205" s="41">
        <v>75</v>
      </c>
      <c r="F205" s="41">
        <v>17625</v>
      </c>
      <c r="G205" s="42">
        <f t="shared" si="10"/>
        <v>0.67788461538461542</v>
      </c>
      <c r="H205" s="43">
        <f t="shared" si="9"/>
        <v>235</v>
      </c>
      <c r="I205" s="57" t="s">
        <v>7381</v>
      </c>
      <c r="J205" s="58">
        <v>75</v>
      </c>
      <c r="K205" s="58">
        <v>17625</v>
      </c>
      <c r="L205" s="57" t="s">
        <v>7420</v>
      </c>
      <c r="M205" s="57" t="s">
        <v>7418</v>
      </c>
      <c r="N205" t="s">
        <v>10937</v>
      </c>
      <c r="T205" s="2">
        <v>75</v>
      </c>
      <c r="U205" s="2">
        <f t="shared" si="11"/>
        <v>0</v>
      </c>
    </row>
    <row r="206" spans="1:21" customFormat="1" ht="15" x14ac:dyDescent="0.25">
      <c r="A206" s="38" t="s">
        <v>2146</v>
      </c>
      <c r="B206" s="39" t="s">
        <v>406</v>
      </c>
      <c r="C206" s="40" t="s">
        <v>407</v>
      </c>
      <c r="D206" s="57" t="s">
        <v>7378</v>
      </c>
      <c r="E206" s="41">
        <v>105</v>
      </c>
      <c r="F206" s="41">
        <v>24675</v>
      </c>
      <c r="G206" s="42">
        <f t="shared" si="10"/>
        <v>0.9490384615384615</v>
      </c>
      <c r="H206" s="43">
        <f t="shared" si="9"/>
        <v>235</v>
      </c>
      <c r="I206" s="57" t="s">
        <v>7381</v>
      </c>
      <c r="J206" s="58">
        <v>105</v>
      </c>
      <c r="K206" s="58">
        <v>24675</v>
      </c>
      <c r="L206" s="57" t="s">
        <v>7420</v>
      </c>
      <c r="M206" s="57" t="s">
        <v>7418</v>
      </c>
      <c r="N206" t="s">
        <v>10937</v>
      </c>
      <c r="T206" s="2">
        <v>105</v>
      </c>
      <c r="U206" s="2">
        <f t="shared" si="11"/>
        <v>0</v>
      </c>
    </row>
    <row r="207" spans="1:21" customFormat="1" ht="15" x14ac:dyDescent="0.25">
      <c r="A207" s="38" t="s">
        <v>2146</v>
      </c>
      <c r="B207" s="39" t="s">
        <v>408</v>
      </c>
      <c r="C207" s="40" t="s">
        <v>409</v>
      </c>
      <c r="D207" s="57" t="s">
        <v>7378</v>
      </c>
      <c r="E207" s="41">
        <v>105</v>
      </c>
      <c r="F207" s="41">
        <v>24675</v>
      </c>
      <c r="G207" s="42">
        <f t="shared" si="10"/>
        <v>0.9490384615384615</v>
      </c>
      <c r="H207" s="43">
        <f t="shared" si="9"/>
        <v>235</v>
      </c>
      <c r="I207" s="57" t="s">
        <v>7381</v>
      </c>
      <c r="J207" s="58">
        <v>105</v>
      </c>
      <c r="K207" s="58">
        <v>24675</v>
      </c>
      <c r="L207" s="57" t="s">
        <v>7420</v>
      </c>
      <c r="M207" s="57" t="s">
        <v>7418</v>
      </c>
      <c r="N207" t="s">
        <v>10937</v>
      </c>
      <c r="T207" s="2">
        <v>105</v>
      </c>
      <c r="U207" s="2">
        <f t="shared" si="11"/>
        <v>0</v>
      </c>
    </row>
    <row r="208" spans="1:21" customFormat="1" ht="15" x14ac:dyDescent="0.25">
      <c r="A208" s="38" t="s">
        <v>2146</v>
      </c>
      <c r="B208" s="39" t="s">
        <v>410</v>
      </c>
      <c r="C208" s="40" t="s">
        <v>411</v>
      </c>
      <c r="D208" s="57" t="s">
        <v>7378</v>
      </c>
      <c r="E208" s="41">
        <v>11104</v>
      </c>
      <c r="F208" s="41">
        <v>1154873</v>
      </c>
      <c r="G208" s="42">
        <f t="shared" si="10"/>
        <v>44.418192307692308</v>
      </c>
      <c r="H208" s="43">
        <f t="shared" si="9"/>
        <v>104.00513328530259</v>
      </c>
      <c r="I208" s="57" t="s">
        <v>7381</v>
      </c>
      <c r="J208" s="58">
        <v>11104</v>
      </c>
      <c r="K208" s="58">
        <v>1154873</v>
      </c>
      <c r="L208" s="57" t="s">
        <v>7420</v>
      </c>
      <c r="M208" s="57" t="s">
        <v>7418</v>
      </c>
      <c r="N208" t="s">
        <v>10937</v>
      </c>
      <c r="T208" s="2">
        <v>11104</v>
      </c>
      <c r="U208" s="2">
        <f t="shared" si="11"/>
        <v>0</v>
      </c>
    </row>
    <row r="209" spans="1:22" customFormat="1" ht="15" x14ac:dyDescent="0.25">
      <c r="A209" s="38" t="s">
        <v>2146</v>
      </c>
      <c r="B209" s="39" t="s">
        <v>412</v>
      </c>
      <c r="C209" s="40" t="s">
        <v>413</v>
      </c>
      <c r="D209" s="57" t="s">
        <v>7378</v>
      </c>
      <c r="E209" s="41">
        <v>11740</v>
      </c>
      <c r="F209" s="41">
        <v>1272220</v>
      </c>
      <c r="G209" s="42">
        <f t="shared" si="10"/>
        <v>48.931538461538459</v>
      </c>
      <c r="H209" s="43">
        <f t="shared" si="9"/>
        <v>108.36626916524702</v>
      </c>
      <c r="I209" s="57" t="s">
        <v>7381</v>
      </c>
      <c r="J209" s="58">
        <v>11740</v>
      </c>
      <c r="K209" s="58">
        <v>1272220</v>
      </c>
      <c r="L209" s="57" t="s">
        <v>7420</v>
      </c>
      <c r="M209" s="57" t="s">
        <v>7418</v>
      </c>
      <c r="N209" t="s">
        <v>10937</v>
      </c>
      <c r="T209" s="2">
        <v>11740</v>
      </c>
      <c r="U209" s="2">
        <f t="shared" si="11"/>
        <v>0</v>
      </c>
    </row>
    <row r="210" spans="1:22" customFormat="1" ht="15" x14ac:dyDescent="0.25">
      <c r="A210" s="38" t="s">
        <v>2146</v>
      </c>
      <c r="B210" s="39" t="s">
        <v>414</v>
      </c>
      <c r="C210" s="40" t="s">
        <v>415</v>
      </c>
      <c r="D210" s="57" t="s">
        <v>7383</v>
      </c>
      <c r="E210" s="41">
        <v>15</v>
      </c>
      <c r="F210" s="41">
        <v>1455000</v>
      </c>
      <c r="G210" s="42">
        <f t="shared" si="10"/>
        <v>55.96153846153846</v>
      </c>
      <c r="H210" s="43">
        <f t="shared" si="9"/>
        <v>97000</v>
      </c>
      <c r="I210" s="57" t="s">
        <v>7380</v>
      </c>
      <c r="J210" s="58">
        <v>15</v>
      </c>
      <c r="K210" s="58">
        <v>1455000</v>
      </c>
      <c r="L210" s="57" t="s">
        <v>7420</v>
      </c>
      <c r="M210" s="57" t="s">
        <v>7416</v>
      </c>
      <c r="N210" t="s">
        <v>10937</v>
      </c>
      <c r="O210" s="2"/>
      <c r="P210" s="2"/>
      <c r="Q210" s="2"/>
      <c r="R210" s="2"/>
      <c r="S210" s="2"/>
      <c r="T210" s="2">
        <v>15</v>
      </c>
      <c r="U210" s="2">
        <f t="shared" si="11"/>
        <v>0</v>
      </c>
    </row>
    <row r="211" spans="1:22" customFormat="1" ht="15" x14ac:dyDescent="0.25">
      <c r="A211" s="38" t="s">
        <v>2146</v>
      </c>
      <c r="B211" s="39" t="s">
        <v>416</v>
      </c>
      <c r="C211" s="40" t="s">
        <v>417</v>
      </c>
      <c r="D211" s="57" t="s">
        <v>7378</v>
      </c>
      <c r="E211" s="41">
        <v>80</v>
      </c>
      <c r="F211" s="41">
        <v>32000</v>
      </c>
      <c r="G211" s="42">
        <f t="shared" si="10"/>
        <v>1.2307692307692308</v>
      </c>
      <c r="H211" s="43">
        <f t="shared" si="9"/>
        <v>400</v>
      </c>
      <c r="I211" s="57" t="s">
        <v>7381</v>
      </c>
      <c r="J211" s="58">
        <v>80</v>
      </c>
      <c r="K211" s="58">
        <v>32000</v>
      </c>
      <c r="L211" s="57" t="s">
        <v>7420</v>
      </c>
      <c r="M211" s="57" t="s">
        <v>7418</v>
      </c>
      <c r="N211" t="s">
        <v>10937</v>
      </c>
      <c r="T211" s="2">
        <v>80</v>
      </c>
      <c r="U211" s="2">
        <f t="shared" si="11"/>
        <v>0</v>
      </c>
    </row>
    <row r="212" spans="1:22" customFormat="1" ht="15" x14ac:dyDescent="0.25">
      <c r="A212" s="38" t="s">
        <v>2146</v>
      </c>
      <c r="B212" s="39" t="s">
        <v>418</v>
      </c>
      <c r="C212" s="40" t="s">
        <v>419</v>
      </c>
      <c r="D212" s="57" t="s">
        <v>7378</v>
      </c>
      <c r="E212" s="41">
        <v>241</v>
      </c>
      <c r="F212" s="41">
        <v>3979000</v>
      </c>
      <c r="G212" s="42">
        <f t="shared" si="10"/>
        <v>153.03846153846155</v>
      </c>
      <c r="H212" s="43">
        <f t="shared" si="9"/>
        <v>16510.373443983404</v>
      </c>
      <c r="I212" s="57" t="s">
        <v>7381</v>
      </c>
      <c r="J212" s="58">
        <v>241</v>
      </c>
      <c r="K212" s="58">
        <v>3979000</v>
      </c>
      <c r="L212" s="57" t="s">
        <v>7420</v>
      </c>
      <c r="M212" s="57" t="s">
        <v>7418</v>
      </c>
      <c r="N212" t="s">
        <v>10937</v>
      </c>
      <c r="T212" s="2">
        <v>241</v>
      </c>
      <c r="U212" s="2">
        <f t="shared" si="11"/>
        <v>0</v>
      </c>
    </row>
    <row r="213" spans="1:22" customFormat="1" ht="15" x14ac:dyDescent="0.25">
      <c r="A213" s="38" t="s">
        <v>2146</v>
      </c>
      <c r="B213" s="39" t="s">
        <v>420</v>
      </c>
      <c r="C213" s="40" t="s">
        <v>421</v>
      </c>
      <c r="D213" s="57" t="s">
        <v>7378</v>
      </c>
      <c r="E213" s="41">
        <v>11</v>
      </c>
      <c r="F213" s="41">
        <v>1155000</v>
      </c>
      <c r="G213" s="42">
        <f t="shared" si="10"/>
        <v>44.42307692307692</v>
      </c>
      <c r="H213" s="43">
        <f t="shared" si="9"/>
        <v>105000</v>
      </c>
      <c r="I213" s="57" t="s">
        <v>7381</v>
      </c>
      <c r="J213" s="58">
        <v>11</v>
      </c>
      <c r="K213" s="58">
        <v>1155000</v>
      </c>
      <c r="L213" s="57" t="s">
        <v>7420</v>
      </c>
      <c r="M213" s="57" t="s">
        <v>7418</v>
      </c>
      <c r="N213" t="s">
        <v>10937</v>
      </c>
      <c r="T213" s="2">
        <v>11</v>
      </c>
      <c r="U213" s="2">
        <f t="shared" si="11"/>
        <v>0</v>
      </c>
    </row>
    <row r="214" spans="1:22" customFormat="1" ht="15" x14ac:dyDescent="0.25">
      <c r="A214" s="38" t="s">
        <v>2146</v>
      </c>
      <c r="B214" s="39" t="s">
        <v>422</v>
      </c>
      <c r="C214" s="40" t="s">
        <v>423</v>
      </c>
      <c r="D214" s="57" t="s">
        <v>7378</v>
      </c>
      <c r="E214" s="41">
        <v>5</v>
      </c>
      <c r="F214" s="41">
        <v>550000</v>
      </c>
      <c r="G214" s="42">
        <f t="shared" si="10"/>
        <v>21.153846153846153</v>
      </c>
      <c r="H214" s="43">
        <f t="shared" si="9"/>
        <v>110000</v>
      </c>
      <c r="I214" s="57" t="s">
        <v>7381</v>
      </c>
      <c r="J214" s="58">
        <v>5</v>
      </c>
      <c r="K214" s="58">
        <v>550000</v>
      </c>
      <c r="L214" s="57" t="s">
        <v>7420</v>
      </c>
      <c r="M214" s="57" t="s">
        <v>7418</v>
      </c>
      <c r="N214" t="s">
        <v>10937</v>
      </c>
      <c r="T214" s="2">
        <v>5</v>
      </c>
      <c r="U214" s="2">
        <f t="shared" si="11"/>
        <v>0</v>
      </c>
    </row>
    <row r="215" spans="1:22" customFormat="1" ht="15" x14ac:dyDescent="0.25">
      <c r="A215" s="38" t="s">
        <v>2146</v>
      </c>
      <c r="B215" s="39" t="s">
        <v>424</v>
      </c>
      <c r="C215" s="40" t="s">
        <v>425</v>
      </c>
      <c r="D215" s="57" t="s">
        <v>7378</v>
      </c>
      <c r="E215" s="41">
        <v>19</v>
      </c>
      <c r="F215" s="41">
        <v>1406000</v>
      </c>
      <c r="G215" s="42">
        <f t="shared" si="10"/>
        <v>54.07692307692308</v>
      </c>
      <c r="H215" s="43">
        <f t="shared" si="9"/>
        <v>74000</v>
      </c>
      <c r="I215" s="57" t="s">
        <v>7381</v>
      </c>
      <c r="J215" s="58">
        <v>19</v>
      </c>
      <c r="K215" s="58">
        <v>1406000</v>
      </c>
      <c r="L215" s="57" t="s">
        <v>7420</v>
      </c>
      <c r="M215" s="57" t="s">
        <v>7418</v>
      </c>
      <c r="N215" t="s">
        <v>10937</v>
      </c>
      <c r="T215" s="2">
        <v>19</v>
      </c>
      <c r="U215" s="2">
        <f t="shared" si="11"/>
        <v>0</v>
      </c>
    </row>
    <row r="216" spans="1:22" customFormat="1" ht="15" x14ac:dyDescent="0.25">
      <c r="A216" s="38" t="s">
        <v>2146</v>
      </c>
      <c r="B216" s="39" t="s">
        <v>426</v>
      </c>
      <c r="C216" s="40" t="s">
        <v>427</v>
      </c>
      <c r="D216" s="57" t="s">
        <v>7378</v>
      </c>
      <c r="E216" s="41">
        <v>66</v>
      </c>
      <c r="F216" s="41">
        <v>9900000</v>
      </c>
      <c r="G216" s="42">
        <f t="shared" si="10"/>
        <v>380.76923076923077</v>
      </c>
      <c r="H216" s="43">
        <f t="shared" si="9"/>
        <v>150000</v>
      </c>
      <c r="I216" s="57" t="s">
        <v>7381</v>
      </c>
      <c r="J216" s="58">
        <v>66</v>
      </c>
      <c r="K216" s="58">
        <v>9900000</v>
      </c>
      <c r="L216" s="57" t="s">
        <v>7420</v>
      </c>
      <c r="M216" s="57" t="s">
        <v>7418</v>
      </c>
      <c r="N216" t="s">
        <v>10937</v>
      </c>
      <c r="T216" s="2">
        <v>66</v>
      </c>
      <c r="U216" s="2">
        <f t="shared" si="11"/>
        <v>0</v>
      </c>
    </row>
    <row r="217" spans="1:22" customFormat="1" ht="15" x14ac:dyDescent="0.25">
      <c r="A217" s="38" t="s">
        <v>2146</v>
      </c>
      <c r="B217" s="39" t="s">
        <v>428</v>
      </c>
      <c r="C217" s="40" t="s">
        <v>429</v>
      </c>
      <c r="D217" s="57" t="s">
        <v>7378</v>
      </c>
      <c r="E217" s="41">
        <v>41</v>
      </c>
      <c r="F217" s="41">
        <v>1230000</v>
      </c>
      <c r="G217" s="42">
        <f t="shared" si="10"/>
        <v>47.307692307692307</v>
      </c>
      <c r="H217" s="43">
        <f t="shared" si="9"/>
        <v>30000</v>
      </c>
      <c r="I217" s="57" t="s">
        <v>7381</v>
      </c>
      <c r="J217" s="58">
        <v>41</v>
      </c>
      <c r="K217" s="58">
        <v>1230000</v>
      </c>
      <c r="L217" s="57" t="s">
        <v>7420</v>
      </c>
      <c r="M217" s="57" t="s">
        <v>7418</v>
      </c>
      <c r="N217" t="s">
        <v>10937</v>
      </c>
      <c r="T217" s="2">
        <v>41</v>
      </c>
      <c r="U217" s="2">
        <f t="shared" si="11"/>
        <v>0</v>
      </c>
    </row>
    <row r="218" spans="1:22" customFormat="1" ht="15" x14ac:dyDescent="0.25">
      <c r="A218" s="38" t="s">
        <v>2146</v>
      </c>
      <c r="B218" s="39" t="s">
        <v>430</v>
      </c>
      <c r="C218" s="40" t="s">
        <v>431</v>
      </c>
      <c r="D218" s="57" t="s">
        <v>7378</v>
      </c>
      <c r="E218" s="41">
        <v>60</v>
      </c>
      <c r="F218" s="41">
        <v>300000</v>
      </c>
      <c r="G218" s="42">
        <f t="shared" si="10"/>
        <v>11.538461538461538</v>
      </c>
      <c r="H218" s="43">
        <f t="shared" si="9"/>
        <v>5000</v>
      </c>
      <c r="I218" s="57" t="s">
        <v>7381</v>
      </c>
      <c r="J218" s="58">
        <v>60</v>
      </c>
      <c r="K218" s="58">
        <v>300000</v>
      </c>
      <c r="L218" s="57" t="s">
        <v>7420</v>
      </c>
      <c r="M218" s="57" t="s">
        <v>7418</v>
      </c>
      <c r="N218" t="s">
        <v>10937</v>
      </c>
      <c r="T218" s="2">
        <v>60</v>
      </c>
      <c r="U218" s="2">
        <f t="shared" si="11"/>
        <v>0</v>
      </c>
    </row>
    <row r="219" spans="1:22" customFormat="1" ht="15" x14ac:dyDescent="0.25">
      <c r="A219" s="38" t="s">
        <v>2146</v>
      </c>
      <c r="B219" s="39" t="s">
        <v>432</v>
      </c>
      <c r="C219" s="40" t="s">
        <v>433</v>
      </c>
      <c r="D219" s="57" t="s">
        <v>7383</v>
      </c>
      <c r="E219" s="41">
        <v>84.767249999998995</v>
      </c>
      <c r="F219" s="41">
        <v>1464440.0897175062</v>
      </c>
      <c r="G219" s="42">
        <f t="shared" si="10"/>
        <v>56.324618835288703</v>
      </c>
      <c r="H219" s="43">
        <f t="shared" si="9"/>
        <v>17276.01272564019</v>
      </c>
      <c r="I219" s="57" t="s">
        <v>7376</v>
      </c>
      <c r="J219" s="58">
        <v>0</v>
      </c>
      <c r="K219" s="58">
        <v>0</v>
      </c>
      <c r="L219" s="57" t="s">
        <v>7419</v>
      </c>
      <c r="M219" s="57"/>
      <c r="N219" t="s">
        <v>10939</v>
      </c>
      <c r="T219" s="2">
        <v>102.767249999999</v>
      </c>
      <c r="U219" s="2">
        <f t="shared" si="11"/>
        <v>-18</v>
      </c>
    </row>
    <row r="220" spans="1:22" customFormat="1" ht="15" x14ac:dyDescent="0.25">
      <c r="A220" s="38" t="s">
        <v>2146</v>
      </c>
      <c r="B220" s="39" t="s">
        <v>434</v>
      </c>
      <c r="C220" s="40" t="s">
        <v>435</v>
      </c>
      <c r="D220" s="57" t="s">
        <v>7383</v>
      </c>
      <c r="E220" s="41">
        <v>30</v>
      </c>
      <c r="F220" s="41">
        <v>2565000</v>
      </c>
      <c r="G220" s="42">
        <f t="shared" si="10"/>
        <v>98.65384615384616</v>
      </c>
      <c r="H220" s="43">
        <f t="shared" si="9"/>
        <v>85500</v>
      </c>
      <c r="I220" s="57" t="s">
        <v>7379</v>
      </c>
      <c r="J220" s="58">
        <v>0</v>
      </c>
      <c r="K220" s="58">
        <v>0</v>
      </c>
      <c r="L220" s="57" t="s">
        <v>7419</v>
      </c>
      <c r="M220" s="57"/>
      <c r="N220" t="s">
        <v>10939</v>
      </c>
      <c r="T220" s="2">
        <v>0</v>
      </c>
      <c r="U220" s="2">
        <f t="shared" si="11"/>
        <v>30</v>
      </c>
    </row>
    <row r="221" spans="1:22" customFormat="1" ht="15" x14ac:dyDescent="0.25">
      <c r="A221" s="38" t="s">
        <v>2146</v>
      </c>
      <c r="B221" s="39" t="s">
        <v>436</v>
      </c>
      <c r="C221" s="40" t="s">
        <v>437</v>
      </c>
      <c r="D221" s="57" t="s">
        <v>7383</v>
      </c>
      <c r="E221" s="41">
        <v>50</v>
      </c>
      <c r="F221" s="41">
        <v>500000</v>
      </c>
      <c r="G221" s="42">
        <f t="shared" si="10"/>
        <v>19.23076923076923</v>
      </c>
      <c r="H221" s="43">
        <f t="shared" si="9"/>
        <v>10000</v>
      </c>
      <c r="I221" s="57" t="s">
        <v>7380</v>
      </c>
      <c r="J221" s="58">
        <v>50</v>
      </c>
      <c r="K221" s="58">
        <v>500000</v>
      </c>
      <c r="L221" s="57" t="s">
        <v>7420</v>
      </c>
      <c r="M221" s="57" t="s">
        <v>7416</v>
      </c>
      <c r="N221" t="s">
        <v>10937</v>
      </c>
      <c r="T221" s="2">
        <v>0</v>
      </c>
      <c r="U221" s="2">
        <f t="shared" si="11"/>
        <v>50</v>
      </c>
      <c r="V221" s="2">
        <f>+U221*H221</f>
        <v>500000</v>
      </c>
    </row>
    <row r="222" spans="1:22" customFormat="1" ht="15" x14ac:dyDescent="0.25">
      <c r="A222" s="38" t="s">
        <v>2146</v>
      </c>
      <c r="B222" s="39" t="s">
        <v>438</v>
      </c>
      <c r="C222" s="40" t="s">
        <v>439</v>
      </c>
      <c r="D222" s="57" t="s">
        <v>7383</v>
      </c>
      <c r="E222" s="41">
        <v>70</v>
      </c>
      <c r="F222" s="41">
        <v>700000</v>
      </c>
      <c r="G222" s="42">
        <f t="shared" si="10"/>
        <v>26.923076923076923</v>
      </c>
      <c r="H222" s="43">
        <f t="shared" si="9"/>
        <v>10000</v>
      </c>
      <c r="I222" s="57" t="s">
        <v>7380</v>
      </c>
      <c r="J222" s="58">
        <v>70</v>
      </c>
      <c r="K222" s="58">
        <v>700000</v>
      </c>
      <c r="L222" s="57" t="s">
        <v>7420</v>
      </c>
      <c r="M222" s="57" t="s">
        <v>7416</v>
      </c>
      <c r="N222" t="s">
        <v>10937</v>
      </c>
      <c r="T222" s="2">
        <v>0</v>
      </c>
      <c r="U222" s="2">
        <f t="shared" si="11"/>
        <v>70</v>
      </c>
      <c r="V222" s="2">
        <f>+U222*H222</f>
        <v>700000</v>
      </c>
    </row>
    <row r="223" spans="1:22" customFormat="1" ht="15" x14ac:dyDescent="0.25">
      <c r="A223" s="38" t="s">
        <v>2146</v>
      </c>
      <c r="B223" s="39" t="s">
        <v>440</v>
      </c>
      <c r="C223" s="40" t="s">
        <v>441</v>
      </c>
      <c r="D223" s="57" t="s">
        <v>7383</v>
      </c>
      <c r="E223" s="41">
        <v>10</v>
      </c>
      <c r="F223" s="41">
        <v>42000</v>
      </c>
      <c r="G223" s="42">
        <f t="shared" si="10"/>
        <v>1.6153846153846154</v>
      </c>
      <c r="H223" s="43">
        <f t="shared" si="9"/>
        <v>4200</v>
      </c>
      <c r="I223" s="57" t="s">
        <v>7380</v>
      </c>
      <c r="J223" s="58">
        <v>10</v>
      </c>
      <c r="K223" s="58">
        <v>42000</v>
      </c>
      <c r="L223" s="57" t="s">
        <v>7420</v>
      </c>
      <c r="M223" s="57" t="s">
        <v>7416</v>
      </c>
      <c r="N223" t="s">
        <v>10937</v>
      </c>
      <c r="O223" s="2"/>
      <c r="P223" s="2"/>
      <c r="Q223" s="2"/>
      <c r="R223" s="2"/>
      <c r="S223" s="2"/>
      <c r="T223" s="2">
        <v>10</v>
      </c>
      <c r="U223" s="2">
        <f t="shared" si="11"/>
        <v>0</v>
      </c>
    </row>
    <row r="224" spans="1:22" customFormat="1" ht="15" x14ac:dyDescent="0.25">
      <c r="A224" s="38" t="s">
        <v>2146</v>
      </c>
      <c r="B224" s="39" t="s">
        <v>442</v>
      </c>
      <c r="C224" s="40" t="s">
        <v>443</v>
      </c>
      <c r="D224" s="57" t="s">
        <v>7383</v>
      </c>
      <c r="E224" s="41">
        <v>154</v>
      </c>
      <c r="F224" s="41">
        <v>589050</v>
      </c>
      <c r="G224" s="42">
        <f t="shared" si="10"/>
        <v>22.655769230769231</v>
      </c>
      <c r="H224" s="43">
        <f t="shared" si="9"/>
        <v>3825</v>
      </c>
      <c r="I224" s="57" t="s">
        <v>7380</v>
      </c>
      <c r="J224" s="58">
        <v>154</v>
      </c>
      <c r="K224" s="58">
        <v>589050</v>
      </c>
      <c r="L224" s="57" t="s">
        <v>7420</v>
      </c>
      <c r="M224" s="57" t="s">
        <v>7416</v>
      </c>
      <c r="N224" t="s">
        <v>10937</v>
      </c>
      <c r="O224" s="2"/>
      <c r="P224" s="2"/>
      <c r="Q224" s="2"/>
      <c r="R224" s="2"/>
      <c r="S224" s="2"/>
      <c r="T224" s="2">
        <v>154</v>
      </c>
      <c r="U224" s="2">
        <f t="shared" si="11"/>
        <v>0</v>
      </c>
    </row>
    <row r="225" spans="1:21" customFormat="1" ht="15" x14ac:dyDescent="0.25">
      <c r="A225" s="38" t="s">
        <v>2146</v>
      </c>
      <c r="B225" s="39" t="s">
        <v>444</v>
      </c>
      <c r="C225" s="40" t="s">
        <v>445</v>
      </c>
      <c r="D225" s="57" t="s">
        <v>7383</v>
      </c>
      <c r="E225" s="41">
        <v>10</v>
      </c>
      <c r="F225" s="41">
        <v>31430</v>
      </c>
      <c r="G225" s="42">
        <f t="shared" si="10"/>
        <v>1.2088461538461539</v>
      </c>
      <c r="H225" s="43">
        <f t="shared" si="9"/>
        <v>3143</v>
      </c>
      <c r="I225" s="57" t="s">
        <v>7380</v>
      </c>
      <c r="J225" s="58">
        <v>10</v>
      </c>
      <c r="K225" s="58">
        <v>31430</v>
      </c>
      <c r="L225" s="57" t="s">
        <v>7420</v>
      </c>
      <c r="M225" s="57" t="s">
        <v>7416</v>
      </c>
      <c r="N225" t="s">
        <v>10937</v>
      </c>
      <c r="O225" s="2"/>
      <c r="P225" s="2"/>
      <c r="Q225" s="2"/>
      <c r="R225" s="2"/>
      <c r="S225" s="2"/>
      <c r="T225" s="2">
        <v>10</v>
      </c>
      <c r="U225" s="2">
        <f t="shared" si="11"/>
        <v>0</v>
      </c>
    </row>
    <row r="226" spans="1:21" customFormat="1" ht="15" x14ac:dyDescent="0.25">
      <c r="A226" s="38" t="s">
        <v>2146</v>
      </c>
      <c r="B226" s="39" t="s">
        <v>446</v>
      </c>
      <c r="C226" s="40" t="s">
        <v>447</v>
      </c>
      <c r="D226" s="57" t="s">
        <v>7383</v>
      </c>
      <c r="E226" s="41">
        <v>188</v>
      </c>
      <c r="F226" s="41">
        <v>773996</v>
      </c>
      <c r="G226" s="42">
        <f t="shared" si="10"/>
        <v>29.769076923076923</v>
      </c>
      <c r="H226" s="43">
        <f t="shared" si="9"/>
        <v>4117</v>
      </c>
      <c r="I226" s="57" t="s">
        <v>7379</v>
      </c>
      <c r="J226" s="58">
        <v>0</v>
      </c>
      <c r="K226" s="58">
        <v>0</v>
      </c>
      <c r="L226" s="57" t="s">
        <v>7419</v>
      </c>
      <c r="M226" s="57"/>
      <c r="N226" t="s">
        <v>10939</v>
      </c>
      <c r="T226" s="2">
        <v>0</v>
      </c>
      <c r="U226" s="2">
        <f t="shared" si="11"/>
        <v>188</v>
      </c>
    </row>
    <row r="227" spans="1:21" customFormat="1" ht="15" x14ac:dyDescent="0.25">
      <c r="A227" s="38" t="s">
        <v>2146</v>
      </c>
      <c r="B227" s="39" t="s">
        <v>448</v>
      </c>
      <c r="C227" s="40" t="s">
        <v>449</v>
      </c>
      <c r="D227" s="57" t="s">
        <v>7383</v>
      </c>
      <c r="E227" s="41">
        <v>47</v>
      </c>
      <c r="F227" s="41">
        <v>148896</v>
      </c>
      <c r="G227" s="42">
        <f t="shared" si="10"/>
        <v>5.7267692307692304</v>
      </c>
      <c r="H227" s="43">
        <f t="shared" si="9"/>
        <v>3168</v>
      </c>
      <c r="I227" s="57" t="s">
        <v>7379</v>
      </c>
      <c r="J227" s="58">
        <v>0</v>
      </c>
      <c r="K227" s="58">
        <v>0</v>
      </c>
      <c r="L227" s="57" t="s">
        <v>7419</v>
      </c>
      <c r="M227" s="57"/>
      <c r="N227" t="s">
        <v>10939</v>
      </c>
      <c r="T227" s="2">
        <v>0</v>
      </c>
      <c r="U227" s="2">
        <f t="shared" si="11"/>
        <v>47</v>
      </c>
    </row>
    <row r="228" spans="1:21" customFormat="1" ht="15" x14ac:dyDescent="0.25">
      <c r="A228" s="38" t="s">
        <v>2146</v>
      </c>
      <c r="B228" s="39" t="s">
        <v>450</v>
      </c>
      <c r="C228" s="40" t="s">
        <v>451</v>
      </c>
      <c r="D228" s="57" t="s">
        <v>7383</v>
      </c>
      <c r="E228" s="41">
        <v>82</v>
      </c>
      <c r="F228" s="41">
        <v>254200</v>
      </c>
      <c r="G228" s="42">
        <f t="shared" si="10"/>
        <v>9.7769230769230777</v>
      </c>
      <c r="H228" s="43">
        <f t="shared" si="9"/>
        <v>3100</v>
      </c>
      <c r="I228" s="57" t="s">
        <v>7379</v>
      </c>
      <c r="J228" s="58">
        <v>0</v>
      </c>
      <c r="K228" s="58">
        <v>0</v>
      </c>
      <c r="L228" s="57" t="s">
        <v>7419</v>
      </c>
      <c r="M228" s="57"/>
      <c r="N228" t="s">
        <v>10939</v>
      </c>
      <c r="T228" s="2">
        <v>0</v>
      </c>
      <c r="U228" s="2">
        <f t="shared" si="11"/>
        <v>82</v>
      </c>
    </row>
    <row r="229" spans="1:21" customFormat="1" ht="15" x14ac:dyDescent="0.25">
      <c r="A229" s="38" t="s">
        <v>2146</v>
      </c>
      <c r="B229" s="39" t="s">
        <v>452</v>
      </c>
      <c r="C229" s="40" t="s">
        <v>453</v>
      </c>
      <c r="D229" s="57" t="s">
        <v>7383</v>
      </c>
      <c r="E229" s="41">
        <v>80</v>
      </c>
      <c r="F229" s="41">
        <v>287120</v>
      </c>
      <c r="G229" s="42">
        <f t="shared" si="10"/>
        <v>11.043076923076923</v>
      </c>
      <c r="H229" s="43">
        <f t="shared" si="9"/>
        <v>3589</v>
      </c>
      <c r="I229" s="57"/>
      <c r="J229" s="58">
        <v>80</v>
      </c>
      <c r="K229" s="58">
        <v>287120</v>
      </c>
      <c r="L229" s="57" t="s">
        <v>7420</v>
      </c>
      <c r="M229" s="57" t="s">
        <v>7416</v>
      </c>
      <c r="N229" t="s">
        <v>10937</v>
      </c>
      <c r="O229" s="2"/>
      <c r="P229" s="2"/>
      <c r="Q229" s="2"/>
      <c r="R229" s="2"/>
      <c r="S229" s="2"/>
      <c r="T229" s="2">
        <v>80</v>
      </c>
      <c r="U229" s="2">
        <f t="shared" si="11"/>
        <v>0</v>
      </c>
    </row>
    <row r="230" spans="1:21" customFormat="1" ht="15" x14ac:dyDescent="0.25">
      <c r="A230" s="38" t="s">
        <v>2146</v>
      </c>
      <c r="B230" s="39" t="s">
        <v>454</v>
      </c>
      <c r="C230" s="40" t="s">
        <v>455</v>
      </c>
      <c r="D230" s="57" t="s">
        <v>7378</v>
      </c>
      <c r="E230" s="41">
        <v>7944</v>
      </c>
      <c r="F230" s="41">
        <v>794400</v>
      </c>
      <c r="G230" s="42">
        <f t="shared" si="10"/>
        <v>30.553846153846155</v>
      </c>
      <c r="H230" s="43">
        <f t="shared" si="9"/>
        <v>100</v>
      </c>
      <c r="I230" s="57" t="s">
        <v>7381</v>
      </c>
      <c r="J230" s="58">
        <v>7944</v>
      </c>
      <c r="K230" s="58">
        <v>794400</v>
      </c>
      <c r="L230" s="57" t="s">
        <v>7420</v>
      </c>
      <c r="M230" s="57" t="s">
        <v>7418</v>
      </c>
      <c r="N230" t="s">
        <v>10937</v>
      </c>
      <c r="T230" s="2">
        <v>7944</v>
      </c>
      <c r="U230" s="2">
        <f t="shared" si="11"/>
        <v>0</v>
      </c>
    </row>
    <row r="231" spans="1:21" customFormat="1" ht="15" x14ac:dyDescent="0.25">
      <c r="A231" s="38" t="s">
        <v>2146</v>
      </c>
      <c r="B231" s="39" t="s">
        <v>456</v>
      </c>
      <c r="C231" s="40" t="s">
        <v>457</v>
      </c>
      <c r="D231" s="57" t="s">
        <v>7378</v>
      </c>
      <c r="E231" s="41">
        <v>5533</v>
      </c>
      <c r="F231" s="41">
        <v>7199722</v>
      </c>
      <c r="G231" s="42">
        <f t="shared" si="10"/>
        <v>276.91238461538461</v>
      </c>
      <c r="H231" s="43">
        <f t="shared" si="9"/>
        <v>1301.2329658413157</v>
      </c>
      <c r="I231" s="57" t="s">
        <v>7381</v>
      </c>
      <c r="J231" s="58">
        <v>5533</v>
      </c>
      <c r="K231" s="58">
        <v>7199722</v>
      </c>
      <c r="L231" s="57" t="s">
        <v>7420</v>
      </c>
      <c r="M231" s="57" t="s">
        <v>7418</v>
      </c>
      <c r="N231" t="s">
        <v>10937</v>
      </c>
      <c r="T231" s="2">
        <v>5533</v>
      </c>
      <c r="U231" s="2">
        <f t="shared" si="11"/>
        <v>0</v>
      </c>
    </row>
    <row r="232" spans="1:21" customFormat="1" ht="15" x14ac:dyDescent="0.25">
      <c r="A232" s="38" t="s">
        <v>2146</v>
      </c>
      <c r="B232" s="39" t="s">
        <v>458</v>
      </c>
      <c r="C232" s="40" t="s">
        <v>459</v>
      </c>
      <c r="D232" s="57" t="s">
        <v>7383</v>
      </c>
      <c r="E232" s="41">
        <v>7700</v>
      </c>
      <c r="F232" s="41">
        <v>18279800</v>
      </c>
      <c r="G232" s="42">
        <f t="shared" si="10"/>
        <v>703.06923076923078</v>
      </c>
      <c r="H232" s="43">
        <f t="shared" si="9"/>
        <v>2374</v>
      </c>
      <c r="I232" s="57" t="s">
        <v>7379</v>
      </c>
      <c r="J232" s="58">
        <v>0</v>
      </c>
      <c r="K232" s="58">
        <v>0</v>
      </c>
      <c r="L232" s="57" t="s">
        <v>7419</v>
      </c>
      <c r="M232" s="57"/>
      <c r="N232" t="s">
        <v>10939</v>
      </c>
      <c r="T232" s="2">
        <v>7700</v>
      </c>
      <c r="U232" s="2">
        <f t="shared" si="11"/>
        <v>0</v>
      </c>
    </row>
    <row r="233" spans="1:21" customFormat="1" ht="15" x14ac:dyDescent="0.25">
      <c r="A233" s="38" t="s">
        <v>2146</v>
      </c>
      <c r="B233" s="39" t="s">
        <v>460</v>
      </c>
      <c r="C233" s="40" t="s">
        <v>461</v>
      </c>
      <c r="D233" s="57" t="s">
        <v>7383</v>
      </c>
      <c r="E233" s="41">
        <v>70.059882000000016</v>
      </c>
      <c r="F233" s="41">
        <v>2662300.94500608</v>
      </c>
      <c r="G233" s="42">
        <f t="shared" si="10"/>
        <v>102.39619019254154</v>
      </c>
      <c r="H233" s="43">
        <f t="shared" si="9"/>
        <v>38000.362961017825</v>
      </c>
      <c r="I233" s="57" t="s">
        <v>7376</v>
      </c>
      <c r="J233" s="58">
        <v>0</v>
      </c>
      <c r="K233" s="58">
        <v>0</v>
      </c>
      <c r="L233" s="57" t="s">
        <v>7419</v>
      </c>
      <c r="M233" s="57"/>
      <c r="N233" t="s">
        <v>10939</v>
      </c>
      <c r="T233" s="2">
        <v>125.05988200000002</v>
      </c>
      <c r="U233" s="2">
        <f t="shared" si="11"/>
        <v>-55</v>
      </c>
    </row>
    <row r="234" spans="1:21" customFormat="1" ht="15" x14ac:dyDescent="0.25">
      <c r="A234" s="38" t="s">
        <v>2146</v>
      </c>
      <c r="B234" s="39" t="s">
        <v>462</v>
      </c>
      <c r="C234" s="40" t="s">
        <v>463</v>
      </c>
      <c r="D234" s="57" t="s">
        <v>7383</v>
      </c>
      <c r="E234" s="41">
        <v>915</v>
      </c>
      <c r="F234" s="41">
        <v>12163095</v>
      </c>
      <c r="G234" s="42">
        <f t="shared" si="10"/>
        <v>467.81134615384616</v>
      </c>
      <c r="H234" s="43">
        <f t="shared" si="9"/>
        <v>13293</v>
      </c>
      <c r="I234" s="57" t="s">
        <v>7381</v>
      </c>
      <c r="J234" s="58">
        <v>915</v>
      </c>
      <c r="K234" s="58">
        <v>12163095</v>
      </c>
      <c r="L234" s="57" t="s">
        <v>7420</v>
      </c>
      <c r="M234" s="57" t="s">
        <v>7416</v>
      </c>
      <c r="N234" t="s">
        <v>10937</v>
      </c>
      <c r="O234" s="2"/>
      <c r="P234" s="2"/>
      <c r="Q234" s="2"/>
      <c r="R234" s="2"/>
      <c r="S234" s="2"/>
      <c r="T234" s="2">
        <v>915</v>
      </c>
      <c r="U234" s="2">
        <f t="shared" si="11"/>
        <v>0</v>
      </c>
    </row>
    <row r="235" spans="1:21" customFormat="1" ht="15" x14ac:dyDescent="0.25">
      <c r="A235" s="38" t="s">
        <v>2146</v>
      </c>
      <c r="B235" s="39" t="s">
        <v>464</v>
      </c>
      <c r="C235" s="40" t="s">
        <v>465</v>
      </c>
      <c r="D235" s="57" t="s">
        <v>7378</v>
      </c>
      <c r="E235" s="41">
        <v>5400</v>
      </c>
      <c r="F235" s="41">
        <v>5363246</v>
      </c>
      <c r="G235" s="42">
        <f t="shared" si="10"/>
        <v>206.2786923076923</v>
      </c>
      <c r="H235" s="43">
        <f t="shared" si="9"/>
        <v>993.1937037037037</v>
      </c>
      <c r="I235" s="57"/>
      <c r="J235" s="58">
        <v>5400</v>
      </c>
      <c r="K235" s="58">
        <v>5363246</v>
      </c>
      <c r="L235" s="57" t="s">
        <v>7420</v>
      </c>
      <c r="M235" s="57" t="s">
        <v>7418</v>
      </c>
      <c r="N235" t="s">
        <v>10937</v>
      </c>
      <c r="T235" s="2">
        <v>5400</v>
      </c>
      <c r="U235" s="2">
        <f t="shared" si="11"/>
        <v>0</v>
      </c>
    </row>
    <row r="236" spans="1:21" customFormat="1" ht="15" x14ac:dyDescent="0.25">
      <c r="A236" s="38" t="s">
        <v>2146</v>
      </c>
      <c r="B236" s="39" t="s">
        <v>466</v>
      </c>
      <c r="C236" s="40" t="s">
        <v>467</v>
      </c>
      <c r="D236" s="57" t="s">
        <v>7378</v>
      </c>
      <c r="E236" s="41">
        <v>12024</v>
      </c>
      <c r="F236" s="41">
        <v>11663280</v>
      </c>
      <c r="G236" s="42">
        <f t="shared" si="10"/>
        <v>448.58769230769229</v>
      </c>
      <c r="H236" s="43">
        <f t="shared" si="9"/>
        <v>970</v>
      </c>
      <c r="I236" s="57"/>
      <c r="J236" s="58">
        <v>12024</v>
      </c>
      <c r="K236" s="58">
        <v>11663280</v>
      </c>
      <c r="L236" s="57" t="s">
        <v>7420</v>
      </c>
      <c r="M236" s="57" t="s">
        <v>7418</v>
      </c>
      <c r="N236" t="s">
        <v>10937</v>
      </c>
      <c r="T236" s="2">
        <v>12024</v>
      </c>
      <c r="U236" s="2">
        <f t="shared" si="11"/>
        <v>0</v>
      </c>
    </row>
    <row r="237" spans="1:21" customFormat="1" ht="15" x14ac:dyDescent="0.25">
      <c r="A237" s="38" t="s">
        <v>2146</v>
      </c>
      <c r="B237" s="39" t="s">
        <v>468</v>
      </c>
      <c r="C237" s="40" t="s">
        <v>469</v>
      </c>
      <c r="D237" s="57" t="s">
        <v>7378</v>
      </c>
      <c r="E237" s="41">
        <v>3164</v>
      </c>
      <c r="F237" s="41">
        <v>4237645</v>
      </c>
      <c r="G237" s="42">
        <f t="shared" si="10"/>
        <v>162.98634615384614</v>
      </c>
      <c r="H237" s="43">
        <f t="shared" si="9"/>
        <v>1339.3315423514539</v>
      </c>
      <c r="I237" s="57" t="s">
        <v>7381</v>
      </c>
      <c r="J237" s="58">
        <v>3164</v>
      </c>
      <c r="K237" s="58">
        <v>4237645</v>
      </c>
      <c r="L237" s="57" t="s">
        <v>7420</v>
      </c>
      <c r="M237" s="57" t="s">
        <v>7418</v>
      </c>
      <c r="N237" t="s">
        <v>10937</v>
      </c>
      <c r="T237" s="2">
        <v>3164</v>
      </c>
      <c r="U237" s="2">
        <f t="shared" si="11"/>
        <v>0</v>
      </c>
    </row>
    <row r="238" spans="1:21" customFormat="1" ht="15" x14ac:dyDescent="0.25">
      <c r="A238" s="38" t="s">
        <v>2146</v>
      </c>
      <c r="B238" s="39" t="s">
        <v>470</v>
      </c>
      <c r="C238" s="40" t="s">
        <v>471</v>
      </c>
      <c r="D238" s="57" t="s">
        <v>7378</v>
      </c>
      <c r="E238" s="41">
        <v>2519</v>
      </c>
      <c r="F238" s="41">
        <v>3733091</v>
      </c>
      <c r="G238" s="42">
        <f t="shared" si="10"/>
        <v>143.58042307692307</v>
      </c>
      <c r="H238" s="43">
        <f t="shared" si="9"/>
        <v>1481.9734021437077</v>
      </c>
      <c r="I238" s="57" t="s">
        <v>7381</v>
      </c>
      <c r="J238" s="58">
        <v>2519</v>
      </c>
      <c r="K238" s="58">
        <v>3733091</v>
      </c>
      <c r="L238" s="57" t="s">
        <v>7420</v>
      </c>
      <c r="M238" s="57" t="s">
        <v>7418</v>
      </c>
      <c r="N238" t="s">
        <v>10937</v>
      </c>
      <c r="T238" s="2">
        <v>2519</v>
      </c>
      <c r="U238" s="2">
        <f t="shared" si="11"/>
        <v>0</v>
      </c>
    </row>
    <row r="239" spans="1:21" customFormat="1" ht="15" x14ac:dyDescent="0.25">
      <c r="A239" s="38" t="s">
        <v>2146</v>
      </c>
      <c r="B239" s="39" t="s">
        <v>472</v>
      </c>
      <c r="C239" s="40" t="s">
        <v>473</v>
      </c>
      <c r="D239" s="57" t="s">
        <v>7378</v>
      </c>
      <c r="E239" s="41">
        <v>43633</v>
      </c>
      <c r="F239" s="41">
        <v>34137907</v>
      </c>
      <c r="G239" s="42">
        <f t="shared" si="10"/>
        <v>1312.9964230769231</v>
      </c>
      <c r="H239" s="43">
        <f t="shared" si="9"/>
        <v>782.38734444113402</v>
      </c>
      <c r="I239" s="57" t="s">
        <v>7381</v>
      </c>
      <c r="J239" s="58">
        <v>43633</v>
      </c>
      <c r="K239" s="58">
        <v>34137907</v>
      </c>
      <c r="L239" s="57" t="s">
        <v>7420</v>
      </c>
      <c r="M239" s="57" t="s">
        <v>7418</v>
      </c>
      <c r="N239" t="s">
        <v>10937</v>
      </c>
      <c r="T239" s="2">
        <v>43633</v>
      </c>
      <c r="U239" s="2">
        <f t="shared" si="11"/>
        <v>0</v>
      </c>
    </row>
    <row r="240" spans="1:21" customFormat="1" ht="15" x14ac:dyDescent="0.25">
      <c r="A240" s="38" t="s">
        <v>2146</v>
      </c>
      <c r="B240" s="39" t="s">
        <v>474</v>
      </c>
      <c r="C240" s="40" t="s">
        <v>475</v>
      </c>
      <c r="D240" s="57" t="s">
        <v>7383</v>
      </c>
      <c r="E240" s="41">
        <v>61</v>
      </c>
      <c r="F240" s="41">
        <v>75030</v>
      </c>
      <c r="G240" s="42">
        <f t="shared" si="10"/>
        <v>2.8857692307692306</v>
      </c>
      <c r="H240" s="43">
        <f t="shared" si="9"/>
        <v>1230</v>
      </c>
      <c r="I240" s="57" t="s">
        <v>7380</v>
      </c>
      <c r="J240" s="58">
        <v>61</v>
      </c>
      <c r="K240" s="58">
        <v>75030</v>
      </c>
      <c r="L240" s="57" t="s">
        <v>7420</v>
      </c>
      <c r="M240" s="57" t="s">
        <v>7416</v>
      </c>
      <c r="N240" t="s">
        <v>10937</v>
      </c>
      <c r="O240" s="2"/>
      <c r="P240" s="2"/>
      <c r="Q240" s="2"/>
      <c r="R240" s="2"/>
      <c r="S240" s="2"/>
      <c r="T240" s="2">
        <v>61</v>
      </c>
      <c r="U240" s="2">
        <f t="shared" si="11"/>
        <v>0</v>
      </c>
    </row>
    <row r="241" spans="1:22" customFormat="1" ht="15" x14ac:dyDescent="0.25">
      <c r="A241" s="38" t="s">
        <v>2146</v>
      </c>
      <c r="B241" s="39" t="s">
        <v>476</v>
      </c>
      <c r="C241" s="40" t="s">
        <v>477</v>
      </c>
      <c r="D241" s="57" t="s">
        <v>7383</v>
      </c>
      <c r="E241" s="41">
        <v>63</v>
      </c>
      <c r="F241" s="41">
        <v>61929</v>
      </c>
      <c r="G241" s="42">
        <f t="shared" si="10"/>
        <v>2.3818846153846156</v>
      </c>
      <c r="H241" s="43">
        <f t="shared" si="9"/>
        <v>983</v>
      </c>
      <c r="I241" s="57" t="s">
        <v>7380</v>
      </c>
      <c r="J241" s="58">
        <v>63</v>
      </c>
      <c r="K241" s="58">
        <v>61929</v>
      </c>
      <c r="L241" s="57" t="s">
        <v>7420</v>
      </c>
      <c r="M241" s="57" t="s">
        <v>7416</v>
      </c>
      <c r="N241" t="s">
        <v>10937</v>
      </c>
      <c r="O241" s="2"/>
      <c r="P241" s="2"/>
      <c r="Q241" s="2"/>
      <c r="R241" s="2"/>
      <c r="S241" s="2"/>
      <c r="T241" s="2">
        <v>63</v>
      </c>
      <c r="U241" s="2">
        <f t="shared" si="11"/>
        <v>0</v>
      </c>
    </row>
    <row r="242" spans="1:22" customFormat="1" ht="15" x14ac:dyDescent="0.25">
      <c r="A242" s="38" t="s">
        <v>2146</v>
      </c>
      <c r="B242" s="39" t="s">
        <v>478</v>
      </c>
      <c r="C242" s="40" t="s">
        <v>479</v>
      </c>
      <c r="D242" s="57" t="s">
        <v>7383</v>
      </c>
      <c r="E242" s="41">
        <v>953</v>
      </c>
      <c r="F242" s="41">
        <v>1042582</v>
      </c>
      <c r="G242" s="42">
        <f t="shared" si="10"/>
        <v>40.09930769230769</v>
      </c>
      <c r="H242" s="43">
        <f t="shared" si="9"/>
        <v>1094</v>
      </c>
      <c r="I242" s="57" t="s">
        <v>7380</v>
      </c>
      <c r="J242" s="58">
        <v>953</v>
      </c>
      <c r="K242" s="58">
        <v>1042582</v>
      </c>
      <c r="L242" s="57" t="s">
        <v>7420</v>
      </c>
      <c r="M242" s="57" t="s">
        <v>7416</v>
      </c>
      <c r="N242" t="s">
        <v>10937</v>
      </c>
      <c r="O242" s="2"/>
      <c r="P242" s="2"/>
      <c r="Q242" s="2"/>
      <c r="R242" s="2"/>
      <c r="S242" s="2"/>
      <c r="T242" s="2">
        <v>953</v>
      </c>
      <c r="U242" s="2">
        <f t="shared" si="11"/>
        <v>0</v>
      </c>
    </row>
    <row r="243" spans="1:22" customFormat="1" ht="15" x14ac:dyDescent="0.25">
      <c r="A243" s="38" t="s">
        <v>2146</v>
      </c>
      <c r="B243" s="39" t="s">
        <v>480</v>
      </c>
      <c r="C243" s="40" t="s">
        <v>481</v>
      </c>
      <c r="D243" s="57" t="s">
        <v>7378</v>
      </c>
      <c r="E243" s="41">
        <v>27</v>
      </c>
      <c r="F243" s="41">
        <v>742500</v>
      </c>
      <c r="G243" s="42">
        <f t="shared" si="10"/>
        <v>28.557692307692307</v>
      </c>
      <c r="H243" s="43">
        <f t="shared" si="9"/>
        <v>27500</v>
      </c>
      <c r="I243" s="57" t="s">
        <v>7381</v>
      </c>
      <c r="J243" s="58">
        <v>27</v>
      </c>
      <c r="K243" s="58">
        <v>742500</v>
      </c>
      <c r="L243" s="57" t="s">
        <v>7420</v>
      </c>
      <c r="M243" s="57" t="s">
        <v>7418</v>
      </c>
      <c r="N243" t="s">
        <v>10937</v>
      </c>
      <c r="T243" s="2">
        <v>27</v>
      </c>
      <c r="U243" s="2">
        <f t="shared" si="11"/>
        <v>0</v>
      </c>
    </row>
    <row r="244" spans="1:22" customFormat="1" ht="15" x14ac:dyDescent="0.25">
      <c r="A244" s="38" t="s">
        <v>2146</v>
      </c>
      <c r="B244" s="39" t="s">
        <v>482</v>
      </c>
      <c r="C244" s="40" t="s">
        <v>483</v>
      </c>
      <c r="D244" s="57" t="s">
        <v>7387</v>
      </c>
      <c r="E244" s="41">
        <v>24.892800000000001</v>
      </c>
      <c r="F244" s="41">
        <v>1762241.7656438199</v>
      </c>
      <c r="G244" s="42">
        <f t="shared" si="10"/>
        <v>67.778529447839233</v>
      </c>
      <c r="H244" s="43">
        <f t="shared" si="9"/>
        <v>70793.23200458847</v>
      </c>
      <c r="I244" s="57" t="s">
        <v>7380</v>
      </c>
      <c r="J244" s="58">
        <v>3.5522000000000005</v>
      </c>
      <c r="K244" s="58">
        <v>312593.59999999998</v>
      </c>
      <c r="L244" s="57" t="s">
        <v>7419</v>
      </c>
      <c r="M244" s="57" t="s">
        <v>7416</v>
      </c>
      <c r="N244" t="s">
        <v>10939</v>
      </c>
      <c r="O244" s="2"/>
      <c r="P244" s="2"/>
      <c r="Q244" s="2"/>
      <c r="R244" s="2"/>
      <c r="S244" s="2"/>
      <c r="T244" s="2">
        <v>24.607800000000001</v>
      </c>
      <c r="U244" s="2">
        <f t="shared" si="11"/>
        <v>0.28500000000000014</v>
      </c>
    </row>
    <row r="245" spans="1:22" customFormat="1" ht="15" x14ac:dyDescent="0.25">
      <c r="A245" s="38" t="s">
        <v>2146</v>
      </c>
      <c r="B245" s="39" t="s">
        <v>484</v>
      </c>
      <c r="C245" s="40" t="s">
        <v>485</v>
      </c>
      <c r="D245" s="57" t="s">
        <v>7378</v>
      </c>
      <c r="E245" s="41">
        <v>2950</v>
      </c>
      <c r="F245" s="41">
        <v>12095000</v>
      </c>
      <c r="G245" s="42">
        <f t="shared" si="10"/>
        <v>465.19230769230768</v>
      </c>
      <c r="H245" s="43">
        <f t="shared" si="9"/>
        <v>4100</v>
      </c>
      <c r="I245" s="57" t="s">
        <v>7381</v>
      </c>
      <c r="J245" s="58">
        <v>2950</v>
      </c>
      <c r="K245" s="58">
        <v>12095000</v>
      </c>
      <c r="L245" s="57" t="s">
        <v>7420</v>
      </c>
      <c r="M245" s="57" t="s">
        <v>7418</v>
      </c>
      <c r="N245" t="s">
        <v>10937</v>
      </c>
      <c r="T245" s="2">
        <v>2950</v>
      </c>
      <c r="U245" s="2">
        <f t="shared" si="11"/>
        <v>0</v>
      </c>
    </row>
    <row r="246" spans="1:22" customFormat="1" ht="15" x14ac:dyDescent="0.25">
      <c r="A246" s="38" t="s">
        <v>2146</v>
      </c>
      <c r="B246" s="39" t="s">
        <v>486</v>
      </c>
      <c r="C246" s="40" t="s">
        <v>487</v>
      </c>
      <c r="D246" s="57" t="s">
        <v>7383</v>
      </c>
      <c r="E246" s="41">
        <v>63</v>
      </c>
      <c r="F246" s="41">
        <v>126145.066601371</v>
      </c>
      <c r="G246" s="42">
        <f t="shared" si="10"/>
        <v>4.8517333308219612</v>
      </c>
      <c r="H246" s="43">
        <f t="shared" si="9"/>
        <v>2002.3026444662064</v>
      </c>
      <c r="I246" s="57" t="s">
        <v>7380</v>
      </c>
      <c r="J246" s="58">
        <v>1113</v>
      </c>
      <c r="K246" s="58">
        <v>702303</v>
      </c>
      <c r="L246" s="57" t="s">
        <v>7419</v>
      </c>
      <c r="M246" s="57" t="s">
        <v>7416</v>
      </c>
      <c r="N246" t="s">
        <v>10939</v>
      </c>
      <c r="O246" s="2"/>
      <c r="P246" s="2"/>
      <c r="Q246" s="2"/>
      <c r="R246" s="2"/>
      <c r="S246" s="2"/>
      <c r="T246" s="2">
        <v>63</v>
      </c>
      <c r="U246" s="2">
        <f t="shared" si="11"/>
        <v>0</v>
      </c>
    </row>
    <row r="247" spans="1:22" customFormat="1" ht="15" x14ac:dyDescent="0.25">
      <c r="A247" s="38" t="s">
        <v>2146</v>
      </c>
      <c r="B247" s="39" t="s">
        <v>488</v>
      </c>
      <c r="C247" s="40" t="s">
        <v>489</v>
      </c>
      <c r="D247" s="57" t="s">
        <v>7383</v>
      </c>
      <c r="E247" s="41">
        <v>3050</v>
      </c>
      <c r="F247" s="41">
        <v>630429.79883855791</v>
      </c>
      <c r="G247" s="42">
        <f t="shared" si="10"/>
        <v>24.247299955329151</v>
      </c>
      <c r="H247" s="43">
        <f t="shared" si="9"/>
        <v>206.69829470116653</v>
      </c>
      <c r="I247" s="57" t="s">
        <v>7379</v>
      </c>
      <c r="J247" s="58">
        <v>0</v>
      </c>
      <c r="K247" s="58">
        <v>0</v>
      </c>
      <c r="L247" s="57" t="s">
        <v>7419</v>
      </c>
      <c r="M247" s="57"/>
      <c r="N247" t="s">
        <v>10939</v>
      </c>
      <c r="T247" s="2">
        <v>36</v>
      </c>
      <c r="U247" s="2">
        <f t="shared" si="11"/>
        <v>3014</v>
      </c>
    </row>
    <row r="248" spans="1:22" customFormat="1" ht="15" x14ac:dyDescent="0.25">
      <c r="A248" s="38" t="s">
        <v>2146</v>
      </c>
      <c r="B248" s="39" t="s">
        <v>490</v>
      </c>
      <c r="C248" s="40" t="s">
        <v>491</v>
      </c>
      <c r="D248" s="57" t="s">
        <v>7378</v>
      </c>
      <c r="E248" s="41">
        <v>3300</v>
      </c>
      <c r="F248" s="41">
        <v>594000</v>
      </c>
      <c r="G248" s="42">
        <f t="shared" si="10"/>
        <v>22.846153846153847</v>
      </c>
      <c r="H248" s="43">
        <f t="shared" si="9"/>
        <v>180</v>
      </c>
      <c r="I248" s="57" t="s">
        <v>7381</v>
      </c>
      <c r="J248" s="58">
        <v>3300</v>
      </c>
      <c r="K248" s="58">
        <v>594000</v>
      </c>
      <c r="L248" s="57" t="s">
        <v>7420</v>
      </c>
      <c r="M248" s="57" t="s">
        <v>7418</v>
      </c>
      <c r="N248" t="s">
        <v>10937</v>
      </c>
      <c r="T248" s="2">
        <v>3300</v>
      </c>
      <c r="U248" s="2">
        <f t="shared" si="11"/>
        <v>0</v>
      </c>
    </row>
    <row r="249" spans="1:22" customFormat="1" ht="15" x14ac:dyDescent="0.25">
      <c r="A249" s="38" t="s">
        <v>2146</v>
      </c>
      <c r="B249" s="39" t="s">
        <v>492</v>
      </c>
      <c r="C249" s="40" t="s">
        <v>493</v>
      </c>
      <c r="D249" s="57" t="s">
        <v>7378</v>
      </c>
      <c r="E249" s="41">
        <v>900</v>
      </c>
      <c r="F249" s="41">
        <v>873000</v>
      </c>
      <c r="G249" s="42">
        <f t="shared" si="10"/>
        <v>33.57692307692308</v>
      </c>
      <c r="H249" s="43">
        <f t="shared" si="9"/>
        <v>970</v>
      </c>
      <c r="I249" s="57" t="s">
        <v>7381</v>
      </c>
      <c r="J249" s="58">
        <v>900</v>
      </c>
      <c r="K249" s="58">
        <v>873000</v>
      </c>
      <c r="L249" s="57" t="s">
        <v>7420</v>
      </c>
      <c r="M249" s="57" t="s">
        <v>7418</v>
      </c>
      <c r="N249" t="s">
        <v>10937</v>
      </c>
      <c r="T249" s="2">
        <v>900</v>
      </c>
      <c r="U249" s="2">
        <f t="shared" si="11"/>
        <v>0</v>
      </c>
    </row>
    <row r="250" spans="1:22" customFormat="1" ht="15" x14ac:dyDescent="0.25">
      <c r="A250" s="38" t="s">
        <v>2146</v>
      </c>
      <c r="B250" s="39" t="s">
        <v>494</v>
      </c>
      <c r="C250" s="40" t="s">
        <v>495</v>
      </c>
      <c r="D250" s="57" t="s">
        <v>7378</v>
      </c>
      <c r="E250" s="41">
        <v>2137</v>
      </c>
      <c r="F250" s="41">
        <v>3526050</v>
      </c>
      <c r="G250" s="42">
        <f t="shared" si="10"/>
        <v>135.61730769230769</v>
      </c>
      <c r="H250" s="43">
        <f t="shared" si="9"/>
        <v>1650</v>
      </c>
      <c r="I250" s="57" t="s">
        <v>7381</v>
      </c>
      <c r="J250" s="58">
        <v>2137</v>
      </c>
      <c r="K250" s="58">
        <v>3526050</v>
      </c>
      <c r="L250" s="57" t="s">
        <v>7420</v>
      </c>
      <c r="M250" s="57" t="s">
        <v>7418</v>
      </c>
      <c r="N250" t="s">
        <v>10937</v>
      </c>
      <c r="T250" s="2">
        <v>2137</v>
      </c>
      <c r="U250" s="2">
        <f t="shared" si="11"/>
        <v>0</v>
      </c>
    </row>
    <row r="251" spans="1:22" customFormat="1" ht="15" x14ac:dyDescent="0.25">
      <c r="A251" s="38" t="s">
        <v>2146</v>
      </c>
      <c r="B251" s="39" t="s">
        <v>496</v>
      </c>
      <c r="C251" s="40" t="s">
        <v>497</v>
      </c>
      <c r="D251" s="57" t="s">
        <v>7378</v>
      </c>
      <c r="E251" s="41">
        <v>10633</v>
      </c>
      <c r="F251" s="41">
        <v>1063300</v>
      </c>
      <c r="G251" s="42">
        <f t="shared" si="10"/>
        <v>40.896153846153844</v>
      </c>
      <c r="H251" s="43">
        <f t="shared" si="9"/>
        <v>100</v>
      </c>
      <c r="I251" s="57" t="s">
        <v>7381</v>
      </c>
      <c r="J251" s="58">
        <v>10633</v>
      </c>
      <c r="K251" s="58">
        <v>1063300</v>
      </c>
      <c r="L251" s="57" t="s">
        <v>7420</v>
      </c>
      <c r="M251" s="57" t="s">
        <v>7418</v>
      </c>
      <c r="N251" t="s">
        <v>10937</v>
      </c>
      <c r="T251" s="2">
        <v>10633</v>
      </c>
      <c r="U251" s="2">
        <f t="shared" si="11"/>
        <v>0</v>
      </c>
    </row>
    <row r="252" spans="1:22" customFormat="1" ht="15" x14ac:dyDescent="0.25">
      <c r="A252" s="38" t="s">
        <v>2146</v>
      </c>
      <c r="B252" s="39" t="s">
        <v>498</v>
      </c>
      <c r="C252" s="40" t="s">
        <v>499</v>
      </c>
      <c r="D252" s="57" t="s">
        <v>7383</v>
      </c>
      <c r="E252" s="41">
        <v>474</v>
      </c>
      <c r="F252" s="41">
        <v>2671464</v>
      </c>
      <c r="G252" s="42">
        <f t="shared" si="10"/>
        <v>102.74861538461539</v>
      </c>
      <c r="H252" s="43">
        <f t="shared" si="9"/>
        <v>5636</v>
      </c>
      <c r="I252" s="57" t="s">
        <v>7380</v>
      </c>
      <c r="J252" s="58">
        <v>1214</v>
      </c>
      <c r="K252" s="58">
        <v>6842104</v>
      </c>
      <c r="L252" s="57" t="s">
        <v>7419</v>
      </c>
      <c r="M252" s="57" t="s">
        <v>7416</v>
      </c>
      <c r="N252" t="s">
        <v>10939</v>
      </c>
      <c r="O252" s="2"/>
      <c r="P252" s="2"/>
      <c r="Q252" s="2"/>
      <c r="R252" s="2"/>
      <c r="S252" s="2"/>
      <c r="T252" s="2">
        <v>474</v>
      </c>
      <c r="U252" s="2">
        <f t="shared" si="11"/>
        <v>0</v>
      </c>
    </row>
    <row r="253" spans="1:22" customFormat="1" ht="15" x14ac:dyDescent="0.25">
      <c r="A253" s="38" t="s">
        <v>2146</v>
      </c>
      <c r="B253" s="39" t="s">
        <v>500</v>
      </c>
      <c r="C253" s="40" t="s">
        <v>501</v>
      </c>
      <c r="D253" s="57" t="s">
        <v>7383</v>
      </c>
      <c r="E253" s="41">
        <v>150</v>
      </c>
      <c r="F253" s="41">
        <v>956100</v>
      </c>
      <c r="G253" s="42">
        <f t="shared" si="10"/>
        <v>36.773076923076921</v>
      </c>
      <c r="H253" s="43">
        <f t="shared" si="9"/>
        <v>6374</v>
      </c>
      <c r="I253" s="57" t="s">
        <v>7379</v>
      </c>
      <c r="J253" s="58">
        <v>0</v>
      </c>
      <c r="K253" s="58">
        <v>0</v>
      </c>
      <c r="L253" s="57" t="s">
        <v>7419</v>
      </c>
      <c r="M253" s="57"/>
      <c r="N253" t="s">
        <v>10939</v>
      </c>
      <c r="T253" s="2">
        <v>0</v>
      </c>
      <c r="U253" s="2">
        <f t="shared" si="11"/>
        <v>150</v>
      </c>
    </row>
    <row r="254" spans="1:22" customFormat="1" ht="15" x14ac:dyDescent="0.25">
      <c r="A254" s="38" t="s">
        <v>2146</v>
      </c>
      <c r="B254" s="39" t="s">
        <v>502</v>
      </c>
      <c r="C254" s="40" t="s">
        <v>503</v>
      </c>
      <c r="D254" s="57" t="s">
        <v>7383</v>
      </c>
      <c r="E254" s="41">
        <v>136</v>
      </c>
      <c r="F254" s="41">
        <v>472464</v>
      </c>
      <c r="G254" s="42">
        <f t="shared" si="10"/>
        <v>18.171692307692307</v>
      </c>
      <c r="H254" s="43">
        <f t="shared" si="9"/>
        <v>3474</v>
      </c>
      <c r="I254" s="57" t="s">
        <v>7379</v>
      </c>
      <c r="J254" s="58">
        <v>0</v>
      </c>
      <c r="K254" s="58">
        <v>0</v>
      </c>
      <c r="L254" s="57" t="s">
        <v>7419</v>
      </c>
      <c r="M254" s="57"/>
      <c r="N254" t="s">
        <v>10939</v>
      </c>
      <c r="T254" s="2">
        <v>0</v>
      </c>
      <c r="U254" s="2">
        <f t="shared" si="11"/>
        <v>136</v>
      </c>
    </row>
    <row r="255" spans="1:22" customFormat="1" ht="15" x14ac:dyDescent="0.25">
      <c r="A255" s="38" t="s">
        <v>2146</v>
      </c>
      <c r="B255" s="39" t="s">
        <v>504</v>
      </c>
      <c r="C255" s="40" t="s">
        <v>505</v>
      </c>
      <c r="D255" s="57" t="s">
        <v>7383</v>
      </c>
      <c r="E255" s="41">
        <v>25</v>
      </c>
      <c r="F255" s="41">
        <v>95625</v>
      </c>
      <c r="G255" s="42">
        <f t="shared" si="10"/>
        <v>3.6778846153846154</v>
      </c>
      <c r="H255" s="43">
        <f t="shared" si="9"/>
        <v>3825</v>
      </c>
      <c r="I255" s="57" t="s">
        <v>7380</v>
      </c>
      <c r="J255" s="58">
        <v>25</v>
      </c>
      <c r="K255" s="58">
        <v>95625</v>
      </c>
      <c r="L255" s="57" t="s">
        <v>7420</v>
      </c>
      <c r="M255" s="57" t="s">
        <v>7416</v>
      </c>
      <c r="N255" t="s">
        <v>10937</v>
      </c>
      <c r="O255" s="2"/>
      <c r="P255" s="2"/>
      <c r="Q255" s="2"/>
      <c r="R255" s="2"/>
      <c r="S255" s="2"/>
      <c r="T255" s="2">
        <v>0</v>
      </c>
      <c r="U255" s="2">
        <f t="shared" si="11"/>
        <v>25</v>
      </c>
      <c r="V255" s="2">
        <f t="shared" ref="V255:V258" si="12">+U255*H255</f>
        <v>95625</v>
      </c>
    </row>
    <row r="256" spans="1:22" customFormat="1" ht="15" x14ac:dyDescent="0.25">
      <c r="A256" s="38" t="s">
        <v>2146</v>
      </c>
      <c r="B256" s="39" t="s">
        <v>506</v>
      </c>
      <c r="C256" s="40" t="s">
        <v>507</v>
      </c>
      <c r="D256" s="57" t="s">
        <v>7383</v>
      </c>
      <c r="E256" s="41">
        <v>2080</v>
      </c>
      <c r="F256" s="41">
        <v>6537440</v>
      </c>
      <c r="G256" s="42">
        <f t="shared" si="10"/>
        <v>251.44</v>
      </c>
      <c r="H256" s="43">
        <f t="shared" si="9"/>
        <v>3143</v>
      </c>
      <c r="I256" s="57" t="s">
        <v>7380</v>
      </c>
      <c r="J256" s="58">
        <v>2080</v>
      </c>
      <c r="K256" s="58">
        <v>6537440</v>
      </c>
      <c r="L256" s="57" t="s">
        <v>7420</v>
      </c>
      <c r="M256" s="57" t="s">
        <v>7416</v>
      </c>
      <c r="N256" t="s">
        <v>10937</v>
      </c>
      <c r="O256" s="2"/>
      <c r="P256" s="2"/>
      <c r="Q256" s="2"/>
      <c r="R256" s="2"/>
      <c r="S256" s="2"/>
      <c r="T256" s="2">
        <v>0</v>
      </c>
      <c r="U256" s="2">
        <f t="shared" si="11"/>
        <v>2080</v>
      </c>
      <c r="V256" s="2">
        <f t="shared" si="12"/>
        <v>6537440</v>
      </c>
    </row>
    <row r="257" spans="1:22" customFormat="1" ht="15" x14ac:dyDescent="0.25">
      <c r="A257" s="38" t="s">
        <v>2146</v>
      </c>
      <c r="B257" s="39" t="s">
        <v>508</v>
      </c>
      <c r="C257" s="40" t="s">
        <v>509</v>
      </c>
      <c r="D257" s="57" t="s">
        <v>7383</v>
      </c>
      <c r="E257" s="41">
        <v>1552</v>
      </c>
      <c r="F257" s="41">
        <v>6754304</v>
      </c>
      <c r="G257" s="42">
        <f t="shared" si="10"/>
        <v>259.7809230769231</v>
      </c>
      <c r="H257" s="43">
        <f t="shared" si="9"/>
        <v>4352</v>
      </c>
      <c r="I257" s="57" t="s">
        <v>7380</v>
      </c>
      <c r="J257" s="58">
        <v>1552</v>
      </c>
      <c r="K257" s="58">
        <v>6754304</v>
      </c>
      <c r="L257" s="57" t="s">
        <v>7420</v>
      </c>
      <c r="M257" s="57" t="s">
        <v>7416</v>
      </c>
      <c r="N257" t="s">
        <v>10937</v>
      </c>
      <c r="O257" s="2"/>
      <c r="P257" s="2"/>
      <c r="Q257" s="2"/>
      <c r="R257" s="2"/>
      <c r="S257" s="2"/>
      <c r="T257" s="2">
        <v>0</v>
      </c>
      <c r="U257" s="2">
        <f t="shared" si="11"/>
        <v>1552</v>
      </c>
      <c r="V257" s="2">
        <f t="shared" si="12"/>
        <v>6754304</v>
      </c>
    </row>
    <row r="258" spans="1:22" customFormat="1" ht="15" x14ac:dyDescent="0.25">
      <c r="A258" s="38" t="s">
        <v>2146</v>
      </c>
      <c r="B258" s="39" t="s">
        <v>510</v>
      </c>
      <c r="C258" s="40" t="s">
        <v>511</v>
      </c>
      <c r="D258" s="57" t="s">
        <v>7383</v>
      </c>
      <c r="E258" s="41">
        <v>1842</v>
      </c>
      <c r="F258" s="41">
        <v>5835456</v>
      </c>
      <c r="G258" s="42">
        <f t="shared" si="10"/>
        <v>224.4406153846154</v>
      </c>
      <c r="H258" s="43">
        <f t="shared" si="9"/>
        <v>3168</v>
      </c>
      <c r="I258" s="57" t="s">
        <v>7380</v>
      </c>
      <c r="J258" s="58">
        <v>1842</v>
      </c>
      <c r="K258" s="58">
        <v>5835456</v>
      </c>
      <c r="L258" s="57" t="s">
        <v>7420</v>
      </c>
      <c r="M258" s="57" t="s">
        <v>7416</v>
      </c>
      <c r="N258" t="s">
        <v>10937</v>
      </c>
      <c r="O258" s="2"/>
      <c r="P258" s="2"/>
      <c r="Q258" s="2"/>
      <c r="R258" s="2"/>
      <c r="S258" s="2"/>
      <c r="T258" s="2">
        <v>0</v>
      </c>
      <c r="U258" s="2">
        <f t="shared" si="11"/>
        <v>1842</v>
      </c>
      <c r="V258" s="2">
        <f t="shared" si="12"/>
        <v>5835456</v>
      </c>
    </row>
    <row r="259" spans="1:22" customFormat="1" ht="15" x14ac:dyDescent="0.25">
      <c r="A259" s="38" t="s">
        <v>2146</v>
      </c>
      <c r="B259" s="39" t="s">
        <v>512</v>
      </c>
      <c r="C259" s="40" t="s">
        <v>513</v>
      </c>
      <c r="D259" s="57" t="s">
        <v>7378</v>
      </c>
      <c r="E259" s="41">
        <v>15</v>
      </c>
      <c r="F259" s="41">
        <v>750000</v>
      </c>
      <c r="G259" s="42">
        <f t="shared" si="10"/>
        <v>28.846153846153847</v>
      </c>
      <c r="H259" s="43">
        <f t="shared" si="9"/>
        <v>50000</v>
      </c>
      <c r="I259" s="57" t="s">
        <v>7381</v>
      </c>
      <c r="J259" s="58">
        <v>15</v>
      </c>
      <c r="K259" s="58">
        <v>750000</v>
      </c>
      <c r="L259" s="57" t="s">
        <v>7420</v>
      </c>
      <c r="M259" s="57" t="s">
        <v>7418</v>
      </c>
      <c r="N259" t="s">
        <v>10937</v>
      </c>
      <c r="T259" s="2">
        <v>15</v>
      </c>
      <c r="U259" s="2">
        <f t="shared" si="11"/>
        <v>0</v>
      </c>
    </row>
    <row r="260" spans="1:22" customFormat="1" ht="15" x14ac:dyDescent="0.25">
      <c r="A260" s="38" t="s">
        <v>2146</v>
      </c>
      <c r="B260" s="39" t="s">
        <v>514</v>
      </c>
      <c r="C260" s="40" t="s">
        <v>515</v>
      </c>
      <c r="D260" s="57" t="s">
        <v>7383</v>
      </c>
      <c r="E260" s="41">
        <v>15560</v>
      </c>
      <c r="F260" s="41">
        <v>6224000</v>
      </c>
      <c r="G260" s="42">
        <f t="shared" si="10"/>
        <v>239.38461538461539</v>
      </c>
      <c r="H260" s="43">
        <f t="shared" si="9"/>
        <v>400</v>
      </c>
      <c r="I260" s="57" t="s">
        <v>7379</v>
      </c>
      <c r="J260" s="58">
        <v>0</v>
      </c>
      <c r="K260" s="58">
        <v>0</v>
      </c>
      <c r="L260" s="57" t="s">
        <v>7420</v>
      </c>
      <c r="M260" s="57" t="s">
        <v>7417</v>
      </c>
      <c r="N260" t="s">
        <v>10937</v>
      </c>
      <c r="T260" s="2">
        <v>0</v>
      </c>
      <c r="U260" s="2">
        <f t="shared" si="11"/>
        <v>15560</v>
      </c>
    </row>
    <row r="261" spans="1:22" customFormat="1" ht="15" x14ac:dyDescent="0.25">
      <c r="A261" s="38" t="s">
        <v>2146</v>
      </c>
      <c r="B261" s="39" t="s">
        <v>516</v>
      </c>
      <c r="C261" s="40" t="s">
        <v>517</v>
      </c>
      <c r="D261" s="57" t="s">
        <v>7378</v>
      </c>
      <c r="E261" s="41">
        <v>1000</v>
      </c>
      <c r="F261" s="41">
        <v>1340000</v>
      </c>
      <c r="G261" s="42">
        <f t="shared" si="10"/>
        <v>51.53846153846154</v>
      </c>
      <c r="H261" s="43">
        <f t="shared" ref="H261:H324" si="13">IFERROR(F261/E261,0)</f>
        <v>1340</v>
      </c>
      <c r="I261" s="57" t="s">
        <v>7381</v>
      </c>
      <c r="J261" s="58">
        <v>1000</v>
      </c>
      <c r="K261" s="58">
        <v>1340000</v>
      </c>
      <c r="L261" s="57" t="s">
        <v>7420</v>
      </c>
      <c r="M261" s="57" t="s">
        <v>7418</v>
      </c>
      <c r="N261" t="s">
        <v>10937</v>
      </c>
      <c r="T261" s="2">
        <v>1000</v>
      </c>
      <c r="U261" s="2">
        <f t="shared" si="11"/>
        <v>0</v>
      </c>
    </row>
    <row r="262" spans="1:22" customFormat="1" ht="15" x14ac:dyDescent="0.25">
      <c r="A262" s="38" t="s">
        <v>2146</v>
      </c>
      <c r="B262" s="39" t="s">
        <v>518</v>
      </c>
      <c r="C262" s="40" t="s">
        <v>519</v>
      </c>
      <c r="D262" s="57" t="s">
        <v>7378</v>
      </c>
      <c r="E262" s="41">
        <v>6742</v>
      </c>
      <c r="F262" s="41">
        <v>9034280</v>
      </c>
      <c r="G262" s="42">
        <f t="shared" ref="G262:G325" si="14">+F262/$G$1</f>
        <v>347.47230769230771</v>
      </c>
      <c r="H262" s="43">
        <f t="shared" si="13"/>
        <v>1340</v>
      </c>
      <c r="I262" s="57" t="s">
        <v>7381</v>
      </c>
      <c r="J262" s="58">
        <v>6742</v>
      </c>
      <c r="K262" s="58">
        <v>9034280</v>
      </c>
      <c r="L262" s="57" t="s">
        <v>7420</v>
      </c>
      <c r="M262" s="57" t="s">
        <v>7418</v>
      </c>
      <c r="N262" t="s">
        <v>10937</v>
      </c>
      <c r="T262" s="2">
        <v>6742</v>
      </c>
      <c r="U262" s="2">
        <f t="shared" ref="U262:U325" si="15">+E262-T262</f>
        <v>0</v>
      </c>
    </row>
    <row r="263" spans="1:22" customFormat="1" ht="15" x14ac:dyDescent="0.25">
      <c r="A263" s="38" t="s">
        <v>2146</v>
      </c>
      <c r="B263" s="39" t="s">
        <v>520</v>
      </c>
      <c r="C263" s="40" t="s">
        <v>521</v>
      </c>
      <c r="D263" s="57" t="s">
        <v>7378</v>
      </c>
      <c r="E263" s="41">
        <v>5</v>
      </c>
      <c r="F263" s="41">
        <v>190000</v>
      </c>
      <c r="G263" s="42">
        <f t="shared" si="14"/>
        <v>7.3076923076923075</v>
      </c>
      <c r="H263" s="43">
        <f t="shared" si="13"/>
        <v>38000</v>
      </c>
      <c r="I263" s="57" t="s">
        <v>7381</v>
      </c>
      <c r="J263" s="58">
        <v>5</v>
      </c>
      <c r="K263" s="58">
        <v>190000</v>
      </c>
      <c r="L263" s="57" t="s">
        <v>7420</v>
      </c>
      <c r="M263" s="57" t="s">
        <v>7418</v>
      </c>
      <c r="N263" t="s">
        <v>10937</v>
      </c>
      <c r="T263" s="2">
        <v>5</v>
      </c>
      <c r="U263" s="2">
        <f t="shared" si="15"/>
        <v>0</v>
      </c>
    </row>
    <row r="264" spans="1:22" customFormat="1" ht="15" x14ac:dyDescent="0.25">
      <c r="A264" s="38" t="s">
        <v>2146</v>
      </c>
      <c r="B264" s="39" t="s">
        <v>522</v>
      </c>
      <c r="C264" s="40" t="s">
        <v>523</v>
      </c>
      <c r="D264" s="57" t="s">
        <v>7383</v>
      </c>
      <c r="E264" s="41">
        <v>200</v>
      </c>
      <c r="F264" s="41">
        <v>1400000</v>
      </c>
      <c r="G264" s="42">
        <f t="shared" si="14"/>
        <v>53.846153846153847</v>
      </c>
      <c r="H264" s="43">
        <f t="shared" si="13"/>
        <v>7000</v>
      </c>
      <c r="I264" s="57" t="s">
        <v>7380</v>
      </c>
      <c r="J264" s="58">
        <v>200</v>
      </c>
      <c r="K264" s="58">
        <v>1400000</v>
      </c>
      <c r="L264" s="57" t="s">
        <v>7420</v>
      </c>
      <c r="M264" s="57" t="s">
        <v>7416</v>
      </c>
      <c r="N264" t="s">
        <v>10937</v>
      </c>
      <c r="O264" s="2"/>
      <c r="P264" s="2"/>
      <c r="Q264" s="2"/>
      <c r="R264" s="2"/>
      <c r="S264" s="2"/>
      <c r="T264" s="2">
        <v>200</v>
      </c>
      <c r="U264" s="2">
        <f t="shared" si="15"/>
        <v>0</v>
      </c>
    </row>
    <row r="265" spans="1:22" customFormat="1" ht="15" x14ac:dyDescent="0.25">
      <c r="A265" s="38" t="s">
        <v>2146</v>
      </c>
      <c r="B265" s="39" t="s">
        <v>524</v>
      </c>
      <c r="C265" s="40" t="s">
        <v>525</v>
      </c>
      <c r="D265" s="57" t="s">
        <v>7378</v>
      </c>
      <c r="E265" s="41">
        <v>649</v>
      </c>
      <c r="F265" s="41">
        <v>7354524</v>
      </c>
      <c r="G265" s="42">
        <f t="shared" si="14"/>
        <v>282.86630769230771</v>
      </c>
      <c r="H265" s="43">
        <f t="shared" si="13"/>
        <v>11332.086286594762</v>
      </c>
      <c r="I265" s="57" t="s">
        <v>7381</v>
      </c>
      <c r="J265" s="58">
        <v>649</v>
      </c>
      <c r="K265" s="58">
        <v>7354524</v>
      </c>
      <c r="L265" s="57" t="s">
        <v>7420</v>
      </c>
      <c r="M265" s="57" t="s">
        <v>7418</v>
      </c>
      <c r="N265" t="s">
        <v>10937</v>
      </c>
      <c r="T265" s="2">
        <v>649</v>
      </c>
      <c r="U265" s="2">
        <f t="shared" si="15"/>
        <v>0</v>
      </c>
    </row>
    <row r="266" spans="1:22" customFormat="1" ht="15" x14ac:dyDescent="0.25">
      <c r="A266" s="38" t="s">
        <v>2146</v>
      </c>
      <c r="B266" s="39" t="s">
        <v>526</v>
      </c>
      <c r="C266" s="40" t="s">
        <v>527</v>
      </c>
      <c r="D266" s="57" t="s">
        <v>7378</v>
      </c>
      <c r="E266" s="41">
        <v>2000</v>
      </c>
      <c r="F266" s="41">
        <v>100000</v>
      </c>
      <c r="G266" s="42">
        <f t="shared" si="14"/>
        <v>3.8461538461538463</v>
      </c>
      <c r="H266" s="43">
        <f t="shared" si="13"/>
        <v>50</v>
      </c>
      <c r="I266" s="57" t="s">
        <v>7381</v>
      </c>
      <c r="J266" s="58">
        <v>2000</v>
      </c>
      <c r="K266" s="58">
        <v>100000</v>
      </c>
      <c r="L266" s="57" t="s">
        <v>7420</v>
      </c>
      <c r="M266" s="57" t="s">
        <v>7418</v>
      </c>
      <c r="N266" t="s">
        <v>10937</v>
      </c>
      <c r="T266" s="2">
        <v>2000</v>
      </c>
      <c r="U266" s="2">
        <f t="shared" si="15"/>
        <v>0</v>
      </c>
    </row>
    <row r="267" spans="1:22" customFormat="1" ht="15" x14ac:dyDescent="0.25">
      <c r="A267" s="38" t="s">
        <v>2146</v>
      </c>
      <c r="B267" s="39" t="s">
        <v>528</v>
      </c>
      <c r="C267" s="40" t="s">
        <v>529</v>
      </c>
      <c r="D267" s="57" t="s">
        <v>7378</v>
      </c>
      <c r="E267" s="41">
        <v>3481</v>
      </c>
      <c r="F267" s="41">
        <v>348100</v>
      </c>
      <c r="G267" s="42">
        <f t="shared" si="14"/>
        <v>13.388461538461538</v>
      </c>
      <c r="H267" s="43">
        <f t="shared" si="13"/>
        <v>100</v>
      </c>
      <c r="I267" s="57" t="s">
        <v>7381</v>
      </c>
      <c r="J267" s="58">
        <v>3481</v>
      </c>
      <c r="K267" s="58">
        <v>348100</v>
      </c>
      <c r="L267" s="57" t="s">
        <v>7420</v>
      </c>
      <c r="M267" s="57" t="s">
        <v>7418</v>
      </c>
      <c r="N267" t="s">
        <v>10937</v>
      </c>
      <c r="T267" s="2">
        <v>3481</v>
      </c>
      <c r="U267" s="2">
        <f t="shared" si="15"/>
        <v>0</v>
      </c>
    </row>
    <row r="268" spans="1:22" customFormat="1" ht="15" x14ac:dyDescent="0.25">
      <c r="A268" s="38" t="s">
        <v>2146</v>
      </c>
      <c r="B268" s="39" t="s">
        <v>530</v>
      </c>
      <c r="C268" s="40" t="s">
        <v>531</v>
      </c>
      <c r="D268" s="57" t="s">
        <v>7378</v>
      </c>
      <c r="E268" s="41">
        <v>5768</v>
      </c>
      <c r="F268" s="41">
        <v>576800</v>
      </c>
      <c r="G268" s="42">
        <f t="shared" si="14"/>
        <v>22.184615384615384</v>
      </c>
      <c r="H268" s="43">
        <f t="shared" si="13"/>
        <v>100</v>
      </c>
      <c r="I268" s="57" t="s">
        <v>7381</v>
      </c>
      <c r="J268" s="58">
        <v>5768</v>
      </c>
      <c r="K268" s="58">
        <v>576800</v>
      </c>
      <c r="L268" s="57" t="s">
        <v>7420</v>
      </c>
      <c r="M268" s="57" t="s">
        <v>7418</v>
      </c>
      <c r="N268" t="s">
        <v>10937</v>
      </c>
      <c r="T268" s="2">
        <v>5768</v>
      </c>
      <c r="U268" s="2">
        <f t="shared" si="15"/>
        <v>0</v>
      </c>
    </row>
    <row r="269" spans="1:22" customFormat="1" ht="15" x14ac:dyDescent="0.25">
      <c r="A269" s="38" t="s">
        <v>2146</v>
      </c>
      <c r="B269" s="39" t="s">
        <v>532</v>
      </c>
      <c r="C269" s="40" t="s">
        <v>533</v>
      </c>
      <c r="D269" s="215" t="s">
        <v>7378</v>
      </c>
      <c r="E269" s="41">
        <v>1940</v>
      </c>
      <c r="F269" s="41">
        <v>20857999</v>
      </c>
      <c r="G269" s="42">
        <f t="shared" si="14"/>
        <v>802.23073076923072</v>
      </c>
      <c r="H269" s="43">
        <f t="shared" si="13"/>
        <v>10751.545876288659</v>
      </c>
      <c r="I269" s="57" t="s">
        <v>7381</v>
      </c>
      <c r="J269" s="58">
        <v>1940</v>
      </c>
      <c r="K269" s="58">
        <v>20857999</v>
      </c>
      <c r="L269" s="57" t="s">
        <v>7420</v>
      </c>
      <c r="M269" s="57" t="s">
        <v>7418</v>
      </c>
      <c r="N269" t="s">
        <v>10937</v>
      </c>
      <c r="O269" s="21"/>
      <c r="P269" s="21"/>
      <c r="T269" s="2">
        <v>1940</v>
      </c>
      <c r="U269" s="2">
        <f t="shared" si="15"/>
        <v>0</v>
      </c>
    </row>
    <row r="270" spans="1:22" customFormat="1" ht="15" x14ac:dyDescent="0.25">
      <c r="A270" s="38" t="s">
        <v>2146</v>
      </c>
      <c r="B270" s="39" t="s">
        <v>534</v>
      </c>
      <c r="C270" s="40" t="s">
        <v>535</v>
      </c>
      <c r="D270" s="57" t="s">
        <v>7378</v>
      </c>
      <c r="E270" s="41">
        <v>5290</v>
      </c>
      <c r="F270" s="41">
        <v>5181047</v>
      </c>
      <c r="G270" s="42">
        <f t="shared" si="14"/>
        <v>199.27103846153847</v>
      </c>
      <c r="H270" s="43">
        <f t="shared" si="13"/>
        <v>979.40396975425335</v>
      </c>
      <c r="I270" s="57" t="s">
        <v>7381</v>
      </c>
      <c r="J270" s="58">
        <v>5290</v>
      </c>
      <c r="K270" s="58">
        <v>5181047</v>
      </c>
      <c r="L270" s="57" t="s">
        <v>7420</v>
      </c>
      <c r="M270" s="57" t="s">
        <v>7418</v>
      </c>
      <c r="N270" t="s">
        <v>10937</v>
      </c>
      <c r="T270" s="2">
        <v>5290</v>
      </c>
      <c r="U270" s="2">
        <f t="shared" si="15"/>
        <v>0</v>
      </c>
    </row>
    <row r="271" spans="1:22" customFormat="1" ht="15" x14ac:dyDescent="0.25">
      <c r="A271" s="38" t="s">
        <v>2146</v>
      </c>
      <c r="B271" s="39" t="s">
        <v>536</v>
      </c>
      <c r="C271" s="40" t="s">
        <v>537</v>
      </c>
      <c r="D271" s="57" t="s">
        <v>7383</v>
      </c>
      <c r="E271" s="41">
        <v>3542</v>
      </c>
      <c r="F271" s="41">
        <v>3719100</v>
      </c>
      <c r="G271" s="42">
        <f t="shared" si="14"/>
        <v>143.0423076923077</v>
      </c>
      <c r="H271" s="43">
        <f t="shared" si="13"/>
        <v>1050</v>
      </c>
      <c r="I271" s="57" t="s">
        <v>7379</v>
      </c>
      <c r="J271" s="58">
        <v>0</v>
      </c>
      <c r="K271" s="58">
        <v>0</v>
      </c>
      <c r="L271" s="57" t="s">
        <v>7419</v>
      </c>
      <c r="M271" s="57"/>
      <c r="N271" t="s">
        <v>10939</v>
      </c>
      <c r="T271" s="2">
        <v>0</v>
      </c>
      <c r="U271" s="2">
        <f t="shared" si="15"/>
        <v>3542</v>
      </c>
    </row>
    <row r="272" spans="1:22" customFormat="1" ht="15" x14ac:dyDescent="0.25">
      <c r="A272" s="38" t="s">
        <v>2146</v>
      </c>
      <c r="B272" s="39" t="s">
        <v>538</v>
      </c>
      <c r="C272" s="40" t="s">
        <v>539</v>
      </c>
      <c r="D272" s="57" t="s">
        <v>7383</v>
      </c>
      <c r="E272" s="41">
        <v>122</v>
      </c>
      <c r="F272" s="41">
        <v>919758</v>
      </c>
      <c r="G272" s="42">
        <f t="shared" si="14"/>
        <v>35.375307692307693</v>
      </c>
      <c r="H272" s="43">
        <f t="shared" si="13"/>
        <v>7539</v>
      </c>
      <c r="I272" s="57" t="s">
        <v>7379</v>
      </c>
      <c r="J272" s="58">
        <v>0</v>
      </c>
      <c r="K272" s="58">
        <v>0</v>
      </c>
      <c r="L272" s="57" t="s">
        <v>7419</v>
      </c>
      <c r="M272" s="57"/>
      <c r="N272" t="s">
        <v>10939</v>
      </c>
      <c r="T272" s="2">
        <v>0</v>
      </c>
      <c r="U272" s="2">
        <f t="shared" si="15"/>
        <v>122</v>
      </c>
    </row>
    <row r="273" spans="1:22" customFormat="1" ht="15" x14ac:dyDescent="0.25">
      <c r="A273" s="38" t="s">
        <v>2146</v>
      </c>
      <c r="B273" s="39" t="s">
        <v>540</v>
      </c>
      <c r="C273" s="40" t="s">
        <v>541</v>
      </c>
      <c r="D273" s="57" t="s">
        <v>7383</v>
      </c>
      <c r="E273" s="41">
        <v>74</v>
      </c>
      <c r="F273" s="41">
        <v>32412</v>
      </c>
      <c r="G273" s="42">
        <f t="shared" si="14"/>
        <v>1.2466153846153847</v>
      </c>
      <c r="H273" s="43">
        <f t="shared" si="13"/>
        <v>438</v>
      </c>
      <c r="I273" s="57" t="s">
        <v>7380</v>
      </c>
      <c r="J273" s="58">
        <v>74</v>
      </c>
      <c r="K273" s="58">
        <v>32412</v>
      </c>
      <c r="L273" s="57" t="s">
        <v>7420</v>
      </c>
      <c r="M273" s="57" t="s">
        <v>7416</v>
      </c>
      <c r="N273" t="s">
        <v>10937</v>
      </c>
      <c r="O273" s="2"/>
      <c r="P273" s="2"/>
      <c r="Q273" s="2"/>
      <c r="R273" s="2"/>
      <c r="S273" s="2"/>
      <c r="T273" s="2">
        <v>0</v>
      </c>
      <c r="U273" s="2">
        <f t="shared" si="15"/>
        <v>74</v>
      </c>
      <c r="V273" s="2">
        <f t="shared" ref="V273:V275" si="16">+U273*H273</f>
        <v>32412</v>
      </c>
    </row>
    <row r="274" spans="1:22" customFormat="1" ht="15" x14ac:dyDescent="0.25">
      <c r="A274" s="38" t="s">
        <v>2146</v>
      </c>
      <c r="B274" s="39" t="s">
        <v>542</v>
      </c>
      <c r="C274" s="40" t="s">
        <v>543</v>
      </c>
      <c r="D274" s="57" t="s">
        <v>7383</v>
      </c>
      <c r="E274" s="41">
        <v>88</v>
      </c>
      <c r="F274" s="41">
        <v>31328</v>
      </c>
      <c r="G274" s="42">
        <f t="shared" si="14"/>
        <v>1.204923076923077</v>
      </c>
      <c r="H274" s="43">
        <f t="shared" si="13"/>
        <v>356</v>
      </c>
      <c r="I274" s="57" t="s">
        <v>7380</v>
      </c>
      <c r="J274" s="58">
        <v>88</v>
      </c>
      <c r="K274" s="58">
        <v>31328</v>
      </c>
      <c r="L274" s="57" t="s">
        <v>7420</v>
      </c>
      <c r="M274" s="57" t="s">
        <v>7416</v>
      </c>
      <c r="N274" t="s">
        <v>10937</v>
      </c>
      <c r="O274" s="2"/>
      <c r="P274" s="2"/>
      <c r="Q274" s="2"/>
      <c r="R274" s="2"/>
      <c r="S274" s="2"/>
      <c r="T274" s="2">
        <v>0</v>
      </c>
      <c r="U274" s="2">
        <f t="shared" si="15"/>
        <v>88</v>
      </c>
      <c r="V274" s="2">
        <f t="shared" si="16"/>
        <v>31328</v>
      </c>
    </row>
    <row r="275" spans="1:22" customFormat="1" ht="15" x14ac:dyDescent="0.25">
      <c r="A275" s="38" t="s">
        <v>2146</v>
      </c>
      <c r="B275" s="39" t="s">
        <v>544</v>
      </c>
      <c r="C275" s="40" t="s">
        <v>545</v>
      </c>
      <c r="D275" s="57" t="s">
        <v>7383</v>
      </c>
      <c r="E275" s="41">
        <v>172</v>
      </c>
      <c r="F275" s="41">
        <v>1063132</v>
      </c>
      <c r="G275" s="42">
        <f t="shared" si="14"/>
        <v>40.889692307692307</v>
      </c>
      <c r="H275" s="43">
        <f t="shared" si="13"/>
        <v>6181</v>
      </c>
      <c r="I275" s="57" t="s">
        <v>7380</v>
      </c>
      <c r="J275" s="58">
        <v>172</v>
      </c>
      <c r="K275" s="58">
        <v>1063132</v>
      </c>
      <c r="L275" s="57" t="s">
        <v>7420</v>
      </c>
      <c r="M275" s="57" t="s">
        <v>7416</v>
      </c>
      <c r="N275" t="s">
        <v>10937</v>
      </c>
      <c r="O275" s="2"/>
      <c r="P275" s="2"/>
      <c r="Q275" s="2"/>
      <c r="R275" s="2"/>
      <c r="S275" s="2"/>
      <c r="T275" s="2">
        <v>0</v>
      </c>
      <c r="U275" s="2">
        <f t="shared" si="15"/>
        <v>172</v>
      </c>
      <c r="V275" s="2">
        <f t="shared" si="16"/>
        <v>1063132</v>
      </c>
    </row>
    <row r="276" spans="1:22" customFormat="1" ht="15" x14ac:dyDescent="0.25">
      <c r="A276" s="38" t="s">
        <v>2146</v>
      </c>
      <c r="B276" s="39" t="s">
        <v>546</v>
      </c>
      <c r="C276" s="40" t="s">
        <v>547</v>
      </c>
      <c r="D276" s="57" t="s">
        <v>7383</v>
      </c>
      <c r="E276" s="41">
        <v>168</v>
      </c>
      <c r="F276" s="41">
        <v>5145504</v>
      </c>
      <c r="G276" s="42">
        <f t="shared" si="14"/>
        <v>197.904</v>
      </c>
      <c r="H276" s="43">
        <f t="shared" si="13"/>
        <v>30628</v>
      </c>
      <c r="I276" s="57" t="s">
        <v>7379</v>
      </c>
      <c r="J276" s="58">
        <v>0</v>
      </c>
      <c r="K276" s="58">
        <v>0</v>
      </c>
      <c r="L276" s="57" t="s">
        <v>7419</v>
      </c>
      <c r="M276" s="57"/>
      <c r="N276" t="s">
        <v>10939</v>
      </c>
      <c r="T276" s="2">
        <v>0</v>
      </c>
      <c r="U276" s="2">
        <f t="shared" si="15"/>
        <v>168</v>
      </c>
    </row>
    <row r="277" spans="1:22" customFormat="1" ht="15" x14ac:dyDescent="0.25">
      <c r="A277" s="38" t="s">
        <v>2146</v>
      </c>
      <c r="B277" s="39" t="s">
        <v>548</v>
      </c>
      <c r="C277" s="40" t="s">
        <v>549</v>
      </c>
      <c r="D277" s="57" t="s">
        <v>7383</v>
      </c>
      <c r="E277" s="41">
        <v>52</v>
      </c>
      <c r="F277" s="41">
        <v>190996</v>
      </c>
      <c r="G277" s="42">
        <f t="shared" si="14"/>
        <v>7.3460000000000001</v>
      </c>
      <c r="H277" s="43">
        <f t="shared" si="13"/>
        <v>3673</v>
      </c>
      <c r="I277" s="57" t="s">
        <v>7380</v>
      </c>
      <c r="J277" s="58">
        <v>52</v>
      </c>
      <c r="K277" s="58">
        <v>190996</v>
      </c>
      <c r="L277" s="57" t="s">
        <v>7420</v>
      </c>
      <c r="M277" s="57" t="s">
        <v>7416</v>
      </c>
      <c r="N277" t="s">
        <v>10937</v>
      </c>
      <c r="O277" s="2"/>
      <c r="P277" s="2"/>
      <c r="Q277" s="2"/>
      <c r="R277" s="2"/>
      <c r="S277" s="2"/>
      <c r="T277" s="2">
        <v>52</v>
      </c>
      <c r="U277" s="2">
        <f t="shared" si="15"/>
        <v>0</v>
      </c>
    </row>
    <row r="278" spans="1:22" customFormat="1" ht="15" x14ac:dyDescent="0.25">
      <c r="A278" s="38" t="s">
        <v>2146</v>
      </c>
      <c r="B278" s="39" t="s">
        <v>550</v>
      </c>
      <c r="C278" s="40" t="s">
        <v>551</v>
      </c>
      <c r="D278" s="57" t="s">
        <v>7383</v>
      </c>
      <c r="E278" s="41">
        <v>380</v>
      </c>
      <c r="F278" s="41">
        <v>98800</v>
      </c>
      <c r="G278" s="42">
        <f t="shared" si="14"/>
        <v>3.8</v>
      </c>
      <c r="H278" s="43">
        <f t="shared" si="13"/>
        <v>260</v>
      </c>
      <c r="I278" s="57" t="s">
        <v>7380</v>
      </c>
      <c r="J278" s="58">
        <v>1700</v>
      </c>
      <c r="K278" s="58">
        <v>442000</v>
      </c>
      <c r="L278" s="57" t="s">
        <v>7419</v>
      </c>
      <c r="M278" s="57" t="s">
        <v>7416</v>
      </c>
      <c r="N278" t="s">
        <v>10939</v>
      </c>
      <c r="T278" s="2">
        <v>0</v>
      </c>
      <c r="U278" s="2">
        <f t="shared" si="15"/>
        <v>380</v>
      </c>
    </row>
    <row r="279" spans="1:22" customFormat="1" ht="15" x14ac:dyDescent="0.25">
      <c r="A279" s="38" t="s">
        <v>2146</v>
      </c>
      <c r="B279" s="39" t="s">
        <v>552</v>
      </c>
      <c r="C279" s="40" t="s">
        <v>553</v>
      </c>
      <c r="D279" s="57" t="s">
        <v>7383</v>
      </c>
      <c r="E279" s="41">
        <v>268</v>
      </c>
      <c r="F279" s="41">
        <v>144987.54605962799</v>
      </c>
      <c r="G279" s="42">
        <f t="shared" si="14"/>
        <v>5.5764440792164613</v>
      </c>
      <c r="H279" s="43">
        <f t="shared" si="13"/>
        <v>540.99830619264173</v>
      </c>
      <c r="I279" s="57" t="s">
        <v>7376</v>
      </c>
      <c r="J279" s="58">
        <v>0</v>
      </c>
      <c r="K279" s="58">
        <v>0</v>
      </c>
      <c r="L279" s="57" t="s">
        <v>7419</v>
      </c>
      <c r="M279" s="57"/>
      <c r="N279" t="s">
        <v>10939</v>
      </c>
      <c r="T279" s="2">
        <v>118</v>
      </c>
      <c r="U279" s="2">
        <f t="shared" si="15"/>
        <v>150</v>
      </c>
    </row>
    <row r="280" spans="1:22" customFormat="1" ht="15" x14ac:dyDescent="0.25">
      <c r="A280" s="38" t="s">
        <v>2146</v>
      </c>
      <c r="B280" s="39" t="s">
        <v>554</v>
      </c>
      <c r="C280" s="40" t="s">
        <v>555</v>
      </c>
      <c r="D280" s="57" t="s">
        <v>7383</v>
      </c>
      <c r="E280" s="41">
        <v>10</v>
      </c>
      <c r="F280" s="41">
        <v>31680</v>
      </c>
      <c r="G280" s="42">
        <f t="shared" si="14"/>
        <v>1.2184615384615385</v>
      </c>
      <c r="H280" s="43">
        <f t="shared" si="13"/>
        <v>3168</v>
      </c>
      <c r="I280" s="57" t="s">
        <v>7380</v>
      </c>
      <c r="J280" s="58">
        <v>10</v>
      </c>
      <c r="K280" s="58">
        <v>31680</v>
      </c>
      <c r="L280" s="57" t="s">
        <v>7420</v>
      </c>
      <c r="M280" s="57" t="s">
        <v>7416</v>
      </c>
      <c r="N280" t="s">
        <v>10937</v>
      </c>
      <c r="O280" s="2"/>
      <c r="P280" s="2"/>
      <c r="Q280" s="2"/>
      <c r="R280" s="2"/>
      <c r="S280" s="2"/>
      <c r="T280" s="2">
        <v>0</v>
      </c>
      <c r="U280" s="2">
        <f t="shared" si="15"/>
        <v>10</v>
      </c>
      <c r="V280" s="2">
        <f t="shared" ref="V280:V281" si="17">+U280*H280</f>
        <v>31680</v>
      </c>
    </row>
    <row r="281" spans="1:22" customFormat="1" ht="15" x14ac:dyDescent="0.25">
      <c r="A281" s="38" t="s">
        <v>2146</v>
      </c>
      <c r="B281" s="39" t="s">
        <v>556</v>
      </c>
      <c r="C281" s="40" t="s">
        <v>557</v>
      </c>
      <c r="D281" s="57" t="s">
        <v>7383</v>
      </c>
      <c r="E281" s="41">
        <v>1000</v>
      </c>
      <c r="F281" s="41">
        <v>3611000</v>
      </c>
      <c r="G281" s="42">
        <f t="shared" si="14"/>
        <v>138.88461538461539</v>
      </c>
      <c r="H281" s="43">
        <f t="shared" si="13"/>
        <v>3611</v>
      </c>
      <c r="I281" s="57" t="s">
        <v>7380</v>
      </c>
      <c r="J281" s="58">
        <v>1000</v>
      </c>
      <c r="K281" s="58">
        <v>3611000</v>
      </c>
      <c r="L281" s="57" t="s">
        <v>7420</v>
      </c>
      <c r="M281" s="57" t="s">
        <v>7416</v>
      </c>
      <c r="N281" t="s">
        <v>10937</v>
      </c>
      <c r="O281" s="2"/>
      <c r="P281" s="2"/>
      <c r="Q281" s="2"/>
      <c r="R281" s="2"/>
      <c r="S281" s="2"/>
      <c r="T281" s="2">
        <v>0</v>
      </c>
      <c r="U281" s="2">
        <f t="shared" si="15"/>
        <v>1000</v>
      </c>
      <c r="V281" s="2">
        <f t="shared" si="17"/>
        <v>3611000</v>
      </c>
    </row>
    <row r="282" spans="1:22" customFormat="1" ht="15" x14ac:dyDescent="0.25">
      <c r="A282" s="38" t="s">
        <v>2146</v>
      </c>
      <c r="B282" s="39" t="s">
        <v>558</v>
      </c>
      <c r="C282" s="40" t="s">
        <v>559</v>
      </c>
      <c r="D282" s="57" t="s">
        <v>7378</v>
      </c>
      <c r="E282" s="41">
        <v>589</v>
      </c>
      <c r="F282" s="41">
        <v>2889130</v>
      </c>
      <c r="G282" s="42">
        <f t="shared" si="14"/>
        <v>111.12038461538461</v>
      </c>
      <c r="H282" s="43">
        <f t="shared" si="13"/>
        <v>4905.144312393888</v>
      </c>
      <c r="I282" s="57" t="s">
        <v>7379</v>
      </c>
      <c r="J282" s="58">
        <v>0</v>
      </c>
      <c r="K282" s="58">
        <v>0</v>
      </c>
      <c r="L282" s="57" t="s">
        <v>7420</v>
      </c>
      <c r="M282" s="57" t="s">
        <v>7417</v>
      </c>
      <c r="N282" t="s">
        <v>10937</v>
      </c>
      <c r="T282" s="2">
        <v>589</v>
      </c>
      <c r="U282" s="2">
        <f t="shared" si="15"/>
        <v>0</v>
      </c>
    </row>
    <row r="283" spans="1:22" customFormat="1" ht="15" x14ac:dyDescent="0.25">
      <c r="A283" s="38" t="s">
        <v>2146</v>
      </c>
      <c r="B283" s="39" t="s">
        <v>560</v>
      </c>
      <c r="C283" s="40" t="s">
        <v>561</v>
      </c>
      <c r="D283" s="57" t="s">
        <v>7383</v>
      </c>
      <c r="E283" s="41">
        <v>500</v>
      </c>
      <c r="F283" s="41">
        <v>524500</v>
      </c>
      <c r="G283" s="42">
        <f t="shared" si="14"/>
        <v>20.173076923076923</v>
      </c>
      <c r="H283" s="43">
        <f t="shared" si="13"/>
        <v>1049</v>
      </c>
      <c r="I283" s="57" t="s">
        <v>7380</v>
      </c>
      <c r="J283" s="58">
        <v>500</v>
      </c>
      <c r="K283" s="58">
        <v>524500</v>
      </c>
      <c r="L283" s="57" t="s">
        <v>7420</v>
      </c>
      <c r="M283" s="57" t="s">
        <v>7416</v>
      </c>
      <c r="N283" t="s">
        <v>10937</v>
      </c>
      <c r="O283" s="2"/>
      <c r="P283" s="2"/>
      <c r="Q283" s="2"/>
      <c r="R283" s="2"/>
      <c r="S283" s="2"/>
      <c r="T283" s="2">
        <v>0</v>
      </c>
      <c r="U283" s="2">
        <f t="shared" si="15"/>
        <v>500</v>
      </c>
      <c r="V283" s="2">
        <f t="shared" ref="V283:V285" si="18">+U283*H283</f>
        <v>524500</v>
      </c>
    </row>
    <row r="284" spans="1:22" customFormat="1" ht="15" x14ac:dyDescent="0.25">
      <c r="A284" s="38" t="s">
        <v>2146</v>
      </c>
      <c r="B284" s="39" t="s">
        <v>562</v>
      </c>
      <c r="C284" s="40" t="s">
        <v>563</v>
      </c>
      <c r="D284" s="57" t="s">
        <v>7383</v>
      </c>
      <c r="E284" s="41">
        <v>89</v>
      </c>
      <c r="F284" s="41">
        <v>228285</v>
      </c>
      <c r="G284" s="42">
        <f t="shared" si="14"/>
        <v>8.7801923076923085</v>
      </c>
      <c r="H284" s="43">
        <f t="shared" si="13"/>
        <v>2565</v>
      </c>
      <c r="I284" s="57" t="s">
        <v>7380</v>
      </c>
      <c r="J284" s="58">
        <v>89</v>
      </c>
      <c r="K284" s="58">
        <v>228285</v>
      </c>
      <c r="L284" s="57" t="s">
        <v>7420</v>
      </c>
      <c r="M284" s="57" t="s">
        <v>7416</v>
      </c>
      <c r="N284" t="s">
        <v>10937</v>
      </c>
      <c r="O284" s="2"/>
      <c r="P284" s="2"/>
      <c r="Q284" s="2"/>
      <c r="R284" s="2"/>
      <c r="S284" s="2"/>
      <c r="T284" s="2">
        <v>0</v>
      </c>
      <c r="U284" s="2">
        <f t="shared" si="15"/>
        <v>89</v>
      </c>
      <c r="V284" s="2">
        <f t="shared" si="18"/>
        <v>228285</v>
      </c>
    </row>
    <row r="285" spans="1:22" customFormat="1" ht="15" x14ac:dyDescent="0.25">
      <c r="A285" s="38" t="s">
        <v>2146</v>
      </c>
      <c r="B285" s="39" t="s">
        <v>564</v>
      </c>
      <c r="C285" s="40" t="s">
        <v>565</v>
      </c>
      <c r="D285" s="57" t="s">
        <v>7383</v>
      </c>
      <c r="E285" s="41">
        <v>30</v>
      </c>
      <c r="F285" s="41">
        <v>356126</v>
      </c>
      <c r="G285" s="42">
        <f t="shared" si="14"/>
        <v>13.697153846153846</v>
      </c>
      <c r="H285" s="43">
        <f t="shared" si="13"/>
        <v>11870.866666666667</v>
      </c>
      <c r="I285" s="57" t="s">
        <v>7380</v>
      </c>
      <c r="J285" s="58">
        <v>30</v>
      </c>
      <c r="K285" s="58">
        <v>356126</v>
      </c>
      <c r="L285" s="57" t="s">
        <v>7420</v>
      </c>
      <c r="M285" s="57" t="s">
        <v>7416</v>
      </c>
      <c r="N285" t="s">
        <v>10937</v>
      </c>
      <c r="O285" s="2"/>
      <c r="P285" s="2"/>
      <c r="Q285" s="2"/>
      <c r="R285" s="2"/>
      <c r="S285" s="2"/>
      <c r="T285" s="2">
        <v>0</v>
      </c>
      <c r="U285" s="2">
        <f t="shared" si="15"/>
        <v>30</v>
      </c>
      <c r="V285" s="2">
        <f t="shared" si="18"/>
        <v>356126</v>
      </c>
    </row>
    <row r="286" spans="1:22" customFormat="1" ht="15" x14ac:dyDescent="0.25">
      <c r="A286" s="38" t="s">
        <v>2146</v>
      </c>
      <c r="B286" s="39" t="s">
        <v>566</v>
      </c>
      <c r="C286" s="40" t="s">
        <v>567</v>
      </c>
      <c r="D286" s="57" t="s">
        <v>7378</v>
      </c>
      <c r="E286" s="41">
        <v>26</v>
      </c>
      <c r="F286" s="41">
        <v>12434118</v>
      </c>
      <c r="G286" s="42">
        <f t="shared" si="14"/>
        <v>478.23530769230769</v>
      </c>
      <c r="H286" s="43">
        <f t="shared" si="13"/>
        <v>478235.30769230769</v>
      </c>
      <c r="I286" s="57" t="s">
        <v>7381</v>
      </c>
      <c r="J286" s="58">
        <v>26</v>
      </c>
      <c r="K286" s="58">
        <v>12434118</v>
      </c>
      <c r="L286" s="57" t="s">
        <v>7420</v>
      </c>
      <c r="M286" s="57" t="s">
        <v>7418</v>
      </c>
      <c r="N286" t="s">
        <v>10937</v>
      </c>
      <c r="T286" s="2">
        <v>26</v>
      </c>
      <c r="U286" s="2">
        <f t="shared" si="15"/>
        <v>0</v>
      </c>
    </row>
    <row r="287" spans="1:22" customFormat="1" ht="15" x14ac:dyDescent="0.25">
      <c r="A287" s="38" t="s">
        <v>2146</v>
      </c>
      <c r="B287" s="39" t="s">
        <v>568</v>
      </c>
      <c r="C287" s="40" t="s">
        <v>569</v>
      </c>
      <c r="D287" s="57" t="s">
        <v>7383</v>
      </c>
      <c r="E287" s="41">
        <v>1404.7999999999997</v>
      </c>
      <c r="F287" s="41">
        <v>4213679.1620522253</v>
      </c>
      <c r="G287" s="42">
        <f t="shared" si="14"/>
        <v>162.06458315585482</v>
      </c>
      <c r="H287" s="43">
        <f t="shared" si="13"/>
        <v>2999.486875037177</v>
      </c>
      <c r="I287" s="57" t="s">
        <v>7376</v>
      </c>
      <c r="J287" s="58">
        <v>0</v>
      </c>
      <c r="K287" s="58">
        <v>0</v>
      </c>
      <c r="L287" s="57" t="s">
        <v>7419</v>
      </c>
      <c r="M287" s="57"/>
      <c r="N287" t="s">
        <v>10939</v>
      </c>
      <c r="T287" s="2">
        <v>349.99999999999886</v>
      </c>
      <c r="U287" s="2">
        <f t="shared" si="15"/>
        <v>1054.8000000000009</v>
      </c>
    </row>
    <row r="288" spans="1:22" customFormat="1" ht="15" x14ac:dyDescent="0.25">
      <c r="A288" s="38" t="s">
        <v>2146</v>
      </c>
      <c r="B288" s="39" t="s">
        <v>570</v>
      </c>
      <c r="C288" s="40" t="s">
        <v>571</v>
      </c>
      <c r="D288" s="57" t="s">
        <v>7378</v>
      </c>
      <c r="E288" s="41">
        <v>700</v>
      </c>
      <c r="F288" s="41">
        <v>3059000</v>
      </c>
      <c r="G288" s="42">
        <f t="shared" si="14"/>
        <v>117.65384615384616</v>
      </c>
      <c r="H288" s="43">
        <f t="shared" si="13"/>
        <v>4370</v>
      </c>
      <c r="I288" s="57" t="s">
        <v>7381</v>
      </c>
      <c r="J288" s="58">
        <v>700</v>
      </c>
      <c r="K288" s="58">
        <v>3059000</v>
      </c>
      <c r="L288" s="57" t="s">
        <v>7420</v>
      </c>
      <c r="M288" s="57" t="s">
        <v>7418</v>
      </c>
      <c r="N288" t="s">
        <v>10937</v>
      </c>
      <c r="T288" s="2">
        <v>700</v>
      </c>
      <c r="U288" s="2">
        <f t="shared" si="15"/>
        <v>0</v>
      </c>
    </row>
    <row r="289" spans="1:22" customFormat="1" ht="15" x14ac:dyDescent="0.25">
      <c r="A289" s="38" t="s">
        <v>2146</v>
      </c>
      <c r="B289" s="39" t="s">
        <v>572</v>
      </c>
      <c r="C289" s="40" t="s">
        <v>573</v>
      </c>
      <c r="D289" s="57" t="s">
        <v>19</v>
      </c>
      <c r="E289" s="41">
        <v>2</v>
      </c>
      <c r="F289" s="41">
        <v>960000</v>
      </c>
      <c r="G289" s="42">
        <f t="shared" si="14"/>
        <v>36.92307692307692</v>
      </c>
      <c r="H289" s="43">
        <f t="shared" si="13"/>
        <v>480000</v>
      </c>
      <c r="I289" s="57" t="s">
        <v>7380</v>
      </c>
      <c r="J289" s="58">
        <v>2</v>
      </c>
      <c r="K289" s="58">
        <v>960000</v>
      </c>
      <c r="L289" s="57" t="s">
        <v>7420</v>
      </c>
      <c r="M289" s="57" t="s">
        <v>7416</v>
      </c>
      <c r="N289" t="s">
        <v>10937</v>
      </c>
      <c r="T289" s="2">
        <v>0</v>
      </c>
      <c r="U289" s="2">
        <f t="shared" si="15"/>
        <v>2</v>
      </c>
      <c r="V289" s="2">
        <f t="shared" ref="V289:V291" si="19">+U289*H289</f>
        <v>960000</v>
      </c>
    </row>
    <row r="290" spans="1:22" customFormat="1" ht="15" x14ac:dyDescent="0.25">
      <c r="A290" s="38" t="s">
        <v>2146</v>
      </c>
      <c r="B290" s="39" t="s">
        <v>574</v>
      </c>
      <c r="C290" s="40" t="s">
        <v>575</v>
      </c>
      <c r="D290" s="57" t="s">
        <v>19</v>
      </c>
      <c r="E290" s="41">
        <v>3</v>
      </c>
      <c r="F290" s="41">
        <v>599199</v>
      </c>
      <c r="G290" s="42">
        <f t="shared" si="14"/>
        <v>23.046115384615383</v>
      </c>
      <c r="H290" s="43">
        <f t="shared" si="13"/>
        <v>199733</v>
      </c>
      <c r="I290" s="57" t="s">
        <v>7377</v>
      </c>
      <c r="J290" s="58">
        <v>3</v>
      </c>
      <c r="K290" s="58">
        <v>599199</v>
      </c>
      <c r="L290" s="57" t="s">
        <v>7420</v>
      </c>
      <c r="M290" s="57" t="s">
        <v>7416</v>
      </c>
      <c r="N290" t="s">
        <v>10937</v>
      </c>
      <c r="T290" s="2">
        <v>0</v>
      </c>
      <c r="U290" s="2">
        <f t="shared" si="15"/>
        <v>3</v>
      </c>
      <c r="V290" s="2">
        <f t="shared" si="19"/>
        <v>599199</v>
      </c>
    </row>
    <row r="291" spans="1:22" customFormat="1" ht="15" x14ac:dyDescent="0.25">
      <c r="A291" s="38" t="s">
        <v>2146</v>
      </c>
      <c r="B291" s="39" t="s">
        <v>576</v>
      </c>
      <c r="C291" s="40" t="s">
        <v>577</v>
      </c>
      <c r="D291" s="57" t="s">
        <v>19</v>
      </c>
      <c r="E291" s="41">
        <v>1</v>
      </c>
      <c r="F291" s="41">
        <v>157700</v>
      </c>
      <c r="G291" s="42">
        <f t="shared" si="14"/>
        <v>6.0653846153846152</v>
      </c>
      <c r="H291" s="43">
        <f t="shared" si="13"/>
        <v>157700</v>
      </c>
      <c r="I291" s="57" t="s">
        <v>7377</v>
      </c>
      <c r="J291" s="58">
        <v>1</v>
      </c>
      <c r="K291" s="58">
        <v>157700</v>
      </c>
      <c r="L291" s="57" t="s">
        <v>7420</v>
      </c>
      <c r="M291" s="57" t="s">
        <v>7416</v>
      </c>
      <c r="N291" t="s">
        <v>10937</v>
      </c>
      <c r="T291" s="2">
        <v>0</v>
      </c>
      <c r="U291" s="2">
        <f t="shared" si="15"/>
        <v>1</v>
      </c>
      <c r="V291" s="2">
        <f t="shared" si="19"/>
        <v>157700</v>
      </c>
    </row>
    <row r="292" spans="1:22" customFormat="1" ht="15" x14ac:dyDescent="0.25">
      <c r="A292" s="38" t="s">
        <v>2146</v>
      </c>
      <c r="B292" s="39" t="s">
        <v>578</v>
      </c>
      <c r="C292" s="40" t="s">
        <v>579</v>
      </c>
      <c r="D292" s="57" t="s">
        <v>7378</v>
      </c>
      <c r="E292" s="41">
        <v>29402</v>
      </c>
      <c r="F292" s="41">
        <v>118754147</v>
      </c>
      <c r="G292" s="42">
        <f t="shared" si="14"/>
        <v>4567.4671923076921</v>
      </c>
      <c r="H292" s="43">
        <f t="shared" si="13"/>
        <v>4038.9819400040815</v>
      </c>
      <c r="I292" s="57" t="s">
        <v>7381</v>
      </c>
      <c r="J292" s="58">
        <v>29402</v>
      </c>
      <c r="K292" s="58">
        <v>118754147</v>
      </c>
      <c r="L292" s="57" t="s">
        <v>7420</v>
      </c>
      <c r="M292" s="57" t="s">
        <v>7418</v>
      </c>
      <c r="N292" t="s">
        <v>10937</v>
      </c>
      <c r="T292" s="2">
        <v>29402</v>
      </c>
      <c r="U292" s="2">
        <f t="shared" si="15"/>
        <v>0</v>
      </c>
    </row>
    <row r="293" spans="1:22" customFormat="1" ht="15" x14ac:dyDescent="0.25">
      <c r="A293" s="38" t="s">
        <v>2146</v>
      </c>
      <c r="B293" s="39" t="s">
        <v>580</v>
      </c>
      <c r="C293" s="40" t="s">
        <v>581</v>
      </c>
      <c r="D293" s="57" t="s">
        <v>19</v>
      </c>
      <c r="E293" s="41">
        <v>26</v>
      </c>
      <c r="F293" s="41">
        <v>195000</v>
      </c>
      <c r="G293" s="42">
        <f t="shared" si="14"/>
        <v>7.5</v>
      </c>
      <c r="H293" s="43">
        <f t="shared" si="13"/>
        <v>7500</v>
      </c>
      <c r="I293" s="57" t="s">
        <v>7377</v>
      </c>
      <c r="J293" s="58">
        <v>26</v>
      </c>
      <c r="K293" s="58">
        <v>195000</v>
      </c>
      <c r="L293" s="57" t="s">
        <v>7420</v>
      </c>
      <c r="M293" s="57" t="s">
        <v>7416</v>
      </c>
      <c r="N293" t="s">
        <v>10937</v>
      </c>
      <c r="T293" s="2">
        <v>0</v>
      </c>
      <c r="U293" s="2">
        <f t="shared" si="15"/>
        <v>26</v>
      </c>
      <c r="V293" s="2">
        <f>+U293*H293</f>
        <v>195000</v>
      </c>
    </row>
    <row r="294" spans="1:22" customFormat="1" ht="15" x14ac:dyDescent="0.25">
      <c r="A294" s="38" t="s">
        <v>2146</v>
      </c>
      <c r="B294" s="39" t="s">
        <v>582</v>
      </c>
      <c r="C294" s="40" t="s">
        <v>583</v>
      </c>
      <c r="D294" s="57" t="s">
        <v>7378</v>
      </c>
      <c r="E294" s="41">
        <v>660</v>
      </c>
      <c r="F294" s="41">
        <v>40590000</v>
      </c>
      <c r="G294" s="42">
        <f t="shared" si="14"/>
        <v>1561.1538461538462</v>
      </c>
      <c r="H294" s="43">
        <f t="shared" si="13"/>
        <v>61500</v>
      </c>
      <c r="I294" s="57" t="s">
        <v>7381</v>
      </c>
      <c r="J294" s="58">
        <v>660</v>
      </c>
      <c r="K294" s="58">
        <v>40590000</v>
      </c>
      <c r="L294" s="57" t="s">
        <v>7420</v>
      </c>
      <c r="M294" s="57" t="s">
        <v>7418</v>
      </c>
      <c r="N294" t="s">
        <v>10937</v>
      </c>
      <c r="T294" s="2">
        <v>660</v>
      </c>
      <c r="U294" s="2">
        <f t="shared" si="15"/>
        <v>0</v>
      </c>
    </row>
    <row r="295" spans="1:22" customFormat="1" ht="15" x14ac:dyDescent="0.25">
      <c r="A295" s="38" t="s">
        <v>2146</v>
      </c>
      <c r="B295" s="39" t="s">
        <v>584</v>
      </c>
      <c r="C295" s="40" t="s">
        <v>585</v>
      </c>
      <c r="D295" s="57" t="s">
        <v>7378</v>
      </c>
      <c r="E295" s="41">
        <v>449</v>
      </c>
      <c r="F295" s="41">
        <v>18004900</v>
      </c>
      <c r="G295" s="42">
        <f t="shared" si="14"/>
        <v>692.4961538461539</v>
      </c>
      <c r="H295" s="43">
        <f t="shared" si="13"/>
        <v>40100</v>
      </c>
      <c r="I295" s="57" t="s">
        <v>7381</v>
      </c>
      <c r="J295" s="58">
        <v>449</v>
      </c>
      <c r="K295" s="58">
        <v>18004900</v>
      </c>
      <c r="L295" s="57" t="s">
        <v>7420</v>
      </c>
      <c r="M295" s="57" t="s">
        <v>7418</v>
      </c>
      <c r="N295" t="s">
        <v>10937</v>
      </c>
      <c r="T295" s="2">
        <v>449</v>
      </c>
      <c r="U295" s="2">
        <f t="shared" si="15"/>
        <v>0</v>
      </c>
    </row>
    <row r="296" spans="1:22" customFormat="1" ht="15" x14ac:dyDescent="0.25">
      <c r="A296" s="38" t="s">
        <v>2146</v>
      </c>
      <c r="B296" s="39" t="s">
        <v>586</v>
      </c>
      <c r="C296" s="40" t="s">
        <v>587</v>
      </c>
      <c r="D296" s="215" t="s">
        <v>7378</v>
      </c>
      <c r="E296" s="41">
        <v>35034</v>
      </c>
      <c r="F296" s="41">
        <v>122937212</v>
      </c>
      <c r="G296" s="42">
        <f t="shared" si="14"/>
        <v>4728.3543076923079</v>
      </c>
      <c r="H296" s="43">
        <f t="shared" si="13"/>
        <v>3509.0829479933777</v>
      </c>
      <c r="I296" s="57" t="s">
        <v>7381</v>
      </c>
      <c r="J296" s="58">
        <v>35034</v>
      </c>
      <c r="K296" s="58">
        <v>122937212</v>
      </c>
      <c r="L296" s="57" t="s">
        <v>7420</v>
      </c>
      <c r="M296" s="57" t="s">
        <v>7418</v>
      </c>
      <c r="N296" t="s">
        <v>10937</v>
      </c>
      <c r="O296" s="21"/>
      <c r="P296" s="21"/>
      <c r="T296" s="2">
        <v>35034</v>
      </c>
      <c r="U296" s="2">
        <f t="shared" si="15"/>
        <v>0</v>
      </c>
    </row>
    <row r="297" spans="1:22" customFormat="1" ht="15" x14ac:dyDescent="0.25">
      <c r="A297" s="38" t="s">
        <v>2146</v>
      </c>
      <c r="B297" s="39" t="s">
        <v>588</v>
      </c>
      <c r="C297" s="40" t="s">
        <v>589</v>
      </c>
      <c r="D297" s="57" t="s">
        <v>7378</v>
      </c>
      <c r="E297" s="41">
        <v>4200</v>
      </c>
      <c r="F297" s="41">
        <v>2058000</v>
      </c>
      <c r="G297" s="42">
        <f t="shared" si="14"/>
        <v>79.15384615384616</v>
      </c>
      <c r="H297" s="43">
        <f t="shared" si="13"/>
        <v>490</v>
      </c>
      <c r="I297" s="57" t="s">
        <v>7381</v>
      </c>
      <c r="J297" s="58">
        <v>4200</v>
      </c>
      <c r="K297" s="58">
        <v>2058000</v>
      </c>
      <c r="L297" s="57" t="s">
        <v>7420</v>
      </c>
      <c r="M297" s="57" t="s">
        <v>7418</v>
      </c>
      <c r="N297" t="s">
        <v>10937</v>
      </c>
      <c r="T297" s="2">
        <v>4200</v>
      </c>
      <c r="U297" s="2">
        <f t="shared" si="15"/>
        <v>0</v>
      </c>
    </row>
    <row r="298" spans="1:22" customFormat="1" ht="15" x14ac:dyDescent="0.25">
      <c r="A298" s="38" t="s">
        <v>2146</v>
      </c>
      <c r="B298" s="39" t="s">
        <v>590</v>
      </c>
      <c r="C298" s="40" t="s">
        <v>591</v>
      </c>
      <c r="D298" s="57" t="s">
        <v>7378</v>
      </c>
      <c r="E298" s="41">
        <v>25157</v>
      </c>
      <c r="F298" s="41">
        <v>6637047</v>
      </c>
      <c r="G298" s="42">
        <f t="shared" si="14"/>
        <v>255.27103846153847</v>
      </c>
      <c r="H298" s="43">
        <f t="shared" si="13"/>
        <v>263.82505863179233</v>
      </c>
      <c r="I298" s="57" t="s">
        <v>7381</v>
      </c>
      <c r="J298" s="58">
        <v>25157</v>
      </c>
      <c r="K298" s="58">
        <v>6637047</v>
      </c>
      <c r="L298" s="57" t="s">
        <v>7420</v>
      </c>
      <c r="M298" s="57" t="s">
        <v>7418</v>
      </c>
      <c r="N298" t="s">
        <v>10937</v>
      </c>
      <c r="T298" s="2">
        <v>25157</v>
      </c>
      <c r="U298" s="2">
        <f t="shared" si="15"/>
        <v>0</v>
      </c>
    </row>
    <row r="299" spans="1:22" customFormat="1" ht="15" x14ac:dyDescent="0.25">
      <c r="A299" s="38" t="s">
        <v>2146</v>
      </c>
      <c r="B299" s="39" t="s">
        <v>592</v>
      </c>
      <c r="C299" s="40" t="s">
        <v>593</v>
      </c>
      <c r="D299" s="57" t="s">
        <v>7378</v>
      </c>
      <c r="E299" s="41">
        <v>3000</v>
      </c>
      <c r="F299" s="41">
        <v>900000</v>
      </c>
      <c r="G299" s="42">
        <f t="shared" si="14"/>
        <v>34.615384615384613</v>
      </c>
      <c r="H299" s="43">
        <f t="shared" si="13"/>
        <v>300</v>
      </c>
      <c r="I299" s="57" t="s">
        <v>7381</v>
      </c>
      <c r="J299" s="58">
        <v>3000</v>
      </c>
      <c r="K299" s="58">
        <v>900000</v>
      </c>
      <c r="L299" s="57" t="s">
        <v>7420</v>
      </c>
      <c r="M299" s="57" t="s">
        <v>7418</v>
      </c>
      <c r="N299" t="s">
        <v>10937</v>
      </c>
      <c r="T299" s="2">
        <v>3000</v>
      </c>
      <c r="U299" s="2">
        <f t="shared" si="15"/>
        <v>0</v>
      </c>
    </row>
    <row r="300" spans="1:22" customFormat="1" ht="15" x14ac:dyDescent="0.25">
      <c r="A300" s="38" t="s">
        <v>2146</v>
      </c>
      <c r="B300" s="39" t="s">
        <v>594</v>
      </c>
      <c r="C300" s="40" t="s">
        <v>595</v>
      </c>
      <c r="D300" s="57" t="s">
        <v>7378</v>
      </c>
      <c r="E300" s="41">
        <v>3000</v>
      </c>
      <c r="F300" s="41">
        <v>1050000</v>
      </c>
      <c r="G300" s="42">
        <f t="shared" si="14"/>
        <v>40.384615384615387</v>
      </c>
      <c r="H300" s="43">
        <f t="shared" si="13"/>
        <v>350</v>
      </c>
      <c r="I300" s="57" t="s">
        <v>7381</v>
      </c>
      <c r="J300" s="58">
        <v>3000</v>
      </c>
      <c r="K300" s="58">
        <v>1050000</v>
      </c>
      <c r="L300" s="57" t="s">
        <v>7420</v>
      </c>
      <c r="M300" s="57" t="s">
        <v>7418</v>
      </c>
      <c r="N300" t="s">
        <v>10937</v>
      </c>
      <c r="T300" s="2">
        <v>3000</v>
      </c>
      <c r="U300" s="2">
        <f t="shared" si="15"/>
        <v>0</v>
      </c>
    </row>
    <row r="301" spans="1:22" customFormat="1" ht="15" x14ac:dyDescent="0.25">
      <c r="A301" s="38" t="s">
        <v>2146</v>
      </c>
      <c r="B301" s="39" t="s">
        <v>596</v>
      </c>
      <c r="C301" s="40" t="s">
        <v>597</v>
      </c>
      <c r="D301" s="57" t="s">
        <v>7378</v>
      </c>
      <c r="E301" s="41">
        <v>2</v>
      </c>
      <c r="F301" s="41">
        <v>2900000</v>
      </c>
      <c r="G301" s="42">
        <f t="shared" si="14"/>
        <v>111.53846153846153</v>
      </c>
      <c r="H301" s="43">
        <f t="shared" si="13"/>
        <v>1450000</v>
      </c>
      <c r="I301" s="57" t="s">
        <v>7381</v>
      </c>
      <c r="J301" s="58">
        <v>2</v>
      </c>
      <c r="K301" s="58">
        <v>2900000</v>
      </c>
      <c r="L301" s="57" t="s">
        <v>7420</v>
      </c>
      <c r="M301" s="57" t="s">
        <v>7418</v>
      </c>
      <c r="N301" t="s">
        <v>10937</v>
      </c>
      <c r="T301" s="2">
        <v>2</v>
      </c>
      <c r="U301" s="2">
        <f t="shared" si="15"/>
        <v>0</v>
      </c>
    </row>
    <row r="302" spans="1:22" customFormat="1" ht="15" x14ac:dyDescent="0.25">
      <c r="A302" s="38" t="s">
        <v>2146</v>
      </c>
      <c r="B302" s="39" t="s">
        <v>598</v>
      </c>
      <c r="C302" s="40" t="s">
        <v>599</v>
      </c>
      <c r="D302" s="57" t="s">
        <v>7378</v>
      </c>
      <c r="E302" s="41">
        <v>97</v>
      </c>
      <c r="F302" s="41">
        <v>722878</v>
      </c>
      <c r="G302" s="42">
        <f t="shared" si="14"/>
        <v>27.803000000000001</v>
      </c>
      <c r="H302" s="43">
        <f t="shared" si="13"/>
        <v>7452.3505154639179</v>
      </c>
      <c r="I302" s="57" t="s">
        <v>7381</v>
      </c>
      <c r="J302" s="58">
        <v>97</v>
      </c>
      <c r="K302" s="58">
        <v>722878</v>
      </c>
      <c r="L302" s="57" t="s">
        <v>7420</v>
      </c>
      <c r="M302" s="57" t="s">
        <v>7418</v>
      </c>
      <c r="N302" t="s">
        <v>10937</v>
      </c>
      <c r="T302" s="2">
        <v>97</v>
      </c>
      <c r="U302" s="2">
        <f t="shared" si="15"/>
        <v>0</v>
      </c>
    </row>
    <row r="303" spans="1:22" customFormat="1" ht="15" x14ac:dyDescent="0.25">
      <c r="A303" s="38" t="s">
        <v>2146</v>
      </c>
      <c r="B303" s="39" t="s">
        <v>600</v>
      </c>
      <c r="C303" s="40" t="s">
        <v>601</v>
      </c>
      <c r="D303" s="215" t="s">
        <v>7378</v>
      </c>
      <c r="E303" s="41">
        <v>299</v>
      </c>
      <c r="F303" s="41">
        <v>3226545</v>
      </c>
      <c r="G303" s="42">
        <f t="shared" si="14"/>
        <v>124.09788461538461</v>
      </c>
      <c r="H303" s="43">
        <f t="shared" si="13"/>
        <v>10791.120401337792</v>
      </c>
      <c r="I303" s="57" t="s">
        <v>7381</v>
      </c>
      <c r="J303" s="58">
        <v>299</v>
      </c>
      <c r="K303" s="58">
        <v>3226545</v>
      </c>
      <c r="L303" s="57" t="s">
        <v>7420</v>
      </c>
      <c r="M303" s="57" t="s">
        <v>7418</v>
      </c>
      <c r="N303" t="s">
        <v>10937</v>
      </c>
      <c r="O303" s="21"/>
      <c r="P303" s="21"/>
      <c r="T303" s="2">
        <v>299</v>
      </c>
      <c r="U303" s="2">
        <f t="shared" si="15"/>
        <v>0</v>
      </c>
    </row>
    <row r="304" spans="1:22" customFormat="1" ht="15" x14ac:dyDescent="0.25">
      <c r="A304" s="38" t="s">
        <v>2146</v>
      </c>
      <c r="B304" s="39" t="s">
        <v>602</v>
      </c>
      <c r="C304" s="40" t="s">
        <v>603</v>
      </c>
      <c r="D304" s="215" t="s">
        <v>7378</v>
      </c>
      <c r="E304" s="41">
        <v>164</v>
      </c>
      <c r="F304" s="41">
        <v>3060059</v>
      </c>
      <c r="G304" s="42">
        <f t="shared" si="14"/>
        <v>117.69457692307692</v>
      </c>
      <c r="H304" s="43">
        <f t="shared" si="13"/>
        <v>18658.896341463416</v>
      </c>
      <c r="I304" s="57" t="s">
        <v>7381</v>
      </c>
      <c r="J304" s="58">
        <v>164</v>
      </c>
      <c r="K304" s="58">
        <v>3060059</v>
      </c>
      <c r="L304" s="57" t="s">
        <v>7420</v>
      </c>
      <c r="M304" s="57" t="s">
        <v>7418</v>
      </c>
      <c r="N304" t="s">
        <v>10937</v>
      </c>
      <c r="O304" s="21"/>
      <c r="P304" s="21"/>
      <c r="T304" s="2">
        <v>164</v>
      </c>
      <c r="U304" s="2">
        <f t="shared" si="15"/>
        <v>0</v>
      </c>
    </row>
    <row r="305" spans="1:21" customFormat="1" ht="15" x14ac:dyDescent="0.25">
      <c r="A305" s="38" t="s">
        <v>2146</v>
      </c>
      <c r="B305" s="39" t="s">
        <v>604</v>
      </c>
      <c r="C305" s="40" t="s">
        <v>605</v>
      </c>
      <c r="D305" s="215" t="s">
        <v>7378</v>
      </c>
      <c r="E305" s="41">
        <v>297</v>
      </c>
      <c r="F305" s="41">
        <v>5541692</v>
      </c>
      <c r="G305" s="42">
        <f t="shared" si="14"/>
        <v>213.142</v>
      </c>
      <c r="H305" s="43">
        <f t="shared" si="13"/>
        <v>18658.895622895623</v>
      </c>
      <c r="I305" s="57" t="s">
        <v>7381</v>
      </c>
      <c r="J305" s="58">
        <v>297</v>
      </c>
      <c r="K305" s="58">
        <v>5541692</v>
      </c>
      <c r="L305" s="57" t="s">
        <v>7420</v>
      </c>
      <c r="M305" s="57" t="s">
        <v>7418</v>
      </c>
      <c r="N305" t="s">
        <v>10937</v>
      </c>
      <c r="O305" s="21"/>
      <c r="P305" s="21"/>
      <c r="T305" s="2">
        <v>297</v>
      </c>
      <c r="U305" s="2">
        <f t="shared" si="15"/>
        <v>0</v>
      </c>
    </row>
    <row r="306" spans="1:21" customFormat="1" ht="15" x14ac:dyDescent="0.25">
      <c r="A306" s="38" t="s">
        <v>2146</v>
      </c>
      <c r="B306" s="39" t="s">
        <v>606</v>
      </c>
      <c r="C306" s="40" t="s">
        <v>607</v>
      </c>
      <c r="D306" s="215" t="s">
        <v>7378</v>
      </c>
      <c r="E306" s="41">
        <v>298</v>
      </c>
      <c r="F306" s="41">
        <v>3327278</v>
      </c>
      <c r="G306" s="42">
        <f t="shared" si="14"/>
        <v>127.97223076923076</v>
      </c>
      <c r="H306" s="43">
        <f t="shared" si="13"/>
        <v>11165.362416107382</v>
      </c>
      <c r="I306" s="57" t="s">
        <v>7381</v>
      </c>
      <c r="J306" s="58">
        <v>298</v>
      </c>
      <c r="K306" s="58">
        <v>3327278</v>
      </c>
      <c r="L306" s="57" t="s">
        <v>7420</v>
      </c>
      <c r="M306" s="57" t="s">
        <v>7418</v>
      </c>
      <c r="N306" t="s">
        <v>10937</v>
      </c>
      <c r="O306" s="21"/>
      <c r="P306" s="21"/>
      <c r="T306" s="2">
        <v>298</v>
      </c>
      <c r="U306" s="2">
        <f t="shared" si="15"/>
        <v>0</v>
      </c>
    </row>
    <row r="307" spans="1:21" customFormat="1" ht="15" x14ac:dyDescent="0.25">
      <c r="A307" s="38" t="s">
        <v>2146</v>
      </c>
      <c r="B307" s="39" t="s">
        <v>608</v>
      </c>
      <c r="C307" s="40" t="s">
        <v>609</v>
      </c>
      <c r="D307" s="215" t="s">
        <v>7378</v>
      </c>
      <c r="E307" s="41">
        <v>150</v>
      </c>
      <c r="F307" s="41">
        <v>2798834</v>
      </c>
      <c r="G307" s="42">
        <f t="shared" si="14"/>
        <v>107.64746153846154</v>
      </c>
      <c r="H307" s="43">
        <f t="shared" si="13"/>
        <v>18658.893333333333</v>
      </c>
      <c r="I307" s="57" t="s">
        <v>7381</v>
      </c>
      <c r="J307" s="58">
        <v>150</v>
      </c>
      <c r="K307" s="58">
        <v>2798834</v>
      </c>
      <c r="L307" s="57" t="s">
        <v>7420</v>
      </c>
      <c r="M307" s="57" t="s">
        <v>7418</v>
      </c>
      <c r="N307" t="s">
        <v>10937</v>
      </c>
      <c r="O307" s="21"/>
      <c r="P307" s="21"/>
      <c r="T307" s="2">
        <v>150</v>
      </c>
      <c r="U307" s="2">
        <f t="shared" si="15"/>
        <v>0</v>
      </c>
    </row>
    <row r="308" spans="1:21" customFormat="1" ht="15" x14ac:dyDescent="0.25">
      <c r="A308" s="38" t="s">
        <v>2146</v>
      </c>
      <c r="B308" s="39" t="s">
        <v>610</v>
      </c>
      <c r="C308" s="40" t="s">
        <v>611</v>
      </c>
      <c r="D308" s="215" t="s">
        <v>7378</v>
      </c>
      <c r="E308" s="41">
        <v>167</v>
      </c>
      <c r="F308" s="41">
        <v>3116036</v>
      </c>
      <c r="G308" s="42">
        <f t="shared" si="14"/>
        <v>119.84753846153846</v>
      </c>
      <c r="H308" s="43">
        <f t="shared" si="13"/>
        <v>18658.898203592813</v>
      </c>
      <c r="I308" s="57" t="s">
        <v>7381</v>
      </c>
      <c r="J308" s="58">
        <v>167</v>
      </c>
      <c r="K308" s="58">
        <v>3116036</v>
      </c>
      <c r="L308" s="57" t="s">
        <v>7420</v>
      </c>
      <c r="M308" s="57" t="s">
        <v>7418</v>
      </c>
      <c r="N308" t="s">
        <v>10937</v>
      </c>
      <c r="O308" s="21"/>
      <c r="P308" s="21"/>
      <c r="T308" s="2">
        <v>167</v>
      </c>
      <c r="U308" s="2">
        <f t="shared" si="15"/>
        <v>0</v>
      </c>
    </row>
    <row r="309" spans="1:21" customFormat="1" ht="15" x14ac:dyDescent="0.25">
      <c r="A309" s="38" t="s">
        <v>2146</v>
      </c>
      <c r="B309" s="39" t="s">
        <v>612</v>
      </c>
      <c r="C309" s="40" t="s">
        <v>613</v>
      </c>
      <c r="D309" s="215" t="s">
        <v>7378</v>
      </c>
      <c r="E309" s="41">
        <v>155</v>
      </c>
      <c r="F309" s="41">
        <v>2892129</v>
      </c>
      <c r="G309" s="42">
        <f t="shared" si="14"/>
        <v>111.23573076923077</v>
      </c>
      <c r="H309" s="43">
        <f t="shared" si="13"/>
        <v>18658.896774193548</v>
      </c>
      <c r="I309" s="57" t="s">
        <v>7381</v>
      </c>
      <c r="J309" s="58">
        <v>155</v>
      </c>
      <c r="K309" s="58">
        <v>2892129</v>
      </c>
      <c r="L309" s="57" t="s">
        <v>7420</v>
      </c>
      <c r="M309" s="57" t="s">
        <v>7418</v>
      </c>
      <c r="N309" t="s">
        <v>10937</v>
      </c>
      <c r="O309" s="21"/>
      <c r="P309" s="21"/>
      <c r="T309" s="2">
        <v>155</v>
      </c>
      <c r="U309" s="2">
        <f t="shared" si="15"/>
        <v>0</v>
      </c>
    </row>
    <row r="310" spans="1:21" customFormat="1" ht="15" x14ac:dyDescent="0.25">
      <c r="A310" s="38" t="s">
        <v>2146</v>
      </c>
      <c r="B310" s="39" t="s">
        <v>614</v>
      </c>
      <c r="C310" s="40" t="s">
        <v>615</v>
      </c>
      <c r="D310" s="215" t="s">
        <v>7378</v>
      </c>
      <c r="E310" s="41">
        <v>181</v>
      </c>
      <c r="F310" s="41">
        <v>3377260</v>
      </c>
      <c r="G310" s="42">
        <f t="shared" si="14"/>
        <v>129.89461538461538</v>
      </c>
      <c r="H310" s="43">
        <f t="shared" si="13"/>
        <v>18658.895027624309</v>
      </c>
      <c r="I310" s="57" t="s">
        <v>7381</v>
      </c>
      <c r="J310" s="58">
        <v>181</v>
      </c>
      <c r="K310" s="58">
        <v>3377260</v>
      </c>
      <c r="L310" s="57" t="s">
        <v>7420</v>
      </c>
      <c r="M310" s="57" t="s">
        <v>7418</v>
      </c>
      <c r="N310" t="s">
        <v>10937</v>
      </c>
      <c r="O310" s="21"/>
      <c r="P310" s="21"/>
      <c r="T310" s="2">
        <v>181</v>
      </c>
      <c r="U310" s="2">
        <f t="shared" si="15"/>
        <v>0</v>
      </c>
    </row>
    <row r="311" spans="1:21" customFormat="1" ht="15" x14ac:dyDescent="0.25">
      <c r="A311" s="38" t="s">
        <v>2146</v>
      </c>
      <c r="B311" s="39" t="s">
        <v>616</v>
      </c>
      <c r="C311" s="40" t="s">
        <v>617</v>
      </c>
      <c r="D311" s="215" t="s">
        <v>7378</v>
      </c>
      <c r="E311" s="41">
        <v>153</v>
      </c>
      <c r="F311" s="41">
        <v>2854811</v>
      </c>
      <c r="G311" s="42">
        <f t="shared" si="14"/>
        <v>109.80042307692308</v>
      </c>
      <c r="H311" s="43">
        <f t="shared" si="13"/>
        <v>18658.895424836603</v>
      </c>
      <c r="I311" s="57" t="s">
        <v>7381</v>
      </c>
      <c r="J311" s="58">
        <v>153</v>
      </c>
      <c r="K311" s="58">
        <v>2854811</v>
      </c>
      <c r="L311" s="57" t="s">
        <v>7420</v>
      </c>
      <c r="M311" s="57" t="s">
        <v>7418</v>
      </c>
      <c r="N311" t="s">
        <v>10937</v>
      </c>
      <c r="O311" s="21"/>
      <c r="P311" s="21"/>
      <c r="T311" s="2">
        <v>153</v>
      </c>
      <c r="U311" s="2">
        <f t="shared" si="15"/>
        <v>0</v>
      </c>
    </row>
    <row r="312" spans="1:21" customFormat="1" ht="15" x14ac:dyDescent="0.25">
      <c r="A312" s="38" t="s">
        <v>2146</v>
      </c>
      <c r="B312" s="39" t="s">
        <v>618</v>
      </c>
      <c r="C312" s="40" t="s">
        <v>619</v>
      </c>
      <c r="D312" s="215" t="s">
        <v>7378</v>
      </c>
      <c r="E312" s="41">
        <v>299</v>
      </c>
      <c r="F312" s="41">
        <v>3342934</v>
      </c>
      <c r="G312" s="42">
        <f t="shared" si="14"/>
        <v>128.57438461538462</v>
      </c>
      <c r="H312" s="43">
        <f t="shared" si="13"/>
        <v>11180.38127090301</v>
      </c>
      <c r="I312" s="57" t="s">
        <v>7381</v>
      </c>
      <c r="J312" s="58">
        <v>299</v>
      </c>
      <c r="K312" s="58">
        <v>3342934</v>
      </c>
      <c r="L312" s="57" t="s">
        <v>7420</v>
      </c>
      <c r="M312" s="57" t="s">
        <v>7418</v>
      </c>
      <c r="N312" t="s">
        <v>10937</v>
      </c>
      <c r="O312" s="21"/>
      <c r="P312" s="21"/>
      <c r="T312" s="2">
        <v>299</v>
      </c>
      <c r="U312" s="2">
        <f t="shared" si="15"/>
        <v>0</v>
      </c>
    </row>
    <row r="313" spans="1:21" customFormat="1" ht="15" x14ac:dyDescent="0.25">
      <c r="A313" s="38" t="s">
        <v>2146</v>
      </c>
      <c r="B313" s="39" t="s">
        <v>620</v>
      </c>
      <c r="C313" s="40" t="s">
        <v>621</v>
      </c>
      <c r="D313" s="215" t="s">
        <v>7378</v>
      </c>
      <c r="E313" s="41">
        <v>299</v>
      </c>
      <c r="F313" s="41">
        <v>3342934</v>
      </c>
      <c r="G313" s="42">
        <f t="shared" si="14"/>
        <v>128.57438461538462</v>
      </c>
      <c r="H313" s="43">
        <f t="shared" si="13"/>
        <v>11180.38127090301</v>
      </c>
      <c r="I313" s="57" t="s">
        <v>7381</v>
      </c>
      <c r="J313" s="58">
        <v>299</v>
      </c>
      <c r="K313" s="58">
        <v>3342934</v>
      </c>
      <c r="L313" s="57" t="s">
        <v>7420</v>
      </c>
      <c r="M313" s="57" t="s">
        <v>7418</v>
      </c>
      <c r="N313" t="s">
        <v>10937</v>
      </c>
      <c r="O313" s="21"/>
      <c r="P313" s="21"/>
      <c r="T313" s="2">
        <v>299</v>
      </c>
      <c r="U313" s="2">
        <f t="shared" si="15"/>
        <v>0</v>
      </c>
    </row>
    <row r="314" spans="1:21" customFormat="1" ht="15" x14ac:dyDescent="0.25">
      <c r="A314" s="38" t="s">
        <v>2146</v>
      </c>
      <c r="B314" s="39" t="s">
        <v>622</v>
      </c>
      <c r="C314" s="40" t="s">
        <v>623</v>
      </c>
      <c r="D314" s="215" t="s">
        <v>7378</v>
      </c>
      <c r="E314" s="41">
        <v>99</v>
      </c>
      <c r="F314" s="41">
        <v>1847231</v>
      </c>
      <c r="G314" s="42">
        <f t="shared" si="14"/>
        <v>71.047346153846149</v>
      </c>
      <c r="H314" s="43">
        <f t="shared" si="13"/>
        <v>18658.898989898989</v>
      </c>
      <c r="I314" s="57" t="s">
        <v>7381</v>
      </c>
      <c r="J314" s="58">
        <v>99</v>
      </c>
      <c r="K314" s="58">
        <v>1847231</v>
      </c>
      <c r="L314" s="57" t="s">
        <v>7420</v>
      </c>
      <c r="M314" s="57" t="s">
        <v>7418</v>
      </c>
      <c r="N314" t="s">
        <v>10937</v>
      </c>
      <c r="O314" s="21"/>
      <c r="P314" s="21"/>
      <c r="T314" s="2">
        <v>99</v>
      </c>
      <c r="U314" s="2">
        <f t="shared" si="15"/>
        <v>0</v>
      </c>
    </row>
    <row r="315" spans="1:21" customFormat="1" ht="15" x14ac:dyDescent="0.25">
      <c r="A315" s="38" t="s">
        <v>2146</v>
      </c>
      <c r="B315" s="39" t="s">
        <v>624</v>
      </c>
      <c r="C315" s="40" t="s">
        <v>625</v>
      </c>
      <c r="D315" s="215" t="s">
        <v>7378</v>
      </c>
      <c r="E315" s="41">
        <v>155</v>
      </c>
      <c r="F315" s="41">
        <v>2892129</v>
      </c>
      <c r="G315" s="42">
        <f t="shared" si="14"/>
        <v>111.23573076923077</v>
      </c>
      <c r="H315" s="43">
        <f t="shared" si="13"/>
        <v>18658.896774193548</v>
      </c>
      <c r="I315" s="57" t="s">
        <v>7381</v>
      </c>
      <c r="J315" s="58">
        <v>155</v>
      </c>
      <c r="K315" s="58">
        <v>2892129</v>
      </c>
      <c r="L315" s="57" t="s">
        <v>7420</v>
      </c>
      <c r="M315" s="57" t="s">
        <v>7418</v>
      </c>
      <c r="N315" t="s">
        <v>10937</v>
      </c>
      <c r="O315" s="21"/>
      <c r="P315" s="21"/>
      <c r="T315" s="2">
        <v>155</v>
      </c>
      <c r="U315" s="2">
        <f t="shared" si="15"/>
        <v>0</v>
      </c>
    </row>
    <row r="316" spans="1:21" customFormat="1" ht="15" x14ac:dyDescent="0.25">
      <c r="A316" s="38" t="s">
        <v>2146</v>
      </c>
      <c r="B316" s="39" t="s">
        <v>626</v>
      </c>
      <c r="C316" s="40" t="s">
        <v>627</v>
      </c>
      <c r="D316" s="215" t="s">
        <v>7378</v>
      </c>
      <c r="E316" s="41">
        <v>108</v>
      </c>
      <c r="F316" s="41">
        <v>2015161</v>
      </c>
      <c r="G316" s="42">
        <f t="shared" si="14"/>
        <v>77.506192307692302</v>
      </c>
      <c r="H316" s="43">
        <f t="shared" si="13"/>
        <v>18658.89814814815</v>
      </c>
      <c r="I316" s="57" t="s">
        <v>7381</v>
      </c>
      <c r="J316" s="58">
        <v>108</v>
      </c>
      <c r="K316" s="58">
        <v>2015161</v>
      </c>
      <c r="L316" s="57" t="s">
        <v>7420</v>
      </c>
      <c r="M316" s="57" t="s">
        <v>7418</v>
      </c>
      <c r="N316" t="s">
        <v>10937</v>
      </c>
      <c r="O316" s="21"/>
      <c r="P316" s="21"/>
      <c r="T316" s="2">
        <v>108</v>
      </c>
      <c r="U316" s="2">
        <f t="shared" si="15"/>
        <v>0</v>
      </c>
    </row>
    <row r="317" spans="1:21" customFormat="1" ht="15" x14ac:dyDescent="0.25">
      <c r="A317" s="38" t="s">
        <v>2146</v>
      </c>
      <c r="B317" s="39" t="s">
        <v>628</v>
      </c>
      <c r="C317" s="40" t="s">
        <v>629</v>
      </c>
      <c r="D317" s="215" t="s">
        <v>7378</v>
      </c>
      <c r="E317" s="41">
        <v>277</v>
      </c>
      <c r="F317" s="41">
        <v>3001422</v>
      </c>
      <c r="G317" s="42">
        <f t="shared" si="14"/>
        <v>115.43930769230769</v>
      </c>
      <c r="H317" s="43">
        <f t="shared" si="13"/>
        <v>10835.458483754514</v>
      </c>
      <c r="I317" s="57" t="s">
        <v>7381</v>
      </c>
      <c r="J317" s="58">
        <v>277</v>
      </c>
      <c r="K317" s="58">
        <v>3001422</v>
      </c>
      <c r="L317" s="57" t="s">
        <v>7420</v>
      </c>
      <c r="M317" s="57" t="s">
        <v>7418</v>
      </c>
      <c r="N317" t="s">
        <v>10937</v>
      </c>
      <c r="O317" s="21"/>
      <c r="P317" s="21"/>
      <c r="T317" s="2">
        <v>277</v>
      </c>
      <c r="U317" s="2">
        <f t="shared" si="15"/>
        <v>0</v>
      </c>
    </row>
    <row r="318" spans="1:21" customFormat="1" ht="15" x14ac:dyDescent="0.25">
      <c r="A318" s="38" t="s">
        <v>2146</v>
      </c>
      <c r="B318" s="39" t="s">
        <v>630</v>
      </c>
      <c r="C318" s="40" t="s">
        <v>631</v>
      </c>
      <c r="D318" s="215" t="s">
        <v>7378</v>
      </c>
      <c r="E318" s="41">
        <v>235</v>
      </c>
      <c r="F318" s="41">
        <v>4384841</v>
      </c>
      <c r="G318" s="42">
        <f t="shared" si="14"/>
        <v>168.64773076923078</v>
      </c>
      <c r="H318" s="43">
        <f t="shared" si="13"/>
        <v>18658.897872340425</v>
      </c>
      <c r="I318" s="57" t="s">
        <v>7381</v>
      </c>
      <c r="J318" s="58">
        <v>235</v>
      </c>
      <c r="K318" s="58">
        <v>4384841</v>
      </c>
      <c r="L318" s="57" t="s">
        <v>7420</v>
      </c>
      <c r="M318" s="57" t="s">
        <v>7418</v>
      </c>
      <c r="N318" t="s">
        <v>10937</v>
      </c>
      <c r="O318" s="21"/>
      <c r="P318" s="21"/>
      <c r="T318" s="2">
        <v>235</v>
      </c>
      <c r="U318" s="2">
        <f t="shared" si="15"/>
        <v>0</v>
      </c>
    </row>
    <row r="319" spans="1:21" customFormat="1" ht="15" x14ac:dyDescent="0.25">
      <c r="A319" s="38" t="s">
        <v>2146</v>
      </c>
      <c r="B319" s="39" t="s">
        <v>632</v>
      </c>
      <c r="C319" s="40" t="s">
        <v>633</v>
      </c>
      <c r="D319" s="215" t="s">
        <v>7378</v>
      </c>
      <c r="E319" s="41">
        <v>99</v>
      </c>
      <c r="F319" s="41">
        <v>1847231</v>
      </c>
      <c r="G319" s="42">
        <f t="shared" si="14"/>
        <v>71.047346153846149</v>
      </c>
      <c r="H319" s="43">
        <f t="shared" si="13"/>
        <v>18658.898989898989</v>
      </c>
      <c r="I319" s="57" t="s">
        <v>7381</v>
      </c>
      <c r="J319" s="58">
        <v>99</v>
      </c>
      <c r="K319" s="58">
        <v>1847231</v>
      </c>
      <c r="L319" s="57" t="s">
        <v>7420</v>
      </c>
      <c r="M319" s="57" t="s">
        <v>7418</v>
      </c>
      <c r="N319" t="s">
        <v>10937</v>
      </c>
      <c r="O319" s="21"/>
      <c r="P319" s="21"/>
      <c r="T319" s="2">
        <v>99</v>
      </c>
      <c r="U319" s="2">
        <f t="shared" si="15"/>
        <v>0</v>
      </c>
    </row>
    <row r="320" spans="1:21" customFormat="1" ht="15" x14ac:dyDescent="0.25">
      <c r="A320" s="38" t="s">
        <v>2146</v>
      </c>
      <c r="B320" s="39" t="s">
        <v>634</v>
      </c>
      <c r="C320" s="40" t="s">
        <v>635</v>
      </c>
      <c r="D320" s="215" t="s">
        <v>7378</v>
      </c>
      <c r="E320" s="41">
        <v>117</v>
      </c>
      <c r="F320" s="41">
        <v>2183091</v>
      </c>
      <c r="G320" s="42">
        <f t="shared" si="14"/>
        <v>83.965038461538455</v>
      </c>
      <c r="H320" s="43">
        <f t="shared" si="13"/>
        <v>18658.897435897437</v>
      </c>
      <c r="I320" s="57" t="s">
        <v>7381</v>
      </c>
      <c r="J320" s="58">
        <v>117</v>
      </c>
      <c r="K320" s="58">
        <v>2183091</v>
      </c>
      <c r="L320" s="57" t="s">
        <v>7420</v>
      </c>
      <c r="M320" s="57" t="s">
        <v>7418</v>
      </c>
      <c r="N320" t="s">
        <v>10937</v>
      </c>
      <c r="O320" s="21"/>
      <c r="P320" s="21"/>
      <c r="T320" s="2">
        <v>117</v>
      </c>
      <c r="U320" s="2">
        <f t="shared" si="15"/>
        <v>0</v>
      </c>
    </row>
    <row r="321" spans="1:21" customFormat="1" ht="15" x14ac:dyDescent="0.25">
      <c r="A321" s="38" t="s">
        <v>2146</v>
      </c>
      <c r="B321" s="39" t="s">
        <v>636</v>
      </c>
      <c r="C321" s="40" t="s">
        <v>637</v>
      </c>
      <c r="D321" s="215" t="s">
        <v>7378</v>
      </c>
      <c r="E321" s="41">
        <v>95</v>
      </c>
      <c r="F321" s="41">
        <v>1772595</v>
      </c>
      <c r="G321" s="42">
        <f t="shared" si="14"/>
        <v>68.176730769230772</v>
      </c>
      <c r="H321" s="43">
        <f t="shared" si="13"/>
        <v>18658.894736842107</v>
      </c>
      <c r="I321" s="57" t="s">
        <v>7381</v>
      </c>
      <c r="J321" s="58">
        <v>95</v>
      </c>
      <c r="K321" s="58">
        <v>1772595</v>
      </c>
      <c r="L321" s="57" t="s">
        <v>7420</v>
      </c>
      <c r="M321" s="57" t="s">
        <v>7418</v>
      </c>
      <c r="N321" t="s">
        <v>10937</v>
      </c>
      <c r="O321" s="21"/>
      <c r="P321" s="21"/>
      <c r="T321" s="2">
        <v>95</v>
      </c>
      <c r="U321" s="2">
        <f t="shared" si="15"/>
        <v>0</v>
      </c>
    </row>
    <row r="322" spans="1:21" customFormat="1" ht="15" x14ac:dyDescent="0.25">
      <c r="A322" s="38" t="s">
        <v>2146</v>
      </c>
      <c r="B322" s="39" t="s">
        <v>638</v>
      </c>
      <c r="C322" s="40" t="s">
        <v>639</v>
      </c>
      <c r="D322" s="215" t="s">
        <v>7378</v>
      </c>
      <c r="E322" s="41">
        <v>246</v>
      </c>
      <c r="F322" s="41">
        <v>2739246</v>
      </c>
      <c r="G322" s="42">
        <f t="shared" si="14"/>
        <v>105.35561538461539</v>
      </c>
      <c r="H322" s="43">
        <f t="shared" si="13"/>
        <v>11135.146341463415</v>
      </c>
      <c r="I322" s="57" t="s">
        <v>7381</v>
      </c>
      <c r="J322" s="58">
        <v>246</v>
      </c>
      <c r="K322" s="58">
        <v>2739246</v>
      </c>
      <c r="L322" s="57" t="s">
        <v>7420</v>
      </c>
      <c r="M322" s="57" t="s">
        <v>7418</v>
      </c>
      <c r="N322" t="s">
        <v>10937</v>
      </c>
      <c r="O322" s="21"/>
      <c r="P322" s="21"/>
      <c r="T322" s="2">
        <v>246</v>
      </c>
      <c r="U322" s="2">
        <f t="shared" si="15"/>
        <v>0</v>
      </c>
    </row>
    <row r="323" spans="1:21" customFormat="1" ht="15" x14ac:dyDescent="0.25">
      <c r="A323" s="38" t="s">
        <v>2146</v>
      </c>
      <c r="B323" s="39" t="s">
        <v>640</v>
      </c>
      <c r="C323" s="40" t="s">
        <v>641</v>
      </c>
      <c r="D323" s="215" t="s">
        <v>7378</v>
      </c>
      <c r="E323" s="41">
        <v>99</v>
      </c>
      <c r="F323" s="41">
        <v>1847231</v>
      </c>
      <c r="G323" s="42">
        <f t="shared" si="14"/>
        <v>71.047346153846149</v>
      </c>
      <c r="H323" s="43">
        <f t="shared" si="13"/>
        <v>18658.898989898989</v>
      </c>
      <c r="I323" s="57" t="s">
        <v>7381</v>
      </c>
      <c r="J323" s="58">
        <v>99</v>
      </c>
      <c r="K323" s="58">
        <v>1847231</v>
      </c>
      <c r="L323" s="57" t="s">
        <v>7420</v>
      </c>
      <c r="M323" s="57" t="s">
        <v>7418</v>
      </c>
      <c r="N323" t="s">
        <v>10937</v>
      </c>
      <c r="O323" s="21"/>
      <c r="P323" s="21"/>
      <c r="T323" s="2">
        <v>99</v>
      </c>
      <c r="U323" s="2">
        <f t="shared" si="15"/>
        <v>0</v>
      </c>
    </row>
    <row r="324" spans="1:21" customFormat="1" ht="15" x14ac:dyDescent="0.25">
      <c r="A324" s="38" t="s">
        <v>2146</v>
      </c>
      <c r="B324" s="39" t="s">
        <v>642</v>
      </c>
      <c r="C324" s="40" t="s">
        <v>643</v>
      </c>
      <c r="D324" s="215" t="s">
        <v>7378</v>
      </c>
      <c r="E324" s="41">
        <v>99</v>
      </c>
      <c r="F324" s="41">
        <v>1847231</v>
      </c>
      <c r="G324" s="42">
        <f t="shared" si="14"/>
        <v>71.047346153846149</v>
      </c>
      <c r="H324" s="43">
        <f t="shared" si="13"/>
        <v>18658.898989898989</v>
      </c>
      <c r="I324" s="57" t="s">
        <v>7381</v>
      </c>
      <c r="J324" s="58">
        <v>99</v>
      </c>
      <c r="K324" s="58">
        <v>1847231</v>
      </c>
      <c r="L324" s="57" t="s">
        <v>7420</v>
      </c>
      <c r="M324" s="57" t="s">
        <v>7418</v>
      </c>
      <c r="N324" t="s">
        <v>10937</v>
      </c>
      <c r="O324" s="21"/>
      <c r="P324" s="21"/>
      <c r="T324" s="2">
        <v>99</v>
      </c>
      <c r="U324" s="2">
        <f t="shared" si="15"/>
        <v>0</v>
      </c>
    </row>
    <row r="325" spans="1:21" customFormat="1" ht="15" x14ac:dyDescent="0.25">
      <c r="A325" s="38" t="s">
        <v>2146</v>
      </c>
      <c r="B325" s="39" t="s">
        <v>644</v>
      </c>
      <c r="C325" s="40" t="s">
        <v>645</v>
      </c>
      <c r="D325" s="215" t="s">
        <v>7378</v>
      </c>
      <c r="E325" s="41">
        <v>149</v>
      </c>
      <c r="F325" s="41">
        <v>2780175</v>
      </c>
      <c r="G325" s="42">
        <f t="shared" si="14"/>
        <v>106.92980769230769</v>
      </c>
      <c r="H325" s="43">
        <f t="shared" ref="H325:H388" si="20">IFERROR(F325/E325,0)</f>
        <v>18658.892617449663</v>
      </c>
      <c r="I325" s="57" t="s">
        <v>7381</v>
      </c>
      <c r="J325" s="58">
        <v>149</v>
      </c>
      <c r="K325" s="58">
        <v>2780175</v>
      </c>
      <c r="L325" s="57" t="s">
        <v>7420</v>
      </c>
      <c r="M325" s="57" t="s">
        <v>7418</v>
      </c>
      <c r="N325" t="s">
        <v>10937</v>
      </c>
      <c r="O325" s="21"/>
      <c r="P325" s="21"/>
      <c r="T325" s="2">
        <v>149</v>
      </c>
      <c r="U325" s="2">
        <f t="shared" si="15"/>
        <v>0</v>
      </c>
    </row>
    <row r="326" spans="1:21" customFormat="1" ht="15" x14ac:dyDescent="0.25">
      <c r="A326" s="38" t="s">
        <v>2146</v>
      </c>
      <c r="B326" s="39" t="s">
        <v>646</v>
      </c>
      <c r="C326" s="40" t="s">
        <v>647</v>
      </c>
      <c r="D326" s="215" t="s">
        <v>7378</v>
      </c>
      <c r="E326" s="41">
        <v>99</v>
      </c>
      <c r="F326" s="41">
        <v>1847231</v>
      </c>
      <c r="G326" s="42">
        <f t="shared" ref="G326:G389" si="21">+F326/$G$1</f>
        <v>71.047346153846149</v>
      </c>
      <c r="H326" s="43">
        <f t="shared" si="20"/>
        <v>18658.898989898989</v>
      </c>
      <c r="I326" s="57" t="s">
        <v>7381</v>
      </c>
      <c r="J326" s="58">
        <v>99</v>
      </c>
      <c r="K326" s="58">
        <v>1847231</v>
      </c>
      <c r="L326" s="57" t="s">
        <v>7420</v>
      </c>
      <c r="M326" s="57" t="s">
        <v>7418</v>
      </c>
      <c r="N326" t="s">
        <v>10937</v>
      </c>
      <c r="O326" s="21"/>
      <c r="P326" s="21"/>
      <c r="T326" s="2">
        <v>99</v>
      </c>
      <c r="U326" s="2">
        <f t="shared" ref="U326:U389" si="22">+E326-T326</f>
        <v>0</v>
      </c>
    </row>
    <row r="327" spans="1:21" customFormat="1" ht="15" x14ac:dyDescent="0.25">
      <c r="A327" s="38" t="s">
        <v>2146</v>
      </c>
      <c r="B327" s="39" t="s">
        <v>648</v>
      </c>
      <c r="C327" s="40" t="s">
        <v>649</v>
      </c>
      <c r="D327" s="215" t="s">
        <v>7378</v>
      </c>
      <c r="E327" s="41">
        <v>126</v>
      </c>
      <c r="F327" s="41">
        <v>2351021</v>
      </c>
      <c r="G327" s="42">
        <f t="shared" si="21"/>
        <v>90.423884615384608</v>
      </c>
      <c r="H327" s="43">
        <f t="shared" si="20"/>
        <v>18658.896825396827</v>
      </c>
      <c r="I327" s="57" t="s">
        <v>7381</v>
      </c>
      <c r="J327" s="58">
        <v>126</v>
      </c>
      <c r="K327" s="58">
        <v>2351021</v>
      </c>
      <c r="L327" s="57" t="s">
        <v>7420</v>
      </c>
      <c r="M327" s="57" t="s">
        <v>7418</v>
      </c>
      <c r="N327" t="s">
        <v>10937</v>
      </c>
      <c r="O327" s="21"/>
      <c r="P327" s="21"/>
      <c r="T327" s="2">
        <v>126</v>
      </c>
      <c r="U327" s="2">
        <f t="shared" si="22"/>
        <v>0</v>
      </c>
    </row>
    <row r="328" spans="1:21" customFormat="1" ht="15" x14ac:dyDescent="0.25">
      <c r="A328" s="38" t="s">
        <v>2146</v>
      </c>
      <c r="B328" s="39" t="s">
        <v>650</v>
      </c>
      <c r="C328" s="40" t="s">
        <v>651</v>
      </c>
      <c r="D328" s="215" t="s">
        <v>7378</v>
      </c>
      <c r="E328" s="41">
        <v>144</v>
      </c>
      <c r="F328" s="41">
        <v>2686881</v>
      </c>
      <c r="G328" s="42">
        <f t="shared" si="21"/>
        <v>103.34157692307693</v>
      </c>
      <c r="H328" s="43">
        <f t="shared" si="20"/>
        <v>18658.895833333332</v>
      </c>
      <c r="I328" s="57" t="s">
        <v>7381</v>
      </c>
      <c r="J328" s="58">
        <v>144</v>
      </c>
      <c r="K328" s="58">
        <v>2686881</v>
      </c>
      <c r="L328" s="57" t="s">
        <v>7420</v>
      </c>
      <c r="M328" s="57" t="s">
        <v>7418</v>
      </c>
      <c r="N328" t="s">
        <v>10937</v>
      </c>
      <c r="O328" s="21"/>
      <c r="P328" s="21"/>
      <c r="T328" s="2">
        <v>144</v>
      </c>
      <c r="U328" s="2">
        <f t="shared" si="22"/>
        <v>0</v>
      </c>
    </row>
    <row r="329" spans="1:21" customFormat="1" ht="15" x14ac:dyDescent="0.25">
      <c r="A329" s="38" t="s">
        <v>2146</v>
      </c>
      <c r="B329" s="39" t="s">
        <v>652</v>
      </c>
      <c r="C329" s="40" t="s">
        <v>653</v>
      </c>
      <c r="D329" s="215" t="s">
        <v>7378</v>
      </c>
      <c r="E329" s="41">
        <v>229</v>
      </c>
      <c r="F329" s="41">
        <v>2560307</v>
      </c>
      <c r="G329" s="42">
        <f t="shared" si="21"/>
        <v>98.473346153846151</v>
      </c>
      <c r="H329" s="43">
        <f t="shared" si="20"/>
        <v>11180.379912663755</v>
      </c>
      <c r="I329" s="57" t="s">
        <v>7381</v>
      </c>
      <c r="J329" s="58">
        <v>229</v>
      </c>
      <c r="K329" s="58">
        <v>2560307</v>
      </c>
      <c r="L329" s="57" t="s">
        <v>7420</v>
      </c>
      <c r="M329" s="57" t="s">
        <v>7418</v>
      </c>
      <c r="N329" t="s">
        <v>10937</v>
      </c>
      <c r="O329" s="21"/>
      <c r="P329" s="21"/>
      <c r="T329" s="2">
        <v>229</v>
      </c>
      <c r="U329" s="2">
        <f t="shared" si="22"/>
        <v>0</v>
      </c>
    </row>
    <row r="330" spans="1:21" customFormat="1" ht="15" x14ac:dyDescent="0.25">
      <c r="A330" s="38" t="s">
        <v>2146</v>
      </c>
      <c r="B330" s="39" t="s">
        <v>654</v>
      </c>
      <c r="C330" s="40" t="s">
        <v>655</v>
      </c>
      <c r="D330" s="215" t="s">
        <v>7378</v>
      </c>
      <c r="E330" s="41">
        <v>230</v>
      </c>
      <c r="F330" s="41">
        <v>2574928</v>
      </c>
      <c r="G330" s="42">
        <f t="shared" si="21"/>
        <v>99.035692307692301</v>
      </c>
      <c r="H330" s="43">
        <f t="shared" si="20"/>
        <v>11195.339130434782</v>
      </c>
      <c r="I330" s="57" t="s">
        <v>7381</v>
      </c>
      <c r="J330" s="58">
        <v>230</v>
      </c>
      <c r="K330" s="58">
        <v>2574928</v>
      </c>
      <c r="L330" s="57" t="s">
        <v>7420</v>
      </c>
      <c r="M330" s="57" t="s">
        <v>7418</v>
      </c>
      <c r="N330" t="s">
        <v>10937</v>
      </c>
      <c r="O330" s="21"/>
      <c r="P330" s="21"/>
      <c r="T330" s="2">
        <v>230</v>
      </c>
      <c r="U330" s="2">
        <f t="shared" si="22"/>
        <v>0</v>
      </c>
    </row>
    <row r="331" spans="1:21" customFormat="1" ht="15" x14ac:dyDescent="0.25">
      <c r="A331" s="38" t="s">
        <v>2146</v>
      </c>
      <c r="B331" s="39" t="s">
        <v>656</v>
      </c>
      <c r="C331" s="40" t="s">
        <v>657</v>
      </c>
      <c r="D331" s="215" t="s">
        <v>7378</v>
      </c>
      <c r="E331" s="41">
        <v>72</v>
      </c>
      <c r="F331" s="41">
        <v>1343441</v>
      </c>
      <c r="G331" s="42">
        <f t="shared" si="21"/>
        <v>51.67080769230769</v>
      </c>
      <c r="H331" s="43">
        <f t="shared" si="20"/>
        <v>18658.902777777777</v>
      </c>
      <c r="I331" s="57" t="s">
        <v>7381</v>
      </c>
      <c r="J331" s="58">
        <v>72</v>
      </c>
      <c r="K331" s="58">
        <v>1343441</v>
      </c>
      <c r="L331" s="57" t="s">
        <v>7420</v>
      </c>
      <c r="M331" s="57" t="s">
        <v>7418</v>
      </c>
      <c r="N331" t="s">
        <v>10937</v>
      </c>
      <c r="O331" s="21"/>
      <c r="P331" s="21"/>
      <c r="T331" s="2">
        <v>72</v>
      </c>
      <c r="U331" s="2">
        <f t="shared" si="22"/>
        <v>0</v>
      </c>
    </row>
    <row r="332" spans="1:21" customFormat="1" ht="15" x14ac:dyDescent="0.25">
      <c r="A332" s="38" t="s">
        <v>2146</v>
      </c>
      <c r="B332" s="39" t="s">
        <v>658</v>
      </c>
      <c r="C332" s="40" t="s">
        <v>659</v>
      </c>
      <c r="D332" s="215" t="s">
        <v>7378</v>
      </c>
      <c r="E332" s="41">
        <v>298</v>
      </c>
      <c r="F332" s="41">
        <v>5560351</v>
      </c>
      <c r="G332" s="42">
        <f t="shared" si="21"/>
        <v>213.85965384615383</v>
      </c>
      <c r="H332" s="43">
        <f t="shared" si="20"/>
        <v>18658.895973154362</v>
      </c>
      <c r="I332" s="57" t="s">
        <v>7381</v>
      </c>
      <c r="J332" s="58">
        <v>298</v>
      </c>
      <c r="K332" s="58">
        <v>5560351</v>
      </c>
      <c r="L332" s="57" t="s">
        <v>7420</v>
      </c>
      <c r="M332" s="57" t="s">
        <v>7418</v>
      </c>
      <c r="N332" t="s">
        <v>10937</v>
      </c>
      <c r="O332" s="21"/>
      <c r="P332" s="21"/>
      <c r="T332" s="2">
        <v>298</v>
      </c>
      <c r="U332" s="2">
        <f t="shared" si="22"/>
        <v>0</v>
      </c>
    </row>
    <row r="333" spans="1:21" customFormat="1" ht="15" x14ac:dyDescent="0.25">
      <c r="A333" s="38" t="s">
        <v>2146</v>
      </c>
      <c r="B333" s="39" t="s">
        <v>660</v>
      </c>
      <c r="C333" s="40" t="s">
        <v>661</v>
      </c>
      <c r="D333" s="215" t="s">
        <v>7378</v>
      </c>
      <c r="E333" s="41">
        <v>299</v>
      </c>
      <c r="F333" s="41">
        <v>5579010</v>
      </c>
      <c r="G333" s="42">
        <f t="shared" si="21"/>
        <v>214.5773076923077</v>
      </c>
      <c r="H333" s="43">
        <f t="shared" si="20"/>
        <v>18658.896321070235</v>
      </c>
      <c r="I333" s="57" t="s">
        <v>7381</v>
      </c>
      <c r="J333" s="58">
        <v>299</v>
      </c>
      <c r="K333" s="58">
        <v>5579010</v>
      </c>
      <c r="L333" s="57" t="s">
        <v>7420</v>
      </c>
      <c r="M333" s="57" t="s">
        <v>7418</v>
      </c>
      <c r="N333" t="s">
        <v>10937</v>
      </c>
      <c r="O333" s="21"/>
      <c r="P333" s="21"/>
      <c r="T333" s="2">
        <v>299</v>
      </c>
      <c r="U333" s="2">
        <f t="shared" si="22"/>
        <v>0</v>
      </c>
    </row>
    <row r="334" spans="1:21" customFormat="1" ht="15" x14ac:dyDescent="0.25">
      <c r="A334" s="38" t="s">
        <v>2146</v>
      </c>
      <c r="B334" s="39" t="s">
        <v>662</v>
      </c>
      <c r="C334" s="40" t="s">
        <v>663</v>
      </c>
      <c r="D334" s="215" t="s">
        <v>7378</v>
      </c>
      <c r="E334" s="41">
        <v>98</v>
      </c>
      <c r="F334" s="41">
        <v>1828572</v>
      </c>
      <c r="G334" s="42">
        <f t="shared" si="21"/>
        <v>70.329692307692312</v>
      </c>
      <c r="H334" s="43">
        <f t="shared" si="20"/>
        <v>18658.897959183672</v>
      </c>
      <c r="I334" s="57" t="s">
        <v>7381</v>
      </c>
      <c r="J334" s="58">
        <v>98</v>
      </c>
      <c r="K334" s="58">
        <v>1828572</v>
      </c>
      <c r="L334" s="57" t="s">
        <v>7420</v>
      </c>
      <c r="M334" s="57" t="s">
        <v>7418</v>
      </c>
      <c r="N334" t="s">
        <v>10937</v>
      </c>
      <c r="O334" s="21"/>
      <c r="P334" s="21"/>
      <c r="T334" s="2">
        <v>98</v>
      </c>
      <c r="U334" s="2">
        <f t="shared" si="22"/>
        <v>0</v>
      </c>
    </row>
    <row r="335" spans="1:21" customFormat="1" ht="15" x14ac:dyDescent="0.25">
      <c r="A335" s="38" t="s">
        <v>2146</v>
      </c>
      <c r="B335" s="39" t="s">
        <v>664</v>
      </c>
      <c r="C335" s="40" t="s">
        <v>665</v>
      </c>
      <c r="D335" s="215" t="s">
        <v>7378</v>
      </c>
      <c r="E335" s="41">
        <v>169</v>
      </c>
      <c r="F335" s="41">
        <v>3153353</v>
      </c>
      <c r="G335" s="42">
        <f t="shared" si="21"/>
        <v>121.2828076923077</v>
      </c>
      <c r="H335" s="43">
        <f t="shared" si="20"/>
        <v>18658.893491124261</v>
      </c>
      <c r="I335" s="57" t="s">
        <v>7381</v>
      </c>
      <c r="J335" s="58">
        <v>169</v>
      </c>
      <c r="K335" s="58">
        <v>3153353</v>
      </c>
      <c r="L335" s="57" t="s">
        <v>7420</v>
      </c>
      <c r="M335" s="57" t="s">
        <v>7418</v>
      </c>
      <c r="N335" t="s">
        <v>10937</v>
      </c>
      <c r="O335" s="21"/>
      <c r="P335" s="21"/>
      <c r="T335" s="2">
        <v>169</v>
      </c>
      <c r="U335" s="2">
        <f t="shared" si="22"/>
        <v>0</v>
      </c>
    </row>
    <row r="336" spans="1:21" customFormat="1" ht="15" x14ac:dyDescent="0.25">
      <c r="A336" s="38" t="s">
        <v>2146</v>
      </c>
      <c r="B336" s="39" t="s">
        <v>666</v>
      </c>
      <c r="C336" s="40" t="s">
        <v>667</v>
      </c>
      <c r="D336" s="215" t="s">
        <v>7378</v>
      </c>
      <c r="E336" s="41">
        <v>15</v>
      </c>
      <c r="F336" s="41">
        <v>279883</v>
      </c>
      <c r="G336" s="42">
        <f t="shared" si="21"/>
        <v>10.76473076923077</v>
      </c>
      <c r="H336" s="43">
        <f t="shared" si="20"/>
        <v>18658.866666666665</v>
      </c>
      <c r="I336" s="57" t="s">
        <v>7381</v>
      </c>
      <c r="J336" s="58">
        <v>15</v>
      </c>
      <c r="K336" s="58">
        <v>279883</v>
      </c>
      <c r="L336" s="57" t="s">
        <v>7420</v>
      </c>
      <c r="M336" s="57" t="s">
        <v>7418</v>
      </c>
      <c r="N336" t="s">
        <v>10937</v>
      </c>
      <c r="O336" s="21"/>
      <c r="P336" s="21"/>
      <c r="T336" s="2">
        <v>15</v>
      </c>
      <c r="U336" s="2">
        <f t="shared" si="22"/>
        <v>0</v>
      </c>
    </row>
    <row r="337" spans="1:21" customFormat="1" ht="15" x14ac:dyDescent="0.25">
      <c r="A337" s="38" t="s">
        <v>2146</v>
      </c>
      <c r="B337" s="39" t="s">
        <v>668</v>
      </c>
      <c r="C337" s="40" t="s">
        <v>669</v>
      </c>
      <c r="D337" s="215" t="s">
        <v>7378</v>
      </c>
      <c r="E337" s="41">
        <v>4400</v>
      </c>
      <c r="F337" s="41">
        <v>1108105</v>
      </c>
      <c r="G337" s="42">
        <f t="shared" si="21"/>
        <v>42.619423076923077</v>
      </c>
      <c r="H337" s="43">
        <f t="shared" si="20"/>
        <v>251.84204545454546</v>
      </c>
      <c r="I337" s="57" t="s">
        <v>7381</v>
      </c>
      <c r="J337" s="58">
        <v>4400</v>
      </c>
      <c r="K337" s="58">
        <v>1108105</v>
      </c>
      <c r="L337" s="57" t="s">
        <v>7420</v>
      </c>
      <c r="M337" s="57" t="s">
        <v>7418</v>
      </c>
      <c r="N337" t="s">
        <v>10937</v>
      </c>
      <c r="O337" s="21"/>
      <c r="P337" s="21"/>
      <c r="T337" s="2">
        <v>4400</v>
      </c>
      <c r="U337" s="2">
        <f t="shared" si="22"/>
        <v>0</v>
      </c>
    </row>
    <row r="338" spans="1:21" customFormat="1" ht="15" x14ac:dyDescent="0.25">
      <c r="A338" s="38" t="s">
        <v>2146</v>
      </c>
      <c r="B338" s="39" t="s">
        <v>670</v>
      </c>
      <c r="C338" s="40" t="s">
        <v>671</v>
      </c>
      <c r="D338" s="215" t="s">
        <v>7378</v>
      </c>
      <c r="E338" s="41">
        <v>2961</v>
      </c>
      <c r="F338" s="41">
        <v>1491409</v>
      </c>
      <c r="G338" s="42">
        <f t="shared" si="21"/>
        <v>57.361884615384618</v>
      </c>
      <c r="H338" s="43">
        <f t="shared" si="20"/>
        <v>503.68422830124956</v>
      </c>
      <c r="I338" s="57" t="s">
        <v>7381</v>
      </c>
      <c r="J338" s="58">
        <v>2961</v>
      </c>
      <c r="K338" s="58">
        <v>1491409</v>
      </c>
      <c r="L338" s="57" t="s">
        <v>7420</v>
      </c>
      <c r="M338" s="57" t="s">
        <v>7418</v>
      </c>
      <c r="N338" t="s">
        <v>10937</v>
      </c>
      <c r="O338" s="21"/>
      <c r="P338" s="21"/>
      <c r="T338" s="2">
        <v>2961</v>
      </c>
      <c r="U338" s="2">
        <f t="shared" si="22"/>
        <v>0</v>
      </c>
    </row>
    <row r="339" spans="1:21" customFormat="1" ht="15" x14ac:dyDescent="0.25">
      <c r="A339" s="38" t="s">
        <v>2146</v>
      </c>
      <c r="B339" s="39" t="s">
        <v>672</v>
      </c>
      <c r="C339" s="40" t="s">
        <v>673</v>
      </c>
      <c r="D339" s="57" t="s">
        <v>7383</v>
      </c>
      <c r="E339" s="41">
        <v>4592</v>
      </c>
      <c r="F339" s="41">
        <v>158991076</v>
      </c>
      <c r="G339" s="42">
        <f t="shared" si="21"/>
        <v>6115.0413846153842</v>
      </c>
      <c r="H339" s="43">
        <f t="shared" si="20"/>
        <v>34623.492160278744</v>
      </c>
      <c r="I339" s="57" t="s">
        <v>7379</v>
      </c>
      <c r="J339" s="58">
        <v>0</v>
      </c>
      <c r="K339" s="58">
        <v>0</v>
      </c>
      <c r="L339" s="57" t="s">
        <v>7420</v>
      </c>
      <c r="M339" s="57" t="s">
        <v>7417</v>
      </c>
      <c r="N339" t="s">
        <v>10937</v>
      </c>
      <c r="O339" s="2"/>
      <c r="P339" s="2"/>
      <c r="Q339" s="2"/>
      <c r="R339" s="2"/>
      <c r="S339" s="2"/>
      <c r="T339" s="2">
        <v>3062</v>
      </c>
      <c r="U339" s="2">
        <f t="shared" si="22"/>
        <v>1530</v>
      </c>
    </row>
    <row r="340" spans="1:21" customFormat="1" ht="15" x14ac:dyDescent="0.25">
      <c r="A340" s="38" t="s">
        <v>2146</v>
      </c>
      <c r="B340" s="39" t="s">
        <v>674</v>
      </c>
      <c r="C340" s="40" t="s">
        <v>675</v>
      </c>
      <c r="D340" s="57" t="s">
        <v>7383</v>
      </c>
      <c r="E340" s="41">
        <v>392</v>
      </c>
      <c r="F340" s="41">
        <v>11059000</v>
      </c>
      <c r="G340" s="42">
        <f t="shared" si="21"/>
        <v>425.34615384615387</v>
      </c>
      <c r="H340" s="43">
        <f t="shared" si="20"/>
        <v>28211.734693877552</v>
      </c>
      <c r="I340" s="57" t="s">
        <v>7379</v>
      </c>
      <c r="J340" s="58">
        <v>0</v>
      </c>
      <c r="K340" s="58">
        <v>0</v>
      </c>
      <c r="L340" s="57" t="s">
        <v>7420</v>
      </c>
      <c r="M340" s="57" t="s">
        <v>7417</v>
      </c>
      <c r="N340" t="s">
        <v>10937</v>
      </c>
      <c r="T340" s="2">
        <v>0</v>
      </c>
      <c r="U340" s="2">
        <f t="shared" si="22"/>
        <v>392</v>
      </c>
    </row>
    <row r="341" spans="1:21" customFormat="1" ht="15" x14ac:dyDescent="0.25">
      <c r="A341" s="38" t="s">
        <v>2146</v>
      </c>
      <c r="B341" s="39" t="s">
        <v>676</v>
      </c>
      <c r="C341" s="40" t="s">
        <v>677</v>
      </c>
      <c r="D341" s="57" t="s">
        <v>7383</v>
      </c>
      <c r="E341" s="41">
        <v>13972</v>
      </c>
      <c r="F341" s="41">
        <v>105602040.976634</v>
      </c>
      <c r="G341" s="42">
        <f t="shared" si="21"/>
        <v>4061.6169606397689</v>
      </c>
      <c r="H341" s="43">
        <f t="shared" si="20"/>
        <v>7558.1191652328944</v>
      </c>
      <c r="I341" s="57" t="s">
        <v>7379</v>
      </c>
      <c r="J341" s="58">
        <v>0</v>
      </c>
      <c r="K341" s="58">
        <v>0</v>
      </c>
      <c r="L341" s="57" t="s">
        <v>7419</v>
      </c>
      <c r="M341" s="57"/>
      <c r="N341" t="s">
        <v>10939</v>
      </c>
      <c r="O341" s="2"/>
      <c r="P341" s="2"/>
      <c r="Q341" s="2"/>
      <c r="R341" s="2"/>
      <c r="S341" s="2"/>
      <c r="T341" s="2">
        <v>4465</v>
      </c>
      <c r="U341" s="2">
        <f t="shared" si="22"/>
        <v>9507</v>
      </c>
    </row>
    <row r="342" spans="1:21" customFormat="1" ht="15" x14ac:dyDescent="0.25">
      <c r="A342" s="38" t="s">
        <v>2146</v>
      </c>
      <c r="B342" s="39" t="s">
        <v>678</v>
      </c>
      <c r="C342" s="40" t="s">
        <v>679</v>
      </c>
      <c r="D342" s="57" t="s">
        <v>7406</v>
      </c>
      <c r="E342" s="41">
        <v>3628</v>
      </c>
      <c r="F342" s="41">
        <v>31223442.983240768</v>
      </c>
      <c r="G342" s="42">
        <f t="shared" si="21"/>
        <v>1200.901653201568</v>
      </c>
      <c r="H342" s="43">
        <f t="shared" si="20"/>
        <v>8606.2411750939282</v>
      </c>
      <c r="I342" s="57" t="s">
        <v>7376</v>
      </c>
      <c r="J342" s="58">
        <v>0</v>
      </c>
      <c r="K342" s="58">
        <v>0</v>
      </c>
      <c r="L342" s="57" t="s">
        <v>7419</v>
      </c>
      <c r="M342" s="57"/>
      <c r="N342" t="s">
        <v>10939</v>
      </c>
      <c r="T342" s="2">
        <v>8878</v>
      </c>
      <c r="U342" s="2">
        <f t="shared" si="22"/>
        <v>-5250</v>
      </c>
    </row>
    <row r="343" spans="1:21" customFormat="1" ht="15" x14ac:dyDescent="0.25">
      <c r="A343" s="38" t="s">
        <v>2146</v>
      </c>
      <c r="B343" s="39" t="s">
        <v>680</v>
      </c>
      <c r="C343" s="40" t="s">
        <v>681</v>
      </c>
      <c r="D343" s="57" t="s">
        <v>7406</v>
      </c>
      <c r="E343" s="41">
        <v>4627</v>
      </c>
      <c r="F343" s="41">
        <v>47213423.901093237</v>
      </c>
      <c r="G343" s="42">
        <f t="shared" si="21"/>
        <v>1815.9009192728167</v>
      </c>
      <c r="H343" s="43">
        <f t="shared" si="20"/>
        <v>10203.895375209258</v>
      </c>
      <c r="I343" s="57" t="s">
        <v>7379</v>
      </c>
      <c r="J343" s="58">
        <v>0</v>
      </c>
      <c r="K343" s="58">
        <v>0</v>
      </c>
      <c r="L343" s="57" t="s">
        <v>7419</v>
      </c>
      <c r="M343" s="57"/>
      <c r="N343" t="s">
        <v>10939</v>
      </c>
      <c r="O343" s="2"/>
      <c r="P343" s="2"/>
      <c r="Q343" s="2"/>
      <c r="R343" s="2"/>
      <c r="S343" s="2"/>
      <c r="T343" s="2">
        <v>4529</v>
      </c>
      <c r="U343" s="2">
        <f t="shared" si="22"/>
        <v>98</v>
      </c>
    </row>
    <row r="344" spans="1:21" customFormat="1" ht="15" x14ac:dyDescent="0.25">
      <c r="A344" s="38" t="s">
        <v>2146</v>
      </c>
      <c r="B344" s="39" t="s">
        <v>682</v>
      </c>
      <c r="C344" s="40" t="s">
        <v>683</v>
      </c>
      <c r="D344" s="57" t="s">
        <v>7383</v>
      </c>
      <c r="E344" s="41">
        <v>199.66669000000013</v>
      </c>
      <c r="F344" s="41">
        <v>713936.28876149515</v>
      </c>
      <c r="G344" s="42">
        <f t="shared" si="21"/>
        <v>27.459088029288274</v>
      </c>
      <c r="H344" s="43">
        <f t="shared" si="20"/>
        <v>3575.6404273616931</v>
      </c>
      <c r="I344" s="57" t="s">
        <v>7376</v>
      </c>
      <c r="J344" s="58">
        <v>0</v>
      </c>
      <c r="K344" s="58">
        <v>0</v>
      </c>
      <c r="L344" s="57" t="s">
        <v>7419</v>
      </c>
      <c r="M344" s="57"/>
      <c r="N344" t="s">
        <v>10939</v>
      </c>
      <c r="T344" s="2">
        <v>117.66669000000002</v>
      </c>
      <c r="U344" s="2">
        <f t="shared" si="22"/>
        <v>82.000000000000114</v>
      </c>
    </row>
    <row r="345" spans="1:21" customFormat="1" ht="15" x14ac:dyDescent="0.25">
      <c r="A345" s="38" t="s">
        <v>2146</v>
      </c>
      <c r="B345" s="39" t="s">
        <v>684</v>
      </c>
      <c r="C345" s="40" t="s">
        <v>685</v>
      </c>
      <c r="D345" s="57" t="s">
        <v>7383</v>
      </c>
      <c r="E345" s="41">
        <v>534</v>
      </c>
      <c r="F345" s="41">
        <v>16563513</v>
      </c>
      <c r="G345" s="42">
        <f t="shared" si="21"/>
        <v>637.05819230769225</v>
      </c>
      <c r="H345" s="43">
        <f t="shared" si="20"/>
        <v>31017.814606741573</v>
      </c>
      <c r="I345" s="57" t="s">
        <v>7379</v>
      </c>
      <c r="J345" s="58">
        <v>0</v>
      </c>
      <c r="K345" s="58">
        <v>0</v>
      </c>
      <c r="L345" s="57" t="s">
        <v>7420</v>
      </c>
      <c r="M345" s="57" t="s">
        <v>7417</v>
      </c>
      <c r="N345" t="s">
        <v>10937</v>
      </c>
      <c r="T345" s="2">
        <v>0</v>
      </c>
      <c r="U345" s="2">
        <f t="shared" si="22"/>
        <v>534</v>
      </c>
    </row>
    <row r="346" spans="1:21" customFormat="1" ht="15" x14ac:dyDescent="0.25">
      <c r="A346" s="38" t="s">
        <v>2146</v>
      </c>
      <c r="B346" s="39" t="s">
        <v>686</v>
      </c>
      <c r="C346" s="40" t="s">
        <v>687</v>
      </c>
      <c r="D346" s="57" t="s">
        <v>7383</v>
      </c>
      <c r="E346" s="41">
        <v>2000</v>
      </c>
      <c r="F346" s="41">
        <v>2342000</v>
      </c>
      <c r="G346" s="42">
        <f t="shared" si="21"/>
        <v>90.07692307692308</v>
      </c>
      <c r="H346" s="43">
        <f t="shared" si="20"/>
        <v>1171</v>
      </c>
      <c r="I346" s="57" t="s">
        <v>7376</v>
      </c>
      <c r="J346" s="58">
        <v>0</v>
      </c>
      <c r="K346" s="58">
        <v>0</v>
      </c>
      <c r="L346" s="57" t="s">
        <v>7419</v>
      </c>
      <c r="M346" s="57"/>
      <c r="N346" t="s">
        <v>10939</v>
      </c>
      <c r="T346" s="2">
        <v>493</v>
      </c>
      <c r="U346" s="2">
        <f t="shared" si="22"/>
        <v>1507</v>
      </c>
    </row>
    <row r="347" spans="1:21" customFormat="1" ht="15" x14ac:dyDescent="0.25">
      <c r="A347" s="38" t="s">
        <v>2146</v>
      </c>
      <c r="B347" s="39" t="s">
        <v>688</v>
      </c>
      <c r="C347" s="40" t="s">
        <v>689</v>
      </c>
      <c r="D347" s="57" t="s">
        <v>7383</v>
      </c>
      <c r="E347" s="41">
        <v>165</v>
      </c>
      <c r="F347" s="41">
        <v>153285</v>
      </c>
      <c r="G347" s="42">
        <f t="shared" si="21"/>
        <v>5.8955769230769235</v>
      </c>
      <c r="H347" s="43">
        <f t="shared" si="20"/>
        <v>929</v>
      </c>
      <c r="I347" s="57" t="s">
        <v>7376</v>
      </c>
      <c r="J347" s="58">
        <v>0</v>
      </c>
      <c r="K347" s="58">
        <v>0</v>
      </c>
      <c r="L347" s="57" t="s">
        <v>7419</v>
      </c>
      <c r="M347" s="57"/>
      <c r="N347" t="s">
        <v>10939</v>
      </c>
      <c r="T347" s="2">
        <v>165</v>
      </c>
      <c r="U347" s="2">
        <f t="shared" si="22"/>
        <v>0</v>
      </c>
    </row>
    <row r="348" spans="1:21" customFormat="1" ht="15" x14ac:dyDescent="0.25">
      <c r="A348" s="38" t="s">
        <v>2146</v>
      </c>
      <c r="B348" s="39" t="s">
        <v>690</v>
      </c>
      <c r="C348" s="40" t="s">
        <v>691</v>
      </c>
      <c r="D348" s="57" t="s">
        <v>7383</v>
      </c>
      <c r="E348" s="41">
        <v>500</v>
      </c>
      <c r="F348" s="41">
        <v>662500</v>
      </c>
      <c r="G348" s="42">
        <f t="shared" si="21"/>
        <v>25.48076923076923</v>
      </c>
      <c r="H348" s="43">
        <f t="shared" si="20"/>
        <v>1325</v>
      </c>
      <c r="I348" s="57" t="s">
        <v>7380</v>
      </c>
      <c r="J348" s="58">
        <v>500</v>
      </c>
      <c r="K348" s="58">
        <v>662500</v>
      </c>
      <c r="L348" s="57" t="s">
        <v>7420</v>
      </c>
      <c r="M348" s="57" t="s">
        <v>7416</v>
      </c>
      <c r="N348" t="s">
        <v>10937</v>
      </c>
      <c r="O348" s="2"/>
      <c r="P348" s="2"/>
      <c r="Q348" s="2"/>
      <c r="R348" s="2"/>
      <c r="S348" s="2"/>
      <c r="T348" s="2">
        <v>500</v>
      </c>
      <c r="U348" s="2">
        <f t="shared" si="22"/>
        <v>0</v>
      </c>
    </row>
    <row r="349" spans="1:21" customFormat="1" ht="15" x14ac:dyDescent="0.25">
      <c r="A349" s="38" t="s">
        <v>2146</v>
      </c>
      <c r="B349" s="39" t="s">
        <v>692</v>
      </c>
      <c r="C349" s="40" t="s">
        <v>693</v>
      </c>
      <c r="D349" s="57" t="s">
        <v>7383</v>
      </c>
      <c r="E349" s="41">
        <v>35</v>
      </c>
      <c r="F349" s="41">
        <v>46375</v>
      </c>
      <c r="G349" s="42">
        <f t="shared" si="21"/>
        <v>1.7836538461538463</v>
      </c>
      <c r="H349" s="43">
        <f t="shared" si="20"/>
        <v>1325</v>
      </c>
      <c r="I349" s="57" t="s">
        <v>7380</v>
      </c>
      <c r="J349" s="58">
        <v>35</v>
      </c>
      <c r="K349" s="58">
        <v>46375</v>
      </c>
      <c r="L349" s="57" t="s">
        <v>7420</v>
      </c>
      <c r="M349" s="57" t="s">
        <v>7416</v>
      </c>
      <c r="N349" t="s">
        <v>10937</v>
      </c>
      <c r="O349" s="2"/>
      <c r="P349" s="2"/>
      <c r="Q349" s="2"/>
      <c r="R349" s="2"/>
      <c r="S349" s="2"/>
      <c r="T349" s="2">
        <v>35</v>
      </c>
      <c r="U349" s="2">
        <f t="shared" si="22"/>
        <v>0</v>
      </c>
    </row>
    <row r="350" spans="1:21" customFormat="1" ht="15" x14ac:dyDescent="0.25">
      <c r="A350" s="38" t="s">
        <v>2146</v>
      </c>
      <c r="B350" s="39" t="s">
        <v>694</v>
      </c>
      <c r="C350" s="40" t="s">
        <v>695</v>
      </c>
      <c r="D350" s="57" t="s">
        <v>7383</v>
      </c>
      <c r="E350" s="41">
        <v>422</v>
      </c>
      <c r="F350" s="41">
        <v>362076</v>
      </c>
      <c r="G350" s="42">
        <f t="shared" si="21"/>
        <v>13.926</v>
      </c>
      <c r="H350" s="43">
        <f t="shared" si="20"/>
        <v>858</v>
      </c>
      <c r="I350" s="57" t="s">
        <v>7376</v>
      </c>
      <c r="J350" s="58">
        <v>0</v>
      </c>
      <c r="K350" s="58">
        <v>0</v>
      </c>
      <c r="L350" s="57" t="s">
        <v>7419</v>
      </c>
      <c r="M350" s="57"/>
      <c r="N350" t="s">
        <v>10939</v>
      </c>
      <c r="T350" s="2">
        <v>621</v>
      </c>
      <c r="U350" s="2">
        <f t="shared" si="22"/>
        <v>-199</v>
      </c>
    </row>
    <row r="351" spans="1:21" customFormat="1" ht="15" x14ac:dyDescent="0.25">
      <c r="A351" s="38" t="s">
        <v>2146</v>
      </c>
      <c r="B351" s="39" t="s">
        <v>696</v>
      </c>
      <c r="C351" s="40" t="s">
        <v>697</v>
      </c>
      <c r="D351" s="57" t="s">
        <v>7383</v>
      </c>
      <c r="E351" s="41">
        <v>898</v>
      </c>
      <c r="F351" s="41">
        <v>361894</v>
      </c>
      <c r="G351" s="42">
        <f t="shared" si="21"/>
        <v>13.919</v>
      </c>
      <c r="H351" s="43">
        <f t="shared" si="20"/>
        <v>403</v>
      </c>
      <c r="I351" s="57" t="s">
        <v>7376</v>
      </c>
      <c r="J351" s="58">
        <v>0</v>
      </c>
      <c r="K351" s="58">
        <v>0</v>
      </c>
      <c r="L351" s="57" t="s">
        <v>7419</v>
      </c>
      <c r="M351" s="57"/>
      <c r="N351" t="s">
        <v>10939</v>
      </c>
      <c r="T351" s="2">
        <v>1097</v>
      </c>
      <c r="U351" s="2">
        <f t="shared" si="22"/>
        <v>-199</v>
      </c>
    </row>
    <row r="352" spans="1:21" customFormat="1" ht="15" x14ac:dyDescent="0.25">
      <c r="A352" s="38" t="s">
        <v>2146</v>
      </c>
      <c r="B352" s="39" t="s">
        <v>698</v>
      </c>
      <c r="C352" s="40" t="s">
        <v>699</v>
      </c>
      <c r="D352" s="57" t="s">
        <v>7383</v>
      </c>
      <c r="E352" s="41">
        <v>321</v>
      </c>
      <c r="F352" s="41">
        <v>936999</v>
      </c>
      <c r="G352" s="42">
        <f t="shared" si="21"/>
        <v>36.038423076923074</v>
      </c>
      <c r="H352" s="43">
        <f t="shared" si="20"/>
        <v>2919</v>
      </c>
      <c r="I352" s="57" t="s">
        <v>7379</v>
      </c>
      <c r="J352" s="58">
        <v>0</v>
      </c>
      <c r="K352" s="58">
        <v>0</v>
      </c>
      <c r="L352" s="57" t="s">
        <v>7419</v>
      </c>
      <c r="M352" s="57"/>
      <c r="N352" t="s">
        <v>10939</v>
      </c>
      <c r="T352" s="2">
        <v>0</v>
      </c>
      <c r="U352" s="2">
        <f t="shared" si="22"/>
        <v>321</v>
      </c>
    </row>
    <row r="353" spans="1:21" customFormat="1" ht="15" x14ac:dyDescent="0.25">
      <c r="A353" s="38" t="s">
        <v>2146</v>
      </c>
      <c r="B353" s="39" t="s">
        <v>700</v>
      </c>
      <c r="C353" s="40" t="s">
        <v>701</v>
      </c>
      <c r="D353" s="57" t="s">
        <v>7383</v>
      </c>
      <c r="E353" s="41">
        <v>659</v>
      </c>
      <c r="F353" s="41">
        <v>1060990</v>
      </c>
      <c r="G353" s="42">
        <f t="shared" si="21"/>
        <v>40.807307692307695</v>
      </c>
      <c r="H353" s="43">
        <f t="shared" si="20"/>
        <v>1610</v>
      </c>
      <c r="I353" s="57" t="s">
        <v>7380</v>
      </c>
      <c r="J353" s="58">
        <v>659</v>
      </c>
      <c r="K353" s="58">
        <v>1060990</v>
      </c>
      <c r="L353" s="57" t="s">
        <v>7420</v>
      </c>
      <c r="M353" s="57" t="s">
        <v>7416</v>
      </c>
      <c r="N353" t="s">
        <v>10937</v>
      </c>
      <c r="O353" s="2"/>
      <c r="P353" s="2"/>
      <c r="Q353" s="2"/>
      <c r="R353" s="2"/>
      <c r="S353" s="2"/>
      <c r="T353" s="2">
        <v>659</v>
      </c>
      <c r="U353" s="2">
        <f t="shared" si="22"/>
        <v>0</v>
      </c>
    </row>
    <row r="354" spans="1:21" customFormat="1" ht="15" x14ac:dyDescent="0.25">
      <c r="A354" s="38" t="s">
        <v>2146</v>
      </c>
      <c r="B354" s="39" t="s">
        <v>702</v>
      </c>
      <c r="C354" s="40" t="s">
        <v>703</v>
      </c>
      <c r="D354" s="57" t="s">
        <v>7383</v>
      </c>
      <c r="E354" s="41">
        <v>100</v>
      </c>
      <c r="F354" s="41">
        <v>460000</v>
      </c>
      <c r="G354" s="42">
        <f t="shared" si="21"/>
        <v>17.692307692307693</v>
      </c>
      <c r="H354" s="43">
        <f t="shared" si="20"/>
        <v>4600</v>
      </c>
      <c r="I354" s="57" t="s">
        <v>7380</v>
      </c>
      <c r="J354" s="58">
        <v>100</v>
      </c>
      <c r="K354" s="58">
        <v>460000</v>
      </c>
      <c r="L354" s="57" t="s">
        <v>7420</v>
      </c>
      <c r="M354" s="57" t="s">
        <v>7416</v>
      </c>
      <c r="N354" t="s">
        <v>10937</v>
      </c>
      <c r="O354" s="2"/>
      <c r="P354" s="2"/>
      <c r="Q354" s="2"/>
      <c r="R354" s="2"/>
      <c r="S354" s="2"/>
      <c r="T354" s="2">
        <v>100</v>
      </c>
      <c r="U354" s="2">
        <f t="shared" si="22"/>
        <v>0</v>
      </c>
    </row>
    <row r="355" spans="1:21" customFormat="1" ht="15" x14ac:dyDescent="0.25">
      <c r="A355" s="38" t="s">
        <v>2146</v>
      </c>
      <c r="B355" s="39" t="s">
        <v>704</v>
      </c>
      <c r="C355" s="40" t="s">
        <v>705</v>
      </c>
      <c r="D355" s="57" t="s">
        <v>7383</v>
      </c>
      <c r="E355" s="41">
        <v>330</v>
      </c>
      <c r="F355" s="41">
        <v>1443969</v>
      </c>
      <c r="G355" s="42">
        <f t="shared" si="21"/>
        <v>55.537269230769233</v>
      </c>
      <c r="H355" s="43">
        <f t="shared" si="20"/>
        <v>4375.6636363636362</v>
      </c>
      <c r="I355" s="57" t="s">
        <v>7380</v>
      </c>
      <c r="J355" s="58">
        <v>330</v>
      </c>
      <c r="K355" s="58">
        <v>1443969</v>
      </c>
      <c r="L355" s="57" t="s">
        <v>7420</v>
      </c>
      <c r="M355" s="57" t="s">
        <v>7416</v>
      </c>
      <c r="N355" t="s">
        <v>10937</v>
      </c>
      <c r="O355" s="2"/>
      <c r="P355" s="2"/>
      <c r="Q355" s="2"/>
      <c r="R355" s="2"/>
      <c r="S355" s="2"/>
      <c r="T355" s="2">
        <v>330</v>
      </c>
      <c r="U355" s="2">
        <f t="shared" si="22"/>
        <v>0</v>
      </c>
    </row>
    <row r="356" spans="1:21" customFormat="1" ht="15" x14ac:dyDescent="0.25">
      <c r="A356" s="38" t="s">
        <v>2146</v>
      </c>
      <c r="B356" s="39" t="s">
        <v>706</v>
      </c>
      <c r="C356" s="40" t="s">
        <v>707</v>
      </c>
      <c r="D356" s="57" t="s">
        <v>7383</v>
      </c>
      <c r="E356" s="41">
        <v>450</v>
      </c>
      <c r="F356" s="41">
        <v>3408300</v>
      </c>
      <c r="G356" s="42">
        <f t="shared" si="21"/>
        <v>131.08846153846153</v>
      </c>
      <c r="H356" s="43">
        <f t="shared" si="20"/>
        <v>7574</v>
      </c>
      <c r="I356" s="57" t="s">
        <v>7390</v>
      </c>
      <c r="J356" s="58">
        <v>450</v>
      </c>
      <c r="K356" s="58">
        <v>3408300</v>
      </c>
      <c r="L356" s="57" t="s">
        <v>7420</v>
      </c>
      <c r="M356" s="57" t="s">
        <v>7416</v>
      </c>
      <c r="N356" t="s">
        <v>10937</v>
      </c>
      <c r="O356" s="2"/>
      <c r="P356" s="2"/>
      <c r="Q356" s="2"/>
      <c r="R356" s="2"/>
      <c r="S356" s="2"/>
      <c r="T356" s="2">
        <v>450</v>
      </c>
      <c r="U356" s="2">
        <f t="shared" si="22"/>
        <v>0</v>
      </c>
    </row>
    <row r="357" spans="1:21" customFormat="1" ht="15" x14ac:dyDescent="0.25">
      <c r="A357" s="38" t="s">
        <v>2146</v>
      </c>
      <c r="B357" s="39" t="s">
        <v>708</v>
      </c>
      <c r="C357" s="40" t="s">
        <v>709</v>
      </c>
      <c r="D357" s="57" t="s">
        <v>7383</v>
      </c>
      <c r="E357" s="41">
        <v>269</v>
      </c>
      <c r="F357" s="41">
        <v>2037406</v>
      </c>
      <c r="G357" s="42">
        <f t="shared" si="21"/>
        <v>78.361769230769227</v>
      </c>
      <c r="H357" s="43">
        <f t="shared" si="20"/>
        <v>7574</v>
      </c>
      <c r="I357" s="57" t="s">
        <v>7390</v>
      </c>
      <c r="J357" s="58">
        <v>269</v>
      </c>
      <c r="K357" s="58">
        <v>2037406</v>
      </c>
      <c r="L357" s="57" t="s">
        <v>7420</v>
      </c>
      <c r="M357" s="57" t="s">
        <v>7416</v>
      </c>
      <c r="N357" t="s">
        <v>10937</v>
      </c>
      <c r="O357" s="2"/>
      <c r="P357" s="2"/>
      <c r="Q357" s="2"/>
      <c r="R357" s="2"/>
      <c r="S357" s="2"/>
      <c r="T357" s="2">
        <v>269</v>
      </c>
      <c r="U357" s="2">
        <f t="shared" si="22"/>
        <v>0</v>
      </c>
    </row>
    <row r="358" spans="1:21" customFormat="1" ht="15" x14ac:dyDescent="0.25">
      <c r="A358" s="38" t="s">
        <v>2146</v>
      </c>
      <c r="B358" s="74" t="s">
        <v>710</v>
      </c>
      <c r="C358" s="40" t="s">
        <v>711</v>
      </c>
      <c r="D358" s="57" t="s">
        <v>7383</v>
      </c>
      <c r="E358" s="41">
        <v>5665</v>
      </c>
      <c r="F358" s="41">
        <v>1133000</v>
      </c>
      <c r="G358" s="42">
        <f t="shared" si="21"/>
        <v>43.57692307692308</v>
      </c>
      <c r="H358" s="43">
        <f t="shared" si="20"/>
        <v>200</v>
      </c>
      <c r="I358" s="57" t="s">
        <v>7379</v>
      </c>
      <c r="J358" s="58">
        <v>0</v>
      </c>
      <c r="K358" s="58">
        <v>0</v>
      </c>
      <c r="L358" s="57" t="s">
        <v>7419</v>
      </c>
      <c r="M358" s="57"/>
      <c r="N358" t="s">
        <v>10939</v>
      </c>
      <c r="T358" s="2">
        <v>2651</v>
      </c>
      <c r="U358" s="2">
        <f t="shared" si="22"/>
        <v>3014</v>
      </c>
    </row>
    <row r="359" spans="1:21" customFormat="1" ht="15" x14ac:dyDescent="0.25">
      <c r="A359" s="38" t="s">
        <v>2146</v>
      </c>
      <c r="B359" s="39" t="s">
        <v>712</v>
      </c>
      <c r="C359" s="40" t="s">
        <v>713</v>
      </c>
      <c r="D359" s="57" t="s">
        <v>7383</v>
      </c>
      <c r="E359" s="41">
        <v>6243</v>
      </c>
      <c r="F359" s="41">
        <v>1248600</v>
      </c>
      <c r="G359" s="42">
        <f t="shared" si="21"/>
        <v>48.023076923076921</v>
      </c>
      <c r="H359" s="43">
        <f t="shared" si="20"/>
        <v>200</v>
      </c>
      <c r="I359" s="57" t="s">
        <v>7380</v>
      </c>
      <c r="J359" s="58">
        <v>6454</v>
      </c>
      <c r="K359" s="58">
        <v>1290800</v>
      </c>
      <c r="L359" s="57" t="s">
        <v>7419</v>
      </c>
      <c r="M359" s="57" t="s">
        <v>7416</v>
      </c>
      <c r="N359" t="s">
        <v>10939</v>
      </c>
      <c r="O359" s="2"/>
      <c r="P359" s="2"/>
      <c r="Q359" s="2"/>
      <c r="R359" s="2"/>
      <c r="S359" s="2"/>
      <c r="T359" s="2">
        <v>6243</v>
      </c>
      <c r="U359" s="2">
        <f t="shared" si="22"/>
        <v>0</v>
      </c>
    </row>
    <row r="360" spans="1:21" customFormat="1" ht="15" x14ac:dyDescent="0.25">
      <c r="A360" s="38" t="s">
        <v>2146</v>
      </c>
      <c r="B360" s="39" t="s">
        <v>714</v>
      </c>
      <c r="C360" s="40" t="s">
        <v>715</v>
      </c>
      <c r="D360" s="57" t="s">
        <v>7383</v>
      </c>
      <c r="E360" s="41">
        <v>240</v>
      </c>
      <c r="F360" s="41">
        <v>6051533.1842815401</v>
      </c>
      <c r="G360" s="42">
        <f t="shared" si="21"/>
        <v>232.75127631852078</v>
      </c>
      <c r="H360" s="43">
        <f t="shared" si="20"/>
        <v>25214.721601173085</v>
      </c>
      <c r="I360" s="57" t="s">
        <v>7376</v>
      </c>
      <c r="J360" s="58">
        <v>0</v>
      </c>
      <c r="K360" s="58">
        <v>0</v>
      </c>
      <c r="L360" s="57" t="s">
        <v>7419</v>
      </c>
      <c r="M360" s="57"/>
      <c r="N360" t="s">
        <v>10939</v>
      </c>
      <c r="T360" s="2">
        <v>240</v>
      </c>
      <c r="U360" s="2">
        <f t="shared" si="22"/>
        <v>0</v>
      </c>
    </row>
    <row r="361" spans="1:21" customFormat="1" ht="15" x14ac:dyDescent="0.25">
      <c r="A361" s="38" t="s">
        <v>2146</v>
      </c>
      <c r="B361" s="39" t="s">
        <v>716</v>
      </c>
      <c r="C361" s="40" t="s">
        <v>717</v>
      </c>
      <c r="D361" s="57" t="s">
        <v>7383</v>
      </c>
      <c r="E361" s="41">
        <v>127.14999999999998</v>
      </c>
      <c r="F361" s="41">
        <v>795623.67093849299</v>
      </c>
      <c r="G361" s="42">
        <f t="shared" si="21"/>
        <v>30.600910420711269</v>
      </c>
      <c r="H361" s="43">
        <f t="shared" si="20"/>
        <v>6257.3627285764305</v>
      </c>
      <c r="I361" s="57" t="s">
        <v>7376</v>
      </c>
      <c r="J361" s="58">
        <v>0</v>
      </c>
      <c r="K361" s="58">
        <v>0</v>
      </c>
      <c r="L361" s="57" t="s">
        <v>7419</v>
      </c>
      <c r="M361" s="57"/>
      <c r="N361" t="s">
        <v>10939</v>
      </c>
      <c r="T361" s="2">
        <v>150.19999999999999</v>
      </c>
      <c r="U361" s="2">
        <f t="shared" si="22"/>
        <v>-23.050000000000011</v>
      </c>
    </row>
    <row r="362" spans="1:21" customFormat="1" ht="15" x14ac:dyDescent="0.25">
      <c r="A362" s="38" t="s">
        <v>2146</v>
      </c>
      <c r="B362" s="39" t="s">
        <v>718</v>
      </c>
      <c r="C362" s="40" t="s">
        <v>719</v>
      </c>
      <c r="D362" s="57" t="s">
        <v>7383</v>
      </c>
      <c r="E362" s="41">
        <v>642.69999999999982</v>
      </c>
      <c r="F362" s="41">
        <v>655872.41980057675</v>
      </c>
      <c r="G362" s="42">
        <f t="shared" si="21"/>
        <v>25.225862300022182</v>
      </c>
      <c r="H362" s="43">
        <f t="shared" si="20"/>
        <v>1020.4954407975368</v>
      </c>
      <c r="I362" s="57" t="s">
        <v>7376</v>
      </c>
      <c r="J362" s="58">
        <v>0</v>
      </c>
      <c r="K362" s="58">
        <v>0</v>
      </c>
      <c r="L362" s="57" t="s">
        <v>7419</v>
      </c>
      <c r="M362" s="57"/>
      <c r="N362" t="s">
        <v>10939</v>
      </c>
      <c r="T362" s="2">
        <v>630.15</v>
      </c>
      <c r="U362" s="2">
        <f t="shared" si="22"/>
        <v>12.549999999999841</v>
      </c>
    </row>
    <row r="363" spans="1:21" customFormat="1" ht="15" x14ac:dyDescent="0.25">
      <c r="A363" s="38" t="s">
        <v>2146</v>
      </c>
      <c r="B363" s="39" t="s">
        <v>720</v>
      </c>
      <c r="C363" s="40" t="s">
        <v>721</v>
      </c>
      <c r="D363" s="57" t="s">
        <v>7383</v>
      </c>
      <c r="E363" s="41">
        <v>301.90000000000009</v>
      </c>
      <c r="F363" s="41">
        <v>309764.64737579226</v>
      </c>
      <c r="G363" s="42">
        <f t="shared" si="21"/>
        <v>11.914024899068933</v>
      </c>
      <c r="H363" s="43">
        <f t="shared" si="20"/>
        <v>1026.05050472273</v>
      </c>
      <c r="I363" s="57" t="s">
        <v>7376</v>
      </c>
      <c r="J363" s="58">
        <v>0</v>
      </c>
      <c r="K363" s="58">
        <v>0</v>
      </c>
      <c r="L363" s="57" t="s">
        <v>7419</v>
      </c>
      <c r="M363" s="57"/>
      <c r="N363" t="s">
        <v>10939</v>
      </c>
      <c r="T363" s="2">
        <v>531.05000000000007</v>
      </c>
      <c r="U363" s="2">
        <f t="shared" si="22"/>
        <v>-229.14999999999998</v>
      </c>
    </row>
    <row r="364" spans="1:21" customFormat="1" ht="15" x14ac:dyDescent="0.25">
      <c r="A364" s="38" t="s">
        <v>2146</v>
      </c>
      <c r="B364" s="39" t="s">
        <v>722</v>
      </c>
      <c r="C364" s="40" t="s">
        <v>723</v>
      </c>
      <c r="D364" s="57" t="s">
        <v>7378</v>
      </c>
      <c r="E364" s="41">
        <v>7</v>
      </c>
      <c r="F364" s="41">
        <v>726600</v>
      </c>
      <c r="G364" s="42">
        <f t="shared" si="21"/>
        <v>27.946153846153845</v>
      </c>
      <c r="H364" s="43">
        <f t="shared" si="20"/>
        <v>103800</v>
      </c>
      <c r="I364" s="57" t="s">
        <v>7381</v>
      </c>
      <c r="J364" s="58">
        <v>7</v>
      </c>
      <c r="K364" s="58">
        <v>726600</v>
      </c>
      <c r="L364" s="57" t="s">
        <v>7420</v>
      </c>
      <c r="M364" s="57" t="s">
        <v>7418</v>
      </c>
      <c r="N364" t="s">
        <v>10937</v>
      </c>
      <c r="T364" s="2">
        <v>7</v>
      </c>
      <c r="U364" s="2">
        <f t="shared" si="22"/>
        <v>0</v>
      </c>
    </row>
    <row r="365" spans="1:21" customFormat="1" ht="15" x14ac:dyDescent="0.25">
      <c r="A365" s="38" t="s">
        <v>2146</v>
      </c>
      <c r="B365" s="39" t="s">
        <v>724</v>
      </c>
      <c r="C365" s="40" t="s">
        <v>725</v>
      </c>
      <c r="D365" s="57" t="s">
        <v>7378</v>
      </c>
      <c r="E365" s="41">
        <v>4308</v>
      </c>
      <c r="F365" s="41">
        <v>4178760</v>
      </c>
      <c r="G365" s="42">
        <f t="shared" si="21"/>
        <v>160.72153846153847</v>
      </c>
      <c r="H365" s="43">
        <f t="shared" si="20"/>
        <v>970</v>
      </c>
      <c r="I365" s="57" t="s">
        <v>7381</v>
      </c>
      <c r="J365" s="58">
        <v>4308</v>
      </c>
      <c r="K365" s="58">
        <v>4178760</v>
      </c>
      <c r="L365" s="57" t="s">
        <v>7420</v>
      </c>
      <c r="M365" s="57" t="s">
        <v>7418</v>
      </c>
      <c r="N365" t="s">
        <v>10937</v>
      </c>
      <c r="T365" s="2">
        <v>4308</v>
      </c>
      <c r="U365" s="2">
        <f t="shared" si="22"/>
        <v>0</v>
      </c>
    </row>
    <row r="366" spans="1:21" customFormat="1" ht="15" x14ac:dyDescent="0.25">
      <c r="A366" s="38" t="s">
        <v>2146</v>
      </c>
      <c r="B366" s="39" t="s">
        <v>726</v>
      </c>
      <c r="C366" s="40" t="s">
        <v>727</v>
      </c>
      <c r="D366" s="57" t="s">
        <v>7378</v>
      </c>
      <c r="E366" s="41">
        <v>319</v>
      </c>
      <c r="F366" s="41">
        <v>427460</v>
      </c>
      <c r="G366" s="42">
        <f t="shared" si="21"/>
        <v>16.440769230769231</v>
      </c>
      <c r="H366" s="43">
        <f t="shared" si="20"/>
        <v>1340</v>
      </c>
      <c r="I366" s="57" t="s">
        <v>7381</v>
      </c>
      <c r="J366" s="58">
        <v>319</v>
      </c>
      <c r="K366" s="58">
        <v>427460</v>
      </c>
      <c r="L366" s="57" t="s">
        <v>7420</v>
      </c>
      <c r="M366" s="57" t="s">
        <v>7418</v>
      </c>
      <c r="N366" t="s">
        <v>10937</v>
      </c>
      <c r="T366" s="2">
        <v>319</v>
      </c>
      <c r="U366" s="2">
        <f t="shared" si="22"/>
        <v>0</v>
      </c>
    </row>
    <row r="367" spans="1:21" customFormat="1" ht="15" x14ac:dyDescent="0.25">
      <c r="A367" s="38" t="s">
        <v>2146</v>
      </c>
      <c r="B367" s="39" t="s">
        <v>728</v>
      </c>
      <c r="C367" s="40" t="s">
        <v>729</v>
      </c>
      <c r="D367" s="57" t="s">
        <v>7387</v>
      </c>
      <c r="E367" s="41">
        <v>1857</v>
      </c>
      <c r="F367" s="41">
        <v>281242650</v>
      </c>
      <c r="G367" s="42">
        <f t="shared" si="21"/>
        <v>10817.025</v>
      </c>
      <c r="H367" s="43">
        <f t="shared" si="20"/>
        <v>151450</v>
      </c>
      <c r="I367" s="57" t="s">
        <v>7379</v>
      </c>
      <c r="J367" s="58">
        <v>0</v>
      </c>
      <c r="K367" s="58">
        <v>0</v>
      </c>
      <c r="L367" s="57" t="s">
        <v>7420</v>
      </c>
      <c r="M367" s="57" t="s">
        <v>7417</v>
      </c>
      <c r="N367" t="s">
        <v>10937</v>
      </c>
      <c r="O367" s="2"/>
      <c r="P367" s="2"/>
      <c r="Q367" s="2"/>
      <c r="R367" s="2"/>
      <c r="S367" s="2"/>
      <c r="T367" s="2">
        <v>1204</v>
      </c>
      <c r="U367" s="2">
        <f t="shared" si="22"/>
        <v>653</v>
      </c>
    </row>
    <row r="368" spans="1:21" customFormat="1" ht="15" x14ac:dyDescent="0.25">
      <c r="A368" s="38" t="s">
        <v>2146</v>
      </c>
      <c r="B368" s="39" t="s">
        <v>730</v>
      </c>
      <c r="C368" s="40" t="s">
        <v>731</v>
      </c>
      <c r="D368" s="57" t="s">
        <v>7383</v>
      </c>
      <c r="E368" s="41">
        <v>438.32860099999982</v>
      </c>
      <c r="F368" s="41">
        <v>71863.497749773465</v>
      </c>
      <c r="G368" s="42">
        <f t="shared" si="21"/>
        <v>2.7639806826835946</v>
      </c>
      <c r="H368" s="43">
        <f t="shared" si="20"/>
        <v>163.94891318025924</v>
      </c>
      <c r="I368" s="57" t="s">
        <v>7376</v>
      </c>
      <c r="J368" s="58">
        <v>0</v>
      </c>
      <c r="K368" s="58">
        <v>0</v>
      </c>
      <c r="L368" s="57" t="s">
        <v>7419</v>
      </c>
      <c r="M368" s="57"/>
      <c r="N368" t="s">
        <v>10939</v>
      </c>
      <c r="T368" s="2">
        <v>590.47724700000003</v>
      </c>
      <c r="U368" s="2">
        <f t="shared" si="22"/>
        <v>-152.14864600000021</v>
      </c>
    </row>
    <row r="369" spans="1:21" customFormat="1" ht="15" x14ac:dyDescent="0.25">
      <c r="A369" s="38" t="s">
        <v>2146</v>
      </c>
      <c r="B369" s="39" t="s">
        <v>732</v>
      </c>
      <c r="C369" s="40" t="s">
        <v>733</v>
      </c>
      <c r="D369" s="57" t="s">
        <v>7383</v>
      </c>
      <c r="E369" s="41">
        <v>190</v>
      </c>
      <c r="F369" s="41">
        <v>1444380</v>
      </c>
      <c r="G369" s="42">
        <f t="shared" si="21"/>
        <v>55.553076923076922</v>
      </c>
      <c r="H369" s="43">
        <f t="shared" si="20"/>
        <v>7602</v>
      </c>
      <c r="I369" s="57" t="s">
        <v>7379</v>
      </c>
      <c r="J369" s="58">
        <v>0</v>
      </c>
      <c r="K369" s="58">
        <v>0</v>
      </c>
      <c r="L369" s="57" t="s">
        <v>7419</v>
      </c>
      <c r="M369" s="57"/>
      <c r="N369" t="s">
        <v>10939</v>
      </c>
      <c r="T369" s="2">
        <v>190</v>
      </c>
      <c r="U369" s="2">
        <f t="shared" si="22"/>
        <v>0</v>
      </c>
    </row>
    <row r="370" spans="1:21" customFormat="1" ht="15" x14ac:dyDescent="0.25">
      <c r="A370" s="38" t="s">
        <v>2146</v>
      </c>
      <c r="B370" s="39" t="s">
        <v>734</v>
      </c>
      <c r="C370" s="40" t="s">
        <v>735</v>
      </c>
      <c r="D370" s="57" t="s">
        <v>7383</v>
      </c>
      <c r="E370" s="41">
        <v>1303.9678109999895</v>
      </c>
      <c r="F370" s="41">
        <v>7449568.1042429358</v>
      </c>
      <c r="G370" s="42">
        <f t="shared" si="21"/>
        <v>286.52185016318981</v>
      </c>
      <c r="H370" s="43">
        <f t="shared" si="20"/>
        <v>5712.9999999999964</v>
      </c>
      <c r="I370" s="57" t="s">
        <v>7376</v>
      </c>
      <c r="J370" s="58">
        <v>0</v>
      </c>
      <c r="K370" s="58">
        <v>0</v>
      </c>
      <c r="L370" s="57" t="s">
        <v>7419</v>
      </c>
      <c r="M370" s="57"/>
      <c r="N370" t="s">
        <v>10939</v>
      </c>
      <c r="T370" s="2">
        <v>1915.8842649999879</v>
      </c>
      <c r="U370" s="2">
        <f t="shared" si="22"/>
        <v>-611.91645399999834</v>
      </c>
    </row>
    <row r="371" spans="1:21" customFormat="1" ht="15" x14ac:dyDescent="0.25">
      <c r="A371" s="38" t="s">
        <v>2146</v>
      </c>
      <c r="B371" s="39" t="s">
        <v>736</v>
      </c>
      <c r="C371" s="40" t="s">
        <v>737</v>
      </c>
      <c r="D371" s="57" t="s">
        <v>7383</v>
      </c>
      <c r="E371" s="41">
        <v>2501.900239999999</v>
      </c>
      <c r="F371" s="41">
        <v>3232455.1100800037</v>
      </c>
      <c r="G371" s="42">
        <f t="shared" si="21"/>
        <v>124.3251965415386</v>
      </c>
      <c r="H371" s="43">
        <f t="shared" si="20"/>
        <v>1292.000000000002</v>
      </c>
      <c r="I371" s="57" t="s">
        <v>7376</v>
      </c>
      <c r="J371" s="58">
        <v>0</v>
      </c>
      <c r="K371" s="58">
        <v>0</v>
      </c>
      <c r="L371" s="57" t="s">
        <v>7419</v>
      </c>
      <c r="M371" s="57"/>
      <c r="N371" t="s">
        <v>10939</v>
      </c>
      <c r="T371" s="2">
        <v>6303.8626440000007</v>
      </c>
      <c r="U371" s="2">
        <f t="shared" si="22"/>
        <v>-3801.9624040000017</v>
      </c>
    </row>
    <row r="372" spans="1:21" customFormat="1" ht="15" x14ac:dyDescent="0.25">
      <c r="A372" s="38" t="s">
        <v>2146</v>
      </c>
      <c r="B372" s="39" t="s">
        <v>738</v>
      </c>
      <c r="C372" s="40" t="s">
        <v>739</v>
      </c>
      <c r="D372" s="57" t="s">
        <v>7383</v>
      </c>
      <c r="E372" s="41">
        <v>982.74246399999993</v>
      </c>
      <c r="F372" s="41">
        <v>1354219.1153923729</v>
      </c>
      <c r="G372" s="42">
        <f t="shared" si="21"/>
        <v>52.085350592014343</v>
      </c>
      <c r="H372" s="43">
        <f t="shared" si="20"/>
        <v>1378.0000000003795</v>
      </c>
      <c r="I372" s="57" t="s">
        <v>7376</v>
      </c>
      <c r="J372" s="58">
        <v>0</v>
      </c>
      <c r="K372" s="58">
        <v>0</v>
      </c>
      <c r="L372" s="57" t="s">
        <v>7419</v>
      </c>
      <c r="M372" s="57"/>
      <c r="N372" t="s">
        <v>10939</v>
      </c>
      <c r="T372" s="2">
        <v>2023.7141459999993</v>
      </c>
      <c r="U372" s="2">
        <f t="shared" si="22"/>
        <v>-1040.9716819999994</v>
      </c>
    </row>
    <row r="373" spans="1:21" customFormat="1" ht="15" x14ac:dyDescent="0.25">
      <c r="A373" s="38" t="s">
        <v>2146</v>
      </c>
      <c r="B373" s="39" t="s">
        <v>740</v>
      </c>
      <c r="C373" s="40" t="s">
        <v>741</v>
      </c>
      <c r="D373" s="57" t="s">
        <v>7383</v>
      </c>
      <c r="E373" s="41">
        <v>20</v>
      </c>
      <c r="F373" s="41">
        <v>130002.95087106992</v>
      </c>
      <c r="G373" s="42">
        <f t="shared" si="21"/>
        <v>5.000113495041151</v>
      </c>
      <c r="H373" s="43">
        <f t="shared" si="20"/>
        <v>6500.1475435534958</v>
      </c>
      <c r="I373" s="57" t="s">
        <v>7376</v>
      </c>
      <c r="J373" s="58">
        <v>0</v>
      </c>
      <c r="K373" s="58">
        <v>0</v>
      </c>
      <c r="L373" s="57" t="s">
        <v>7419</v>
      </c>
      <c r="M373" s="57"/>
      <c r="N373" t="s">
        <v>10939</v>
      </c>
      <c r="T373" s="2">
        <v>20</v>
      </c>
      <c r="U373" s="2">
        <f t="shared" si="22"/>
        <v>0</v>
      </c>
    </row>
    <row r="374" spans="1:21" customFormat="1" ht="15" x14ac:dyDescent="0.25">
      <c r="A374" s="38" t="s">
        <v>2146</v>
      </c>
      <c r="B374" s="39" t="s">
        <v>742</v>
      </c>
      <c r="C374" s="40" t="s">
        <v>743</v>
      </c>
      <c r="D374" s="57" t="s">
        <v>7383</v>
      </c>
      <c r="E374" s="41">
        <v>200</v>
      </c>
      <c r="F374" s="41">
        <v>309077.08592777071</v>
      </c>
      <c r="G374" s="42">
        <f t="shared" si="21"/>
        <v>11.887580227991181</v>
      </c>
      <c r="H374" s="43">
        <f t="shared" si="20"/>
        <v>1545.3854296388536</v>
      </c>
      <c r="I374" s="57" t="s">
        <v>7376</v>
      </c>
      <c r="J374" s="58">
        <v>0</v>
      </c>
      <c r="K374" s="58">
        <v>0</v>
      </c>
      <c r="L374" s="57" t="s">
        <v>7419</v>
      </c>
      <c r="M374" s="57"/>
      <c r="N374" t="s">
        <v>10939</v>
      </c>
      <c r="T374" s="2">
        <v>200</v>
      </c>
      <c r="U374" s="2">
        <f t="shared" si="22"/>
        <v>0</v>
      </c>
    </row>
    <row r="375" spans="1:21" customFormat="1" ht="15" x14ac:dyDescent="0.25">
      <c r="A375" s="38" t="s">
        <v>2146</v>
      </c>
      <c r="B375" s="39" t="s">
        <v>744</v>
      </c>
      <c r="C375" s="40" t="s">
        <v>745</v>
      </c>
      <c r="D375" s="57" t="s">
        <v>7383</v>
      </c>
      <c r="E375" s="41">
        <v>228.00000000000023</v>
      </c>
      <c r="F375" s="41">
        <v>388849.56759671029</v>
      </c>
      <c r="G375" s="42">
        <f t="shared" si="21"/>
        <v>14.955752599873472</v>
      </c>
      <c r="H375" s="43">
        <f t="shared" si="20"/>
        <v>1705.4805596346926</v>
      </c>
      <c r="I375" s="57" t="s">
        <v>7376</v>
      </c>
      <c r="J375" s="58">
        <v>0</v>
      </c>
      <c r="K375" s="58">
        <v>0</v>
      </c>
      <c r="L375" s="57" t="s">
        <v>7419</v>
      </c>
      <c r="M375" s="57"/>
      <c r="N375" t="s">
        <v>10939</v>
      </c>
      <c r="T375" s="2">
        <v>200</v>
      </c>
      <c r="U375" s="2">
        <f t="shared" si="22"/>
        <v>28.000000000000227</v>
      </c>
    </row>
    <row r="376" spans="1:21" customFormat="1" ht="15" x14ac:dyDescent="0.25">
      <c r="A376" s="38" t="s">
        <v>2146</v>
      </c>
      <c r="B376" s="39" t="s">
        <v>746</v>
      </c>
      <c r="C376" s="40" t="s">
        <v>747</v>
      </c>
      <c r="D376" s="57" t="s">
        <v>7383</v>
      </c>
      <c r="E376" s="41">
        <v>235</v>
      </c>
      <c r="F376" s="41">
        <v>385165</v>
      </c>
      <c r="G376" s="42">
        <f t="shared" si="21"/>
        <v>14.814038461538461</v>
      </c>
      <c r="H376" s="43">
        <f t="shared" si="20"/>
        <v>1639</v>
      </c>
      <c r="I376" s="57" t="s">
        <v>7376</v>
      </c>
      <c r="J376" s="58">
        <v>0</v>
      </c>
      <c r="K376" s="58">
        <v>0</v>
      </c>
      <c r="L376" s="57" t="s">
        <v>7419</v>
      </c>
      <c r="M376" s="57"/>
      <c r="N376" t="s">
        <v>10939</v>
      </c>
      <c r="T376" s="2">
        <v>235</v>
      </c>
      <c r="U376" s="2">
        <f t="shared" si="22"/>
        <v>0</v>
      </c>
    </row>
    <row r="377" spans="1:21" customFormat="1" ht="15" x14ac:dyDescent="0.25">
      <c r="A377" s="38" t="s">
        <v>2146</v>
      </c>
      <c r="B377" s="39" t="s">
        <v>748</v>
      </c>
      <c r="C377" s="40" t="s">
        <v>749</v>
      </c>
      <c r="D377" s="57" t="s">
        <v>7378</v>
      </c>
      <c r="E377" s="41">
        <v>10308</v>
      </c>
      <c r="F377" s="41">
        <v>41649867</v>
      </c>
      <c r="G377" s="42">
        <f t="shared" si="21"/>
        <v>1601.9179615384614</v>
      </c>
      <c r="H377" s="43">
        <f t="shared" si="20"/>
        <v>4040.5381257275903</v>
      </c>
      <c r="I377" s="57" t="s">
        <v>7381</v>
      </c>
      <c r="J377" s="58">
        <v>10308</v>
      </c>
      <c r="K377" s="58">
        <v>41649867</v>
      </c>
      <c r="L377" s="57" t="s">
        <v>7420</v>
      </c>
      <c r="M377" s="57" t="s">
        <v>7418</v>
      </c>
      <c r="N377" t="s">
        <v>10937</v>
      </c>
      <c r="T377" s="2">
        <v>10308</v>
      </c>
      <c r="U377" s="2">
        <f t="shared" si="22"/>
        <v>0</v>
      </c>
    </row>
    <row r="378" spans="1:21" customFormat="1" ht="15" x14ac:dyDescent="0.25">
      <c r="A378" s="38" t="s">
        <v>2146</v>
      </c>
      <c r="B378" s="39" t="s">
        <v>750</v>
      </c>
      <c r="C378" s="40" t="s">
        <v>751</v>
      </c>
      <c r="D378" s="57" t="s">
        <v>7383</v>
      </c>
      <c r="E378" s="41">
        <v>2825</v>
      </c>
      <c r="F378" s="41">
        <v>3090550</v>
      </c>
      <c r="G378" s="42">
        <f t="shared" si="21"/>
        <v>118.86730769230769</v>
      </c>
      <c r="H378" s="43">
        <f t="shared" si="20"/>
        <v>1094</v>
      </c>
      <c r="I378" s="57" t="s">
        <v>7379</v>
      </c>
      <c r="J378" s="58">
        <v>0</v>
      </c>
      <c r="K378" s="58">
        <v>0</v>
      </c>
      <c r="L378" s="57" t="s">
        <v>7419</v>
      </c>
      <c r="M378" s="57"/>
      <c r="N378" t="s">
        <v>10939</v>
      </c>
      <c r="T378" s="2">
        <v>0</v>
      </c>
      <c r="U378" s="2">
        <f t="shared" si="22"/>
        <v>2825</v>
      </c>
    </row>
    <row r="379" spans="1:21" customFormat="1" ht="15" x14ac:dyDescent="0.25">
      <c r="A379" s="38" t="s">
        <v>2146</v>
      </c>
      <c r="B379" s="39" t="s">
        <v>752</v>
      </c>
      <c r="C379" s="40" t="s">
        <v>753</v>
      </c>
      <c r="D379" s="57" t="s">
        <v>7383</v>
      </c>
      <c r="E379" s="41">
        <v>2800</v>
      </c>
      <c r="F379" s="41">
        <v>2086000</v>
      </c>
      <c r="G379" s="42">
        <f t="shared" si="21"/>
        <v>80.230769230769226</v>
      </c>
      <c r="H379" s="43">
        <f t="shared" si="20"/>
        <v>745</v>
      </c>
      <c r="I379" s="57" t="s">
        <v>7379</v>
      </c>
      <c r="J379" s="58">
        <v>0</v>
      </c>
      <c r="K379" s="58">
        <v>0</v>
      </c>
      <c r="L379" s="57" t="s">
        <v>7419</v>
      </c>
      <c r="M379" s="57"/>
      <c r="N379" t="s">
        <v>10939</v>
      </c>
      <c r="T379" s="2">
        <v>0</v>
      </c>
      <c r="U379" s="2">
        <f t="shared" si="22"/>
        <v>2800</v>
      </c>
    </row>
    <row r="380" spans="1:21" customFormat="1" ht="15" x14ac:dyDescent="0.25">
      <c r="A380" s="38" t="s">
        <v>2146</v>
      </c>
      <c r="B380" s="39" t="s">
        <v>754</v>
      </c>
      <c r="C380" s="40" t="s">
        <v>755</v>
      </c>
      <c r="D380" s="57" t="s">
        <v>7383</v>
      </c>
      <c r="E380" s="41">
        <v>321.12919999999758</v>
      </c>
      <c r="F380" s="41">
        <v>2015445.6612602994</v>
      </c>
      <c r="G380" s="42">
        <f t="shared" si="21"/>
        <v>77.517140817703819</v>
      </c>
      <c r="H380" s="43">
        <f t="shared" si="20"/>
        <v>6276.1208300594108</v>
      </c>
      <c r="I380" s="57" t="s">
        <v>7376</v>
      </c>
      <c r="J380" s="58">
        <v>0</v>
      </c>
      <c r="K380" s="58">
        <v>0</v>
      </c>
      <c r="L380" s="57" t="s">
        <v>7419</v>
      </c>
      <c r="M380" s="57"/>
      <c r="N380" t="s">
        <v>10939</v>
      </c>
      <c r="T380" s="2">
        <v>1330.9689999999987</v>
      </c>
      <c r="U380" s="2">
        <f t="shared" si="22"/>
        <v>-1009.8398000000011</v>
      </c>
    </row>
    <row r="381" spans="1:21" customFormat="1" ht="15" x14ac:dyDescent="0.25">
      <c r="A381" s="38" t="s">
        <v>2146</v>
      </c>
      <c r="B381" s="39" t="s">
        <v>756</v>
      </c>
      <c r="C381" s="40" t="s">
        <v>757</v>
      </c>
      <c r="D381" s="57" t="s">
        <v>7383</v>
      </c>
      <c r="E381" s="41">
        <v>100.47499999999999</v>
      </c>
      <c r="F381" s="41">
        <v>351733.38659496902</v>
      </c>
      <c r="G381" s="42">
        <f t="shared" si="21"/>
        <v>13.528207176729579</v>
      </c>
      <c r="H381" s="43">
        <f t="shared" si="20"/>
        <v>3500.7055147546062</v>
      </c>
      <c r="I381" s="57" t="s">
        <v>7376</v>
      </c>
      <c r="J381" s="58">
        <v>0</v>
      </c>
      <c r="K381" s="58">
        <v>0</v>
      </c>
      <c r="L381" s="57" t="s">
        <v>7419</v>
      </c>
      <c r="M381" s="57"/>
      <c r="N381" t="s">
        <v>10939</v>
      </c>
      <c r="T381" s="2">
        <v>100.47499999999999</v>
      </c>
      <c r="U381" s="2">
        <f t="shared" si="22"/>
        <v>0</v>
      </c>
    </row>
    <row r="382" spans="1:21" customFormat="1" ht="15" x14ac:dyDescent="0.25">
      <c r="A382" s="38" t="s">
        <v>2146</v>
      </c>
      <c r="B382" s="39" t="s">
        <v>758</v>
      </c>
      <c r="C382" s="40" t="s">
        <v>759</v>
      </c>
      <c r="D382" s="215" t="s">
        <v>7378</v>
      </c>
      <c r="E382" s="41">
        <v>8464</v>
      </c>
      <c r="F382" s="41">
        <v>11457280</v>
      </c>
      <c r="G382" s="42">
        <f t="shared" si="21"/>
        <v>440.66461538461539</v>
      </c>
      <c r="H382" s="43">
        <f t="shared" si="20"/>
        <v>1353.6483931947071</v>
      </c>
      <c r="I382" s="57" t="s">
        <v>7381</v>
      </c>
      <c r="J382" s="58">
        <v>8464</v>
      </c>
      <c r="K382" s="58">
        <v>11457280</v>
      </c>
      <c r="L382" s="57" t="s">
        <v>7420</v>
      </c>
      <c r="M382" s="57" t="s">
        <v>7418</v>
      </c>
      <c r="N382" t="s">
        <v>10937</v>
      </c>
      <c r="O382" s="21"/>
      <c r="P382" s="21"/>
      <c r="T382" s="2">
        <v>8464</v>
      </c>
      <c r="U382" s="2">
        <f t="shared" si="22"/>
        <v>0</v>
      </c>
    </row>
    <row r="383" spans="1:21" customFormat="1" ht="15" x14ac:dyDescent="0.25">
      <c r="A383" s="38" t="s">
        <v>2146</v>
      </c>
      <c r="B383" s="39" t="s">
        <v>760</v>
      </c>
      <c r="C383" s="40" t="s">
        <v>761</v>
      </c>
      <c r="D383" s="215" t="s">
        <v>7378</v>
      </c>
      <c r="E383" s="41">
        <v>8456</v>
      </c>
      <c r="F383" s="41">
        <v>6644350</v>
      </c>
      <c r="G383" s="42">
        <f t="shared" si="21"/>
        <v>255.55192307692309</v>
      </c>
      <c r="H383" s="43">
        <f t="shared" si="20"/>
        <v>785.75567644276259</v>
      </c>
      <c r="I383" s="57" t="s">
        <v>7381</v>
      </c>
      <c r="J383" s="58">
        <v>8456</v>
      </c>
      <c r="K383" s="58">
        <v>6644350</v>
      </c>
      <c r="L383" s="57" t="s">
        <v>7420</v>
      </c>
      <c r="M383" s="57" t="s">
        <v>7418</v>
      </c>
      <c r="N383" t="s">
        <v>10937</v>
      </c>
      <c r="O383" s="21"/>
      <c r="P383" s="21"/>
      <c r="T383" s="2">
        <v>8456</v>
      </c>
      <c r="U383" s="2">
        <f t="shared" si="22"/>
        <v>0</v>
      </c>
    </row>
    <row r="384" spans="1:21" customFormat="1" ht="15" x14ac:dyDescent="0.25">
      <c r="A384" s="38" t="s">
        <v>2146</v>
      </c>
      <c r="B384" s="39" t="s">
        <v>762</v>
      </c>
      <c r="C384" s="40" t="s">
        <v>763</v>
      </c>
      <c r="D384" s="215" t="s">
        <v>7378</v>
      </c>
      <c r="E384" s="41">
        <v>1420</v>
      </c>
      <c r="F384" s="41">
        <v>659831</v>
      </c>
      <c r="G384" s="42">
        <f t="shared" si="21"/>
        <v>25.378115384615384</v>
      </c>
      <c r="H384" s="43">
        <f t="shared" si="20"/>
        <v>464.66971830985915</v>
      </c>
      <c r="I384" s="57" t="s">
        <v>7381</v>
      </c>
      <c r="J384" s="58">
        <v>1420</v>
      </c>
      <c r="K384" s="58">
        <v>659831</v>
      </c>
      <c r="L384" s="57" t="s">
        <v>7420</v>
      </c>
      <c r="M384" s="57" t="s">
        <v>7418</v>
      </c>
      <c r="N384" t="s">
        <v>10937</v>
      </c>
      <c r="O384" s="21"/>
      <c r="P384" s="21"/>
      <c r="T384" s="2">
        <v>1420</v>
      </c>
      <c r="U384" s="2">
        <f t="shared" si="22"/>
        <v>0</v>
      </c>
    </row>
    <row r="385" spans="1:21" customFormat="1" ht="15" x14ac:dyDescent="0.25">
      <c r="A385" s="38" t="s">
        <v>2146</v>
      </c>
      <c r="B385" s="39" t="s">
        <v>764</v>
      </c>
      <c r="C385" s="40" t="s">
        <v>765</v>
      </c>
      <c r="D385" s="215" t="s">
        <v>7378</v>
      </c>
      <c r="E385" s="41">
        <v>8192</v>
      </c>
      <c r="F385" s="41">
        <v>7539747</v>
      </c>
      <c r="G385" s="42">
        <f t="shared" si="21"/>
        <v>289.99026923076923</v>
      </c>
      <c r="H385" s="43">
        <f t="shared" si="20"/>
        <v>920.3792724609375</v>
      </c>
      <c r="I385" s="57" t="s">
        <v>7381</v>
      </c>
      <c r="J385" s="58">
        <v>8192</v>
      </c>
      <c r="K385" s="58">
        <v>7539747</v>
      </c>
      <c r="L385" s="57" t="s">
        <v>7420</v>
      </c>
      <c r="M385" s="57" t="s">
        <v>7418</v>
      </c>
      <c r="N385" t="s">
        <v>10937</v>
      </c>
      <c r="O385" s="21"/>
      <c r="P385" s="21"/>
      <c r="T385" s="2">
        <v>8192</v>
      </c>
      <c r="U385" s="2">
        <f t="shared" si="22"/>
        <v>0</v>
      </c>
    </row>
    <row r="386" spans="1:21" customFormat="1" ht="15" x14ac:dyDescent="0.25">
      <c r="A386" s="38" t="s">
        <v>2146</v>
      </c>
      <c r="B386" s="39" t="s">
        <v>766</v>
      </c>
      <c r="C386" s="40" t="s">
        <v>767</v>
      </c>
      <c r="D386" s="215" t="s">
        <v>7378</v>
      </c>
      <c r="E386" s="41">
        <v>1420</v>
      </c>
      <c r="F386" s="41">
        <v>4167356</v>
      </c>
      <c r="G386" s="42">
        <f t="shared" si="21"/>
        <v>160.28292307692308</v>
      </c>
      <c r="H386" s="43">
        <f t="shared" si="20"/>
        <v>2934.7577464788733</v>
      </c>
      <c r="I386" s="57" t="s">
        <v>7381</v>
      </c>
      <c r="J386" s="58">
        <v>1420</v>
      </c>
      <c r="K386" s="58">
        <v>4167356</v>
      </c>
      <c r="L386" s="57" t="s">
        <v>7420</v>
      </c>
      <c r="M386" s="57" t="s">
        <v>7418</v>
      </c>
      <c r="N386" t="s">
        <v>10937</v>
      </c>
      <c r="O386" s="21"/>
      <c r="P386" s="21"/>
      <c r="T386" s="2">
        <v>1420</v>
      </c>
      <c r="U386" s="2">
        <f t="shared" si="22"/>
        <v>0</v>
      </c>
    </row>
    <row r="387" spans="1:21" customFormat="1" ht="15" x14ac:dyDescent="0.25">
      <c r="A387" s="38" t="s">
        <v>2146</v>
      </c>
      <c r="B387" s="39" t="s">
        <v>768</v>
      </c>
      <c r="C387" s="40" t="s">
        <v>769</v>
      </c>
      <c r="D387" s="215" t="s">
        <v>7378</v>
      </c>
      <c r="E387" s="41">
        <v>9967</v>
      </c>
      <c r="F387" s="41">
        <v>3446486</v>
      </c>
      <c r="G387" s="42">
        <f t="shared" si="21"/>
        <v>132.55715384615385</v>
      </c>
      <c r="H387" s="43">
        <f t="shared" si="20"/>
        <v>345.78970602989864</v>
      </c>
      <c r="I387" s="57" t="s">
        <v>7381</v>
      </c>
      <c r="J387" s="58">
        <v>9967</v>
      </c>
      <c r="K387" s="58">
        <v>3446486</v>
      </c>
      <c r="L387" s="57" t="s">
        <v>7420</v>
      </c>
      <c r="M387" s="57" t="s">
        <v>7418</v>
      </c>
      <c r="N387" t="s">
        <v>10937</v>
      </c>
      <c r="O387" s="21"/>
      <c r="P387" s="21"/>
      <c r="T387" s="2">
        <v>9967</v>
      </c>
      <c r="U387" s="2">
        <f t="shared" si="22"/>
        <v>0</v>
      </c>
    </row>
    <row r="388" spans="1:21" customFormat="1" ht="15" x14ac:dyDescent="0.25">
      <c r="A388" s="38" t="s">
        <v>2146</v>
      </c>
      <c r="B388" s="39" t="s">
        <v>770</v>
      </c>
      <c r="C388" s="40" t="s">
        <v>771</v>
      </c>
      <c r="D388" s="215" t="s">
        <v>7378</v>
      </c>
      <c r="E388" s="41">
        <v>6606</v>
      </c>
      <c r="F388" s="41">
        <v>3041263</v>
      </c>
      <c r="G388" s="42">
        <f t="shared" si="21"/>
        <v>116.97165384615384</v>
      </c>
      <c r="H388" s="43">
        <f t="shared" si="20"/>
        <v>460.37889797154105</v>
      </c>
      <c r="I388" s="57" t="s">
        <v>7381</v>
      </c>
      <c r="J388" s="58">
        <v>6606</v>
      </c>
      <c r="K388" s="58">
        <v>3041263</v>
      </c>
      <c r="L388" s="57" t="s">
        <v>7420</v>
      </c>
      <c r="M388" s="57" t="s">
        <v>7418</v>
      </c>
      <c r="N388" t="s">
        <v>10937</v>
      </c>
      <c r="O388" s="21"/>
      <c r="P388" s="21"/>
      <c r="T388" s="2">
        <v>6606</v>
      </c>
      <c r="U388" s="2">
        <f t="shared" si="22"/>
        <v>0</v>
      </c>
    </row>
    <row r="389" spans="1:21" customFormat="1" ht="15" x14ac:dyDescent="0.25">
      <c r="A389" s="38" t="s">
        <v>2146</v>
      </c>
      <c r="B389" s="39" t="s">
        <v>772</v>
      </c>
      <c r="C389" s="40" t="s">
        <v>773</v>
      </c>
      <c r="D389" s="215" t="s">
        <v>7378</v>
      </c>
      <c r="E389" s="41">
        <v>1420</v>
      </c>
      <c r="F389" s="41">
        <v>104184</v>
      </c>
      <c r="G389" s="42">
        <f t="shared" si="21"/>
        <v>4.007076923076923</v>
      </c>
      <c r="H389" s="43">
        <f t="shared" ref="H389:H452" si="23">IFERROR(F389/E389,0)</f>
        <v>73.369014084507043</v>
      </c>
      <c r="I389" s="57" t="s">
        <v>7381</v>
      </c>
      <c r="J389" s="58">
        <v>1420</v>
      </c>
      <c r="K389" s="58">
        <v>104184</v>
      </c>
      <c r="L389" s="57" t="s">
        <v>7420</v>
      </c>
      <c r="M389" s="57" t="s">
        <v>7418</v>
      </c>
      <c r="N389" t="s">
        <v>10937</v>
      </c>
      <c r="O389" s="21"/>
      <c r="P389" s="21"/>
      <c r="T389" s="2">
        <v>1420</v>
      </c>
      <c r="U389" s="2">
        <f t="shared" si="22"/>
        <v>0</v>
      </c>
    </row>
    <row r="390" spans="1:21" customFormat="1" ht="15" x14ac:dyDescent="0.25">
      <c r="A390" s="38" t="s">
        <v>2146</v>
      </c>
      <c r="B390" s="39" t="s">
        <v>774</v>
      </c>
      <c r="C390" s="40" t="s">
        <v>775</v>
      </c>
      <c r="D390" s="215" t="s">
        <v>7378</v>
      </c>
      <c r="E390" s="41">
        <v>1420</v>
      </c>
      <c r="F390" s="41">
        <v>745833</v>
      </c>
      <c r="G390" s="42">
        <f t="shared" ref="G390:G453" si="24">+F390/$G$1</f>
        <v>28.685884615384616</v>
      </c>
      <c r="H390" s="43">
        <f t="shared" si="23"/>
        <v>525.23450704225354</v>
      </c>
      <c r="I390" s="57" t="s">
        <v>7381</v>
      </c>
      <c r="J390" s="58">
        <v>1420</v>
      </c>
      <c r="K390" s="58">
        <v>745833</v>
      </c>
      <c r="L390" s="57" t="s">
        <v>7420</v>
      </c>
      <c r="M390" s="57" t="s">
        <v>7418</v>
      </c>
      <c r="N390" t="s">
        <v>10937</v>
      </c>
      <c r="O390" s="21"/>
      <c r="P390" s="21"/>
      <c r="T390" s="2">
        <v>1420</v>
      </c>
      <c r="U390" s="2">
        <f t="shared" ref="U390:U453" si="25">+E390-T390</f>
        <v>0</v>
      </c>
    </row>
    <row r="391" spans="1:21" customFormat="1" ht="15" x14ac:dyDescent="0.25">
      <c r="A391" s="38" t="s">
        <v>2146</v>
      </c>
      <c r="B391" s="39" t="s">
        <v>776</v>
      </c>
      <c r="C391" s="40" t="s">
        <v>777</v>
      </c>
      <c r="D391" s="215" t="s">
        <v>7378</v>
      </c>
      <c r="E391" s="41">
        <v>1</v>
      </c>
      <c r="F391" s="41">
        <v>2015143</v>
      </c>
      <c r="G391" s="42">
        <f t="shared" si="24"/>
        <v>77.505499999999998</v>
      </c>
      <c r="H391" s="43">
        <f t="shared" si="23"/>
        <v>2015143</v>
      </c>
      <c r="I391" s="57" t="s">
        <v>7381</v>
      </c>
      <c r="J391" s="58">
        <v>1</v>
      </c>
      <c r="K391" s="58">
        <v>2015143</v>
      </c>
      <c r="L391" s="57" t="s">
        <v>7420</v>
      </c>
      <c r="M391" s="57" t="s">
        <v>7418</v>
      </c>
      <c r="N391" t="s">
        <v>10937</v>
      </c>
      <c r="O391" s="21"/>
      <c r="P391" s="21"/>
      <c r="T391" s="2">
        <v>1</v>
      </c>
      <c r="U391" s="2">
        <f t="shared" si="25"/>
        <v>0</v>
      </c>
    </row>
    <row r="392" spans="1:21" customFormat="1" ht="15" x14ac:dyDescent="0.25">
      <c r="A392" s="38" t="s">
        <v>2146</v>
      </c>
      <c r="B392" s="39" t="s">
        <v>778</v>
      </c>
      <c r="C392" s="40" t="s">
        <v>779</v>
      </c>
      <c r="D392" s="57" t="s">
        <v>7383</v>
      </c>
      <c r="E392" s="41">
        <v>155.03781500000008</v>
      </c>
      <c r="F392" s="41">
        <v>2083193.1932545281</v>
      </c>
      <c r="G392" s="42">
        <f t="shared" si="24"/>
        <v>80.122815125174156</v>
      </c>
      <c r="H392" s="43">
        <f t="shared" si="23"/>
        <v>13436.677969529737</v>
      </c>
      <c r="I392" s="57" t="s">
        <v>7376</v>
      </c>
      <c r="J392" s="58">
        <v>0</v>
      </c>
      <c r="K392" s="58">
        <v>0</v>
      </c>
      <c r="L392" s="57" t="s">
        <v>7419</v>
      </c>
      <c r="M392" s="57"/>
      <c r="N392" t="s">
        <v>10939</v>
      </c>
      <c r="T392" s="2">
        <v>62.366906999999998</v>
      </c>
      <c r="U392" s="2">
        <f t="shared" si="25"/>
        <v>92.670908000000082</v>
      </c>
    </row>
    <row r="393" spans="1:21" customFormat="1" ht="15" x14ac:dyDescent="0.25">
      <c r="A393" s="38" t="s">
        <v>2146</v>
      </c>
      <c r="B393" s="39" t="s">
        <v>780</v>
      </c>
      <c r="C393" s="40" t="s">
        <v>781</v>
      </c>
      <c r="D393" s="57" t="s">
        <v>7378</v>
      </c>
      <c r="E393" s="41">
        <v>3084</v>
      </c>
      <c r="F393" s="41">
        <v>308400</v>
      </c>
      <c r="G393" s="42">
        <f t="shared" si="24"/>
        <v>11.861538461538462</v>
      </c>
      <c r="H393" s="43">
        <f t="shared" si="23"/>
        <v>100</v>
      </c>
      <c r="I393" s="57" t="s">
        <v>7381</v>
      </c>
      <c r="J393" s="58">
        <v>3084</v>
      </c>
      <c r="K393" s="58">
        <v>308400</v>
      </c>
      <c r="L393" s="57" t="s">
        <v>7420</v>
      </c>
      <c r="M393" s="57" t="s">
        <v>7418</v>
      </c>
      <c r="N393" t="s">
        <v>10937</v>
      </c>
      <c r="T393" s="2">
        <v>3084</v>
      </c>
      <c r="U393" s="2">
        <f t="shared" si="25"/>
        <v>0</v>
      </c>
    </row>
    <row r="394" spans="1:21" customFormat="1" ht="15" x14ac:dyDescent="0.25">
      <c r="A394" s="38" t="s">
        <v>2146</v>
      </c>
      <c r="B394" s="39" t="s">
        <v>782</v>
      </c>
      <c r="C394" s="40" t="s">
        <v>783</v>
      </c>
      <c r="D394" s="57" t="s">
        <v>7378</v>
      </c>
      <c r="E394" s="41">
        <v>4092</v>
      </c>
      <c r="F394" s="41">
        <v>409200</v>
      </c>
      <c r="G394" s="42">
        <f t="shared" si="24"/>
        <v>15.738461538461538</v>
      </c>
      <c r="H394" s="43">
        <f t="shared" si="23"/>
        <v>100</v>
      </c>
      <c r="I394" s="57" t="s">
        <v>7381</v>
      </c>
      <c r="J394" s="58">
        <v>4092</v>
      </c>
      <c r="K394" s="58">
        <v>409200</v>
      </c>
      <c r="L394" s="57" t="s">
        <v>7420</v>
      </c>
      <c r="M394" s="57" t="s">
        <v>7418</v>
      </c>
      <c r="N394" t="s">
        <v>10937</v>
      </c>
      <c r="T394" s="2">
        <v>4092</v>
      </c>
      <c r="U394" s="2">
        <f t="shared" si="25"/>
        <v>0</v>
      </c>
    </row>
    <row r="395" spans="1:21" customFormat="1" ht="15" x14ac:dyDescent="0.25">
      <c r="A395" s="38" t="s">
        <v>2146</v>
      </c>
      <c r="B395" s="39" t="s">
        <v>784</v>
      </c>
      <c r="C395" s="40" t="s">
        <v>785</v>
      </c>
      <c r="D395" s="57" t="s">
        <v>7378</v>
      </c>
      <c r="E395" s="41">
        <v>4092</v>
      </c>
      <c r="F395" s="41">
        <v>409200</v>
      </c>
      <c r="G395" s="42">
        <f t="shared" si="24"/>
        <v>15.738461538461538</v>
      </c>
      <c r="H395" s="43">
        <f t="shared" si="23"/>
        <v>100</v>
      </c>
      <c r="I395" s="57" t="s">
        <v>7381</v>
      </c>
      <c r="J395" s="58">
        <v>4092</v>
      </c>
      <c r="K395" s="58">
        <v>409200</v>
      </c>
      <c r="L395" s="57" t="s">
        <v>7420</v>
      </c>
      <c r="M395" s="57" t="s">
        <v>7418</v>
      </c>
      <c r="N395" t="s">
        <v>10937</v>
      </c>
      <c r="T395" s="2">
        <v>4092</v>
      </c>
      <c r="U395" s="2">
        <f t="shared" si="25"/>
        <v>0</v>
      </c>
    </row>
    <row r="396" spans="1:21" customFormat="1" ht="15" x14ac:dyDescent="0.25">
      <c r="A396" s="38" t="s">
        <v>2146</v>
      </c>
      <c r="B396" s="39" t="s">
        <v>786</v>
      </c>
      <c r="C396" s="40" t="s">
        <v>787</v>
      </c>
      <c r="D396" s="57" t="s">
        <v>7378</v>
      </c>
      <c r="E396" s="41">
        <v>4092</v>
      </c>
      <c r="F396" s="41">
        <v>409200</v>
      </c>
      <c r="G396" s="42">
        <f t="shared" si="24"/>
        <v>15.738461538461538</v>
      </c>
      <c r="H396" s="43">
        <f t="shared" si="23"/>
        <v>100</v>
      </c>
      <c r="I396" s="57" t="s">
        <v>7381</v>
      </c>
      <c r="J396" s="58">
        <v>4092</v>
      </c>
      <c r="K396" s="58">
        <v>409200</v>
      </c>
      <c r="L396" s="57" t="s">
        <v>7420</v>
      </c>
      <c r="M396" s="57" t="s">
        <v>7418</v>
      </c>
      <c r="N396" t="s">
        <v>10937</v>
      </c>
      <c r="T396" s="2">
        <v>4092</v>
      </c>
      <c r="U396" s="2">
        <f t="shared" si="25"/>
        <v>0</v>
      </c>
    </row>
    <row r="397" spans="1:21" customFormat="1" ht="15" x14ac:dyDescent="0.25">
      <c r="A397" s="38" t="s">
        <v>2146</v>
      </c>
      <c r="B397" s="39" t="s">
        <v>788</v>
      </c>
      <c r="C397" s="40" t="s">
        <v>789</v>
      </c>
      <c r="D397" s="57" t="s">
        <v>7378</v>
      </c>
      <c r="E397" s="41">
        <v>4092</v>
      </c>
      <c r="F397" s="41">
        <v>409200</v>
      </c>
      <c r="G397" s="42">
        <f t="shared" si="24"/>
        <v>15.738461538461538</v>
      </c>
      <c r="H397" s="43">
        <f t="shared" si="23"/>
        <v>100</v>
      </c>
      <c r="I397" s="57" t="s">
        <v>7381</v>
      </c>
      <c r="J397" s="58">
        <v>4092</v>
      </c>
      <c r="K397" s="58">
        <v>409200</v>
      </c>
      <c r="L397" s="57" t="s">
        <v>7420</v>
      </c>
      <c r="M397" s="57" t="s">
        <v>7418</v>
      </c>
      <c r="N397" t="s">
        <v>10937</v>
      </c>
      <c r="T397" s="2">
        <v>4092</v>
      </c>
      <c r="U397" s="2">
        <f t="shared" si="25"/>
        <v>0</v>
      </c>
    </row>
    <row r="398" spans="1:21" customFormat="1" ht="15" x14ac:dyDescent="0.25">
      <c r="A398" s="38" t="s">
        <v>2146</v>
      </c>
      <c r="B398" s="39" t="s">
        <v>790</v>
      </c>
      <c r="C398" s="40" t="s">
        <v>791</v>
      </c>
      <c r="D398" s="57" t="s">
        <v>7378</v>
      </c>
      <c r="E398" s="41">
        <v>4092</v>
      </c>
      <c r="F398" s="41">
        <v>409200</v>
      </c>
      <c r="G398" s="42">
        <f t="shared" si="24"/>
        <v>15.738461538461538</v>
      </c>
      <c r="H398" s="43">
        <f t="shared" si="23"/>
        <v>100</v>
      </c>
      <c r="I398" s="57" t="s">
        <v>7381</v>
      </c>
      <c r="J398" s="58">
        <v>4092</v>
      </c>
      <c r="K398" s="58">
        <v>409200</v>
      </c>
      <c r="L398" s="57" t="s">
        <v>7420</v>
      </c>
      <c r="M398" s="57" t="s">
        <v>7418</v>
      </c>
      <c r="N398" t="s">
        <v>10937</v>
      </c>
      <c r="T398" s="2">
        <v>4092</v>
      </c>
      <c r="U398" s="2">
        <f t="shared" si="25"/>
        <v>0</v>
      </c>
    </row>
    <row r="399" spans="1:21" customFormat="1" ht="15" x14ac:dyDescent="0.25">
      <c r="A399" s="38" t="s">
        <v>2146</v>
      </c>
      <c r="B399" s="39" t="s">
        <v>792</v>
      </c>
      <c r="C399" s="40" t="s">
        <v>793</v>
      </c>
      <c r="D399" s="57" t="s">
        <v>7378</v>
      </c>
      <c r="E399" s="41">
        <v>4092</v>
      </c>
      <c r="F399" s="41">
        <v>409200</v>
      </c>
      <c r="G399" s="42">
        <f t="shared" si="24"/>
        <v>15.738461538461538</v>
      </c>
      <c r="H399" s="43">
        <f t="shared" si="23"/>
        <v>100</v>
      </c>
      <c r="I399" s="57" t="s">
        <v>7381</v>
      </c>
      <c r="J399" s="58">
        <v>4092</v>
      </c>
      <c r="K399" s="58">
        <v>409200</v>
      </c>
      <c r="L399" s="57" t="s">
        <v>7420</v>
      </c>
      <c r="M399" s="57" t="s">
        <v>7418</v>
      </c>
      <c r="N399" t="s">
        <v>10937</v>
      </c>
      <c r="T399" s="2">
        <v>4092</v>
      </c>
      <c r="U399" s="2">
        <f t="shared" si="25"/>
        <v>0</v>
      </c>
    </row>
    <row r="400" spans="1:21" customFormat="1" ht="15" x14ac:dyDescent="0.25">
      <c r="A400" s="38" t="s">
        <v>2146</v>
      </c>
      <c r="B400" s="39" t="s">
        <v>794</v>
      </c>
      <c r="C400" s="40" t="s">
        <v>795</v>
      </c>
      <c r="D400" s="57" t="s">
        <v>7378</v>
      </c>
      <c r="E400" s="41">
        <v>4092</v>
      </c>
      <c r="F400" s="41">
        <v>409200</v>
      </c>
      <c r="G400" s="42">
        <f t="shared" si="24"/>
        <v>15.738461538461538</v>
      </c>
      <c r="H400" s="43">
        <f t="shared" si="23"/>
        <v>100</v>
      </c>
      <c r="I400" s="57" t="s">
        <v>7381</v>
      </c>
      <c r="J400" s="58">
        <v>4092</v>
      </c>
      <c r="K400" s="58">
        <v>409200</v>
      </c>
      <c r="L400" s="57" t="s">
        <v>7420</v>
      </c>
      <c r="M400" s="57" t="s">
        <v>7418</v>
      </c>
      <c r="N400" t="s">
        <v>10937</v>
      </c>
      <c r="T400" s="2">
        <v>4092</v>
      </c>
      <c r="U400" s="2">
        <f t="shared" si="25"/>
        <v>0</v>
      </c>
    </row>
    <row r="401" spans="1:21" customFormat="1" ht="15" x14ac:dyDescent="0.25">
      <c r="A401" s="38" t="s">
        <v>2146</v>
      </c>
      <c r="B401" s="39" t="s">
        <v>796</v>
      </c>
      <c r="C401" s="40" t="s">
        <v>797</v>
      </c>
      <c r="D401" s="57" t="s">
        <v>7383</v>
      </c>
      <c r="E401" s="41">
        <v>330000</v>
      </c>
      <c r="F401" s="41">
        <v>478869891.78749365</v>
      </c>
      <c r="G401" s="42">
        <f t="shared" si="24"/>
        <v>18418.072761057447</v>
      </c>
      <c r="H401" s="43">
        <f t="shared" si="23"/>
        <v>1451.1208842045262</v>
      </c>
      <c r="I401" s="57" t="s">
        <v>7376</v>
      </c>
      <c r="J401" s="58">
        <v>0</v>
      </c>
      <c r="K401" s="58">
        <v>0</v>
      </c>
      <c r="L401" s="57" t="s">
        <v>7419</v>
      </c>
      <c r="M401" s="57"/>
      <c r="N401" t="s">
        <v>10939</v>
      </c>
      <c r="T401" s="2">
        <v>330000</v>
      </c>
      <c r="U401" s="2">
        <f t="shared" si="25"/>
        <v>0</v>
      </c>
    </row>
    <row r="402" spans="1:21" customFormat="1" ht="15" x14ac:dyDescent="0.25">
      <c r="A402" s="38" t="s">
        <v>2146</v>
      </c>
      <c r="B402" s="39" t="s">
        <v>798</v>
      </c>
      <c r="C402" s="40" t="s">
        <v>799</v>
      </c>
      <c r="D402" s="57" t="s">
        <v>7378</v>
      </c>
      <c r="E402" s="41">
        <v>2984</v>
      </c>
      <c r="F402" s="41">
        <v>298400</v>
      </c>
      <c r="G402" s="42">
        <f t="shared" si="24"/>
        <v>11.476923076923077</v>
      </c>
      <c r="H402" s="43">
        <f t="shared" si="23"/>
        <v>100</v>
      </c>
      <c r="I402" s="57" t="s">
        <v>7381</v>
      </c>
      <c r="J402" s="58">
        <v>2984</v>
      </c>
      <c r="K402" s="58">
        <v>298400</v>
      </c>
      <c r="L402" s="57" t="s">
        <v>7420</v>
      </c>
      <c r="M402" s="57" t="s">
        <v>7418</v>
      </c>
      <c r="N402" t="s">
        <v>10937</v>
      </c>
      <c r="T402" s="2">
        <v>2984</v>
      </c>
      <c r="U402" s="2">
        <f t="shared" si="25"/>
        <v>0</v>
      </c>
    </row>
    <row r="403" spans="1:21" customFormat="1" ht="15" x14ac:dyDescent="0.25">
      <c r="A403" s="38" t="s">
        <v>2146</v>
      </c>
      <c r="B403" s="39" t="s">
        <v>800</v>
      </c>
      <c r="C403" s="40" t="s">
        <v>801</v>
      </c>
      <c r="D403" s="57" t="s">
        <v>7378</v>
      </c>
      <c r="E403" s="41">
        <v>12981</v>
      </c>
      <c r="F403" s="41">
        <v>739917</v>
      </c>
      <c r="G403" s="42">
        <f t="shared" si="24"/>
        <v>28.458346153846154</v>
      </c>
      <c r="H403" s="43">
        <f t="shared" si="23"/>
        <v>57</v>
      </c>
      <c r="I403" s="57" t="s">
        <v>7381</v>
      </c>
      <c r="J403" s="58">
        <v>12981</v>
      </c>
      <c r="K403" s="58">
        <v>739917</v>
      </c>
      <c r="L403" s="57" t="s">
        <v>7420</v>
      </c>
      <c r="M403" s="57" t="s">
        <v>7418</v>
      </c>
      <c r="N403" t="s">
        <v>10937</v>
      </c>
      <c r="T403" s="2">
        <v>12981</v>
      </c>
      <c r="U403" s="2">
        <f t="shared" si="25"/>
        <v>0</v>
      </c>
    </row>
    <row r="404" spans="1:21" customFormat="1" ht="15" x14ac:dyDescent="0.25">
      <c r="A404" s="38" t="s">
        <v>2146</v>
      </c>
      <c r="B404" s="39" t="s">
        <v>802</v>
      </c>
      <c r="C404" s="40" t="s">
        <v>803</v>
      </c>
      <c r="D404" s="215" t="s">
        <v>7378</v>
      </c>
      <c r="E404" s="41">
        <v>27375</v>
      </c>
      <c r="F404" s="41">
        <v>16971265</v>
      </c>
      <c r="G404" s="42">
        <f t="shared" si="24"/>
        <v>652.74096153846153</v>
      </c>
      <c r="H404" s="43">
        <f t="shared" si="23"/>
        <v>619.9548858447489</v>
      </c>
      <c r="I404" s="57" t="s">
        <v>7381</v>
      </c>
      <c r="J404" s="58">
        <v>27375</v>
      </c>
      <c r="K404" s="58">
        <v>16971265</v>
      </c>
      <c r="L404" s="57" t="s">
        <v>7420</v>
      </c>
      <c r="M404" s="57" t="s">
        <v>7418</v>
      </c>
      <c r="N404" t="s">
        <v>10937</v>
      </c>
      <c r="O404" s="21"/>
      <c r="P404" s="21"/>
      <c r="T404" s="2">
        <v>27375</v>
      </c>
      <c r="U404" s="2">
        <f t="shared" si="25"/>
        <v>0</v>
      </c>
    </row>
    <row r="405" spans="1:21" customFormat="1" ht="15" x14ac:dyDescent="0.25">
      <c r="A405" s="38" t="s">
        <v>2146</v>
      </c>
      <c r="B405" s="39" t="s">
        <v>804</v>
      </c>
      <c r="C405" s="40" t="s">
        <v>805</v>
      </c>
      <c r="D405" s="215" t="s">
        <v>7378</v>
      </c>
      <c r="E405" s="41">
        <v>10085</v>
      </c>
      <c r="F405" s="41">
        <v>6571958</v>
      </c>
      <c r="G405" s="42">
        <f t="shared" si="24"/>
        <v>252.7676153846154</v>
      </c>
      <c r="H405" s="43">
        <f t="shared" si="23"/>
        <v>651.65671789786813</v>
      </c>
      <c r="I405" s="57" t="s">
        <v>7381</v>
      </c>
      <c r="J405" s="58">
        <v>10085</v>
      </c>
      <c r="K405" s="58">
        <v>6571958</v>
      </c>
      <c r="L405" s="57" t="s">
        <v>7420</v>
      </c>
      <c r="M405" s="57" t="s">
        <v>7418</v>
      </c>
      <c r="N405" t="s">
        <v>10937</v>
      </c>
      <c r="O405" s="21"/>
      <c r="P405" s="21"/>
      <c r="T405" s="2">
        <v>10085</v>
      </c>
      <c r="U405" s="2">
        <f t="shared" si="25"/>
        <v>0</v>
      </c>
    </row>
    <row r="406" spans="1:21" customFormat="1" ht="15" x14ac:dyDescent="0.25">
      <c r="A406" s="38" t="s">
        <v>2146</v>
      </c>
      <c r="B406" s="39" t="s">
        <v>806</v>
      </c>
      <c r="C406" s="40" t="s">
        <v>807</v>
      </c>
      <c r="D406" s="215" t="s">
        <v>7378</v>
      </c>
      <c r="E406" s="41">
        <v>12947</v>
      </c>
      <c r="F406" s="41">
        <v>3489903</v>
      </c>
      <c r="G406" s="42">
        <f t="shared" si="24"/>
        <v>134.22703846153846</v>
      </c>
      <c r="H406" s="43">
        <f t="shared" si="23"/>
        <v>269.55302386653278</v>
      </c>
      <c r="I406" s="57" t="s">
        <v>7381</v>
      </c>
      <c r="J406" s="58">
        <v>12947</v>
      </c>
      <c r="K406" s="58">
        <v>3489903</v>
      </c>
      <c r="L406" s="57" t="s">
        <v>7420</v>
      </c>
      <c r="M406" s="57" t="s">
        <v>7418</v>
      </c>
      <c r="N406" t="s">
        <v>10937</v>
      </c>
      <c r="O406" s="21"/>
      <c r="P406" s="21"/>
      <c r="T406" s="2">
        <v>12947</v>
      </c>
      <c r="U406" s="2">
        <f t="shared" si="25"/>
        <v>0</v>
      </c>
    </row>
    <row r="407" spans="1:21" customFormat="1" ht="15" x14ac:dyDescent="0.25">
      <c r="A407" s="38" t="s">
        <v>2146</v>
      </c>
      <c r="B407" s="39" t="s">
        <v>808</v>
      </c>
      <c r="C407" s="40" t="s">
        <v>809</v>
      </c>
      <c r="D407" s="215" t="s">
        <v>7378</v>
      </c>
      <c r="E407" s="41">
        <v>367</v>
      </c>
      <c r="F407" s="41">
        <v>5077594</v>
      </c>
      <c r="G407" s="42">
        <f t="shared" si="24"/>
        <v>195.29207692307693</v>
      </c>
      <c r="H407" s="43">
        <f t="shared" si="23"/>
        <v>13835.405994550409</v>
      </c>
      <c r="I407" s="57" t="s">
        <v>7381</v>
      </c>
      <c r="J407" s="58">
        <v>367</v>
      </c>
      <c r="K407" s="58">
        <v>5077594</v>
      </c>
      <c r="L407" s="57" t="s">
        <v>7420</v>
      </c>
      <c r="M407" s="57" t="s">
        <v>7418</v>
      </c>
      <c r="N407" t="s">
        <v>10937</v>
      </c>
      <c r="O407" s="21"/>
      <c r="P407" s="21"/>
      <c r="T407" s="2">
        <v>367</v>
      </c>
      <c r="U407" s="2">
        <f t="shared" si="25"/>
        <v>0</v>
      </c>
    </row>
    <row r="408" spans="1:21" customFormat="1" ht="15" x14ac:dyDescent="0.25">
      <c r="A408" s="38" t="s">
        <v>2146</v>
      </c>
      <c r="B408" s="39" t="s">
        <v>810</v>
      </c>
      <c r="C408" s="40" t="s">
        <v>811</v>
      </c>
      <c r="D408" s="215" t="s">
        <v>7378</v>
      </c>
      <c r="E408" s="41">
        <v>391</v>
      </c>
      <c r="F408" s="41">
        <v>5536947</v>
      </c>
      <c r="G408" s="42">
        <f t="shared" si="24"/>
        <v>212.95949999999999</v>
      </c>
      <c r="H408" s="43">
        <f t="shared" si="23"/>
        <v>14160.989769820972</v>
      </c>
      <c r="I408" s="57" t="s">
        <v>7381</v>
      </c>
      <c r="J408" s="58">
        <v>391</v>
      </c>
      <c r="K408" s="58">
        <v>5536947</v>
      </c>
      <c r="L408" s="57" t="s">
        <v>7420</v>
      </c>
      <c r="M408" s="57" t="s">
        <v>7418</v>
      </c>
      <c r="N408" t="s">
        <v>10937</v>
      </c>
      <c r="O408" s="21"/>
      <c r="P408" s="21"/>
      <c r="T408" s="2">
        <v>391</v>
      </c>
      <c r="U408" s="2">
        <f t="shared" si="25"/>
        <v>0</v>
      </c>
    </row>
    <row r="409" spans="1:21" customFormat="1" ht="15" x14ac:dyDescent="0.25">
      <c r="A409" s="38" t="s">
        <v>2146</v>
      </c>
      <c r="B409" s="39" t="s">
        <v>812</v>
      </c>
      <c r="C409" s="40" t="s">
        <v>813</v>
      </c>
      <c r="D409" s="215" t="s">
        <v>7378</v>
      </c>
      <c r="E409" s="41">
        <v>208</v>
      </c>
      <c r="F409" s="41">
        <v>3917121</v>
      </c>
      <c r="G409" s="42">
        <f t="shared" si="24"/>
        <v>150.6585</v>
      </c>
      <c r="H409" s="43">
        <f t="shared" si="23"/>
        <v>18832.3125</v>
      </c>
      <c r="I409" s="57" t="s">
        <v>7381</v>
      </c>
      <c r="J409" s="58">
        <v>208</v>
      </c>
      <c r="K409" s="58">
        <v>3917121</v>
      </c>
      <c r="L409" s="57" t="s">
        <v>7420</v>
      </c>
      <c r="M409" s="57" t="s">
        <v>7418</v>
      </c>
      <c r="N409" t="s">
        <v>10937</v>
      </c>
      <c r="O409" s="21"/>
      <c r="P409" s="21"/>
      <c r="T409" s="2">
        <v>208</v>
      </c>
      <c r="U409" s="2">
        <f t="shared" si="25"/>
        <v>0</v>
      </c>
    </row>
    <row r="410" spans="1:21" customFormat="1" ht="15" x14ac:dyDescent="0.25">
      <c r="A410" s="38" t="s">
        <v>2146</v>
      </c>
      <c r="B410" s="39" t="s">
        <v>814</v>
      </c>
      <c r="C410" s="40" t="s">
        <v>815</v>
      </c>
      <c r="D410" s="215" t="s">
        <v>7378</v>
      </c>
      <c r="E410" s="41">
        <v>100</v>
      </c>
      <c r="F410" s="41">
        <v>2284626</v>
      </c>
      <c r="G410" s="42">
        <f t="shared" si="24"/>
        <v>87.870230769230773</v>
      </c>
      <c r="H410" s="43">
        <f t="shared" si="23"/>
        <v>22846.26</v>
      </c>
      <c r="I410" s="57" t="s">
        <v>7381</v>
      </c>
      <c r="J410" s="58">
        <v>100</v>
      </c>
      <c r="K410" s="58">
        <v>2284626</v>
      </c>
      <c r="L410" s="57" t="s">
        <v>7420</v>
      </c>
      <c r="M410" s="57" t="s">
        <v>7418</v>
      </c>
      <c r="N410" t="s">
        <v>10937</v>
      </c>
      <c r="O410" s="21"/>
      <c r="P410" s="21"/>
      <c r="T410" s="2">
        <v>100</v>
      </c>
      <c r="U410" s="2">
        <f t="shared" si="25"/>
        <v>0</v>
      </c>
    </row>
    <row r="411" spans="1:21" customFormat="1" ht="15" x14ac:dyDescent="0.25">
      <c r="A411" s="38" t="s">
        <v>2146</v>
      </c>
      <c r="B411" s="39" t="s">
        <v>816</v>
      </c>
      <c r="C411" s="40" t="s">
        <v>817</v>
      </c>
      <c r="D411" s="215" t="s">
        <v>7378</v>
      </c>
      <c r="E411" s="41">
        <v>48</v>
      </c>
      <c r="F411" s="41">
        <v>1751878</v>
      </c>
      <c r="G411" s="42">
        <f t="shared" si="24"/>
        <v>67.379923076923077</v>
      </c>
      <c r="H411" s="43">
        <f t="shared" si="23"/>
        <v>36497.458333333336</v>
      </c>
      <c r="I411" s="57" t="s">
        <v>7381</v>
      </c>
      <c r="J411" s="58">
        <v>48</v>
      </c>
      <c r="K411" s="58">
        <v>1751878</v>
      </c>
      <c r="L411" s="57" t="s">
        <v>7420</v>
      </c>
      <c r="M411" s="57" t="s">
        <v>7418</v>
      </c>
      <c r="N411" t="s">
        <v>10937</v>
      </c>
      <c r="O411" s="21"/>
      <c r="P411" s="21"/>
      <c r="T411" s="2">
        <v>48</v>
      </c>
      <c r="U411" s="2">
        <f t="shared" si="25"/>
        <v>0</v>
      </c>
    </row>
    <row r="412" spans="1:21" customFormat="1" ht="15" x14ac:dyDescent="0.25">
      <c r="A412" s="38" t="s">
        <v>2146</v>
      </c>
      <c r="B412" s="39" t="s">
        <v>818</v>
      </c>
      <c r="C412" s="40" t="s">
        <v>819</v>
      </c>
      <c r="D412" s="215" t="s">
        <v>7378</v>
      </c>
      <c r="E412" s="41">
        <v>24</v>
      </c>
      <c r="F412" s="41">
        <v>985778</v>
      </c>
      <c r="G412" s="42">
        <f t="shared" si="24"/>
        <v>37.914538461538463</v>
      </c>
      <c r="H412" s="43">
        <f t="shared" si="23"/>
        <v>41074.083333333336</v>
      </c>
      <c r="I412" s="57" t="s">
        <v>7381</v>
      </c>
      <c r="J412" s="58">
        <v>24</v>
      </c>
      <c r="K412" s="58">
        <v>985778</v>
      </c>
      <c r="L412" s="57" t="s">
        <v>7420</v>
      </c>
      <c r="M412" s="57" t="s">
        <v>7418</v>
      </c>
      <c r="N412" t="s">
        <v>10937</v>
      </c>
      <c r="O412" s="21"/>
      <c r="P412" s="21"/>
      <c r="T412" s="2">
        <v>24</v>
      </c>
      <c r="U412" s="2">
        <f t="shared" si="25"/>
        <v>0</v>
      </c>
    </row>
    <row r="413" spans="1:21" customFormat="1" ht="15" x14ac:dyDescent="0.25">
      <c r="A413" s="38" t="s">
        <v>2146</v>
      </c>
      <c r="B413" s="39" t="s">
        <v>820</v>
      </c>
      <c r="C413" s="40" t="s">
        <v>821</v>
      </c>
      <c r="D413" s="215" t="s">
        <v>7378</v>
      </c>
      <c r="E413" s="41">
        <v>12</v>
      </c>
      <c r="F413" s="41">
        <v>819242</v>
      </c>
      <c r="G413" s="42">
        <f t="shared" si="24"/>
        <v>31.509307692307694</v>
      </c>
      <c r="H413" s="43">
        <f t="shared" si="23"/>
        <v>68270.166666666672</v>
      </c>
      <c r="I413" s="57" t="s">
        <v>7381</v>
      </c>
      <c r="J413" s="58">
        <v>12</v>
      </c>
      <c r="K413" s="58">
        <v>819242</v>
      </c>
      <c r="L413" s="57" t="s">
        <v>7420</v>
      </c>
      <c r="M413" s="57" t="s">
        <v>7418</v>
      </c>
      <c r="N413" t="s">
        <v>10937</v>
      </c>
      <c r="O413" s="21"/>
      <c r="P413" s="21"/>
      <c r="T413" s="2">
        <v>12</v>
      </c>
      <c r="U413" s="2">
        <f t="shared" si="25"/>
        <v>0</v>
      </c>
    </row>
    <row r="414" spans="1:21" customFormat="1" ht="15" x14ac:dyDescent="0.25">
      <c r="A414" s="38" t="s">
        <v>2146</v>
      </c>
      <c r="B414" s="39" t="s">
        <v>822</v>
      </c>
      <c r="C414" s="40" t="s">
        <v>823</v>
      </c>
      <c r="D414" s="215" t="s">
        <v>7378</v>
      </c>
      <c r="E414" s="41">
        <v>66</v>
      </c>
      <c r="F414" s="41">
        <v>3472353</v>
      </c>
      <c r="G414" s="42">
        <f t="shared" si="24"/>
        <v>133.55203846153847</v>
      </c>
      <c r="H414" s="43">
        <f t="shared" si="23"/>
        <v>52611.409090909088</v>
      </c>
      <c r="I414" s="57" t="s">
        <v>7381</v>
      </c>
      <c r="J414" s="58">
        <v>66</v>
      </c>
      <c r="K414" s="58">
        <v>3472353</v>
      </c>
      <c r="L414" s="57" t="s">
        <v>7420</v>
      </c>
      <c r="M414" s="57" t="s">
        <v>7418</v>
      </c>
      <c r="N414" t="s">
        <v>10937</v>
      </c>
      <c r="O414" s="21"/>
      <c r="P414" s="21"/>
      <c r="T414" s="2">
        <v>66</v>
      </c>
      <c r="U414" s="2">
        <f t="shared" si="25"/>
        <v>0</v>
      </c>
    </row>
    <row r="415" spans="1:21" customFormat="1" ht="15" x14ac:dyDescent="0.25">
      <c r="A415" s="38" t="s">
        <v>2146</v>
      </c>
      <c r="B415" s="39" t="s">
        <v>824</v>
      </c>
      <c r="C415" s="40" t="s">
        <v>825</v>
      </c>
      <c r="D415" s="215" t="s">
        <v>7378</v>
      </c>
      <c r="E415" s="41">
        <v>186</v>
      </c>
      <c r="F415" s="41">
        <v>13124221</v>
      </c>
      <c r="G415" s="42">
        <f t="shared" si="24"/>
        <v>504.77773076923074</v>
      </c>
      <c r="H415" s="43">
        <f t="shared" si="23"/>
        <v>70560.327956989247</v>
      </c>
      <c r="I415" s="57" t="s">
        <v>7381</v>
      </c>
      <c r="J415" s="58">
        <v>186</v>
      </c>
      <c r="K415" s="58">
        <v>13124221</v>
      </c>
      <c r="L415" s="57" t="s">
        <v>7420</v>
      </c>
      <c r="M415" s="57" t="s">
        <v>7418</v>
      </c>
      <c r="N415" t="s">
        <v>10937</v>
      </c>
      <c r="O415" s="21"/>
      <c r="P415" s="21"/>
      <c r="T415" s="2">
        <v>186</v>
      </c>
      <c r="U415" s="2">
        <f t="shared" si="25"/>
        <v>0</v>
      </c>
    </row>
    <row r="416" spans="1:21" customFormat="1" ht="15" x14ac:dyDescent="0.25">
      <c r="A416" s="38" t="s">
        <v>2146</v>
      </c>
      <c r="B416" s="39" t="s">
        <v>826</v>
      </c>
      <c r="C416" s="40" t="s">
        <v>827</v>
      </c>
      <c r="D416" s="215" t="s">
        <v>7378</v>
      </c>
      <c r="E416" s="41">
        <v>47</v>
      </c>
      <c r="F416" s="41">
        <v>4978046</v>
      </c>
      <c r="G416" s="42">
        <f t="shared" si="24"/>
        <v>191.46330769230769</v>
      </c>
      <c r="H416" s="43">
        <f t="shared" si="23"/>
        <v>105915.87234042553</v>
      </c>
      <c r="I416" s="57" t="s">
        <v>7381</v>
      </c>
      <c r="J416" s="58">
        <v>47</v>
      </c>
      <c r="K416" s="58">
        <v>4978046</v>
      </c>
      <c r="L416" s="57" t="s">
        <v>7420</v>
      </c>
      <c r="M416" s="57" t="s">
        <v>7418</v>
      </c>
      <c r="N416" t="s">
        <v>10937</v>
      </c>
      <c r="O416" s="21"/>
      <c r="P416" s="21"/>
      <c r="T416" s="2">
        <v>47</v>
      </c>
      <c r="U416" s="2">
        <f t="shared" si="25"/>
        <v>0</v>
      </c>
    </row>
    <row r="417" spans="1:21" customFormat="1" ht="15" x14ac:dyDescent="0.25">
      <c r="A417" s="38" t="s">
        <v>2146</v>
      </c>
      <c r="B417" s="39" t="s">
        <v>828</v>
      </c>
      <c r="C417" s="40" t="s">
        <v>829</v>
      </c>
      <c r="D417" s="215" t="s">
        <v>7378</v>
      </c>
      <c r="E417" s="41">
        <v>12</v>
      </c>
      <c r="F417" s="41">
        <v>1259961</v>
      </c>
      <c r="G417" s="42">
        <f t="shared" si="24"/>
        <v>48.46003846153846</v>
      </c>
      <c r="H417" s="43">
        <f t="shared" si="23"/>
        <v>104996.75</v>
      </c>
      <c r="I417" s="57" t="s">
        <v>7381</v>
      </c>
      <c r="J417" s="58">
        <v>12</v>
      </c>
      <c r="K417" s="58">
        <v>1259961</v>
      </c>
      <c r="L417" s="57" t="s">
        <v>7420</v>
      </c>
      <c r="M417" s="57" t="s">
        <v>7418</v>
      </c>
      <c r="N417" t="s">
        <v>10937</v>
      </c>
      <c r="O417" s="21"/>
      <c r="P417" s="21"/>
      <c r="T417" s="2">
        <v>12</v>
      </c>
      <c r="U417" s="2">
        <f t="shared" si="25"/>
        <v>0</v>
      </c>
    </row>
    <row r="418" spans="1:21" customFormat="1" ht="15" x14ac:dyDescent="0.25">
      <c r="A418" s="38" t="s">
        <v>2146</v>
      </c>
      <c r="B418" s="39" t="s">
        <v>830</v>
      </c>
      <c r="C418" s="40" t="s">
        <v>831</v>
      </c>
      <c r="D418" s="215" t="s">
        <v>7378</v>
      </c>
      <c r="E418" s="41">
        <v>12</v>
      </c>
      <c r="F418" s="41">
        <v>1259961</v>
      </c>
      <c r="G418" s="42">
        <f t="shared" si="24"/>
        <v>48.46003846153846</v>
      </c>
      <c r="H418" s="43">
        <f t="shared" si="23"/>
        <v>104996.75</v>
      </c>
      <c r="I418" s="57" t="s">
        <v>7381</v>
      </c>
      <c r="J418" s="58">
        <v>12</v>
      </c>
      <c r="K418" s="58">
        <v>1259961</v>
      </c>
      <c r="L418" s="57" t="s">
        <v>7420</v>
      </c>
      <c r="M418" s="57" t="s">
        <v>7418</v>
      </c>
      <c r="N418" t="s">
        <v>10937</v>
      </c>
      <c r="O418" s="21"/>
      <c r="P418" s="21"/>
      <c r="T418" s="2">
        <v>12</v>
      </c>
      <c r="U418" s="2">
        <f t="shared" si="25"/>
        <v>0</v>
      </c>
    </row>
    <row r="419" spans="1:21" customFormat="1" ht="15" x14ac:dyDescent="0.25">
      <c r="A419" s="38" t="s">
        <v>2146</v>
      </c>
      <c r="B419" s="39" t="s">
        <v>832</v>
      </c>
      <c r="C419" s="40" t="s">
        <v>833</v>
      </c>
      <c r="D419" s="57" t="s">
        <v>7383</v>
      </c>
      <c r="E419" s="41">
        <v>250</v>
      </c>
      <c r="F419" s="41">
        <v>825000</v>
      </c>
      <c r="G419" s="42">
        <f t="shared" si="24"/>
        <v>31.73076923076923</v>
      </c>
      <c r="H419" s="43">
        <f t="shared" si="23"/>
        <v>3300</v>
      </c>
      <c r="I419" s="57" t="s">
        <v>7380</v>
      </c>
      <c r="J419" s="58">
        <v>250</v>
      </c>
      <c r="K419" s="58">
        <v>825000</v>
      </c>
      <c r="L419" s="57" t="s">
        <v>7420</v>
      </c>
      <c r="M419" s="57" t="s">
        <v>7416</v>
      </c>
      <c r="N419" t="s">
        <v>10937</v>
      </c>
      <c r="O419" s="2"/>
      <c r="P419" s="2"/>
      <c r="Q419" s="2"/>
      <c r="R419" s="2"/>
      <c r="S419" s="2"/>
      <c r="T419" s="2">
        <v>250</v>
      </c>
      <c r="U419" s="2">
        <f t="shared" si="25"/>
        <v>0</v>
      </c>
    </row>
    <row r="420" spans="1:21" customFormat="1" ht="15" x14ac:dyDescent="0.25">
      <c r="A420" s="38" t="s">
        <v>2146</v>
      </c>
      <c r="B420" s="39" t="s">
        <v>834</v>
      </c>
      <c r="C420" s="40" t="s">
        <v>835</v>
      </c>
      <c r="D420" s="215" t="s">
        <v>7378</v>
      </c>
      <c r="E420" s="41">
        <v>21</v>
      </c>
      <c r="F420" s="41">
        <v>36493302</v>
      </c>
      <c r="G420" s="42">
        <f t="shared" si="24"/>
        <v>1403.5885384615385</v>
      </c>
      <c r="H420" s="43">
        <f t="shared" si="23"/>
        <v>1737776.2857142857</v>
      </c>
      <c r="I420" s="57" t="s">
        <v>7381</v>
      </c>
      <c r="J420" s="58">
        <v>21</v>
      </c>
      <c r="K420" s="58">
        <v>36493302</v>
      </c>
      <c r="L420" s="57" t="s">
        <v>7420</v>
      </c>
      <c r="M420" s="57" t="s">
        <v>7418</v>
      </c>
      <c r="N420" t="s">
        <v>10937</v>
      </c>
      <c r="O420" s="21"/>
      <c r="P420" s="21"/>
      <c r="T420" s="2">
        <v>21</v>
      </c>
      <c r="U420" s="2">
        <f t="shared" si="25"/>
        <v>0</v>
      </c>
    </row>
    <row r="421" spans="1:21" customFormat="1" ht="15" x14ac:dyDescent="0.25">
      <c r="A421" s="38" t="s">
        <v>2146</v>
      </c>
      <c r="B421" s="39" t="s">
        <v>836</v>
      </c>
      <c r="C421" s="40" t="s">
        <v>837</v>
      </c>
      <c r="D421" s="215" t="s">
        <v>7378</v>
      </c>
      <c r="E421" s="41">
        <v>110</v>
      </c>
      <c r="F421" s="41">
        <v>39351257</v>
      </c>
      <c r="G421" s="42">
        <f t="shared" si="24"/>
        <v>1513.5098846153846</v>
      </c>
      <c r="H421" s="43">
        <f t="shared" si="23"/>
        <v>357738.7</v>
      </c>
      <c r="I421" s="57" t="s">
        <v>7381</v>
      </c>
      <c r="J421" s="58">
        <v>110</v>
      </c>
      <c r="K421" s="58">
        <v>39351257</v>
      </c>
      <c r="L421" s="57" t="s">
        <v>7420</v>
      </c>
      <c r="M421" s="57" t="s">
        <v>7418</v>
      </c>
      <c r="N421" t="s">
        <v>10937</v>
      </c>
      <c r="O421" s="21"/>
      <c r="P421" s="21"/>
      <c r="T421" s="2">
        <v>110</v>
      </c>
      <c r="U421" s="2">
        <f t="shared" si="25"/>
        <v>0</v>
      </c>
    </row>
    <row r="422" spans="1:21" customFormat="1" ht="15" x14ac:dyDescent="0.25">
      <c r="A422" s="38" t="s">
        <v>2146</v>
      </c>
      <c r="B422" s="39" t="s">
        <v>838</v>
      </c>
      <c r="C422" s="40" t="s">
        <v>839</v>
      </c>
      <c r="D422" s="215" t="s">
        <v>7378</v>
      </c>
      <c r="E422" s="41">
        <v>11</v>
      </c>
      <c r="F422" s="41">
        <v>20266328</v>
      </c>
      <c r="G422" s="42">
        <f t="shared" si="24"/>
        <v>779.47415384615385</v>
      </c>
      <c r="H422" s="43">
        <f t="shared" si="23"/>
        <v>1842393.4545454546</v>
      </c>
      <c r="I422" s="57" t="s">
        <v>7381</v>
      </c>
      <c r="J422" s="58">
        <v>11</v>
      </c>
      <c r="K422" s="58">
        <v>20266328</v>
      </c>
      <c r="L422" s="57" t="s">
        <v>7420</v>
      </c>
      <c r="M422" s="57" t="s">
        <v>7418</v>
      </c>
      <c r="N422" t="s">
        <v>10937</v>
      </c>
      <c r="O422" s="21"/>
      <c r="P422" s="21"/>
      <c r="T422" s="2">
        <v>11</v>
      </c>
      <c r="U422" s="2">
        <f t="shared" si="25"/>
        <v>0</v>
      </c>
    </row>
    <row r="423" spans="1:21" customFormat="1" ht="15" x14ac:dyDescent="0.25">
      <c r="A423" s="38" t="s">
        <v>2146</v>
      </c>
      <c r="B423" s="39" t="s">
        <v>840</v>
      </c>
      <c r="C423" s="40" t="s">
        <v>841</v>
      </c>
      <c r="D423" s="215" t="s">
        <v>7378</v>
      </c>
      <c r="E423" s="41">
        <v>8</v>
      </c>
      <c r="F423" s="41">
        <v>10745400</v>
      </c>
      <c r="G423" s="42">
        <f t="shared" si="24"/>
        <v>413.28461538461539</v>
      </c>
      <c r="H423" s="43">
        <f t="shared" si="23"/>
        <v>1343175</v>
      </c>
      <c r="I423" s="57" t="s">
        <v>7381</v>
      </c>
      <c r="J423" s="58">
        <v>8</v>
      </c>
      <c r="K423" s="58">
        <v>10745400</v>
      </c>
      <c r="L423" s="57" t="s">
        <v>7420</v>
      </c>
      <c r="M423" s="57" t="s">
        <v>7418</v>
      </c>
      <c r="N423" t="s">
        <v>10937</v>
      </c>
      <c r="O423" s="21"/>
      <c r="P423" s="21"/>
      <c r="T423" s="2">
        <v>8</v>
      </c>
      <c r="U423" s="2">
        <f t="shared" si="25"/>
        <v>0</v>
      </c>
    </row>
    <row r="424" spans="1:21" customFormat="1" ht="15" x14ac:dyDescent="0.25">
      <c r="A424" s="38" t="s">
        <v>2146</v>
      </c>
      <c r="B424" s="39" t="s">
        <v>842</v>
      </c>
      <c r="C424" s="40" t="s">
        <v>843</v>
      </c>
      <c r="D424" s="215" t="s">
        <v>7378</v>
      </c>
      <c r="E424" s="41">
        <v>21</v>
      </c>
      <c r="F424" s="41">
        <v>20667984</v>
      </c>
      <c r="G424" s="42">
        <f t="shared" si="24"/>
        <v>794.92246153846156</v>
      </c>
      <c r="H424" s="43">
        <f t="shared" si="23"/>
        <v>984189.71428571432</v>
      </c>
      <c r="I424" s="57" t="s">
        <v>7381</v>
      </c>
      <c r="J424" s="58">
        <v>21</v>
      </c>
      <c r="K424" s="58">
        <v>20667984</v>
      </c>
      <c r="L424" s="57" t="s">
        <v>7420</v>
      </c>
      <c r="M424" s="57" t="s">
        <v>7418</v>
      </c>
      <c r="N424" t="s">
        <v>10937</v>
      </c>
      <c r="O424" s="21"/>
      <c r="P424" s="21"/>
      <c r="T424" s="2">
        <v>21</v>
      </c>
      <c r="U424" s="2">
        <f t="shared" si="25"/>
        <v>0</v>
      </c>
    </row>
    <row r="425" spans="1:21" customFormat="1" ht="15" x14ac:dyDescent="0.25">
      <c r="A425" s="38" t="s">
        <v>2146</v>
      </c>
      <c r="B425" s="39" t="s">
        <v>844</v>
      </c>
      <c r="C425" s="40" t="s">
        <v>845</v>
      </c>
      <c r="D425" s="215" t="s">
        <v>7378</v>
      </c>
      <c r="E425" s="41">
        <v>11</v>
      </c>
      <c r="F425" s="41">
        <v>8014741</v>
      </c>
      <c r="G425" s="42">
        <f t="shared" si="24"/>
        <v>308.25926923076923</v>
      </c>
      <c r="H425" s="43">
        <f t="shared" si="23"/>
        <v>728612.81818181823</v>
      </c>
      <c r="I425" s="57" t="s">
        <v>7381</v>
      </c>
      <c r="J425" s="58">
        <v>11</v>
      </c>
      <c r="K425" s="58">
        <v>8014741</v>
      </c>
      <c r="L425" s="57" t="s">
        <v>7420</v>
      </c>
      <c r="M425" s="57" t="s">
        <v>7418</v>
      </c>
      <c r="N425" t="s">
        <v>10937</v>
      </c>
      <c r="O425" s="21"/>
      <c r="P425" s="21"/>
      <c r="T425" s="2">
        <v>11</v>
      </c>
      <c r="U425" s="2">
        <f t="shared" si="25"/>
        <v>0</v>
      </c>
    </row>
    <row r="426" spans="1:21" customFormat="1" ht="15" x14ac:dyDescent="0.25">
      <c r="A426" s="38" t="s">
        <v>2146</v>
      </c>
      <c r="B426" s="39" t="s">
        <v>846</v>
      </c>
      <c r="C426" s="40" t="s">
        <v>847</v>
      </c>
      <c r="D426" s="215" t="s">
        <v>7378</v>
      </c>
      <c r="E426" s="41">
        <v>22</v>
      </c>
      <c r="F426" s="41">
        <v>13919959</v>
      </c>
      <c r="G426" s="42">
        <f t="shared" si="24"/>
        <v>535.38303846153849</v>
      </c>
      <c r="H426" s="43">
        <f t="shared" si="23"/>
        <v>632725.40909090906</v>
      </c>
      <c r="I426" s="57" t="s">
        <v>7381</v>
      </c>
      <c r="J426" s="58">
        <v>22</v>
      </c>
      <c r="K426" s="58">
        <v>13919959</v>
      </c>
      <c r="L426" s="57" t="s">
        <v>7420</v>
      </c>
      <c r="M426" s="57" t="s">
        <v>7418</v>
      </c>
      <c r="N426" t="s">
        <v>10937</v>
      </c>
      <c r="O426" s="21"/>
      <c r="P426" s="21"/>
      <c r="T426" s="2">
        <v>22</v>
      </c>
      <c r="U426" s="2">
        <f t="shared" si="25"/>
        <v>0</v>
      </c>
    </row>
    <row r="427" spans="1:21" customFormat="1" ht="15" x14ac:dyDescent="0.25">
      <c r="A427" s="38" t="s">
        <v>2146</v>
      </c>
      <c r="B427" s="39" t="s">
        <v>848</v>
      </c>
      <c r="C427" s="40" t="s">
        <v>849</v>
      </c>
      <c r="D427" s="215" t="s">
        <v>7378</v>
      </c>
      <c r="E427" s="41">
        <v>19</v>
      </c>
      <c r="F427" s="41">
        <v>11805864</v>
      </c>
      <c r="G427" s="42">
        <f t="shared" si="24"/>
        <v>454.07169230769233</v>
      </c>
      <c r="H427" s="43">
        <f t="shared" si="23"/>
        <v>621361.26315789472</v>
      </c>
      <c r="I427" s="57" t="s">
        <v>7381</v>
      </c>
      <c r="J427" s="58">
        <v>19</v>
      </c>
      <c r="K427" s="58">
        <v>11805864</v>
      </c>
      <c r="L427" s="57" t="s">
        <v>7420</v>
      </c>
      <c r="M427" s="57" t="s">
        <v>7418</v>
      </c>
      <c r="N427" t="s">
        <v>10937</v>
      </c>
      <c r="O427" s="21"/>
      <c r="P427" s="21"/>
      <c r="T427" s="2">
        <v>19</v>
      </c>
      <c r="U427" s="2">
        <f t="shared" si="25"/>
        <v>0</v>
      </c>
    </row>
    <row r="428" spans="1:21" customFormat="1" ht="15" x14ac:dyDescent="0.25">
      <c r="A428" s="38" t="s">
        <v>2146</v>
      </c>
      <c r="B428" s="39" t="s">
        <v>850</v>
      </c>
      <c r="C428" s="40" t="s">
        <v>851</v>
      </c>
      <c r="D428" s="215" t="s">
        <v>7378</v>
      </c>
      <c r="E428" s="41">
        <v>78</v>
      </c>
      <c r="F428" s="41">
        <v>47300454</v>
      </c>
      <c r="G428" s="42">
        <f t="shared" si="24"/>
        <v>1819.2482307692308</v>
      </c>
      <c r="H428" s="43">
        <f t="shared" si="23"/>
        <v>606416.07692307688</v>
      </c>
      <c r="I428" s="57" t="s">
        <v>7381</v>
      </c>
      <c r="J428" s="58">
        <v>78</v>
      </c>
      <c r="K428" s="58">
        <v>47300454</v>
      </c>
      <c r="L428" s="57" t="s">
        <v>7420</v>
      </c>
      <c r="M428" s="57" t="s">
        <v>7418</v>
      </c>
      <c r="N428" t="s">
        <v>10937</v>
      </c>
      <c r="O428" s="21"/>
      <c r="P428" s="21"/>
      <c r="T428" s="2">
        <v>78</v>
      </c>
      <c r="U428" s="2">
        <f t="shared" si="25"/>
        <v>0</v>
      </c>
    </row>
    <row r="429" spans="1:21" customFormat="1" ht="15" x14ac:dyDescent="0.25">
      <c r="A429" s="38" t="s">
        <v>2146</v>
      </c>
      <c r="B429" s="39" t="s">
        <v>852</v>
      </c>
      <c r="C429" s="40" t="s">
        <v>853</v>
      </c>
      <c r="D429" s="215" t="s">
        <v>7378</v>
      </c>
      <c r="E429" s="41">
        <v>11</v>
      </c>
      <c r="F429" s="41">
        <v>7000906</v>
      </c>
      <c r="G429" s="42">
        <f t="shared" si="24"/>
        <v>269.26561538461539</v>
      </c>
      <c r="H429" s="43">
        <f t="shared" si="23"/>
        <v>636446</v>
      </c>
      <c r="I429" s="57" t="s">
        <v>7381</v>
      </c>
      <c r="J429" s="58">
        <v>11</v>
      </c>
      <c r="K429" s="58">
        <v>7000906</v>
      </c>
      <c r="L429" s="57" t="s">
        <v>7420</v>
      </c>
      <c r="M429" s="57" t="s">
        <v>7418</v>
      </c>
      <c r="N429" t="s">
        <v>10937</v>
      </c>
      <c r="O429" s="21"/>
      <c r="P429" s="21"/>
      <c r="T429" s="2">
        <v>11</v>
      </c>
      <c r="U429" s="2">
        <f t="shared" si="25"/>
        <v>0</v>
      </c>
    </row>
    <row r="430" spans="1:21" customFormat="1" ht="15" x14ac:dyDescent="0.25">
      <c r="A430" s="38" t="s">
        <v>2146</v>
      </c>
      <c r="B430" s="39" t="s">
        <v>854</v>
      </c>
      <c r="C430" s="40" t="s">
        <v>855</v>
      </c>
      <c r="D430" s="57" t="s">
        <v>7383</v>
      </c>
      <c r="E430" s="41">
        <v>1086.7188810000007</v>
      </c>
      <c r="F430" s="41">
        <v>10119526.219871998</v>
      </c>
      <c r="G430" s="42">
        <f t="shared" si="24"/>
        <v>389.21254691815375</v>
      </c>
      <c r="H430" s="43">
        <f t="shared" si="23"/>
        <v>9311.9999999999927</v>
      </c>
      <c r="I430" s="57" t="s">
        <v>7376</v>
      </c>
      <c r="J430" s="58">
        <v>0</v>
      </c>
      <c r="K430" s="58">
        <v>0</v>
      </c>
      <c r="L430" s="57" t="s">
        <v>7419</v>
      </c>
      <c r="M430" s="57"/>
      <c r="N430" t="s">
        <v>10939</v>
      </c>
      <c r="T430" s="2">
        <v>1172.0331389999992</v>
      </c>
      <c r="U430" s="2">
        <f t="shared" si="25"/>
        <v>-85.314257999998517</v>
      </c>
    </row>
    <row r="431" spans="1:21" customFormat="1" ht="15" x14ac:dyDescent="0.25">
      <c r="A431" s="38" t="s">
        <v>2146</v>
      </c>
      <c r="B431" s="39" t="s">
        <v>856</v>
      </c>
      <c r="C431" s="40" t="s">
        <v>857</v>
      </c>
      <c r="D431" s="57" t="s">
        <v>7383</v>
      </c>
      <c r="E431" s="41">
        <v>1106.0036849999997</v>
      </c>
      <c r="F431" s="41">
        <v>4377562.5852300003</v>
      </c>
      <c r="G431" s="42">
        <f t="shared" si="24"/>
        <v>168.3677917396154</v>
      </c>
      <c r="H431" s="43">
        <f t="shared" si="23"/>
        <v>3958.0000000000014</v>
      </c>
      <c r="I431" s="57" t="s">
        <v>7376</v>
      </c>
      <c r="J431" s="58">
        <v>0</v>
      </c>
      <c r="K431" s="58">
        <v>0</v>
      </c>
      <c r="L431" s="57" t="s">
        <v>7419</v>
      </c>
      <c r="M431" s="57"/>
      <c r="N431" t="s">
        <v>10939</v>
      </c>
      <c r="T431" s="2">
        <v>1191.317943</v>
      </c>
      <c r="U431" s="2">
        <f t="shared" si="25"/>
        <v>-85.314258000000336</v>
      </c>
    </row>
    <row r="432" spans="1:21" customFormat="1" ht="15" x14ac:dyDescent="0.25">
      <c r="A432" s="38" t="s">
        <v>2146</v>
      </c>
      <c r="B432" s="39" t="s">
        <v>858</v>
      </c>
      <c r="C432" s="40" t="s">
        <v>859</v>
      </c>
      <c r="D432" s="57" t="s">
        <v>7378</v>
      </c>
      <c r="E432" s="41">
        <v>600</v>
      </c>
      <c r="F432" s="41">
        <v>1440000</v>
      </c>
      <c r="G432" s="42">
        <f t="shared" si="24"/>
        <v>55.384615384615387</v>
      </c>
      <c r="H432" s="43">
        <f t="shared" si="23"/>
        <v>2400</v>
      </c>
      <c r="I432" s="57" t="s">
        <v>7381</v>
      </c>
      <c r="J432" s="58">
        <v>600</v>
      </c>
      <c r="K432" s="58">
        <v>1440000</v>
      </c>
      <c r="L432" s="57" t="s">
        <v>7420</v>
      </c>
      <c r="M432" s="57" t="s">
        <v>7418</v>
      </c>
      <c r="N432" t="s">
        <v>10937</v>
      </c>
      <c r="T432" s="2">
        <v>600</v>
      </c>
      <c r="U432" s="2">
        <f t="shared" si="25"/>
        <v>0</v>
      </c>
    </row>
    <row r="433" spans="1:21" customFormat="1" ht="15" x14ac:dyDescent="0.25">
      <c r="A433" s="38" t="s">
        <v>2146</v>
      </c>
      <c r="B433" s="39" t="s">
        <v>860</v>
      </c>
      <c r="C433" s="40" t="s">
        <v>861</v>
      </c>
      <c r="D433" s="57" t="s">
        <v>7378</v>
      </c>
      <c r="E433" s="41">
        <v>10</v>
      </c>
      <c r="F433" s="41">
        <v>1150000</v>
      </c>
      <c r="G433" s="42">
        <f t="shared" si="24"/>
        <v>44.230769230769234</v>
      </c>
      <c r="H433" s="43">
        <f t="shared" si="23"/>
        <v>115000</v>
      </c>
      <c r="I433" s="57" t="s">
        <v>7381</v>
      </c>
      <c r="J433" s="58">
        <v>10</v>
      </c>
      <c r="K433" s="58">
        <v>1150000</v>
      </c>
      <c r="L433" s="57" t="s">
        <v>7420</v>
      </c>
      <c r="M433" s="57" t="s">
        <v>7418</v>
      </c>
      <c r="N433" t="s">
        <v>10937</v>
      </c>
      <c r="T433" s="2">
        <v>10</v>
      </c>
      <c r="U433" s="2">
        <f t="shared" si="25"/>
        <v>0</v>
      </c>
    </row>
    <row r="434" spans="1:21" customFormat="1" ht="15" x14ac:dyDescent="0.25">
      <c r="A434" s="38" t="s">
        <v>2146</v>
      </c>
      <c r="B434" s="39" t="s">
        <v>862</v>
      </c>
      <c r="C434" s="40" t="s">
        <v>863</v>
      </c>
      <c r="D434" s="57" t="s">
        <v>7378</v>
      </c>
      <c r="E434" s="41">
        <v>5572</v>
      </c>
      <c r="F434" s="41">
        <v>4139016</v>
      </c>
      <c r="G434" s="42">
        <f t="shared" si="24"/>
        <v>159.19292307692308</v>
      </c>
      <c r="H434" s="43">
        <f t="shared" si="23"/>
        <v>742.8241206030151</v>
      </c>
      <c r="I434" s="57" t="s">
        <v>7381</v>
      </c>
      <c r="J434" s="58">
        <v>5572</v>
      </c>
      <c r="K434" s="58">
        <v>4139016</v>
      </c>
      <c r="L434" s="57" t="s">
        <v>7420</v>
      </c>
      <c r="M434" s="57" t="s">
        <v>7418</v>
      </c>
      <c r="N434" t="s">
        <v>10937</v>
      </c>
      <c r="T434" s="2">
        <v>5572</v>
      </c>
      <c r="U434" s="2">
        <f t="shared" si="25"/>
        <v>0</v>
      </c>
    </row>
    <row r="435" spans="1:21" customFormat="1" ht="15" x14ac:dyDescent="0.25">
      <c r="A435" s="38" t="s">
        <v>2146</v>
      </c>
      <c r="B435" s="39" t="s">
        <v>864</v>
      </c>
      <c r="C435" s="40" t="s">
        <v>865</v>
      </c>
      <c r="D435" s="57" t="s">
        <v>7378</v>
      </c>
      <c r="E435" s="41">
        <v>2841</v>
      </c>
      <c r="F435" s="41">
        <v>1029995</v>
      </c>
      <c r="G435" s="42">
        <f t="shared" si="24"/>
        <v>39.615192307692311</v>
      </c>
      <c r="H435" s="43">
        <f t="shared" si="23"/>
        <v>362.54663850756776</v>
      </c>
      <c r="I435" s="57" t="s">
        <v>7381</v>
      </c>
      <c r="J435" s="58">
        <v>2841</v>
      </c>
      <c r="K435" s="58">
        <v>1029995</v>
      </c>
      <c r="L435" s="57" t="s">
        <v>7420</v>
      </c>
      <c r="M435" s="57" t="s">
        <v>7418</v>
      </c>
      <c r="N435" t="s">
        <v>10937</v>
      </c>
      <c r="T435" s="2">
        <v>2841</v>
      </c>
      <c r="U435" s="2">
        <f t="shared" si="25"/>
        <v>0</v>
      </c>
    </row>
    <row r="436" spans="1:21" customFormat="1" ht="15" x14ac:dyDescent="0.25">
      <c r="A436" s="38" t="s">
        <v>2146</v>
      </c>
      <c r="B436" s="39" t="s">
        <v>866</v>
      </c>
      <c r="C436" s="40" t="s">
        <v>867</v>
      </c>
      <c r="D436" s="57" t="s">
        <v>7383</v>
      </c>
      <c r="E436" s="41">
        <v>455.85267499999372</v>
      </c>
      <c r="F436" s="41">
        <v>2688996.8869177699</v>
      </c>
      <c r="G436" s="42">
        <f t="shared" si="24"/>
        <v>103.422957189145</v>
      </c>
      <c r="H436" s="43">
        <f t="shared" si="23"/>
        <v>5898.8287979615498</v>
      </c>
      <c r="I436" s="57" t="s">
        <v>7376</v>
      </c>
      <c r="J436" s="58">
        <v>0</v>
      </c>
      <c r="K436" s="58">
        <v>0</v>
      </c>
      <c r="L436" s="57" t="s">
        <v>7419</v>
      </c>
      <c r="M436" s="57"/>
      <c r="N436" t="s">
        <v>10939</v>
      </c>
      <c r="T436" s="2">
        <v>354.85371399999804</v>
      </c>
      <c r="U436" s="2">
        <f t="shared" si="25"/>
        <v>100.99896099999569</v>
      </c>
    </row>
    <row r="437" spans="1:21" customFormat="1" ht="15" x14ac:dyDescent="0.25">
      <c r="A437" s="38" t="s">
        <v>2146</v>
      </c>
      <c r="B437" s="39" t="s">
        <v>868</v>
      </c>
      <c r="C437" s="40" t="s">
        <v>869</v>
      </c>
      <c r="D437" s="57" t="s">
        <v>7383</v>
      </c>
      <c r="E437" s="41">
        <v>504.85267499998827</v>
      </c>
      <c r="F437" s="41">
        <v>2924020.5924446955</v>
      </c>
      <c r="G437" s="42">
        <f t="shared" si="24"/>
        <v>112.46233047864213</v>
      </c>
      <c r="H437" s="43">
        <f t="shared" si="23"/>
        <v>5791.8294529087389</v>
      </c>
      <c r="I437" s="57" t="s">
        <v>7376</v>
      </c>
      <c r="J437" s="58">
        <v>0</v>
      </c>
      <c r="K437" s="58">
        <v>0</v>
      </c>
      <c r="L437" s="57" t="s">
        <v>7419</v>
      </c>
      <c r="M437" s="57"/>
      <c r="N437" t="s">
        <v>10939</v>
      </c>
      <c r="T437" s="2">
        <v>366.85371399999076</v>
      </c>
      <c r="U437" s="2">
        <f t="shared" si="25"/>
        <v>137.99896099999751</v>
      </c>
    </row>
    <row r="438" spans="1:21" customFormat="1" ht="15" x14ac:dyDescent="0.25">
      <c r="A438" s="38" t="s">
        <v>2146</v>
      </c>
      <c r="B438" s="39" t="s">
        <v>870</v>
      </c>
      <c r="C438" s="40" t="s">
        <v>871</v>
      </c>
      <c r="D438" s="57" t="s">
        <v>7383</v>
      </c>
      <c r="E438" s="41">
        <v>411.97742799999924</v>
      </c>
      <c r="F438" s="41">
        <v>1429773.958852239</v>
      </c>
      <c r="G438" s="42">
        <f t="shared" si="24"/>
        <v>54.991306109701497</v>
      </c>
      <c r="H438" s="43">
        <f t="shared" si="23"/>
        <v>3470.5152799105335</v>
      </c>
      <c r="I438" s="57" t="s">
        <v>7376</v>
      </c>
      <c r="J438" s="58">
        <v>0</v>
      </c>
      <c r="K438" s="58">
        <v>0</v>
      </c>
      <c r="L438" s="57" t="s">
        <v>7419</v>
      </c>
      <c r="M438" s="57"/>
      <c r="N438" t="s">
        <v>10939</v>
      </c>
      <c r="T438" s="2">
        <v>1079.1606499999989</v>
      </c>
      <c r="U438" s="2">
        <f t="shared" si="25"/>
        <v>-667.18322199999966</v>
      </c>
    </row>
    <row r="439" spans="1:21" customFormat="1" ht="15" x14ac:dyDescent="0.25">
      <c r="A439" s="38" t="s">
        <v>2146</v>
      </c>
      <c r="B439" s="39" t="s">
        <v>872</v>
      </c>
      <c r="C439" s="40" t="s">
        <v>873</v>
      </c>
      <c r="D439" s="57" t="s">
        <v>7383</v>
      </c>
      <c r="E439" s="41">
        <v>3602</v>
      </c>
      <c r="F439" s="41">
        <v>551106</v>
      </c>
      <c r="G439" s="42">
        <f t="shared" si="24"/>
        <v>21.196384615384616</v>
      </c>
      <c r="H439" s="43">
        <f t="shared" si="23"/>
        <v>153</v>
      </c>
      <c r="I439" s="57" t="s">
        <v>7380</v>
      </c>
      <c r="J439" s="58">
        <v>3602</v>
      </c>
      <c r="K439" s="58">
        <v>551106</v>
      </c>
      <c r="L439" s="57" t="s">
        <v>7420</v>
      </c>
      <c r="M439" s="57" t="s">
        <v>7416</v>
      </c>
      <c r="N439" t="s">
        <v>10937</v>
      </c>
      <c r="O439" s="2"/>
      <c r="P439" s="2"/>
      <c r="Q439" s="2"/>
      <c r="R439" s="2"/>
      <c r="S439" s="2"/>
      <c r="T439" s="2">
        <v>3602</v>
      </c>
      <c r="U439" s="2">
        <f t="shared" si="25"/>
        <v>0</v>
      </c>
    </row>
    <row r="440" spans="1:21" customFormat="1" ht="15" x14ac:dyDescent="0.25">
      <c r="A440" s="38" t="s">
        <v>2146</v>
      </c>
      <c r="B440" s="39" t="s">
        <v>874</v>
      </c>
      <c r="C440" s="40" t="s">
        <v>875</v>
      </c>
      <c r="D440" s="57" t="s">
        <v>7383</v>
      </c>
      <c r="E440" s="41">
        <v>3137</v>
      </c>
      <c r="F440" s="41">
        <v>235275</v>
      </c>
      <c r="G440" s="42">
        <f t="shared" si="24"/>
        <v>9.049038461538462</v>
      </c>
      <c r="H440" s="43">
        <f t="shared" si="23"/>
        <v>75</v>
      </c>
      <c r="I440" s="57" t="s">
        <v>7380</v>
      </c>
      <c r="J440" s="58">
        <v>3137</v>
      </c>
      <c r="K440" s="58">
        <v>235275</v>
      </c>
      <c r="L440" s="57" t="s">
        <v>7420</v>
      </c>
      <c r="M440" s="57" t="s">
        <v>7416</v>
      </c>
      <c r="N440" t="s">
        <v>10937</v>
      </c>
      <c r="O440" s="2"/>
      <c r="P440" s="2"/>
      <c r="Q440" s="2"/>
      <c r="R440" s="2"/>
      <c r="S440" s="2"/>
      <c r="T440" s="2">
        <v>3137</v>
      </c>
      <c r="U440" s="2">
        <f t="shared" si="25"/>
        <v>0</v>
      </c>
    </row>
    <row r="441" spans="1:21" customFormat="1" ht="15" x14ac:dyDescent="0.25">
      <c r="A441" s="38" t="s">
        <v>2146</v>
      </c>
      <c r="B441" s="39" t="s">
        <v>876</v>
      </c>
      <c r="C441" s="40" t="s">
        <v>877</v>
      </c>
      <c r="D441" s="57" t="s">
        <v>7383</v>
      </c>
      <c r="E441" s="41">
        <v>38</v>
      </c>
      <c r="F441" s="41">
        <v>21774</v>
      </c>
      <c r="G441" s="42">
        <f t="shared" si="24"/>
        <v>0.83746153846153848</v>
      </c>
      <c r="H441" s="43">
        <f t="shared" si="23"/>
        <v>573</v>
      </c>
      <c r="I441" s="57" t="s">
        <v>7379</v>
      </c>
      <c r="J441" s="58">
        <v>0</v>
      </c>
      <c r="K441" s="58">
        <v>0</v>
      </c>
      <c r="L441" s="57" t="s">
        <v>7419</v>
      </c>
      <c r="M441" s="57"/>
      <c r="N441" t="s">
        <v>10939</v>
      </c>
      <c r="T441" s="2">
        <v>0</v>
      </c>
      <c r="U441" s="2">
        <f t="shared" si="25"/>
        <v>38</v>
      </c>
    </row>
    <row r="442" spans="1:21" customFormat="1" ht="15" x14ac:dyDescent="0.25">
      <c r="A442" s="38" t="s">
        <v>2146</v>
      </c>
      <c r="B442" s="39" t="s">
        <v>878</v>
      </c>
      <c r="C442" s="40" t="s">
        <v>879</v>
      </c>
      <c r="D442" s="57" t="s">
        <v>7383</v>
      </c>
      <c r="E442" s="41">
        <v>112</v>
      </c>
      <c r="F442" s="41">
        <v>77840</v>
      </c>
      <c r="G442" s="42">
        <f t="shared" si="24"/>
        <v>2.993846153846154</v>
      </c>
      <c r="H442" s="43">
        <f t="shared" si="23"/>
        <v>695</v>
      </c>
      <c r="I442" s="57" t="s">
        <v>7379</v>
      </c>
      <c r="J442" s="58">
        <v>0</v>
      </c>
      <c r="K442" s="58">
        <v>0</v>
      </c>
      <c r="L442" s="57" t="s">
        <v>7419</v>
      </c>
      <c r="M442" s="57"/>
      <c r="N442" t="s">
        <v>10939</v>
      </c>
      <c r="T442" s="2">
        <v>0</v>
      </c>
      <c r="U442" s="2">
        <f t="shared" si="25"/>
        <v>112</v>
      </c>
    </row>
    <row r="443" spans="1:21" customFormat="1" ht="15" x14ac:dyDescent="0.25">
      <c r="A443" s="38" t="s">
        <v>2146</v>
      </c>
      <c r="B443" s="39" t="s">
        <v>880</v>
      </c>
      <c r="C443" s="40" t="s">
        <v>881</v>
      </c>
      <c r="D443" s="57" t="s">
        <v>7383</v>
      </c>
      <c r="E443" s="41">
        <v>220</v>
      </c>
      <c r="F443" s="41">
        <v>1386000</v>
      </c>
      <c r="G443" s="42">
        <f t="shared" si="24"/>
        <v>53.307692307692307</v>
      </c>
      <c r="H443" s="43">
        <f t="shared" si="23"/>
        <v>6300</v>
      </c>
      <c r="I443" s="57" t="s">
        <v>7380</v>
      </c>
      <c r="J443" s="58">
        <v>220</v>
      </c>
      <c r="K443" s="58">
        <v>1386000</v>
      </c>
      <c r="L443" s="57" t="s">
        <v>7420</v>
      </c>
      <c r="M443" s="57" t="s">
        <v>7416</v>
      </c>
      <c r="N443" t="s">
        <v>10937</v>
      </c>
      <c r="O443" s="2"/>
      <c r="P443" s="2"/>
      <c r="Q443" s="2"/>
      <c r="R443" s="2"/>
      <c r="S443" s="2"/>
      <c r="T443" s="2">
        <v>220</v>
      </c>
      <c r="U443" s="2">
        <f t="shared" si="25"/>
        <v>0</v>
      </c>
    </row>
    <row r="444" spans="1:21" customFormat="1" ht="15" x14ac:dyDescent="0.25">
      <c r="A444" s="38" t="s">
        <v>2146</v>
      </c>
      <c r="B444" s="39" t="s">
        <v>882</v>
      </c>
      <c r="C444" s="40" t="s">
        <v>883</v>
      </c>
      <c r="D444" s="215" t="s">
        <v>7378</v>
      </c>
      <c r="E444" s="41">
        <v>46482</v>
      </c>
      <c r="F444" s="41">
        <v>284414668</v>
      </c>
      <c r="G444" s="42">
        <f t="shared" si="24"/>
        <v>10939.025692307692</v>
      </c>
      <c r="H444" s="43">
        <f t="shared" si="23"/>
        <v>6118.8130459102449</v>
      </c>
      <c r="I444" s="57" t="s">
        <v>7381</v>
      </c>
      <c r="J444" s="58">
        <v>46482</v>
      </c>
      <c r="K444" s="58">
        <v>284414668</v>
      </c>
      <c r="L444" s="57" t="s">
        <v>7420</v>
      </c>
      <c r="M444" s="57" t="s">
        <v>7418</v>
      </c>
      <c r="N444" t="s">
        <v>10937</v>
      </c>
      <c r="O444" s="21"/>
      <c r="P444" s="21"/>
      <c r="T444" s="2">
        <v>46482</v>
      </c>
      <c r="U444" s="2">
        <f t="shared" si="25"/>
        <v>0</v>
      </c>
    </row>
    <row r="445" spans="1:21" customFormat="1" ht="15" x14ac:dyDescent="0.25">
      <c r="A445" s="38" t="s">
        <v>2146</v>
      </c>
      <c r="B445" s="39" t="s">
        <v>884</v>
      </c>
      <c r="C445" s="40" t="s">
        <v>885</v>
      </c>
      <c r="D445" s="57" t="s">
        <v>7383</v>
      </c>
      <c r="E445" s="41">
        <v>29.832700000000003</v>
      </c>
      <c r="F445" s="41">
        <v>241849624.6975314</v>
      </c>
      <c r="G445" s="42">
        <f t="shared" si="24"/>
        <v>9301.9086422127457</v>
      </c>
      <c r="H445" s="43">
        <f t="shared" si="23"/>
        <v>8106863.4316549078</v>
      </c>
      <c r="I445" s="57" t="s">
        <v>7376</v>
      </c>
      <c r="J445" s="58">
        <v>0</v>
      </c>
      <c r="K445" s="58">
        <v>0</v>
      </c>
      <c r="L445" s="57" t="s">
        <v>7419</v>
      </c>
      <c r="M445" s="57"/>
      <c r="N445" t="s">
        <v>10939</v>
      </c>
      <c r="T445" s="2">
        <v>63</v>
      </c>
      <c r="U445" s="2">
        <f t="shared" si="25"/>
        <v>-33.167299999999997</v>
      </c>
    </row>
    <row r="446" spans="1:21" customFormat="1" ht="15" x14ac:dyDescent="0.25">
      <c r="A446" s="38" t="s">
        <v>2146</v>
      </c>
      <c r="B446" s="39" t="s">
        <v>886</v>
      </c>
      <c r="C446" s="40" t="s">
        <v>887</v>
      </c>
      <c r="D446" s="215" t="s">
        <v>7378</v>
      </c>
      <c r="E446" s="41">
        <v>34990</v>
      </c>
      <c r="F446" s="41">
        <v>25316162</v>
      </c>
      <c r="G446" s="42">
        <f t="shared" si="24"/>
        <v>973.69853846153842</v>
      </c>
      <c r="H446" s="43">
        <f t="shared" si="23"/>
        <v>723.52563589597025</v>
      </c>
      <c r="I446" s="57" t="s">
        <v>7381</v>
      </c>
      <c r="J446" s="58">
        <v>34990</v>
      </c>
      <c r="K446" s="58">
        <v>25316162</v>
      </c>
      <c r="L446" s="57" t="s">
        <v>7420</v>
      </c>
      <c r="M446" s="57" t="s">
        <v>7418</v>
      </c>
      <c r="N446" t="s">
        <v>10937</v>
      </c>
      <c r="O446" s="21"/>
      <c r="P446" s="21"/>
      <c r="T446" s="2">
        <v>34990</v>
      </c>
      <c r="U446" s="2">
        <f t="shared" si="25"/>
        <v>0</v>
      </c>
    </row>
    <row r="447" spans="1:21" customFormat="1" ht="15" x14ac:dyDescent="0.25">
      <c r="A447" s="38" t="s">
        <v>2146</v>
      </c>
      <c r="B447" s="39" t="s">
        <v>888</v>
      </c>
      <c r="C447" s="40" t="s">
        <v>889</v>
      </c>
      <c r="D447" s="57" t="s">
        <v>7383</v>
      </c>
      <c r="E447" s="41">
        <v>3836</v>
      </c>
      <c r="F447" s="41">
        <v>34926285.762458682</v>
      </c>
      <c r="G447" s="42">
        <f t="shared" si="24"/>
        <v>1343.3186831714877</v>
      </c>
      <c r="H447" s="43">
        <f t="shared" si="23"/>
        <v>9104.8711580966319</v>
      </c>
      <c r="I447" s="57" t="s">
        <v>7376</v>
      </c>
      <c r="J447" s="58">
        <v>0</v>
      </c>
      <c r="K447" s="58">
        <v>0</v>
      </c>
      <c r="L447" s="57" t="s">
        <v>7419</v>
      </c>
      <c r="M447" s="57"/>
      <c r="N447" t="s">
        <v>10939</v>
      </c>
      <c r="T447" s="2">
        <v>21374</v>
      </c>
      <c r="U447" s="2">
        <f t="shared" si="25"/>
        <v>-17538</v>
      </c>
    </row>
    <row r="448" spans="1:21" customFormat="1" ht="15" x14ac:dyDescent="0.25">
      <c r="A448" s="38" t="s">
        <v>2146</v>
      </c>
      <c r="B448" s="39" t="s">
        <v>890</v>
      </c>
      <c r="C448" s="40" t="s">
        <v>891</v>
      </c>
      <c r="D448" s="57" t="s">
        <v>7383</v>
      </c>
      <c r="E448" s="41">
        <v>18986</v>
      </c>
      <c r="F448" s="41">
        <v>8589222.1672721021</v>
      </c>
      <c r="G448" s="42">
        <f t="shared" si="24"/>
        <v>330.3546987412347</v>
      </c>
      <c r="H448" s="43">
        <f t="shared" si="23"/>
        <v>452.39767024502805</v>
      </c>
      <c r="I448" s="57" t="s">
        <v>7376</v>
      </c>
      <c r="J448" s="58">
        <v>0</v>
      </c>
      <c r="K448" s="58">
        <v>0</v>
      </c>
      <c r="L448" s="57" t="s">
        <v>7419</v>
      </c>
      <c r="M448" s="57"/>
      <c r="N448" t="s">
        <v>10939</v>
      </c>
      <c r="T448" s="2">
        <v>8880</v>
      </c>
      <c r="U448" s="2">
        <f t="shared" si="25"/>
        <v>10106</v>
      </c>
    </row>
    <row r="449" spans="1:21" customFormat="1" ht="15" x14ac:dyDescent="0.25">
      <c r="A449" s="38" t="s">
        <v>2146</v>
      </c>
      <c r="B449" s="39" t="s">
        <v>892</v>
      </c>
      <c r="C449" s="40" t="s">
        <v>893</v>
      </c>
      <c r="D449" s="57" t="s">
        <v>7383</v>
      </c>
      <c r="E449" s="41">
        <v>1027</v>
      </c>
      <c r="F449" s="41">
        <v>335674.81281172601</v>
      </c>
      <c r="G449" s="42">
        <f t="shared" si="24"/>
        <v>12.910569723527923</v>
      </c>
      <c r="H449" s="43">
        <f t="shared" si="23"/>
        <v>326.84986641842846</v>
      </c>
      <c r="I449" s="57" t="s">
        <v>7379</v>
      </c>
      <c r="J449" s="58">
        <v>0</v>
      </c>
      <c r="K449" s="58">
        <v>0</v>
      </c>
      <c r="L449" s="57" t="s">
        <v>7419</v>
      </c>
      <c r="M449" s="57"/>
      <c r="N449" t="s">
        <v>10939</v>
      </c>
      <c r="T449" s="2">
        <v>1520</v>
      </c>
      <c r="U449" s="2">
        <f t="shared" si="25"/>
        <v>-493</v>
      </c>
    </row>
    <row r="450" spans="1:21" customFormat="1" ht="15" x14ac:dyDescent="0.25">
      <c r="A450" s="38" t="s">
        <v>2146</v>
      </c>
      <c r="B450" s="39" t="s">
        <v>894</v>
      </c>
      <c r="C450" s="40" t="s">
        <v>895</v>
      </c>
      <c r="D450" s="57" t="s">
        <v>7378</v>
      </c>
      <c r="E450" s="41">
        <v>2900</v>
      </c>
      <c r="F450" s="41">
        <v>2900000</v>
      </c>
      <c r="G450" s="42">
        <f t="shared" si="24"/>
        <v>111.53846153846153</v>
      </c>
      <c r="H450" s="43">
        <f t="shared" si="23"/>
        <v>1000</v>
      </c>
      <c r="I450" s="57" t="s">
        <v>7381</v>
      </c>
      <c r="J450" s="58">
        <v>2900</v>
      </c>
      <c r="K450" s="58">
        <v>2900000</v>
      </c>
      <c r="L450" s="57" t="s">
        <v>7420</v>
      </c>
      <c r="M450" s="57" t="s">
        <v>7418</v>
      </c>
      <c r="N450" t="s">
        <v>10937</v>
      </c>
      <c r="T450" s="2">
        <v>2900</v>
      </c>
      <c r="U450" s="2">
        <f t="shared" si="25"/>
        <v>0</v>
      </c>
    </row>
    <row r="451" spans="1:21" customFormat="1" ht="15" x14ac:dyDescent="0.25">
      <c r="A451" s="38" t="s">
        <v>2146</v>
      </c>
      <c r="B451" s="39" t="s">
        <v>896</v>
      </c>
      <c r="C451" s="40" t="s">
        <v>897</v>
      </c>
      <c r="D451" s="57" t="s">
        <v>7378</v>
      </c>
      <c r="E451" s="41">
        <v>4800</v>
      </c>
      <c r="F451" s="41">
        <v>2640000</v>
      </c>
      <c r="G451" s="42">
        <f t="shared" si="24"/>
        <v>101.53846153846153</v>
      </c>
      <c r="H451" s="43">
        <f t="shared" si="23"/>
        <v>550</v>
      </c>
      <c r="I451" s="57" t="s">
        <v>7381</v>
      </c>
      <c r="J451" s="58">
        <v>4800</v>
      </c>
      <c r="K451" s="58">
        <v>2640000</v>
      </c>
      <c r="L451" s="57" t="s">
        <v>7420</v>
      </c>
      <c r="M451" s="57" t="s">
        <v>7418</v>
      </c>
      <c r="N451" t="s">
        <v>10937</v>
      </c>
      <c r="T451" s="2">
        <v>4800</v>
      </c>
      <c r="U451" s="2">
        <f t="shared" si="25"/>
        <v>0</v>
      </c>
    </row>
    <row r="452" spans="1:21" customFormat="1" ht="15" x14ac:dyDescent="0.25">
      <c r="A452" s="38" t="s">
        <v>2146</v>
      </c>
      <c r="B452" s="39" t="s">
        <v>898</v>
      </c>
      <c r="C452" s="40" t="s">
        <v>899</v>
      </c>
      <c r="D452" s="215" t="s">
        <v>7378</v>
      </c>
      <c r="E452" s="41">
        <v>4</v>
      </c>
      <c r="F452" s="41">
        <v>2470266</v>
      </c>
      <c r="G452" s="42">
        <f t="shared" si="24"/>
        <v>95.010230769230773</v>
      </c>
      <c r="H452" s="43">
        <f t="shared" si="23"/>
        <v>617566.5</v>
      </c>
      <c r="I452" s="57" t="s">
        <v>7381</v>
      </c>
      <c r="J452" s="58">
        <v>4</v>
      </c>
      <c r="K452" s="58">
        <v>2470266</v>
      </c>
      <c r="L452" s="57" t="s">
        <v>7420</v>
      </c>
      <c r="M452" s="57" t="s">
        <v>7418</v>
      </c>
      <c r="N452" t="s">
        <v>10937</v>
      </c>
      <c r="O452" s="21"/>
      <c r="P452" s="21"/>
      <c r="T452" s="2">
        <v>4</v>
      </c>
      <c r="U452" s="2">
        <f t="shared" si="25"/>
        <v>0</v>
      </c>
    </row>
    <row r="453" spans="1:21" customFormat="1" ht="15" x14ac:dyDescent="0.25">
      <c r="A453" s="38" t="s">
        <v>2146</v>
      </c>
      <c r="B453" s="39" t="s">
        <v>900</v>
      </c>
      <c r="C453" s="40" t="s">
        <v>901</v>
      </c>
      <c r="D453" s="215" t="s">
        <v>7378</v>
      </c>
      <c r="E453" s="41">
        <v>4</v>
      </c>
      <c r="F453" s="41">
        <v>2470266</v>
      </c>
      <c r="G453" s="42">
        <f t="shared" si="24"/>
        <v>95.010230769230773</v>
      </c>
      <c r="H453" s="43">
        <f t="shared" ref="H453:H516" si="26">IFERROR(F453/E453,0)</f>
        <v>617566.5</v>
      </c>
      <c r="I453" s="57" t="s">
        <v>7381</v>
      </c>
      <c r="J453" s="58">
        <v>4</v>
      </c>
      <c r="K453" s="58">
        <v>2470266</v>
      </c>
      <c r="L453" s="57" t="s">
        <v>7420</v>
      </c>
      <c r="M453" s="57" t="s">
        <v>7418</v>
      </c>
      <c r="N453" t="s">
        <v>10937</v>
      </c>
      <c r="O453" s="21"/>
      <c r="P453" s="21"/>
      <c r="T453" s="2">
        <v>4</v>
      </c>
      <c r="U453" s="2">
        <f t="shared" si="25"/>
        <v>0</v>
      </c>
    </row>
    <row r="454" spans="1:21" customFormat="1" ht="15" x14ac:dyDescent="0.25">
      <c r="A454" s="38" t="s">
        <v>2146</v>
      </c>
      <c r="B454" s="39" t="s">
        <v>902</v>
      </c>
      <c r="C454" s="40" t="s">
        <v>903</v>
      </c>
      <c r="D454" s="215" t="s">
        <v>7378</v>
      </c>
      <c r="E454" s="41">
        <v>4</v>
      </c>
      <c r="F454" s="41">
        <v>2470266</v>
      </c>
      <c r="G454" s="42">
        <f t="shared" ref="G454:G517" si="27">+F454/$G$1</f>
        <v>95.010230769230773</v>
      </c>
      <c r="H454" s="43">
        <f t="shared" si="26"/>
        <v>617566.5</v>
      </c>
      <c r="I454" s="57" t="s">
        <v>7381</v>
      </c>
      <c r="J454" s="58">
        <v>4</v>
      </c>
      <c r="K454" s="58">
        <v>2470266</v>
      </c>
      <c r="L454" s="57" t="s">
        <v>7420</v>
      </c>
      <c r="M454" s="57" t="s">
        <v>7418</v>
      </c>
      <c r="N454" t="s">
        <v>10937</v>
      </c>
      <c r="O454" s="21"/>
      <c r="P454" s="21"/>
      <c r="T454" s="2">
        <v>4</v>
      </c>
      <c r="U454" s="2">
        <f t="shared" ref="U454:U517" si="28">+E454-T454</f>
        <v>0</v>
      </c>
    </row>
    <row r="455" spans="1:21" customFormat="1" ht="15" x14ac:dyDescent="0.25">
      <c r="A455" s="38" t="s">
        <v>2146</v>
      </c>
      <c r="B455" s="39" t="s">
        <v>904</v>
      </c>
      <c r="C455" s="40" t="s">
        <v>905</v>
      </c>
      <c r="D455" s="215" t="s">
        <v>7378</v>
      </c>
      <c r="E455" s="41">
        <v>4</v>
      </c>
      <c r="F455" s="41">
        <v>2881811</v>
      </c>
      <c r="G455" s="42">
        <f t="shared" si="27"/>
        <v>110.83888461538461</v>
      </c>
      <c r="H455" s="43">
        <f t="shared" si="26"/>
        <v>720452.75</v>
      </c>
      <c r="I455" s="57" t="s">
        <v>7381</v>
      </c>
      <c r="J455" s="58">
        <v>4</v>
      </c>
      <c r="K455" s="58">
        <v>2881811</v>
      </c>
      <c r="L455" s="57" t="s">
        <v>7420</v>
      </c>
      <c r="M455" s="57" t="s">
        <v>7418</v>
      </c>
      <c r="N455" t="s">
        <v>10937</v>
      </c>
      <c r="O455" s="21"/>
      <c r="P455" s="21"/>
      <c r="T455" s="2">
        <v>4</v>
      </c>
      <c r="U455" s="2">
        <f t="shared" si="28"/>
        <v>0</v>
      </c>
    </row>
    <row r="456" spans="1:21" customFormat="1" ht="15" x14ac:dyDescent="0.25">
      <c r="A456" s="38" t="s">
        <v>2146</v>
      </c>
      <c r="B456" s="39" t="s">
        <v>906</v>
      </c>
      <c r="C456" s="40" t="s">
        <v>907</v>
      </c>
      <c r="D456" s="215" t="s">
        <v>7378</v>
      </c>
      <c r="E456" s="41">
        <v>4</v>
      </c>
      <c r="F456" s="41">
        <v>2470266</v>
      </c>
      <c r="G456" s="42">
        <f t="shared" si="27"/>
        <v>95.010230769230773</v>
      </c>
      <c r="H456" s="43">
        <f t="shared" si="26"/>
        <v>617566.5</v>
      </c>
      <c r="I456" s="57" t="s">
        <v>7381</v>
      </c>
      <c r="J456" s="58">
        <v>4</v>
      </c>
      <c r="K456" s="58">
        <v>2470266</v>
      </c>
      <c r="L456" s="57" t="s">
        <v>7420</v>
      </c>
      <c r="M456" s="57" t="s">
        <v>7418</v>
      </c>
      <c r="N456" t="s">
        <v>10937</v>
      </c>
      <c r="O456" s="21"/>
      <c r="P456" s="21"/>
      <c r="T456" s="2">
        <v>4</v>
      </c>
      <c r="U456" s="2">
        <f t="shared" si="28"/>
        <v>0</v>
      </c>
    </row>
    <row r="457" spans="1:21" customFormat="1" ht="15" x14ac:dyDescent="0.25">
      <c r="A457" s="38" t="s">
        <v>2146</v>
      </c>
      <c r="B457" s="39" t="s">
        <v>908</v>
      </c>
      <c r="C457" s="40" t="s">
        <v>909</v>
      </c>
      <c r="D457" s="215" t="s">
        <v>7378</v>
      </c>
      <c r="E457" s="41">
        <v>33</v>
      </c>
      <c r="F457" s="41">
        <v>18677966</v>
      </c>
      <c r="G457" s="42">
        <f t="shared" si="27"/>
        <v>718.38330769230765</v>
      </c>
      <c r="H457" s="43">
        <f t="shared" si="26"/>
        <v>565998.96969696973</v>
      </c>
      <c r="I457" s="57" t="s">
        <v>7381</v>
      </c>
      <c r="J457" s="58">
        <v>33</v>
      </c>
      <c r="K457" s="58">
        <v>18677966</v>
      </c>
      <c r="L457" s="57" t="s">
        <v>7420</v>
      </c>
      <c r="M457" s="57" t="s">
        <v>7418</v>
      </c>
      <c r="N457" t="s">
        <v>10937</v>
      </c>
      <c r="O457" s="21"/>
      <c r="P457" s="21"/>
      <c r="T457" s="2">
        <v>33</v>
      </c>
      <c r="U457" s="2">
        <f t="shared" si="28"/>
        <v>0</v>
      </c>
    </row>
    <row r="458" spans="1:21" customFormat="1" ht="15" x14ac:dyDescent="0.25">
      <c r="A458" s="38" t="s">
        <v>2146</v>
      </c>
      <c r="B458" s="39" t="s">
        <v>910</v>
      </c>
      <c r="C458" s="40" t="s">
        <v>911</v>
      </c>
      <c r="D458" s="215" t="s">
        <v>7378</v>
      </c>
      <c r="E458" s="41">
        <v>4</v>
      </c>
      <c r="F458" s="41">
        <v>2470266</v>
      </c>
      <c r="G458" s="42">
        <f t="shared" si="27"/>
        <v>95.010230769230773</v>
      </c>
      <c r="H458" s="43">
        <f t="shared" si="26"/>
        <v>617566.5</v>
      </c>
      <c r="I458" s="57" t="s">
        <v>7381</v>
      </c>
      <c r="J458" s="58">
        <v>4</v>
      </c>
      <c r="K458" s="58">
        <v>2470266</v>
      </c>
      <c r="L458" s="57" t="s">
        <v>7420</v>
      </c>
      <c r="M458" s="57" t="s">
        <v>7418</v>
      </c>
      <c r="N458" t="s">
        <v>10937</v>
      </c>
      <c r="O458" s="21"/>
      <c r="P458" s="21"/>
      <c r="T458" s="2">
        <v>4</v>
      </c>
      <c r="U458" s="2">
        <f t="shared" si="28"/>
        <v>0</v>
      </c>
    </row>
    <row r="459" spans="1:21" customFormat="1" ht="15" x14ac:dyDescent="0.25">
      <c r="A459" s="38" t="s">
        <v>2146</v>
      </c>
      <c r="B459" s="39" t="s">
        <v>912</v>
      </c>
      <c r="C459" s="40" t="s">
        <v>913</v>
      </c>
      <c r="D459" s="215" t="s">
        <v>7378</v>
      </c>
      <c r="E459" s="41">
        <v>4</v>
      </c>
      <c r="F459" s="41">
        <v>2470266</v>
      </c>
      <c r="G459" s="42">
        <f t="shared" si="27"/>
        <v>95.010230769230773</v>
      </c>
      <c r="H459" s="43">
        <f t="shared" si="26"/>
        <v>617566.5</v>
      </c>
      <c r="I459" s="57" t="s">
        <v>7381</v>
      </c>
      <c r="J459" s="58">
        <v>4</v>
      </c>
      <c r="K459" s="58">
        <v>2470266</v>
      </c>
      <c r="L459" s="57" t="s">
        <v>7420</v>
      </c>
      <c r="M459" s="57" t="s">
        <v>7418</v>
      </c>
      <c r="N459" t="s">
        <v>10937</v>
      </c>
      <c r="O459" s="21"/>
      <c r="P459" s="21"/>
      <c r="T459" s="2">
        <v>4</v>
      </c>
      <c r="U459" s="2">
        <f t="shared" si="28"/>
        <v>0</v>
      </c>
    </row>
    <row r="460" spans="1:21" customFormat="1" ht="15" x14ac:dyDescent="0.25">
      <c r="A460" s="38" t="s">
        <v>2146</v>
      </c>
      <c r="B460" s="39" t="s">
        <v>914</v>
      </c>
      <c r="C460" s="40" t="s">
        <v>915</v>
      </c>
      <c r="D460" s="215" t="s">
        <v>7378</v>
      </c>
      <c r="E460" s="41">
        <v>4</v>
      </c>
      <c r="F460" s="41">
        <v>2470266</v>
      </c>
      <c r="G460" s="42">
        <f t="shared" si="27"/>
        <v>95.010230769230773</v>
      </c>
      <c r="H460" s="43">
        <f t="shared" si="26"/>
        <v>617566.5</v>
      </c>
      <c r="I460" s="57" t="s">
        <v>7381</v>
      </c>
      <c r="J460" s="58">
        <v>4</v>
      </c>
      <c r="K460" s="58">
        <v>2470266</v>
      </c>
      <c r="L460" s="57" t="s">
        <v>7420</v>
      </c>
      <c r="M460" s="57" t="s">
        <v>7418</v>
      </c>
      <c r="N460" t="s">
        <v>10937</v>
      </c>
      <c r="O460" s="21"/>
      <c r="P460" s="21"/>
      <c r="T460" s="2">
        <v>4</v>
      </c>
      <c r="U460" s="2">
        <f t="shared" si="28"/>
        <v>0</v>
      </c>
    </row>
    <row r="461" spans="1:21" customFormat="1" ht="15" x14ac:dyDescent="0.25">
      <c r="A461" s="38" t="s">
        <v>2146</v>
      </c>
      <c r="B461" s="39" t="s">
        <v>916</v>
      </c>
      <c r="C461" s="40" t="s">
        <v>917</v>
      </c>
      <c r="D461" s="215" t="s">
        <v>7378</v>
      </c>
      <c r="E461" s="41">
        <v>4</v>
      </c>
      <c r="F461" s="41">
        <v>2470266</v>
      </c>
      <c r="G461" s="42">
        <f t="shared" si="27"/>
        <v>95.010230769230773</v>
      </c>
      <c r="H461" s="43">
        <f t="shared" si="26"/>
        <v>617566.5</v>
      </c>
      <c r="I461" s="57" t="s">
        <v>7381</v>
      </c>
      <c r="J461" s="58">
        <v>4</v>
      </c>
      <c r="K461" s="58">
        <v>2470266</v>
      </c>
      <c r="L461" s="57" t="s">
        <v>7420</v>
      </c>
      <c r="M461" s="57" t="s">
        <v>7418</v>
      </c>
      <c r="N461" t="s">
        <v>10937</v>
      </c>
      <c r="O461" s="21"/>
      <c r="P461" s="21"/>
      <c r="T461" s="2">
        <v>4</v>
      </c>
      <c r="U461" s="2">
        <f t="shared" si="28"/>
        <v>0</v>
      </c>
    </row>
    <row r="462" spans="1:21" customFormat="1" ht="15" x14ac:dyDescent="0.25">
      <c r="A462" s="38" t="s">
        <v>2146</v>
      </c>
      <c r="B462" s="39" t="s">
        <v>918</v>
      </c>
      <c r="C462" s="40" t="s">
        <v>919</v>
      </c>
      <c r="D462" s="215" t="s">
        <v>7378</v>
      </c>
      <c r="E462" s="41">
        <v>4</v>
      </c>
      <c r="F462" s="41">
        <v>2676537</v>
      </c>
      <c r="G462" s="42">
        <f t="shared" si="27"/>
        <v>102.94373076923077</v>
      </c>
      <c r="H462" s="43">
        <f t="shared" si="26"/>
        <v>669134.25</v>
      </c>
      <c r="I462" s="57" t="s">
        <v>7381</v>
      </c>
      <c r="J462" s="58">
        <v>4</v>
      </c>
      <c r="K462" s="58">
        <v>2676537</v>
      </c>
      <c r="L462" s="57" t="s">
        <v>7420</v>
      </c>
      <c r="M462" s="57" t="s">
        <v>7418</v>
      </c>
      <c r="N462" t="s">
        <v>10937</v>
      </c>
      <c r="O462" s="21"/>
      <c r="P462" s="21"/>
      <c r="T462" s="2">
        <v>4</v>
      </c>
      <c r="U462" s="2">
        <f t="shared" si="28"/>
        <v>0</v>
      </c>
    </row>
    <row r="463" spans="1:21" customFormat="1" ht="15" x14ac:dyDescent="0.25">
      <c r="A463" s="38" t="s">
        <v>2146</v>
      </c>
      <c r="B463" s="39" t="s">
        <v>920</v>
      </c>
      <c r="C463" s="40" t="s">
        <v>921</v>
      </c>
      <c r="D463" s="215" t="s">
        <v>7378</v>
      </c>
      <c r="E463" s="41">
        <v>4</v>
      </c>
      <c r="F463" s="41">
        <v>2676537</v>
      </c>
      <c r="G463" s="42">
        <f t="shared" si="27"/>
        <v>102.94373076923077</v>
      </c>
      <c r="H463" s="43">
        <f t="shared" si="26"/>
        <v>669134.25</v>
      </c>
      <c r="I463" s="57" t="s">
        <v>7381</v>
      </c>
      <c r="J463" s="58">
        <v>4</v>
      </c>
      <c r="K463" s="58">
        <v>2676537</v>
      </c>
      <c r="L463" s="57" t="s">
        <v>7420</v>
      </c>
      <c r="M463" s="57" t="s">
        <v>7418</v>
      </c>
      <c r="N463" t="s">
        <v>10937</v>
      </c>
      <c r="O463" s="21"/>
      <c r="P463" s="21"/>
      <c r="T463" s="2">
        <v>4</v>
      </c>
      <c r="U463" s="2">
        <f t="shared" si="28"/>
        <v>0</v>
      </c>
    </row>
    <row r="464" spans="1:21" customFormat="1" ht="15" x14ac:dyDescent="0.25">
      <c r="A464" s="38" t="s">
        <v>2146</v>
      </c>
      <c r="B464" s="39" t="s">
        <v>922</v>
      </c>
      <c r="C464" s="40" t="s">
        <v>923</v>
      </c>
      <c r="D464" s="215" t="s">
        <v>7378</v>
      </c>
      <c r="E464" s="41">
        <v>8</v>
      </c>
      <c r="F464" s="41">
        <v>4940534</v>
      </c>
      <c r="G464" s="42">
        <f t="shared" si="27"/>
        <v>190.02053846153845</v>
      </c>
      <c r="H464" s="43">
        <f t="shared" si="26"/>
        <v>617566.75</v>
      </c>
      <c r="I464" s="57" t="s">
        <v>7381</v>
      </c>
      <c r="J464" s="58">
        <v>8</v>
      </c>
      <c r="K464" s="58">
        <v>4940534</v>
      </c>
      <c r="L464" s="57" t="s">
        <v>7420</v>
      </c>
      <c r="M464" s="57" t="s">
        <v>7418</v>
      </c>
      <c r="N464" t="s">
        <v>10937</v>
      </c>
      <c r="O464" s="21"/>
      <c r="P464" s="21"/>
      <c r="T464" s="2">
        <v>8</v>
      </c>
      <c r="U464" s="2">
        <f t="shared" si="28"/>
        <v>0</v>
      </c>
    </row>
    <row r="465" spans="1:21" customFormat="1" ht="15" x14ac:dyDescent="0.25">
      <c r="A465" s="38" t="s">
        <v>2146</v>
      </c>
      <c r="B465" s="39" t="s">
        <v>924</v>
      </c>
      <c r="C465" s="40" t="s">
        <v>925</v>
      </c>
      <c r="D465" s="215" t="s">
        <v>7378</v>
      </c>
      <c r="E465" s="41">
        <v>10</v>
      </c>
      <c r="F465" s="41">
        <v>6175667</v>
      </c>
      <c r="G465" s="42">
        <f t="shared" si="27"/>
        <v>237.52565384615386</v>
      </c>
      <c r="H465" s="43">
        <f t="shared" si="26"/>
        <v>617566.69999999995</v>
      </c>
      <c r="I465" s="57" t="s">
        <v>7381</v>
      </c>
      <c r="J465" s="58">
        <v>10</v>
      </c>
      <c r="K465" s="58">
        <v>6175667</v>
      </c>
      <c r="L465" s="57" t="s">
        <v>7420</v>
      </c>
      <c r="M465" s="57" t="s">
        <v>7418</v>
      </c>
      <c r="N465" t="s">
        <v>10937</v>
      </c>
      <c r="O465" s="21"/>
      <c r="P465" s="21"/>
      <c r="T465" s="2">
        <v>10</v>
      </c>
      <c r="U465" s="2">
        <f t="shared" si="28"/>
        <v>0</v>
      </c>
    </row>
    <row r="466" spans="1:21" customFormat="1" ht="15" x14ac:dyDescent="0.25">
      <c r="A466" s="38" t="s">
        <v>2146</v>
      </c>
      <c r="B466" s="39" t="s">
        <v>926</v>
      </c>
      <c r="C466" s="40" t="s">
        <v>927</v>
      </c>
      <c r="D466" s="215" t="s">
        <v>7378</v>
      </c>
      <c r="E466" s="41">
        <v>10</v>
      </c>
      <c r="F466" s="41">
        <v>6175667</v>
      </c>
      <c r="G466" s="42">
        <f t="shared" si="27"/>
        <v>237.52565384615386</v>
      </c>
      <c r="H466" s="43">
        <f t="shared" si="26"/>
        <v>617566.69999999995</v>
      </c>
      <c r="I466" s="57" t="s">
        <v>7381</v>
      </c>
      <c r="J466" s="58">
        <v>10</v>
      </c>
      <c r="K466" s="58">
        <v>6175667</v>
      </c>
      <c r="L466" s="57" t="s">
        <v>7420</v>
      </c>
      <c r="M466" s="57" t="s">
        <v>7418</v>
      </c>
      <c r="N466" t="s">
        <v>10937</v>
      </c>
      <c r="O466" s="21"/>
      <c r="P466" s="21"/>
      <c r="T466" s="2">
        <v>10</v>
      </c>
      <c r="U466" s="2">
        <f t="shared" si="28"/>
        <v>0</v>
      </c>
    </row>
    <row r="467" spans="1:21" customFormat="1" ht="15" x14ac:dyDescent="0.25">
      <c r="A467" s="38" t="s">
        <v>2146</v>
      </c>
      <c r="B467" s="39" t="s">
        <v>928</v>
      </c>
      <c r="C467" s="40" t="s">
        <v>929</v>
      </c>
      <c r="D467" s="57" t="s">
        <v>7383</v>
      </c>
      <c r="E467" s="41">
        <v>3016</v>
      </c>
      <c r="F467" s="41">
        <v>30114760</v>
      </c>
      <c r="G467" s="42">
        <f t="shared" si="27"/>
        <v>1158.26</v>
      </c>
      <c r="H467" s="43">
        <f t="shared" si="26"/>
        <v>9985</v>
      </c>
      <c r="I467" s="57" t="s">
        <v>7379</v>
      </c>
      <c r="J467" s="58">
        <v>0</v>
      </c>
      <c r="K467" s="58">
        <v>0</v>
      </c>
      <c r="L467" s="57" t="s">
        <v>7419</v>
      </c>
      <c r="M467" s="57"/>
      <c r="N467" t="s">
        <v>10939</v>
      </c>
      <c r="T467" s="2">
        <v>14</v>
      </c>
      <c r="U467" s="2">
        <f t="shared" si="28"/>
        <v>3002</v>
      </c>
    </row>
    <row r="468" spans="1:21" customFormat="1" ht="15" x14ac:dyDescent="0.25">
      <c r="A468" s="38" t="s">
        <v>2146</v>
      </c>
      <c r="B468" s="39" t="s">
        <v>930</v>
      </c>
      <c r="C468" s="40" t="s">
        <v>931</v>
      </c>
      <c r="D468" s="57" t="s">
        <v>7383</v>
      </c>
      <c r="E468" s="41">
        <v>2050</v>
      </c>
      <c r="F468" s="41">
        <v>14794850</v>
      </c>
      <c r="G468" s="42">
        <f t="shared" si="27"/>
        <v>569.03269230769229</v>
      </c>
      <c r="H468" s="43">
        <f t="shared" si="26"/>
        <v>7217</v>
      </c>
      <c r="I468" s="57" t="s">
        <v>7379</v>
      </c>
      <c r="J468" s="58">
        <v>0</v>
      </c>
      <c r="K468" s="58">
        <v>0</v>
      </c>
      <c r="L468" s="57" t="s">
        <v>7419</v>
      </c>
      <c r="M468" s="57"/>
      <c r="N468" t="s">
        <v>10939</v>
      </c>
      <c r="T468" s="2">
        <v>549</v>
      </c>
      <c r="U468" s="2">
        <f t="shared" si="28"/>
        <v>1501</v>
      </c>
    </row>
    <row r="469" spans="1:21" customFormat="1" ht="15" x14ac:dyDescent="0.25">
      <c r="A469" s="38" t="s">
        <v>2146</v>
      </c>
      <c r="B469" s="39" t="s">
        <v>932</v>
      </c>
      <c r="C469" s="40" t="s">
        <v>933</v>
      </c>
      <c r="D469" s="57" t="s">
        <v>7383</v>
      </c>
      <c r="E469" s="41">
        <v>105</v>
      </c>
      <c r="F469" s="41">
        <v>3255024.57369693</v>
      </c>
      <c r="G469" s="42">
        <f t="shared" si="27"/>
        <v>125.1932528344973</v>
      </c>
      <c r="H469" s="43">
        <f t="shared" si="26"/>
        <v>31000.234035208858</v>
      </c>
      <c r="I469" s="57" t="s">
        <v>7379</v>
      </c>
      <c r="J469" s="58">
        <v>0</v>
      </c>
      <c r="K469" s="58">
        <v>0</v>
      </c>
      <c r="L469" s="57" t="s">
        <v>7419</v>
      </c>
      <c r="M469" s="57"/>
      <c r="N469" t="s">
        <v>10939</v>
      </c>
      <c r="T469" s="2">
        <v>0</v>
      </c>
      <c r="U469" s="2">
        <f t="shared" si="28"/>
        <v>105</v>
      </c>
    </row>
    <row r="470" spans="1:21" customFormat="1" ht="15" x14ac:dyDescent="0.25">
      <c r="A470" s="38" t="s">
        <v>2146</v>
      </c>
      <c r="B470" s="39" t="s">
        <v>934</v>
      </c>
      <c r="C470" s="40" t="s">
        <v>935</v>
      </c>
      <c r="D470" s="57" t="s">
        <v>7383</v>
      </c>
      <c r="E470" s="41">
        <v>110</v>
      </c>
      <c r="F470" s="41">
        <v>567710</v>
      </c>
      <c r="G470" s="42">
        <f t="shared" si="27"/>
        <v>21.835000000000001</v>
      </c>
      <c r="H470" s="43">
        <f t="shared" si="26"/>
        <v>5161</v>
      </c>
      <c r="I470" s="57" t="s">
        <v>7380</v>
      </c>
      <c r="J470" s="58">
        <v>110</v>
      </c>
      <c r="K470" s="58">
        <v>567710</v>
      </c>
      <c r="L470" s="57" t="s">
        <v>7420</v>
      </c>
      <c r="M470" s="57" t="s">
        <v>7416</v>
      </c>
      <c r="N470" t="s">
        <v>10937</v>
      </c>
      <c r="O470" s="2"/>
      <c r="P470" s="2"/>
      <c r="Q470" s="2"/>
      <c r="R470" s="2"/>
      <c r="S470" s="2"/>
      <c r="T470" s="2">
        <v>110</v>
      </c>
      <c r="U470" s="2">
        <f t="shared" si="28"/>
        <v>0</v>
      </c>
    </row>
    <row r="471" spans="1:21" customFormat="1" ht="15" x14ac:dyDescent="0.25">
      <c r="A471" s="38" t="s">
        <v>2146</v>
      </c>
      <c r="B471" s="39" t="s">
        <v>936</v>
      </c>
      <c r="C471" s="40" t="s">
        <v>937</v>
      </c>
      <c r="D471" s="57" t="s">
        <v>7378</v>
      </c>
      <c r="E471" s="41">
        <v>500</v>
      </c>
      <c r="F471" s="41">
        <v>1200000</v>
      </c>
      <c r="G471" s="42">
        <f t="shared" si="27"/>
        <v>46.153846153846153</v>
      </c>
      <c r="H471" s="43">
        <f t="shared" si="26"/>
        <v>2400</v>
      </c>
      <c r="I471" s="57" t="s">
        <v>7381</v>
      </c>
      <c r="J471" s="58">
        <v>500</v>
      </c>
      <c r="K471" s="58">
        <v>1200000</v>
      </c>
      <c r="L471" s="57" t="s">
        <v>7420</v>
      </c>
      <c r="M471" s="57" t="s">
        <v>7418</v>
      </c>
      <c r="N471" t="s">
        <v>10937</v>
      </c>
      <c r="T471" s="2">
        <v>500</v>
      </c>
      <c r="U471" s="2">
        <f t="shared" si="28"/>
        <v>0</v>
      </c>
    </row>
    <row r="472" spans="1:21" customFormat="1" ht="15" x14ac:dyDescent="0.25">
      <c r="A472" s="38" t="s">
        <v>2146</v>
      </c>
      <c r="B472" s="39" t="s">
        <v>938</v>
      </c>
      <c r="C472" s="40" t="s">
        <v>939</v>
      </c>
      <c r="D472" s="57" t="s">
        <v>7383</v>
      </c>
      <c r="E472" s="41">
        <v>315.76269699999875</v>
      </c>
      <c r="F472" s="41">
        <v>2368224.9768204726</v>
      </c>
      <c r="G472" s="42">
        <f t="shared" si="27"/>
        <v>91.085576031556641</v>
      </c>
      <c r="H472" s="43">
        <f t="shared" si="26"/>
        <v>7500.0150407902111</v>
      </c>
      <c r="I472" s="57" t="s">
        <v>7376</v>
      </c>
      <c r="J472" s="58">
        <v>0</v>
      </c>
      <c r="K472" s="58">
        <v>0</v>
      </c>
      <c r="L472" s="57" t="s">
        <v>7419</v>
      </c>
      <c r="M472" s="57"/>
      <c r="N472" t="s">
        <v>10939</v>
      </c>
      <c r="T472" s="2">
        <v>147.77649699999893</v>
      </c>
      <c r="U472" s="2">
        <f t="shared" si="28"/>
        <v>167.98619999999983</v>
      </c>
    </row>
    <row r="473" spans="1:21" customFormat="1" ht="15" x14ac:dyDescent="0.25">
      <c r="A473" s="38" t="s">
        <v>2146</v>
      </c>
      <c r="B473" s="39" t="s">
        <v>940</v>
      </c>
      <c r="C473" s="40" t="s">
        <v>941</v>
      </c>
      <c r="D473" s="57" t="s">
        <v>7378</v>
      </c>
      <c r="E473" s="41">
        <v>2866</v>
      </c>
      <c r="F473" s="41">
        <v>2436100</v>
      </c>
      <c r="G473" s="42">
        <f t="shared" si="27"/>
        <v>93.696153846153848</v>
      </c>
      <c r="H473" s="43">
        <f t="shared" si="26"/>
        <v>850</v>
      </c>
      <c r="I473" s="57" t="s">
        <v>7381</v>
      </c>
      <c r="J473" s="58">
        <v>2866</v>
      </c>
      <c r="K473" s="58">
        <v>2436100</v>
      </c>
      <c r="L473" s="57" t="s">
        <v>7420</v>
      </c>
      <c r="M473" s="57" t="s">
        <v>7418</v>
      </c>
      <c r="N473" t="s">
        <v>10937</v>
      </c>
      <c r="T473" s="2">
        <v>2866</v>
      </c>
      <c r="U473" s="2">
        <f t="shared" si="28"/>
        <v>0</v>
      </c>
    </row>
    <row r="474" spans="1:21" customFormat="1" ht="15" x14ac:dyDescent="0.25">
      <c r="A474" s="38" t="s">
        <v>2146</v>
      </c>
      <c r="B474" s="39" t="s">
        <v>942</v>
      </c>
      <c r="C474" s="40" t="s">
        <v>943</v>
      </c>
      <c r="D474" s="215" t="s">
        <v>7378</v>
      </c>
      <c r="E474" s="41">
        <v>2500</v>
      </c>
      <c r="F474" s="41">
        <v>6688358</v>
      </c>
      <c r="G474" s="42">
        <f t="shared" si="27"/>
        <v>257.24453846153847</v>
      </c>
      <c r="H474" s="43">
        <f t="shared" si="26"/>
        <v>2675.3431999999998</v>
      </c>
      <c r="I474" s="57" t="s">
        <v>7381</v>
      </c>
      <c r="J474" s="58">
        <v>2500</v>
      </c>
      <c r="K474" s="58">
        <v>6688358</v>
      </c>
      <c r="L474" s="57" t="s">
        <v>7420</v>
      </c>
      <c r="M474" s="57" t="s">
        <v>7418</v>
      </c>
      <c r="N474" t="s">
        <v>10937</v>
      </c>
      <c r="O474" s="21"/>
      <c r="P474" s="21"/>
      <c r="T474" s="2">
        <v>2500</v>
      </c>
      <c r="U474" s="2">
        <f t="shared" si="28"/>
        <v>0</v>
      </c>
    </row>
    <row r="475" spans="1:21" customFormat="1" ht="15" x14ac:dyDescent="0.25">
      <c r="A475" s="38" t="s">
        <v>2146</v>
      </c>
      <c r="B475" s="39" t="s">
        <v>944</v>
      </c>
      <c r="C475" s="40" t="s">
        <v>945</v>
      </c>
      <c r="D475" s="57" t="s">
        <v>7378</v>
      </c>
      <c r="E475" s="41">
        <v>527</v>
      </c>
      <c r="F475" s="41">
        <v>1054000</v>
      </c>
      <c r="G475" s="42">
        <f t="shared" si="27"/>
        <v>40.53846153846154</v>
      </c>
      <c r="H475" s="43">
        <f t="shared" si="26"/>
        <v>2000</v>
      </c>
      <c r="I475" s="57" t="s">
        <v>7381</v>
      </c>
      <c r="J475" s="58">
        <v>527</v>
      </c>
      <c r="K475" s="58">
        <v>1054000</v>
      </c>
      <c r="L475" s="57" t="s">
        <v>7420</v>
      </c>
      <c r="M475" s="57" t="s">
        <v>7418</v>
      </c>
      <c r="N475" t="s">
        <v>10937</v>
      </c>
      <c r="T475" s="2">
        <v>527</v>
      </c>
      <c r="U475" s="2">
        <f t="shared" si="28"/>
        <v>0</v>
      </c>
    </row>
    <row r="476" spans="1:21" customFormat="1" ht="15" x14ac:dyDescent="0.25">
      <c r="A476" s="38" t="s">
        <v>2146</v>
      </c>
      <c r="B476" s="39" t="s">
        <v>946</v>
      </c>
      <c r="C476" s="40" t="s">
        <v>947</v>
      </c>
      <c r="D476" s="57" t="s">
        <v>7378</v>
      </c>
      <c r="E476" s="41">
        <v>3313</v>
      </c>
      <c r="F476" s="41">
        <v>13162621</v>
      </c>
      <c r="G476" s="42">
        <f t="shared" si="27"/>
        <v>506.25465384615387</v>
      </c>
      <c r="H476" s="43">
        <f t="shared" si="26"/>
        <v>3973.021732568669</v>
      </c>
      <c r="I476" s="57" t="s">
        <v>7381</v>
      </c>
      <c r="J476" s="58">
        <v>3313</v>
      </c>
      <c r="K476" s="58">
        <v>13162621</v>
      </c>
      <c r="L476" s="57" t="s">
        <v>7420</v>
      </c>
      <c r="M476" s="57" t="s">
        <v>7418</v>
      </c>
      <c r="N476" t="s">
        <v>10937</v>
      </c>
      <c r="T476" s="2">
        <v>3313</v>
      </c>
      <c r="U476" s="2">
        <f t="shared" si="28"/>
        <v>0</v>
      </c>
    </row>
    <row r="477" spans="1:21" customFormat="1" ht="15" x14ac:dyDescent="0.25">
      <c r="A477" s="38" t="s">
        <v>2146</v>
      </c>
      <c r="B477" s="39" t="s">
        <v>948</v>
      </c>
      <c r="C477" s="40" t="s">
        <v>949</v>
      </c>
      <c r="D477" s="57" t="s">
        <v>7383</v>
      </c>
      <c r="E477" s="41">
        <v>27.422564000000008</v>
      </c>
      <c r="F477" s="41">
        <v>699971.06817647419</v>
      </c>
      <c r="G477" s="42">
        <f t="shared" si="27"/>
        <v>26.921964160633621</v>
      </c>
      <c r="H477" s="43">
        <f t="shared" si="26"/>
        <v>25525.369114881963</v>
      </c>
      <c r="I477" s="57" t="s">
        <v>7376</v>
      </c>
      <c r="J477" s="58">
        <v>0</v>
      </c>
      <c r="K477" s="58">
        <v>0</v>
      </c>
      <c r="L477" s="57" t="s">
        <v>7419</v>
      </c>
      <c r="M477" s="57"/>
      <c r="N477" t="s">
        <v>10939</v>
      </c>
      <c r="T477" s="2">
        <v>74.950199999999995</v>
      </c>
      <c r="U477" s="2">
        <f t="shared" si="28"/>
        <v>-47.527635999999987</v>
      </c>
    </row>
    <row r="478" spans="1:21" customFormat="1" ht="15" x14ac:dyDescent="0.25">
      <c r="A478" s="38" t="s">
        <v>2146</v>
      </c>
      <c r="B478" s="39" t="s">
        <v>950</v>
      </c>
      <c r="C478" s="40" t="s">
        <v>951</v>
      </c>
      <c r="D478" s="57" t="s">
        <v>7383</v>
      </c>
      <c r="E478" s="41">
        <v>24.725000000000001</v>
      </c>
      <c r="F478" s="41">
        <v>197028.46623624139</v>
      </c>
      <c r="G478" s="42">
        <f t="shared" si="27"/>
        <v>7.5780179321631307</v>
      </c>
      <c r="H478" s="43">
        <f t="shared" si="26"/>
        <v>7968.7953988368608</v>
      </c>
      <c r="I478" s="57" t="s">
        <v>7376</v>
      </c>
      <c r="J478" s="58">
        <v>0</v>
      </c>
      <c r="K478" s="58">
        <v>0</v>
      </c>
      <c r="L478" s="57" t="s">
        <v>7419</v>
      </c>
      <c r="M478" s="57"/>
      <c r="N478" t="s">
        <v>10939</v>
      </c>
      <c r="T478" s="2">
        <v>21.975000000000001</v>
      </c>
      <c r="U478" s="2">
        <f t="shared" si="28"/>
        <v>2.75</v>
      </c>
    </row>
    <row r="479" spans="1:21" customFormat="1" ht="15" x14ac:dyDescent="0.25">
      <c r="A479" s="38" t="s">
        <v>2146</v>
      </c>
      <c r="B479" s="39" t="s">
        <v>952</v>
      </c>
      <c r="C479" s="40" t="s">
        <v>953</v>
      </c>
      <c r="D479" s="57" t="s">
        <v>7383</v>
      </c>
      <c r="E479" s="41">
        <v>116.13629800000001</v>
      </c>
      <c r="F479" s="41">
        <v>2138501.8065648722</v>
      </c>
      <c r="G479" s="42">
        <f t="shared" si="27"/>
        <v>82.250069483264312</v>
      </c>
      <c r="H479" s="43">
        <f t="shared" si="26"/>
        <v>18413.724592503127</v>
      </c>
      <c r="I479" s="57" t="s">
        <v>7376</v>
      </c>
      <c r="J479" s="58">
        <v>0</v>
      </c>
      <c r="K479" s="58">
        <v>0</v>
      </c>
      <c r="L479" s="57" t="s">
        <v>7419</v>
      </c>
      <c r="M479" s="57"/>
      <c r="N479" t="s">
        <v>10939</v>
      </c>
      <c r="T479" s="2">
        <v>106.98995200000013</v>
      </c>
      <c r="U479" s="2">
        <f t="shared" si="28"/>
        <v>9.1463459999998804</v>
      </c>
    </row>
    <row r="480" spans="1:21" customFormat="1" ht="15" x14ac:dyDescent="0.25">
      <c r="A480" s="38" t="s">
        <v>2146</v>
      </c>
      <c r="B480" s="39" t="s">
        <v>954</v>
      </c>
      <c r="C480" s="40" t="s">
        <v>955</v>
      </c>
      <c r="D480" s="57" t="s">
        <v>7383</v>
      </c>
      <c r="E480" s="41">
        <v>107</v>
      </c>
      <c r="F480" s="41">
        <v>33224907</v>
      </c>
      <c r="G480" s="42">
        <f t="shared" si="27"/>
        <v>1277.8810384615385</v>
      </c>
      <c r="H480" s="43">
        <f t="shared" si="26"/>
        <v>310513.14953271026</v>
      </c>
      <c r="I480" s="57" t="s">
        <v>7380</v>
      </c>
      <c r="J480" s="58">
        <v>107</v>
      </c>
      <c r="K480" s="58">
        <v>33224907</v>
      </c>
      <c r="L480" s="57" t="s">
        <v>7420</v>
      </c>
      <c r="M480" s="57" t="s">
        <v>7416</v>
      </c>
      <c r="N480" t="s">
        <v>10937</v>
      </c>
      <c r="O480" s="2"/>
      <c r="P480" s="2"/>
      <c r="Q480" s="2"/>
      <c r="R480" s="2"/>
      <c r="S480" s="2"/>
      <c r="T480" s="2">
        <v>107</v>
      </c>
      <c r="U480" s="2">
        <f t="shared" si="28"/>
        <v>0</v>
      </c>
    </row>
    <row r="481" spans="1:21" customFormat="1" ht="15" x14ac:dyDescent="0.25">
      <c r="A481" s="38" t="s">
        <v>2146</v>
      </c>
      <c r="B481" s="39" t="s">
        <v>956</v>
      </c>
      <c r="C481" s="40" t="s">
        <v>957</v>
      </c>
      <c r="D481" s="57" t="s">
        <v>7378</v>
      </c>
      <c r="E481" s="41">
        <v>5000</v>
      </c>
      <c r="F481" s="41">
        <v>4500000</v>
      </c>
      <c r="G481" s="42">
        <f t="shared" si="27"/>
        <v>173.07692307692307</v>
      </c>
      <c r="H481" s="43">
        <f t="shared" si="26"/>
        <v>900</v>
      </c>
      <c r="I481" s="57" t="s">
        <v>7381</v>
      </c>
      <c r="J481" s="58">
        <v>5000</v>
      </c>
      <c r="K481" s="58">
        <v>4500000</v>
      </c>
      <c r="L481" s="57" t="s">
        <v>7420</v>
      </c>
      <c r="M481" s="57" t="s">
        <v>7418</v>
      </c>
      <c r="N481" t="s">
        <v>10937</v>
      </c>
      <c r="T481" s="2">
        <v>5000</v>
      </c>
      <c r="U481" s="2">
        <f t="shared" si="28"/>
        <v>0</v>
      </c>
    </row>
    <row r="482" spans="1:21" customFormat="1" ht="15" x14ac:dyDescent="0.25">
      <c r="A482" s="38" t="s">
        <v>2146</v>
      </c>
      <c r="B482" s="39" t="s">
        <v>958</v>
      </c>
      <c r="C482" s="40" t="s">
        <v>959</v>
      </c>
      <c r="D482" s="57" t="s">
        <v>7383</v>
      </c>
      <c r="E482" s="41">
        <v>87</v>
      </c>
      <c r="F482" s="41">
        <v>869.62364816149795</v>
      </c>
      <c r="G482" s="42">
        <f t="shared" si="27"/>
        <v>3.3447063390826842E-2</v>
      </c>
      <c r="H482" s="43">
        <f t="shared" si="26"/>
        <v>9.9956741167988277</v>
      </c>
      <c r="I482" s="57" t="s">
        <v>7379</v>
      </c>
      <c r="J482" s="58">
        <v>0</v>
      </c>
      <c r="K482" s="58">
        <v>0</v>
      </c>
      <c r="L482" s="57" t="s">
        <v>7419</v>
      </c>
      <c r="M482" s="57"/>
      <c r="N482" t="s">
        <v>10939</v>
      </c>
      <c r="T482" s="2">
        <v>0</v>
      </c>
      <c r="U482" s="2">
        <f t="shared" si="28"/>
        <v>87</v>
      </c>
    </row>
    <row r="483" spans="1:21" customFormat="1" ht="15" x14ac:dyDescent="0.25">
      <c r="A483" s="38" t="s">
        <v>2146</v>
      </c>
      <c r="B483" s="39" t="s">
        <v>960</v>
      </c>
      <c r="C483" s="40" t="s">
        <v>961</v>
      </c>
      <c r="D483" s="57" t="s">
        <v>7383</v>
      </c>
      <c r="E483" s="41">
        <v>175</v>
      </c>
      <c r="F483" s="41">
        <v>724651.49253731302</v>
      </c>
      <c r="G483" s="42">
        <f t="shared" si="27"/>
        <v>27.871211251435117</v>
      </c>
      <c r="H483" s="43">
        <f t="shared" si="26"/>
        <v>4140.865671641789</v>
      </c>
      <c r="I483" s="57" t="s">
        <v>7376</v>
      </c>
      <c r="J483" s="58">
        <v>0</v>
      </c>
      <c r="K483" s="58">
        <v>0</v>
      </c>
      <c r="L483" s="57" t="s">
        <v>7419</v>
      </c>
      <c r="M483" s="57"/>
      <c r="N483" t="s">
        <v>10939</v>
      </c>
      <c r="T483" s="2">
        <v>121</v>
      </c>
      <c r="U483" s="2">
        <f t="shared" si="28"/>
        <v>54</v>
      </c>
    </row>
    <row r="484" spans="1:21" customFormat="1" ht="15" x14ac:dyDescent="0.25">
      <c r="A484" s="38" t="s">
        <v>2146</v>
      </c>
      <c r="B484" s="39" t="s">
        <v>962</v>
      </c>
      <c r="C484" s="40" t="s">
        <v>963</v>
      </c>
      <c r="D484" s="57" t="s">
        <v>7383</v>
      </c>
      <c r="E484" s="41">
        <v>45</v>
      </c>
      <c r="F484" s="41">
        <v>11643750</v>
      </c>
      <c r="G484" s="42">
        <f t="shared" si="27"/>
        <v>447.83653846153845</v>
      </c>
      <c r="H484" s="43">
        <f t="shared" si="26"/>
        <v>258750</v>
      </c>
      <c r="I484" s="57" t="s">
        <v>7386</v>
      </c>
      <c r="J484" s="58">
        <v>45</v>
      </c>
      <c r="K484" s="58">
        <v>11643750</v>
      </c>
      <c r="L484" s="57" t="s">
        <v>7420</v>
      </c>
      <c r="M484" s="57" t="s">
        <v>7416</v>
      </c>
      <c r="N484" t="s">
        <v>10937</v>
      </c>
      <c r="O484" s="2"/>
      <c r="P484" s="2"/>
      <c r="Q484" s="2"/>
      <c r="R484" s="2"/>
      <c r="S484" s="2"/>
      <c r="T484" s="2">
        <v>45</v>
      </c>
      <c r="U484" s="2">
        <f t="shared" si="28"/>
        <v>0</v>
      </c>
    </row>
    <row r="485" spans="1:21" customFormat="1" ht="15" x14ac:dyDescent="0.25">
      <c r="A485" s="38" t="s">
        <v>2146</v>
      </c>
      <c r="B485" s="39" t="s">
        <v>964</v>
      </c>
      <c r="C485" s="40" t="s">
        <v>965</v>
      </c>
      <c r="D485" s="57" t="s">
        <v>7383</v>
      </c>
      <c r="E485" s="41">
        <v>300</v>
      </c>
      <c r="F485" s="41">
        <v>65100</v>
      </c>
      <c r="G485" s="42">
        <f t="shared" si="27"/>
        <v>2.5038461538461538</v>
      </c>
      <c r="H485" s="43">
        <f t="shared" si="26"/>
        <v>217</v>
      </c>
      <c r="I485" s="57" t="s">
        <v>7380</v>
      </c>
      <c r="J485" s="58">
        <v>300</v>
      </c>
      <c r="K485" s="58">
        <v>65100</v>
      </c>
      <c r="L485" s="57" t="s">
        <v>7420</v>
      </c>
      <c r="M485" s="57" t="s">
        <v>7416</v>
      </c>
      <c r="N485" t="s">
        <v>10937</v>
      </c>
      <c r="O485" s="2"/>
      <c r="P485" s="2"/>
      <c r="Q485" s="2"/>
      <c r="R485" s="2"/>
      <c r="S485" s="2"/>
      <c r="T485" s="2">
        <v>300</v>
      </c>
      <c r="U485" s="2">
        <f t="shared" si="28"/>
        <v>0</v>
      </c>
    </row>
    <row r="486" spans="1:21" customFormat="1" ht="15" x14ac:dyDescent="0.25">
      <c r="A486" s="38" t="s">
        <v>2146</v>
      </c>
      <c r="B486" s="39" t="s">
        <v>966</v>
      </c>
      <c r="C486" s="40" t="s">
        <v>967</v>
      </c>
      <c r="D486" s="57" t="s">
        <v>7383</v>
      </c>
      <c r="E486" s="41">
        <v>76</v>
      </c>
      <c r="F486" s="41">
        <v>93480</v>
      </c>
      <c r="G486" s="42">
        <f t="shared" si="27"/>
        <v>3.5953846153846154</v>
      </c>
      <c r="H486" s="43">
        <f t="shared" si="26"/>
        <v>1230</v>
      </c>
      <c r="I486" s="57" t="s">
        <v>7380</v>
      </c>
      <c r="J486" s="58">
        <v>76</v>
      </c>
      <c r="K486" s="58">
        <v>93480</v>
      </c>
      <c r="L486" s="57" t="s">
        <v>7420</v>
      </c>
      <c r="M486" s="57" t="s">
        <v>7416</v>
      </c>
      <c r="N486" t="s">
        <v>10937</v>
      </c>
      <c r="O486" s="2"/>
      <c r="P486" s="2"/>
      <c r="Q486" s="2"/>
      <c r="R486" s="2"/>
      <c r="S486" s="2"/>
      <c r="T486" s="2">
        <v>76</v>
      </c>
      <c r="U486" s="2">
        <f t="shared" si="28"/>
        <v>0</v>
      </c>
    </row>
    <row r="487" spans="1:21" customFormat="1" ht="15" x14ac:dyDescent="0.25">
      <c r="A487" s="38" t="s">
        <v>2146</v>
      </c>
      <c r="B487" s="39" t="s">
        <v>968</v>
      </c>
      <c r="C487" s="40" t="s">
        <v>969</v>
      </c>
      <c r="D487" s="57" t="s">
        <v>7383</v>
      </c>
      <c r="E487" s="41">
        <v>343</v>
      </c>
      <c r="F487" s="41">
        <v>133770</v>
      </c>
      <c r="G487" s="42">
        <f t="shared" si="27"/>
        <v>5.1449999999999996</v>
      </c>
      <c r="H487" s="43">
        <f t="shared" si="26"/>
        <v>390</v>
      </c>
      <c r="I487" s="57" t="s">
        <v>7380</v>
      </c>
      <c r="J487" s="58">
        <v>343</v>
      </c>
      <c r="K487" s="58">
        <v>133770</v>
      </c>
      <c r="L487" s="57" t="s">
        <v>7420</v>
      </c>
      <c r="M487" s="57" t="s">
        <v>7416</v>
      </c>
      <c r="N487" t="s">
        <v>10937</v>
      </c>
      <c r="O487" s="2"/>
      <c r="P487" s="2"/>
      <c r="Q487" s="2"/>
      <c r="R487" s="2"/>
      <c r="S487" s="2"/>
      <c r="T487" s="2">
        <v>343</v>
      </c>
      <c r="U487" s="2">
        <f t="shared" si="28"/>
        <v>0</v>
      </c>
    </row>
    <row r="488" spans="1:21" customFormat="1" ht="15" x14ac:dyDescent="0.25">
      <c r="A488" s="38" t="s">
        <v>2146</v>
      </c>
      <c r="B488" s="39" t="s">
        <v>970</v>
      </c>
      <c r="C488" s="40" t="s">
        <v>971</v>
      </c>
      <c r="D488" s="57" t="s">
        <v>7383</v>
      </c>
      <c r="E488" s="41">
        <v>62</v>
      </c>
      <c r="F488" s="41">
        <v>611010</v>
      </c>
      <c r="G488" s="42">
        <f t="shared" si="27"/>
        <v>23.500384615384615</v>
      </c>
      <c r="H488" s="43">
        <f t="shared" si="26"/>
        <v>9855</v>
      </c>
      <c r="I488" s="57" t="s">
        <v>7380</v>
      </c>
      <c r="J488" s="58">
        <v>62</v>
      </c>
      <c r="K488" s="58">
        <v>611010</v>
      </c>
      <c r="L488" s="57" t="s">
        <v>7420</v>
      </c>
      <c r="M488" s="57" t="s">
        <v>7416</v>
      </c>
      <c r="N488" t="s">
        <v>10937</v>
      </c>
      <c r="O488" s="2"/>
      <c r="P488" s="2"/>
      <c r="Q488" s="2"/>
      <c r="R488" s="2"/>
      <c r="S488" s="2"/>
      <c r="T488" s="2">
        <v>62</v>
      </c>
      <c r="U488" s="2">
        <f t="shared" si="28"/>
        <v>0</v>
      </c>
    </row>
    <row r="489" spans="1:21" customFormat="1" ht="15" x14ac:dyDescent="0.25">
      <c r="A489" s="38" t="s">
        <v>2146</v>
      </c>
      <c r="B489" s="39" t="s">
        <v>972</v>
      </c>
      <c r="C489" s="40" t="s">
        <v>973</v>
      </c>
      <c r="D489" s="57" t="s">
        <v>7383</v>
      </c>
      <c r="E489" s="41">
        <v>290</v>
      </c>
      <c r="F489" s="41">
        <v>400200</v>
      </c>
      <c r="G489" s="42">
        <f t="shared" si="27"/>
        <v>15.392307692307693</v>
      </c>
      <c r="H489" s="43">
        <f t="shared" si="26"/>
        <v>1380</v>
      </c>
      <c r="I489" s="57" t="s">
        <v>7380</v>
      </c>
      <c r="J489" s="58">
        <v>290</v>
      </c>
      <c r="K489" s="58">
        <v>400200</v>
      </c>
      <c r="L489" s="57" t="s">
        <v>7420</v>
      </c>
      <c r="M489" s="57" t="s">
        <v>7416</v>
      </c>
      <c r="N489" t="s">
        <v>10937</v>
      </c>
      <c r="O489" s="2"/>
      <c r="P489" s="2"/>
      <c r="Q489" s="2"/>
      <c r="R489" s="2"/>
      <c r="S489" s="2"/>
      <c r="T489" s="2">
        <v>290</v>
      </c>
      <c r="U489" s="2">
        <f t="shared" si="28"/>
        <v>0</v>
      </c>
    </row>
    <row r="490" spans="1:21" customFormat="1" ht="15" x14ac:dyDescent="0.25">
      <c r="A490" s="38" t="s">
        <v>2146</v>
      </c>
      <c r="B490" s="39" t="s">
        <v>974</v>
      </c>
      <c r="C490" s="40" t="s">
        <v>975</v>
      </c>
      <c r="D490" s="57" t="s">
        <v>7383</v>
      </c>
      <c r="E490" s="41">
        <v>8350</v>
      </c>
      <c r="F490" s="41">
        <v>2478958.13142857</v>
      </c>
      <c r="G490" s="42">
        <f t="shared" si="27"/>
        <v>95.344543516483469</v>
      </c>
      <c r="H490" s="43">
        <f t="shared" si="26"/>
        <v>296.88121334473891</v>
      </c>
      <c r="I490" s="57" t="s">
        <v>7379</v>
      </c>
      <c r="J490" s="58">
        <v>0</v>
      </c>
      <c r="K490" s="58">
        <v>0</v>
      </c>
      <c r="L490" s="57" t="s">
        <v>7419</v>
      </c>
      <c r="M490" s="57"/>
      <c r="N490" t="s">
        <v>10939</v>
      </c>
      <c r="T490" s="2">
        <v>9350</v>
      </c>
      <c r="U490" s="2">
        <f t="shared" si="28"/>
        <v>-1000</v>
      </c>
    </row>
    <row r="491" spans="1:21" customFormat="1" ht="15" x14ac:dyDescent="0.25">
      <c r="A491" s="38" t="s">
        <v>2146</v>
      </c>
      <c r="B491" s="39" t="s">
        <v>976</v>
      </c>
      <c r="C491" s="40" t="s">
        <v>977</v>
      </c>
      <c r="D491" s="57" t="s">
        <v>7383</v>
      </c>
      <c r="E491" s="41">
        <v>745</v>
      </c>
      <c r="F491" s="41">
        <v>621330</v>
      </c>
      <c r="G491" s="42">
        <f t="shared" si="27"/>
        <v>23.897307692307692</v>
      </c>
      <c r="H491" s="43">
        <f t="shared" si="26"/>
        <v>834</v>
      </c>
      <c r="I491" s="57" t="s">
        <v>7380</v>
      </c>
      <c r="J491" s="58">
        <v>745</v>
      </c>
      <c r="K491" s="58">
        <v>621330</v>
      </c>
      <c r="L491" s="57" t="s">
        <v>7420</v>
      </c>
      <c r="M491" s="57" t="s">
        <v>7416</v>
      </c>
      <c r="N491" t="s">
        <v>10937</v>
      </c>
      <c r="O491" s="2"/>
      <c r="P491" s="2"/>
      <c r="Q491" s="2"/>
      <c r="R491" s="2"/>
      <c r="S491" s="2"/>
      <c r="T491" s="2">
        <v>745</v>
      </c>
      <c r="U491" s="2">
        <f t="shared" si="28"/>
        <v>0</v>
      </c>
    </row>
    <row r="492" spans="1:21" customFormat="1" ht="15" x14ac:dyDescent="0.25">
      <c r="A492" s="38" t="s">
        <v>2146</v>
      </c>
      <c r="B492" s="39" t="s">
        <v>978</v>
      </c>
      <c r="C492" s="40" t="s">
        <v>979</v>
      </c>
      <c r="D492" s="57" t="s">
        <v>7383</v>
      </c>
      <c r="E492" s="41">
        <v>1200</v>
      </c>
      <c r="F492" s="41">
        <v>624000</v>
      </c>
      <c r="G492" s="42">
        <f t="shared" si="27"/>
        <v>24</v>
      </c>
      <c r="H492" s="43">
        <f t="shared" si="26"/>
        <v>520</v>
      </c>
      <c r="I492" s="57" t="s">
        <v>7380</v>
      </c>
      <c r="J492" s="58">
        <v>1200</v>
      </c>
      <c r="K492" s="58">
        <v>624000</v>
      </c>
      <c r="L492" s="57" t="s">
        <v>7420</v>
      </c>
      <c r="M492" s="57" t="s">
        <v>7416</v>
      </c>
      <c r="N492" t="s">
        <v>10937</v>
      </c>
      <c r="O492" s="2"/>
      <c r="P492" s="2"/>
      <c r="Q492" s="2"/>
      <c r="R492" s="2"/>
      <c r="S492" s="2"/>
      <c r="T492" s="2">
        <v>1200</v>
      </c>
      <c r="U492" s="2">
        <f t="shared" si="28"/>
        <v>0</v>
      </c>
    </row>
    <row r="493" spans="1:21" customFormat="1" ht="15" x14ac:dyDescent="0.25">
      <c r="A493" s="38" t="s">
        <v>2146</v>
      </c>
      <c r="B493" s="39" t="s">
        <v>980</v>
      </c>
      <c r="C493" s="40" t="s">
        <v>981</v>
      </c>
      <c r="D493" s="57" t="s">
        <v>7383</v>
      </c>
      <c r="E493" s="41">
        <v>118.35</v>
      </c>
      <c r="F493" s="41">
        <v>581154.22791474103</v>
      </c>
      <c r="G493" s="42">
        <f t="shared" si="27"/>
        <v>22.352085689028502</v>
      </c>
      <c r="H493" s="43">
        <f t="shared" si="26"/>
        <v>4910.4708738043182</v>
      </c>
      <c r="I493" s="57" t="s">
        <v>7376</v>
      </c>
      <c r="J493" s="58">
        <v>0</v>
      </c>
      <c r="K493" s="58">
        <v>0</v>
      </c>
      <c r="L493" s="57" t="s">
        <v>7419</v>
      </c>
      <c r="M493" s="57"/>
      <c r="N493" t="s">
        <v>10939</v>
      </c>
      <c r="T493" s="2">
        <v>118.35</v>
      </c>
      <c r="U493" s="2">
        <f t="shared" si="28"/>
        <v>0</v>
      </c>
    </row>
    <row r="494" spans="1:21" customFormat="1" ht="15" x14ac:dyDescent="0.25">
      <c r="A494" s="38" t="s">
        <v>2146</v>
      </c>
      <c r="B494" s="39" t="s">
        <v>982</v>
      </c>
      <c r="C494" s="40" t="s">
        <v>983</v>
      </c>
      <c r="D494" s="57" t="s">
        <v>7383</v>
      </c>
      <c r="E494" s="41">
        <v>255</v>
      </c>
      <c r="F494" s="41">
        <v>258570</v>
      </c>
      <c r="G494" s="42">
        <f t="shared" si="27"/>
        <v>9.9450000000000003</v>
      </c>
      <c r="H494" s="43">
        <f t="shared" si="26"/>
        <v>1014</v>
      </c>
      <c r="I494" s="57" t="s">
        <v>7380</v>
      </c>
      <c r="J494" s="58">
        <v>255</v>
      </c>
      <c r="K494" s="58">
        <v>258570</v>
      </c>
      <c r="L494" s="57" t="s">
        <v>7420</v>
      </c>
      <c r="M494" s="57" t="s">
        <v>7416</v>
      </c>
      <c r="N494" t="s">
        <v>10937</v>
      </c>
      <c r="O494" s="2"/>
      <c r="P494" s="2"/>
      <c r="Q494" s="2"/>
      <c r="R494" s="2"/>
      <c r="S494" s="2"/>
      <c r="T494" s="2">
        <v>255</v>
      </c>
      <c r="U494" s="2">
        <f t="shared" si="28"/>
        <v>0</v>
      </c>
    </row>
    <row r="495" spans="1:21" customFormat="1" ht="15" x14ac:dyDescent="0.25">
      <c r="A495" s="38" t="s">
        <v>2146</v>
      </c>
      <c r="B495" s="39" t="s">
        <v>984</v>
      </c>
      <c r="C495" s="40" t="s">
        <v>985</v>
      </c>
      <c r="D495" s="57" t="s">
        <v>7383</v>
      </c>
      <c r="E495" s="41">
        <v>4666.2999999999956</v>
      </c>
      <c r="F495" s="41">
        <v>27064490.057969958</v>
      </c>
      <c r="G495" s="42">
        <f t="shared" si="27"/>
        <v>1040.9419253065369</v>
      </c>
      <c r="H495" s="43">
        <f t="shared" si="26"/>
        <v>5799.9892972954985</v>
      </c>
      <c r="I495" s="57" t="s">
        <v>7376</v>
      </c>
      <c r="J495" s="58">
        <v>0</v>
      </c>
      <c r="K495" s="58">
        <v>0</v>
      </c>
      <c r="L495" s="57" t="s">
        <v>7419</v>
      </c>
      <c r="M495" s="57"/>
      <c r="N495" t="s">
        <v>10939</v>
      </c>
      <c r="T495" s="2">
        <v>4188.9999999999982</v>
      </c>
      <c r="U495" s="2">
        <f t="shared" si="28"/>
        <v>477.29999999999745</v>
      </c>
    </row>
    <row r="496" spans="1:21" customFormat="1" ht="15" x14ac:dyDescent="0.25">
      <c r="A496" s="38" t="s">
        <v>2146</v>
      </c>
      <c r="B496" s="39" t="s">
        <v>986</v>
      </c>
      <c r="C496" s="40" t="s">
        <v>987</v>
      </c>
      <c r="D496" s="57" t="s">
        <v>7383</v>
      </c>
      <c r="E496" s="41">
        <v>92</v>
      </c>
      <c r="F496" s="41">
        <v>485668</v>
      </c>
      <c r="G496" s="42">
        <f t="shared" si="27"/>
        <v>18.67953846153846</v>
      </c>
      <c r="H496" s="43">
        <f t="shared" si="26"/>
        <v>5279</v>
      </c>
      <c r="I496" s="57" t="s">
        <v>7380</v>
      </c>
      <c r="J496" s="58">
        <v>92</v>
      </c>
      <c r="K496" s="58">
        <v>485668</v>
      </c>
      <c r="L496" s="57" t="s">
        <v>7420</v>
      </c>
      <c r="M496" s="57" t="s">
        <v>7416</v>
      </c>
      <c r="N496" t="s">
        <v>10937</v>
      </c>
      <c r="O496" s="2"/>
      <c r="P496" s="2"/>
      <c r="Q496" s="2"/>
      <c r="R496" s="2"/>
      <c r="S496" s="2"/>
      <c r="T496" s="2">
        <v>92</v>
      </c>
      <c r="U496" s="2">
        <f t="shared" si="28"/>
        <v>0</v>
      </c>
    </row>
    <row r="497" spans="1:21" customFormat="1" ht="15" x14ac:dyDescent="0.25">
      <c r="A497" s="38" t="s">
        <v>2146</v>
      </c>
      <c r="B497" s="39" t="s">
        <v>988</v>
      </c>
      <c r="C497" s="40" t="s">
        <v>989</v>
      </c>
      <c r="D497" s="57" t="s">
        <v>7378</v>
      </c>
      <c r="E497" s="41">
        <v>7952</v>
      </c>
      <c r="F497" s="41">
        <v>2794651</v>
      </c>
      <c r="G497" s="42">
        <f t="shared" si="27"/>
        <v>107.48657692307692</v>
      </c>
      <c r="H497" s="43">
        <f t="shared" si="26"/>
        <v>351.44001509054328</v>
      </c>
      <c r="I497" s="57" t="s">
        <v>7381</v>
      </c>
      <c r="J497" s="58">
        <v>7952</v>
      </c>
      <c r="K497" s="58">
        <v>2794651</v>
      </c>
      <c r="L497" s="57" t="s">
        <v>7420</v>
      </c>
      <c r="M497" s="57" t="s">
        <v>7418</v>
      </c>
      <c r="N497" t="s">
        <v>10937</v>
      </c>
      <c r="T497" s="2">
        <v>7952</v>
      </c>
      <c r="U497" s="2">
        <f t="shared" si="28"/>
        <v>0</v>
      </c>
    </row>
    <row r="498" spans="1:21" customFormat="1" ht="15" x14ac:dyDescent="0.25">
      <c r="A498" s="38" t="s">
        <v>2146</v>
      </c>
      <c r="B498" s="39" t="s">
        <v>990</v>
      </c>
      <c r="C498" s="40" t="s">
        <v>991</v>
      </c>
      <c r="D498" s="57" t="s">
        <v>7383</v>
      </c>
      <c r="E498" s="41">
        <v>328</v>
      </c>
      <c r="F498" s="41">
        <v>76190.725258480525</v>
      </c>
      <c r="G498" s="42">
        <f t="shared" si="27"/>
        <v>2.9304125099415588</v>
      </c>
      <c r="H498" s="43">
        <f t="shared" si="26"/>
        <v>232.28879651975771</v>
      </c>
      <c r="I498" s="57" t="s">
        <v>7376</v>
      </c>
      <c r="J498" s="58">
        <v>0</v>
      </c>
      <c r="K498" s="58">
        <v>0</v>
      </c>
      <c r="L498" s="57" t="s">
        <v>7419</v>
      </c>
      <c r="M498" s="57"/>
      <c r="N498" t="s">
        <v>10939</v>
      </c>
      <c r="T498" s="2">
        <v>5208</v>
      </c>
      <c r="U498" s="2">
        <f t="shared" si="28"/>
        <v>-4880</v>
      </c>
    </row>
    <row r="499" spans="1:21" customFormat="1" ht="15" x14ac:dyDescent="0.25">
      <c r="A499" s="38" t="s">
        <v>2146</v>
      </c>
      <c r="B499" s="39" t="s">
        <v>992</v>
      </c>
      <c r="C499" s="40" t="s">
        <v>993</v>
      </c>
      <c r="D499" s="57" t="s">
        <v>7383</v>
      </c>
      <c r="E499" s="41">
        <v>19</v>
      </c>
      <c r="F499" s="41">
        <v>6472.50310492679</v>
      </c>
      <c r="G499" s="42">
        <f t="shared" si="27"/>
        <v>0.24894242711256884</v>
      </c>
      <c r="H499" s="43">
        <f t="shared" si="26"/>
        <v>340.65805815404156</v>
      </c>
      <c r="I499" s="57" t="s">
        <v>7376</v>
      </c>
      <c r="J499" s="58">
        <v>0</v>
      </c>
      <c r="K499" s="58">
        <v>0</v>
      </c>
      <c r="L499" s="57" t="s">
        <v>7419</v>
      </c>
      <c r="M499" s="57"/>
      <c r="N499" t="s">
        <v>10939</v>
      </c>
      <c r="T499" s="2">
        <v>19</v>
      </c>
      <c r="U499" s="2">
        <f t="shared" si="28"/>
        <v>0</v>
      </c>
    </row>
    <row r="500" spans="1:21" customFormat="1" ht="15" x14ac:dyDescent="0.25">
      <c r="A500" s="38" t="s">
        <v>2146</v>
      </c>
      <c r="B500" s="39" t="s">
        <v>994</v>
      </c>
      <c r="C500" s="40" t="s">
        <v>995</v>
      </c>
      <c r="D500" s="57" t="s">
        <v>7378</v>
      </c>
      <c r="E500" s="41">
        <v>226</v>
      </c>
      <c r="F500" s="41">
        <v>738467</v>
      </c>
      <c r="G500" s="42">
        <f t="shared" si="27"/>
        <v>28.402576923076921</v>
      </c>
      <c r="H500" s="43">
        <f t="shared" si="26"/>
        <v>3267.5530973451328</v>
      </c>
      <c r="I500" s="57" t="s">
        <v>7381</v>
      </c>
      <c r="J500" s="58">
        <v>226</v>
      </c>
      <c r="K500" s="58">
        <v>738467</v>
      </c>
      <c r="L500" s="57" t="s">
        <v>7420</v>
      </c>
      <c r="M500" s="57" t="s">
        <v>7418</v>
      </c>
      <c r="N500" t="s">
        <v>10937</v>
      </c>
      <c r="T500" s="2">
        <v>226</v>
      </c>
      <c r="U500" s="2">
        <f t="shared" si="28"/>
        <v>0</v>
      </c>
    </row>
    <row r="501" spans="1:21" customFormat="1" ht="15" x14ac:dyDescent="0.25">
      <c r="A501" s="38" t="s">
        <v>2146</v>
      </c>
      <c r="B501" s="39" t="s">
        <v>996</v>
      </c>
      <c r="C501" s="40" t="s">
        <v>997</v>
      </c>
      <c r="D501" s="57" t="s">
        <v>7383</v>
      </c>
      <c r="E501" s="41">
        <v>727</v>
      </c>
      <c r="F501" s="41">
        <v>285713</v>
      </c>
      <c r="G501" s="42">
        <f t="shared" si="27"/>
        <v>10.988961538461538</v>
      </c>
      <c r="H501" s="43">
        <f t="shared" si="26"/>
        <v>393.00275103163688</v>
      </c>
      <c r="I501" s="57" t="s">
        <v>7380</v>
      </c>
      <c r="J501" s="58">
        <v>727</v>
      </c>
      <c r="K501" s="58">
        <v>285713</v>
      </c>
      <c r="L501" s="57" t="s">
        <v>7420</v>
      </c>
      <c r="M501" s="57" t="s">
        <v>7416</v>
      </c>
      <c r="N501" t="s">
        <v>10937</v>
      </c>
      <c r="O501" s="2"/>
      <c r="P501" s="2"/>
      <c r="Q501" s="2"/>
      <c r="R501" s="2"/>
      <c r="S501" s="2"/>
      <c r="T501" s="2">
        <v>727</v>
      </c>
      <c r="U501" s="2">
        <f t="shared" si="28"/>
        <v>0</v>
      </c>
    </row>
    <row r="502" spans="1:21" customFormat="1" ht="15" x14ac:dyDescent="0.25">
      <c r="A502" s="38" t="s">
        <v>2146</v>
      </c>
      <c r="B502" s="39" t="s">
        <v>998</v>
      </c>
      <c r="C502" s="40" t="s">
        <v>999</v>
      </c>
      <c r="D502" s="57" t="s">
        <v>7383</v>
      </c>
      <c r="E502" s="41">
        <v>1480</v>
      </c>
      <c r="F502" s="41">
        <v>572760</v>
      </c>
      <c r="G502" s="42">
        <f t="shared" si="27"/>
        <v>22.029230769230768</v>
      </c>
      <c r="H502" s="43">
        <f t="shared" si="26"/>
        <v>387</v>
      </c>
      <c r="I502" s="57" t="s">
        <v>7380</v>
      </c>
      <c r="J502" s="58">
        <v>1480</v>
      </c>
      <c r="K502" s="58">
        <v>572760</v>
      </c>
      <c r="L502" s="57" t="s">
        <v>7420</v>
      </c>
      <c r="M502" s="57" t="s">
        <v>7416</v>
      </c>
      <c r="N502" t="s">
        <v>10937</v>
      </c>
      <c r="O502" s="2"/>
      <c r="P502" s="2"/>
      <c r="Q502" s="2"/>
      <c r="R502" s="2"/>
      <c r="S502" s="2"/>
      <c r="T502" s="2">
        <v>1480</v>
      </c>
      <c r="U502" s="2">
        <f t="shared" si="28"/>
        <v>0</v>
      </c>
    </row>
    <row r="503" spans="1:21" customFormat="1" ht="15" x14ac:dyDescent="0.25">
      <c r="A503" s="38" t="s">
        <v>2146</v>
      </c>
      <c r="B503" s="39" t="s">
        <v>1000</v>
      </c>
      <c r="C503" s="40" t="s">
        <v>1001</v>
      </c>
      <c r="D503" s="57" t="s">
        <v>7383</v>
      </c>
      <c r="E503" s="41">
        <v>3253</v>
      </c>
      <c r="F503" s="41">
        <v>2212040</v>
      </c>
      <c r="G503" s="42">
        <f t="shared" si="27"/>
        <v>85.078461538461539</v>
      </c>
      <c r="H503" s="43">
        <f t="shared" si="26"/>
        <v>680</v>
      </c>
      <c r="I503" s="57" t="s">
        <v>7380</v>
      </c>
      <c r="J503" s="58">
        <v>1253</v>
      </c>
      <c r="K503" s="58">
        <v>852040</v>
      </c>
      <c r="L503" s="57" t="s">
        <v>7419</v>
      </c>
      <c r="M503" s="57" t="s">
        <v>7416</v>
      </c>
      <c r="N503" t="s">
        <v>10937</v>
      </c>
      <c r="O503" s="2"/>
      <c r="P503" s="2"/>
      <c r="Q503" s="2"/>
      <c r="R503" s="2"/>
      <c r="S503" s="2"/>
      <c r="T503" s="2">
        <v>3253</v>
      </c>
      <c r="U503" s="2">
        <f t="shared" si="28"/>
        <v>0</v>
      </c>
    </row>
    <row r="504" spans="1:21" customFormat="1" ht="15" x14ac:dyDescent="0.25">
      <c r="A504" s="38" t="s">
        <v>2146</v>
      </c>
      <c r="B504" s="39" t="s">
        <v>1002</v>
      </c>
      <c r="C504" s="40" t="s">
        <v>1003</v>
      </c>
      <c r="D504" s="57" t="s">
        <v>7383</v>
      </c>
      <c r="E504" s="41">
        <v>1472</v>
      </c>
      <c r="F504" s="41">
        <v>666364.21354552603</v>
      </c>
      <c r="G504" s="42">
        <f t="shared" si="27"/>
        <v>25.629392828674078</v>
      </c>
      <c r="H504" s="43">
        <f t="shared" si="26"/>
        <v>452.69307985429759</v>
      </c>
      <c r="I504" s="57" t="s">
        <v>7376</v>
      </c>
      <c r="J504" s="58">
        <v>0</v>
      </c>
      <c r="K504" s="58">
        <v>0</v>
      </c>
      <c r="L504" s="57" t="s">
        <v>7419</v>
      </c>
      <c r="M504" s="57"/>
      <c r="N504" t="s">
        <v>10939</v>
      </c>
      <c r="T504" s="2">
        <v>1260</v>
      </c>
      <c r="U504" s="2">
        <f t="shared" si="28"/>
        <v>212</v>
      </c>
    </row>
    <row r="505" spans="1:21" customFormat="1" ht="15" x14ac:dyDescent="0.25">
      <c r="A505" s="38" t="s">
        <v>2146</v>
      </c>
      <c r="B505" s="39" t="s">
        <v>1004</v>
      </c>
      <c r="C505" s="40" t="s">
        <v>1005</v>
      </c>
      <c r="D505" s="57" t="s">
        <v>7383</v>
      </c>
      <c r="E505" s="41">
        <v>244</v>
      </c>
      <c r="F505" s="41">
        <v>511438</v>
      </c>
      <c r="G505" s="42">
        <f t="shared" si="27"/>
        <v>19.670692307692306</v>
      </c>
      <c r="H505" s="43">
        <f t="shared" si="26"/>
        <v>2096.0573770491801</v>
      </c>
      <c r="I505" s="57" t="s">
        <v>7380</v>
      </c>
      <c r="J505" s="58">
        <v>244</v>
      </c>
      <c r="K505" s="58">
        <v>511438</v>
      </c>
      <c r="L505" s="57" t="s">
        <v>7420</v>
      </c>
      <c r="M505" s="57" t="s">
        <v>7416</v>
      </c>
      <c r="N505" t="s">
        <v>10937</v>
      </c>
      <c r="O505" s="2"/>
      <c r="P505" s="2"/>
      <c r="Q505" s="2"/>
      <c r="R505" s="2"/>
      <c r="S505" s="2"/>
      <c r="T505" s="2">
        <v>244</v>
      </c>
      <c r="U505" s="2">
        <f t="shared" si="28"/>
        <v>0</v>
      </c>
    </row>
    <row r="506" spans="1:21" customFormat="1" ht="15" x14ac:dyDescent="0.25">
      <c r="A506" s="38" t="s">
        <v>2146</v>
      </c>
      <c r="B506" s="39" t="s">
        <v>1006</v>
      </c>
      <c r="C506" s="40" t="s">
        <v>1007</v>
      </c>
      <c r="D506" s="57" t="s">
        <v>7378</v>
      </c>
      <c r="E506" s="41">
        <v>5800</v>
      </c>
      <c r="F506" s="41">
        <v>10150000</v>
      </c>
      <c r="G506" s="42">
        <f t="shared" si="27"/>
        <v>390.38461538461536</v>
      </c>
      <c r="H506" s="43">
        <f t="shared" si="26"/>
        <v>1750</v>
      </c>
      <c r="I506" s="57" t="s">
        <v>7381</v>
      </c>
      <c r="J506" s="58">
        <v>5800</v>
      </c>
      <c r="K506" s="58">
        <v>10150000</v>
      </c>
      <c r="L506" s="57" t="s">
        <v>7420</v>
      </c>
      <c r="M506" s="57" t="s">
        <v>7418</v>
      </c>
      <c r="N506" t="s">
        <v>10937</v>
      </c>
      <c r="T506" s="2">
        <v>5800</v>
      </c>
      <c r="U506" s="2">
        <f t="shared" si="28"/>
        <v>0</v>
      </c>
    </row>
    <row r="507" spans="1:21" customFormat="1" ht="15" x14ac:dyDescent="0.25">
      <c r="A507" s="38" t="s">
        <v>2146</v>
      </c>
      <c r="B507" s="39" t="s">
        <v>1008</v>
      </c>
      <c r="C507" s="40" t="s">
        <v>1009</v>
      </c>
      <c r="D507" s="57" t="s">
        <v>7378</v>
      </c>
      <c r="E507" s="41">
        <v>300</v>
      </c>
      <c r="F507" s="41">
        <v>831000</v>
      </c>
      <c r="G507" s="42">
        <f t="shared" si="27"/>
        <v>31.96153846153846</v>
      </c>
      <c r="H507" s="43">
        <f t="shared" si="26"/>
        <v>2770</v>
      </c>
      <c r="I507" s="57" t="s">
        <v>7381</v>
      </c>
      <c r="J507" s="58">
        <v>300</v>
      </c>
      <c r="K507" s="58">
        <v>831000</v>
      </c>
      <c r="L507" s="57" t="s">
        <v>7420</v>
      </c>
      <c r="M507" s="57" t="s">
        <v>7418</v>
      </c>
      <c r="N507" t="s">
        <v>10937</v>
      </c>
      <c r="T507" s="2">
        <v>300</v>
      </c>
      <c r="U507" s="2">
        <f t="shared" si="28"/>
        <v>0</v>
      </c>
    </row>
    <row r="508" spans="1:21" customFormat="1" ht="15" x14ac:dyDescent="0.25">
      <c r="A508" s="38" t="s">
        <v>2146</v>
      </c>
      <c r="B508" s="39" t="s">
        <v>1010</v>
      </c>
      <c r="C508" s="40" t="s">
        <v>1011</v>
      </c>
      <c r="D508" s="57" t="s">
        <v>7378</v>
      </c>
      <c r="E508" s="41">
        <v>50</v>
      </c>
      <c r="F508" s="41">
        <v>231000</v>
      </c>
      <c r="G508" s="42">
        <f t="shared" si="27"/>
        <v>8.884615384615385</v>
      </c>
      <c r="H508" s="43">
        <f t="shared" si="26"/>
        <v>4620</v>
      </c>
      <c r="I508" s="57" t="s">
        <v>7381</v>
      </c>
      <c r="J508" s="58">
        <v>50</v>
      </c>
      <c r="K508" s="58">
        <v>231000</v>
      </c>
      <c r="L508" s="57" t="s">
        <v>7420</v>
      </c>
      <c r="M508" s="57" t="s">
        <v>7418</v>
      </c>
      <c r="N508" t="s">
        <v>10937</v>
      </c>
      <c r="T508" s="2">
        <v>50</v>
      </c>
      <c r="U508" s="2">
        <f t="shared" si="28"/>
        <v>0</v>
      </c>
    </row>
    <row r="509" spans="1:21" customFormat="1" ht="15" x14ac:dyDescent="0.25">
      <c r="A509" s="38" t="s">
        <v>2146</v>
      </c>
      <c r="B509" s="39" t="s">
        <v>1012</v>
      </c>
      <c r="C509" s="40" t="s">
        <v>1013</v>
      </c>
      <c r="D509" s="57" t="s">
        <v>7383</v>
      </c>
      <c r="E509" s="41">
        <v>173</v>
      </c>
      <c r="F509" s="41">
        <v>1903811.2069339082</v>
      </c>
      <c r="G509" s="42">
        <f t="shared" si="27"/>
        <v>73.223507958996464</v>
      </c>
      <c r="H509" s="43">
        <f t="shared" si="26"/>
        <v>11004.689057421434</v>
      </c>
      <c r="I509" s="57" t="s">
        <v>7379</v>
      </c>
      <c r="J509" s="58">
        <v>0</v>
      </c>
      <c r="K509" s="58">
        <v>0</v>
      </c>
      <c r="L509" s="57" t="s">
        <v>7419</v>
      </c>
      <c r="M509" s="57"/>
      <c r="N509" t="s">
        <v>10939</v>
      </c>
      <c r="T509" s="2">
        <v>0</v>
      </c>
      <c r="U509" s="2">
        <f t="shared" si="28"/>
        <v>173</v>
      </c>
    </row>
    <row r="510" spans="1:21" customFormat="1" ht="15" x14ac:dyDescent="0.25">
      <c r="A510" s="38" t="s">
        <v>2146</v>
      </c>
      <c r="B510" s="39" t="s">
        <v>1014</v>
      </c>
      <c r="C510" s="40" t="s">
        <v>1015</v>
      </c>
      <c r="D510" s="57" t="s">
        <v>7378</v>
      </c>
      <c r="E510" s="41">
        <v>4728</v>
      </c>
      <c r="F510" s="41">
        <v>3120480</v>
      </c>
      <c r="G510" s="42">
        <f t="shared" si="27"/>
        <v>120.01846153846154</v>
      </c>
      <c r="H510" s="43">
        <f t="shared" si="26"/>
        <v>660</v>
      </c>
      <c r="I510" s="57" t="s">
        <v>7381</v>
      </c>
      <c r="J510" s="58">
        <v>4728</v>
      </c>
      <c r="K510" s="58">
        <v>3120480</v>
      </c>
      <c r="L510" s="57" t="s">
        <v>7420</v>
      </c>
      <c r="M510" s="57" t="s">
        <v>7418</v>
      </c>
      <c r="N510" t="s">
        <v>10937</v>
      </c>
      <c r="T510" s="2">
        <v>4728</v>
      </c>
      <c r="U510" s="2">
        <f t="shared" si="28"/>
        <v>0</v>
      </c>
    </row>
    <row r="511" spans="1:21" customFormat="1" ht="15" x14ac:dyDescent="0.25">
      <c r="A511" s="38" t="s">
        <v>2146</v>
      </c>
      <c r="B511" s="39" t="s">
        <v>1016</v>
      </c>
      <c r="C511" s="40" t="s">
        <v>1017</v>
      </c>
      <c r="D511" s="57" t="s">
        <v>7383</v>
      </c>
      <c r="E511" s="41">
        <v>674.3</v>
      </c>
      <c r="F511" s="41">
        <v>8636804.4015270267</v>
      </c>
      <c r="G511" s="42">
        <f t="shared" si="27"/>
        <v>332.18478467411643</v>
      </c>
      <c r="H511" s="43">
        <f t="shared" si="26"/>
        <v>12808.548719452807</v>
      </c>
      <c r="I511" s="57" t="s">
        <v>7390</v>
      </c>
      <c r="J511" s="58">
        <v>131</v>
      </c>
      <c r="K511" s="58">
        <v>2056700</v>
      </c>
      <c r="L511" s="57" t="s">
        <v>7419</v>
      </c>
      <c r="M511" s="57" t="s">
        <v>7416</v>
      </c>
      <c r="N511" t="s">
        <v>10939</v>
      </c>
      <c r="O511" s="2"/>
      <c r="P511" s="2"/>
      <c r="Q511" s="2"/>
      <c r="R511" s="2"/>
      <c r="S511" s="2"/>
      <c r="T511" s="2">
        <v>897.05</v>
      </c>
      <c r="U511" s="2">
        <f t="shared" si="28"/>
        <v>-222.75</v>
      </c>
    </row>
    <row r="512" spans="1:21" customFormat="1" ht="15" x14ac:dyDescent="0.25">
      <c r="A512" s="38" t="s">
        <v>2146</v>
      </c>
      <c r="B512" s="39" t="s">
        <v>1018</v>
      </c>
      <c r="C512" s="40" t="s">
        <v>1019</v>
      </c>
      <c r="D512" s="57" t="s">
        <v>7383</v>
      </c>
      <c r="E512" s="41">
        <v>1.2199999999999989</v>
      </c>
      <c r="F512" s="41">
        <v>5.2252691067898809</v>
      </c>
      <c r="G512" s="42">
        <f t="shared" si="27"/>
        <v>2.0097188872268774E-4</v>
      </c>
      <c r="H512" s="43">
        <f t="shared" si="26"/>
        <v>4.2830074645818739</v>
      </c>
      <c r="I512" s="57" t="s">
        <v>7389</v>
      </c>
      <c r="J512" s="58">
        <v>0</v>
      </c>
      <c r="K512" s="58">
        <v>0</v>
      </c>
      <c r="L512" s="57" t="s">
        <v>7419</v>
      </c>
      <c r="M512" s="57"/>
      <c r="N512" t="s">
        <v>10939</v>
      </c>
      <c r="T512" s="2">
        <v>0</v>
      </c>
      <c r="U512" s="2">
        <f t="shared" si="28"/>
        <v>1.2199999999999989</v>
      </c>
    </row>
    <row r="513" spans="1:22" customFormat="1" ht="15" x14ac:dyDescent="0.25">
      <c r="A513" s="38" t="s">
        <v>2146</v>
      </c>
      <c r="B513" s="39" t="s">
        <v>1020</v>
      </c>
      <c r="C513" s="40" t="s">
        <v>1021</v>
      </c>
      <c r="D513" s="57" t="s">
        <v>7378</v>
      </c>
      <c r="E513" s="41">
        <v>3532</v>
      </c>
      <c r="F513" s="41">
        <v>2649000</v>
      </c>
      <c r="G513" s="42">
        <f t="shared" si="27"/>
        <v>101.88461538461539</v>
      </c>
      <c r="H513" s="43">
        <f t="shared" si="26"/>
        <v>750</v>
      </c>
      <c r="I513" s="57" t="s">
        <v>7381</v>
      </c>
      <c r="J513" s="58">
        <v>3532</v>
      </c>
      <c r="K513" s="58">
        <v>2649000</v>
      </c>
      <c r="L513" s="57" t="s">
        <v>7420</v>
      </c>
      <c r="M513" s="57" t="s">
        <v>7418</v>
      </c>
      <c r="N513" t="s">
        <v>10937</v>
      </c>
      <c r="T513" s="2">
        <v>3532</v>
      </c>
      <c r="U513" s="2">
        <f t="shared" si="28"/>
        <v>0</v>
      </c>
    </row>
    <row r="514" spans="1:22" customFormat="1" ht="15" x14ac:dyDescent="0.25">
      <c r="A514" s="38" t="s">
        <v>2146</v>
      </c>
      <c r="B514" s="39" t="s">
        <v>1022</v>
      </c>
      <c r="C514" s="40" t="s">
        <v>1023</v>
      </c>
      <c r="D514" s="57" t="s">
        <v>7378</v>
      </c>
      <c r="E514" s="41">
        <v>3900</v>
      </c>
      <c r="F514" s="41">
        <v>2886000</v>
      </c>
      <c r="G514" s="42">
        <f t="shared" si="27"/>
        <v>111</v>
      </c>
      <c r="H514" s="43">
        <f t="shared" si="26"/>
        <v>740</v>
      </c>
      <c r="I514" s="57" t="s">
        <v>7381</v>
      </c>
      <c r="J514" s="58">
        <v>3900</v>
      </c>
      <c r="K514" s="58">
        <v>2886000</v>
      </c>
      <c r="L514" s="57" t="s">
        <v>7420</v>
      </c>
      <c r="M514" s="57" t="s">
        <v>7418</v>
      </c>
      <c r="N514" t="s">
        <v>10937</v>
      </c>
      <c r="T514" s="2">
        <v>3900</v>
      </c>
      <c r="U514" s="2">
        <f t="shared" si="28"/>
        <v>0</v>
      </c>
    </row>
    <row r="515" spans="1:22" customFormat="1" ht="15" x14ac:dyDescent="0.25">
      <c r="A515" s="38" t="s">
        <v>2146</v>
      </c>
      <c r="B515" s="39" t="s">
        <v>1024</v>
      </c>
      <c r="C515" s="40" t="s">
        <v>1025</v>
      </c>
      <c r="D515" s="57" t="s">
        <v>7378</v>
      </c>
      <c r="E515" s="41">
        <v>548</v>
      </c>
      <c r="F515" s="41">
        <v>495940</v>
      </c>
      <c r="G515" s="42">
        <f t="shared" si="27"/>
        <v>19.074615384615385</v>
      </c>
      <c r="H515" s="43">
        <f t="shared" si="26"/>
        <v>905</v>
      </c>
      <c r="I515" s="57" t="s">
        <v>7381</v>
      </c>
      <c r="J515" s="58">
        <v>548</v>
      </c>
      <c r="K515" s="58">
        <v>495940</v>
      </c>
      <c r="L515" s="57" t="s">
        <v>7420</v>
      </c>
      <c r="M515" s="57" t="s">
        <v>7418</v>
      </c>
      <c r="N515" t="s">
        <v>10937</v>
      </c>
      <c r="T515" s="2">
        <v>548</v>
      </c>
      <c r="U515" s="2">
        <f t="shared" si="28"/>
        <v>0</v>
      </c>
    </row>
    <row r="516" spans="1:22" customFormat="1" ht="15" x14ac:dyDescent="0.25">
      <c r="A516" s="38" t="s">
        <v>2146</v>
      </c>
      <c r="B516" s="39" t="s">
        <v>1026</v>
      </c>
      <c r="C516" s="40" t="s">
        <v>1027</v>
      </c>
      <c r="D516" s="57" t="s">
        <v>7378</v>
      </c>
      <c r="E516" s="41">
        <v>200</v>
      </c>
      <c r="F516" s="41">
        <v>920000</v>
      </c>
      <c r="G516" s="42">
        <f t="shared" si="27"/>
        <v>35.384615384615387</v>
      </c>
      <c r="H516" s="43">
        <f t="shared" si="26"/>
        <v>4600</v>
      </c>
      <c r="I516" s="57" t="s">
        <v>7381</v>
      </c>
      <c r="J516" s="58">
        <v>200</v>
      </c>
      <c r="K516" s="58">
        <v>920000</v>
      </c>
      <c r="L516" s="57" t="s">
        <v>7420</v>
      </c>
      <c r="M516" s="57" t="s">
        <v>7418</v>
      </c>
      <c r="N516" t="s">
        <v>10937</v>
      </c>
      <c r="T516" s="2">
        <v>200</v>
      </c>
      <c r="U516" s="2">
        <f t="shared" si="28"/>
        <v>0</v>
      </c>
    </row>
    <row r="517" spans="1:22" customFormat="1" ht="15" x14ac:dyDescent="0.25">
      <c r="A517" s="38" t="s">
        <v>2146</v>
      </c>
      <c r="B517" s="39" t="s">
        <v>1028</v>
      </c>
      <c r="C517" s="40" t="s">
        <v>1029</v>
      </c>
      <c r="D517" s="57" t="s">
        <v>7378</v>
      </c>
      <c r="E517" s="41">
        <v>200</v>
      </c>
      <c r="F517" s="41">
        <v>920000</v>
      </c>
      <c r="G517" s="42">
        <f t="shared" si="27"/>
        <v>35.384615384615387</v>
      </c>
      <c r="H517" s="43">
        <f t="shared" ref="H517:H580" si="29">IFERROR(F517/E517,0)</f>
        <v>4600</v>
      </c>
      <c r="I517" s="57" t="s">
        <v>7381</v>
      </c>
      <c r="J517" s="58">
        <v>200</v>
      </c>
      <c r="K517" s="58">
        <v>920000</v>
      </c>
      <c r="L517" s="57" t="s">
        <v>7420</v>
      </c>
      <c r="M517" s="57" t="s">
        <v>7418</v>
      </c>
      <c r="N517" t="s">
        <v>10937</v>
      </c>
      <c r="T517" s="2">
        <v>200</v>
      </c>
      <c r="U517" s="2">
        <f t="shared" si="28"/>
        <v>0</v>
      </c>
    </row>
    <row r="518" spans="1:22" customFormat="1" ht="15" x14ac:dyDescent="0.25">
      <c r="A518" s="38" t="s">
        <v>2146</v>
      </c>
      <c r="B518" s="39" t="s">
        <v>1030</v>
      </c>
      <c r="C518" s="40" t="s">
        <v>1031</v>
      </c>
      <c r="D518" s="57" t="s">
        <v>7383</v>
      </c>
      <c r="E518" s="41">
        <v>2200</v>
      </c>
      <c r="F518" s="41">
        <v>1126130.1895993808</v>
      </c>
      <c r="G518" s="42">
        <f t="shared" ref="G518:G581" si="30">+F518/$G$1</f>
        <v>43.312699599976185</v>
      </c>
      <c r="H518" s="43">
        <f t="shared" si="29"/>
        <v>511.87735890880947</v>
      </c>
      <c r="I518" s="57" t="s">
        <v>7376</v>
      </c>
      <c r="J518" s="58">
        <v>0</v>
      </c>
      <c r="K518" s="58">
        <v>0</v>
      </c>
      <c r="L518" s="57" t="s">
        <v>7419</v>
      </c>
      <c r="M518" s="57"/>
      <c r="N518" t="s">
        <v>10939</v>
      </c>
      <c r="T518" s="2">
        <v>2740</v>
      </c>
      <c r="U518" s="2">
        <f t="shared" ref="U518:U581" si="31">+E518-T518</f>
        <v>-540</v>
      </c>
    </row>
    <row r="519" spans="1:22" customFormat="1" ht="15" x14ac:dyDescent="0.25">
      <c r="A519" s="38" t="s">
        <v>2146</v>
      </c>
      <c r="B519" s="39" t="s">
        <v>1032</v>
      </c>
      <c r="C519" s="40" t="s">
        <v>1033</v>
      </c>
      <c r="D519" s="57" t="s">
        <v>7383</v>
      </c>
      <c r="E519" s="41">
        <v>1356.9012789999888</v>
      </c>
      <c r="F519" s="41">
        <v>10121126.64059642</v>
      </c>
      <c r="G519" s="42">
        <f t="shared" si="30"/>
        <v>389.27410156140076</v>
      </c>
      <c r="H519" s="43">
        <f t="shared" si="29"/>
        <v>7459.0000003946516</v>
      </c>
      <c r="I519" s="57" t="s">
        <v>7376</v>
      </c>
      <c r="J519" s="58">
        <v>0</v>
      </c>
      <c r="K519" s="58">
        <v>0</v>
      </c>
      <c r="L519" s="57" t="s">
        <v>7419</v>
      </c>
      <c r="M519" s="57"/>
      <c r="N519" t="s">
        <v>10939</v>
      </c>
      <c r="T519" s="2">
        <v>762.53965499999049</v>
      </c>
      <c r="U519" s="2">
        <f t="shared" si="31"/>
        <v>594.3616239999983</v>
      </c>
    </row>
    <row r="520" spans="1:22" customFormat="1" ht="15" x14ac:dyDescent="0.25">
      <c r="A520" s="38" t="s">
        <v>2146</v>
      </c>
      <c r="B520" s="39" t="s">
        <v>1034</v>
      </c>
      <c r="C520" s="40" t="s">
        <v>1035</v>
      </c>
      <c r="D520" s="57" t="s">
        <v>7383</v>
      </c>
      <c r="E520" s="41">
        <v>945.27685200000087</v>
      </c>
      <c r="F520" s="41">
        <v>1769558.2669599093</v>
      </c>
      <c r="G520" s="42">
        <f t="shared" si="30"/>
        <v>68.059933344611892</v>
      </c>
      <c r="H520" s="43">
        <f t="shared" si="29"/>
        <v>1872.0000000168286</v>
      </c>
      <c r="I520" s="57" t="s">
        <v>7376</v>
      </c>
      <c r="J520" s="58">
        <v>0</v>
      </c>
      <c r="K520" s="58">
        <v>0</v>
      </c>
      <c r="L520" s="57" t="s">
        <v>7419</v>
      </c>
      <c r="M520" s="57"/>
      <c r="N520" t="s">
        <v>10939</v>
      </c>
      <c r="T520" s="2">
        <v>0.45249400000102502</v>
      </c>
      <c r="U520" s="2">
        <f t="shared" si="31"/>
        <v>944.82435799999985</v>
      </c>
    </row>
    <row r="521" spans="1:22" customFormat="1" ht="15" x14ac:dyDescent="0.25">
      <c r="A521" s="38" t="s">
        <v>2146</v>
      </c>
      <c r="B521" s="39" t="s">
        <v>1036</v>
      </c>
      <c r="C521" s="40" t="s">
        <v>1037</v>
      </c>
      <c r="D521" s="57" t="s">
        <v>7383</v>
      </c>
      <c r="E521" s="41">
        <v>399.8040390000001</v>
      </c>
      <c r="F521" s="41">
        <v>699589.89663160313</v>
      </c>
      <c r="G521" s="42">
        <f t="shared" si="30"/>
        <v>26.907303716600122</v>
      </c>
      <c r="H521" s="43">
        <f t="shared" si="29"/>
        <v>1749.8319886448244</v>
      </c>
      <c r="I521" s="57" t="s">
        <v>7376</v>
      </c>
      <c r="J521" s="58">
        <v>0</v>
      </c>
      <c r="K521" s="58">
        <v>0</v>
      </c>
      <c r="L521" s="57" t="s">
        <v>7419</v>
      </c>
      <c r="M521" s="57"/>
      <c r="N521" t="s">
        <v>10939</v>
      </c>
      <c r="T521" s="2">
        <v>-0.42125900000001998</v>
      </c>
      <c r="U521" s="2">
        <f t="shared" si="31"/>
        <v>400.22529800000012</v>
      </c>
    </row>
    <row r="522" spans="1:22" customFormat="1" ht="15" x14ac:dyDescent="0.25">
      <c r="A522" s="38" t="s">
        <v>2146</v>
      </c>
      <c r="B522" s="39" t="s">
        <v>1038</v>
      </c>
      <c r="C522" s="40" t="s">
        <v>1039</v>
      </c>
      <c r="D522" s="57" t="s">
        <v>7383</v>
      </c>
      <c r="E522" s="41">
        <v>528</v>
      </c>
      <c r="F522" s="41">
        <v>18935013.746464737</v>
      </c>
      <c r="G522" s="42">
        <f t="shared" si="30"/>
        <v>728.26975947941298</v>
      </c>
      <c r="H522" s="43">
        <f t="shared" si="29"/>
        <v>35861.768459213519</v>
      </c>
      <c r="I522" s="57" t="s">
        <v>7379</v>
      </c>
      <c r="J522" s="58">
        <v>0</v>
      </c>
      <c r="K522" s="58">
        <v>0</v>
      </c>
      <c r="L522" s="57" t="s">
        <v>7419</v>
      </c>
      <c r="M522" s="57"/>
      <c r="N522" t="s">
        <v>10939</v>
      </c>
      <c r="T522" s="2">
        <v>0</v>
      </c>
      <c r="U522" s="2">
        <f t="shared" si="31"/>
        <v>528</v>
      </c>
    </row>
    <row r="523" spans="1:22" customFormat="1" ht="15" x14ac:dyDescent="0.25">
      <c r="A523" s="38" t="s">
        <v>2146</v>
      </c>
      <c r="B523" s="39" t="s">
        <v>1040</v>
      </c>
      <c r="C523" s="40" t="s">
        <v>1041</v>
      </c>
      <c r="D523" s="57" t="s">
        <v>7383</v>
      </c>
      <c r="E523" s="41">
        <v>438</v>
      </c>
      <c r="F523" s="41">
        <v>789875.18400000001</v>
      </c>
      <c r="G523" s="42">
        <f t="shared" si="30"/>
        <v>30.379814769230769</v>
      </c>
      <c r="H523" s="43">
        <f t="shared" si="29"/>
        <v>1803.3679999999999</v>
      </c>
      <c r="I523" s="57" t="s">
        <v>7380</v>
      </c>
      <c r="J523" s="58">
        <v>500</v>
      </c>
      <c r="K523" s="58">
        <v>901684</v>
      </c>
      <c r="L523" s="57" t="s">
        <v>7419</v>
      </c>
      <c r="M523" s="57" t="s">
        <v>7416</v>
      </c>
      <c r="N523" t="s">
        <v>10939</v>
      </c>
      <c r="O523" s="2"/>
      <c r="P523" s="2"/>
      <c r="Q523" s="2"/>
      <c r="R523" s="2"/>
      <c r="S523" s="2"/>
      <c r="T523" s="2">
        <v>0</v>
      </c>
      <c r="U523" s="2">
        <f t="shared" si="31"/>
        <v>438</v>
      </c>
    </row>
    <row r="524" spans="1:22" customFormat="1" ht="15" x14ac:dyDescent="0.25">
      <c r="A524" s="38" t="s">
        <v>2146</v>
      </c>
      <c r="B524" s="39" t="s">
        <v>1042</v>
      </c>
      <c r="C524" s="40" t="s">
        <v>1043</v>
      </c>
      <c r="D524" s="57" t="s">
        <v>7383</v>
      </c>
      <c r="E524" s="41">
        <v>932</v>
      </c>
      <c r="F524" s="41">
        <v>1684923.94362018</v>
      </c>
      <c r="G524" s="42">
        <f t="shared" si="30"/>
        <v>64.80476706231461</v>
      </c>
      <c r="H524" s="43">
        <f t="shared" si="29"/>
        <v>1807.8583086053434</v>
      </c>
      <c r="I524" s="57" t="s">
        <v>7379</v>
      </c>
      <c r="J524" s="58">
        <v>0</v>
      </c>
      <c r="K524" s="58">
        <v>0</v>
      </c>
      <c r="L524" s="57" t="s">
        <v>7419</v>
      </c>
      <c r="M524" s="57"/>
      <c r="N524" t="s">
        <v>10939</v>
      </c>
      <c r="T524" s="2">
        <v>0</v>
      </c>
      <c r="U524" s="2">
        <f t="shared" si="31"/>
        <v>932</v>
      </c>
    </row>
    <row r="525" spans="1:22" customFormat="1" ht="15" x14ac:dyDescent="0.25">
      <c r="A525" s="38" t="s">
        <v>2146</v>
      </c>
      <c r="B525" s="39" t="s">
        <v>1044</v>
      </c>
      <c r="C525" s="40" t="s">
        <v>1045</v>
      </c>
      <c r="D525" s="57" t="s">
        <v>7378</v>
      </c>
      <c r="E525" s="41">
        <v>3420</v>
      </c>
      <c r="F525" s="41">
        <v>2565000</v>
      </c>
      <c r="G525" s="42">
        <f t="shared" si="30"/>
        <v>98.65384615384616</v>
      </c>
      <c r="H525" s="43">
        <f t="shared" si="29"/>
        <v>750</v>
      </c>
      <c r="I525" s="57" t="s">
        <v>7381</v>
      </c>
      <c r="J525" s="58">
        <v>3420</v>
      </c>
      <c r="K525" s="58">
        <v>2565000</v>
      </c>
      <c r="L525" s="57" t="s">
        <v>7420</v>
      </c>
      <c r="M525" s="57" t="s">
        <v>7418</v>
      </c>
      <c r="N525" t="s">
        <v>10937</v>
      </c>
      <c r="T525" s="2">
        <v>3420</v>
      </c>
      <c r="U525" s="2">
        <f t="shared" si="31"/>
        <v>0</v>
      </c>
    </row>
    <row r="526" spans="1:22" customFormat="1" ht="15" x14ac:dyDescent="0.25">
      <c r="A526" s="38" t="s">
        <v>2146</v>
      </c>
      <c r="B526" s="39" t="s">
        <v>1046</v>
      </c>
      <c r="C526" s="40" t="s">
        <v>1047</v>
      </c>
      <c r="D526" s="57" t="s">
        <v>7378</v>
      </c>
      <c r="E526" s="41">
        <v>3624</v>
      </c>
      <c r="F526" s="41">
        <v>3080400</v>
      </c>
      <c r="G526" s="42">
        <f t="shared" si="30"/>
        <v>118.47692307692307</v>
      </c>
      <c r="H526" s="43">
        <f t="shared" si="29"/>
        <v>850</v>
      </c>
      <c r="I526" s="57" t="s">
        <v>7381</v>
      </c>
      <c r="J526" s="58">
        <v>3624</v>
      </c>
      <c r="K526" s="58">
        <v>3080400</v>
      </c>
      <c r="L526" s="57" t="s">
        <v>7420</v>
      </c>
      <c r="M526" s="57" t="s">
        <v>7418</v>
      </c>
      <c r="N526" t="s">
        <v>10937</v>
      </c>
      <c r="T526" s="2">
        <v>3624</v>
      </c>
      <c r="U526" s="2">
        <f t="shared" si="31"/>
        <v>0</v>
      </c>
    </row>
    <row r="527" spans="1:22" customFormat="1" ht="15" x14ac:dyDescent="0.25">
      <c r="A527" s="38" t="s">
        <v>2146</v>
      </c>
      <c r="B527" s="39" t="s">
        <v>1048</v>
      </c>
      <c r="C527" s="40" t="s">
        <v>1049</v>
      </c>
      <c r="D527" s="57" t="s">
        <v>7383</v>
      </c>
      <c r="E527" s="41">
        <v>187</v>
      </c>
      <c r="F527" s="41">
        <v>586806</v>
      </c>
      <c r="G527" s="42">
        <f t="shared" si="30"/>
        <v>22.569461538461539</v>
      </c>
      <c r="H527" s="43">
        <f t="shared" si="29"/>
        <v>3138</v>
      </c>
      <c r="I527" s="57" t="s">
        <v>7380</v>
      </c>
      <c r="J527" s="58">
        <v>187</v>
      </c>
      <c r="K527" s="58">
        <v>586806</v>
      </c>
      <c r="L527" s="57" t="s">
        <v>7420</v>
      </c>
      <c r="M527" s="57" t="s">
        <v>7416</v>
      </c>
      <c r="N527" t="s">
        <v>10937</v>
      </c>
      <c r="O527" s="2"/>
      <c r="P527" s="2"/>
      <c r="Q527" s="2"/>
      <c r="R527" s="2"/>
      <c r="S527" s="2"/>
      <c r="T527" s="2">
        <v>0</v>
      </c>
      <c r="U527" s="2">
        <f t="shared" si="31"/>
        <v>187</v>
      </c>
      <c r="V527" s="2">
        <f t="shared" ref="V527:V528" si="32">+U527*H527</f>
        <v>586806</v>
      </c>
    </row>
    <row r="528" spans="1:22" customFormat="1" ht="15" x14ac:dyDescent="0.25">
      <c r="A528" s="38" t="s">
        <v>2146</v>
      </c>
      <c r="B528" s="39" t="s">
        <v>1050</v>
      </c>
      <c r="C528" s="40" t="s">
        <v>1051</v>
      </c>
      <c r="D528" s="57" t="s">
        <v>7383</v>
      </c>
      <c r="E528" s="41">
        <v>80</v>
      </c>
      <c r="F528" s="41">
        <v>571600</v>
      </c>
      <c r="G528" s="42">
        <f t="shared" si="30"/>
        <v>21.984615384615385</v>
      </c>
      <c r="H528" s="43">
        <f t="shared" si="29"/>
        <v>7145</v>
      </c>
      <c r="I528" s="57" t="s">
        <v>7380</v>
      </c>
      <c r="J528" s="58">
        <v>80</v>
      </c>
      <c r="K528" s="58">
        <v>571600</v>
      </c>
      <c r="L528" s="57" t="s">
        <v>7420</v>
      </c>
      <c r="M528" s="57" t="s">
        <v>7416</v>
      </c>
      <c r="N528" t="s">
        <v>10937</v>
      </c>
      <c r="O528" s="2"/>
      <c r="P528" s="2"/>
      <c r="Q528" s="2"/>
      <c r="R528" s="2"/>
      <c r="S528" s="2"/>
      <c r="T528" s="2">
        <v>0</v>
      </c>
      <c r="U528" s="2">
        <f t="shared" si="31"/>
        <v>80</v>
      </c>
      <c r="V528" s="2">
        <f t="shared" si="32"/>
        <v>571600</v>
      </c>
    </row>
    <row r="529" spans="1:22" customFormat="1" ht="15" x14ac:dyDescent="0.25">
      <c r="A529" s="38" t="s">
        <v>2146</v>
      </c>
      <c r="B529" s="39" t="s">
        <v>1052</v>
      </c>
      <c r="C529" s="40" t="s">
        <v>1053</v>
      </c>
      <c r="D529" s="57" t="s">
        <v>7383</v>
      </c>
      <c r="E529" s="41">
        <v>697.31240900000103</v>
      </c>
      <c r="F529" s="41">
        <v>5045752.5915398076</v>
      </c>
      <c r="G529" s="42">
        <f t="shared" si="30"/>
        <v>194.06740736691569</v>
      </c>
      <c r="H529" s="43">
        <f t="shared" si="29"/>
        <v>7236.0000000226592</v>
      </c>
      <c r="I529" s="57" t="s">
        <v>7376</v>
      </c>
      <c r="J529" s="58">
        <v>0</v>
      </c>
      <c r="K529" s="58">
        <v>0</v>
      </c>
      <c r="L529" s="57" t="s">
        <v>7419</v>
      </c>
      <c r="M529" s="57"/>
      <c r="N529" t="s">
        <v>10939</v>
      </c>
      <c r="T529" s="2">
        <v>624.30131900000106</v>
      </c>
      <c r="U529" s="2">
        <f t="shared" si="31"/>
        <v>73.011089999999967</v>
      </c>
    </row>
    <row r="530" spans="1:22" customFormat="1" ht="15" x14ac:dyDescent="0.25">
      <c r="A530" s="38" t="s">
        <v>2146</v>
      </c>
      <c r="B530" s="39" t="s">
        <v>1054</v>
      </c>
      <c r="C530" s="40" t="s">
        <v>1055</v>
      </c>
      <c r="D530" s="57" t="s">
        <v>7383</v>
      </c>
      <c r="E530" s="41">
        <v>2056.4012320000038</v>
      </c>
      <c r="F530" s="41">
        <v>3029079.0147360042</v>
      </c>
      <c r="G530" s="42">
        <f t="shared" si="30"/>
        <v>116.50303902830785</v>
      </c>
      <c r="H530" s="43">
        <f t="shared" si="29"/>
        <v>1472.9999999999993</v>
      </c>
      <c r="I530" s="57" t="s">
        <v>7376</v>
      </c>
      <c r="J530" s="58">
        <v>0</v>
      </c>
      <c r="K530" s="58">
        <v>0</v>
      </c>
      <c r="L530" s="57" t="s">
        <v>7419</v>
      </c>
      <c r="M530" s="57"/>
      <c r="N530" t="s">
        <v>10939</v>
      </c>
      <c r="T530" s="2">
        <v>3314.1012320000009</v>
      </c>
      <c r="U530" s="2">
        <f t="shared" si="31"/>
        <v>-1257.6999999999971</v>
      </c>
    </row>
    <row r="531" spans="1:22" customFormat="1" ht="15" x14ac:dyDescent="0.25">
      <c r="A531" s="38" t="s">
        <v>2146</v>
      </c>
      <c r="B531" s="39" t="s">
        <v>1056</v>
      </c>
      <c r="C531" s="40" t="s">
        <v>1057</v>
      </c>
      <c r="D531" s="57" t="s">
        <v>7383</v>
      </c>
      <c r="E531" s="41">
        <v>1347.4670799999985</v>
      </c>
      <c r="F531" s="41">
        <v>1831207.7617200539</v>
      </c>
      <c r="G531" s="42">
        <f t="shared" si="30"/>
        <v>70.431067758463612</v>
      </c>
      <c r="H531" s="43">
        <f t="shared" si="29"/>
        <v>1359.0000000000414</v>
      </c>
      <c r="I531" s="57" t="s">
        <v>7376</v>
      </c>
      <c r="J531" s="58">
        <v>0</v>
      </c>
      <c r="K531" s="58">
        <v>0</v>
      </c>
      <c r="L531" s="57" t="s">
        <v>7419</v>
      </c>
      <c r="M531" s="57"/>
      <c r="N531" t="s">
        <v>10939</v>
      </c>
      <c r="T531" s="2">
        <v>1103.3670800000023</v>
      </c>
      <c r="U531" s="2">
        <f t="shared" si="31"/>
        <v>244.09999999999627</v>
      </c>
    </row>
    <row r="532" spans="1:22" customFormat="1" ht="15" x14ac:dyDescent="0.25">
      <c r="A532" s="38" t="s">
        <v>2146</v>
      </c>
      <c r="B532" s="39" t="s">
        <v>1058</v>
      </c>
      <c r="C532" s="40" t="s">
        <v>1059</v>
      </c>
      <c r="D532" s="57" t="s">
        <v>7383</v>
      </c>
      <c r="E532" s="41">
        <v>7</v>
      </c>
      <c r="F532" s="41">
        <v>6435</v>
      </c>
      <c r="G532" s="42">
        <f t="shared" si="30"/>
        <v>0.2475</v>
      </c>
      <c r="H532" s="43">
        <f t="shared" si="29"/>
        <v>919.28571428571433</v>
      </c>
      <c r="I532" s="57" t="s">
        <v>7380</v>
      </c>
      <c r="J532" s="58">
        <v>7</v>
      </c>
      <c r="K532" s="58">
        <v>6435</v>
      </c>
      <c r="L532" s="57" t="s">
        <v>7420</v>
      </c>
      <c r="M532" s="57" t="s">
        <v>7416</v>
      </c>
      <c r="N532" t="s">
        <v>10937</v>
      </c>
      <c r="T532" s="2">
        <v>0</v>
      </c>
      <c r="U532" s="2">
        <f t="shared" si="31"/>
        <v>7</v>
      </c>
      <c r="V532" s="2">
        <f>+U532*H532</f>
        <v>6435</v>
      </c>
    </row>
    <row r="533" spans="1:22" customFormat="1" ht="15" x14ac:dyDescent="0.25">
      <c r="A533" s="38" t="s">
        <v>2146</v>
      </c>
      <c r="B533" s="39" t="s">
        <v>1060</v>
      </c>
      <c r="C533" s="40" t="s">
        <v>1061</v>
      </c>
      <c r="D533" s="57" t="s">
        <v>7383</v>
      </c>
      <c r="E533" s="41">
        <v>500</v>
      </c>
      <c r="F533" s="41">
        <v>2468117</v>
      </c>
      <c r="G533" s="42">
        <f t="shared" si="30"/>
        <v>94.927576923076927</v>
      </c>
      <c r="H533" s="43">
        <f t="shared" si="29"/>
        <v>4936.2340000000004</v>
      </c>
      <c r="I533" s="57" t="s">
        <v>7379</v>
      </c>
      <c r="J533" s="58">
        <v>0</v>
      </c>
      <c r="K533" s="58">
        <v>0</v>
      </c>
      <c r="L533" s="57" t="s">
        <v>7420</v>
      </c>
      <c r="M533" s="57" t="s">
        <v>7417</v>
      </c>
      <c r="N533" t="s">
        <v>10937</v>
      </c>
      <c r="T533" s="2">
        <v>0</v>
      </c>
      <c r="U533" s="2">
        <f t="shared" si="31"/>
        <v>500</v>
      </c>
    </row>
    <row r="534" spans="1:22" customFormat="1" ht="15" x14ac:dyDescent="0.25">
      <c r="A534" s="38" t="s">
        <v>2146</v>
      </c>
      <c r="B534" s="39" t="s">
        <v>1062</v>
      </c>
      <c r="C534" s="40" t="s">
        <v>1063</v>
      </c>
      <c r="D534" s="57" t="s">
        <v>7383</v>
      </c>
      <c r="E534" s="41">
        <v>277</v>
      </c>
      <c r="F534" s="41">
        <v>13591875.92546979</v>
      </c>
      <c r="G534" s="42">
        <f t="shared" si="30"/>
        <v>522.76445867191501</v>
      </c>
      <c r="H534" s="43">
        <f t="shared" si="29"/>
        <v>49068.144135269999</v>
      </c>
      <c r="I534" s="57" t="s">
        <v>7376</v>
      </c>
      <c r="J534" s="58">
        <v>0</v>
      </c>
      <c r="K534" s="58">
        <v>0</v>
      </c>
      <c r="L534" s="57" t="s">
        <v>7419</v>
      </c>
      <c r="M534" s="57"/>
      <c r="N534" t="s">
        <v>10939</v>
      </c>
      <c r="T534" s="2">
        <v>277</v>
      </c>
      <c r="U534" s="2">
        <f t="shared" si="31"/>
        <v>0</v>
      </c>
    </row>
    <row r="535" spans="1:22" customFormat="1" ht="15" x14ac:dyDescent="0.25">
      <c r="A535" s="38" t="s">
        <v>2146</v>
      </c>
      <c r="B535" s="39" t="s">
        <v>1064</v>
      </c>
      <c r="C535" s="40" t="s">
        <v>1065</v>
      </c>
      <c r="D535" s="57" t="s">
        <v>7383</v>
      </c>
      <c r="E535" s="41">
        <v>155</v>
      </c>
      <c r="F535" s="41">
        <v>6973915</v>
      </c>
      <c r="G535" s="42">
        <f t="shared" si="30"/>
        <v>268.22750000000002</v>
      </c>
      <c r="H535" s="43">
        <f t="shared" si="29"/>
        <v>44993</v>
      </c>
      <c r="I535" s="57" t="s">
        <v>7379</v>
      </c>
      <c r="J535" s="58">
        <v>0</v>
      </c>
      <c r="K535" s="58">
        <v>0</v>
      </c>
      <c r="L535" s="57" t="s">
        <v>7420</v>
      </c>
      <c r="M535" s="57" t="s">
        <v>7417</v>
      </c>
      <c r="N535" t="s">
        <v>10937</v>
      </c>
      <c r="T535" s="2">
        <v>0</v>
      </c>
      <c r="U535" s="2">
        <f t="shared" si="31"/>
        <v>155</v>
      </c>
    </row>
    <row r="536" spans="1:22" customFormat="1" ht="15" x14ac:dyDescent="0.25">
      <c r="A536" s="38" t="s">
        <v>2146</v>
      </c>
      <c r="B536" s="39" t="s">
        <v>1066</v>
      </c>
      <c r="C536" s="40" t="s">
        <v>1067</v>
      </c>
      <c r="D536" s="57" t="s">
        <v>7383</v>
      </c>
      <c r="E536" s="41">
        <v>260.200000000003</v>
      </c>
      <c r="F536" s="41">
        <v>2240429.7328624465</v>
      </c>
      <c r="G536" s="42">
        <f t="shared" si="30"/>
        <v>86.170374340863319</v>
      </c>
      <c r="H536" s="43">
        <f t="shared" si="29"/>
        <v>8610.41403867187</v>
      </c>
      <c r="I536" s="57" t="s">
        <v>7376</v>
      </c>
      <c r="J536" s="58">
        <v>0</v>
      </c>
      <c r="K536" s="58">
        <v>0</v>
      </c>
      <c r="L536" s="57" t="s">
        <v>7419</v>
      </c>
      <c r="M536" s="57"/>
      <c r="N536" t="s">
        <v>10939</v>
      </c>
      <c r="T536" s="2">
        <v>425.22671500000297</v>
      </c>
      <c r="U536" s="2">
        <f t="shared" si="31"/>
        <v>-165.02671499999997</v>
      </c>
    </row>
    <row r="537" spans="1:22" customFormat="1" ht="15" x14ac:dyDescent="0.25">
      <c r="A537" s="38" t="s">
        <v>2146</v>
      </c>
      <c r="B537" s="39" t="s">
        <v>1068</v>
      </c>
      <c r="C537" s="40" t="s">
        <v>1069</v>
      </c>
      <c r="D537" s="57" t="s">
        <v>7383</v>
      </c>
      <c r="E537" s="41">
        <v>947.60692799999742</v>
      </c>
      <c r="F537" s="41">
        <v>1710430.5050399974</v>
      </c>
      <c r="G537" s="42">
        <f t="shared" si="30"/>
        <v>65.785788655384522</v>
      </c>
      <c r="H537" s="43">
        <f t="shared" si="29"/>
        <v>1805.0000000000023</v>
      </c>
      <c r="I537" s="57" t="s">
        <v>7376</v>
      </c>
      <c r="J537" s="58">
        <v>0</v>
      </c>
      <c r="K537" s="58">
        <v>0</v>
      </c>
      <c r="L537" s="57" t="s">
        <v>7419</v>
      </c>
      <c r="M537" s="57"/>
      <c r="N537" t="s">
        <v>10939</v>
      </c>
      <c r="T537" s="2">
        <v>2078.1319280000007</v>
      </c>
      <c r="U537" s="2">
        <f t="shared" si="31"/>
        <v>-1130.5250000000033</v>
      </c>
    </row>
    <row r="538" spans="1:22" customFormat="1" ht="15" x14ac:dyDescent="0.25">
      <c r="A538" s="38" t="s">
        <v>2146</v>
      </c>
      <c r="B538" s="39" t="s">
        <v>1070</v>
      </c>
      <c r="C538" s="40" t="s">
        <v>1071</v>
      </c>
      <c r="D538" s="57" t="s">
        <v>7383</v>
      </c>
      <c r="E538" s="41">
        <v>1015.5356339999989</v>
      </c>
      <c r="F538" s="41">
        <v>1620794.871864818</v>
      </c>
      <c r="G538" s="42">
        <f t="shared" si="30"/>
        <v>62.338264302493002</v>
      </c>
      <c r="H538" s="43">
        <f t="shared" si="29"/>
        <v>1596.0000000008072</v>
      </c>
      <c r="I538" s="57" t="s">
        <v>7376</v>
      </c>
      <c r="J538" s="58">
        <v>0</v>
      </c>
      <c r="K538" s="58">
        <v>0</v>
      </c>
      <c r="L538" s="57" t="s">
        <v>7419</v>
      </c>
      <c r="M538" s="57"/>
      <c r="N538" t="s">
        <v>10939</v>
      </c>
      <c r="T538" s="2">
        <v>1225.710634</v>
      </c>
      <c r="U538" s="2">
        <f t="shared" si="31"/>
        <v>-210.17500000000109</v>
      </c>
    </row>
    <row r="539" spans="1:22" customFormat="1" ht="15" x14ac:dyDescent="0.25">
      <c r="A539" s="38" t="s">
        <v>2146</v>
      </c>
      <c r="B539" s="39" t="s">
        <v>1072</v>
      </c>
      <c r="C539" s="40" t="s">
        <v>1073</v>
      </c>
      <c r="D539" s="57" t="s">
        <v>7378</v>
      </c>
      <c r="E539" s="41">
        <v>190</v>
      </c>
      <c r="F539" s="41">
        <v>560500</v>
      </c>
      <c r="G539" s="42">
        <f t="shared" si="30"/>
        <v>21.557692307692307</v>
      </c>
      <c r="H539" s="43">
        <f t="shared" si="29"/>
        <v>2950</v>
      </c>
      <c r="I539" s="57" t="s">
        <v>7381</v>
      </c>
      <c r="J539" s="58">
        <v>190</v>
      </c>
      <c r="K539" s="58">
        <v>560500</v>
      </c>
      <c r="L539" s="57" t="s">
        <v>7420</v>
      </c>
      <c r="M539" s="57" t="s">
        <v>7418</v>
      </c>
      <c r="N539" t="s">
        <v>10937</v>
      </c>
      <c r="T539" s="2">
        <v>190</v>
      </c>
      <c r="U539" s="2">
        <f t="shared" si="31"/>
        <v>0</v>
      </c>
    </row>
    <row r="540" spans="1:22" customFormat="1" ht="15" x14ac:dyDescent="0.25">
      <c r="A540" s="38" t="s">
        <v>2146</v>
      </c>
      <c r="B540" s="39" t="s">
        <v>1074</v>
      </c>
      <c r="C540" s="40" t="s">
        <v>1075</v>
      </c>
      <c r="D540" s="57" t="s">
        <v>7378</v>
      </c>
      <c r="E540" s="41">
        <v>2910</v>
      </c>
      <c r="F540" s="41">
        <v>8270893</v>
      </c>
      <c r="G540" s="42">
        <f t="shared" si="30"/>
        <v>318.11126923076921</v>
      </c>
      <c r="H540" s="43">
        <f t="shared" si="29"/>
        <v>2842.2312714776631</v>
      </c>
      <c r="I540" s="57" t="s">
        <v>7381</v>
      </c>
      <c r="J540" s="58">
        <v>2910</v>
      </c>
      <c r="K540" s="58">
        <v>8270893</v>
      </c>
      <c r="L540" s="57" t="s">
        <v>7420</v>
      </c>
      <c r="M540" s="57" t="s">
        <v>7418</v>
      </c>
      <c r="N540" t="s">
        <v>10937</v>
      </c>
      <c r="T540" s="2">
        <v>2910</v>
      </c>
      <c r="U540" s="2">
        <f t="shared" si="31"/>
        <v>0</v>
      </c>
    </row>
    <row r="541" spans="1:22" customFormat="1" ht="15" x14ac:dyDescent="0.25">
      <c r="A541" s="38" t="s">
        <v>2146</v>
      </c>
      <c r="B541" s="39" t="s">
        <v>1076</v>
      </c>
      <c r="C541" s="40" t="s">
        <v>1077</v>
      </c>
      <c r="D541" s="57" t="s">
        <v>7378</v>
      </c>
      <c r="E541" s="41">
        <v>4530</v>
      </c>
      <c r="F541" s="41">
        <v>18351645</v>
      </c>
      <c r="G541" s="42">
        <f t="shared" si="30"/>
        <v>705.83249999999998</v>
      </c>
      <c r="H541" s="43">
        <f t="shared" si="29"/>
        <v>4051.135761589404</v>
      </c>
      <c r="I541" s="57" t="s">
        <v>7381</v>
      </c>
      <c r="J541" s="58">
        <v>4530</v>
      </c>
      <c r="K541" s="58">
        <v>18351645</v>
      </c>
      <c r="L541" s="57" t="s">
        <v>7420</v>
      </c>
      <c r="M541" s="57" t="s">
        <v>7418</v>
      </c>
      <c r="N541" t="s">
        <v>10937</v>
      </c>
      <c r="T541" s="2">
        <v>4530</v>
      </c>
      <c r="U541" s="2">
        <f t="shared" si="31"/>
        <v>0</v>
      </c>
    </row>
    <row r="542" spans="1:22" customFormat="1" ht="15" x14ac:dyDescent="0.25">
      <c r="A542" s="38" t="s">
        <v>2146</v>
      </c>
      <c r="B542" s="39" t="s">
        <v>1078</v>
      </c>
      <c r="C542" s="40" t="s">
        <v>1079</v>
      </c>
      <c r="D542" s="57" t="s">
        <v>7378</v>
      </c>
      <c r="E542" s="41">
        <v>1300</v>
      </c>
      <c r="F542" s="41">
        <v>5144428</v>
      </c>
      <c r="G542" s="42">
        <f t="shared" si="30"/>
        <v>197.8626153846154</v>
      </c>
      <c r="H542" s="43">
        <f t="shared" si="29"/>
        <v>3957.2523076923076</v>
      </c>
      <c r="I542" s="57" t="s">
        <v>7381</v>
      </c>
      <c r="J542" s="58">
        <v>1300</v>
      </c>
      <c r="K542" s="58">
        <v>5144428</v>
      </c>
      <c r="L542" s="57" t="s">
        <v>7420</v>
      </c>
      <c r="M542" s="57" t="s">
        <v>7418</v>
      </c>
      <c r="N542" t="s">
        <v>10937</v>
      </c>
      <c r="T542" s="2">
        <v>1300</v>
      </c>
      <c r="U542" s="2">
        <f t="shared" si="31"/>
        <v>0</v>
      </c>
    </row>
    <row r="543" spans="1:22" customFormat="1" ht="15" x14ac:dyDescent="0.25">
      <c r="A543" s="38" t="s">
        <v>2146</v>
      </c>
      <c r="B543" s="39" t="s">
        <v>1080</v>
      </c>
      <c r="C543" s="40" t="s">
        <v>1081</v>
      </c>
      <c r="D543" s="57" t="s">
        <v>7383</v>
      </c>
      <c r="E543" s="41">
        <v>19</v>
      </c>
      <c r="F543" s="41">
        <v>17043</v>
      </c>
      <c r="G543" s="42">
        <f t="shared" si="30"/>
        <v>0.65549999999999997</v>
      </c>
      <c r="H543" s="43">
        <f t="shared" si="29"/>
        <v>897</v>
      </c>
      <c r="I543" s="57" t="s">
        <v>7380</v>
      </c>
      <c r="J543" s="58">
        <v>19</v>
      </c>
      <c r="K543" s="58">
        <v>17043</v>
      </c>
      <c r="L543" s="57" t="s">
        <v>7420</v>
      </c>
      <c r="M543" s="57" t="s">
        <v>7416</v>
      </c>
      <c r="N543" t="s">
        <v>10937</v>
      </c>
      <c r="O543" s="2"/>
      <c r="P543" s="2"/>
      <c r="Q543" s="2"/>
      <c r="R543" s="2"/>
      <c r="S543" s="2"/>
      <c r="T543" s="2">
        <v>19</v>
      </c>
      <c r="U543" s="2">
        <f t="shared" si="31"/>
        <v>0</v>
      </c>
    </row>
    <row r="544" spans="1:22" customFormat="1" ht="15" x14ac:dyDescent="0.25">
      <c r="A544" s="38" t="s">
        <v>2146</v>
      </c>
      <c r="B544" s="39" t="s">
        <v>1082</v>
      </c>
      <c r="C544" s="40" t="s">
        <v>1083</v>
      </c>
      <c r="D544" s="57" t="s">
        <v>7383</v>
      </c>
      <c r="E544" s="41">
        <v>19464</v>
      </c>
      <c r="F544" s="41">
        <v>85406476</v>
      </c>
      <c r="G544" s="42">
        <f t="shared" si="30"/>
        <v>3284.8644615384615</v>
      </c>
      <c r="H544" s="43">
        <f t="shared" si="29"/>
        <v>4387.9200575421291</v>
      </c>
      <c r="I544" s="57" t="s">
        <v>7379</v>
      </c>
      <c r="J544" s="58">
        <v>0</v>
      </c>
      <c r="K544" s="58">
        <v>0</v>
      </c>
      <c r="L544" s="57" t="s">
        <v>7420</v>
      </c>
      <c r="M544" s="57" t="s">
        <v>7417</v>
      </c>
      <c r="N544" t="s">
        <v>10937</v>
      </c>
      <c r="T544" s="2">
        <v>0</v>
      </c>
      <c r="U544" s="2">
        <f t="shared" si="31"/>
        <v>19464</v>
      </c>
    </row>
    <row r="545" spans="1:21" customFormat="1" ht="15" x14ac:dyDescent="0.25">
      <c r="A545" s="38" t="s">
        <v>2146</v>
      </c>
      <c r="B545" s="39" t="s">
        <v>1084</v>
      </c>
      <c r="C545" s="40" t="s">
        <v>1085</v>
      </c>
      <c r="D545" s="57" t="s">
        <v>7383</v>
      </c>
      <c r="E545" s="41">
        <v>539.23541000000114</v>
      </c>
      <c r="F545" s="41">
        <v>3891662.1752405912</v>
      </c>
      <c r="G545" s="42">
        <f t="shared" si="30"/>
        <v>149.67931443233044</v>
      </c>
      <c r="H545" s="43">
        <f t="shared" si="29"/>
        <v>7217.0004103413439</v>
      </c>
      <c r="I545" s="57" t="s">
        <v>7376</v>
      </c>
      <c r="J545" s="58">
        <v>0</v>
      </c>
      <c r="K545" s="58">
        <v>0</v>
      </c>
      <c r="L545" s="57" t="s">
        <v>7419</v>
      </c>
      <c r="M545" s="57"/>
      <c r="N545" t="s">
        <v>10939</v>
      </c>
      <c r="T545" s="2">
        <v>783.73541000000114</v>
      </c>
      <c r="U545" s="2">
        <f t="shared" si="31"/>
        <v>-244.5</v>
      </c>
    </row>
    <row r="546" spans="1:21" customFormat="1" ht="15" x14ac:dyDescent="0.25">
      <c r="A546" s="38" t="s">
        <v>2146</v>
      </c>
      <c r="B546" s="39" t="s">
        <v>1086</v>
      </c>
      <c r="C546" s="40" t="s">
        <v>1087</v>
      </c>
      <c r="D546" s="57" t="s">
        <v>7383</v>
      </c>
      <c r="E546" s="41">
        <v>1355.511246</v>
      </c>
      <c r="F546" s="41">
        <v>2247437.7724493416</v>
      </c>
      <c r="G546" s="42">
        <f t="shared" si="30"/>
        <v>86.43991432497468</v>
      </c>
      <c r="H546" s="43">
        <f t="shared" si="29"/>
        <v>1658.0000933827307</v>
      </c>
      <c r="I546" s="57" t="s">
        <v>7376</v>
      </c>
      <c r="J546" s="58">
        <v>0</v>
      </c>
      <c r="K546" s="58">
        <v>0</v>
      </c>
      <c r="L546" s="57" t="s">
        <v>7419</v>
      </c>
      <c r="M546" s="57"/>
      <c r="N546" t="s">
        <v>10939</v>
      </c>
      <c r="T546" s="2">
        <v>1640.0112459999996</v>
      </c>
      <c r="U546" s="2">
        <f t="shared" si="31"/>
        <v>-284.49999999999955</v>
      </c>
    </row>
    <row r="547" spans="1:21" customFormat="1" ht="15" x14ac:dyDescent="0.25">
      <c r="A547" s="38" t="s">
        <v>2146</v>
      </c>
      <c r="B547" s="39" t="s">
        <v>1088</v>
      </c>
      <c r="C547" s="40" t="s">
        <v>1089</v>
      </c>
      <c r="D547" s="57" t="s">
        <v>7383</v>
      </c>
      <c r="E547" s="41">
        <v>2224.0450259999998</v>
      </c>
      <c r="F547" s="41">
        <v>3276018.5246381722</v>
      </c>
      <c r="G547" s="42">
        <f t="shared" si="30"/>
        <v>126.00071248608354</v>
      </c>
      <c r="H547" s="43">
        <f t="shared" si="29"/>
        <v>1473.0000905288202</v>
      </c>
      <c r="I547" s="57" t="s">
        <v>7376</v>
      </c>
      <c r="J547" s="58">
        <v>0</v>
      </c>
      <c r="K547" s="58">
        <v>0</v>
      </c>
      <c r="L547" s="57" t="s">
        <v>7419</v>
      </c>
      <c r="M547" s="57"/>
      <c r="N547" t="s">
        <v>10939</v>
      </c>
      <c r="T547" s="2">
        <v>2262.0450259999998</v>
      </c>
      <c r="U547" s="2">
        <f t="shared" si="31"/>
        <v>-38</v>
      </c>
    </row>
    <row r="548" spans="1:21" customFormat="1" ht="15" x14ac:dyDescent="0.25">
      <c r="A548" s="38" t="s">
        <v>2146</v>
      </c>
      <c r="B548" s="39" t="s">
        <v>1090</v>
      </c>
      <c r="C548" s="40" t="s">
        <v>1091</v>
      </c>
      <c r="D548" s="57" t="s">
        <v>7406</v>
      </c>
      <c r="E548" s="41">
        <v>18569</v>
      </c>
      <c r="F548" s="41">
        <v>149428225</v>
      </c>
      <c r="G548" s="42">
        <f t="shared" si="30"/>
        <v>5747.2394230769232</v>
      </c>
      <c r="H548" s="43">
        <f t="shared" si="29"/>
        <v>8047.1875168291235</v>
      </c>
      <c r="I548" s="57" t="s">
        <v>7379</v>
      </c>
      <c r="J548" s="58">
        <v>0</v>
      </c>
      <c r="K548" s="58">
        <v>0</v>
      </c>
      <c r="L548" s="57" t="s">
        <v>7420</v>
      </c>
      <c r="M548" s="57" t="s">
        <v>7417</v>
      </c>
      <c r="N548" t="s">
        <v>10937</v>
      </c>
      <c r="O548" s="2"/>
      <c r="P548" s="2"/>
      <c r="Q548" s="2"/>
      <c r="R548" s="2"/>
      <c r="S548" s="2"/>
      <c r="T548" s="2">
        <v>18569</v>
      </c>
      <c r="U548" s="2">
        <f t="shared" si="31"/>
        <v>0</v>
      </c>
    </row>
    <row r="549" spans="1:21" customFormat="1" ht="15" x14ac:dyDescent="0.25">
      <c r="A549" s="38" t="s">
        <v>2146</v>
      </c>
      <c r="B549" s="39" t="s">
        <v>1092</v>
      </c>
      <c r="C549" s="40" t="s">
        <v>1093</v>
      </c>
      <c r="D549" s="57" t="s">
        <v>7383</v>
      </c>
      <c r="E549" s="41">
        <v>1095</v>
      </c>
      <c r="F549" s="41">
        <v>5545080</v>
      </c>
      <c r="G549" s="42">
        <f t="shared" si="30"/>
        <v>213.27230769230769</v>
      </c>
      <c r="H549" s="43">
        <f t="shared" si="29"/>
        <v>5064</v>
      </c>
      <c r="I549" s="57" t="s">
        <v>7379</v>
      </c>
      <c r="J549" s="58">
        <v>0</v>
      </c>
      <c r="K549" s="58">
        <v>0</v>
      </c>
      <c r="L549" s="57" t="s">
        <v>7420</v>
      </c>
      <c r="M549" s="57" t="s">
        <v>7417</v>
      </c>
      <c r="N549" t="s">
        <v>10937</v>
      </c>
      <c r="T549" s="2">
        <v>0</v>
      </c>
      <c r="U549" s="2">
        <f t="shared" si="31"/>
        <v>1095</v>
      </c>
    </row>
    <row r="550" spans="1:21" customFormat="1" ht="15" x14ac:dyDescent="0.25">
      <c r="A550" s="38" t="s">
        <v>2146</v>
      </c>
      <c r="B550" s="39" t="s">
        <v>1094</v>
      </c>
      <c r="C550" s="40" t="s">
        <v>1095</v>
      </c>
      <c r="D550" s="57" t="s">
        <v>7383</v>
      </c>
      <c r="E550" s="41">
        <v>36</v>
      </c>
      <c r="F550" s="41">
        <v>36000</v>
      </c>
      <c r="G550" s="42">
        <f t="shared" si="30"/>
        <v>1.3846153846153846</v>
      </c>
      <c r="H550" s="43">
        <f t="shared" si="29"/>
        <v>1000</v>
      </c>
      <c r="I550" s="57" t="s">
        <v>7376</v>
      </c>
      <c r="J550" s="58">
        <v>0</v>
      </c>
      <c r="K550" s="58">
        <v>0</v>
      </c>
      <c r="L550" s="57" t="s">
        <v>7419</v>
      </c>
      <c r="M550" s="57"/>
      <c r="N550" t="s">
        <v>10939</v>
      </c>
      <c r="T550" s="2">
        <v>36</v>
      </c>
      <c r="U550" s="2">
        <f t="shared" si="31"/>
        <v>0</v>
      </c>
    </row>
    <row r="551" spans="1:21" customFormat="1" ht="15" x14ac:dyDescent="0.25">
      <c r="A551" s="38" t="s">
        <v>2146</v>
      </c>
      <c r="B551" s="39" t="s">
        <v>1096</v>
      </c>
      <c r="C551" s="40" t="s">
        <v>1097</v>
      </c>
      <c r="D551" s="57" t="s">
        <v>7383</v>
      </c>
      <c r="E551" s="41">
        <v>177</v>
      </c>
      <c r="F551" s="41">
        <v>177000.010444785</v>
      </c>
      <c r="G551" s="42">
        <f t="shared" si="30"/>
        <v>6.8076927094148081</v>
      </c>
      <c r="H551" s="43">
        <f t="shared" si="29"/>
        <v>1000.0000590100848</v>
      </c>
      <c r="I551" s="57" t="s">
        <v>7376</v>
      </c>
      <c r="J551" s="58">
        <v>0</v>
      </c>
      <c r="K551" s="58">
        <v>0</v>
      </c>
      <c r="L551" s="57" t="s">
        <v>7419</v>
      </c>
      <c r="M551" s="57"/>
      <c r="N551" t="s">
        <v>10939</v>
      </c>
      <c r="T551" s="2">
        <v>177</v>
      </c>
      <c r="U551" s="2">
        <f t="shared" si="31"/>
        <v>0</v>
      </c>
    </row>
    <row r="552" spans="1:21" customFormat="1" ht="15" x14ac:dyDescent="0.25">
      <c r="A552" s="38" t="s">
        <v>2146</v>
      </c>
      <c r="B552" s="39" t="s">
        <v>1098</v>
      </c>
      <c r="C552" s="40" t="s">
        <v>1099</v>
      </c>
      <c r="D552" s="57" t="s">
        <v>7383</v>
      </c>
      <c r="E552" s="41">
        <v>2831.1394679999903</v>
      </c>
      <c r="F552" s="41">
        <v>4493018.4855042472</v>
      </c>
      <c r="G552" s="42">
        <f t="shared" si="30"/>
        <v>172.8084032886249</v>
      </c>
      <c r="H552" s="43">
        <f t="shared" si="29"/>
        <v>1587.0000529074121</v>
      </c>
      <c r="I552" s="57" t="s">
        <v>7376</v>
      </c>
      <c r="J552" s="58">
        <v>0</v>
      </c>
      <c r="K552" s="58">
        <v>0</v>
      </c>
      <c r="L552" s="57" t="s">
        <v>7419</v>
      </c>
      <c r="M552" s="57"/>
      <c r="N552" t="s">
        <v>10939</v>
      </c>
      <c r="T552" s="2">
        <v>2471.0054679999885</v>
      </c>
      <c r="U552" s="2">
        <f t="shared" si="31"/>
        <v>360.13400000000183</v>
      </c>
    </row>
    <row r="553" spans="1:21" customFormat="1" ht="15" x14ac:dyDescent="0.25">
      <c r="A553" s="38" t="s">
        <v>2146</v>
      </c>
      <c r="B553" s="39" t="s">
        <v>1100</v>
      </c>
      <c r="C553" s="40" t="s">
        <v>1101</v>
      </c>
      <c r="D553" s="57" t="s">
        <v>7383</v>
      </c>
      <c r="E553" s="41">
        <v>1960.5697309999996</v>
      </c>
      <c r="F553" s="41">
        <v>2831063.3719549365</v>
      </c>
      <c r="G553" s="42">
        <f t="shared" si="30"/>
        <v>108.88705276749756</v>
      </c>
      <c r="H553" s="43">
        <f t="shared" si="29"/>
        <v>1444.0003470373567</v>
      </c>
      <c r="I553" s="57" t="s">
        <v>7376</v>
      </c>
      <c r="J553" s="58">
        <v>0</v>
      </c>
      <c r="K553" s="58">
        <v>0</v>
      </c>
      <c r="L553" s="57" t="s">
        <v>7419</v>
      </c>
      <c r="M553" s="57"/>
      <c r="N553" t="s">
        <v>10939</v>
      </c>
      <c r="T553" s="2">
        <v>1780.5027310000005</v>
      </c>
      <c r="U553" s="2">
        <f t="shared" si="31"/>
        <v>180.0669999999991</v>
      </c>
    </row>
    <row r="554" spans="1:21" customFormat="1" ht="15" x14ac:dyDescent="0.25">
      <c r="A554" s="38" t="s">
        <v>2146</v>
      </c>
      <c r="B554" s="39" t="s">
        <v>1102</v>
      </c>
      <c r="C554" s="40" t="s">
        <v>1103</v>
      </c>
      <c r="D554" s="215" t="s">
        <v>7378</v>
      </c>
      <c r="E554" s="41">
        <v>12500</v>
      </c>
      <c r="F554" s="41">
        <v>183773550</v>
      </c>
      <c r="G554" s="42">
        <f t="shared" si="30"/>
        <v>7068.2134615384612</v>
      </c>
      <c r="H554" s="43">
        <f t="shared" si="29"/>
        <v>14701.884</v>
      </c>
      <c r="I554" s="57" t="s">
        <v>7381</v>
      </c>
      <c r="J554" s="58">
        <v>12500</v>
      </c>
      <c r="K554" s="58">
        <v>183773550</v>
      </c>
      <c r="L554" s="57" t="s">
        <v>7420</v>
      </c>
      <c r="M554" s="57" t="s">
        <v>7418</v>
      </c>
      <c r="N554" t="s">
        <v>10937</v>
      </c>
      <c r="O554" s="21"/>
      <c r="P554" s="21"/>
      <c r="T554" s="2">
        <v>12500</v>
      </c>
      <c r="U554" s="2">
        <f t="shared" si="31"/>
        <v>0</v>
      </c>
    </row>
    <row r="555" spans="1:21" customFormat="1" ht="15" x14ac:dyDescent="0.25">
      <c r="A555" s="38" t="s">
        <v>2146</v>
      </c>
      <c r="B555" s="39" t="s">
        <v>1104</v>
      </c>
      <c r="C555" s="40" t="s">
        <v>1105</v>
      </c>
      <c r="D555" s="57" t="s">
        <v>7378</v>
      </c>
      <c r="E555" s="41">
        <v>500</v>
      </c>
      <c r="F555" s="41">
        <v>1951589</v>
      </c>
      <c r="G555" s="42">
        <f t="shared" si="30"/>
        <v>75.061115384615391</v>
      </c>
      <c r="H555" s="43">
        <f t="shared" si="29"/>
        <v>3903.1779999999999</v>
      </c>
      <c r="I555" s="57" t="s">
        <v>7381</v>
      </c>
      <c r="J555" s="58">
        <v>500</v>
      </c>
      <c r="K555" s="58">
        <v>1951589</v>
      </c>
      <c r="L555" s="57" t="s">
        <v>7420</v>
      </c>
      <c r="M555" s="57" t="s">
        <v>7418</v>
      </c>
      <c r="N555" t="s">
        <v>10937</v>
      </c>
      <c r="T555" s="2">
        <v>500</v>
      </c>
      <c r="U555" s="2">
        <f t="shared" si="31"/>
        <v>0</v>
      </c>
    </row>
    <row r="556" spans="1:21" customFormat="1" ht="15" x14ac:dyDescent="0.25">
      <c r="A556" s="38" t="s">
        <v>2146</v>
      </c>
      <c r="B556" s="39" t="s">
        <v>1106</v>
      </c>
      <c r="C556" s="40" t="s">
        <v>1107</v>
      </c>
      <c r="D556" s="57" t="s">
        <v>7383</v>
      </c>
      <c r="E556" s="41">
        <v>2000</v>
      </c>
      <c r="F556" s="41">
        <v>7220000.000002712</v>
      </c>
      <c r="G556" s="42">
        <f t="shared" si="30"/>
        <v>277.69230769241199</v>
      </c>
      <c r="H556" s="43">
        <f t="shared" si="29"/>
        <v>3610.0000000013561</v>
      </c>
      <c r="I556" s="57" t="s">
        <v>7376</v>
      </c>
      <c r="J556" s="58">
        <v>0</v>
      </c>
      <c r="K556" s="58">
        <v>0</v>
      </c>
      <c r="L556" s="57" t="s">
        <v>7419</v>
      </c>
      <c r="M556" s="57"/>
      <c r="N556" t="s">
        <v>10939</v>
      </c>
      <c r="T556" s="2">
        <v>2000</v>
      </c>
      <c r="U556" s="2">
        <f t="shared" si="31"/>
        <v>0</v>
      </c>
    </row>
    <row r="557" spans="1:21" customFormat="1" ht="15" x14ac:dyDescent="0.25">
      <c r="A557" s="38" t="s">
        <v>2146</v>
      </c>
      <c r="B557" s="39" t="s">
        <v>1108</v>
      </c>
      <c r="C557" s="40" t="s">
        <v>1109</v>
      </c>
      <c r="D557" s="57" t="s">
        <v>7378</v>
      </c>
      <c r="E557" s="41">
        <v>300</v>
      </c>
      <c r="F557" s="41">
        <v>360000</v>
      </c>
      <c r="G557" s="42">
        <f t="shared" si="30"/>
        <v>13.846153846153847</v>
      </c>
      <c r="H557" s="43">
        <f t="shared" si="29"/>
        <v>1200</v>
      </c>
      <c r="I557" s="57" t="s">
        <v>7381</v>
      </c>
      <c r="J557" s="58">
        <v>300</v>
      </c>
      <c r="K557" s="58">
        <v>360000</v>
      </c>
      <c r="L557" s="57" t="s">
        <v>7420</v>
      </c>
      <c r="M557" s="57" t="s">
        <v>7418</v>
      </c>
      <c r="N557" t="s">
        <v>10937</v>
      </c>
      <c r="T557" s="2">
        <v>300</v>
      </c>
      <c r="U557" s="2">
        <f t="shared" si="31"/>
        <v>0</v>
      </c>
    </row>
    <row r="558" spans="1:21" customFormat="1" ht="15" x14ac:dyDescent="0.25">
      <c r="A558" s="38" t="s">
        <v>2146</v>
      </c>
      <c r="B558" s="39" t="s">
        <v>1110</v>
      </c>
      <c r="C558" s="40" t="s">
        <v>1111</v>
      </c>
      <c r="D558" s="57" t="s">
        <v>7383</v>
      </c>
      <c r="E558" s="41">
        <v>1699</v>
      </c>
      <c r="F558" s="41">
        <v>12232789.298629124</v>
      </c>
      <c r="G558" s="42">
        <f t="shared" si="30"/>
        <v>470.49189610112012</v>
      </c>
      <c r="H558" s="43">
        <f t="shared" si="29"/>
        <v>7199.9937013708795</v>
      </c>
      <c r="I558" s="57" t="s">
        <v>7379</v>
      </c>
      <c r="J558" s="58">
        <v>0</v>
      </c>
      <c r="K558" s="58">
        <v>0</v>
      </c>
      <c r="L558" s="57" t="s">
        <v>7419</v>
      </c>
      <c r="M558" s="57"/>
      <c r="N558" t="s">
        <v>10939</v>
      </c>
      <c r="T558" s="2">
        <v>0</v>
      </c>
      <c r="U558" s="2">
        <f t="shared" si="31"/>
        <v>1699</v>
      </c>
    </row>
    <row r="559" spans="1:21" customFormat="1" ht="15" x14ac:dyDescent="0.25">
      <c r="A559" s="38" t="s">
        <v>2146</v>
      </c>
      <c r="B559" s="39" t="s">
        <v>1112</v>
      </c>
      <c r="C559" s="40" t="s">
        <v>1113</v>
      </c>
      <c r="D559" s="57" t="s">
        <v>7383</v>
      </c>
      <c r="E559" s="41">
        <v>3639</v>
      </c>
      <c r="F559" s="41">
        <v>695049</v>
      </c>
      <c r="G559" s="42">
        <f t="shared" si="30"/>
        <v>26.732653846153845</v>
      </c>
      <c r="H559" s="43">
        <f t="shared" si="29"/>
        <v>191</v>
      </c>
      <c r="I559" s="57" t="s">
        <v>7380</v>
      </c>
      <c r="J559" s="58">
        <v>3682</v>
      </c>
      <c r="K559" s="58">
        <v>703262</v>
      </c>
      <c r="L559" s="57" t="s">
        <v>7419</v>
      </c>
      <c r="M559" s="57" t="s">
        <v>7416</v>
      </c>
      <c r="N559" t="s">
        <v>10939</v>
      </c>
      <c r="O559" s="2"/>
      <c r="P559" s="2"/>
      <c r="Q559" s="2"/>
      <c r="R559" s="2"/>
      <c r="S559" s="2"/>
      <c r="T559" s="2">
        <v>3639</v>
      </c>
      <c r="U559" s="2">
        <f t="shared" si="31"/>
        <v>0</v>
      </c>
    </row>
    <row r="560" spans="1:21" customFormat="1" ht="15" x14ac:dyDescent="0.25">
      <c r="A560" s="38" t="s">
        <v>2146</v>
      </c>
      <c r="B560" s="39" t="s">
        <v>1114</v>
      </c>
      <c r="C560" s="40" t="s">
        <v>1115</v>
      </c>
      <c r="D560" s="57" t="s">
        <v>7383</v>
      </c>
      <c r="E560" s="41">
        <v>1551</v>
      </c>
      <c r="F560" s="41">
        <v>20108715.005344048</v>
      </c>
      <c r="G560" s="42">
        <f t="shared" si="30"/>
        <v>773.41211559015574</v>
      </c>
      <c r="H560" s="43">
        <f t="shared" si="29"/>
        <v>12965.00000344555</v>
      </c>
      <c r="I560" s="57" t="s">
        <v>7379</v>
      </c>
      <c r="J560" s="58">
        <v>0</v>
      </c>
      <c r="K560" s="58">
        <v>0</v>
      </c>
      <c r="L560" s="57" t="s">
        <v>7419</v>
      </c>
      <c r="M560" s="57"/>
      <c r="N560" t="s">
        <v>10939</v>
      </c>
      <c r="T560" s="2">
        <v>50</v>
      </c>
      <c r="U560" s="2">
        <f t="shared" si="31"/>
        <v>1501</v>
      </c>
    </row>
    <row r="561" spans="1:21" customFormat="1" ht="15" x14ac:dyDescent="0.25">
      <c r="A561" s="38" t="s">
        <v>2146</v>
      </c>
      <c r="B561" s="39" t="s">
        <v>1116</v>
      </c>
      <c r="C561" s="40" t="s">
        <v>1117</v>
      </c>
      <c r="D561" s="57" t="s">
        <v>7383</v>
      </c>
      <c r="E561" s="41">
        <v>4163</v>
      </c>
      <c r="F561" s="41">
        <v>606147.76722747146</v>
      </c>
      <c r="G561" s="42">
        <f t="shared" si="30"/>
        <v>23.313375662595057</v>
      </c>
      <c r="H561" s="43">
        <f t="shared" si="29"/>
        <v>145.60359529845579</v>
      </c>
      <c r="I561" s="57" t="s">
        <v>7380</v>
      </c>
      <c r="J561" s="58">
        <v>4089</v>
      </c>
      <c r="K561" s="58">
        <v>526774</v>
      </c>
      <c r="L561" s="57" t="s">
        <v>7419</v>
      </c>
      <c r="M561" s="57" t="s">
        <v>7416</v>
      </c>
      <c r="N561" t="s">
        <v>10939</v>
      </c>
      <c r="O561" s="2"/>
      <c r="P561" s="2"/>
      <c r="Q561" s="2"/>
      <c r="R561" s="2"/>
      <c r="S561" s="2"/>
      <c r="T561" s="2">
        <v>4163</v>
      </c>
      <c r="U561" s="2">
        <f t="shared" si="31"/>
        <v>0</v>
      </c>
    </row>
    <row r="562" spans="1:21" customFormat="1" ht="15" x14ac:dyDescent="0.25">
      <c r="A562" s="38" t="s">
        <v>2146</v>
      </c>
      <c r="B562" s="39" t="s">
        <v>1118</v>
      </c>
      <c r="C562" s="40" t="s">
        <v>1119</v>
      </c>
      <c r="D562" s="57" t="s">
        <v>7383</v>
      </c>
      <c r="E562" s="41">
        <v>226</v>
      </c>
      <c r="F562" s="41">
        <v>5899437.40304182</v>
      </c>
      <c r="G562" s="42">
        <f t="shared" si="30"/>
        <v>226.90143857853155</v>
      </c>
      <c r="H562" s="43">
        <f t="shared" si="29"/>
        <v>26103.705323193895</v>
      </c>
      <c r="I562" s="57" t="s">
        <v>7379</v>
      </c>
      <c r="J562" s="58">
        <v>0</v>
      </c>
      <c r="K562" s="58">
        <v>0</v>
      </c>
      <c r="L562" s="57" t="s">
        <v>7419</v>
      </c>
      <c r="M562" s="57"/>
      <c r="N562" t="s">
        <v>10939</v>
      </c>
      <c r="T562" s="2">
        <v>0</v>
      </c>
      <c r="U562" s="2">
        <f t="shared" si="31"/>
        <v>226</v>
      </c>
    </row>
    <row r="563" spans="1:21" customFormat="1" ht="15" x14ac:dyDescent="0.25">
      <c r="A563" s="38" t="s">
        <v>2146</v>
      </c>
      <c r="B563" s="39" t="s">
        <v>1120</v>
      </c>
      <c r="C563" s="40" t="s">
        <v>1121</v>
      </c>
      <c r="D563" s="57" t="s">
        <v>7383</v>
      </c>
      <c r="E563" s="41">
        <v>18</v>
      </c>
      <c r="F563" s="41">
        <v>21294.4988452656</v>
      </c>
      <c r="G563" s="42">
        <f t="shared" si="30"/>
        <v>0.81901918635636928</v>
      </c>
      <c r="H563" s="43">
        <f t="shared" si="29"/>
        <v>1183.0277136258667</v>
      </c>
      <c r="I563" s="57" t="s">
        <v>7380</v>
      </c>
      <c r="J563" s="58">
        <v>233</v>
      </c>
      <c r="K563" s="58">
        <v>297251</v>
      </c>
      <c r="L563" s="57" t="s">
        <v>7419</v>
      </c>
      <c r="M563" s="57" t="s">
        <v>7416</v>
      </c>
      <c r="N563" t="s">
        <v>10939</v>
      </c>
      <c r="O563" s="2"/>
      <c r="P563" s="2"/>
      <c r="Q563" s="2"/>
      <c r="R563" s="2"/>
      <c r="S563" s="2"/>
      <c r="T563" s="2">
        <v>18</v>
      </c>
      <c r="U563" s="2">
        <f t="shared" si="31"/>
        <v>0</v>
      </c>
    </row>
    <row r="564" spans="1:21" customFormat="1" ht="15" x14ac:dyDescent="0.25">
      <c r="A564" s="38" t="s">
        <v>2146</v>
      </c>
      <c r="B564" s="39" t="s">
        <v>1122</v>
      </c>
      <c r="C564" s="40" t="s">
        <v>1123</v>
      </c>
      <c r="D564" s="57" t="s">
        <v>7387</v>
      </c>
      <c r="E564" s="41">
        <v>525</v>
      </c>
      <c r="F564" s="41">
        <v>74382912.708555475</v>
      </c>
      <c r="G564" s="42">
        <f t="shared" si="30"/>
        <v>2860.8812580213644</v>
      </c>
      <c r="H564" s="43">
        <f t="shared" si="29"/>
        <v>141681.73849248662</v>
      </c>
      <c r="I564" s="57" t="s">
        <v>7376</v>
      </c>
      <c r="J564" s="58">
        <v>0</v>
      </c>
      <c r="K564" s="58">
        <v>0</v>
      </c>
      <c r="L564" s="57" t="s">
        <v>7419</v>
      </c>
      <c r="M564" s="57"/>
      <c r="N564" t="s">
        <v>10939</v>
      </c>
      <c r="T564" s="2">
        <v>599.72</v>
      </c>
      <c r="U564" s="2">
        <f t="shared" si="31"/>
        <v>-74.720000000000027</v>
      </c>
    </row>
    <row r="565" spans="1:21" customFormat="1" ht="15" x14ac:dyDescent="0.25">
      <c r="A565" s="38" t="s">
        <v>2146</v>
      </c>
      <c r="B565" s="39" t="s">
        <v>1124</v>
      </c>
      <c r="C565" s="40" t="s">
        <v>1125</v>
      </c>
      <c r="D565" s="57" t="s">
        <v>7378</v>
      </c>
      <c r="E565" s="41">
        <v>2466</v>
      </c>
      <c r="F565" s="41">
        <v>394560</v>
      </c>
      <c r="G565" s="42">
        <f t="shared" si="30"/>
        <v>15.175384615384615</v>
      </c>
      <c r="H565" s="43">
        <f t="shared" si="29"/>
        <v>160</v>
      </c>
      <c r="I565" s="57" t="s">
        <v>7381</v>
      </c>
      <c r="J565" s="58">
        <v>2466</v>
      </c>
      <c r="K565" s="58">
        <v>394560</v>
      </c>
      <c r="L565" s="57" t="s">
        <v>7420</v>
      </c>
      <c r="M565" s="57" t="s">
        <v>7418</v>
      </c>
      <c r="N565" t="s">
        <v>10937</v>
      </c>
      <c r="T565" s="2">
        <v>2466</v>
      </c>
      <c r="U565" s="2">
        <f t="shared" si="31"/>
        <v>0</v>
      </c>
    </row>
    <row r="566" spans="1:21" customFormat="1" ht="15" x14ac:dyDescent="0.25">
      <c r="A566" s="38" t="s">
        <v>2146</v>
      </c>
      <c r="B566" s="39" t="s">
        <v>1126</v>
      </c>
      <c r="C566" s="40" t="s">
        <v>1127</v>
      </c>
      <c r="D566" s="57" t="s">
        <v>7378</v>
      </c>
      <c r="E566" s="41">
        <v>12300</v>
      </c>
      <c r="F566" s="41">
        <v>11307000</v>
      </c>
      <c r="G566" s="42">
        <f t="shared" si="30"/>
        <v>434.88461538461536</v>
      </c>
      <c r="H566" s="43">
        <f t="shared" si="29"/>
        <v>919.26829268292681</v>
      </c>
      <c r="I566" s="57" t="s">
        <v>7381</v>
      </c>
      <c r="J566" s="58">
        <v>12300</v>
      </c>
      <c r="K566" s="58">
        <v>11307000</v>
      </c>
      <c r="L566" s="57" t="s">
        <v>7420</v>
      </c>
      <c r="M566" s="57" t="s">
        <v>7418</v>
      </c>
      <c r="N566" t="s">
        <v>10937</v>
      </c>
      <c r="T566" s="2">
        <v>12300</v>
      </c>
      <c r="U566" s="2">
        <f t="shared" si="31"/>
        <v>0</v>
      </c>
    </row>
    <row r="567" spans="1:21" customFormat="1" ht="15" x14ac:dyDescent="0.25">
      <c r="A567" s="38" t="s">
        <v>2146</v>
      </c>
      <c r="B567" s="39" t="s">
        <v>1128</v>
      </c>
      <c r="C567" s="40" t="s">
        <v>1129</v>
      </c>
      <c r="D567" s="57" t="s">
        <v>7378</v>
      </c>
      <c r="E567" s="41">
        <v>4450</v>
      </c>
      <c r="F567" s="41">
        <v>1223750</v>
      </c>
      <c r="G567" s="42">
        <f t="shared" si="30"/>
        <v>47.067307692307693</v>
      </c>
      <c r="H567" s="43">
        <f t="shared" si="29"/>
        <v>275</v>
      </c>
      <c r="I567" s="57" t="s">
        <v>7381</v>
      </c>
      <c r="J567" s="58">
        <v>4450</v>
      </c>
      <c r="K567" s="58">
        <v>1223750</v>
      </c>
      <c r="L567" s="57" t="s">
        <v>7420</v>
      </c>
      <c r="M567" s="57" t="s">
        <v>7418</v>
      </c>
      <c r="N567" t="s">
        <v>10937</v>
      </c>
      <c r="T567" s="2">
        <v>4450</v>
      </c>
      <c r="U567" s="2">
        <f t="shared" si="31"/>
        <v>0</v>
      </c>
    </row>
    <row r="568" spans="1:21" customFormat="1" ht="15" x14ac:dyDescent="0.25">
      <c r="A568" s="38" t="s">
        <v>2146</v>
      </c>
      <c r="B568" s="39" t="s">
        <v>1130</v>
      </c>
      <c r="C568" s="40" t="s">
        <v>1131</v>
      </c>
      <c r="D568" s="57" t="s">
        <v>7378</v>
      </c>
      <c r="E568" s="41">
        <v>127</v>
      </c>
      <c r="F568" s="41">
        <v>736600</v>
      </c>
      <c r="G568" s="42">
        <f t="shared" si="30"/>
        <v>28.330769230769231</v>
      </c>
      <c r="H568" s="43">
        <f t="shared" si="29"/>
        <v>5800</v>
      </c>
      <c r="I568" s="57" t="s">
        <v>7381</v>
      </c>
      <c r="J568" s="58">
        <v>127</v>
      </c>
      <c r="K568" s="58">
        <v>736600</v>
      </c>
      <c r="L568" s="57" t="s">
        <v>7420</v>
      </c>
      <c r="M568" s="57" t="s">
        <v>7418</v>
      </c>
      <c r="N568" t="s">
        <v>10937</v>
      </c>
      <c r="T568" s="2">
        <v>127</v>
      </c>
      <c r="U568" s="2">
        <f t="shared" si="31"/>
        <v>0</v>
      </c>
    </row>
    <row r="569" spans="1:21" customFormat="1" ht="15" x14ac:dyDescent="0.25">
      <c r="A569" s="38" t="s">
        <v>2146</v>
      </c>
      <c r="B569" s="39" t="s">
        <v>1132</v>
      </c>
      <c r="C569" s="40" t="s">
        <v>1133</v>
      </c>
      <c r="D569" s="215" t="s">
        <v>7378</v>
      </c>
      <c r="E569" s="41">
        <v>169</v>
      </c>
      <c r="F569" s="41">
        <v>8454762</v>
      </c>
      <c r="G569" s="42">
        <f t="shared" si="30"/>
        <v>325.18315384615386</v>
      </c>
      <c r="H569" s="43">
        <f t="shared" si="29"/>
        <v>50028.1775147929</v>
      </c>
      <c r="I569" s="57" t="s">
        <v>7381</v>
      </c>
      <c r="J569" s="58">
        <v>169</v>
      </c>
      <c r="K569" s="58">
        <v>8454762</v>
      </c>
      <c r="L569" s="57" t="s">
        <v>7420</v>
      </c>
      <c r="M569" s="57" t="s">
        <v>7418</v>
      </c>
      <c r="N569" t="s">
        <v>10937</v>
      </c>
      <c r="O569" s="21"/>
      <c r="P569" s="21"/>
      <c r="T569" s="2">
        <v>169</v>
      </c>
      <c r="U569" s="2">
        <f t="shared" si="31"/>
        <v>0</v>
      </c>
    </row>
    <row r="570" spans="1:21" customFormat="1" ht="15" x14ac:dyDescent="0.25">
      <c r="A570" s="38" t="s">
        <v>2146</v>
      </c>
      <c r="B570" s="39" t="s">
        <v>1134</v>
      </c>
      <c r="C570" s="40" t="s">
        <v>1135</v>
      </c>
      <c r="D570" s="215" t="s">
        <v>7378</v>
      </c>
      <c r="E570" s="41">
        <v>274</v>
      </c>
      <c r="F570" s="41">
        <v>13679072</v>
      </c>
      <c r="G570" s="42">
        <f t="shared" si="30"/>
        <v>526.11815384615386</v>
      </c>
      <c r="H570" s="43">
        <f t="shared" si="29"/>
        <v>49923.620437956204</v>
      </c>
      <c r="I570" s="57" t="s">
        <v>7381</v>
      </c>
      <c r="J570" s="58">
        <v>274</v>
      </c>
      <c r="K570" s="58">
        <v>13679072</v>
      </c>
      <c r="L570" s="57" t="s">
        <v>7420</v>
      </c>
      <c r="M570" s="57" t="s">
        <v>7418</v>
      </c>
      <c r="N570" t="s">
        <v>10937</v>
      </c>
      <c r="O570" s="21"/>
      <c r="P570" s="21"/>
      <c r="T570" s="2">
        <v>274</v>
      </c>
      <c r="U570" s="2">
        <f t="shared" si="31"/>
        <v>0</v>
      </c>
    </row>
    <row r="571" spans="1:21" customFormat="1" ht="15" x14ac:dyDescent="0.25">
      <c r="A571" s="38" t="s">
        <v>2146</v>
      </c>
      <c r="B571" s="39" t="s">
        <v>1136</v>
      </c>
      <c r="C571" s="40" t="s">
        <v>1137</v>
      </c>
      <c r="D571" s="57" t="s">
        <v>7383</v>
      </c>
      <c r="E571" s="41">
        <v>857.50123400000302</v>
      </c>
      <c r="F571" s="41">
        <v>1792177.5790610109</v>
      </c>
      <c r="G571" s="42">
        <f t="shared" si="30"/>
        <v>68.929906886961959</v>
      </c>
      <c r="H571" s="43">
        <f t="shared" si="29"/>
        <v>2090.0000000011714</v>
      </c>
      <c r="I571" s="57" t="s">
        <v>7376</v>
      </c>
      <c r="J571" s="58">
        <v>0</v>
      </c>
      <c r="K571" s="58">
        <v>0</v>
      </c>
      <c r="L571" s="57" t="s">
        <v>7419</v>
      </c>
      <c r="M571" s="57"/>
      <c r="N571" t="s">
        <v>10939</v>
      </c>
      <c r="T571" s="2">
        <v>800.19337000000291</v>
      </c>
      <c r="U571" s="2">
        <f t="shared" si="31"/>
        <v>57.307864000000109</v>
      </c>
    </row>
    <row r="572" spans="1:21" customFormat="1" ht="15" x14ac:dyDescent="0.25">
      <c r="A572" s="38" t="s">
        <v>2146</v>
      </c>
      <c r="B572" s="39" t="s">
        <v>1138</v>
      </c>
      <c r="C572" s="40" t="s">
        <v>1139</v>
      </c>
      <c r="D572" s="57" t="s">
        <v>7383</v>
      </c>
      <c r="E572" s="41">
        <v>552.94048799998927</v>
      </c>
      <c r="F572" s="41">
        <v>993088.48904227279</v>
      </c>
      <c r="G572" s="42">
        <f t="shared" si="30"/>
        <v>38.195711117010489</v>
      </c>
      <c r="H572" s="43">
        <f t="shared" si="29"/>
        <v>1796.0133334318107</v>
      </c>
      <c r="I572" s="57" t="s">
        <v>7376</v>
      </c>
      <c r="J572" s="58">
        <v>0</v>
      </c>
      <c r="K572" s="58">
        <v>0</v>
      </c>
      <c r="L572" s="57" t="s">
        <v>7419</v>
      </c>
      <c r="M572" s="57"/>
      <c r="N572" t="s">
        <v>10939</v>
      </c>
      <c r="T572" s="2">
        <v>1250.349999999989</v>
      </c>
      <c r="U572" s="2">
        <f t="shared" si="31"/>
        <v>-697.40951199999972</v>
      </c>
    </row>
    <row r="573" spans="1:21" customFormat="1" ht="15" x14ac:dyDescent="0.25">
      <c r="A573" s="38" t="s">
        <v>2146</v>
      </c>
      <c r="B573" s="39" t="s">
        <v>1140</v>
      </c>
      <c r="C573" s="40" t="s">
        <v>1141</v>
      </c>
      <c r="D573" s="57" t="s">
        <v>7383</v>
      </c>
      <c r="E573" s="41">
        <v>870</v>
      </c>
      <c r="F573" s="41">
        <v>43500000</v>
      </c>
      <c r="G573" s="42">
        <f t="shared" si="30"/>
        <v>1673.0769230769231</v>
      </c>
      <c r="H573" s="43">
        <f t="shared" si="29"/>
        <v>50000</v>
      </c>
      <c r="I573" s="57" t="s">
        <v>7376</v>
      </c>
      <c r="J573" s="58">
        <v>0</v>
      </c>
      <c r="K573" s="58">
        <v>0</v>
      </c>
      <c r="L573" s="57" t="s">
        <v>7419</v>
      </c>
      <c r="M573" s="57"/>
      <c r="N573" t="s">
        <v>10939</v>
      </c>
      <c r="T573" s="2">
        <v>590</v>
      </c>
      <c r="U573" s="2">
        <f t="shared" si="31"/>
        <v>280</v>
      </c>
    </row>
    <row r="574" spans="1:21" customFormat="1" ht="15" x14ac:dyDescent="0.25">
      <c r="A574" s="38" t="s">
        <v>2146</v>
      </c>
      <c r="B574" s="39" t="s">
        <v>1142</v>
      </c>
      <c r="C574" s="40" t="s">
        <v>1143</v>
      </c>
      <c r="D574" s="57" t="s">
        <v>7383</v>
      </c>
      <c r="E574" s="41">
        <v>120018</v>
      </c>
      <c r="F574" s="41">
        <v>122924635.57126266</v>
      </c>
      <c r="G574" s="42">
        <f t="shared" si="30"/>
        <v>4727.8705988947177</v>
      </c>
      <c r="H574" s="43">
        <f t="shared" si="29"/>
        <v>1024.2183303443039</v>
      </c>
      <c r="I574" s="57" t="s">
        <v>7376</v>
      </c>
      <c r="J574" s="58">
        <v>0</v>
      </c>
      <c r="K574" s="58">
        <v>0</v>
      </c>
      <c r="L574" s="57" t="s">
        <v>7419</v>
      </c>
      <c r="M574" s="57"/>
      <c r="N574" t="s">
        <v>10939</v>
      </c>
      <c r="T574" s="2">
        <v>125487</v>
      </c>
      <c r="U574" s="2">
        <f t="shared" si="31"/>
        <v>-5469</v>
      </c>
    </row>
    <row r="575" spans="1:21" customFormat="1" ht="15" x14ac:dyDescent="0.25">
      <c r="A575" s="38" t="s">
        <v>2146</v>
      </c>
      <c r="B575" s="39" t="s">
        <v>1144</v>
      </c>
      <c r="C575" s="40" t="s">
        <v>1145</v>
      </c>
      <c r="D575" s="57" t="s">
        <v>7383</v>
      </c>
      <c r="E575" s="41">
        <v>1267</v>
      </c>
      <c r="F575" s="41">
        <v>37904893.956624597</v>
      </c>
      <c r="G575" s="42">
        <f t="shared" si="30"/>
        <v>1457.8805367932537</v>
      </c>
      <c r="H575" s="43">
        <f t="shared" si="29"/>
        <v>29917.043375394314</v>
      </c>
      <c r="I575" s="57" t="s">
        <v>7379</v>
      </c>
      <c r="J575" s="58">
        <v>0</v>
      </c>
      <c r="K575" s="58">
        <v>0</v>
      </c>
      <c r="L575" s="57" t="s">
        <v>7419</v>
      </c>
      <c r="M575" s="57"/>
      <c r="N575" t="s">
        <v>10939</v>
      </c>
      <c r="T575" s="2">
        <v>0</v>
      </c>
      <c r="U575" s="2">
        <f t="shared" si="31"/>
        <v>1267</v>
      </c>
    </row>
    <row r="576" spans="1:21" customFormat="1" ht="15" x14ac:dyDescent="0.25">
      <c r="A576" s="38" t="s">
        <v>2146</v>
      </c>
      <c r="B576" s="39" t="s">
        <v>1146</v>
      </c>
      <c r="C576" s="40" t="s">
        <v>1147</v>
      </c>
      <c r="D576" s="57" t="s">
        <v>7383</v>
      </c>
      <c r="E576" s="41">
        <v>7044.0216670000009</v>
      </c>
      <c r="F576" s="41">
        <v>246079766.19973063</v>
      </c>
      <c r="G576" s="42">
        <f t="shared" si="30"/>
        <v>9464.6063922973317</v>
      </c>
      <c r="H576" s="43">
        <f t="shared" si="29"/>
        <v>34934.555546949967</v>
      </c>
      <c r="I576" s="57" t="s">
        <v>7376</v>
      </c>
      <c r="J576" s="58">
        <v>0</v>
      </c>
      <c r="K576" s="58">
        <v>0</v>
      </c>
      <c r="L576" s="57" t="s">
        <v>7419</v>
      </c>
      <c r="M576" s="57"/>
      <c r="N576" t="s">
        <v>10939</v>
      </c>
      <c r="T576" s="2">
        <v>9100</v>
      </c>
      <c r="U576" s="2">
        <f t="shared" si="31"/>
        <v>-2055.9783329999991</v>
      </c>
    </row>
    <row r="577" spans="1:22" customFormat="1" ht="15" x14ac:dyDescent="0.25">
      <c r="A577" s="38" t="s">
        <v>2146</v>
      </c>
      <c r="B577" s="39" t="s">
        <v>1148</v>
      </c>
      <c r="C577" s="40" t="s">
        <v>1149</v>
      </c>
      <c r="D577" s="57" t="s">
        <v>7383</v>
      </c>
      <c r="E577" s="41">
        <v>198</v>
      </c>
      <c r="F577" s="41">
        <v>5897034</v>
      </c>
      <c r="G577" s="42">
        <f t="shared" si="30"/>
        <v>226.809</v>
      </c>
      <c r="H577" s="43">
        <f t="shared" si="29"/>
        <v>29783</v>
      </c>
      <c r="I577" s="57" t="s">
        <v>7379</v>
      </c>
      <c r="J577" s="58">
        <v>0</v>
      </c>
      <c r="K577" s="58">
        <v>0</v>
      </c>
      <c r="L577" s="57" t="s">
        <v>7420</v>
      </c>
      <c r="M577" s="57" t="s">
        <v>7417</v>
      </c>
      <c r="N577" t="s">
        <v>10937</v>
      </c>
      <c r="T577" s="2">
        <v>0</v>
      </c>
      <c r="U577" s="2">
        <f t="shared" si="31"/>
        <v>198</v>
      </c>
    </row>
    <row r="578" spans="1:22" customFormat="1" ht="15" x14ac:dyDescent="0.25">
      <c r="A578" s="38" t="s">
        <v>2146</v>
      </c>
      <c r="B578" s="39" t="s">
        <v>1150</v>
      </c>
      <c r="C578" s="40" t="s">
        <v>1151</v>
      </c>
      <c r="D578" s="57" t="s">
        <v>7383</v>
      </c>
      <c r="E578" s="41">
        <v>29</v>
      </c>
      <c r="F578" s="41">
        <v>22156</v>
      </c>
      <c r="G578" s="42">
        <f t="shared" si="30"/>
        <v>0.85215384615384615</v>
      </c>
      <c r="H578" s="43">
        <f t="shared" si="29"/>
        <v>764</v>
      </c>
      <c r="I578" s="57" t="s">
        <v>7380</v>
      </c>
      <c r="J578" s="58">
        <v>29</v>
      </c>
      <c r="K578" s="58">
        <v>22156</v>
      </c>
      <c r="L578" s="57" t="s">
        <v>7420</v>
      </c>
      <c r="M578" s="57" t="s">
        <v>7416</v>
      </c>
      <c r="N578" t="s">
        <v>10937</v>
      </c>
      <c r="O578" s="2"/>
      <c r="P578" s="2"/>
      <c r="Q578" s="2"/>
      <c r="R578" s="2"/>
      <c r="S578" s="2"/>
      <c r="T578" s="2">
        <v>0</v>
      </c>
      <c r="U578" s="2">
        <f t="shared" si="31"/>
        <v>29</v>
      </c>
      <c r="V578" s="2">
        <f>+U578*H578</f>
        <v>22156</v>
      </c>
    </row>
    <row r="579" spans="1:22" customFormat="1" ht="15" x14ac:dyDescent="0.25">
      <c r="A579" s="38" t="s">
        <v>2146</v>
      </c>
      <c r="B579" s="39" t="s">
        <v>1152</v>
      </c>
      <c r="C579" s="40" t="s">
        <v>1153</v>
      </c>
      <c r="D579" s="57" t="s">
        <v>7383</v>
      </c>
      <c r="E579" s="41">
        <v>2</v>
      </c>
      <c r="F579" s="41">
        <v>5760000</v>
      </c>
      <c r="G579" s="42">
        <f t="shared" si="30"/>
        <v>221.53846153846155</v>
      </c>
      <c r="H579" s="43">
        <f t="shared" si="29"/>
        <v>2880000</v>
      </c>
      <c r="I579" s="57" t="s">
        <v>7376</v>
      </c>
      <c r="J579" s="58">
        <v>0</v>
      </c>
      <c r="K579" s="58">
        <v>0</v>
      </c>
      <c r="L579" s="57" t="s">
        <v>7419</v>
      </c>
      <c r="M579" s="57"/>
      <c r="N579" t="s">
        <v>10939</v>
      </c>
      <c r="T579" s="2">
        <v>2</v>
      </c>
      <c r="U579" s="2">
        <f t="shared" si="31"/>
        <v>0</v>
      </c>
    </row>
    <row r="580" spans="1:22" customFormat="1" ht="15" x14ac:dyDescent="0.25">
      <c r="A580" s="38" t="s">
        <v>2146</v>
      </c>
      <c r="B580" s="39" t="s">
        <v>1154</v>
      </c>
      <c r="C580" s="40" t="s">
        <v>1155</v>
      </c>
      <c r="D580" s="57" t="s">
        <v>7391</v>
      </c>
      <c r="E580" s="41">
        <v>2</v>
      </c>
      <c r="F580" s="41">
        <v>672000</v>
      </c>
      <c r="G580" s="42">
        <f t="shared" si="30"/>
        <v>25.846153846153847</v>
      </c>
      <c r="H580" s="43">
        <f t="shared" si="29"/>
        <v>336000</v>
      </c>
      <c r="I580" s="57" t="s">
        <v>7376</v>
      </c>
      <c r="J580" s="58">
        <v>0</v>
      </c>
      <c r="K580" s="58">
        <v>0</v>
      </c>
      <c r="L580" s="57" t="s">
        <v>7419</v>
      </c>
      <c r="M580" s="57"/>
      <c r="N580" t="s">
        <v>10939</v>
      </c>
      <c r="T580" s="2">
        <v>2</v>
      </c>
      <c r="U580" s="2">
        <f t="shared" si="31"/>
        <v>0</v>
      </c>
    </row>
    <row r="581" spans="1:22" customFormat="1" ht="15" x14ac:dyDescent="0.25">
      <c r="A581" s="38" t="s">
        <v>2146</v>
      </c>
      <c r="B581" s="39" t="s">
        <v>1156</v>
      </c>
      <c r="C581" s="40" t="s">
        <v>1157</v>
      </c>
      <c r="D581" s="57" t="s">
        <v>7383</v>
      </c>
      <c r="E581" s="41">
        <v>1</v>
      </c>
      <c r="F581" s="41">
        <v>528000</v>
      </c>
      <c r="G581" s="42">
        <f t="shared" si="30"/>
        <v>20.307692307692307</v>
      </c>
      <c r="H581" s="43">
        <f t="shared" ref="H581:H644" si="33">IFERROR(F581/E581,0)</f>
        <v>528000</v>
      </c>
      <c r="I581" s="57" t="s">
        <v>7376</v>
      </c>
      <c r="J581" s="58">
        <v>0</v>
      </c>
      <c r="K581" s="58">
        <v>0</v>
      </c>
      <c r="L581" s="57" t="s">
        <v>7419</v>
      </c>
      <c r="M581" s="57"/>
      <c r="N581" t="s">
        <v>10939</v>
      </c>
      <c r="T581" s="2">
        <v>1</v>
      </c>
      <c r="U581" s="2">
        <f t="shared" si="31"/>
        <v>0</v>
      </c>
    </row>
    <row r="582" spans="1:22" customFormat="1" ht="15" x14ac:dyDescent="0.25">
      <c r="A582" s="38" t="s">
        <v>2146</v>
      </c>
      <c r="B582" s="39" t="s">
        <v>1158</v>
      </c>
      <c r="C582" s="40" t="s">
        <v>1159</v>
      </c>
      <c r="D582" s="57" t="s">
        <v>7383</v>
      </c>
      <c r="E582" s="41">
        <v>5</v>
      </c>
      <c r="F582" s="41">
        <v>155000</v>
      </c>
      <c r="G582" s="42">
        <f t="shared" ref="G582:G645" si="34">+F582/$G$1</f>
        <v>5.9615384615384617</v>
      </c>
      <c r="H582" s="43">
        <f t="shared" si="33"/>
        <v>31000</v>
      </c>
      <c r="I582" s="57" t="s">
        <v>7380</v>
      </c>
      <c r="J582" s="58">
        <v>5</v>
      </c>
      <c r="K582" s="58">
        <v>155000</v>
      </c>
      <c r="L582" s="57" t="s">
        <v>7420</v>
      </c>
      <c r="M582" s="57" t="s">
        <v>7416</v>
      </c>
      <c r="N582" t="s">
        <v>10937</v>
      </c>
      <c r="O582" s="2"/>
      <c r="P582" s="2"/>
      <c r="Q582" s="2"/>
      <c r="R582" s="2"/>
      <c r="S582" s="2"/>
      <c r="T582" s="2">
        <v>0</v>
      </c>
      <c r="U582" s="2">
        <f t="shared" ref="U582:U645" si="35">+E582-T582</f>
        <v>5</v>
      </c>
      <c r="V582" s="2">
        <f t="shared" ref="V582:V583" si="36">+U582*H582</f>
        <v>155000</v>
      </c>
    </row>
    <row r="583" spans="1:22" customFormat="1" ht="15" x14ac:dyDescent="0.25">
      <c r="A583" s="38" t="s">
        <v>2146</v>
      </c>
      <c r="B583" s="39" t="s">
        <v>1160</v>
      </c>
      <c r="C583" s="40" t="s">
        <v>1161</v>
      </c>
      <c r="D583" s="57" t="s">
        <v>7406</v>
      </c>
      <c r="E583" s="41">
        <v>54</v>
      </c>
      <c r="F583" s="41">
        <v>1987200</v>
      </c>
      <c r="G583" s="42">
        <f t="shared" si="34"/>
        <v>76.430769230769229</v>
      </c>
      <c r="H583" s="43">
        <f t="shared" si="33"/>
        <v>36800</v>
      </c>
      <c r="I583" s="57" t="s">
        <v>7380</v>
      </c>
      <c r="J583" s="58">
        <v>54</v>
      </c>
      <c r="K583" s="58">
        <v>1987200</v>
      </c>
      <c r="L583" s="57" t="s">
        <v>7420</v>
      </c>
      <c r="M583" s="57" t="s">
        <v>7416</v>
      </c>
      <c r="N583" t="s">
        <v>10937</v>
      </c>
      <c r="O583" s="2"/>
      <c r="P583" s="2"/>
      <c r="Q583" s="2"/>
      <c r="R583" s="2"/>
      <c r="S583" s="2"/>
      <c r="T583" s="2">
        <v>0</v>
      </c>
      <c r="U583" s="2">
        <f t="shared" si="35"/>
        <v>54</v>
      </c>
      <c r="V583" s="2">
        <f t="shared" si="36"/>
        <v>1987200</v>
      </c>
    </row>
    <row r="584" spans="1:22" customFormat="1" ht="15" x14ac:dyDescent="0.25">
      <c r="A584" s="38" t="s">
        <v>2146</v>
      </c>
      <c r="B584" s="39" t="s">
        <v>1162</v>
      </c>
      <c r="C584" s="40" t="s">
        <v>1163</v>
      </c>
      <c r="D584" s="57" t="s">
        <v>7383</v>
      </c>
      <c r="E584" s="41">
        <v>44</v>
      </c>
      <c r="F584" s="41">
        <v>30180511.68</v>
      </c>
      <c r="G584" s="42">
        <f t="shared" si="34"/>
        <v>1160.7889107692308</v>
      </c>
      <c r="H584" s="43">
        <f t="shared" si="33"/>
        <v>685920.72</v>
      </c>
      <c r="I584" s="57" t="s">
        <v>7379</v>
      </c>
      <c r="J584" s="58">
        <v>0</v>
      </c>
      <c r="K584" s="58">
        <v>0</v>
      </c>
      <c r="L584" s="57" t="s">
        <v>7419</v>
      </c>
      <c r="M584" s="57"/>
      <c r="N584" t="s">
        <v>10939</v>
      </c>
      <c r="T584" s="2">
        <v>0</v>
      </c>
      <c r="U584" s="2">
        <f t="shared" si="35"/>
        <v>44</v>
      </c>
    </row>
    <row r="585" spans="1:22" customFormat="1" ht="15" x14ac:dyDescent="0.25">
      <c r="A585" s="38" t="s">
        <v>2146</v>
      </c>
      <c r="B585" s="39" t="s">
        <v>1164</v>
      </c>
      <c r="C585" s="40" t="s">
        <v>1165</v>
      </c>
      <c r="D585" s="57" t="s">
        <v>7383</v>
      </c>
      <c r="E585" s="41">
        <v>4193.9999499999994</v>
      </c>
      <c r="F585" s="41">
        <v>59862030.5652375</v>
      </c>
      <c r="G585" s="42">
        <f t="shared" si="34"/>
        <v>2302.385790970673</v>
      </c>
      <c r="H585" s="43">
        <f t="shared" si="33"/>
        <v>14273.254954434968</v>
      </c>
      <c r="I585" s="57" t="s">
        <v>7376</v>
      </c>
      <c r="J585" s="58">
        <v>0</v>
      </c>
      <c r="K585" s="58">
        <v>0</v>
      </c>
      <c r="L585" s="57" t="s">
        <v>7419</v>
      </c>
      <c r="M585" s="57"/>
      <c r="N585" t="s">
        <v>10939</v>
      </c>
      <c r="T585" s="2">
        <v>100</v>
      </c>
      <c r="U585" s="2">
        <f t="shared" si="35"/>
        <v>4093.9999499999994</v>
      </c>
    </row>
    <row r="586" spans="1:22" customFormat="1" ht="15" x14ac:dyDescent="0.25">
      <c r="A586" s="38" t="s">
        <v>2146</v>
      </c>
      <c r="B586" s="39" t="s">
        <v>1166</v>
      </c>
      <c r="C586" s="40" t="s">
        <v>1167</v>
      </c>
      <c r="D586" s="57" t="s">
        <v>7383</v>
      </c>
      <c r="E586" s="41">
        <v>96</v>
      </c>
      <c r="F586" s="41">
        <v>6328800</v>
      </c>
      <c r="G586" s="42">
        <f t="shared" si="34"/>
        <v>243.41538461538462</v>
      </c>
      <c r="H586" s="43">
        <f t="shared" si="33"/>
        <v>65925</v>
      </c>
      <c r="I586" s="57" t="s">
        <v>7380</v>
      </c>
      <c r="J586" s="58">
        <v>100</v>
      </c>
      <c r="K586" s="58">
        <v>6592500</v>
      </c>
      <c r="L586" s="57" t="s">
        <v>7419</v>
      </c>
      <c r="M586" s="57" t="s">
        <v>7416</v>
      </c>
      <c r="N586" t="s">
        <v>10939</v>
      </c>
      <c r="O586" s="2"/>
      <c r="P586" s="2"/>
      <c r="Q586" s="2"/>
      <c r="R586" s="2"/>
      <c r="S586" s="2"/>
      <c r="T586" s="2">
        <v>0</v>
      </c>
      <c r="U586" s="2">
        <f t="shared" si="35"/>
        <v>96</v>
      </c>
    </row>
    <row r="587" spans="1:22" customFormat="1" ht="15" x14ac:dyDescent="0.25">
      <c r="A587" s="38" t="s">
        <v>2146</v>
      </c>
      <c r="B587" s="39" t="s">
        <v>1168</v>
      </c>
      <c r="C587" s="40" t="s">
        <v>1169</v>
      </c>
      <c r="D587" s="57" t="s">
        <v>7383</v>
      </c>
      <c r="E587" s="41">
        <v>886.00000000000102</v>
      </c>
      <c r="F587" s="41">
        <v>141492673.5686664</v>
      </c>
      <c r="G587" s="42">
        <f t="shared" si="34"/>
        <v>5442.0259064871689</v>
      </c>
      <c r="H587" s="43">
        <f t="shared" si="33"/>
        <v>159698.27716553753</v>
      </c>
      <c r="I587" s="57" t="s">
        <v>7376</v>
      </c>
      <c r="J587" s="58">
        <v>0</v>
      </c>
      <c r="K587" s="58">
        <v>0</v>
      </c>
      <c r="L587" s="57" t="s">
        <v>7419</v>
      </c>
      <c r="M587" s="57"/>
      <c r="N587" t="s">
        <v>10939</v>
      </c>
      <c r="T587" s="2">
        <v>780.00000000000102</v>
      </c>
      <c r="U587" s="2">
        <f t="shared" si="35"/>
        <v>106</v>
      </c>
    </row>
    <row r="588" spans="1:22" customFormat="1" ht="15" x14ac:dyDescent="0.25">
      <c r="A588" s="38" t="s">
        <v>2146</v>
      </c>
      <c r="B588" s="39" t="s">
        <v>1170</v>
      </c>
      <c r="C588" s="40" t="s">
        <v>1171</v>
      </c>
      <c r="D588" s="57" t="s">
        <v>7387</v>
      </c>
      <c r="E588" s="41">
        <v>151.71999999999997</v>
      </c>
      <c r="F588" s="41">
        <v>9466681.1886280291</v>
      </c>
      <c r="G588" s="42">
        <f t="shared" si="34"/>
        <v>364.10312263953961</v>
      </c>
      <c r="H588" s="43">
        <f t="shared" si="33"/>
        <v>62395.736808779533</v>
      </c>
      <c r="I588" s="57" t="s">
        <v>7376</v>
      </c>
      <c r="J588" s="58">
        <v>0</v>
      </c>
      <c r="K588" s="58">
        <v>0</v>
      </c>
      <c r="L588" s="57" t="s">
        <v>7419</v>
      </c>
      <c r="M588" s="57"/>
      <c r="N588" t="s">
        <v>10939</v>
      </c>
      <c r="T588" s="2">
        <v>163.25165999999999</v>
      </c>
      <c r="U588" s="2">
        <f t="shared" si="35"/>
        <v>-11.531660000000016</v>
      </c>
    </row>
    <row r="589" spans="1:22" customFormat="1" ht="15" x14ac:dyDescent="0.25">
      <c r="A589" s="38" t="s">
        <v>2146</v>
      </c>
      <c r="B589" s="39" t="s">
        <v>1172</v>
      </c>
      <c r="C589" s="40" t="s">
        <v>1173</v>
      </c>
      <c r="D589" s="57" t="s">
        <v>7383</v>
      </c>
      <c r="E589" s="41">
        <v>852</v>
      </c>
      <c r="F589" s="41">
        <v>511200</v>
      </c>
      <c r="G589" s="42">
        <f t="shared" si="34"/>
        <v>19.661538461538463</v>
      </c>
      <c r="H589" s="43">
        <f t="shared" si="33"/>
        <v>600</v>
      </c>
      <c r="I589" s="57" t="s">
        <v>7376</v>
      </c>
      <c r="J589" s="58">
        <v>0</v>
      </c>
      <c r="K589" s="58">
        <v>0</v>
      </c>
      <c r="L589" s="57" t="s">
        <v>7419</v>
      </c>
      <c r="M589" s="57"/>
      <c r="N589" t="s">
        <v>10939</v>
      </c>
      <c r="T589" s="2">
        <v>852</v>
      </c>
      <c r="U589" s="2">
        <f t="shared" si="35"/>
        <v>0</v>
      </c>
    </row>
    <row r="590" spans="1:22" customFormat="1" ht="15" x14ac:dyDescent="0.25">
      <c r="A590" s="38" t="s">
        <v>2146</v>
      </c>
      <c r="B590" s="39" t="s">
        <v>1174</v>
      </c>
      <c r="C590" s="40" t="s">
        <v>1175</v>
      </c>
      <c r="D590" s="57" t="s">
        <v>7383</v>
      </c>
      <c r="E590" s="41">
        <v>3300</v>
      </c>
      <c r="F590" s="41">
        <v>34702025</v>
      </c>
      <c r="G590" s="42">
        <f t="shared" si="34"/>
        <v>1334.6932692307691</v>
      </c>
      <c r="H590" s="43">
        <f t="shared" si="33"/>
        <v>10515.765151515152</v>
      </c>
      <c r="I590" s="57" t="s">
        <v>7379</v>
      </c>
      <c r="J590" s="58">
        <v>0</v>
      </c>
      <c r="K590" s="58">
        <v>0</v>
      </c>
      <c r="L590" s="57" t="s">
        <v>7420</v>
      </c>
      <c r="M590" s="57" t="s">
        <v>7417</v>
      </c>
      <c r="N590" t="s">
        <v>10937</v>
      </c>
      <c r="T590" s="2">
        <v>0</v>
      </c>
      <c r="U590" s="2">
        <f t="shared" si="35"/>
        <v>3300</v>
      </c>
    </row>
    <row r="591" spans="1:22" customFormat="1" ht="15" x14ac:dyDescent="0.25">
      <c r="A591" s="38" t="s">
        <v>2146</v>
      </c>
      <c r="B591" s="39" t="s">
        <v>1176</v>
      </c>
      <c r="C591" s="40" t="s">
        <v>1177</v>
      </c>
      <c r="D591" s="57" t="s">
        <v>7383</v>
      </c>
      <c r="E591" s="41">
        <v>15300</v>
      </c>
      <c r="F591" s="41">
        <v>9945000</v>
      </c>
      <c r="G591" s="42">
        <f t="shared" si="34"/>
        <v>382.5</v>
      </c>
      <c r="H591" s="43">
        <f t="shared" si="33"/>
        <v>650</v>
      </c>
      <c r="I591" s="57" t="s">
        <v>7380</v>
      </c>
      <c r="J591" s="58">
        <v>15300</v>
      </c>
      <c r="K591" s="58">
        <v>9945000</v>
      </c>
      <c r="L591" s="57" t="s">
        <v>7420</v>
      </c>
      <c r="M591" s="57" t="s">
        <v>7416</v>
      </c>
      <c r="N591" t="s">
        <v>10937</v>
      </c>
      <c r="O591" s="2"/>
      <c r="P591" s="2"/>
      <c r="Q591" s="2"/>
      <c r="R591" s="2"/>
      <c r="S591" s="2"/>
      <c r="T591" s="2">
        <v>0</v>
      </c>
      <c r="U591" s="2">
        <f t="shared" si="35"/>
        <v>15300</v>
      </c>
      <c r="V591" s="2">
        <f t="shared" ref="V591:V593" si="37">+U591*H591</f>
        <v>9945000</v>
      </c>
    </row>
    <row r="592" spans="1:22" customFormat="1" ht="15" x14ac:dyDescent="0.25">
      <c r="A592" s="38" t="s">
        <v>2146</v>
      </c>
      <c r="B592" s="39" t="s">
        <v>1178</v>
      </c>
      <c r="C592" s="40" t="s">
        <v>1179</v>
      </c>
      <c r="D592" s="57" t="s">
        <v>7383</v>
      </c>
      <c r="E592" s="41">
        <v>2800</v>
      </c>
      <c r="F592" s="41">
        <v>1450400</v>
      </c>
      <c r="G592" s="42">
        <f t="shared" si="34"/>
        <v>55.784615384615385</v>
      </c>
      <c r="H592" s="43">
        <f t="shared" si="33"/>
        <v>518</v>
      </c>
      <c r="I592" s="57" t="s">
        <v>7380</v>
      </c>
      <c r="J592" s="58">
        <v>2800</v>
      </c>
      <c r="K592" s="58">
        <v>1450400</v>
      </c>
      <c r="L592" s="57" t="s">
        <v>7420</v>
      </c>
      <c r="M592" s="57" t="s">
        <v>7416</v>
      </c>
      <c r="N592" t="s">
        <v>10937</v>
      </c>
      <c r="O592" s="2"/>
      <c r="P592" s="2"/>
      <c r="Q592" s="2"/>
      <c r="R592" s="2"/>
      <c r="S592" s="2"/>
      <c r="T592" s="2">
        <v>0</v>
      </c>
      <c r="U592" s="2">
        <f t="shared" si="35"/>
        <v>2800</v>
      </c>
      <c r="V592" s="2">
        <f t="shared" si="37"/>
        <v>1450400</v>
      </c>
    </row>
    <row r="593" spans="1:22" customFormat="1" ht="15" x14ac:dyDescent="0.25">
      <c r="A593" s="38" t="s">
        <v>2146</v>
      </c>
      <c r="B593" s="39" t="s">
        <v>1180</v>
      </c>
      <c r="C593" s="40" t="s">
        <v>1181</v>
      </c>
      <c r="D593" s="57" t="s">
        <v>7383</v>
      </c>
      <c r="E593" s="41">
        <v>37</v>
      </c>
      <c r="F593" s="41">
        <v>443868</v>
      </c>
      <c r="G593" s="42">
        <f t="shared" si="34"/>
        <v>17.071846153846153</v>
      </c>
      <c r="H593" s="43">
        <f t="shared" si="33"/>
        <v>11996.432432432432</v>
      </c>
      <c r="I593" s="57" t="s">
        <v>7380</v>
      </c>
      <c r="J593" s="58">
        <v>37</v>
      </c>
      <c r="K593" s="58">
        <v>443868</v>
      </c>
      <c r="L593" s="57" t="s">
        <v>7420</v>
      </c>
      <c r="M593" s="57" t="s">
        <v>7416</v>
      </c>
      <c r="N593" t="s">
        <v>10937</v>
      </c>
      <c r="O593" s="2"/>
      <c r="P593" s="2"/>
      <c r="Q593" s="2"/>
      <c r="R593" s="2"/>
      <c r="S593" s="2"/>
      <c r="T593" s="2">
        <v>0</v>
      </c>
      <c r="U593" s="2">
        <f t="shared" si="35"/>
        <v>37</v>
      </c>
      <c r="V593" s="2">
        <f t="shared" si="37"/>
        <v>443867.99999999994</v>
      </c>
    </row>
    <row r="594" spans="1:22" customFormat="1" ht="15" x14ac:dyDescent="0.25">
      <c r="A594" s="38" t="s">
        <v>2146</v>
      </c>
      <c r="B594" s="39" t="s">
        <v>1182</v>
      </c>
      <c r="C594" s="40" t="s">
        <v>1183</v>
      </c>
      <c r="D594" s="57" t="s">
        <v>7383</v>
      </c>
      <c r="E594" s="41">
        <v>2000</v>
      </c>
      <c r="F594" s="41">
        <v>12477107</v>
      </c>
      <c r="G594" s="42">
        <f t="shared" si="34"/>
        <v>479.88873076923079</v>
      </c>
      <c r="H594" s="43">
        <f t="shared" si="33"/>
        <v>6238.5535</v>
      </c>
      <c r="I594" s="57" t="s">
        <v>7379</v>
      </c>
      <c r="J594" s="58">
        <v>0</v>
      </c>
      <c r="K594" s="58">
        <v>0</v>
      </c>
      <c r="L594" s="57" t="s">
        <v>7420</v>
      </c>
      <c r="M594" s="57" t="s">
        <v>7417</v>
      </c>
      <c r="N594" t="s">
        <v>10937</v>
      </c>
      <c r="T594" s="2">
        <v>0</v>
      </c>
      <c r="U594" s="2">
        <f t="shared" si="35"/>
        <v>2000</v>
      </c>
    </row>
    <row r="595" spans="1:22" customFormat="1" ht="15" x14ac:dyDescent="0.25">
      <c r="A595" s="38" t="s">
        <v>2146</v>
      </c>
      <c r="B595" s="39" t="s">
        <v>1184</v>
      </c>
      <c r="C595" s="40" t="s">
        <v>1185</v>
      </c>
      <c r="D595" s="57" t="s">
        <v>7383</v>
      </c>
      <c r="E595" s="41">
        <v>100</v>
      </c>
      <c r="F595" s="41">
        <v>102000</v>
      </c>
      <c r="G595" s="42">
        <f t="shared" si="34"/>
        <v>3.9230769230769229</v>
      </c>
      <c r="H595" s="43">
        <f t="shared" si="33"/>
        <v>1020</v>
      </c>
      <c r="I595" s="57" t="s">
        <v>7380</v>
      </c>
      <c r="J595" s="58">
        <v>100</v>
      </c>
      <c r="K595" s="58">
        <v>102000</v>
      </c>
      <c r="L595" s="57" t="s">
        <v>7420</v>
      </c>
      <c r="M595" s="57" t="s">
        <v>7416</v>
      </c>
      <c r="N595" t="s">
        <v>10937</v>
      </c>
      <c r="O595" s="2"/>
      <c r="P595" s="2"/>
      <c r="Q595" s="2"/>
      <c r="R595" s="2"/>
      <c r="S595" s="2"/>
      <c r="T595" s="2">
        <v>0</v>
      </c>
      <c r="U595" s="2">
        <f t="shared" si="35"/>
        <v>100</v>
      </c>
      <c r="V595" s="2">
        <f>+U595*H595</f>
        <v>102000</v>
      </c>
    </row>
    <row r="596" spans="1:22" customFormat="1" ht="15" x14ac:dyDescent="0.25">
      <c r="A596" s="38" t="s">
        <v>2146</v>
      </c>
      <c r="B596" s="39" t="s">
        <v>1186</v>
      </c>
      <c r="C596" s="40" t="s">
        <v>1187</v>
      </c>
      <c r="D596" s="57" t="s">
        <v>7383</v>
      </c>
      <c r="E596" s="41">
        <v>48</v>
      </c>
      <c r="F596" s="41">
        <v>2069658.16738693</v>
      </c>
      <c r="G596" s="42">
        <f t="shared" si="34"/>
        <v>79.602237207189617</v>
      </c>
      <c r="H596" s="43">
        <f t="shared" si="33"/>
        <v>43117.87848722771</v>
      </c>
      <c r="I596" s="57" t="s">
        <v>7376</v>
      </c>
      <c r="J596" s="58">
        <v>0</v>
      </c>
      <c r="K596" s="58">
        <v>0</v>
      </c>
      <c r="L596" s="57" t="s">
        <v>7419</v>
      </c>
      <c r="M596" s="57"/>
      <c r="N596" t="s">
        <v>10939</v>
      </c>
      <c r="T596" s="2">
        <v>48</v>
      </c>
      <c r="U596" s="2">
        <f t="shared" si="35"/>
        <v>0</v>
      </c>
    </row>
    <row r="597" spans="1:22" customFormat="1" ht="15" x14ac:dyDescent="0.25">
      <c r="A597" s="38" t="s">
        <v>2146</v>
      </c>
      <c r="B597" s="39" t="s">
        <v>1188</v>
      </c>
      <c r="C597" s="40" t="s">
        <v>1189</v>
      </c>
      <c r="D597" s="57" t="s">
        <v>7383</v>
      </c>
      <c r="E597" s="41">
        <v>162</v>
      </c>
      <c r="F597" s="41">
        <v>5680504.0800000001</v>
      </c>
      <c r="G597" s="42">
        <f t="shared" si="34"/>
        <v>218.48092615384616</v>
      </c>
      <c r="H597" s="43">
        <f t="shared" si="33"/>
        <v>35064.840000000004</v>
      </c>
      <c r="I597" s="57" t="s">
        <v>7376</v>
      </c>
      <c r="J597" s="58">
        <v>0</v>
      </c>
      <c r="K597" s="58">
        <v>0</v>
      </c>
      <c r="L597" s="57" t="s">
        <v>7419</v>
      </c>
      <c r="M597" s="57"/>
      <c r="N597" t="s">
        <v>10939</v>
      </c>
      <c r="T597" s="2">
        <v>162</v>
      </c>
      <c r="U597" s="2">
        <f t="shared" si="35"/>
        <v>0</v>
      </c>
    </row>
    <row r="598" spans="1:22" customFormat="1" ht="15" x14ac:dyDescent="0.25">
      <c r="A598" s="38" t="s">
        <v>2146</v>
      </c>
      <c r="B598" s="39" t="s">
        <v>1190</v>
      </c>
      <c r="C598" s="40" t="s">
        <v>1191</v>
      </c>
      <c r="D598" s="57" t="s">
        <v>7383</v>
      </c>
      <c r="E598" s="41">
        <v>500</v>
      </c>
      <c r="F598" s="41">
        <v>500000</v>
      </c>
      <c r="G598" s="42">
        <f t="shared" si="34"/>
        <v>19.23076923076923</v>
      </c>
      <c r="H598" s="43">
        <f t="shared" si="33"/>
        <v>1000</v>
      </c>
      <c r="I598" s="57" t="s">
        <v>7380</v>
      </c>
      <c r="J598" s="58">
        <v>500</v>
      </c>
      <c r="K598" s="58">
        <v>500000</v>
      </c>
      <c r="L598" s="57" t="s">
        <v>7420</v>
      </c>
      <c r="M598" s="57" t="s">
        <v>7416</v>
      </c>
      <c r="N598" t="s">
        <v>10937</v>
      </c>
      <c r="O598" s="2"/>
      <c r="P598" s="2"/>
      <c r="Q598" s="2"/>
      <c r="R598" s="2"/>
      <c r="S598" s="2"/>
      <c r="T598" s="2">
        <v>0</v>
      </c>
      <c r="U598" s="2">
        <f t="shared" si="35"/>
        <v>500</v>
      </c>
      <c r="V598" s="2">
        <f>+U598*H598</f>
        <v>500000</v>
      </c>
    </row>
    <row r="599" spans="1:22" customFormat="1" ht="15" x14ac:dyDescent="0.25">
      <c r="A599" s="38" t="s">
        <v>2146</v>
      </c>
      <c r="B599" s="39" t="s">
        <v>1192</v>
      </c>
      <c r="C599" s="40" t="s">
        <v>1193</v>
      </c>
      <c r="D599" s="57" t="s">
        <v>7378</v>
      </c>
      <c r="E599" s="41">
        <v>116</v>
      </c>
      <c r="F599" s="41">
        <v>3190000</v>
      </c>
      <c r="G599" s="42">
        <f t="shared" si="34"/>
        <v>122.69230769230769</v>
      </c>
      <c r="H599" s="43">
        <f t="shared" si="33"/>
        <v>27500</v>
      </c>
      <c r="I599" s="57" t="s">
        <v>7381</v>
      </c>
      <c r="J599" s="58">
        <v>116</v>
      </c>
      <c r="K599" s="58">
        <v>3190000</v>
      </c>
      <c r="L599" s="57" t="s">
        <v>7420</v>
      </c>
      <c r="M599" s="57" t="s">
        <v>7418</v>
      </c>
      <c r="N599" t="s">
        <v>10937</v>
      </c>
      <c r="T599" s="2">
        <v>116</v>
      </c>
      <c r="U599" s="2">
        <f t="shared" si="35"/>
        <v>0</v>
      </c>
    </row>
    <row r="600" spans="1:22" customFormat="1" ht="15" x14ac:dyDescent="0.25">
      <c r="A600" s="38" t="s">
        <v>2146</v>
      </c>
      <c r="B600" s="39" t="s">
        <v>1194</v>
      </c>
      <c r="C600" s="40" t="s">
        <v>1195</v>
      </c>
      <c r="D600" s="57" t="s">
        <v>7383</v>
      </c>
      <c r="E600" s="41">
        <v>2000</v>
      </c>
      <c r="F600" s="41">
        <v>920000</v>
      </c>
      <c r="G600" s="42">
        <f t="shared" si="34"/>
        <v>35.384615384615387</v>
      </c>
      <c r="H600" s="43">
        <f t="shared" si="33"/>
        <v>460</v>
      </c>
      <c r="I600" s="57" t="s">
        <v>7380</v>
      </c>
      <c r="J600" s="58">
        <v>2000</v>
      </c>
      <c r="K600" s="58">
        <v>920000</v>
      </c>
      <c r="L600" s="57" t="s">
        <v>7420</v>
      </c>
      <c r="M600" s="57" t="s">
        <v>7416</v>
      </c>
      <c r="N600" t="s">
        <v>10937</v>
      </c>
      <c r="O600" s="2"/>
      <c r="P600" s="2"/>
      <c r="Q600" s="2"/>
      <c r="R600" s="2"/>
      <c r="S600" s="2"/>
      <c r="T600" s="2">
        <v>0</v>
      </c>
      <c r="U600" s="2">
        <f t="shared" si="35"/>
        <v>2000</v>
      </c>
      <c r="V600" s="2">
        <f>+U600*H600</f>
        <v>920000</v>
      </c>
    </row>
    <row r="601" spans="1:22" customFormat="1" ht="15" x14ac:dyDescent="0.25">
      <c r="A601" s="38" t="s">
        <v>2146</v>
      </c>
      <c r="B601" s="39" t="s">
        <v>1196</v>
      </c>
      <c r="C601" s="40" t="s">
        <v>1197</v>
      </c>
      <c r="D601" s="57" t="s">
        <v>7383</v>
      </c>
      <c r="E601" s="41">
        <v>313</v>
      </c>
      <c r="F601" s="41">
        <v>2601474.5492098499</v>
      </c>
      <c r="G601" s="42">
        <f t="shared" si="34"/>
        <v>100.05671343114807</v>
      </c>
      <c r="H601" s="43">
        <f t="shared" si="33"/>
        <v>8311.4202850154943</v>
      </c>
      <c r="I601" s="57" t="s">
        <v>7376</v>
      </c>
      <c r="J601" s="58">
        <v>0</v>
      </c>
      <c r="K601" s="58">
        <v>0</v>
      </c>
      <c r="L601" s="57" t="s">
        <v>7419</v>
      </c>
      <c r="M601" s="57"/>
      <c r="N601" t="s">
        <v>10939</v>
      </c>
      <c r="T601" s="2">
        <v>313</v>
      </c>
      <c r="U601" s="2">
        <f t="shared" si="35"/>
        <v>0</v>
      </c>
    </row>
    <row r="602" spans="1:22" customFormat="1" ht="15" x14ac:dyDescent="0.25">
      <c r="A602" s="38" t="s">
        <v>2146</v>
      </c>
      <c r="B602" s="39" t="s">
        <v>1198</v>
      </c>
      <c r="C602" s="40" t="s">
        <v>1199</v>
      </c>
      <c r="D602" s="57" t="s">
        <v>7383</v>
      </c>
      <c r="E602" s="41">
        <v>1254</v>
      </c>
      <c r="F602" s="41">
        <v>1166220</v>
      </c>
      <c r="G602" s="42">
        <f t="shared" si="34"/>
        <v>44.854615384615386</v>
      </c>
      <c r="H602" s="43">
        <f t="shared" si="33"/>
        <v>930</v>
      </c>
      <c r="I602" s="57" t="s">
        <v>7380</v>
      </c>
      <c r="J602" s="58">
        <v>1254</v>
      </c>
      <c r="K602" s="58">
        <v>1166220</v>
      </c>
      <c r="L602" s="57" t="s">
        <v>7420</v>
      </c>
      <c r="M602" s="57" t="s">
        <v>7416</v>
      </c>
      <c r="N602" t="s">
        <v>10937</v>
      </c>
      <c r="T602" s="2">
        <v>0</v>
      </c>
      <c r="U602" s="2">
        <f t="shared" si="35"/>
        <v>1254</v>
      </c>
      <c r="V602" s="2">
        <f>+U602*H602</f>
        <v>1166220</v>
      </c>
    </row>
    <row r="603" spans="1:22" customFormat="1" ht="15" x14ac:dyDescent="0.25">
      <c r="A603" s="38" t="s">
        <v>2146</v>
      </c>
      <c r="B603" s="39" t="s">
        <v>1200</v>
      </c>
      <c r="C603" s="40" t="s">
        <v>1201</v>
      </c>
      <c r="D603" s="57" t="s">
        <v>7383</v>
      </c>
      <c r="E603" s="41">
        <v>626</v>
      </c>
      <c r="F603" s="41">
        <v>375600</v>
      </c>
      <c r="G603" s="42">
        <f t="shared" si="34"/>
        <v>14.446153846153846</v>
      </c>
      <c r="H603" s="43">
        <f t="shared" si="33"/>
        <v>600</v>
      </c>
      <c r="I603" s="57" t="s">
        <v>7380</v>
      </c>
      <c r="J603" s="58">
        <v>630</v>
      </c>
      <c r="K603" s="58">
        <v>378000</v>
      </c>
      <c r="L603" s="57" t="s">
        <v>7419</v>
      </c>
      <c r="M603" s="57" t="s">
        <v>7416</v>
      </c>
      <c r="N603" t="s">
        <v>10939</v>
      </c>
      <c r="T603" s="2">
        <v>0</v>
      </c>
      <c r="U603" s="2">
        <f t="shared" si="35"/>
        <v>626</v>
      </c>
    </row>
    <row r="604" spans="1:22" customFormat="1" ht="15" x14ac:dyDescent="0.25">
      <c r="A604" s="38" t="s">
        <v>2146</v>
      </c>
      <c r="B604" s="39" t="s">
        <v>1202</v>
      </c>
      <c r="C604" s="40" t="s">
        <v>1203</v>
      </c>
      <c r="D604" s="57" t="s">
        <v>7383</v>
      </c>
      <c r="E604" s="41">
        <v>111</v>
      </c>
      <c r="F604" s="41">
        <v>67443600</v>
      </c>
      <c r="G604" s="42">
        <f t="shared" si="34"/>
        <v>2593.9846153846156</v>
      </c>
      <c r="H604" s="43">
        <f t="shared" si="33"/>
        <v>607600</v>
      </c>
      <c r="I604" s="57" t="s">
        <v>7379</v>
      </c>
      <c r="J604" s="58">
        <v>0</v>
      </c>
      <c r="K604" s="58">
        <v>0</v>
      </c>
      <c r="L604" s="57" t="s">
        <v>7420</v>
      </c>
      <c r="M604" s="57" t="s">
        <v>7417</v>
      </c>
      <c r="N604" t="s">
        <v>10937</v>
      </c>
      <c r="T604" s="2">
        <v>0</v>
      </c>
      <c r="U604" s="2">
        <f t="shared" si="35"/>
        <v>111</v>
      </c>
    </row>
    <row r="605" spans="1:22" customFormat="1" ht="15" x14ac:dyDescent="0.25">
      <c r="A605" s="38" t="s">
        <v>2146</v>
      </c>
      <c r="B605" s="39" t="s">
        <v>1204</v>
      </c>
      <c r="C605" s="40" t="s">
        <v>1205</v>
      </c>
      <c r="D605" s="57" t="s">
        <v>7383</v>
      </c>
      <c r="E605" s="41">
        <v>3</v>
      </c>
      <c r="F605" s="41">
        <v>657900</v>
      </c>
      <c r="G605" s="42">
        <f t="shared" si="34"/>
        <v>25.303846153846155</v>
      </c>
      <c r="H605" s="43">
        <f t="shared" si="33"/>
        <v>219300</v>
      </c>
      <c r="I605" s="57" t="s">
        <v>7380</v>
      </c>
      <c r="J605" s="58">
        <v>3</v>
      </c>
      <c r="K605" s="58">
        <v>657900</v>
      </c>
      <c r="L605" s="57" t="s">
        <v>7420</v>
      </c>
      <c r="M605" s="57" t="s">
        <v>7416</v>
      </c>
      <c r="N605" t="s">
        <v>10937</v>
      </c>
      <c r="O605" s="2"/>
      <c r="P605" s="2"/>
      <c r="Q605" s="2"/>
      <c r="R605" s="2"/>
      <c r="S605" s="2"/>
      <c r="T605" s="2">
        <v>0</v>
      </c>
      <c r="U605" s="2">
        <f t="shared" si="35"/>
        <v>3</v>
      </c>
      <c r="V605" s="2">
        <f>+U605*H605</f>
        <v>657900</v>
      </c>
    </row>
    <row r="606" spans="1:22" customFormat="1" ht="15" x14ac:dyDescent="0.25">
      <c r="A606" s="38" t="s">
        <v>2146</v>
      </c>
      <c r="B606" s="39" t="s">
        <v>1206</v>
      </c>
      <c r="C606" s="40" t="s">
        <v>1207</v>
      </c>
      <c r="D606" s="57" t="s">
        <v>7383</v>
      </c>
      <c r="E606" s="41">
        <v>143</v>
      </c>
      <c r="F606" s="41">
        <v>16016000</v>
      </c>
      <c r="G606" s="42">
        <f t="shared" si="34"/>
        <v>616</v>
      </c>
      <c r="H606" s="43">
        <f t="shared" si="33"/>
        <v>112000</v>
      </c>
      <c r="I606" s="57" t="s">
        <v>7379</v>
      </c>
      <c r="J606" s="58">
        <v>0</v>
      </c>
      <c r="K606" s="58">
        <v>0</v>
      </c>
      <c r="L606" s="57" t="s">
        <v>7420</v>
      </c>
      <c r="M606" s="57" t="s">
        <v>7417</v>
      </c>
      <c r="N606" t="s">
        <v>10937</v>
      </c>
      <c r="T606" s="2">
        <v>0</v>
      </c>
      <c r="U606" s="2">
        <f t="shared" si="35"/>
        <v>143</v>
      </c>
    </row>
    <row r="607" spans="1:22" customFormat="1" ht="15" x14ac:dyDescent="0.25">
      <c r="A607" s="38" t="s">
        <v>2146</v>
      </c>
      <c r="B607" s="39" t="s">
        <v>1208</v>
      </c>
      <c r="C607" s="40" t="s">
        <v>1209</v>
      </c>
      <c r="D607" s="57" t="s">
        <v>7383</v>
      </c>
      <c r="E607" s="41">
        <v>3</v>
      </c>
      <c r="F607" s="41">
        <v>1052700</v>
      </c>
      <c r="G607" s="42">
        <f t="shared" si="34"/>
        <v>40.488461538461536</v>
      </c>
      <c r="H607" s="43">
        <f t="shared" si="33"/>
        <v>350900</v>
      </c>
      <c r="I607" s="57" t="s">
        <v>7380</v>
      </c>
      <c r="J607" s="58">
        <v>3</v>
      </c>
      <c r="K607" s="58">
        <v>1052700</v>
      </c>
      <c r="L607" s="57" t="s">
        <v>7420</v>
      </c>
      <c r="M607" s="57" t="s">
        <v>7416</v>
      </c>
      <c r="N607" t="s">
        <v>10937</v>
      </c>
      <c r="O607" s="2"/>
      <c r="P607" s="2"/>
      <c r="Q607" s="2"/>
      <c r="R607" s="2"/>
      <c r="S607" s="2"/>
      <c r="T607" s="2">
        <v>0</v>
      </c>
      <c r="U607" s="2">
        <f t="shared" si="35"/>
        <v>3</v>
      </c>
      <c r="V607" s="2">
        <f t="shared" ref="V607:V612" si="38">+U607*H607</f>
        <v>1052700</v>
      </c>
    </row>
    <row r="608" spans="1:22" customFormat="1" ht="15" x14ac:dyDescent="0.25">
      <c r="A608" s="38" t="s">
        <v>2146</v>
      </c>
      <c r="B608" s="39" t="s">
        <v>1210</v>
      </c>
      <c r="C608" s="40" t="s">
        <v>1211</v>
      </c>
      <c r="D608" s="57" t="s">
        <v>7383</v>
      </c>
      <c r="E608" s="41">
        <v>3</v>
      </c>
      <c r="F608" s="41">
        <v>1379400</v>
      </c>
      <c r="G608" s="42">
        <f t="shared" si="34"/>
        <v>53.053846153846152</v>
      </c>
      <c r="H608" s="43">
        <f t="shared" si="33"/>
        <v>459800</v>
      </c>
      <c r="I608" s="57" t="s">
        <v>7380</v>
      </c>
      <c r="J608" s="58">
        <v>3</v>
      </c>
      <c r="K608" s="58">
        <v>1379400</v>
      </c>
      <c r="L608" s="57" t="s">
        <v>7420</v>
      </c>
      <c r="M608" s="57" t="s">
        <v>7416</v>
      </c>
      <c r="N608" t="s">
        <v>10937</v>
      </c>
      <c r="O608" s="2"/>
      <c r="P608" s="2"/>
      <c r="Q608" s="2"/>
      <c r="R608" s="2"/>
      <c r="S608" s="2"/>
      <c r="T608" s="2">
        <v>0</v>
      </c>
      <c r="U608" s="2">
        <f t="shared" si="35"/>
        <v>3</v>
      </c>
      <c r="V608" s="2">
        <f t="shared" si="38"/>
        <v>1379400</v>
      </c>
    </row>
    <row r="609" spans="1:22" customFormat="1" ht="15" x14ac:dyDescent="0.25">
      <c r="A609" s="38" t="s">
        <v>2146</v>
      </c>
      <c r="B609" s="39" t="s">
        <v>1212</v>
      </c>
      <c r="C609" s="40" t="s">
        <v>1213</v>
      </c>
      <c r="D609" s="57" t="s">
        <v>7383</v>
      </c>
      <c r="E609" s="41">
        <v>4</v>
      </c>
      <c r="F609" s="41">
        <v>465696</v>
      </c>
      <c r="G609" s="42">
        <f t="shared" si="34"/>
        <v>17.911384615384616</v>
      </c>
      <c r="H609" s="43">
        <f t="shared" si="33"/>
        <v>116424</v>
      </c>
      <c r="I609" s="57" t="s">
        <v>7380</v>
      </c>
      <c r="J609" s="58">
        <v>4</v>
      </c>
      <c r="K609" s="58">
        <v>465696</v>
      </c>
      <c r="L609" s="57" t="s">
        <v>7420</v>
      </c>
      <c r="M609" s="57" t="s">
        <v>7416</v>
      </c>
      <c r="N609" t="s">
        <v>10937</v>
      </c>
      <c r="O609" s="2"/>
      <c r="P609" s="2"/>
      <c r="Q609" s="2"/>
      <c r="R609" s="2"/>
      <c r="S609" s="2"/>
      <c r="T609" s="2">
        <v>0</v>
      </c>
      <c r="U609" s="2">
        <f t="shared" si="35"/>
        <v>4</v>
      </c>
      <c r="V609" s="2">
        <f t="shared" si="38"/>
        <v>465696</v>
      </c>
    </row>
    <row r="610" spans="1:22" customFormat="1" ht="15" x14ac:dyDescent="0.25">
      <c r="A610" s="38" t="s">
        <v>2146</v>
      </c>
      <c r="B610" s="39" t="s">
        <v>1214</v>
      </c>
      <c r="C610" s="40" t="s">
        <v>1215</v>
      </c>
      <c r="D610" s="57" t="s">
        <v>7383</v>
      </c>
      <c r="E610" s="41">
        <v>20</v>
      </c>
      <c r="F610" s="41">
        <v>11855340</v>
      </c>
      <c r="G610" s="42">
        <f t="shared" si="34"/>
        <v>455.97461538461539</v>
      </c>
      <c r="H610" s="43">
        <f t="shared" si="33"/>
        <v>592767</v>
      </c>
      <c r="I610" s="57" t="s">
        <v>7380</v>
      </c>
      <c r="J610" s="58">
        <v>20</v>
      </c>
      <c r="K610" s="58">
        <v>11855340</v>
      </c>
      <c r="L610" s="57" t="s">
        <v>7420</v>
      </c>
      <c r="M610" s="57" t="s">
        <v>7416</v>
      </c>
      <c r="N610" t="s">
        <v>10937</v>
      </c>
      <c r="O610" s="2"/>
      <c r="P610" s="2"/>
      <c r="Q610" s="2"/>
      <c r="R610" s="2"/>
      <c r="S610" s="2"/>
      <c r="T610" s="2">
        <v>0</v>
      </c>
      <c r="U610" s="2">
        <f t="shared" si="35"/>
        <v>20</v>
      </c>
      <c r="V610" s="2">
        <f t="shared" si="38"/>
        <v>11855340</v>
      </c>
    </row>
    <row r="611" spans="1:22" customFormat="1" ht="15" x14ac:dyDescent="0.25">
      <c r="A611" s="38" t="s">
        <v>2146</v>
      </c>
      <c r="B611" s="39" t="s">
        <v>1216</v>
      </c>
      <c r="C611" s="40" t="s">
        <v>1217</v>
      </c>
      <c r="D611" s="57" t="s">
        <v>7383</v>
      </c>
      <c r="E611" s="41">
        <v>86</v>
      </c>
      <c r="F611" s="41">
        <v>1186800</v>
      </c>
      <c r="G611" s="42">
        <f t="shared" si="34"/>
        <v>45.646153846153844</v>
      </c>
      <c r="H611" s="43">
        <f t="shared" si="33"/>
        <v>13800</v>
      </c>
      <c r="I611" s="57" t="s">
        <v>7380</v>
      </c>
      <c r="J611" s="58">
        <v>86</v>
      </c>
      <c r="K611" s="58">
        <v>1186800</v>
      </c>
      <c r="L611" s="57" t="s">
        <v>7420</v>
      </c>
      <c r="M611" s="57" t="s">
        <v>7416</v>
      </c>
      <c r="N611" t="s">
        <v>10937</v>
      </c>
      <c r="O611" s="2"/>
      <c r="P611" s="2"/>
      <c r="Q611" s="2"/>
      <c r="R611" s="2"/>
      <c r="S611" s="2"/>
      <c r="T611" s="2">
        <v>0</v>
      </c>
      <c r="U611" s="2">
        <f t="shared" si="35"/>
        <v>86</v>
      </c>
      <c r="V611" s="2">
        <f t="shared" si="38"/>
        <v>1186800</v>
      </c>
    </row>
    <row r="612" spans="1:22" customFormat="1" ht="15" x14ac:dyDescent="0.25">
      <c r="A612" s="38" t="s">
        <v>2146</v>
      </c>
      <c r="B612" s="39" t="s">
        <v>1218</v>
      </c>
      <c r="C612" s="40" t="s">
        <v>1219</v>
      </c>
      <c r="D612" s="57" t="s">
        <v>7383</v>
      </c>
      <c r="E612" s="41">
        <v>69</v>
      </c>
      <c r="F612" s="41">
        <v>1142640</v>
      </c>
      <c r="G612" s="42">
        <f t="shared" si="34"/>
        <v>43.947692307692307</v>
      </c>
      <c r="H612" s="43">
        <f t="shared" si="33"/>
        <v>16560</v>
      </c>
      <c r="I612" s="57" t="s">
        <v>7380</v>
      </c>
      <c r="J612" s="58">
        <v>69</v>
      </c>
      <c r="K612" s="58">
        <v>1142640</v>
      </c>
      <c r="L612" s="57" t="s">
        <v>7420</v>
      </c>
      <c r="M612" s="57" t="s">
        <v>7416</v>
      </c>
      <c r="N612" t="s">
        <v>10937</v>
      </c>
      <c r="O612" s="2"/>
      <c r="P612" s="2"/>
      <c r="Q612" s="2"/>
      <c r="R612" s="2"/>
      <c r="S612" s="2"/>
      <c r="T612" s="2">
        <v>0</v>
      </c>
      <c r="U612" s="2">
        <f t="shared" si="35"/>
        <v>69</v>
      </c>
      <c r="V612" s="2">
        <f t="shared" si="38"/>
        <v>1142640</v>
      </c>
    </row>
    <row r="613" spans="1:22" customFormat="1" ht="15" x14ac:dyDescent="0.25">
      <c r="A613" s="38" t="s">
        <v>2146</v>
      </c>
      <c r="B613" s="39" t="s">
        <v>1220</v>
      </c>
      <c r="C613" s="40" t="s">
        <v>1221</v>
      </c>
      <c r="D613" s="57" t="s">
        <v>7383</v>
      </c>
      <c r="E613" s="41">
        <v>65</v>
      </c>
      <c r="F613" s="41">
        <v>10088000</v>
      </c>
      <c r="G613" s="42">
        <f t="shared" si="34"/>
        <v>388</v>
      </c>
      <c r="H613" s="43">
        <f t="shared" si="33"/>
        <v>155200</v>
      </c>
      <c r="I613" s="57" t="s">
        <v>7379</v>
      </c>
      <c r="J613" s="58">
        <v>0</v>
      </c>
      <c r="K613" s="58">
        <v>0</v>
      </c>
      <c r="L613" s="57" t="s">
        <v>7419</v>
      </c>
      <c r="M613" s="57"/>
      <c r="N613" t="s">
        <v>10939</v>
      </c>
      <c r="T613" s="2">
        <v>0</v>
      </c>
      <c r="U613" s="2">
        <f t="shared" si="35"/>
        <v>65</v>
      </c>
    </row>
    <row r="614" spans="1:22" customFormat="1" ht="15" x14ac:dyDescent="0.25">
      <c r="A614" s="38" t="s">
        <v>2146</v>
      </c>
      <c r="B614" s="39" t="s">
        <v>1222</v>
      </c>
      <c r="C614" s="40" t="s">
        <v>1223</v>
      </c>
      <c r="D614" s="57" t="s">
        <v>7383</v>
      </c>
      <c r="E614" s="41">
        <v>112</v>
      </c>
      <c r="F614" s="41">
        <v>74099200</v>
      </c>
      <c r="G614" s="42">
        <f t="shared" si="34"/>
        <v>2849.9692307692308</v>
      </c>
      <c r="H614" s="43">
        <f t="shared" si="33"/>
        <v>661600</v>
      </c>
      <c r="I614" s="57" t="s">
        <v>7379</v>
      </c>
      <c r="J614" s="58">
        <v>0</v>
      </c>
      <c r="K614" s="58">
        <v>0</v>
      </c>
      <c r="L614" s="57" t="s">
        <v>7419</v>
      </c>
      <c r="M614" s="57"/>
      <c r="N614" t="s">
        <v>10939</v>
      </c>
      <c r="T614" s="2">
        <v>0</v>
      </c>
      <c r="U614" s="2">
        <f t="shared" si="35"/>
        <v>112</v>
      </c>
    </row>
    <row r="615" spans="1:22" customFormat="1" ht="15" x14ac:dyDescent="0.25">
      <c r="A615" s="38" t="s">
        <v>2146</v>
      </c>
      <c r="B615" s="39" t="s">
        <v>1224</v>
      </c>
      <c r="C615" s="40" t="s">
        <v>1225</v>
      </c>
      <c r="D615" s="57" t="s">
        <v>7383</v>
      </c>
      <c r="E615" s="41">
        <v>36</v>
      </c>
      <c r="F615" s="41">
        <v>53388.003560621997</v>
      </c>
      <c r="G615" s="42">
        <f t="shared" si="34"/>
        <v>2.0533847523316151</v>
      </c>
      <c r="H615" s="43">
        <f t="shared" si="33"/>
        <v>1483.0000989061666</v>
      </c>
      <c r="I615" s="57" t="s">
        <v>7376</v>
      </c>
      <c r="J615" s="58">
        <v>0</v>
      </c>
      <c r="K615" s="58">
        <v>0</v>
      </c>
      <c r="L615" s="57" t="s">
        <v>7419</v>
      </c>
      <c r="M615" s="57"/>
      <c r="N615" t="s">
        <v>10939</v>
      </c>
      <c r="T615" s="2">
        <v>36</v>
      </c>
      <c r="U615" s="2">
        <f t="shared" si="35"/>
        <v>0</v>
      </c>
    </row>
    <row r="616" spans="1:22" customFormat="1" ht="15" x14ac:dyDescent="0.25">
      <c r="A616" s="38" t="s">
        <v>2146</v>
      </c>
      <c r="B616" s="39" t="s">
        <v>1226</v>
      </c>
      <c r="C616" s="40" t="s">
        <v>1227</v>
      </c>
      <c r="D616" s="57" t="s">
        <v>7383</v>
      </c>
      <c r="E616" s="41">
        <v>71</v>
      </c>
      <c r="F616" s="41">
        <v>1952752.74309282</v>
      </c>
      <c r="G616" s="42">
        <f t="shared" si="34"/>
        <v>75.105874734339238</v>
      </c>
      <c r="H616" s="43">
        <f t="shared" si="33"/>
        <v>27503.559761870703</v>
      </c>
      <c r="I616" s="57" t="s">
        <v>7376</v>
      </c>
      <c r="J616" s="58">
        <v>0</v>
      </c>
      <c r="K616" s="58">
        <v>0</v>
      </c>
      <c r="L616" s="57" t="s">
        <v>7419</v>
      </c>
      <c r="M616" s="57"/>
      <c r="N616" t="s">
        <v>10939</v>
      </c>
      <c r="T616" s="2">
        <v>71</v>
      </c>
      <c r="U616" s="2">
        <f t="shared" si="35"/>
        <v>0</v>
      </c>
    </row>
    <row r="617" spans="1:22" customFormat="1" ht="15" x14ac:dyDescent="0.25">
      <c r="A617" s="38" t="s">
        <v>2146</v>
      </c>
      <c r="B617" s="39" t="s">
        <v>1228</v>
      </c>
      <c r="C617" s="40" t="s">
        <v>1229</v>
      </c>
      <c r="D617" s="57" t="s">
        <v>7383</v>
      </c>
      <c r="E617" s="41">
        <v>125</v>
      </c>
      <c r="F617" s="41">
        <v>633000</v>
      </c>
      <c r="G617" s="42">
        <f t="shared" si="34"/>
        <v>24.346153846153847</v>
      </c>
      <c r="H617" s="43">
        <f t="shared" si="33"/>
        <v>5064</v>
      </c>
      <c r="I617" s="57" t="s">
        <v>7376</v>
      </c>
      <c r="J617" s="58">
        <v>0</v>
      </c>
      <c r="K617" s="58">
        <v>0</v>
      </c>
      <c r="L617" s="57" t="s">
        <v>7419</v>
      </c>
      <c r="M617" s="57"/>
      <c r="N617" t="s">
        <v>10939</v>
      </c>
      <c r="T617" s="2">
        <v>125</v>
      </c>
      <c r="U617" s="2">
        <f t="shared" si="35"/>
        <v>0</v>
      </c>
    </row>
    <row r="618" spans="1:22" customFormat="1" ht="15" x14ac:dyDescent="0.25">
      <c r="A618" s="38" t="s">
        <v>2146</v>
      </c>
      <c r="B618" s="39" t="s">
        <v>1230</v>
      </c>
      <c r="C618" s="40" t="s">
        <v>1231</v>
      </c>
      <c r="D618" s="57" t="s">
        <v>19</v>
      </c>
      <c r="E618" s="41">
        <v>1</v>
      </c>
      <c r="F618" s="41">
        <v>517000</v>
      </c>
      <c r="G618" s="42">
        <f t="shared" si="34"/>
        <v>19.884615384615383</v>
      </c>
      <c r="H618" s="43">
        <f t="shared" si="33"/>
        <v>517000</v>
      </c>
      <c r="I618" s="57">
        <v>0</v>
      </c>
      <c r="J618" s="58">
        <v>0</v>
      </c>
      <c r="K618" s="58">
        <v>0</v>
      </c>
      <c r="L618" s="57" t="s">
        <v>7419</v>
      </c>
      <c r="M618" s="57"/>
      <c r="N618" t="s">
        <v>10939</v>
      </c>
      <c r="T618" s="2">
        <v>1</v>
      </c>
      <c r="U618" s="2">
        <f t="shared" si="35"/>
        <v>0</v>
      </c>
    </row>
    <row r="619" spans="1:22" customFormat="1" ht="15" x14ac:dyDescent="0.25">
      <c r="A619" s="38" t="s">
        <v>2146</v>
      </c>
      <c r="B619" s="39" t="s">
        <v>1232</v>
      </c>
      <c r="C619" s="40" t="s">
        <v>1233</v>
      </c>
      <c r="D619" s="57" t="s">
        <v>19</v>
      </c>
      <c r="E619" s="41">
        <v>4</v>
      </c>
      <c r="F619" s="41">
        <v>907600</v>
      </c>
      <c r="G619" s="42">
        <f t="shared" si="34"/>
        <v>34.907692307692308</v>
      </c>
      <c r="H619" s="43">
        <f t="shared" si="33"/>
        <v>226900</v>
      </c>
      <c r="I619" s="57" t="s">
        <v>7376</v>
      </c>
      <c r="J619" s="58">
        <v>0</v>
      </c>
      <c r="K619" s="58">
        <v>0</v>
      </c>
      <c r="L619" s="57" t="s">
        <v>7420</v>
      </c>
      <c r="M619" s="57" t="s">
        <v>7417</v>
      </c>
      <c r="N619" t="s">
        <v>10937</v>
      </c>
      <c r="O619" s="2"/>
      <c r="P619" s="2"/>
      <c r="Q619" s="2"/>
      <c r="R619" s="2"/>
      <c r="S619" s="2"/>
      <c r="T619" s="2">
        <v>0</v>
      </c>
      <c r="U619" s="2">
        <f t="shared" si="35"/>
        <v>4</v>
      </c>
    </row>
    <row r="620" spans="1:22" customFormat="1" ht="15" x14ac:dyDescent="0.25">
      <c r="A620" s="38" t="s">
        <v>2146</v>
      </c>
      <c r="B620" s="39" t="s">
        <v>1234</v>
      </c>
      <c r="C620" s="40" t="s">
        <v>1235</v>
      </c>
      <c r="D620" s="57" t="s">
        <v>7391</v>
      </c>
      <c r="E620" s="41">
        <v>25</v>
      </c>
      <c r="F620" s="41">
        <v>1954150</v>
      </c>
      <c r="G620" s="42">
        <f t="shared" si="34"/>
        <v>75.159615384615378</v>
      </c>
      <c r="H620" s="43">
        <f t="shared" si="33"/>
        <v>78166</v>
      </c>
      <c r="I620" s="57" t="s">
        <v>7376</v>
      </c>
      <c r="J620" s="58">
        <v>0</v>
      </c>
      <c r="K620" s="58">
        <v>0</v>
      </c>
      <c r="L620" s="57" t="s">
        <v>7420</v>
      </c>
      <c r="M620" s="57" t="s">
        <v>7417</v>
      </c>
      <c r="N620" t="s">
        <v>10937</v>
      </c>
      <c r="O620" s="2"/>
      <c r="P620" s="2"/>
      <c r="Q620" s="2"/>
      <c r="R620" s="2"/>
      <c r="S620" s="2"/>
      <c r="T620" s="2">
        <v>25</v>
      </c>
      <c r="U620" s="2">
        <f t="shared" si="35"/>
        <v>0</v>
      </c>
    </row>
    <row r="621" spans="1:22" customFormat="1" ht="15" x14ac:dyDescent="0.25">
      <c r="A621" s="38" t="s">
        <v>2146</v>
      </c>
      <c r="B621" s="39" t="s">
        <v>1236</v>
      </c>
      <c r="C621" s="40" t="s">
        <v>1237</v>
      </c>
      <c r="D621" s="57" t="s">
        <v>7391</v>
      </c>
      <c r="E621" s="41">
        <v>120</v>
      </c>
      <c r="F621" s="41">
        <v>11116920</v>
      </c>
      <c r="G621" s="42">
        <f t="shared" si="34"/>
        <v>427.57384615384615</v>
      </c>
      <c r="H621" s="43">
        <f t="shared" si="33"/>
        <v>92641</v>
      </c>
      <c r="I621" s="57" t="s">
        <v>7376</v>
      </c>
      <c r="J621" s="58">
        <v>0</v>
      </c>
      <c r="K621" s="58">
        <v>0</v>
      </c>
      <c r="L621" s="57" t="s">
        <v>7420</v>
      </c>
      <c r="M621" s="57" t="s">
        <v>7417</v>
      </c>
      <c r="N621" t="s">
        <v>10937</v>
      </c>
      <c r="O621" s="2"/>
      <c r="P621" s="2"/>
      <c r="Q621" s="2"/>
      <c r="R621" s="2"/>
      <c r="S621" s="2"/>
      <c r="T621" s="2">
        <v>120</v>
      </c>
      <c r="U621" s="2">
        <f t="shared" si="35"/>
        <v>0</v>
      </c>
    </row>
    <row r="622" spans="1:22" customFormat="1" ht="15" x14ac:dyDescent="0.25">
      <c r="A622" s="38" t="s">
        <v>2146</v>
      </c>
      <c r="B622" s="39" t="s">
        <v>1238</v>
      </c>
      <c r="C622" s="44" t="s">
        <v>1239</v>
      </c>
      <c r="D622" s="57" t="s">
        <v>7391</v>
      </c>
      <c r="E622" s="41">
        <v>28</v>
      </c>
      <c r="F622" s="41">
        <v>57070571.987854198</v>
      </c>
      <c r="G622" s="42">
        <f t="shared" si="34"/>
        <v>2195.0219995328539</v>
      </c>
      <c r="H622" s="43">
        <f t="shared" si="33"/>
        <v>2038234.7138519357</v>
      </c>
      <c r="I622" s="57" t="s">
        <v>7376</v>
      </c>
      <c r="J622" s="58">
        <v>0</v>
      </c>
      <c r="K622" s="58">
        <v>0</v>
      </c>
      <c r="L622" s="57" t="s">
        <v>7420</v>
      </c>
      <c r="M622" s="57" t="s">
        <v>7417</v>
      </c>
      <c r="N622" t="s">
        <v>10937</v>
      </c>
      <c r="O622" s="2"/>
      <c r="P622" s="2"/>
      <c r="Q622" s="2"/>
      <c r="R622" s="2"/>
      <c r="S622" s="2"/>
      <c r="T622" s="2">
        <v>28</v>
      </c>
      <c r="U622" s="2">
        <f t="shared" si="35"/>
        <v>0</v>
      </c>
    </row>
    <row r="623" spans="1:22" customFormat="1" ht="15" x14ac:dyDescent="0.25">
      <c r="A623" s="38" t="s">
        <v>2146</v>
      </c>
      <c r="B623" s="39" t="s">
        <v>1240</v>
      </c>
      <c r="C623" s="40" t="s">
        <v>1241</v>
      </c>
      <c r="D623" s="57" t="s">
        <v>7391</v>
      </c>
      <c r="E623" s="41">
        <v>140</v>
      </c>
      <c r="F623" s="41">
        <v>17022880</v>
      </c>
      <c r="G623" s="42">
        <f t="shared" si="34"/>
        <v>654.72615384615381</v>
      </c>
      <c r="H623" s="43">
        <f t="shared" si="33"/>
        <v>121592</v>
      </c>
      <c r="I623" s="57" t="s">
        <v>7376</v>
      </c>
      <c r="J623" s="58">
        <v>0</v>
      </c>
      <c r="K623" s="58">
        <v>0</v>
      </c>
      <c r="L623" s="57" t="s">
        <v>7420</v>
      </c>
      <c r="M623" s="57" t="s">
        <v>7417</v>
      </c>
      <c r="N623" t="s">
        <v>10937</v>
      </c>
      <c r="O623" s="2"/>
      <c r="P623" s="2"/>
      <c r="Q623" s="2"/>
      <c r="R623" s="2"/>
      <c r="S623" s="2"/>
      <c r="T623" s="2">
        <v>140</v>
      </c>
      <c r="U623" s="2">
        <f t="shared" si="35"/>
        <v>0</v>
      </c>
    </row>
    <row r="624" spans="1:22" customFormat="1" ht="15" x14ac:dyDescent="0.25">
      <c r="A624" s="38" t="s">
        <v>2146</v>
      </c>
      <c r="B624" s="39" t="s">
        <v>1242</v>
      </c>
      <c r="C624" s="40" t="s">
        <v>1243</v>
      </c>
      <c r="D624" s="57" t="s">
        <v>7391</v>
      </c>
      <c r="E624" s="41">
        <v>80</v>
      </c>
      <c r="F624" s="41">
        <v>9727360</v>
      </c>
      <c r="G624" s="42">
        <f t="shared" si="34"/>
        <v>374.12923076923079</v>
      </c>
      <c r="H624" s="43">
        <f t="shared" si="33"/>
        <v>121592</v>
      </c>
      <c r="I624" s="57" t="s">
        <v>7376</v>
      </c>
      <c r="J624" s="58">
        <v>0</v>
      </c>
      <c r="K624" s="58">
        <v>0</v>
      </c>
      <c r="L624" s="57" t="s">
        <v>7420</v>
      </c>
      <c r="M624" s="57" t="s">
        <v>7417</v>
      </c>
      <c r="N624" t="s">
        <v>10937</v>
      </c>
      <c r="O624" s="2"/>
      <c r="P624" s="2"/>
      <c r="Q624" s="2"/>
      <c r="R624" s="2"/>
      <c r="S624" s="2"/>
      <c r="T624" s="2">
        <v>80</v>
      </c>
      <c r="U624" s="2">
        <f t="shared" si="35"/>
        <v>0</v>
      </c>
    </row>
    <row r="625" spans="1:22" customFormat="1" ht="15" x14ac:dyDescent="0.25">
      <c r="A625" s="38" t="s">
        <v>2146</v>
      </c>
      <c r="B625" s="39" t="s">
        <v>1244</v>
      </c>
      <c r="C625" s="40" t="s">
        <v>1245</v>
      </c>
      <c r="D625" s="57" t="s">
        <v>7391</v>
      </c>
      <c r="E625" s="41">
        <v>280</v>
      </c>
      <c r="F625" s="41">
        <v>36477560</v>
      </c>
      <c r="G625" s="42">
        <f t="shared" si="34"/>
        <v>1402.9830769230769</v>
      </c>
      <c r="H625" s="43">
        <f t="shared" si="33"/>
        <v>130277</v>
      </c>
      <c r="I625" s="57" t="s">
        <v>7376</v>
      </c>
      <c r="J625" s="58">
        <v>0</v>
      </c>
      <c r="K625" s="58">
        <v>0</v>
      </c>
      <c r="L625" s="57" t="s">
        <v>7420</v>
      </c>
      <c r="M625" s="57" t="s">
        <v>7417</v>
      </c>
      <c r="N625" t="s">
        <v>10937</v>
      </c>
      <c r="O625" s="2"/>
      <c r="P625" s="2"/>
      <c r="Q625" s="2"/>
      <c r="R625" s="2"/>
      <c r="S625" s="2"/>
      <c r="T625" s="2">
        <v>280</v>
      </c>
      <c r="U625" s="2">
        <f t="shared" si="35"/>
        <v>0</v>
      </c>
    </row>
    <row r="626" spans="1:22" customFormat="1" ht="15" x14ac:dyDescent="0.25">
      <c r="A626" s="38" t="s">
        <v>2146</v>
      </c>
      <c r="B626" s="39" t="s">
        <v>1246</v>
      </c>
      <c r="C626" s="40" t="s">
        <v>1247</v>
      </c>
      <c r="D626" s="57" t="s">
        <v>7391</v>
      </c>
      <c r="E626" s="41">
        <v>75</v>
      </c>
      <c r="F626" s="41">
        <v>4257150</v>
      </c>
      <c r="G626" s="42">
        <f t="shared" si="34"/>
        <v>163.73653846153846</v>
      </c>
      <c r="H626" s="43">
        <f t="shared" si="33"/>
        <v>56762</v>
      </c>
      <c r="I626" s="57" t="s">
        <v>7376</v>
      </c>
      <c r="J626" s="58">
        <v>0</v>
      </c>
      <c r="K626" s="58">
        <v>0</v>
      </c>
      <c r="L626" s="57" t="s">
        <v>7419</v>
      </c>
      <c r="M626" s="57"/>
      <c r="N626" t="s">
        <v>10939</v>
      </c>
      <c r="T626" s="2">
        <v>125</v>
      </c>
      <c r="U626" s="2">
        <f t="shared" si="35"/>
        <v>-50</v>
      </c>
    </row>
    <row r="627" spans="1:22" customFormat="1" ht="15" x14ac:dyDescent="0.25">
      <c r="A627" s="38" t="s">
        <v>2146</v>
      </c>
      <c r="B627" s="39" t="s">
        <v>1248</v>
      </c>
      <c r="C627" s="40" t="s">
        <v>1249</v>
      </c>
      <c r="D627" s="57" t="s">
        <v>7391</v>
      </c>
      <c r="E627" s="41">
        <v>680</v>
      </c>
      <c r="F627" s="41">
        <v>52008979.642360985</v>
      </c>
      <c r="G627" s="42">
        <f t="shared" si="34"/>
        <v>2000.345370860038</v>
      </c>
      <c r="H627" s="43">
        <f t="shared" si="33"/>
        <v>76483.793591707334</v>
      </c>
      <c r="I627" s="57" t="s">
        <v>7376</v>
      </c>
      <c r="J627" s="58">
        <v>0</v>
      </c>
      <c r="K627" s="58">
        <v>0</v>
      </c>
      <c r="L627" s="57" t="s">
        <v>7419</v>
      </c>
      <c r="M627" s="57"/>
      <c r="N627" t="s">
        <v>10939</v>
      </c>
      <c r="T627" s="2">
        <v>1100</v>
      </c>
      <c r="U627" s="2">
        <f t="shared" si="35"/>
        <v>-420</v>
      </c>
    </row>
    <row r="628" spans="1:22" customFormat="1" ht="15" x14ac:dyDescent="0.25">
      <c r="A628" s="38" t="s">
        <v>2146</v>
      </c>
      <c r="B628" s="39" t="s">
        <v>1250</v>
      </c>
      <c r="C628" s="40" t="s">
        <v>1251</v>
      </c>
      <c r="D628" s="57" t="s">
        <v>7391</v>
      </c>
      <c r="E628" s="41">
        <v>7200</v>
      </c>
      <c r="F628" s="41">
        <v>633807490.4829917</v>
      </c>
      <c r="G628" s="42">
        <f t="shared" si="34"/>
        <v>24377.211172422758</v>
      </c>
      <c r="H628" s="43">
        <f t="shared" si="33"/>
        <v>88028.818122637735</v>
      </c>
      <c r="I628" s="57" t="s">
        <v>7376</v>
      </c>
      <c r="J628" s="58">
        <v>0</v>
      </c>
      <c r="K628" s="58">
        <v>0</v>
      </c>
      <c r="L628" s="57" t="s">
        <v>7419</v>
      </c>
      <c r="M628" s="57"/>
      <c r="N628" t="s">
        <v>10939</v>
      </c>
      <c r="T628" s="2">
        <v>1300</v>
      </c>
      <c r="U628" s="2">
        <f t="shared" si="35"/>
        <v>5900</v>
      </c>
    </row>
    <row r="629" spans="1:22" customFormat="1" ht="15" x14ac:dyDescent="0.25">
      <c r="A629" s="38" t="s">
        <v>2146</v>
      </c>
      <c r="B629" s="39" t="s">
        <v>1252</v>
      </c>
      <c r="C629" s="40" t="s">
        <v>1253</v>
      </c>
      <c r="D629" s="57" t="s">
        <v>7391</v>
      </c>
      <c r="E629" s="41">
        <v>2220</v>
      </c>
      <c r="F629" s="41">
        <v>266542652.42626172</v>
      </c>
      <c r="G629" s="42">
        <f t="shared" si="34"/>
        <v>10251.640477933142</v>
      </c>
      <c r="H629" s="43">
        <f t="shared" si="33"/>
        <v>120064.25784966744</v>
      </c>
      <c r="I629" s="57" t="s">
        <v>7376</v>
      </c>
      <c r="J629" s="58">
        <v>0</v>
      </c>
      <c r="K629" s="58">
        <v>0</v>
      </c>
      <c r="L629" s="57" t="s">
        <v>7419</v>
      </c>
      <c r="M629" s="57"/>
      <c r="N629" t="s">
        <v>10939</v>
      </c>
      <c r="T629" s="2">
        <v>1420</v>
      </c>
      <c r="U629" s="2">
        <f t="shared" si="35"/>
        <v>800</v>
      </c>
    </row>
    <row r="630" spans="1:22" customFormat="1" ht="15" x14ac:dyDescent="0.25">
      <c r="A630" s="38" t="s">
        <v>2146</v>
      </c>
      <c r="B630" s="39" t="s">
        <v>1254</v>
      </c>
      <c r="C630" s="40" t="s">
        <v>1255</v>
      </c>
      <c r="D630" s="57" t="s">
        <v>7383</v>
      </c>
      <c r="E630" s="41">
        <v>104000</v>
      </c>
      <c r="F630" s="41">
        <v>40666611.313807547</v>
      </c>
      <c r="G630" s="42">
        <f t="shared" si="34"/>
        <v>1564.1004351464442</v>
      </c>
      <c r="H630" s="43">
        <f t="shared" si="33"/>
        <v>391.02510878661104</v>
      </c>
      <c r="I630" s="57" t="s">
        <v>7379</v>
      </c>
      <c r="J630" s="58">
        <v>0</v>
      </c>
      <c r="K630" s="58">
        <v>0</v>
      </c>
      <c r="L630" s="57" t="s">
        <v>7419</v>
      </c>
      <c r="M630" s="57"/>
      <c r="N630" t="s">
        <v>10939</v>
      </c>
      <c r="T630" s="2">
        <v>0</v>
      </c>
      <c r="U630" s="2">
        <f t="shared" si="35"/>
        <v>104000</v>
      </c>
    </row>
    <row r="631" spans="1:22" customFormat="1" ht="15" x14ac:dyDescent="0.25">
      <c r="A631" s="38" t="s">
        <v>2146</v>
      </c>
      <c r="B631" s="39" t="s">
        <v>1256</v>
      </c>
      <c r="C631" s="40" t="s">
        <v>1257</v>
      </c>
      <c r="D631" s="57" t="s">
        <v>7383</v>
      </c>
      <c r="E631" s="41">
        <v>103978</v>
      </c>
      <c r="F631" s="41">
        <v>31413803.759475082</v>
      </c>
      <c r="G631" s="42">
        <f t="shared" si="34"/>
        <v>1208.2232215182723</v>
      </c>
      <c r="H631" s="43">
        <f t="shared" si="33"/>
        <v>302.11971531934716</v>
      </c>
      <c r="I631" s="57" t="s">
        <v>7379</v>
      </c>
      <c r="J631" s="58">
        <v>0</v>
      </c>
      <c r="K631" s="58">
        <v>0</v>
      </c>
      <c r="L631" s="57" t="s">
        <v>7419</v>
      </c>
      <c r="M631" s="57"/>
      <c r="N631" t="s">
        <v>10939</v>
      </c>
      <c r="T631" s="2">
        <v>0</v>
      </c>
      <c r="U631" s="2">
        <f t="shared" si="35"/>
        <v>103978</v>
      </c>
    </row>
    <row r="632" spans="1:22" customFormat="1" ht="15" x14ac:dyDescent="0.25">
      <c r="A632" s="38" t="s">
        <v>2146</v>
      </c>
      <c r="B632" s="39" t="s">
        <v>1258</v>
      </c>
      <c r="C632" s="40" t="s">
        <v>1259</v>
      </c>
      <c r="D632" s="57" t="s">
        <v>7383</v>
      </c>
      <c r="E632" s="41">
        <v>206266</v>
      </c>
      <c r="F632" s="41">
        <v>42509168.186347909</v>
      </c>
      <c r="G632" s="42">
        <f t="shared" si="34"/>
        <v>1634.9680071672274</v>
      </c>
      <c r="H632" s="43">
        <f t="shared" si="33"/>
        <v>206.08907035744093</v>
      </c>
      <c r="I632" s="57" t="s">
        <v>7379</v>
      </c>
      <c r="J632" s="58">
        <v>0</v>
      </c>
      <c r="K632" s="58">
        <v>0</v>
      </c>
      <c r="L632" s="57" t="s">
        <v>7419</v>
      </c>
      <c r="M632" s="57"/>
      <c r="N632" t="s">
        <v>10939</v>
      </c>
      <c r="T632" s="2">
        <v>0</v>
      </c>
      <c r="U632" s="2">
        <f t="shared" si="35"/>
        <v>206266</v>
      </c>
    </row>
    <row r="633" spans="1:22" customFormat="1" ht="15" x14ac:dyDescent="0.25">
      <c r="A633" s="38" t="s">
        <v>2146</v>
      </c>
      <c r="B633" s="39" t="s">
        <v>1260</v>
      </c>
      <c r="C633" s="40" t="s">
        <v>1261</v>
      </c>
      <c r="D633" s="57" t="s">
        <v>7383</v>
      </c>
      <c r="E633" s="41">
        <v>81818</v>
      </c>
      <c r="F633" s="41">
        <v>1640631.8738029199</v>
      </c>
      <c r="G633" s="42">
        <f t="shared" si="34"/>
        <v>63.101225915496919</v>
      </c>
      <c r="H633" s="43">
        <f t="shared" si="33"/>
        <v>20.052211906951037</v>
      </c>
      <c r="I633" s="57" t="s">
        <v>7379</v>
      </c>
      <c r="J633" s="58">
        <v>0</v>
      </c>
      <c r="K633" s="58">
        <v>0</v>
      </c>
      <c r="L633" s="57" t="s">
        <v>7419</v>
      </c>
      <c r="M633" s="57"/>
      <c r="N633" t="s">
        <v>10939</v>
      </c>
      <c r="T633" s="2">
        <v>0</v>
      </c>
      <c r="U633" s="2">
        <f t="shared" si="35"/>
        <v>81818</v>
      </c>
    </row>
    <row r="634" spans="1:22" customFormat="1" ht="15" x14ac:dyDescent="0.25">
      <c r="A634" s="38" t="s">
        <v>2146</v>
      </c>
      <c r="B634" s="39" t="s">
        <v>1262</v>
      </c>
      <c r="C634" s="40" t="s">
        <v>1263</v>
      </c>
      <c r="D634" s="57" t="s">
        <v>7383</v>
      </c>
      <c r="E634" s="41">
        <v>14547</v>
      </c>
      <c r="F634" s="41">
        <v>72848319.502279311</v>
      </c>
      <c r="G634" s="42">
        <f t="shared" si="34"/>
        <v>2801.858442395358</v>
      </c>
      <c r="H634" s="43">
        <f t="shared" si="33"/>
        <v>5007.789888106091</v>
      </c>
      <c r="I634" s="57" t="s">
        <v>7379</v>
      </c>
      <c r="J634" s="58">
        <v>0</v>
      </c>
      <c r="K634" s="58">
        <v>0</v>
      </c>
      <c r="L634" s="57" t="s">
        <v>7419</v>
      </c>
      <c r="M634" s="57"/>
      <c r="N634" t="s">
        <v>10939</v>
      </c>
      <c r="T634" s="2">
        <v>0</v>
      </c>
      <c r="U634" s="2">
        <f t="shared" si="35"/>
        <v>14547</v>
      </c>
    </row>
    <row r="635" spans="1:22" customFormat="1" ht="15" x14ac:dyDescent="0.25">
      <c r="A635" s="38" t="s">
        <v>2146</v>
      </c>
      <c r="B635" s="39" t="s">
        <v>1264</v>
      </c>
      <c r="C635" s="40" t="s">
        <v>1265</v>
      </c>
      <c r="D635" s="57" t="s">
        <v>7383</v>
      </c>
      <c r="E635" s="41">
        <v>64800</v>
      </c>
      <c r="F635" s="41">
        <v>433805941.83259302</v>
      </c>
      <c r="G635" s="42">
        <f t="shared" si="34"/>
        <v>16684.843916638194</v>
      </c>
      <c r="H635" s="43">
        <f t="shared" si="33"/>
        <v>6694.5361393918674</v>
      </c>
      <c r="I635" s="57" t="s">
        <v>7379</v>
      </c>
      <c r="J635" s="58">
        <v>0</v>
      </c>
      <c r="K635" s="58">
        <v>0</v>
      </c>
      <c r="L635" s="57" t="s">
        <v>7419</v>
      </c>
      <c r="M635" s="57"/>
      <c r="N635" t="s">
        <v>10939</v>
      </c>
      <c r="O635" s="2"/>
      <c r="P635" s="2"/>
      <c r="Q635" s="2"/>
      <c r="R635" s="2"/>
      <c r="S635" s="2"/>
      <c r="T635" s="2">
        <v>0</v>
      </c>
      <c r="U635" s="2">
        <f t="shared" si="35"/>
        <v>64800</v>
      </c>
    </row>
    <row r="636" spans="1:22" customFormat="1" ht="15" x14ac:dyDescent="0.25">
      <c r="A636" s="38" t="s">
        <v>2146</v>
      </c>
      <c r="B636" s="39" t="s">
        <v>1266</v>
      </c>
      <c r="C636" s="40" t="s">
        <v>1267</v>
      </c>
      <c r="D636" s="57" t="s">
        <v>7383</v>
      </c>
      <c r="E636" s="41">
        <v>1616</v>
      </c>
      <c r="F636" s="41">
        <v>1133211</v>
      </c>
      <c r="G636" s="42">
        <f t="shared" si="34"/>
        <v>43.58503846153846</v>
      </c>
      <c r="H636" s="43">
        <f t="shared" si="33"/>
        <v>701.24443069306926</v>
      </c>
      <c r="I636" s="57" t="s">
        <v>7380</v>
      </c>
      <c r="J636" s="58">
        <v>1616</v>
      </c>
      <c r="K636" s="58">
        <v>1133211</v>
      </c>
      <c r="L636" s="57" t="s">
        <v>7420</v>
      </c>
      <c r="M636" s="57" t="s">
        <v>7416</v>
      </c>
      <c r="N636" t="s">
        <v>10937</v>
      </c>
      <c r="O636" s="2"/>
      <c r="P636" s="2"/>
      <c r="Q636" s="2"/>
      <c r="R636" s="2"/>
      <c r="S636" s="2"/>
      <c r="T636" s="2">
        <v>0</v>
      </c>
      <c r="U636" s="2">
        <f t="shared" si="35"/>
        <v>1616</v>
      </c>
      <c r="V636" s="2">
        <f>+U636*H636</f>
        <v>1133211</v>
      </c>
    </row>
    <row r="637" spans="1:22" customFormat="1" ht="15" x14ac:dyDescent="0.25">
      <c r="A637" s="38" t="s">
        <v>2146</v>
      </c>
      <c r="B637" s="39" t="s">
        <v>1268</v>
      </c>
      <c r="C637" s="40" t="s">
        <v>1269</v>
      </c>
      <c r="D637" s="57" t="s">
        <v>7383</v>
      </c>
      <c r="E637" s="41">
        <v>2000</v>
      </c>
      <c r="F637" s="41">
        <v>20823.6363636364</v>
      </c>
      <c r="G637" s="42">
        <f t="shared" si="34"/>
        <v>0.80090909090909235</v>
      </c>
      <c r="H637" s="43">
        <f t="shared" si="33"/>
        <v>10.4118181818182</v>
      </c>
      <c r="I637" s="57" t="s">
        <v>7380</v>
      </c>
      <c r="J637" s="58">
        <v>4400</v>
      </c>
      <c r="K637" s="58">
        <v>45812</v>
      </c>
      <c r="L637" s="57" t="s">
        <v>7419</v>
      </c>
      <c r="M637" s="57" t="s">
        <v>7416</v>
      </c>
      <c r="N637" t="s">
        <v>10939</v>
      </c>
      <c r="O637" s="2"/>
      <c r="P637" s="2"/>
      <c r="Q637" s="2"/>
      <c r="R637" s="2"/>
      <c r="S637" s="2"/>
      <c r="T637" s="2">
        <v>0</v>
      </c>
      <c r="U637" s="2">
        <f t="shared" si="35"/>
        <v>2000</v>
      </c>
    </row>
    <row r="638" spans="1:22" customFormat="1" ht="15" x14ac:dyDescent="0.25">
      <c r="A638" s="38" t="s">
        <v>2146</v>
      </c>
      <c r="B638" s="39" t="s">
        <v>1270</v>
      </c>
      <c r="C638" s="40" t="s">
        <v>1271</v>
      </c>
      <c r="D638" s="57" t="s">
        <v>7383</v>
      </c>
      <c r="E638" s="41">
        <v>1200</v>
      </c>
      <c r="F638" s="41">
        <v>2634000</v>
      </c>
      <c r="G638" s="42">
        <f t="shared" si="34"/>
        <v>101.30769230769231</v>
      </c>
      <c r="H638" s="43">
        <f t="shared" si="33"/>
        <v>2195</v>
      </c>
      <c r="I638" s="57" t="s">
        <v>7379</v>
      </c>
      <c r="J638" s="58">
        <v>0</v>
      </c>
      <c r="K638" s="58">
        <v>0</v>
      </c>
      <c r="L638" s="57" t="s">
        <v>7419</v>
      </c>
      <c r="M638" s="57"/>
      <c r="N638" t="s">
        <v>10939</v>
      </c>
      <c r="T638" s="2">
        <v>0</v>
      </c>
      <c r="U638" s="2">
        <f t="shared" si="35"/>
        <v>1200</v>
      </c>
    </row>
    <row r="639" spans="1:22" customFormat="1" ht="15" x14ac:dyDescent="0.25">
      <c r="A639" s="38" t="s">
        <v>2146</v>
      </c>
      <c r="B639" s="39" t="s">
        <v>1272</v>
      </c>
      <c r="C639" s="40" t="s">
        <v>1273</v>
      </c>
      <c r="D639" s="57" t="s">
        <v>7383</v>
      </c>
      <c r="E639" s="41">
        <v>9100</v>
      </c>
      <c r="F639" s="41">
        <v>400655</v>
      </c>
      <c r="G639" s="42">
        <f t="shared" si="34"/>
        <v>15.409807692307693</v>
      </c>
      <c r="H639" s="43">
        <f t="shared" si="33"/>
        <v>44.028021978021975</v>
      </c>
      <c r="I639" s="57" t="s">
        <v>7380</v>
      </c>
      <c r="J639" s="58">
        <v>9100</v>
      </c>
      <c r="K639" s="58">
        <v>400655</v>
      </c>
      <c r="L639" s="57" t="s">
        <v>7420</v>
      </c>
      <c r="M639" s="57" t="s">
        <v>7416</v>
      </c>
      <c r="N639" t="s">
        <v>10937</v>
      </c>
      <c r="O639" s="2"/>
      <c r="P639" s="2"/>
      <c r="Q639" s="2"/>
      <c r="R639" s="2"/>
      <c r="S639" s="2"/>
      <c r="T639" s="2">
        <v>0</v>
      </c>
      <c r="U639" s="2">
        <f t="shared" si="35"/>
        <v>9100</v>
      </c>
      <c r="V639" s="2">
        <f>+U639*H639</f>
        <v>400655</v>
      </c>
    </row>
    <row r="640" spans="1:22" customFormat="1" ht="15" x14ac:dyDescent="0.25">
      <c r="A640" s="38" t="s">
        <v>2146</v>
      </c>
      <c r="B640" s="39" t="s">
        <v>1274</v>
      </c>
      <c r="C640" s="40" t="s">
        <v>1275</v>
      </c>
      <c r="D640" s="57" t="s">
        <v>7383</v>
      </c>
      <c r="E640" s="41">
        <v>8414</v>
      </c>
      <c r="F640" s="41">
        <v>4551974</v>
      </c>
      <c r="G640" s="42">
        <f t="shared" si="34"/>
        <v>175.07592307692309</v>
      </c>
      <c r="H640" s="43">
        <f t="shared" si="33"/>
        <v>541</v>
      </c>
      <c r="I640" s="57" t="s">
        <v>7379</v>
      </c>
      <c r="J640" s="58">
        <v>0</v>
      </c>
      <c r="K640" s="58">
        <v>0</v>
      </c>
      <c r="L640" s="57" t="s">
        <v>7420</v>
      </c>
      <c r="M640" s="57" t="s">
        <v>7417</v>
      </c>
      <c r="N640" t="s">
        <v>10937</v>
      </c>
      <c r="T640" s="2">
        <v>0</v>
      </c>
      <c r="U640" s="2">
        <f t="shared" si="35"/>
        <v>8414</v>
      </c>
    </row>
    <row r="641" spans="1:22" customFormat="1" ht="15" x14ac:dyDescent="0.25">
      <c r="A641" s="38" t="s">
        <v>2146</v>
      </c>
      <c r="B641" s="39" t="s">
        <v>1276</v>
      </c>
      <c r="C641" s="40" t="s">
        <v>1277</v>
      </c>
      <c r="D641" s="57" t="s">
        <v>7383</v>
      </c>
      <c r="E641" s="41">
        <v>19166</v>
      </c>
      <c r="F641" s="41">
        <v>135322498.53034681</v>
      </c>
      <c r="G641" s="42">
        <f t="shared" si="34"/>
        <v>5204.711481936416</v>
      </c>
      <c r="H641" s="43">
        <f t="shared" si="33"/>
        <v>7060.5498554913293</v>
      </c>
      <c r="I641" s="57" t="s">
        <v>7379</v>
      </c>
      <c r="J641" s="58">
        <v>0</v>
      </c>
      <c r="K641" s="58">
        <v>0</v>
      </c>
      <c r="L641" s="57" t="s">
        <v>7419</v>
      </c>
      <c r="M641" s="57"/>
      <c r="N641" t="s">
        <v>10939</v>
      </c>
      <c r="O641" s="2"/>
      <c r="P641" s="2"/>
      <c r="Q641" s="2"/>
      <c r="R641" s="2"/>
      <c r="S641" s="2"/>
      <c r="T641" s="2">
        <v>0</v>
      </c>
      <c r="U641" s="2">
        <f t="shared" si="35"/>
        <v>19166</v>
      </c>
    </row>
    <row r="642" spans="1:22" customFormat="1" ht="15" x14ac:dyDescent="0.25">
      <c r="A642" s="38" t="s">
        <v>2146</v>
      </c>
      <c r="B642" s="39" t="s">
        <v>1278</v>
      </c>
      <c r="C642" s="40" t="s">
        <v>1279</v>
      </c>
      <c r="D642" s="57" t="s">
        <v>7383</v>
      </c>
      <c r="E642" s="41">
        <v>98400</v>
      </c>
      <c r="F642" s="41">
        <v>108949618.74193549</v>
      </c>
      <c r="G642" s="42">
        <f t="shared" si="34"/>
        <v>4190.3699516129036</v>
      </c>
      <c r="H642" s="43">
        <f t="shared" si="33"/>
        <v>1107.2115725806452</v>
      </c>
      <c r="I642" s="57" t="s">
        <v>7379</v>
      </c>
      <c r="J642" s="58">
        <v>0</v>
      </c>
      <c r="K642" s="58">
        <v>0</v>
      </c>
      <c r="L642" s="57" t="s">
        <v>7419</v>
      </c>
      <c r="M642" s="57"/>
      <c r="N642" t="s">
        <v>10939</v>
      </c>
      <c r="T642" s="2">
        <v>0</v>
      </c>
      <c r="U642" s="2">
        <f t="shared" si="35"/>
        <v>98400</v>
      </c>
    </row>
    <row r="643" spans="1:22" customFormat="1" ht="15" x14ac:dyDescent="0.25">
      <c r="A643" s="38" t="s">
        <v>2146</v>
      </c>
      <c r="B643" s="39" t="s">
        <v>1280</v>
      </c>
      <c r="C643" s="40" t="s">
        <v>1281</v>
      </c>
      <c r="D643" s="57" t="s">
        <v>7378</v>
      </c>
      <c r="E643" s="41">
        <v>58</v>
      </c>
      <c r="F643" s="41">
        <v>63470000</v>
      </c>
      <c r="G643" s="42">
        <f t="shared" si="34"/>
        <v>2441.1538461538462</v>
      </c>
      <c r="H643" s="43">
        <f t="shared" si="33"/>
        <v>1094310.3448275863</v>
      </c>
      <c r="I643" s="57" t="s">
        <v>7381</v>
      </c>
      <c r="J643" s="58">
        <v>58</v>
      </c>
      <c r="K643" s="58">
        <v>63470000</v>
      </c>
      <c r="L643" s="57" t="s">
        <v>7420</v>
      </c>
      <c r="M643" s="57" t="s">
        <v>7418</v>
      </c>
      <c r="N643" t="s">
        <v>10937</v>
      </c>
      <c r="T643" s="2">
        <v>58</v>
      </c>
      <c r="U643" s="2">
        <f t="shared" si="35"/>
        <v>0</v>
      </c>
    </row>
    <row r="644" spans="1:22" customFormat="1" ht="15" x14ac:dyDescent="0.25">
      <c r="A644" s="38" t="s">
        <v>2146</v>
      </c>
      <c r="B644" s="39" t="s">
        <v>1282</v>
      </c>
      <c r="C644" s="40" t="s">
        <v>1283</v>
      </c>
      <c r="D644" s="57" t="s">
        <v>7383</v>
      </c>
      <c r="E644" s="41">
        <v>6700</v>
      </c>
      <c r="F644" s="41">
        <v>38305685</v>
      </c>
      <c r="G644" s="42">
        <f t="shared" si="34"/>
        <v>1473.2955769230769</v>
      </c>
      <c r="H644" s="43">
        <f t="shared" si="33"/>
        <v>5717.2664179104477</v>
      </c>
      <c r="I644" s="57" t="s">
        <v>7379</v>
      </c>
      <c r="J644" s="58">
        <v>0</v>
      </c>
      <c r="K644" s="58">
        <v>0</v>
      </c>
      <c r="L644" s="57" t="s">
        <v>7420</v>
      </c>
      <c r="M644" s="57" t="s">
        <v>7417</v>
      </c>
      <c r="N644" t="s">
        <v>10937</v>
      </c>
      <c r="T644" s="2">
        <v>0</v>
      </c>
      <c r="U644" s="2">
        <f t="shared" si="35"/>
        <v>6700</v>
      </c>
    </row>
    <row r="645" spans="1:22" customFormat="1" ht="15" x14ac:dyDescent="0.25">
      <c r="A645" s="38" t="s">
        <v>2146</v>
      </c>
      <c r="B645" s="39" t="s">
        <v>1284</v>
      </c>
      <c r="C645" s="40" t="s">
        <v>1285</v>
      </c>
      <c r="D645" s="57" t="s">
        <v>7383</v>
      </c>
      <c r="E645" s="41">
        <v>131</v>
      </c>
      <c r="F645" s="41">
        <v>182616</v>
      </c>
      <c r="G645" s="42">
        <f t="shared" si="34"/>
        <v>7.0236923076923077</v>
      </c>
      <c r="H645" s="43">
        <f t="shared" ref="H645:H708" si="39">IFERROR(F645/E645,0)</f>
        <v>1394.0152671755725</v>
      </c>
      <c r="I645" s="57" t="s">
        <v>7380</v>
      </c>
      <c r="J645" s="58">
        <v>131</v>
      </c>
      <c r="K645" s="58">
        <v>182616</v>
      </c>
      <c r="L645" s="57" t="s">
        <v>7420</v>
      </c>
      <c r="M645" s="57" t="s">
        <v>7416</v>
      </c>
      <c r="N645" t="s">
        <v>10937</v>
      </c>
      <c r="O645" s="2"/>
      <c r="P645" s="2"/>
      <c r="Q645" s="2"/>
      <c r="R645" s="2"/>
      <c r="S645" s="2"/>
      <c r="T645" s="2">
        <v>0</v>
      </c>
      <c r="U645" s="2">
        <f t="shared" si="35"/>
        <v>131</v>
      </c>
      <c r="V645" s="2">
        <f>+U645*H645</f>
        <v>182616</v>
      </c>
    </row>
    <row r="646" spans="1:22" customFormat="1" ht="15" x14ac:dyDescent="0.25">
      <c r="A646" s="38" t="s">
        <v>2146</v>
      </c>
      <c r="B646" s="39" t="s">
        <v>1286</v>
      </c>
      <c r="C646" s="40" t="s">
        <v>1287</v>
      </c>
      <c r="D646" s="57" t="s">
        <v>7378</v>
      </c>
      <c r="E646" s="41">
        <v>3</v>
      </c>
      <c r="F646" s="41">
        <v>1350000</v>
      </c>
      <c r="G646" s="42">
        <f t="shared" ref="G646:G709" si="40">+F646/$G$1</f>
        <v>51.92307692307692</v>
      </c>
      <c r="H646" s="43">
        <f t="shared" si="39"/>
        <v>450000</v>
      </c>
      <c r="I646" s="57" t="s">
        <v>7381</v>
      </c>
      <c r="J646" s="58">
        <v>3</v>
      </c>
      <c r="K646" s="58">
        <v>1350000</v>
      </c>
      <c r="L646" s="57" t="s">
        <v>7420</v>
      </c>
      <c r="M646" s="57" t="s">
        <v>7418</v>
      </c>
      <c r="N646" t="s">
        <v>10937</v>
      </c>
      <c r="T646" s="2">
        <v>3</v>
      </c>
      <c r="U646" s="2">
        <f t="shared" ref="U646:U709" si="41">+E646-T646</f>
        <v>0</v>
      </c>
    </row>
    <row r="647" spans="1:22" customFormat="1" ht="15" x14ac:dyDescent="0.25">
      <c r="A647" s="38" t="s">
        <v>2146</v>
      </c>
      <c r="B647" s="39" t="s">
        <v>1288</v>
      </c>
      <c r="C647" s="40" t="s">
        <v>1289</v>
      </c>
      <c r="D647" s="57" t="s">
        <v>7378</v>
      </c>
      <c r="E647" s="41">
        <v>2</v>
      </c>
      <c r="F647" s="41">
        <v>1550000</v>
      </c>
      <c r="G647" s="42">
        <f t="shared" si="40"/>
        <v>59.615384615384613</v>
      </c>
      <c r="H647" s="43">
        <f t="shared" si="39"/>
        <v>775000</v>
      </c>
      <c r="I647" s="57" t="s">
        <v>7381</v>
      </c>
      <c r="J647" s="58">
        <v>2</v>
      </c>
      <c r="K647" s="58">
        <v>1550000</v>
      </c>
      <c r="L647" s="57" t="s">
        <v>7420</v>
      </c>
      <c r="M647" s="57" t="s">
        <v>7418</v>
      </c>
      <c r="N647" t="s">
        <v>10937</v>
      </c>
      <c r="T647" s="2">
        <v>2</v>
      </c>
      <c r="U647" s="2">
        <f t="shared" si="41"/>
        <v>0</v>
      </c>
    </row>
    <row r="648" spans="1:22" customFormat="1" ht="15" x14ac:dyDescent="0.25">
      <c r="A648" s="38" t="s">
        <v>2146</v>
      </c>
      <c r="B648" s="39" t="s">
        <v>1290</v>
      </c>
      <c r="C648" s="40" t="s">
        <v>1291</v>
      </c>
      <c r="D648" s="57" t="s">
        <v>7378</v>
      </c>
      <c r="E648" s="41">
        <v>8</v>
      </c>
      <c r="F648" s="41">
        <v>11250000</v>
      </c>
      <c r="G648" s="42">
        <f t="shared" si="40"/>
        <v>432.69230769230768</v>
      </c>
      <c r="H648" s="43">
        <f t="shared" si="39"/>
        <v>1406250</v>
      </c>
      <c r="I648" s="57" t="s">
        <v>7381</v>
      </c>
      <c r="J648" s="58">
        <v>7.5</v>
      </c>
      <c r="K648" s="58">
        <v>11250000</v>
      </c>
      <c r="L648" s="57" t="s">
        <v>7420</v>
      </c>
      <c r="M648" s="57" t="s">
        <v>7418</v>
      </c>
      <c r="N648" t="s">
        <v>10937</v>
      </c>
      <c r="T648" s="2">
        <v>8</v>
      </c>
      <c r="U648" s="2">
        <f t="shared" si="41"/>
        <v>0</v>
      </c>
    </row>
    <row r="649" spans="1:22" customFormat="1" ht="15" x14ac:dyDescent="0.25">
      <c r="A649" s="38" t="s">
        <v>2146</v>
      </c>
      <c r="B649" s="39" t="s">
        <v>1292</v>
      </c>
      <c r="C649" s="40" t="s">
        <v>1293</v>
      </c>
      <c r="D649" s="57" t="s">
        <v>7378</v>
      </c>
      <c r="E649" s="41">
        <v>5</v>
      </c>
      <c r="F649" s="41">
        <v>702321</v>
      </c>
      <c r="G649" s="42">
        <f t="shared" si="40"/>
        <v>27.012346153846153</v>
      </c>
      <c r="H649" s="43">
        <f t="shared" si="39"/>
        <v>140464.20000000001</v>
      </c>
      <c r="I649" s="57" t="s">
        <v>7381</v>
      </c>
      <c r="J649" s="58">
        <v>5</v>
      </c>
      <c r="K649" s="58">
        <v>702321</v>
      </c>
      <c r="L649" s="57" t="s">
        <v>7420</v>
      </c>
      <c r="M649" s="57" t="s">
        <v>7418</v>
      </c>
      <c r="N649" t="s">
        <v>10937</v>
      </c>
      <c r="T649" s="2">
        <v>5</v>
      </c>
      <c r="U649" s="2">
        <f t="shared" si="41"/>
        <v>0</v>
      </c>
    </row>
    <row r="650" spans="1:22" customFormat="1" ht="15" x14ac:dyDescent="0.25">
      <c r="A650" s="38" t="s">
        <v>2146</v>
      </c>
      <c r="B650" s="39" t="s">
        <v>1294</v>
      </c>
      <c r="C650" s="40" t="s">
        <v>1295</v>
      </c>
      <c r="D650" s="215" t="s">
        <v>7378</v>
      </c>
      <c r="E650" s="41">
        <v>775</v>
      </c>
      <c r="F650" s="41">
        <v>54860990.071428575</v>
      </c>
      <c r="G650" s="42">
        <f t="shared" si="40"/>
        <v>2110.0380796703298</v>
      </c>
      <c r="H650" s="43">
        <f t="shared" si="39"/>
        <v>70788.374285714293</v>
      </c>
      <c r="I650" s="57" t="s">
        <v>7381</v>
      </c>
      <c r="J650" s="58">
        <v>0</v>
      </c>
      <c r="K650" s="58">
        <v>0</v>
      </c>
      <c r="L650" s="57" t="s">
        <v>7419</v>
      </c>
      <c r="M650" s="57" t="s">
        <v>7417</v>
      </c>
      <c r="N650" t="s">
        <v>10939</v>
      </c>
      <c r="O650" s="21"/>
      <c r="P650" s="21"/>
      <c r="T650" s="2">
        <v>0</v>
      </c>
      <c r="U650" s="2">
        <f t="shared" si="41"/>
        <v>775</v>
      </c>
    </row>
    <row r="651" spans="1:22" customFormat="1" ht="15" x14ac:dyDescent="0.25">
      <c r="A651" s="38" t="s">
        <v>2146</v>
      </c>
      <c r="B651" s="39" t="s">
        <v>1296</v>
      </c>
      <c r="C651" s="40" t="s">
        <v>1297</v>
      </c>
      <c r="D651" s="57" t="s">
        <v>7387</v>
      </c>
      <c r="E651" s="41">
        <v>350</v>
      </c>
      <c r="F651" s="41">
        <v>21360550.719999999</v>
      </c>
      <c r="G651" s="42">
        <f t="shared" si="40"/>
        <v>821.55964307692307</v>
      </c>
      <c r="H651" s="43">
        <f t="shared" si="39"/>
        <v>61030.144914285709</v>
      </c>
      <c r="I651" s="57" t="s">
        <v>7379</v>
      </c>
      <c r="J651" s="58">
        <v>0</v>
      </c>
      <c r="K651" s="58">
        <v>0</v>
      </c>
      <c r="L651" s="57" t="s">
        <v>7420</v>
      </c>
      <c r="M651" s="57" t="s">
        <v>7417</v>
      </c>
      <c r="N651" t="s">
        <v>10937</v>
      </c>
      <c r="T651" s="2">
        <v>0</v>
      </c>
      <c r="U651" s="2">
        <f t="shared" si="41"/>
        <v>350</v>
      </c>
    </row>
    <row r="652" spans="1:22" customFormat="1" ht="15" x14ac:dyDescent="0.25">
      <c r="A652" s="38" t="s">
        <v>2146</v>
      </c>
      <c r="B652" s="39" t="s">
        <v>1298</v>
      </c>
      <c r="C652" s="40" t="s">
        <v>1299</v>
      </c>
      <c r="D652" s="57" t="s">
        <v>7387</v>
      </c>
      <c r="E652" s="41">
        <v>700</v>
      </c>
      <c r="F652" s="41">
        <v>46585096</v>
      </c>
      <c r="G652" s="42">
        <f t="shared" si="40"/>
        <v>1791.7344615384616</v>
      </c>
      <c r="H652" s="43">
        <f t="shared" si="39"/>
        <v>66550.137142857144</v>
      </c>
      <c r="I652" s="57" t="s">
        <v>7379</v>
      </c>
      <c r="J652" s="58">
        <v>0</v>
      </c>
      <c r="K652" s="58">
        <v>0</v>
      </c>
      <c r="L652" s="57" t="s">
        <v>7420</v>
      </c>
      <c r="M652" s="57" t="s">
        <v>7417</v>
      </c>
      <c r="N652" t="s">
        <v>10937</v>
      </c>
      <c r="T652" s="2">
        <v>0</v>
      </c>
      <c r="U652" s="2">
        <f t="shared" si="41"/>
        <v>700</v>
      </c>
    </row>
    <row r="653" spans="1:22" customFormat="1" ht="15" x14ac:dyDescent="0.25">
      <c r="A653" s="38" t="s">
        <v>2146</v>
      </c>
      <c r="B653" s="39" t="s">
        <v>1300</v>
      </c>
      <c r="C653" s="40" t="s">
        <v>1301</v>
      </c>
      <c r="D653" s="57" t="s">
        <v>7387</v>
      </c>
      <c r="E653" s="41">
        <v>1050</v>
      </c>
      <c r="F653" s="41">
        <v>91874997</v>
      </c>
      <c r="G653" s="42">
        <f t="shared" si="40"/>
        <v>3533.6537307692306</v>
      </c>
      <c r="H653" s="43">
        <f t="shared" si="39"/>
        <v>87499.997142857144</v>
      </c>
      <c r="I653" s="57" t="s">
        <v>7379</v>
      </c>
      <c r="J653" s="58">
        <v>0</v>
      </c>
      <c r="K653" s="58">
        <v>0</v>
      </c>
      <c r="L653" s="57" t="s">
        <v>7420</v>
      </c>
      <c r="M653" s="57" t="s">
        <v>7417</v>
      </c>
      <c r="N653" t="s">
        <v>10937</v>
      </c>
      <c r="T653" s="2">
        <v>0</v>
      </c>
      <c r="U653" s="2">
        <f t="shared" si="41"/>
        <v>1050</v>
      </c>
    </row>
    <row r="654" spans="1:22" customFormat="1" ht="15" x14ac:dyDescent="0.25">
      <c r="A654" s="38" t="s">
        <v>2146</v>
      </c>
      <c r="B654" s="39" t="s">
        <v>1302</v>
      </c>
      <c r="C654" s="40" t="s">
        <v>1303</v>
      </c>
      <c r="D654" s="57" t="s">
        <v>7391</v>
      </c>
      <c r="E654" s="41">
        <v>600</v>
      </c>
      <c r="F654" s="41">
        <v>56087565</v>
      </c>
      <c r="G654" s="42">
        <f t="shared" si="40"/>
        <v>2157.2140384615386</v>
      </c>
      <c r="H654" s="43">
        <f t="shared" si="39"/>
        <v>93479.274999999994</v>
      </c>
      <c r="I654" s="57" t="s">
        <v>7379</v>
      </c>
      <c r="J654" s="58">
        <v>0</v>
      </c>
      <c r="K654" s="58">
        <v>0</v>
      </c>
      <c r="L654" s="57" t="s">
        <v>7420</v>
      </c>
      <c r="M654" s="57" t="s">
        <v>7417</v>
      </c>
      <c r="N654" t="s">
        <v>10937</v>
      </c>
      <c r="T654" s="2">
        <v>0</v>
      </c>
      <c r="U654" s="2">
        <f t="shared" si="41"/>
        <v>600</v>
      </c>
    </row>
    <row r="655" spans="1:22" customFormat="1" ht="15" x14ac:dyDescent="0.25">
      <c r="A655" s="38" t="s">
        <v>2146</v>
      </c>
      <c r="B655" s="39" t="s">
        <v>1304</v>
      </c>
      <c r="C655" s="40" t="s">
        <v>1305</v>
      </c>
      <c r="D655" s="57" t="s">
        <v>7378</v>
      </c>
      <c r="E655" s="41">
        <v>275</v>
      </c>
      <c r="F655" s="41">
        <v>13065838</v>
      </c>
      <c r="G655" s="42">
        <f t="shared" si="40"/>
        <v>502.53223076923075</v>
      </c>
      <c r="H655" s="43">
        <f t="shared" si="39"/>
        <v>47512.138181818184</v>
      </c>
      <c r="I655" s="57" t="s">
        <v>7381</v>
      </c>
      <c r="J655" s="58">
        <v>275</v>
      </c>
      <c r="K655" s="58">
        <v>13065838</v>
      </c>
      <c r="L655" s="57" t="s">
        <v>7420</v>
      </c>
      <c r="M655" s="57" t="s">
        <v>7418</v>
      </c>
      <c r="N655" t="s">
        <v>10937</v>
      </c>
      <c r="T655" s="2">
        <v>275</v>
      </c>
      <c r="U655" s="2">
        <f t="shared" si="41"/>
        <v>0</v>
      </c>
    </row>
    <row r="656" spans="1:22" customFormat="1" ht="15" x14ac:dyDescent="0.25">
      <c r="A656" s="38" t="s">
        <v>2146</v>
      </c>
      <c r="B656" s="39" t="s">
        <v>1306</v>
      </c>
      <c r="C656" s="40" t="s">
        <v>1307</v>
      </c>
      <c r="D656" s="57" t="s">
        <v>7383</v>
      </c>
      <c r="E656" s="41">
        <v>1617</v>
      </c>
      <c r="F656" s="41">
        <v>1626702</v>
      </c>
      <c r="G656" s="42">
        <f t="shared" si="40"/>
        <v>62.565461538461541</v>
      </c>
      <c r="H656" s="43">
        <f t="shared" si="39"/>
        <v>1006</v>
      </c>
      <c r="I656" s="57" t="s">
        <v>7376</v>
      </c>
      <c r="J656" s="58">
        <v>0</v>
      </c>
      <c r="K656" s="58">
        <v>0</v>
      </c>
      <c r="L656" s="57" t="s">
        <v>7419</v>
      </c>
      <c r="M656" s="57"/>
      <c r="N656" t="s">
        <v>10939</v>
      </c>
      <c r="T656" s="2">
        <v>110</v>
      </c>
      <c r="U656" s="2">
        <f t="shared" si="41"/>
        <v>1507</v>
      </c>
    </row>
    <row r="657" spans="1:22" customFormat="1" ht="15" x14ac:dyDescent="0.25">
      <c r="A657" s="38" t="s">
        <v>2146</v>
      </c>
      <c r="B657" s="39" t="s">
        <v>1308</v>
      </c>
      <c r="C657" s="40" t="s">
        <v>1309</v>
      </c>
      <c r="D657" s="57" t="s">
        <v>7383</v>
      </c>
      <c r="E657" s="41">
        <v>3011</v>
      </c>
      <c r="F657" s="41">
        <v>2309437</v>
      </c>
      <c r="G657" s="42">
        <f t="shared" si="40"/>
        <v>88.8245</v>
      </c>
      <c r="H657" s="43">
        <f t="shared" si="39"/>
        <v>767</v>
      </c>
      <c r="I657" s="57" t="s">
        <v>7376</v>
      </c>
      <c r="J657" s="58">
        <v>0</v>
      </c>
      <c r="K657" s="58">
        <v>0</v>
      </c>
      <c r="L657" s="57" t="s">
        <v>7419</v>
      </c>
      <c r="M657" s="57"/>
      <c r="N657" t="s">
        <v>10939</v>
      </c>
      <c r="T657" s="2">
        <v>4000</v>
      </c>
      <c r="U657" s="2">
        <f t="shared" si="41"/>
        <v>-989</v>
      </c>
    </row>
    <row r="658" spans="1:22" customFormat="1" ht="15" x14ac:dyDescent="0.25">
      <c r="A658" s="38" t="s">
        <v>2146</v>
      </c>
      <c r="B658" s="39" t="s">
        <v>1310</v>
      </c>
      <c r="C658" s="40" t="s">
        <v>1311</v>
      </c>
      <c r="D658" s="57" t="s">
        <v>7383</v>
      </c>
      <c r="E658" s="41">
        <v>1728</v>
      </c>
      <c r="F658" s="41">
        <v>444096</v>
      </c>
      <c r="G658" s="42">
        <f t="shared" si="40"/>
        <v>17.080615384615385</v>
      </c>
      <c r="H658" s="43">
        <f t="shared" si="39"/>
        <v>257</v>
      </c>
      <c r="I658" s="57" t="s">
        <v>7376</v>
      </c>
      <c r="J658" s="58">
        <v>0</v>
      </c>
      <c r="K658" s="58">
        <v>0</v>
      </c>
      <c r="L658" s="57" t="s">
        <v>7419</v>
      </c>
      <c r="M658" s="57"/>
      <c r="N658" t="s">
        <v>10939</v>
      </c>
      <c r="T658" s="2">
        <v>221</v>
      </c>
      <c r="U658" s="2">
        <f t="shared" si="41"/>
        <v>1507</v>
      </c>
    </row>
    <row r="659" spans="1:22" customFormat="1" ht="15" x14ac:dyDescent="0.25">
      <c r="A659" s="38" t="s">
        <v>2146</v>
      </c>
      <c r="B659" s="39" t="s">
        <v>1312</v>
      </c>
      <c r="C659" s="40" t="s">
        <v>1313</v>
      </c>
      <c r="D659" s="57" t="s">
        <v>7387</v>
      </c>
      <c r="E659" s="41">
        <v>167</v>
      </c>
      <c r="F659" s="41">
        <v>20318919.789189201</v>
      </c>
      <c r="G659" s="42">
        <f t="shared" si="40"/>
        <v>781.49691496881542</v>
      </c>
      <c r="H659" s="43">
        <f t="shared" si="39"/>
        <v>121670.17837837845</v>
      </c>
      <c r="I659" s="57" t="s">
        <v>7379</v>
      </c>
      <c r="J659" s="58">
        <v>0</v>
      </c>
      <c r="K659" s="58">
        <v>0</v>
      </c>
      <c r="L659" s="57" t="s">
        <v>7419</v>
      </c>
      <c r="M659" s="57"/>
      <c r="N659" t="s">
        <v>10939</v>
      </c>
      <c r="T659" s="2">
        <v>163.03299999999999</v>
      </c>
      <c r="U659" s="2">
        <f t="shared" si="41"/>
        <v>3.967000000000013</v>
      </c>
    </row>
    <row r="660" spans="1:22" customFormat="1" ht="15" x14ac:dyDescent="0.25">
      <c r="A660" s="38" t="s">
        <v>2146</v>
      </c>
      <c r="B660" s="39" t="s">
        <v>1314</v>
      </c>
      <c r="C660" s="40" t="s">
        <v>1315</v>
      </c>
      <c r="D660" s="57" t="s">
        <v>7387</v>
      </c>
      <c r="E660" s="41">
        <v>454.94184999999999</v>
      </c>
      <c r="F660" s="41">
        <v>22204427.401233699</v>
      </c>
      <c r="G660" s="42">
        <f t="shared" si="40"/>
        <v>854.01643850898847</v>
      </c>
      <c r="H660" s="43">
        <f t="shared" si="39"/>
        <v>48807.177007860897</v>
      </c>
      <c r="I660" s="57" t="s">
        <v>7376</v>
      </c>
      <c r="J660" s="58">
        <v>0</v>
      </c>
      <c r="K660" s="58">
        <v>0</v>
      </c>
      <c r="L660" s="57" t="s">
        <v>7419</v>
      </c>
      <c r="M660" s="57"/>
      <c r="N660" t="s">
        <v>10939</v>
      </c>
      <c r="T660" s="2">
        <v>389.95515</v>
      </c>
      <c r="U660" s="2">
        <f t="shared" si="41"/>
        <v>64.986699999999985</v>
      </c>
    </row>
    <row r="661" spans="1:22" customFormat="1" ht="15" x14ac:dyDescent="0.25">
      <c r="A661" s="38" t="s">
        <v>2146</v>
      </c>
      <c r="B661" s="39" t="s">
        <v>1316</v>
      </c>
      <c r="C661" s="40" t="s">
        <v>1317</v>
      </c>
      <c r="D661" s="57" t="s">
        <v>7383</v>
      </c>
      <c r="E661" s="41">
        <v>440</v>
      </c>
      <c r="F661" s="41">
        <v>3806607.2357723601</v>
      </c>
      <c r="G661" s="42">
        <f t="shared" si="40"/>
        <v>146.40797060662925</v>
      </c>
      <c r="H661" s="43">
        <f t="shared" si="39"/>
        <v>8651.3800813008183</v>
      </c>
      <c r="I661" s="57" t="s">
        <v>7379</v>
      </c>
      <c r="J661" s="58">
        <v>0</v>
      </c>
      <c r="K661" s="58">
        <v>0</v>
      </c>
      <c r="L661" s="57" t="s">
        <v>7419</v>
      </c>
      <c r="M661" s="57"/>
      <c r="N661" t="s">
        <v>10939</v>
      </c>
      <c r="T661" s="2">
        <v>0</v>
      </c>
      <c r="U661" s="2">
        <f t="shared" si="41"/>
        <v>440</v>
      </c>
    </row>
    <row r="662" spans="1:22" customFormat="1" ht="15" x14ac:dyDescent="0.25">
      <c r="A662" s="38" t="s">
        <v>2146</v>
      </c>
      <c r="B662" s="39" t="s">
        <v>1318</v>
      </c>
      <c r="C662" s="40" t="s">
        <v>1319</v>
      </c>
      <c r="D662" s="57" t="s">
        <v>7378</v>
      </c>
      <c r="E662" s="41">
        <v>43</v>
      </c>
      <c r="F662" s="41">
        <v>791372</v>
      </c>
      <c r="G662" s="42">
        <f t="shared" si="40"/>
        <v>30.437384615384616</v>
      </c>
      <c r="H662" s="43">
        <f t="shared" si="39"/>
        <v>18404</v>
      </c>
      <c r="I662" s="57" t="s">
        <v>7381</v>
      </c>
      <c r="J662" s="58">
        <v>43</v>
      </c>
      <c r="K662" s="58">
        <v>791372</v>
      </c>
      <c r="L662" s="57" t="s">
        <v>7420</v>
      </c>
      <c r="M662" s="57" t="s">
        <v>7418</v>
      </c>
      <c r="N662" t="s">
        <v>10937</v>
      </c>
      <c r="T662" s="2">
        <v>43</v>
      </c>
      <c r="U662" s="2">
        <f t="shared" si="41"/>
        <v>0</v>
      </c>
    </row>
    <row r="663" spans="1:22" customFormat="1" ht="15" x14ac:dyDescent="0.25">
      <c r="A663" s="38" t="s">
        <v>2146</v>
      </c>
      <c r="B663" s="39" t="s">
        <v>1320</v>
      </c>
      <c r="C663" s="40" t="s">
        <v>1321</v>
      </c>
      <c r="D663" s="57" t="s">
        <v>7378</v>
      </c>
      <c r="E663" s="41">
        <v>2</v>
      </c>
      <c r="F663" s="41">
        <v>2300000</v>
      </c>
      <c r="G663" s="42">
        <f t="shared" si="40"/>
        <v>88.461538461538467</v>
      </c>
      <c r="H663" s="43">
        <f t="shared" si="39"/>
        <v>1150000</v>
      </c>
      <c r="I663" s="57" t="s">
        <v>7381</v>
      </c>
      <c r="J663" s="58">
        <v>2</v>
      </c>
      <c r="K663" s="58">
        <v>2300000</v>
      </c>
      <c r="L663" s="57" t="s">
        <v>7420</v>
      </c>
      <c r="M663" s="57" t="s">
        <v>7418</v>
      </c>
      <c r="N663" t="s">
        <v>10937</v>
      </c>
      <c r="T663" s="2">
        <v>2</v>
      </c>
      <c r="U663" s="2">
        <f t="shared" si="41"/>
        <v>0</v>
      </c>
    </row>
    <row r="664" spans="1:22" customFormat="1" ht="15" x14ac:dyDescent="0.25">
      <c r="A664" s="38" t="s">
        <v>2146</v>
      </c>
      <c r="B664" s="39" t="s">
        <v>1322</v>
      </c>
      <c r="C664" s="40" t="s">
        <v>1323</v>
      </c>
      <c r="D664" s="57" t="s">
        <v>7378</v>
      </c>
      <c r="E664" s="41">
        <v>1</v>
      </c>
      <c r="F664" s="41">
        <v>812222</v>
      </c>
      <c r="G664" s="42">
        <f t="shared" si="40"/>
        <v>31.239307692307694</v>
      </c>
      <c r="H664" s="43">
        <f t="shared" si="39"/>
        <v>812222</v>
      </c>
      <c r="I664" s="57" t="s">
        <v>7381</v>
      </c>
      <c r="J664" s="58">
        <v>1</v>
      </c>
      <c r="K664" s="58">
        <v>812222</v>
      </c>
      <c r="L664" s="57" t="s">
        <v>7420</v>
      </c>
      <c r="M664" s="57" t="s">
        <v>7418</v>
      </c>
      <c r="N664" t="s">
        <v>10937</v>
      </c>
      <c r="T664" s="2">
        <v>1</v>
      </c>
      <c r="U664" s="2">
        <f t="shared" si="41"/>
        <v>0</v>
      </c>
    </row>
    <row r="665" spans="1:22" customFormat="1" ht="15" x14ac:dyDescent="0.25">
      <c r="A665" s="38" t="s">
        <v>2146</v>
      </c>
      <c r="B665" s="39" t="s">
        <v>1324</v>
      </c>
      <c r="C665" s="40" t="s">
        <v>1325</v>
      </c>
      <c r="D665" s="57" t="s">
        <v>7383</v>
      </c>
      <c r="E665" s="41">
        <v>12.4625</v>
      </c>
      <c r="F665" s="41">
        <v>6006841.0620312598</v>
      </c>
      <c r="G665" s="42">
        <f t="shared" si="40"/>
        <v>231.03234853966384</v>
      </c>
      <c r="H665" s="43">
        <f t="shared" si="39"/>
        <v>481993.2647567711</v>
      </c>
      <c r="I665" s="57" t="s">
        <v>7379</v>
      </c>
      <c r="J665" s="58">
        <v>11.969999999999999</v>
      </c>
      <c r="K665" s="58">
        <v>5387160.3449999997</v>
      </c>
      <c r="L665" s="57" t="s">
        <v>7419</v>
      </c>
      <c r="M665" s="214" t="s">
        <v>7416</v>
      </c>
      <c r="N665" t="s">
        <v>10939</v>
      </c>
      <c r="T665" s="2">
        <v>12.3225</v>
      </c>
      <c r="U665" s="2">
        <f t="shared" si="41"/>
        <v>0.14000000000000057</v>
      </c>
    </row>
    <row r="666" spans="1:22" customFormat="1" ht="15" x14ac:dyDescent="0.25">
      <c r="A666" s="38" t="s">
        <v>2146</v>
      </c>
      <c r="B666" s="39" t="s">
        <v>1326</v>
      </c>
      <c r="C666" s="40" t="s">
        <v>1327</v>
      </c>
      <c r="D666" s="57" t="s">
        <v>7383</v>
      </c>
      <c r="E666" s="41">
        <v>35</v>
      </c>
      <c r="F666" s="41">
        <v>9489200</v>
      </c>
      <c r="G666" s="42">
        <f t="shared" si="40"/>
        <v>364.96923076923076</v>
      </c>
      <c r="H666" s="43">
        <f t="shared" si="39"/>
        <v>271120</v>
      </c>
      <c r="I666" s="57" t="s">
        <v>7390</v>
      </c>
      <c r="J666" s="58">
        <v>35</v>
      </c>
      <c r="K666" s="58">
        <v>9489200</v>
      </c>
      <c r="L666" s="57" t="s">
        <v>7420</v>
      </c>
      <c r="M666" s="57" t="s">
        <v>7416</v>
      </c>
      <c r="N666" t="s">
        <v>10937</v>
      </c>
      <c r="O666" s="2"/>
      <c r="P666" s="2"/>
      <c r="Q666" s="2"/>
      <c r="R666" s="2"/>
      <c r="S666" s="2"/>
      <c r="T666" s="2">
        <v>0</v>
      </c>
      <c r="U666" s="2">
        <f t="shared" si="41"/>
        <v>35</v>
      </c>
      <c r="V666" s="2">
        <f>+U666*H666</f>
        <v>9489200</v>
      </c>
    </row>
    <row r="667" spans="1:22" customFormat="1" ht="15" x14ac:dyDescent="0.25">
      <c r="A667" s="38" t="s">
        <v>2146</v>
      </c>
      <c r="B667" s="39" t="s">
        <v>1328</v>
      </c>
      <c r="C667" s="40" t="s">
        <v>1329</v>
      </c>
      <c r="D667" s="57" t="s">
        <v>7383</v>
      </c>
      <c r="E667" s="41">
        <v>10</v>
      </c>
      <c r="F667" s="41">
        <v>680120</v>
      </c>
      <c r="G667" s="42">
        <f t="shared" si="40"/>
        <v>26.158461538461538</v>
      </c>
      <c r="H667" s="43">
        <f t="shared" si="39"/>
        <v>68012</v>
      </c>
      <c r="I667" s="57" t="s">
        <v>7380</v>
      </c>
      <c r="J667" s="58">
        <v>10</v>
      </c>
      <c r="K667" s="58">
        <v>680120</v>
      </c>
      <c r="L667" s="57" t="s">
        <v>7420</v>
      </c>
      <c r="M667" s="57" t="s">
        <v>7416</v>
      </c>
      <c r="N667" t="s">
        <v>10937</v>
      </c>
      <c r="O667" s="2"/>
      <c r="P667" s="2"/>
      <c r="Q667" s="2"/>
      <c r="R667" s="2"/>
      <c r="S667" s="2"/>
      <c r="T667" s="2">
        <v>10</v>
      </c>
      <c r="U667" s="2">
        <f t="shared" si="41"/>
        <v>0</v>
      </c>
    </row>
    <row r="668" spans="1:22" customFormat="1" ht="15" x14ac:dyDescent="0.25">
      <c r="A668" s="38" t="s">
        <v>2146</v>
      </c>
      <c r="B668" s="39" t="s">
        <v>1330</v>
      </c>
      <c r="C668" s="40" t="s">
        <v>1331</v>
      </c>
      <c r="D668" s="57" t="s">
        <v>7378</v>
      </c>
      <c r="E668" s="41">
        <v>6</v>
      </c>
      <c r="F668" s="41">
        <v>7788000</v>
      </c>
      <c r="G668" s="42">
        <f t="shared" si="40"/>
        <v>299.53846153846155</v>
      </c>
      <c r="H668" s="43">
        <f t="shared" si="39"/>
        <v>1298000</v>
      </c>
      <c r="I668" s="57" t="s">
        <v>7381</v>
      </c>
      <c r="J668" s="58">
        <v>6</v>
      </c>
      <c r="K668" s="58">
        <v>7788000</v>
      </c>
      <c r="L668" s="57" t="s">
        <v>7420</v>
      </c>
      <c r="M668" s="57" t="s">
        <v>7418</v>
      </c>
      <c r="N668" t="s">
        <v>10937</v>
      </c>
      <c r="T668" s="2">
        <v>6</v>
      </c>
      <c r="U668" s="2">
        <f t="shared" si="41"/>
        <v>0</v>
      </c>
    </row>
    <row r="669" spans="1:22" customFormat="1" ht="15" x14ac:dyDescent="0.25">
      <c r="A669" s="38" t="s">
        <v>2146</v>
      </c>
      <c r="B669" s="39" t="s">
        <v>1332</v>
      </c>
      <c r="C669" s="40" t="s">
        <v>1333</v>
      </c>
      <c r="D669" s="57" t="s">
        <v>7378</v>
      </c>
      <c r="E669" s="41">
        <v>1</v>
      </c>
      <c r="F669" s="41">
        <v>623491</v>
      </c>
      <c r="G669" s="42">
        <f t="shared" si="40"/>
        <v>23.980423076923078</v>
      </c>
      <c r="H669" s="43">
        <f t="shared" si="39"/>
        <v>623491</v>
      </c>
      <c r="I669" s="57" t="s">
        <v>7381</v>
      </c>
      <c r="J669" s="58">
        <v>1</v>
      </c>
      <c r="K669" s="58">
        <v>623491</v>
      </c>
      <c r="L669" s="57" t="s">
        <v>7420</v>
      </c>
      <c r="M669" s="57" t="s">
        <v>7418</v>
      </c>
      <c r="N669" t="s">
        <v>10937</v>
      </c>
      <c r="T669" s="2">
        <v>1</v>
      </c>
      <c r="U669" s="2">
        <f t="shared" si="41"/>
        <v>0</v>
      </c>
    </row>
    <row r="670" spans="1:22" customFormat="1" ht="15" x14ac:dyDescent="0.25">
      <c r="A670" s="38" t="s">
        <v>2146</v>
      </c>
      <c r="B670" s="39" t="s">
        <v>1334</v>
      </c>
      <c r="C670" s="40" t="s">
        <v>1335</v>
      </c>
      <c r="D670" s="57" t="s">
        <v>7378</v>
      </c>
      <c r="E670" s="41">
        <v>4</v>
      </c>
      <c r="F670" s="41">
        <v>2555214</v>
      </c>
      <c r="G670" s="42">
        <f t="shared" si="40"/>
        <v>98.277461538461537</v>
      </c>
      <c r="H670" s="43">
        <f t="shared" si="39"/>
        <v>638803.5</v>
      </c>
      <c r="I670" s="57" t="s">
        <v>7381</v>
      </c>
      <c r="J670" s="58">
        <v>4</v>
      </c>
      <c r="K670" s="58">
        <v>2555214</v>
      </c>
      <c r="L670" s="57" t="s">
        <v>7420</v>
      </c>
      <c r="M670" s="57" t="s">
        <v>7418</v>
      </c>
      <c r="N670" t="s">
        <v>10937</v>
      </c>
      <c r="T670" s="2">
        <v>4</v>
      </c>
      <c r="U670" s="2">
        <f t="shared" si="41"/>
        <v>0</v>
      </c>
    </row>
    <row r="671" spans="1:22" customFormat="1" ht="15" x14ac:dyDescent="0.25">
      <c r="A671" s="38" t="s">
        <v>2146</v>
      </c>
      <c r="B671" s="39" t="s">
        <v>1336</v>
      </c>
      <c r="C671" s="40" t="s">
        <v>1337</v>
      </c>
      <c r="D671" s="57" t="s">
        <v>7378</v>
      </c>
      <c r="E671" s="41">
        <v>1</v>
      </c>
      <c r="F671" s="41">
        <v>677188</v>
      </c>
      <c r="G671" s="42">
        <f t="shared" si="40"/>
        <v>26.045692307692306</v>
      </c>
      <c r="H671" s="43">
        <f t="shared" si="39"/>
        <v>677188</v>
      </c>
      <c r="I671" s="57" t="s">
        <v>7381</v>
      </c>
      <c r="J671" s="58">
        <v>1</v>
      </c>
      <c r="K671" s="58">
        <v>677188</v>
      </c>
      <c r="L671" s="57" t="s">
        <v>7420</v>
      </c>
      <c r="M671" s="57" t="s">
        <v>7418</v>
      </c>
      <c r="N671" t="s">
        <v>10937</v>
      </c>
      <c r="T671" s="2">
        <v>1</v>
      </c>
      <c r="U671" s="2">
        <f t="shared" si="41"/>
        <v>0</v>
      </c>
    </row>
    <row r="672" spans="1:22" customFormat="1" ht="15" x14ac:dyDescent="0.25">
      <c r="A672" s="38" t="s">
        <v>2146</v>
      </c>
      <c r="B672" s="39" t="s">
        <v>1338</v>
      </c>
      <c r="C672" s="40" t="s">
        <v>1339</v>
      </c>
      <c r="D672" s="57" t="s">
        <v>7378</v>
      </c>
      <c r="E672" s="41">
        <v>2</v>
      </c>
      <c r="F672" s="41">
        <v>1237966</v>
      </c>
      <c r="G672" s="42">
        <f t="shared" si="40"/>
        <v>47.614076923076922</v>
      </c>
      <c r="H672" s="43">
        <f t="shared" si="39"/>
        <v>618983</v>
      </c>
      <c r="I672" s="57" t="s">
        <v>7381</v>
      </c>
      <c r="J672" s="58">
        <v>2</v>
      </c>
      <c r="K672" s="58">
        <v>1237966</v>
      </c>
      <c r="L672" s="57" t="s">
        <v>7420</v>
      </c>
      <c r="M672" s="57" t="s">
        <v>7418</v>
      </c>
      <c r="N672" t="s">
        <v>10937</v>
      </c>
      <c r="T672" s="2">
        <v>2</v>
      </c>
      <c r="U672" s="2">
        <f t="shared" si="41"/>
        <v>0</v>
      </c>
    </row>
    <row r="673" spans="1:22" customFormat="1" ht="15" x14ac:dyDescent="0.25">
      <c r="A673" s="38" t="s">
        <v>2146</v>
      </c>
      <c r="B673" s="39" t="s">
        <v>1340</v>
      </c>
      <c r="C673" s="40" t="s">
        <v>1341</v>
      </c>
      <c r="D673" s="57" t="s">
        <v>7378</v>
      </c>
      <c r="E673" s="41">
        <v>2</v>
      </c>
      <c r="F673" s="41">
        <v>957220</v>
      </c>
      <c r="G673" s="42">
        <f t="shared" si="40"/>
        <v>36.816153846153846</v>
      </c>
      <c r="H673" s="43">
        <f t="shared" si="39"/>
        <v>478610</v>
      </c>
      <c r="I673" s="57" t="s">
        <v>7381</v>
      </c>
      <c r="J673" s="58">
        <v>2</v>
      </c>
      <c r="K673" s="58">
        <v>957220</v>
      </c>
      <c r="L673" s="57" t="s">
        <v>7420</v>
      </c>
      <c r="M673" s="57" t="s">
        <v>7418</v>
      </c>
      <c r="N673" t="s">
        <v>10937</v>
      </c>
      <c r="T673" s="2">
        <v>2</v>
      </c>
      <c r="U673" s="2">
        <f t="shared" si="41"/>
        <v>0</v>
      </c>
    </row>
    <row r="674" spans="1:22" customFormat="1" ht="15" x14ac:dyDescent="0.25">
      <c r="A674" s="38" t="s">
        <v>2146</v>
      </c>
      <c r="B674" s="39" t="s">
        <v>1342</v>
      </c>
      <c r="C674" s="40" t="s">
        <v>1343</v>
      </c>
      <c r="D674" s="57" t="s">
        <v>7378</v>
      </c>
      <c r="E674" s="41">
        <v>2</v>
      </c>
      <c r="F674" s="41">
        <v>1300099</v>
      </c>
      <c r="G674" s="42">
        <f t="shared" si="40"/>
        <v>50.003807692307696</v>
      </c>
      <c r="H674" s="43">
        <f t="shared" si="39"/>
        <v>650049.5</v>
      </c>
      <c r="I674" s="57" t="s">
        <v>7381</v>
      </c>
      <c r="J674" s="58">
        <v>2</v>
      </c>
      <c r="K674" s="58">
        <v>1300099</v>
      </c>
      <c r="L674" s="57" t="s">
        <v>7420</v>
      </c>
      <c r="M674" s="57" t="s">
        <v>7418</v>
      </c>
      <c r="N674" t="s">
        <v>10937</v>
      </c>
      <c r="T674" s="2">
        <v>2</v>
      </c>
      <c r="U674" s="2">
        <f t="shared" si="41"/>
        <v>0</v>
      </c>
    </row>
    <row r="675" spans="1:22" customFormat="1" ht="15" x14ac:dyDescent="0.25">
      <c r="A675" s="38" t="s">
        <v>2146</v>
      </c>
      <c r="B675" s="39" t="s">
        <v>1344</v>
      </c>
      <c r="C675" s="40" t="s">
        <v>1345</v>
      </c>
      <c r="D675" s="57" t="s">
        <v>7378</v>
      </c>
      <c r="E675" s="41">
        <v>3</v>
      </c>
      <c r="F675" s="41">
        <v>4013280</v>
      </c>
      <c r="G675" s="42">
        <f t="shared" si="40"/>
        <v>154.35692307692307</v>
      </c>
      <c r="H675" s="43">
        <f t="shared" si="39"/>
        <v>1337760</v>
      </c>
      <c r="I675" s="57" t="s">
        <v>7381</v>
      </c>
      <c r="J675" s="58">
        <v>3</v>
      </c>
      <c r="K675" s="58">
        <v>4013280</v>
      </c>
      <c r="L675" s="57" t="s">
        <v>7420</v>
      </c>
      <c r="M675" s="57" t="s">
        <v>7418</v>
      </c>
      <c r="N675" t="s">
        <v>10937</v>
      </c>
      <c r="T675" s="2">
        <v>3</v>
      </c>
      <c r="U675" s="2">
        <f t="shared" si="41"/>
        <v>0</v>
      </c>
    </row>
    <row r="676" spans="1:22" customFormat="1" ht="15" x14ac:dyDescent="0.25">
      <c r="A676" s="38" t="s">
        <v>2146</v>
      </c>
      <c r="B676" s="39" t="s">
        <v>1346</v>
      </c>
      <c r="C676" s="40" t="s">
        <v>1347</v>
      </c>
      <c r="D676" s="57" t="s">
        <v>7378</v>
      </c>
      <c r="E676" s="41">
        <v>2</v>
      </c>
      <c r="F676" s="41">
        <v>1353536</v>
      </c>
      <c r="G676" s="42">
        <f t="shared" si="40"/>
        <v>52.059076923076923</v>
      </c>
      <c r="H676" s="43">
        <f t="shared" si="39"/>
        <v>676768</v>
      </c>
      <c r="I676" s="57" t="s">
        <v>7381</v>
      </c>
      <c r="J676" s="58">
        <v>2</v>
      </c>
      <c r="K676" s="58">
        <v>1353536</v>
      </c>
      <c r="L676" s="57" t="s">
        <v>7420</v>
      </c>
      <c r="M676" s="57" t="s">
        <v>7418</v>
      </c>
      <c r="N676" t="s">
        <v>10937</v>
      </c>
      <c r="T676" s="2">
        <v>2</v>
      </c>
      <c r="U676" s="2">
        <f t="shared" si="41"/>
        <v>0</v>
      </c>
    </row>
    <row r="677" spans="1:22" customFormat="1" ht="15" x14ac:dyDescent="0.25">
      <c r="A677" s="38" t="s">
        <v>2146</v>
      </c>
      <c r="B677" s="39" t="s">
        <v>1348</v>
      </c>
      <c r="C677" s="40" t="s">
        <v>1349</v>
      </c>
      <c r="D677" s="57" t="s">
        <v>7383</v>
      </c>
      <c r="E677" s="41">
        <v>6000</v>
      </c>
      <c r="F677" s="41">
        <v>3108000</v>
      </c>
      <c r="G677" s="42">
        <f t="shared" si="40"/>
        <v>119.53846153846153</v>
      </c>
      <c r="H677" s="43">
        <f t="shared" si="39"/>
        <v>518</v>
      </c>
      <c r="I677" s="57" t="s">
        <v>7376</v>
      </c>
      <c r="J677" s="58">
        <v>0</v>
      </c>
      <c r="K677" s="58">
        <v>0</v>
      </c>
      <c r="L677" s="57" t="s">
        <v>7419</v>
      </c>
      <c r="M677" s="57"/>
      <c r="N677" t="s">
        <v>10939</v>
      </c>
      <c r="T677" s="2">
        <v>0</v>
      </c>
      <c r="U677" s="2">
        <f t="shared" si="41"/>
        <v>6000</v>
      </c>
    </row>
    <row r="678" spans="1:22" customFormat="1" ht="15" x14ac:dyDescent="0.25">
      <c r="A678" s="38" t="s">
        <v>2146</v>
      </c>
      <c r="B678" s="39" t="s">
        <v>1350</v>
      </c>
      <c r="C678" s="40" t="s">
        <v>1351</v>
      </c>
      <c r="D678" s="57" t="s">
        <v>7383</v>
      </c>
      <c r="E678" s="41">
        <v>2880</v>
      </c>
      <c r="F678" s="41">
        <v>1353600</v>
      </c>
      <c r="G678" s="42">
        <f t="shared" si="40"/>
        <v>52.061538461538461</v>
      </c>
      <c r="H678" s="43">
        <f t="shared" si="39"/>
        <v>470</v>
      </c>
      <c r="I678" s="57" t="s">
        <v>7380</v>
      </c>
      <c r="J678" s="58">
        <v>2880</v>
      </c>
      <c r="K678" s="58">
        <v>1353600</v>
      </c>
      <c r="L678" s="57" t="s">
        <v>7420</v>
      </c>
      <c r="M678" s="57" t="s">
        <v>7416</v>
      </c>
      <c r="N678" t="s">
        <v>10937</v>
      </c>
      <c r="T678" s="2">
        <v>0</v>
      </c>
      <c r="U678" s="2">
        <f t="shared" si="41"/>
        <v>2880</v>
      </c>
      <c r="V678" s="2">
        <f>+U678*H678</f>
        <v>1353600</v>
      </c>
    </row>
    <row r="679" spans="1:22" customFormat="1" ht="15" x14ac:dyDescent="0.25">
      <c r="A679" s="38" t="s">
        <v>2146</v>
      </c>
      <c r="B679" s="39" t="s">
        <v>1352</v>
      </c>
      <c r="C679" s="40" t="s">
        <v>1353</v>
      </c>
      <c r="D679" s="57" t="s">
        <v>7378</v>
      </c>
      <c r="E679" s="41">
        <v>3</v>
      </c>
      <c r="F679" s="41">
        <v>3705000</v>
      </c>
      <c r="G679" s="42">
        <f t="shared" si="40"/>
        <v>142.5</v>
      </c>
      <c r="H679" s="43">
        <f t="shared" si="39"/>
        <v>1235000</v>
      </c>
      <c r="I679" s="57" t="s">
        <v>7381</v>
      </c>
      <c r="J679" s="58">
        <v>3</v>
      </c>
      <c r="K679" s="58">
        <v>3705000</v>
      </c>
      <c r="L679" s="57" t="s">
        <v>7420</v>
      </c>
      <c r="M679" s="57" t="s">
        <v>7418</v>
      </c>
      <c r="N679" t="s">
        <v>10937</v>
      </c>
      <c r="T679" s="2">
        <v>3</v>
      </c>
      <c r="U679" s="2">
        <f t="shared" si="41"/>
        <v>0</v>
      </c>
    </row>
    <row r="680" spans="1:22" customFormat="1" ht="15" x14ac:dyDescent="0.25">
      <c r="A680" s="38" t="s">
        <v>2146</v>
      </c>
      <c r="B680" s="39" t="s">
        <v>1354</v>
      </c>
      <c r="C680" s="40" t="s">
        <v>1355</v>
      </c>
      <c r="D680" s="57" t="s">
        <v>7378</v>
      </c>
      <c r="E680" s="41">
        <v>1</v>
      </c>
      <c r="F680" s="41">
        <v>1235000</v>
      </c>
      <c r="G680" s="42">
        <f t="shared" si="40"/>
        <v>47.5</v>
      </c>
      <c r="H680" s="43">
        <f t="shared" si="39"/>
        <v>1235000</v>
      </c>
      <c r="I680" s="57" t="s">
        <v>7381</v>
      </c>
      <c r="J680" s="58">
        <v>1</v>
      </c>
      <c r="K680" s="58">
        <v>1235000</v>
      </c>
      <c r="L680" s="57" t="s">
        <v>7420</v>
      </c>
      <c r="M680" s="57" t="s">
        <v>7418</v>
      </c>
      <c r="N680" t="s">
        <v>10937</v>
      </c>
      <c r="T680" s="2">
        <v>1</v>
      </c>
      <c r="U680" s="2">
        <f t="shared" si="41"/>
        <v>0</v>
      </c>
    </row>
    <row r="681" spans="1:22" customFormat="1" ht="15" x14ac:dyDescent="0.25">
      <c r="A681" s="38" t="s">
        <v>2146</v>
      </c>
      <c r="B681" s="39" t="s">
        <v>1356</v>
      </c>
      <c r="C681" s="40" t="s">
        <v>1357</v>
      </c>
      <c r="D681" s="57" t="s">
        <v>7378</v>
      </c>
      <c r="E681" s="41">
        <v>3</v>
      </c>
      <c r="F681" s="41">
        <v>4100000</v>
      </c>
      <c r="G681" s="42">
        <f t="shared" si="40"/>
        <v>157.69230769230768</v>
      </c>
      <c r="H681" s="43">
        <f t="shared" si="39"/>
        <v>1366666.6666666667</v>
      </c>
      <c r="I681" s="57" t="s">
        <v>7381</v>
      </c>
      <c r="J681" s="58">
        <v>3</v>
      </c>
      <c r="K681" s="58">
        <v>4100000</v>
      </c>
      <c r="L681" s="57" t="s">
        <v>7420</v>
      </c>
      <c r="M681" s="57" t="s">
        <v>7418</v>
      </c>
      <c r="N681" t="s">
        <v>10937</v>
      </c>
      <c r="T681" s="2">
        <v>3</v>
      </c>
      <c r="U681" s="2">
        <f t="shared" si="41"/>
        <v>0</v>
      </c>
    </row>
    <row r="682" spans="1:22" customFormat="1" ht="15" x14ac:dyDescent="0.25">
      <c r="A682" s="38" t="s">
        <v>2146</v>
      </c>
      <c r="B682" s="39" t="s">
        <v>1358</v>
      </c>
      <c r="C682" s="40" t="s">
        <v>1359</v>
      </c>
      <c r="D682" s="57" t="s">
        <v>7378</v>
      </c>
      <c r="E682" s="41">
        <v>2</v>
      </c>
      <c r="F682" s="41">
        <v>2565000</v>
      </c>
      <c r="G682" s="42">
        <f t="shared" si="40"/>
        <v>98.65384615384616</v>
      </c>
      <c r="H682" s="43">
        <f t="shared" si="39"/>
        <v>1282500</v>
      </c>
      <c r="I682" s="57" t="s">
        <v>7381</v>
      </c>
      <c r="J682" s="58">
        <v>2</v>
      </c>
      <c r="K682" s="58">
        <v>2565000</v>
      </c>
      <c r="L682" s="57" t="s">
        <v>7420</v>
      </c>
      <c r="M682" s="57" t="s">
        <v>7418</v>
      </c>
      <c r="N682" t="s">
        <v>10937</v>
      </c>
      <c r="T682" s="2">
        <v>2</v>
      </c>
      <c r="U682" s="2">
        <f t="shared" si="41"/>
        <v>0</v>
      </c>
    </row>
    <row r="683" spans="1:22" customFormat="1" ht="15" x14ac:dyDescent="0.25">
      <c r="A683" s="38" t="s">
        <v>2146</v>
      </c>
      <c r="B683" s="39" t="s">
        <v>1360</v>
      </c>
      <c r="C683" s="40" t="s">
        <v>1361</v>
      </c>
      <c r="D683" s="57" t="s">
        <v>7378</v>
      </c>
      <c r="E683" s="41">
        <v>1</v>
      </c>
      <c r="F683" s="41">
        <v>650000</v>
      </c>
      <c r="G683" s="42">
        <f t="shared" si="40"/>
        <v>25</v>
      </c>
      <c r="H683" s="43">
        <f t="shared" si="39"/>
        <v>650000</v>
      </c>
      <c r="I683" s="57" t="s">
        <v>7381</v>
      </c>
      <c r="J683" s="58">
        <v>1</v>
      </c>
      <c r="K683" s="58">
        <v>650000</v>
      </c>
      <c r="L683" s="57" t="s">
        <v>7420</v>
      </c>
      <c r="M683" s="57" t="s">
        <v>7418</v>
      </c>
      <c r="N683" t="s">
        <v>10937</v>
      </c>
      <c r="T683" s="2">
        <v>1</v>
      </c>
      <c r="U683" s="2">
        <f t="shared" si="41"/>
        <v>0</v>
      </c>
    </row>
    <row r="684" spans="1:22" customFormat="1" ht="15" x14ac:dyDescent="0.25">
      <c r="A684" s="38" t="s">
        <v>2146</v>
      </c>
      <c r="B684" s="39" t="s">
        <v>1362</v>
      </c>
      <c r="C684" s="40" t="s">
        <v>1363</v>
      </c>
      <c r="D684" s="57" t="s">
        <v>7378</v>
      </c>
      <c r="E684" s="41">
        <v>2</v>
      </c>
      <c r="F684" s="41">
        <v>2733555</v>
      </c>
      <c r="G684" s="42">
        <f t="shared" si="40"/>
        <v>105.13673076923077</v>
      </c>
      <c r="H684" s="43">
        <f t="shared" si="39"/>
        <v>1366777.5</v>
      </c>
      <c r="I684" s="57" t="s">
        <v>7381</v>
      </c>
      <c r="J684" s="58">
        <v>2</v>
      </c>
      <c r="K684" s="58">
        <v>2733555</v>
      </c>
      <c r="L684" s="57" t="s">
        <v>7420</v>
      </c>
      <c r="M684" s="57" t="s">
        <v>7418</v>
      </c>
      <c r="N684" t="s">
        <v>10937</v>
      </c>
      <c r="T684" s="2">
        <v>2</v>
      </c>
      <c r="U684" s="2">
        <f t="shared" si="41"/>
        <v>0</v>
      </c>
    </row>
    <row r="685" spans="1:22" customFormat="1" ht="15" x14ac:dyDescent="0.25">
      <c r="A685" s="38" t="s">
        <v>2146</v>
      </c>
      <c r="B685" s="39" t="s">
        <v>1364</v>
      </c>
      <c r="C685" s="40" t="s">
        <v>1365</v>
      </c>
      <c r="D685" s="57" t="s">
        <v>7378</v>
      </c>
      <c r="E685" s="41">
        <v>4</v>
      </c>
      <c r="F685" s="41">
        <v>6391019</v>
      </c>
      <c r="G685" s="42">
        <f t="shared" si="40"/>
        <v>245.80842307692308</v>
      </c>
      <c r="H685" s="43">
        <f t="shared" si="39"/>
        <v>1597754.75</v>
      </c>
      <c r="I685" s="57" t="s">
        <v>7381</v>
      </c>
      <c r="J685" s="58">
        <v>4</v>
      </c>
      <c r="K685" s="58">
        <v>6391019</v>
      </c>
      <c r="L685" s="57" t="s">
        <v>7420</v>
      </c>
      <c r="M685" s="57" t="s">
        <v>7418</v>
      </c>
      <c r="N685" t="s">
        <v>10937</v>
      </c>
      <c r="T685" s="2">
        <v>4</v>
      </c>
      <c r="U685" s="2">
        <f t="shared" si="41"/>
        <v>0</v>
      </c>
    </row>
    <row r="686" spans="1:22" customFormat="1" ht="15" x14ac:dyDescent="0.25">
      <c r="A686" s="38" t="s">
        <v>2146</v>
      </c>
      <c r="B686" s="39" t="s">
        <v>1366</v>
      </c>
      <c r="C686" s="40" t="s">
        <v>1367</v>
      </c>
      <c r="D686" s="57" t="s">
        <v>7378</v>
      </c>
      <c r="E686" s="41">
        <v>4</v>
      </c>
      <c r="F686" s="41">
        <v>6112124</v>
      </c>
      <c r="G686" s="42">
        <f t="shared" si="40"/>
        <v>235.08169230769232</v>
      </c>
      <c r="H686" s="43">
        <f t="shared" si="39"/>
        <v>1528031</v>
      </c>
      <c r="I686" s="57" t="s">
        <v>7381</v>
      </c>
      <c r="J686" s="58">
        <v>4</v>
      </c>
      <c r="K686" s="58">
        <v>6112124</v>
      </c>
      <c r="L686" s="57" t="s">
        <v>7420</v>
      </c>
      <c r="M686" s="57" t="s">
        <v>7418</v>
      </c>
      <c r="N686" t="s">
        <v>10937</v>
      </c>
      <c r="T686" s="2">
        <v>4</v>
      </c>
      <c r="U686" s="2">
        <f t="shared" si="41"/>
        <v>0</v>
      </c>
    </row>
    <row r="687" spans="1:22" customFormat="1" ht="15" x14ac:dyDescent="0.25">
      <c r="A687" s="38" t="s">
        <v>2146</v>
      </c>
      <c r="B687" s="39" t="s">
        <v>1368</v>
      </c>
      <c r="C687" s="40" t="s">
        <v>1369</v>
      </c>
      <c r="D687" s="57" t="s">
        <v>7378</v>
      </c>
      <c r="E687" s="41">
        <v>3</v>
      </c>
      <c r="F687" s="41">
        <v>4712655</v>
      </c>
      <c r="G687" s="42">
        <f t="shared" si="40"/>
        <v>181.25596153846155</v>
      </c>
      <c r="H687" s="43">
        <f t="shared" si="39"/>
        <v>1570885</v>
      </c>
      <c r="I687" s="57" t="s">
        <v>7381</v>
      </c>
      <c r="J687" s="58">
        <v>3</v>
      </c>
      <c r="K687" s="58">
        <v>4712655</v>
      </c>
      <c r="L687" s="57" t="s">
        <v>7420</v>
      </c>
      <c r="M687" s="57" t="s">
        <v>7418</v>
      </c>
      <c r="N687" t="s">
        <v>10937</v>
      </c>
      <c r="T687" s="2">
        <v>3</v>
      </c>
      <c r="U687" s="2">
        <f t="shared" si="41"/>
        <v>0</v>
      </c>
    </row>
    <row r="688" spans="1:22" customFormat="1" ht="15" x14ac:dyDescent="0.25">
      <c r="A688" s="38" t="s">
        <v>2146</v>
      </c>
      <c r="B688" s="39" t="s">
        <v>1370</v>
      </c>
      <c r="C688" s="40" t="s">
        <v>1371</v>
      </c>
      <c r="D688" s="57" t="s">
        <v>7378</v>
      </c>
      <c r="E688" s="41">
        <v>2</v>
      </c>
      <c r="F688" s="41">
        <v>3148000</v>
      </c>
      <c r="G688" s="42">
        <f t="shared" si="40"/>
        <v>121.07692307692308</v>
      </c>
      <c r="H688" s="43">
        <f t="shared" si="39"/>
        <v>1574000</v>
      </c>
      <c r="I688" s="57" t="s">
        <v>7381</v>
      </c>
      <c r="J688" s="58">
        <v>2</v>
      </c>
      <c r="K688" s="58">
        <v>3148000</v>
      </c>
      <c r="L688" s="57" t="s">
        <v>7420</v>
      </c>
      <c r="M688" s="57" t="s">
        <v>7418</v>
      </c>
      <c r="N688" t="s">
        <v>10937</v>
      </c>
      <c r="T688" s="2">
        <v>2</v>
      </c>
      <c r="U688" s="2">
        <f t="shared" si="41"/>
        <v>0</v>
      </c>
    </row>
    <row r="689" spans="1:22" customFormat="1" ht="15" x14ac:dyDescent="0.25">
      <c r="A689" s="38" t="s">
        <v>2146</v>
      </c>
      <c r="B689" s="39" t="s">
        <v>1372</v>
      </c>
      <c r="C689" s="40" t="s">
        <v>1373</v>
      </c>
      <c r="D689" s="57" t="s">
        <v>7378</v>
      </c>
      <c r="E689" s="41">
        <v>1</v>
      </c>
      <c r="F689" s="41">
        <v>1300000</v>
      </c>
      <c r="G689" s="42">
        <f t="shared" si="40"/>
        <v>50</v>
      </c>
      <c r="H689" s="43">
        <f t="shared" si="39"/>
        <v>1300000</v>
      </c>
      <c r="I689" s="57" t="s">
        <v>7381</v>
      </c>
      <c r="J689" s="58">
        <v>1</v>
      </c>
      <c r="K689" s="58">
        <v>1300000</v>
      </c>
      <c r="L689" s="57" t="s">
        <v>7420</v>
      </c>
      <c r="M689" s="57" t="s">
        <v>7418</v>
      </c>
      <c r="N689" t="s">
        <v>10937</v>
      </c>
      <c r="T689" s="2">
        <v>1</v>
      </c>
      <c r="U689" s="2">
        <f t="shared" si="41"/>
        <v>0</v>
      </c>
    </row>
    <row r="690" spans="1:22" customFormat="1" ht="15" x14ac:dyDescent="0.25">
      <c r="A690" s="38" t="s">
        <v>2146</v>
      </c>
      <c r="B690" s="39" t="s">
        <v>1374</v>
      </c>
      <c r="C690" s="40" t="s">
        <v>1375</v>
      </c>
      <c r="D690" s="57" t="s">
        <v>7378</v>
      </c>
      <c r="E690" s="41">
        <v>4</v>
      </c>
      <c r="F690" s="41">
        <v>6145000</v>
      </c>
      <c r="G690" s="42">
        <f t="shared" si="40"/>
        <v>236.34615384615384</v>
      </c>
      <c r="H690" s="43">
        <f t="shared" si="39"/>
        <v>1536250</v>
      </c>
      <c r="I690" s="57" t="s">
        <v>7381</v>
      </c>
      <c r="J690" s="58">
        <v>4</v>
      </c>
      <c r="K690" s="58">
        <v>6145000</v>
      </c>
      <c r="L690" s="57" t="s">
        <v>7420</v>
      </c>
      <c r="M690" s="57" t="s">
        <v>7418</v>
      </c>
      <c r="N690" t="s">
        <v>10937</v>
      </c>
      <c r="T690" s="2">
        <v>4</v>
      </c>
      <c r="U690" s="2">
        <f t="shared" si="41"/>
        <v>0</v>
      </c>
    </row>
    <row r="691" spans="1:22" customFormat="1" ht="15" x14ac:dyDescent="0.25">
      <c r="A691" s="38" t="s">
        <v>2146</v>
      </c>
      <c r="B691" s="39" t="s">
        <v>1376</v>
      </c>
      <c r="C691" s="40" t="s">
        <v>1377</v>
      </c>
      <c r="D691" s="57" t="s">
        <v>7378</v>
      </c>
      <c r="E691" s="41">
        <v>1</v>
      </c>
      <c r="F691" s="41">
        <v>1500901</v>
      </c>
      <c r="G691" s="42">
        <f t="shared" si="40"/>
        <v>57.726961538461538</v>
      </c>
      <c r="H691" s="43">
        <f t="shared" si="39"/>
        <v>1500901</v>
      </c>
      <c r="I691" s="57" t="s">
        <v>7381</v>
      </c>
      <c r="J691" s="58">
        <v>1</v>
      </c>
      <c r="K691" s="58">
        <v>1500901</v>
      </c>
      <c r="L691" s="57" t="s">
        <v>7420</v>
      </c>
      <c r="M691" s="57" t="s">
        <v>7418</v>
      </c>
      <c r="N691" t="s">
        <v>10937</v>
      </c>
      <c r="T691" s="2">
        <v>1</v>
      </c>
      <c r="U691" s="2">
        <f t="shared" si="41"/>
        <v>0</v>
      </c>
    </row>
    <row r="692" spans="1:22" customFormat="1" ht="15" x14ac:dyDescent="0.25">
      <c r="A692" s="38" t="s">
        <v>2146</v>
      </c>
      <c r="B692" s="39" t="s">
        <v>1378</v>
      </c>
      <c r="C692" s="40" t="s">
        <v>1379</v>
      </c>
      <c r="D692" s="57" t="s">
        <v>7378</v>
      </c>
      <c r="E692" s="41">
        <v>4</v>
      </c>
      <c r="F692" s="41">
        <v>6056243</v>
      </c>
      <c r="G692" s="42">
        <f t="shared" si="40"/>
        <v>232.93242307692307</v>
      </c>
      <c r="H692" s="43">
        <f t="shared" si="39"/>
        <v>1514060.75</v>
      </c>
      <c r="I692" s="57" t="s">
        <v>7381</v>
      </c>
      <c r="J692" s="58">
        <v>4</v>
      </c>
      <c r="K692" s="58">
        <v>6056243</v>
      </c>
      <c r="L692" s="57" t="s">
        <v>7420</v>
      </c>
      <c r="M692" s="57" t="s">
        <v>7418</v>
      </c>
      <c r="N692" t="s">
        <v>10937</v>
      </c>
      <c r="T692" s="2">
        <v>4</v>
      </c>
      <c r="U692" s="2">
        <f t="shared" si="41"/>
        <v>0</v>
      </c>
    </row>
    <row r="693" spans="1:22" customFormat="1" ht="15" x14ac:dyDescent="0.25">
      <c r="A693" s="38" t="s">
        <v>2146</v>
      </c>
      <c r="B693" s="39" t="s">
        <v>1380</v>
      </c>
      <c r="C693" s="40" t="s">
        <v>1381</v>
      </c>
      <c r="D693" s="57" t="s">
        <v>7378</v>
      </c>
      <c r="E693" s="41">
        <v>1</v>
      </c>
      <c r="F693" s="41">
        <v>1560000</v>
      </c>
      <c r="G693" s="42">
        <f t="shared" si="40"/>
        <v>60</v>
      </c>
      <c r="H693" s="43">
        <f t="shared" si="39"/>
        <v>1560000</v>
      </c>
      <c r="I693" s="57" t="s">
        <v>7381</v>
      </c>
      <c r="J693" s="58">
        <v>1</v>
      </c>
      <c r="K693" s="58">
        <v>1560000</v>
      </c>
      <c r="L693" s="57" t="s">
        <v>7420</v>
      </c>
      <c r="M693" s="57" t="s">
        <v>7418</v>
      </c>
      <c r="N693" t="s">
        <v>10937</v>
      </c>
      <c r="T693" s="2">
        <v>1</v>
      </c>
      <c r="U693" s="2">
        <f t="shared" si="41"/>
        <v>0</v>
      </c>
    </row>
    <row r="694" spans="1:22" customFormat="1" ht="15" x14ac:dyDescent="0.25">
      <c r="A694" s="38" t="s">
        <v>2146</v>
      </c>
      <c r="B694" s="39" t="s">
        <v>1382</v>
      </c>
      <c r="C694" s="40" t="s">
        <v>1383</v>
      </c>
      <c r="D694" s="57" t="s">
        <v>7378</v>
      </c>
      <c r="E694" s="41">
        <v>1</v>
      </c>
      <c r="F694" s="41">
        <v>1560000</v>
      </c>
      <c r="G694" s="42">
        <f t="shared" si="40"/>
        <v>60</v>
      </c>
      <c r="H694" s="43">
        <f t="shared" si="39"/>
        <v>1560000</v>
      </c>
      <c r="I694" s="57" t="s">
        <v>7381</v>
      </c>
      <c r="J694" s="58">
        <v>1</v>
      </c>
      <c r="K694" s="58">
        <v>1560000</v>
      </c>
      <c r="L694" s="57" t="s">
        <v>7420</v>
      </c>
      <c r="M694" s="57" t="s">
        <v>7418</v>
      </c>
      <c r="N694" t="s">
        <v>10937</v>
      </c>
      <c r="T694" s="2">
        <v>1</v>
      </c>
      <c r="U694" s="2">
        <f t="shared" si="41"/>
        <v>0</v>
      </c>
    </row>
    <row r="695" spans="1:22" customFormat="1" ht="15" x14ac:dyDescent="0.25">
      <c r="A695" s="38" t="s">
        <v>2146</v>
      </c>
      <c r="B695" s="39" t="s">
        <v>1384</v>
      </c>
      <c r="C695" s="40" t="s">
        <v>1385</v>
      </c>
      <c r="D695" s="57" t="s">
        <v>7378</v>
      </c>
      <c r="E695" s="41">
        <v>1</v>
      </c>
      <c r="F695" s="41">
        <v>1560000</v>
      </c>
      <c r="G695" s="42">
        <f t="shared" si="40"/>
        <v>60</v>
      </c>
      <c r="H695" s="43">
        <f t="shared" si="39"/>
        <v>1560000</v>
      </c>
      <c r="I695" s="57" t="s">
        <v>7381</v>
      </c>
      <c r="J695" s="58">
        <v>1</v>
      </c>
      <c r="K695" s="58">
        <v>1560000</v>
      </c>
      <c r="L695" s="57" t="s">
        <v>7420</v>
      </c>
      <c r="M695" s="57" t="s">
        <v>7418</v>
      </c>
      <c r="N695" t="s">
        <v>10937</v>
      </c>
      <c r="T695" s="2">
        <v>1</v>
      </c>
      <c r="U695" s="2">
        <f t="shared" si="41"/>
        <v>0</v>
      </c>
    </row>
    <row r="696" spans="1:22" customFormat="1" ht="15" x14ac:dyDescent="0.25">
      <c r="A696" s="38" t="s">
        <v>2146</v>
      </c>
      <c r="B696" s="39" t="s">
        <v>1386</v>
      </c>
      <c r="C696" s="40" t="s">
        <v>1387</v>
      </c>
      <c r="D696" s="57" t="s">
        <v>7378</v>
      </c>
      <c r="E696" s="41">
        <v>2</v>
      </c>
      <c r="F696" s="41">
        <v>2964000</v>
      </c>
      <c r="G696" s="42">
        <f t="shared" si="40"/>
        <v>114</v>
      </c>
      <c r="H696" s="43">
        <f t="shared" si="39"/>
        <v>1482000</v>
      </c>
      <c r="I696" s="57" t="s">
        <v>7381</v>
      </c>
      <c r="J696" s="58">
        <v>2</v>
      </c>
      <c r="K696" s="58">
        <v>2964000</v>
      </c>
      <c r="L696" s="57" t="s">
        <v>7420</v>
      </c>
      <c r="M696" s="57" t="s">
        <v>7418</v>
      </c>
      <c r="N696" t="s">
        <v>10937</v>
      </c>
      <c r="T696" s="2">
        <v>2</v>
      </c>
      <c r="U696" s="2">
        <f t="shared" si="41"/>
        <v>0</v>
      </c>
    </row>
    <row r="697" spans="1:22" customFormat="1" ht="15" x14ac:dyDescent="0.25">
      <c r="A697" s="38" t="s">
        <v>2146</v>
      </c>
      <c r="B697" s="39" t="s">
        <v>1388</v>
      </c>
      <c r="C697" s="40" t="s">
        <v>1389</v>
      </c>
      <c r="D697" s="57" t="s">
        <v>7378</v>
      </c>
      <c r="E697" s="41">
        <v>1</v>
      </c>
      <c r="F697" s="41">
        <v>1560000</v>
      </c>
      <c r="G697" s="42">
        <f t="shared" si="40"/>
        <v>60</v>
      </c>
      <c r="H697" s="43">
        <f t="shared" si="39"/>
        <v>1560000</v>
      </c>
      <c r="I697" s="57" t="s">
        <v>7381</v>
      </c>
      <c r="J697" s="58">
        <v>1</v>
      </c>
      <c r="K697" s="58">
        <v>1560000</v>
      </c>
      <c r="L697" s="57" t="s">
        <v>7420</v>
      </c>
      <c r="M697" s="57" t="s">
        <v>7418</v>
      </c>
      <c r="N697" t="s">
        <v>10937</v>
      </c>
      <c r="T697" s="2">
        <v>1</v>
      </c>
      <c r="U697" s="2">
        <f t="shared" si="41"/>
        <v>0</v>
      </c>
    </row>
    <row r="698" spans="1:22" customFormat="1" ht="15" x14ac:dyDescent="0.25">
      <c r="A698" s="38" t="s">
        <v>2146</v>
      </c>
      <c r="B698" s="39" t="s">
        <v>1390</v>
      </c>
      <c r="C698" s="40" t="s">
        <v>1391</v>
      </c>
      <c r="D698" s="57" t="s">
        <v>7383</v>
      </c>
      <c r="E698" s="41">
        <v>130</v>
      </c>
      <c r="F698" s="41">
        <v>2682550</v>
      </c>
      <c r="G698" s="42">
        <f t="shared" si="40"/>
        <v>103.175</v>
      </c>
      <c r="H698" s="43">
        <f t="shared" si="39"/>
        <v>20635</v>
      </c>
      <c r="I698" s="57" t="s">
        <v>7379</v>
      </c>
      <c r="J698" s="58">
        <v>0</v>
      </c>
      <c r="K698" s="58">
        <v>0</v>
      </c>
      <c r="L698" s="57" t="s">
        <v>7419</v>
      </c>
      <c r="M698" s="57"/>
      <c r="N698" t="s">
        <v>10939</v>
      </c>
      <c r="T698" s="2">
        <v>0</v>
      </c>
      <c r="U698" s="2">
        <f t="shared" si="41"/>
        <v>130</v>
      </c>
    </row>
    <row r="699" spans="1:22" customFormat="1" ht="15" x14ac:dyDescent="0.25">
      <c r="A699" s="38" t="s">
        <v>2146</v>
      </c>
      <c r="B699" s="39" t="s">
        <v>1392</v>
      </c>
      <c r="C699" s="40" t="s">
        <v>1393</v>
      </c>
      <c r="D699" s="57" t="s">
        <v>7378</v>
      </c>
      <c r="E699" s="41">
        <v>3</v>
      </c>
      <c r="F699" s="41">
        <v>4073930</v>
      </c>
      <c r="G699" s="42">
        <f t="shared" si="40"/>
        <v>156.68961538461539</v>
      </c>
      <c r="H699" s="43">
        <f t="shared" si="39"/>
        <v>1357976.6666666667</v>
      </c>
      <c r="I699" s="57" t="s">
        <v>7381</v>
      </c>
      <c r="J699" s="58">
        <v>3</v>
      </c>
      <c r="K699" s="58">
        <v>4073930</v>
      </c>
      <c r="L699" s="57" t="s">
        <v>7420</v>
      </c>
      <c r="M699" s="57" t="s">
        <v>7418</v>
      </c>
      <c r="N699" t="s">
        <v>10937</v>
      </c>
      <c r="T699" s="2">
        <v>3</v>
      </c>
      <c r="U699" s="2">
        <f t="shared" si="41"/>
        <v>0</v>
      </c>
    </row>
    <row r="700" spans="1:22" customFormat="1" ht="15" x14ac:dyDescent="0.25">
      <c r="A700" s="38" t="s">
        <v>2146</v>
      </c>
      <c r="B700" s="39" t="s">
        <v>1394</v>
      </c>
      <c r="C700" s="40" t="s">
        <v>1395</v>
      </c>
      <c r="D700" s="57" t="s">
        <v>7383</v>
      </c>
      <c r="E700" s="41">
        <v>15660</v>
      </c>
      <c r="F700" s="41">
        <v>14939640</v>
      </c>
      <c r="G700" s="42">
        <f t="shared" si="40"/>
        <v>574.60153846153844</v>
      </c>
      <c r="H700" s="43">
        <f t="shared" si="39"/>
        <v>954</v>
      </c>
      <c r="I700" s="57" t="s">
        <v>7380</v>
      </c>
      <c r="J700" s="58">
        <v>15660</v>
      </c>
      <c r="K700" s="58">
        <v>14939640</v>
      </c>
      <c r="L700" s="57" t="s">
        <v>7420</v>
      </c>
      <c r="M700" s="57" t="s">
        <v>7416</v>
      </c>
      <c r="N700" t="s">
        <v>10937</v>
      </c>
      <c r="O700" s="2"/>
      <c r="P700" s="2"/>
      <c r="Q700" s="2"/>
      <c r="R700" s="2"/>
      <c r="S700" s="2"/>
      <c r="T700" s="2">
        <v>0</v>
      </c>
      <c r="U700" s="2">
        <f t="shared" si="41"/>
        <v>15660</v>
      </c>
      <c r="V700" s="2">
        <f t="shared" ref="V700:V701" si="42">+U700*H700</f>
        <v>14939640</v>
      </c>
    </row>
    <row r="701" spans="1:22" customFormat="1" ht="15" x14ac:dyDescent="0.25">
      <c r="A701" s="38" t="s">
        <v>2146</v>
      </c>
      <c r="B701" s="39" t="s">
        <v>1396</v>
      </c>
      <c r="C701" s="40" t="s">
        <v>1397</v>
      </c>
      <c r="D701" s="57" t="s">
        <v>7383</v>
      </c>
      <c r="E701" s="41">
        <v>331</v>
      </c>
      <c r="F701" s="41">
        <v>87053</v>
      </c>
      <c r="G701" s="42">
        <f t="shared" si="40"/>
        <v>3.3481923076923077</v>
      </c>
      <c r="H701" s="43">
        <f t="shared" si="39"/>
        <v>263</v>
      </c>
      <c r="I701" s="57" t="s">
        <v>7380</v>
      </c>
      <c r="J701" s="58">
        <v>331</v>
      </c>
      <c r="K701" s="58">
        <v>87053</v>
      </c>
      <c r="L701" s="57" t="s">
        <v>7420</v>
      </c>
      <c r="M701" s="57" t="s">
        <v>7416</v>
      </c>
      <c r="N701" t="s">
        <v>10937</v>
      </c>
      <c r="O701" s="2"/>
      <c r="P701" s="2"/>
      <c r="Q701" s="2"/>
      <c r="R701" s="2"/>
      <c r="S701" s="2"/>
      <c r="T701" s="2">
        <v>0</v>
      </c>
      <c r="U701" s="2">
        <f t="shared" si="41"/>
        <v>331</v>
      </c>
      <c r="V701" s="2">
        <f t="shared" si="42"/>
        <v>87053</v>
      </c>
    </row>
    <row r="702" spans="1:22" customFormat="1" ht="15" x14ac:dyDescent="0.25">
      <c r="A702" s="38" t="s">
        <v>2146</v>
      </c>
      <c r="B702" s="39" t="s">
        <v>1398</v>
      </c>
      <c r="C702" s="40" t="s">
        <v>1399</v>
      </c>
      <c r="D702" s="57" t="s">
        <v>7387</v>
      </c>
      <c r="E702" s="41">
        <v>750</v>
      </c>
      <c r="F702" s="41">
        <v>88841250</v>
      </c>
      <c r="G702" s="42">
        <f t="shared" si="40"/>
        <v>3416.9711538461538</v>
      </c>
      <c r="H702" s="43">
        <f t="shared" si="39"/>
        <v>118455</v>
      </c>
      <c r="I702" s="57" t="s">
        <v>7379</v>
      </c>
      <c r="J702" s="58">
        <v>0</v>
      </c>
      <c r="K702" s="58">
        <v>0</v>
      </c>
      <c r="L702" s="57" t="s">
        <v>7419</v>
      </c>
      <c r="M702" s="57"/>
      <c r="N702" t="s">
        <v>10939</v>
      </c>
      <c r="T702" s="2">
        <v>0</v>
      </c>
      <c r="U702" s="2">
        <f t="shared" si="41"/>
        <v>750</v>
      </c>
    </row>
    <row r="703" spans="1:22" customFormat="1" ht="15" x14ac:dyDescent="0.25">
      <c r="A703" s="38" t="s">
        <v>2146</v>
      </c>
      <c r="B703" s="39" t="s">
        <v>1400</v>
      </c>
      <c r="C703" s="40" t="s">
        <v>1401</v>
      </c>
      <c r="D703" s="57" t="s">
        <v>7387</v>
      </c>
      <c r="E703" s="41">
        <v>25</v>
      </c>
      <c r="F703" s="41">
        <v>888698</v>
      </c>
      <c r="G703" s="42">
        <f t="shared" si="40"/>
        <v>34.180692307692304</v>
      </c>
      <c r="H703" s="43">
        <f t="shared" si="39"/>
        <v>35547.919999999998</v>
      </c>
      <c r="I703" s="57" t="s">
        <v>7390</v>
      </c>
      <c r="J703" s="58">
        <v>25</v>
      </c>
      <c r="K703" s="58">
        <v>888698</v>
      </c>
      <c r="L703" s="57" t="s">
        <v>7420</v>
      </c>
      <c r="M703" s="57" t="s">
        <v>7416</v>
      </c>
      <c r="N703" t="s">
        <v>10937</v>
      </c>
      <c r="O703" s="2"/>
      <c r="P703" s="2"/>
      <c r="Q703" s="2"/>
      <c r="R703" s="2"/>
      <c r="S703" s="2"/>
      <c r="T703" s="2">
        <v>0</v>
      </c>
      <c r="U703" s="2">
        <f t="shared" si="41"/>
        <v>25</v>
      </c>
      <c r="V703" s="2">
        <f t="shared" ref="V703:V704" si="43">+U703*H703</f>
        <v>888698</v>
      </c>
    </row>
    <row r="704" spans="1:22" customFormat="1" ht="15" x14ac:dyDescent="0.25">
      <c r="A704" s="38" t="s">
        <v>2146</v>
      </c>
      <c r="B704" s="39" t="s">
        <v>1402</v>
      </c>
      <c r="C704" s="40" t="s">
        <v>1403</v>
      </c>
      <c r="D704" s="57" t="s">
        <v>7383</v>
      </c>
      <c r="E704" s="41">
        <v>930</v>
      </c>
      <c r="F704" s="41">
        <v>646350</v>
      </c>
      <c r="G704" s="42">
        <f t="shared" si="40"/>
        <v>24.859615384615385</v>
      </c>
      <c r="H704" s="43">
        <f t="shared" si="39"/>
        <v>695</v>
      </c>
      <c r="I704" s="57" t="s">
        <v>7388</v>
      </c>
      <c r="J704" s="58">
        <v>930</v>
      </c>
      <c r="K704" s="58">
        <v>646350</v>
      </c>
      <c r="L704" s="57" t="s">
        <v>7420</v>
      </c>
      <c r="M704" s="57" t="s">
        <v>7416</v>
      </c>
      <c r="N704" t="s">
        <v>10937</v>
      </c>
      <c r="O704" s="2"/>
      <c r="P704" s="2"/>
      <c r="Q704" s="2"/>
      <c r="R704" s="2"/>
      <c r="S704" s="2"/>
      <c r="T704" s="2">
        <v>0</v>
      </c>
      <c r="U704" s="2">
        <f t="shared" si="41"/>
        <v>930</v>
      </c>
      <c r="V704" s="2">
        <f t="shared" si="43"/>
        <v>646350</v>
      </c>
    </row>
    <row r="705" spans="1:21" customFormat="1" ht="15" x14ac:dyDescent="0.25">
      <c r="A705" s="38" t="s">
        <v>2146</v>
      </c>
      <c r="B705" s="39" t="s">
        <v>1404</v>
      </c>
      <c r="C705" s="40" t="s">
        <v>1405</v>
      </c>
      <c r="D705" s="215" t="s">
        <v>7378</v>
      </c>
      <c r="E705" s="41">
        <v>4000</v>
      </c>
      <c r="F705" s="41">
        <v>14731904</v>
      </c>
      <c r="G705" s="42">
        <f t="shared" si="40"/>
        <v>566.61169230769235</v>
      </c>
      <c r="H705" s="43">
        <f t="shared" si="39"/>
        <v>3682.9760000000001</v>
      </c>
      <c r="I705" s="57" t="s">
        <v>7381</v>
      </c>
      <c r="J705" s="58">
        <v>4000</v>
      </c>
      <c r="K705" s="58">
        <v>14731904</v>
      </c>
      <c r="L705" s="57" t="s">
        <v>7420</v>
      </c>
      <c r="M705" s="57" t="s">
        <v>7418</v>
      </c>
      <c r="N705" t="s">
        <v>10937</v>
      </c>
      <c r="O705" s="21"/>
      <c r="P705" s="21"/>
      <c r="T705" s="2">
        <v>4000</v>
      </c>
      <c r="U705" s="2">
        <f t="shared" si="41"/>
        <v>0</v>
      </c>
    </row>
    <row r="706" spans="1:21" customFormat="1" ht="15" x14ac:dyDescent="0.25">
      <c r="A706" s="38" t="s">
        <v>2146</v>
      </c>
      <c r="B706" s="39" t="s">
        <v>1406</v>
      </c>
      <c r="C706" s="40" t="s">
        <v>1407</v>
      </c>
      <c r="D706" s="57" t="s">
        <v>7378</v>
      </c>
      <c r="E706" s="41">
        <v>22940</v>
      </c>
      <c r="F706" s="41">
        <v>81432591</v>
      </c>
      <c r="G706" s="42">
        <f t="shared" si="40"/>
        <v>3132.0227307692307</v>
      </c>
      <c r="H706" s="43">
        <f t="shared" si="39"/>
        <v>3549.8078029642547</v>
      </c>
      <c r="I706" s="57" t="s">
        <v>7381</v>
      </c>
      <c r="J706" s="58">
        <v>22940</v>
      </c>
      <c r="K706" s="58">
        <v>81432591</v>
      </c>
      <c r="L706" s="57" t="s">
        <v>7420</v>
      </c>
      <c r="M706" s="57" t="s">
        <v>7418</v>
      </c>
      <c r="N706" t="s">
        <v>10937</v>
      </c>
      <c r="T706" s="2">
        <v>22940</v>
      </c>
      <c r="U706" s="2">
        <f t="shared" si="41"/>
        <v>0</v>
      </c>
    </row>
    <row r="707" spans="1:21" customFormat="1" ht="15" x14ac:dyDescent="0.25">
      <c r="A707" s="38" t="s">
        <v>2146</v>
      </c>
      <c r="B707" s="39" t="s">
        <v>1408</v>
      </c>
      <c r="C707" s="40" t="s">
        <v>1409</v>
      </c>
      <c r="D707" s="215" t="s">
        <v>7378</v>
      </c>
      <c r="E707" s="41">
        <v>23074</v>
      </c>
      <c r="F707" s="41">
        <v>86342072</v>
      </c>
      <c r="G707" s="42">
        <f t="shared" si="40"/>
        <v>3320.8489230769233</v>
      </c>
      <c r="H707" s="43">
        <f t="shared" si="39"/>
        <v>3741.9637687440409</v>
      </c>
      <c r="I707" s="57" t="s">
        <v>7381</v>
      </c>
      <c r="J707" s="58">
        <v>23074</v>
      </c>
      <c r="K707" s="58">
        <v>86342072</v>
      </c>
      <c r="L707" s="57" t="s">
        <v>7420</v>
      </c>
      <c r="M707" s="57" t="s">
        <v>7418</v>
      </c>
      <c r="N707" t="s">
        <v>10937</v>
      </c>
      <c r="O707" s="21"/>
      <c r="P707" s="21"/>
      <c r="T707" s="2">
        <v>23074</v>
      </c>
      <c r="U707" s="2">
        <f t="shared" si="41"/>
        <v>0</v>
      </c>
    </row>
    <row r="708" spans="1:21" customFormat="1" ht="15" x14ac:dyDescent="0.25">
      <c r="A708" s="38" t="s">
        <v>2146</v>
      </c>
      <c r="B708" s="39" t="s">
        <v>1410</v>
      </c>
      <c r="C708" s="40" t="s">
        <v>1411</v>
      </c>
      <c r="D708" s="215" t="s">
        <v>7378</v>
      </c>
      <c r="E708" s="41">
        <v>14249</v>
      </c>
      <c r="F708" s="41">
        <v>51965624</v>
      </c>
      <c r="G708" s="42">
        <f t="shared" si="40"/>
        <v>1998.6778461538461</v>
      </c>
      <c r="H708" s="43">
        <f t="shared" si="39"/>
        <v>3646.9663836058671</v>
      </c>
      <c r="I708" s="57" t="s">
        <v>7381</v>
      </c>
      <c r="J708" s="58">
        <v>14249</v>
      </c>
      <c r="K708" s="58">
        <v>51965624</v>
      </c>
      <c r="L708" s="57" t="s">
        <v>7420</v>
      </c>
      <c r="M708" s="57" t="s">
        <v>7418</v>
      </c>
      <c r="N708" t="s">
        <v>10937</v>
      </c>
      <c r="O708" s="21"/>
      <c r="P708" s="21"/>
      <c r="T708" s="2">
        <v>14249</v>
      </c>
      <c r="U708" s="2">
        <f t="shared" si="41"/>
        <v>0</v>
      </c>
    </row>
    <row r="709" spans="1:21" customFormat="1" ht="15" x14ac:dyDescent="0.25">
      <c r="A709" s="38" t="s">
        <v>2146</v>
      </c>
      <c r="B709" s="39" t="s">
        <v>1412</v>
      </c>
      <c r="C709" s="40" t="s">
        <v>1413</v>
      </c>
      <c r="D709" s="215" t="s">
        <v>7378</v>
      </c>
      <c r="E709" s="41">
        <v>28403</v>
      </c>
      <c r="F709" s="41">
        <v>101867598</v>
      </c>
      <c r="G709" s="42">
        <f t="shared" si="40"/>
        <v>3917.9845384615382</v>
      </c>
      <c r="H709" s="43">
        <f t="shared" ref="H709:H772" si="44">IFERROR(F709/E709,0)</f>
        <v>3586.508397000317</v>
      </c>
      <c r="I709" s="57" t="s">
        <v>7381</v>
      </c>
      <c r="J709" s="58">
        <v>28403</v>
      </c>
      <c r="K709" s="58">
        <v>101867598</v>
      </c>
      <c r="L709" s="57" t="s">
        <v>7420</v>
      </c>
      <c r="M709" s="57" t="s">
        <v>7418</v>
      </c>
      <c r="N709" t="s">
        <v>10937</v>
      </c>
      <c r="O709" s="21"/>
      <c r="P709" s="21"/>
      <c r="T709" s="2">
        <v>28403</v>
      </c>
      <c r="U709" s="2">
        <f t="shared" si="41"/>
        <v>0</v>
      </c>
    </row>
    <row r="710" spans="1:21" customFormat="1" ht="15" x14ac:dyDescent="0.25">
      <c r="A710" s="38" t="s">
        <v>2146</v>
      </c>
      <c r="B710" s="39" t="s">
        <v>1414</v>
      </c>
      <c r="C710" s="40" t="s">
        <v>1415</v>
      </c>
      <c r="D710" s="57" t="s">
        <v>7378</v>
      </c>
      <c r="E710" s="41">
        <v>5145</v>
      </c>
      <c r="F710" s="41">
        <v>19037845</v>
      </c>
      <c r="G710" s="42">
        <f t="shared" ref="G710:G773" si="45">+F710/$G$1</f>
        <v>732.22480769230765</v>
      </c>
      <c r="H710" s="43">
        <f t="shared" si="44"/>
        <v>3700.2614188532557</v>
      </c>
      <c r="I710" s="57" t="s">
        <v>7381</v>
      </c>
      <c r="J710" s="58">
        <v>5145</v>
      </c>
      <c r="K710" s="58">
        <v>19037845</v>
      </c>
      <c r="L710" s="57" t="s">
        <v>7420</v>
      </c>
      <c r="M710" s="57" t="s">
        <v>7418</v>
      </c>
      <c r="N710" t="s">
        <v>10937</v>
      </c>
      <c r="T710" s="2">
        <v>5145</v>
      </c>
      <c r="U710" s="2">
        <f t="shared" ref="U710:U773" si="46">+E710-T710</f>
        <v>0</v>
      </c>
    </row>
    <row r="711" spans="1:21" customFormat="1" ht="15" x14ac:dyDescent="0.25">
      <c r="A711" s="38" t="s">
        <v>2146</v>
      </c>
      <c r="B711" s="39" t="s">
        <v>1416</v>
      </c>
      <c r="C711" s="40" t="s">
        <v>1417</v>
      </c>
      <c r="D711" s="215" t="s">
        <v>7378</v>
      </c>
      <c r="E711" s="41">
        <v>18117</v>
      </c>
      <c r="F711" s="41">
        <v>65859836</v>
      </c>
      <c r="G711" s="42">
        <f t="shared" si="45"/>
        <v>2533.0706153846154</v>
      </c>
      <c r="H711" s="43">
        <f t="shared" si="44"/>
        <v>3635.2506485621238</v>
      </c>
      <c r="I711" s="57" t="s">
        <v>7381</v>
      </c>
      <c r="J711" s="58">
        <v>18117</v>
      </c>
      <c r="K711" s="58">
        <v>65859836</v>
      </c>
      <c r="L711" s="57" t="s">
        <v>7420</v>
      </c>
      <c r="M711" s="57" t="s">
        <v>7418</v>
      </c>
      <c r="N711" t="s">
        <v>10937</v>
      </c>
      <c r="O711" s="21"/>
      <c r="P711" s="21"/>
      <c r="T711" s="2">
        <v>18117</v>
      </c>
      <c r="U711" s="2">
        <f t="shared" si="46"/>
        <v>0</v>
      </c>
    </row>
    <row r="712" spans="1:21" customFormat="1" ht="15" x14ac:dyDescent="0.25">
      <c r="A712" s="38" t="s">
        <v>2146</v>
      </c>
      <c r="B712" s="39" t="s">
        <v>1418</v>
      </c>
      <c r="C712" s="40" t="s">
        <v>1419</v>
      </c>
      <c r="D712" s="215" t="s">
        <v>7378</v>
      </c>
      <c r="E712" s="41">
        <v>4000</v>
      </c>
      <c r="F712" s="41">
        <v>14731443</v>
      </c>
      <c r="G712" s="42">
        <f t="shared" si="45"/>
        <v>566.59396153846149</v>
      </c>
      <c r="H712" s="43">
        <f t="shared" si="44"/>
        <v>3682.8607499999998</v>
      </c>
      <c r="I712" s="57" t="s">
        <v>7381</v>
      </c>
      <c r="J712" s="58">
        <v>4000</v>
      </c>
      <c r="K712" s="58">
        <v>14731443</v>
      </c>
      <c r="L712" s="57" t="s">
        <v>7420</v>
      </c>
      <c r="M712" s="57" t="s">
        <v>7418</v>
      </c>
      <c r="N712" t="s">
        <v>10937</v>
      </c>
      <c r="O712" s="21"/>
      <c r="P712" s="21"/>
      <c r="T712" s="2">
        <v>4000</v>
      </c>
      <c r="U712" s="2">
        <f t="shared" si="46"/>
        <v>0</v>
      </c>
    </row>
    <row r="713" spans="1:21" customFormat="1" ht="15" x14ac:dyDescent="0.25">
      <c r="A713" s="38" t="s">
        <v>2146</v>
      </c>
      <c r="B713" s="39" t="s">
        <v>1420</v>
      </c>
      <c r="C713" s="40" t="s">
        <v>1421</v>
      </c>
      <c r="D713" s="57" t="s">
        <v>7378</v>
      </c>
      <c r="E713" s="41">
        <v>10</v>
      </c>
      <c r="F713" s="41">
        <v>8770228</v>
      </c>
      <c r="G713" s="42">
        <f t="shared" si="45"/>
        <v>337.31646153846151</v>
      </c>
      <c r="H713" s="43">
        <f t="shared" si="44"/>
        <v>877022.8</v>
      </c>
      <c r="I713" s="57" t="s">
        <v>7381</v>
      </c>
      <c r="J713" s="58">
        <v>10</v>
      </c>
      <c r="K713" s="58">
        <v>8770228</v>
      </c>
      <c r="L713" s="57" t="s">
        <v>7420</v>
      </c>
      <c r="M713" s="57" t="s">
        <v>7418</v>
      </c>
      <c r="N713" t="s">
        <v>10937</v>
      </c>
      <c r="T713" s="2">
        <v>10</v>
      </c>
      <c r="U713" s="2">
        <f t="shared" si="46"/>
        <v>0</v>
      </c>
    </row>
    <row r="714" spans="1:21" customFormat="1" ht="15" x14ac:dyDescent="0.25">
      <c r="A714" s="38" t="s">
        <v>2146</v>
      </c>
      <c r="B714" s="39" t="s">
        <v>1422</v>
      </c>
      <c r="C714" s="40" t="s">
        <v>1423</v>
      </c>
      <c r="D714" s="57" t="s">
        <v>7378</v>
      </c>
      <c r="E714" s="41">
        <v>10</v>
      </c>
      <c r="F714" s="41">
        <v>8769006</v>
      </c>
      <c r="G714" s="42">
        <f t="shared" si="45"/>
        <v>337.26946153846154</v>
      </c>
      <c r="H714" s="43">
        <f t="shared" si="44"/>
        <v>876900.6</v>
      </c>
      <c r="I714" s="57" t="s">
        <v>7381</v>
      </c>
      <c r="J714" s="58">
        <v>10</v>
      </c>
      <c r="K714" s="58">
        <v>8769006</v>
      </c>
      <c r="L714" s="57" t="s">
        <v>7420</v>
      </c>
      <c r="M714" s="57" t="s">
        <v>7418</v>
      </c>
      <c r="N714" t="s">
        <v>10937</v>
      </c>
      <c r="T714" s="2">
        <v>10</v>
      </c>
      <c r="U714" s="2">
        <f t="shared" si="46"/>
        <v>0</v>
      </c>
    </row>
    <row r="715" spans="1:21" customFormat="1" ht="15" x14ac:dyDescent="0.25">
      <c r="A715" s="38" t="s">
        <v>2146</v>
      </c>
      <c r="B715" s="39" t="s">
        <v>1424</v>
      </c>
      <c r="C715" s="40" t="s">
        <v>1425</v>
      </c>
      <c r="D715" s="57" t="s">
        <v>7378</v>
      </c>
      <c r="E715" s="41">
        <v>10</v>
      </c>
      <c r="F715" s="41">
        <v>11431986</v>
      </c>
      <c r="G715" s="42">
        <f t="shared" si="45"/>
        <v>439.69176923076924</v>
      </c>
      <c r="H715" s="43">
        <f t="shared" si="44"/>
        <v>1143198.6000000001</v>
      </c>
      <c r="I715" s="57" t="s">
        <v>7381</v>
      </c>
      <c r="J715" s="58">
        <v>10</v>
      </c>
      <c r="K715" s="58">
        <v>11431986</v>
      </c>
      <c r="L715" s="57" t="s">
        <v>7420</v>
      </c>
      <c r="M715" s="57" t="s">
        <v>7418</v>
      </c>
      <c r="N715" t="s">
        <v>10937</v>
      </c>
      <c r="T715" s="2">
        <v>10</v>
      </c>
      <c r="U715" s="2">
        <f t="shared" si="46"/>
        <v>0</v>
      </c>
    </row>
    <row r="716" spans="1:21" customFormat="1" ht="15" x14ac:dyDescent="0.25">
      <c r="A716" s="38" t="s">
        <v>2146</v>
      </c>
      <c r="B716" s="39" t="s">
        <v>1426</v>
      </c>
      <c r="C716" s="40" t="s">
        <v>1427</v>
      </c>
      <c r="D716" s="57" t="s">
        <v>7378</v>
      </c>
      <c r="E716" s="41">
        <v>10</v>
      </c>
      <c r="F716" s="41">
        <v>11431986</v>
      </c>
      <c r="G716" s="42">
        <f t="shared" si="45"/>
        <v>439.69176923076924</v>
      </c>
      <c r="H716" s="43">
        <f t="shared" si="44"/>
        <v>1143198.6000000001</v>
      </c>
      <c r="I716" s="57" t="s">
        <v>7381</v>
      </c>
      <c r="J716" s="58">
        <v>10</v>
      </c>
      <c r="K716" s="58">
        <v>11431986</v>
      </c>
      <c r="L716" s="57" t="s">
        <v>7420</v>
      </c>
      <c r="M716" s="57" t="s">
        <v>7418</v>
      </c>
      <c r="N716" t="s">
        <v>10937</v>
      </c>
      <c r="T716" s="2">
        <v>10</v>
      </c>
      <c r="U716" s="2">
        <f t="shared" si="46"/>
        <v>0</v>
      </c>
    </row>
    <row r="717" spans="1:21" customFormat="1" ht="15" x14ac:dyDescent="0.25">
      <c r="A717" s="38" t="s">
        <v>2146</v>
      </c>
      <c r="B717" s="39" t="s">
        <v>1428</v>
      </c>
      <c r="C717" s="40" t="s">
        <v>1429</v>
      </c>
      <c r="D717" s="57" t="s">
        <v>7378</v>
      </c>
      <c r="E717" s="41">
        <v>10</v>
      </c>
      <c r="F717" s="41">
        <v>11431986</v>
      </c>
      <c r="G717" s="42">
        <f t="shared" si="45"/>
        <v>439.69176923076924</v>
      </c>
      <c r="H717" s="43">
        <f t="shared" si="44"/>
        <v>1143198.6000000001</v>
      </c>
      <c r="I717" s="57" t="s">
        <v>7381</v>
      </c>
      <c r="J717" s="58">
        <v>10</v>
      </c>
      <c r="K717" s="58">
        <v>11431986</v>
      </c>
      <c r="L717" s="57" t="s">
        <v>7420</v>
      </c>
      <c r="M717" s="57" t="s">
        <v>7418</v>
      </c>
      <c r="N717" t="s">
        <v>10937</v>
      </c>
      <c r="T717" s="2">
        <v>10</v>
      </c>
      <c r="U717" s="2">
        <f t="shared" si="46"/>
        <v>0</v>
      </c>
    </row>
    <row r="718" spans="1:21" customFormat="1" ht="15" x14ac:dyDescent="0.25">
      <c r="A718" s="38" t="s">
        <v>2146</v>
      </c>
      <c r="B718" s="39" t="s">
        <v>1430</v>
      </c>
      <c r="C718" s="40" t="s">
        <v>1431</v>
      </c>
      <c r="D718" s="57" t="s">
        <v>7378</v>
      </c>
      <c r="E718" s="41">
        <v>10</v>
      </c>
      <c r="F718" s="41">
        <v>8769006</v>
      </c>
      <c r="G718" s="42">
        <f t="shared" si="45"/>
        <v>337.26946153846154</v>
      </c>
      <c r="H718" s="43">
        <f t="shared" si="44"/>
        <v>876900.6</v>
      </c>
      <c r="I718" s="57" t="s">
        <v>7381</v>
      </c>
      <c r="J718" s="58">
        <v>10</v>
      </c>
      <c r="K718" s="58">
        <v>8769006</v>
      </c>
      <c r="L718" s="57" t="s">
        <v>7420</v>
      </c>
      <c r="M718" s="57" t="s">
        <v>7418</v>
      </c>
      <c r="N718" t="s">
        <v>10937</v>
      </c>
      <c r="T718" s="2">
        <v>10</v>
      </c>
      <c r="U718" s="2">
        <f t="shared" si="46"/>
        <v>0</v>
      </c>
    </row>
    <row r="719" spans="1:21" customFormat="1" ht="15" x14ac:dyDescent="0.25">
      <c r="A719" s="38" t="s">
        <v>2146</v>
      </c>
      <c r="B719" s="39" t="s">
        <v>1432</v>
      </c>
      <c r="C719" s="40" t="s">
        <v>1433</v>
      </c>
      <c r="D719" s="57" t="s">
        <v>7378</v>
      </c>
      <c r="E719" s="41">
        <v>10</v>
      </c>
      <c r="F719" s="41">
        <v>8762486</v>
      </c>
      <c r="G719" s="42">
        <f t="shared" si="45"/>
        <v>337.01869230769233</v>
      </c>
      <c r="H719" s="43">
        <f t="shared" si="44"/>
        <v>876248.6</v>
      </c>
      <c r="I719" s="57" t="s">
        <v>7381</v>
      </c>
      <c r="J719" s="58">
        <v>10</v>
      </c>
      <c r="K719" s="58">
        <v>8762486</v>
      </c>
      <c r="L719" s="57" t="s">
        <v>7420</v>
      </c>
      <c r="M719" s="57" t="s">
        <v>7418</v>
      </c>
      <c r="N719" t="s">
        <v>10937</v>
      </c>
      <c r="T719" s="2">
        <v>10</v>
      </c>
      <c r="U719" s="2">
        <f t="shared" si="46"/>
        <v>0</v>
      </c>
    </row>
    <row r="720" spans="1:21" customFormat="1" ht="15" x14ac:dyDescent="0.25">
      <c r="A720" s="38" t="s">
        <v>2146</v>
      </c>
      <c r="B720" s="39" t="s">
        <v>1434</v>
      </c>
      <c r="C720" s="40" t="s">
        <v>1435</v>
      </c>
      <c r="D720" s="57" t="s">
        <v>7378</v>
      </c>
      <c r="E720" s="41">
        <v>10</v>
      </c>
      <c r="F720" s="41">
        <v>11423486</v>
      </c>
      <c r="G720" s="42">
        <f t="shared" si="45"/>
        <v>439.36484615384614</v>
      </c>
      <c r="H720" s="43">
        <f t="shared" si="44"/>
        <v>1142348.6000000001</v>
      </c>
      <c r="I720" s="57" t="s">
        <v>7381</v>
      </c>
      <c r="J720" s="58">
        <v>10</v>
      </c>
      <c r="K720" s="58">
        <v>11423486</v>
      </c>
      <c r="L720" s="57" t="s">
        <v>7420</v>
      </c>
      <c r="M720" s="57" t="s">
        <v>7418</v>
      </c>
      <c r="N720" t="s">
        <v>10937</v>
      </c>
      <c r="T720" s="2">
        <v>10</v>
      </c>
      <c r="U720" s="2">
        <f t="shared" si="46"/>
        <v>0</v>
      </c>
    </row>
    <row r="721" spans="1:22" customFormat="1" ht="15" x14ac:dyDescent="0.25">
      <c r="A721" s="38" t="s">
        <v>2146</v>
      </c>
      <c r="B721" s="39" t="s">
        <v>1436</v>
      </c>
      <c r="C721" s="40" t="s">
        <v>1437</v>
      </c>
      <c r="D721" s="57" t="s">
        <v>7378</v>
      </c>
      <c r="E721" s="41">
        <v>1791</v>
      </c>
      <c r="F721" s="41">
        <v>6280607</v>
      </c>
      <c r="G721" s="42">
        <f t="shared" si="45"/>
        <v>241.5618076923077</v>
      </c>
      <c r="H721" s="43">
        <f t="shared" si="44"/>
        <v>3506.7599106644334</v>
      </c>
      <c r="I721" s="57" t="s">
        <v>7381</v>
      </c>
      <c r="J721" s="58">
        <v>1791</v>
      </c>
      <c r="K721" s="58">
        <v>6280607</v>
      </c>
      <c r="L721" s="57" t="s">
        <v>7420</v>
      </c>
      <c r="M721" s="57" t="s">
        <v>7418</v>
      </c>
      <c r="N721" t="s">
        <v>10937</v>
      </c>
      <c r="T721" s="2">
        <v>1791</v>
      </c>
      <c r="U721" s="2">
        <f t="shared" si="46"/>
        <v>0</v>
      </c>
    </row>
    <row r="722" spans="1:22" customFormat="1" ht="15" x14ac:dyDescent="0.25">
      <c r="A722" s="38" t="s">
        <v>2146</v>
      </c>
      <c r="B722" s="39" t="s">
        <v>1438</v>
      </c>
      <c r="C722" s="40" t="s">
        <v>1439</v>
      </c>
      <c r="D722" s="57" t="s">
        <v>7378</v>
      </c>
      <c r="E722" s="41">
        <v>2964</v>
      </c>
      <c r="F722" s="41">
        <v>10394037</v>
      </c>
      <c r="G722" s="42">
        <f t="shared" si="45"/>
        <v>399.77065384615383</v>
      </c>
      <c r="H722" s="43">
        <f t="shared" si="44"/>
        <v>3506.7601214574897</v>
      </c>
      <c r="I722" s="57" t="s">
        <v>7381</v>
      </c>
      <c r="J722" s="58">
        <v>2964</v>
      </c>
      <c r="K722" s="58">
        <v>10394037</v>
      </c>
      <c r="L722" s="57" t="s">
        <v>7420</v>
      </c>
      <c r="M722" s="57" t="s">
        <v>7418</v>
      </c>
      <c r="N722" t="s">
        <v>10937</v>
      </c>
      <c r="T722" s="2">
        <v>2964</v>
      </c>
      <c r="U722" s="2">
        <f t="shared" si="46"/>
        <v>0</v>
      </c>
    </row>
    <row r="723" spans="1:22" customFormat="1" ht="15" x14ac:dyDescent="0.25">
      <c r="A723" s="38" t="s">
        <v>2146</v>
      </c>
      <c r="B723" s="39" t="s">
        <v>1440</v>
      </c>
      <c r="C723" s="40" t="s">
        <v>1441</v>
      </c>
      <c r="D723" s="57" t="s">
        <v>7378</v>
      </c>
      <c r="E723" s="41">
        <v>2520</v>
      </c>
      <c r="F723" s="41">
        <v>8837035</v>
      </c>
      <c r="G723" s="42">
        <f t="shared" si="45"/>
        <v>339.88596153846152</v>
      </c>
      <c r="H723" s="43">
        <f t="shared" si="44"/>
        <v>3506.7599206349205</v>
      </c>
      <c r="I723" s="57" t="s">
        <v>7381</v>
      </c>
      <c r="J723" s="58">
        <v>2520</v>
      </c>
      <c r="K723" s="58">
        <v>8837035</v>
      </c>
      <c r="L723" s="57" t="s">
        <v>7420</v>
      </c>
      <c r="M723" s="57" t="s">
        <v>7418</v>
      </c>
      <c r="N723" t="s">
        <v>10937</v>
      </c>
      <c r="T723" s="2">
        <v>2520</v>
      </c>
      <c r="U723" s="2">
        <f t="shared" si="46"/>
        <v>0</v>
      </c>
    </row>
    <row r="724" spans="1:22" customFormat="1" ht="15" x14ac:dyDescent="0.25">
      <c r="A724" s="38" t="s">
        <v>2146</v>
      </c>
      <c r="B724" s="39" t="s">
        <v>1442</v>
      </c>
      <c r="C724" s="40" t="s">
        <v>1443</v>
      </c>
      <c r="D724" s="57" t="s">
        <v>7378</v>
      </c>
      <c r="E724" s="41">
        <v>1972</v>
      </c>
      <c r="F724" s="41">
        <v>6915331</v>
      </c>
      <c r="G724" s="42">
        <f t="shared" si="45"/>
        <v>265.97426923076921</v>
      </c>
      <c r="H724" s="43">
        <f t="shared" si="44"/>
        <v>3506.7601419878297</v>
      </c>
      <c r="I724" s="57" t="s">
        <v>7381</v>
      </c>
      <c r="J724" s="58">
        <v>1972</v>
      </c>
      <c r="K724" s="58">
        <v>6915331</v>
      </c>
      <c r="L724" s="57" t="s">
        <v>7420</v>
      </c>
      <c r="M724" s="57" t="s">
        <v>7418</v>
      </c>
      <c r="N724" t="s">
        <v>10937</v>
      </c>
      <c r="T724" s="2">
        <v>1972</v>
      </c>
      <c r="U724" s="2">
        <f t="shared" si="46"/>
        <v>0</v>
      </c>
    </row>
    <row r="725" spans="1:22" customFormat="1" ht="15" x14ac:dyDescent="0.25">
      <c r="A725" s="38" t="s">
        <v>2146</v>
      </c>
      <c r="B725" s="39" t="s">
        <v>1444</v>
      </c>
      <c r="C725" s="40" t="s">
        <v>1445</v>
      </c>
      <c r="D725" s="57" t="s">
        <v>7378</v>
      </c>
      <c r="E725" s="41">
        <v>1579</v>
      </c>
      <c r="F725" s="41">
        <v>5537174</v>
      </c>
      <c r="G725" s="42">
        <f t="shared" si="45"/>
        <v>212.96823076923076</v>
      </c>
      <c r="H725" s="43">
        <f t="shared" si="44"/>
        <v>3506.759974667511</v>
      </c>
      <c r="I725" s="57" t="s">
        <v>7381</v>
      </c>
      <c r="J725" s="58">
        <v>1579</v>
      </c>
      <c r="K725" s="58">
        <v>5537174</v>
      </c>
      <c r="L725" s="57" t="s">
        <v>7420</v>
      </c>
      <c r="M725" s="57" t="s">
        <v>7418</v>
      </c>
      <c r="N725" t="s">
        <v>10937</v>
      </c>
      <c r="T725" s="2">
        <v>1579</v>
      </c>
      <c r="U725" s="2">
        <f t="shared" si="46"/>
        <v>0</v>
      </c>
    </row>
    <row r="726" spans="1:22" customFormat="1" ht="15" x14ac:dyDescent="0.25">
      <c r="A726" s="38" t="s">
        <v>2146</v>
      </c>
      <c r="B726" s="39" t="s">
        <v>1446</v>
      </c>
      <c r="C726" s="40" t="s">
        <v>1447</v>
      </c>
      <c r="D726" s="57" t="s">
        <v>7378</v>
      </c>
      <c r="E726" s="41">
        <v>2980</v>
      </c>
      <c r="F726" s="41">
        <v>10450145</v>
      </c>
      <c r="G726" s="42">
        <f t="shared" si="45"/>
        <v>401.92865384615385</v>
      </c>
      <c r="H726" s="43">
        <f t="shared" si="44"/>
        <v>3506.760067114094</v>
      </c>
      <c r="I726" s="57" t="s">
        <v>7381</v>
      </c>
      <c r="J726" s="58">
        <v>2980</v>
      </c>
      <c r="K726" s="58">
        <v>10450145</v>
      </c>
      <c r="L726" s="57" t="s">
        <v>7420</v>
      </c>
      <c r="M726" s="57" t="s">
        <v>7418</v>
      </c>
      <c r="N726" t="s">
        <v>10937</v>
      </c>
      <c r="T726" s="2">
        <v>2980</v>
      </c>
      <c r="U726" s="2">
        <f t="shared" si="46"/>
        <v>0</v>
      </c>
    </row>
    <row r="727" spans="1:22" customFormat="1" ht="15" x14ac:dyDescent="0.25">
      <c r="A727" s="38" t="s">
        <v>2146</v>
      </c>
      <c r="B727" s="39" t="s">
        <v>1448</v>
      </c>
      <c r="C727" s="40" t="s">
        <v>1449</v>
      </c>
      <c r="D727" s="57" t="s">
        <v>7378</v>
      </c>
      <c r="E727" s="41">
        <v>816</v>
      </c>
      <c r="F727" s="41">
        <v>2931243</v>
      </c>
      <c r="G727" s="42">
        <f t="shared" si="45"/>
        <v>112.74011538461538</v>
      </c>
      <c r="H727" s="43">
        <f t="shared" si="44"/>
        <v>3592.2095588235293</v>
      </c>
      <c r="I727" s="57" t="s">
        <v>7381</v>
      </c>
      <c r="J727" s="58">
        <v>816</v>
      </c>
      <c r="K727" s="58">
        <v>2931243</v>
      </c>
      <c r="L727" s="57" t="s">
        <v>7420</v>
      </c>
      <c r="M727" s="57" t="s">
        <v>7418</v>
      </c>
      <c r="N727" t="s">
        <v>10937</v>
      </c>
      <c r="T727" s="2">
        <v>816</v>
      </c>
      <c r="U727" s="2">
        <f t="shared" si="46"/>
        <v>0</v>
      </c>
    </row>
    <row r="728" spans="1:22" customFormat="1" ht="15" x14ac:dyDescent="0.25">
      <c r="A728" s="38" t="s">
        <v>2146</v>
      </c>
      <c r="B728" s="39" t="s">
        <v>1450</v>
      </c>
      <c r="C728" s="40" t="s">
        <v>1451</v>
      </c>
      <c r="D728" s="57" t="s">
        <v>7378</v>
      </c>
      <c r="E728" s="41">
        <v>1054</v>
      </c>
      <c r="F728" s="41">
        <v>3696125</v>
      </c>
      <c r="G728" s="42">
        <f t="shared" si="45"/>
        <v>142.15865384615384</v>
      </c>
      <c r="H728" s="43">
        <f t="shared" si="44"/>
        <v>3506.7599620493361</v>
      </c>
      <c r="I728" s="57" t="s">
        <v>7381</v>
      </c>
      <c r="J728" s="58">
        <v>1054</v>
      </c>
      <c r="K728" s="58">
        <v>3696125</v>
      </c>
      <c r="L728" s="57" t="s">
        <v>7420</v>
      </c>
      <c r="M728" s="57" t="s">
        <v>7418</v>
      </c>
      <c r="N728" t="s">
        <v>10937</v>
      </c>
      <c r="T728" s="2">
        <v>1054</v>
      </c>
      <c r="U728" s="2">
        <f t="shared" si="46"/>
        <v>0</v>
      </c>
    </row>
    <row r="729" spans="1:22" customFormat="1" ht="15" x14ac:dyDescent="0.25">
      <c r="A729" s="38" t="s">
        <v>2146</v>
      </c>
      <c r="B729" s="39" t="s">
        <v>1452</v>
      </c>
      <c r="C729" s="40" t="s">
        <v>1453</v>
      </c>
      <c r="D729" s="215" t="s">
        <v>7378</v>
      </c>
      <c r="E729" s="41">
        <v>3608</v>
      </c>
      <c r="F729" s="41">
        <v>13247843</v>
      </c>
      <c r="G729" s="42">
        <f t="shared" si="45"/>
        <v>509.53242307692307</v>
      </c>
      <c r="H729" s="43">
        <f t="shared" si="44"/>
        <v>3671.796840354767</v>
      </c>
      <c r="I729" s="57" t="s">
        <v>7381</v>
      </c>
      <c r="J729" s="58">
        <v>3608</v>
      </c>
      <c r="K729" s="58">
        <v>13247843</v>
      </c>
      <c r="L729" s="57" t="s">
        <v>7420</v>
      </c>
      <c r="M729" s="57" t="s">
        <v>7418</v>
      </c>
      <c r="N729" t="s">
        <v>10937</v>
      </c>
      <c r="O729" s="21"/>
      <c r="P729" s="21"/>
      <c r="T729" s="2">
        <v>3608</v>
      </c>
      <c r="U729" s="2">
        <f t="shared" si="46"/>
        <v>0</v>
      </c>
    </row>
    <row r="730" spans="1:22" customFormat="1" ht="15" x14ac:dyDescent="0.25">
      <c r="A730" s="38" t="s">
        <v>2146</v>
      </c>
      <c r="B730" s="39" t="s">
        <v>1454</v>
      </c>
      <c r="C730" s="40" t="s">
        <v>1455</v>
      </c>
      <c r="D730" s="57" t="s">
        <v>7378</v>
      </c>
      <c r="E730" s="41">
        <v>274</v>
      </c>
      <c r="F730" s="41">
        <v>960852</v>
      </c>
      <c r="G730" s="42">
        <f t="shared" si="45"/>
        <v>36.955846153846153</v>
      </c>
      <c r="H730" s="43">
        <f t="shared" si="44"/>
        <v>3506.7591240875913</v>
      </c>
      <c r="I730" s="57" t="s">
        <v>7381</v>
      </c>
      <c r="J730" s="58">
        <v>274</v>
      </c>
      <c r="K730" s="58">
        <v>960852</v>
      </c>
      <c r="L730" s="57" t="s">
        <v>7420</v>
      </c>
      <c r="M730" s="57" t="s">
        <v>7418</v>
      </c>
      <c r="N730" t="s">
        <v>10937</v>
      </c>
      <c r="T730" s="2">
        <v>274</v>
      </c>
      <c r="U730" s="2">
        <f t="shared" si="46"/>
        <v>0</v>
      </c>
    </row>
    <row r="731" spans="1:22" customFormat="1" ht="15" x14ac:dyDescent="0.25">
      <c r="A731" s="38" t="s">
        <v>2146</v>
      </c>
      <c r="B731" s="39" t="s">
        <v>1456</v>
      </c>
      <c r="C731" s="40" t="s">
        <v>1457</v>
      </c>
      <c r="D731" s="57" t="s">
        <v>7378</v>
      </c>
      <c r="E731" s="41">
        <v>25</v>
      </c>
      <c r="F731" s="41">
        <v>3125000</v>
      </c>
      <c r="G731" s="42">
        <f t="shared" si="45"/>
        <v>120.19230769230769</v>
      </c>
      <c r="H731" s="43">
        <f t="shared" si="44"/>
        <v>125000</v>
      </c>
      <c r="I731" s="57" t="s">
        <v>7381</v>
      </c>
      <c r="J731" s="58">
        <v>25</v>
      </c>
      <c r="K731" s="58">
        <v>3125000</v>
      </c>
      <c r="L731" s="57" t="s">
        <v>7420</v>
      </c>
      <c r="M731" s="57" t="s">
        <v>7418</v>
      </c>
      <c r="N731" t="s">
        <v>10937</v>
      </c>
      <c r="T731" s="2">
        <v>25</v>
      </c>
      <c r="U731" s="2">
        <f t="shared" si="46"/>
        <v>0</v>
      </c>
    </row>
    <row r="732" spans="1:22" customFormat="1" ht="15" x14ac:dyDescent="0.25">
      <c r="A732" s="38" t="s">
        <v>2146</v>
      </c>
      <c r="B732" s="39" t="s">
        <v>1458</v>
      </c>
      <c r="C732" s="40" t="s">
        <v>1459</v>
      </c>
      <c r="D732" s="57" t="s">
        <v>19</v>
      </c>
      <c r="E732" s="41">
        <v>289</v>
      </c>
      <c r="F732" s="41">
        <v>172822</v>
      </c>
      <c r="G732" s="42">
        <f t="shared" si="45"/>
        <v>6.6470000000000002</v>
      </c>
      <c r="H732" s="43">
        <f t="shared" si="44"/>
        <v>598</v>
      </c>
      <c r="I732" s="57" t="s">
        <v>7380</v>
      </c>
      <c r="J732" s="58">
        <v>289</v>
      </c>
      <c r="K732" s="58">
        <v>172822</v>
      </c>
      <c r="L732" s="57" t="s">
        <v>7420</v>
      </c>
      <c r="M732" s="57" t="s">
        <v>7416</v>
      </c>
      <c r="N732" t="s">
        <v>10937</v>
      </c>
      <c r="O732" s="2"/>
      <c r="P732" s="2"/>
      <c r="Q732" s="2"/>
      <c r="R732" s="2"/>
      <c r="S732" s="2"/>
      <c r="T732" s="2">
        <v>0</v>
      </c>
      <c r="U732" s="2">
        <f t="shared" si="46"/>
        <v>289</v>
      </c>
      <c r="V732" s="2">
        <f>+U732*H732</f>
        <v>172822</v>
      </c>
    </row>
    <row r="733" spans="1:22" customFormat="1" ht="15" x14ac:dyDescent="0.25">
      <c r="A733" s="38" t="s">
        <v>2146</v>
      </c>
      <c r="B733" s="39" t="s">
        <v>1460</v>
      </c>
      <c r="C733" s="40" t="s">
        <v>1461</v>
      </c>
      <c r="D733" s="57" t="s">
        <v>7383</v>
      </c>
      <c r="E733" s="41">
        <v>399</v>
      </c>
      <c r="F733" s="41">
        <v>1184631</v>
      </c>
      <c r="G733" s="42">
        <f t="shared" si="45"/>
        <v>45.562730769230768</v>
      </c>
      <c r="H733" s="43">
        <f t="shared" si="44"/>
        <v>2969</v>
      </c>
      <c r="I733" s="57" t="s">
        <v>7379</v>
      </c>
      <c r="J733" s="58">
        <v>0</v>
      </c>
      <c r="K733" s="58">
        <v>0</v>
      </c>
      <c r="L733" s="57" t="s">
        <v>7420</v>
      </c>
      <c r="M733" s="57" t="s">
        <v>7417</v>
      </c>
      <c r="N733" t="s">
        <v>10937</v>
      </c>
      <c r="T733" s="2">
        <v>0</v>
      </c>
      <c r="U733" s="2">
        <f t="shared" si="46"/>
        <v>399</v>
      </c>
    </row>
    <row r="734" spans="1:22" customFormat="1" ht="15" x14ac:dyDescent="0.25">
      <c r="A734" s="38" t="s">
        <v>2146</v>
      </c>
      <c r="B734" s="39" t="s">
        <v>1462</v>
      </c>
      <c r="C734" s="40" t="s">
        <v>1463</v>
      </c>
      <c r="D734" s="57" t="s">
        <v>7383</v>
      </c>
      <c r="E734" s="41">
        <v>93</v>
      </c>
      <c r="F734" s="41">
        <v>24459</v>
      </c>
      <c r="G734" s="42">
        <f t="shared" si="45"/>
        <v>0.94073076923076926</v>
      </c>
      <c r="H734" s="43">
        <f t="shared" si="44"/>
        <v>263</v>
      </c>
      <c r="I734" s="57" t="s">
        <v>7380</v>
      </c>
      <c r="J734" s="58">
        <v>93</v>
      </c>
      <c r="K734" s="58">
        <v>24459</v>
      </c>
      <c r="L734" s="57" t="s">
        <v>7420</v>
      </c>
      <c r="M734" s="57" t="s">
        <v>7416</v>
      </c>
      <c r="N734" t="s">
        <v>10937</v>
      </c>
      <c r="O734" s="2"/>
      <c r="P734" s="2"/>
      <c r="Q734" s="2"/>
      <c r="R734" s="2"/>
      <c r="S734" s="2"/>
      <c r="T734" s="2">
        <v>0</v>
      </c>
      <c r="U734" s="2">
        <f t="shared" si="46"/>
        <v>93</v>
      </c>
      <c r="V734" s="2">
        <f t="shared" ref="V734:V735" si="47">+U734*H734</f>
        <v>24459</v>
      </c>
    </row>
    <row r="735" spans="1:22" customFormat="1" ht="15" x14ac:dyDescent="0.25">
      <c r="A735" s="38" t="s">
        <v>2146</v>
      </c>
      <c r="B735" s="39" t="s">
        <v>1464</v>
      </c>
      <c r="C735" s="40" t="s">
        <v>1465</v>
      </c>
      <c r="D735" s="57" t="s">
        <v>7383</v>
      </c>
      <c r="E735" s="41">
        <v>89</v>
      </c>
      <c r="F735" s="41">
        <v>75383</v>
      </c>
      <c r="G735" s="42">
        <f t="shared" si="45"/>
        <v>2.899346153846154</v>
      </c>
      <c r="H735" s="43">
        <f t="shared" si="44"/>
        <v>847</v>
      </c>
      <c r="I735" s="57" t="s">
        <v>7380</v>
      </c>
      <c r="J735" s="58">
        <v>89</v>
      </c>
      <c r="K735" s="58">
        <v>75383</v>
      </c>
      <c r="L735" s="57" t="s">
        <v>7420</v>
      </c>
      <c r="M735" s="57" t="s">
        <v>7416</v>
      </c>
      <c r="N735" t="s">
        <v>10937</v>
      </c>
      <c r="O735" s="2"/>
      <c r="P735" s="2"/>
      <c r="Q735" s="2"/>
      <c r="R735" s="2"/>
      <c r="S735" s="2"/>
      <c r="T735" s="2">
        <v>0</v>
      </c>
      <c r="U735" s="2">
        <f t="shared" si="46"/>
        <v>89</v>
      </c>
      <c r="V735" s="2">
        <f t="shared" si="47"/>
        <v>75383</v>
      </c>
    </row>
    <row r="736" spans="1:22" customFormat="1" ht="15" x14ac:dyDescent="0.25">
      <c r="A736" s="38" t="s">
        <v>2146</v>
      </c>
      <c r="B736" s="39" t="s">
        <v>1466</v>
      </c>
      <c r="C736" s="40" t="s">
        <v>1467</v>
      </c>
      <c r="D736" s="57" t="s">
        <v>7378</v>
      </c>
      <c r="E736" s="41">
        <v>2</v>
      </c>
      <c r="F736" s="41">
        <v>2945000</v>
      </c>
      <c r="G736" s="42">
        <f t="shared" si="45"/>
        <v>113.26923076923077</v>
      </c>
      <c r="H736" s="43">
        <f t="shared" si="44"/>
        <v>1472500</v>
      </c>
      <c r="I736" s="57" t="s">
        <v>7381</v>
      </c>
      <c r="J736" s="58">
        <v>2</v>
      </c>
      <c r="K736" s="58">
        <v>2945000</v>
      </c>
      <c r="L736" s="57" t="s">
        <v>7420</v>
      </c>
      <c r="M736" s="57" t="s">
        <v>7418</v>
      </c>
      <c r="N736" t="s">
        <v>10937</v>
      </c>
      <c r="T736" s="2">
        <v>2</v>
      </c>
      <c r="U736" s="2">
        <f t="shared" si="46"/>
        <v>0</v>
      </c>
    </row>
    <row r="737" spans="1:21" customFormat="1" ht="15" x14ac:dyDescent="0.25">
      <c r="A737" s="38" t="s">
        <v>2146</v>
      </c>
      <c r="B737" s="39" t="s">
        <v>1468</v>
      </c>
      <c r="C737" s="40" t="s">
        <v>1469</v>
      </c>
      <c r="D737" s="57" t="s">
        <v>7383</v>
      </c>
      <c r="E737" s="41">
        <v>95000</v>
      </c>
      <c r="F737" s="41">
        <v>112781896.315896</v>
      </c>
      <c r="G737" s="42">
        <f t="shared" si="45"/>
        <v>4337.7652429190775</v>
      </c>
      <c r="H737" s="43">
        <f t="shared" si="44"/>
        <v>1187.1778559568002</v>
      </c>
      <c r="I737" s="57" t="s">
        <v>7379</v>
      </c>
      <c r="J737" s="58">
        <v>0</v>
      </c>
      <c r="K737" s="58">
        <v>0</v>
      </c>
      <c r="L737" s="57" t="s">
        <v>7419</v>
      </c>
      <c r="M737" s="57"/>
      <c r="N737" t="s">
        <v>10939</v>
      </c>
      <c r="T737" s="2">
        <v>0</v>
      </c>
      <c r="U737" s="2">
        <f t="shared" si="46"/>
        <v>95000</v>
      </c>
    </row>
    <row r="738" spans="1:21" customFormat="1" ht="15" x14ac:dyDescent="0.25">
      <c r="A738" s="38" t="s">
        <v>2146</v>
      </c>
      <c r="B738" s="39" t="s">
        <v>1470</v>
      </c>
      <c r="C738" s="40" t="s">
        <v>1471</v>
      </c>
      <c r="D738" s="57" t="s">
        <v>7383</v>
      </c>
      <c r="E738" s="41">
        <v>146008</v>
      </c>
      <c r="F738" s="41">
        <v>111595089</v>
      </c>
      <c r="G738" s="42">
        <f t="shared" si="45"/>
        <v>4292.1188076923081</v>
      </c>
      <c r="H738" s="43">
        <f t="shared" si="44"/>
        <v>764.3080447646704</v>
      </c>
      <c r="I738" s="57" t="s">
        <v>7379</v>
      </c>
      <c r="J738" s="58">
        <v>0</v>
      </c>
      <c r="K738" s="58">
        <v>0</v>
      </c>
      <c r="L738" s="57" t="s">
        <v>7420</v>
      </c>
      <c r="M738" s="57" t="s">
        <v>7417</v>
      </c>
      <c r="N738" t="s">
        <v>10937</v>
      </c>
      <c r="T738" s="2">
        <v>0</v>
      </c>
      <c r="U738" s="2">
        <f t="shared" si="46"/>
        <v>146008</v>
      </c>
    </row>
    <row r="739" spans="1:21" customFormat="1" ht="15" x14ac:dyDescent="0.25">
      <c r="A739" s="38" t="s">
        <v>2146</v>
      </c>
      <c r="B739" s="39" t="s">
        <v>1472</v>
      </c>
      <c r="C739" s="40" t="s">
        <v>1473</v>
      </c>
      <c r="D739" s="57" t="s">
        <v>7383</v>
      </c>
      <c r="E739" s="41">
        <v>86801</v>
      </c>
      <c r="F739" s="41">
        <v>247575301.46800998</v>
      </c>
      <c r="G739" s="42">
        <f t="shared" si="45"/>
        <v>9522.1269795388453</v>
      </c>
      <c r="H739" s="43">
        <f t="shared" si="44"/>
        <v>2852.2171572678885</v>
      </c>
      <c r="I739" s="57" t="s">
        <v>7379</v>
      </c>
      <c r="J739" s="58">
        <v>0</v>
      </c>
      <c r="K739" s="58">
        <v>0</v>
      </c>
      <c r="L739" s="57" t="s">
        <v>7419</v>
      </c>
      <c r="M739" s="57"/>
      <c r="N739" t="s">
        <v>10939</v>
      </c>
      <c r="O739" s="2"/>
      <c r="P739" s="2"/>
      <c r="Q739" s="2"/>
      <c r="R739" s="2"/>
      <c r="S739" s="2"/>
      <c r="T739" s="2">
        <v>0</v>
      </c>
      <c r="U739" s="2">
        <f t="shared" si="46"/>
        <v>86801</v>
      </c>
    </row>
    <row r="740" spans="1:21" customFormat="1" ht="15" x14ac:dyDescent="0.25">
      <c r="A740" s="38" t="s">
        <v>2146</v>
      </c>
      <c r="B740" s="39" t="s">
        <v>1474</v>
      </c>
      <c r="C740" s="40" t="s">
        <v>1475</v>
      </c>
      <c r="D740" s="57" t="s">
        <v>7383</v>
      </c>
      <c r="E740" s="41">
        <v>109925</v>
      </c>
      <c r="F740" s="41">
        <v>43172875.742358103</v>
      </c>
      <c r="G740" s="42">
        <f t="shared" si="45"/>
        <v>1660.495220859927</v>
      </c>
      <c r="H740" s="43">
        <f t="shared" si="44"/>
        <v>392.74847161572075</v>
      </c>
      <c r="I740" s="57" t="s">
        <v>7379</v>
      </c>
      <c r="J740" s="58">
        <v>0</v>
      </c>
      <c r="K740" s="58">
        <v>0</v>
      </c>
      <c r="L740" s="57" t="s">
        <v>7419</v>
      </c>
      <c r="M740" s="57"/>
      <c r="N740" t="s">
        <v>10939</v>
      </c>
      <c r="T740" s="2">
        <v>0</v>
      </c>
      <c r="U740" s="2">
        <f t="shared" si="46"/>
        <v>109925</v>
      </c>
    </row>
    <row r="741" spans="1:21" customFormat="1" ht="15" x14ac:dyDescent="0.25">
      <c r="A741" s="38" t="s">
        <v>2146</v>
      </c>
      <c r="B741" s="39" t="s">
        <v>1476</v>
      </c>
      <c r="C741" s="40" t="s">
        <v>1477</v>
      </c>
      <c r="D741" s="57" t="s">
        <v>7378</v>
      </c>
      <c r="E741" s="41">
        <v>80481</v>
      </c>
      <c r="F741" s="41">
        <v>5116453</v>
      </c>
      <c r="G741" s="42">
        <f t="shared" si="45"/>
        <v>196.78665384615385</v>
      </c>
      <c r="H741" s="43">
        <f t="shared" si="44"/>
        <v>63.573427268547853</v>
      </c>
      <c r="I741" s="57" t="s">
        <v>7381</v>
      </c>
      <c r="J741" s="58">
        <v>80481</v>
      </c>
      <c r="K741" s="58">
        <v>5116453</v>
      </c>
      <c r="L741" s="57" t="s">
        <v>7420</v>
      </c>
      <c r="M741" s="57" t="s">
        <v>7418</v>
      </c>
      <c r="N741" t="s">
        <v>10937</v>
      </c>
      <c r="T741" s="2">
        <v>80481</v>
      </c>
      <c r="U741" s="2">
        <f t="shared" si="46"/>
        <v>0</v>
      </c>
    </row>
    <row r="742" spans="1:21" customFormat="1" ht="15" x14ac:dyDescent="0.25">
      <c r="A742" s="38" t="s">
        <v>2146</v>
      </c>
      <c r="B742" s="39" t="s">
        <v>1478</v>
      </c>
      <c r="C742" s="40" t="s">
        <v>1479</v>
      </c>
      <c r="D742" s="57" t="s">
        <v>7383</v>
      </c>
      <c r="E742" s="41">
        <v>176820</v>
      </c>
      <c r="F742" s="41">
        <v>58604660.9118184</v>
      </c>
      <c r="G742" s="42">
        <f t="shared" si="45"/>
        <v>2254.025419685323</v>
      </c>
      <c r="H742" s="43">
        <f t="shared" si="44"/>
        <v>331.43683356983598</v>
      </c>
      <c r="I742" s="57" t="s">
        <v>7379</v>
      </c>
      <c r="J742" s="58">
        <v>0</v>
      </c>
      <c r="K742" s="58">
        <v>0</v>
      </c>
      <c r="L742" s="57" t="s">
        <v>7419</v>
      </c>
      <c r="M742" s="57"/>
      <c r="N742" t="s">
        <v>10939</v>
      </c>
      <c r="T742" s="2">
        <v>0</v>
      </c>
      <c r="U742" s="2">
        <f t="shared" si="46"/>
        <v>176820</v>
      </c>
    </row>
    <row r="743" spans="1:21" customFormat="1" ht="15" x14ac:dyDescent="0.25">
      <c r="A743" s="38" t="s">
        <v>2146</v>
      </c>
      <c r="B743" s="39" t="s">
        <v>1480</v>
      </c>
      <c r="C743" s="40" t="s">
        <v>1481</v>
      </c>
      <c r="D743" s="57" t="s">
        <v>7383</v>
      </c>
      <c r="E743" s="41">
        <v>110384</v>
      </c>
      <c r="F743" s="41">
        <v>6080569</v>
      </c>
      <c r="G743" s="42">
        <f t="shared" si="45"/>
        <v>233.86803846153848</v>
      </c>
      <c r="H743" s="43">
        <f t="shared" si="44"/>
        <v>55.085601174083202</v>
      </c>
      <c r="I743" s="57" t="s">
        <v>7379</v>
      </c>
      <c r="J743" s="58">
        <v>0</v>
      </c>
      <c r="K743" s="58">
        <v>0</v>
      </c>
      <c r="L743" s="57" t="s">
        <v>7420</v>
      </c>
      <c r="M743" s="57" t="s">
        <v>7417</v>
      </c>
      <c r="N743" t="s">
        <v>10937</v>
      </c>
      <c r="T743" s="2">
        <v>0</v>
      </c>
      <c r="U743" s="2">
        <f t="shared" si="46"/>
        <v>110384</v>
      </c>
    </row>
    <row r="744" spans="1:21" customFormat="1" ht="15" x14ac:dyDescent="0.25">
      <c r="A744" s="38" t="s">
        <v>2146</v>
      </c>
      <c r="B744" s="39" t="s">
        <v>1482</v>
      </c>
      <c r="C744" s="40" t="s">
        <v>1483</v>
      </c>
      <c r="D744" s="57" t="s">
        <v>7383</v>
      </c>
      <c r="E744" s="41">
        <v>96092</v>
      </c>
      <c r="F744" s="41">
        <v>13098199</v>
      </c>
      <c r="G744" s="42">
        <f t="shared" si="45"/>
        <v>503.77688461538463</v>
      </c>
      <c r="H744" s="43">
        <f t="shared" si="44"/>
        <v>136.30894351246721</v>
      </c>
      <c r="I744" s="57" t="s">
        <v>7379</v>
      </c>
      <c r="J744" s="58">
        <v>0</v>
      </c>
      <c r="K744" s="58">
        <v>0</v>
      </c>
      <c r="L744" s="57" t="s">
        <v>7420</v>
      </c>
      <c r="M744" s="57" t="s">
        <v>7417</v>
      </c>
      <c r="N744" t="s">
        <v>10937</v>
      </c>
      <c r="T744" s="2">
        <v>0</v>
      </c>
      <c r="U744" s="2">
        <f t="shared" si="46"/>
        <v>96092</v>
      </c>
    </row>
    <row r="745" spans="1:21" customFormat="1" ht="15" x14ac:dyDescent="0.25">
      <c r="A745" s="38" t="s">
        <v>2146</v>
      </c>
      <c r="B745" s="39" t="s">
        <v>1484</v>
      </c>
      <c r="C745" s="40" t="s">
        <v>1485</v>
      </c>
      <c r="D745" s="57" t="s">
        <v>7383</v>
      </c>
      <c r="E745" s="41">
        <v>114566</v>
      </c>
      <c r="F745" s="41">
        <v>37854281</v>
      </c>
      <c r="G745" s="42">
        <f t="shared" si="45"/>
        <v>1455.9338846153846</v>
      </c>
      <c r="H745" s="43">
        <f t="shared" si="44"/>
        <v>330.41461690204773</v>
      </c>
      <c r="I745" s="57" t="s">
        <v>7379</v>
      </c>
      <c r="J745" s="58">
        <v>0</v>
      </c>
      <c r="K745" s="58">
        <v>0</v>
      </c>
      <c r="L745" s="57" t="s">
        <v>7420</v>
      </c>
      <c r="M745" s="57" t="s">
        <v>7417</v>
      </c>
      <c r="N745" t="s">
        <v>10937</v>
      </c>
      <c r="T745" s="2">
        <v>0</v>
      </c>
      <c r="U745" s="2">
        <f t="shared" si="46"/>
        <v>114566</v>
      </c>
    </row>
    <row r="746" spans="1:21" customFormat="1" ht="15" x14ac:dyDescent="0.25">
      <c r="A746" s="38" t="s">
        <v>2146</v>
      </c>
      <c r="B746" s="39" t="s">
        <v>1486</v>
      </c>
      <c r="C746" s="40" t="s">
        <v>1487</v>
      </c>
      <c r="D746" s="57" t="s">
        <v>7383</v>
      </c>
      <c r="E746" s="41">
        <v>108451</v>
      </c>
      <c r="F746" s="41">
        <v>10402104</v>
      </c>
      <c r="G746" s="42">
        <f t="shared" si="45"/>
        <v>400.08092307692306</v>
      </c>
      <c r="H746" s="43">
        <f t="shared" si="44"/>
        <v>95.915242828558519</v>
      </c>
      <c r="I746" s="57" t="s">
        <v>7379</v>
      </c>
      <c r="J746" s="58">
        <v>0</v>
      </c>
      <c r="K746" s="58">
        <v>0</v>
      </c>
      <c r="L746" s="57" t="s">
        <v>7420</v>
      </c>
      <c r="M746" s="57" t="s">
        <v>7417</v>
      </c>
      <c r="N746" t="s">
        <v>10937</v>
      </c>
      <c r="T746" s="2">
        <v>0</v>
      </c>
      <c r="U746" s="2">
        <f t="shared" si="46"/>
        <v>108451</v>
      </c>
    </row>
    <row r="747" spans="1:21" customFormat="1" ht="15" x14ac:dyDescent="0.25">
      <c r="A747" s="38" t="s">
        <v>2146</v>
      </c>
      <c r="B747" s="39" t="s">
        <v>1488</v>
      </c>
      <c r="C747" s="40" t="s">
        <v>1489</v>
      </c>
      <c r="D747" s="57" t="s">
        <v>7383</v>
      </c>
      <c r="E747" s="41">
        <v>154464</v>
      </c>
      <c r="F747" s="41">
        <v>23127345.780242998</v>
      </c>
      <c r="G747" s="42">
        <f t="shared" si="45"/>
        <v>889.51329924011532</v>
      </c>
      <c r="H747" s="43">
        <f t="shared" si="44"/>
        <v>149.72644616378574</v>
      </c>
      <c r="I747" s="57" t="s">
        <v>7379</v>
      </c>
      <c r="J747" s="58">
        <v>0</v>
      </c>
      <c r="K747" s="58">
        <v>0</v>
      </c>
      <c r="L747" s="57" t="s">
        <v>7419</v>
      </c>
      <c r="M747" s="57"/>
      <c r="N747" t="s">
        <v>10939</v>
      </c>
      <c r="T747" s="2">
        <v>0</v>
      </c>
      <c r="U747" s="2">
        <f t="shared" si="46"/>
        <v>154464</v>
      </c>
    </row>
    <row r="748" spans="1:21" customFormat="1" ht="15" x14ac:dyDescent="0.25">
      <c r="A748" s="38" t="s">
        <v>2146</v>
      </c>
      <c r="B748" s="39" t="s">
        <v>1490</v>
      </c>
      <c r="C748" s="40" t="s">
        <v>1491</v>
      </c>
      <c r="D748" s="57" t="s">
        <v>7383</v>
      </c>
      <c r="E748" s="41">
        <v>98959</v>
      </c>
      <c r="F748" s="41">
        <v>45131112</v>
      </c>
      <c r="G748" s="42">
        <f t="shared" si="45"/>
        <v>1735.8119999999999</v>
      </c>
      <c r="H748" s="43">
        <f t="shared" si="44"/>
        <v>456.05869097302923</v>
      </c>
      <c r="I748" s="57" t="s">
        <v>7379</v>
      </c>
      <c r="J748" s="58">
        <v>0</v>
      </c>
      <c r="K748" s="58">
        <v>0</v>
      </c>
      <c r="L748" s="57" t="s">
        <v>7420</v>
      </c>
      <c r="M748" s="57" t="s">
        <v>7417</v>
      </c>
      <c r="N748" t="s">
        <v>10937</v>
      </c>
      <c r="T748" s="2">
        <v>0</v>
      </c>
      <c r="U748" s="2">
        <f t="shared" si="46"/>
        <v>98959</v>
      </c>
    </row>
    <row r="749" spans="1:21" customFormat="1" ht="15" x14ac:dyDescent="0.25">
      <c r="A749" s="38" t="s">
        <v>2146</v>
      </c>
      <c r="B749" s="39" t="s">
        <v>1492</v>
      </c>
      <c r="C749" s="40" t="s">
        <v>1493</v>
      </c>
      <c r="D749" s="57" t="s">
        <v>7383</v>
      </c>
      <c r="E749" s="41">
        <v>122887</v>
      </c>
      <c r="F749" s="41">
        <v>3588242</v>
      </c>
      <c r="G749" s="42">
        <f t="shared" si="45"/>
        <v>138.00930769230769</v>
      </c>
      <c r="H749" s="43">
        <f t="shared" si="44"/>
        <v>29.199524766655546</v>
      </c>
      <c r="I749" s="57" t="s">
        <v>7379</v>
      </c>
      <c r="J749" s="58">
        <v>0</v>
      </c>
      <c r="K749" s="58">
        <v>0</v>
      </c>
      <c r="L749" s="57" t="s">
        <v>7420</v>
      </c>
      <c r="M749" s="57" t="s">
        <v>7417</v>
      </c>
      <c r="N749" t="s">
        <v>10937</v>
      </c>
      <c r="T749" s="2">
        <v>0</v>
      </c>
      <c r="U749" s="2">
        <f t="shared" si="46"/>
        <v>122887</v>
      </c>
    </row>
    <row r="750" spans="1:21" customFormat="1" ht="15" x14ac:dyDescent="0.25">
      <c r="A750" s="38" t="s">
        <v>2146</v>
      </c>
      <c r="B750" s="39" t="s">
        <v>1494</v>
      </c>
      <c r="C750" s="40" t="s">
        <v>1495</v>
      </c>
      <c r="D750" s="57" t="s">
        <v>7383</v>
      </c>
      <c r="E750" s="41">
        <v>95881</v>
      </c>
      <c r="F750" s="41">
        <v>64588815</v>
      </c>
      <c r="G750" s="42">
        <f t="shared" si="45"/>
        <v>2484.1851923076924</v>
      </c>
      <c r="H750" s="43">
        <f t="shared" si="44"/>
        <v>673.63518319583648</v>
      </c>
      <c r="I750" s="57" t="s">
        <v>7379</v>
      </c>
      <c r="J750" s="58">
        <v>0</v>
      </c>
      <c r="K750" s="58">
        <v>0</v>
      </c>
      <c r="L750" s="57" t="s">
        <v>7420</v>
      </c>
      <c r="M750" s="57" t="s">
        <v>7417</v>
      </c>
      <c r="N750" t="s">
        <v>10937</v>
      </c>
      <c r="T750" s="2">
        <v>0</v>
      </c>
      <c r="U750" s="2">
        <f t="shared" si="46"/>
        <v>95881</v>
      </c>
    </row>
    <row r="751" spans="1:21" customFormat="1" ht="15" x14ac:dyDescent="0.25">
      <c r="A751" s="38" t="s">
        <v>2146</v>
      </c>
      <c r="B751" s="39" t="s">
        <v>1496</v>
      </c>
      <c r="C751" s="40" t="s">
        <v>1497</v>
      </c>
      <c r="D751" s="57" t="s">
        <v>7383</v>
      </c>
      <c r="E751" s="41">
        <v>101350</v>
      </c>
      <c r="F751" s="41">
        <v>7082140</v>
      </c>
      <c r="G751" s="42">
        <f t="shared" si="45"/>
        <v>272.39</v>
      </c>
      <c r="H751" s="43">
        <f t="shared" si="44"/>
        <v>69.878046373951648</v>
      </c>
      <c r="I751" s="57" t="s">
        <v>7379</v>
      </c>
      <c r="J751" s="58">
        <v>0</v>
      </c>
      <c r="K751" s="58">
        <v>0</v>
      </c>
      <c r="L751" s="57" t="s">
        <v>7420</v>
      </c>
      <c r="M751" s="57" t="s">
        <v>7417</v>
      </c>
      <c r="N751" t="s">
        <v>10937</v>
      </c>
      <c r="T751" s="2">
        <v>0</v>
      </c>
      <c r="U751" s="2">
        <f t="shared" si="46"/>
        <v>101350</v>
      </c>
    </row>
    <row r="752" spans="1:21" customFormat="1" ht="15" x14ac:dyDescent="0.25">
      <c r="A752" s="38" t="s">
        <v>2146</v>
      </c>
      <c r="B752" s="39" t="s">
        <v>1498</v>
      </c>
      <c r="C752" s="40" t="s">
        <v>1499</v>
      </c>
      <c r="D752" s="57" t="s">
        <v>7383</v>
      </c>
      <c r="E752" s="41">
        <v>16630</v>
      </c>
      <c r="F752" s="41">
        <v>6876100.4318931103</v>
      </c>
      <c r="G752" s="42">
        <f t="shared" si="45"/>
        <v>264.46540122665806</v>
      </c>
      <c r="H752" s="43">
        <f t="shared" si="44"/>
        <v>413.47567239285087</v>
      </c>
      <c r="I752" s="57" t="s">
        <v>7379</v>
      </c>
      <c r="J752" s="58">
        <v>0</v>
      </c>
      <c r="K752" s="58">
        <v>0</v>
      </c>
      <c r="L752" s="57" t="s">
        <v>7419</v>
      </c>
      <c r="M752" s="57"/>
      <c r="N752" t="s">
        <v>10939</v>
      </c>
      <c r="T752" s="2">
        <v>16630</v>
      </c>
      <c r="U752" s="2">
        <f t="shared" si="46"/>
        <v>0</v>
      </c>
    </row>
    <row r="753" spans="1:22" customFormat="1" ht="15" x14ac:dyDescent="0.25">
      <c r="A753" s="38" t="s">
        <v>2146</v>
      </c>
      <c r="B753" s="39" t="s">
        <v>1500</v>
      </c>
      <c r="C753" s="40" t="s">
        <v>1501</v>
      </c>
      <c r="D753" s="215" t="s">
        <v>7378</v>
      </c>
      <c r="E753" s="41">
        <v>40150</v>
      </c>
      <c r="F753" s="41">
        <v>3252150</v>
      </c>
      <c r="G753" s="42">
        <f t="shared" si="45"/>
        <v>125.08269230769231</v>
      </c>
      <c r="H753" s="43">
        <f t="shared" si="44"/>
        <v>81</v>
      </c>
      <c r="I753" s="57" t="s">
        <v>7381</v>
      </c>
      <c r="J753" s="58">
        <v>0</v>
      </c>
      <c r="K753" s="58">
        <v>0</v>
      </c>
      <c r="L753" s="57" t="s">
        <v>7420</v>
      </c>
      <c r="M753" s="57" t="s">
        <v>7417</v>
      </c>
      <c r="N753" t="s">
        <v>10937</v>
      </c>
      <c r="O753" s="21"/>
      <c r="P753" s="21"/>
      <c r="T753" s="2">
        <v>40150</v>
      </c>
      <c r="U753" s="2">
        <f t="shared" si="46"/>
        <v>0</v>
      </c>
    </row>
    <row r="754" spans="1:22" customFormat="1" ht="15" x14ac:dyDescent="0.25">
      <c r="A754" s="38" t="s">
        <v>2146</v>
      </c>
      <c r="B754" s="39" t="s">
        <v>1502</v>
      </c>
      <c r="C754" s="40" t="s">
        <v>1503</v>
      </c>
      <c r="D754" s="57" t="s">
        <v>7383</v>
      </c>
      <c r="E754" s="41">
        <v>42958</v>
      </c>
      <c r="F754" s="41">
        <v>199840616</v>
      </c>
      <c r="G754" s="42">
        <f t="shared" si="45"/>
        <v>7686.1775384615385</v>
      </c>
      <c r="H754" s="43">
        <f t="shared" si="44"/>
        <v>4652</v>
      </c>
      <c r="I754" s="57" t="s">
        <v>7379</v>
      </c>
      <c r="J754" s="58">
        <v>0</v>
      </c>
      <c r="K754" s="58">
        <v>0</v>
      </c>
      <c r="L754" s="57" t="s">
        <v>7419</v>
      </c>
      <c r="M754" s="57"/>
      <c r="N754" t="s">
        <v>10939</v>
      </c>
      <c r="O754" s="2"/>
      <c r="P754" s="2"/>
      <c r="Q754" s="2"/>
      <c r="R754" s="2"/>
      <c r="S754" s="2"/>
      <c r="T754" s="2">
        <v>21479</v>
      </c>
      <c r="U754" s="2">
        <f t="shared" si="46"/>
        <v>21479</v>
      </c>
    </row>
    <row r="755" spans="1:22" customFormat="1" ht="15" x14ac:dyDescent="0.25">
      <c r="A755" s="38" t="s">
        <v>2146</v>
      </c>
      <c r="B755" s="39" t="s">
        <v>1504</v>
      </c>
      <c r="C755" s="40" t="s">
        <v>1505</v>
      </c>
      <c r="D755" s="57" t="s">
        <v>7378</v>
      </c>
      <c r="E755" s="41">
        <v>2225</v>
      </c>
      <c r="F755" s="41">
        <v>90968403</v>
      </c>
      <c r="G755" s="42">
        <f t="shared" si="45"/>
        <v>3498.7847307692309</v>
      </c>
      <c r="H755" s="43">
        <f t="shared" si="44"/>
        <v>40884.675505617975</v>
      </c>
      <c r="I755" s="57" t="s">
        <v>7381</v>
      </c>
      <c r="J755" s="58">
        <v>2225</v>
      </c>
      <c r="K755" s="58">
        <v>90968403</v>
      </c>
      <c r="L755" s="57" t="s">
        <v>7420</v>
      </c>
      <c r="M755" s="57" t="s">
        <v>7418</v>
      </c>
      <c r="N755" t="s">
        <v>10937</v>
      </c>
      <c r="T755" s="2">
        <v>2225</v>
      </c>
      <c r="U755" s="2">
        <f t="shared" si="46"/>
        <v>0</v>
      </c>
    </row>
    <row r="756" spans="1:22" customFormat="1" ht="15" x14ac:dyDescent="0.25">
      <c r="A756" s="38" t="s">
        <v>2146</v>
      </c>
      <c r="B756" s="39" t="s">
        <v>1506</v>
      </c>
      <c r="C756" s="40" t="s">
        <v>1507</v>
      </c>
      <c r="D756" s="57" t="s">
        <v>7383</v>
      </c>
      <c r="E756" s="41">
        <v>14435</v>
      </c>
      <c r="F756" s="41">
        <v>8715723.9596303795</v>
      </c>
      <c r="G756" s="42">
        <f t="shared" si="45"/>
        <v>335.22015229347613</v>
      </c>
      <c r="H756" s="43">
        <f t="shared" si="44"/>
        <v>603.79106059095113</v>
      </c>
      <c r="I756" s="57" t="s">
        <v>7379</v>
      </c>
      <c r="J756" s="58">
        <v>0</v>
      </c>
      <c r="K756" s="58">
        <v>0</v>
      </c>
      <c r="L756" s="57" t="s">
        <v>7419</v>
      </c>
      <c r="M756" s="57"/>
      <c r="N756" t="s">
        <v>10939</v>
      </c>
      <c r="T756" s="2">
        <v>14435</v>
      </c>
      <c r="U756" s="2">
        <f t="shared" si="46"/>
        <v>0</v>
      </c>
    </row>
    <row r="757" spans="1:22" customFormat="1" ht="15" x14ac:dyDescent="0.25">
      <c r="A757" s="38" t="s">
        <v>2146</v>
      </c>
      <c r="B757" s="39" t="s">
        <v>1508</v>
      </c>
      <c r="C757" s="40" t="s">
        <v>1509</v>
      </c>
      <c r="D757" s="57" t="s">
        <v>7383</v>
      </c>
      <c r="E757" s="41">
        <v>6000</v>
      </c>
      <c r="F757" s="41">
        <v>1932000</v>
      </c>
      <c r="G757" s="42">
        <f t="shared" si="45"/>
        <v>74.307692307692307</v>
      </c>
      <c r="H757" s="43">
        <f t="shared" si="44"/>
        <v>322</v>
      </c>
      <c r="I757" s="57" t="s">
        <v>7376</v>
      </c>
      <c r="J757" s="58">
        <v>0</v>
      </c>
      <c r="K757" s="58">
        <v>0</v>
      </c>
      <c r="L757" s="57" t="s">
        <v>7419</v>
      </c>
      <c r="M757" s="57"/>
      <c r="N757" t="s">
        <v>10939</v>
      </c>
      <c r="T757" s="2">
        <v>0</v>
      </c>
      <c r="U757" s="2">
        <f t="shared" si="46"/>
        <v>6000</v>
      </c>
    </row>
    <row r="758" spans="1:22" customFormat="1" ht="15" x14ac:dyDescent="0.25">
      <c r="A758" s="38" t="s">
        <v>2146</v>
      </c>
      <c r="B758" s="39" t="s">
        <v>1510</v>
      </c>
      <c r="C758" s="40" t="s">
        <v>1511</v>
      </c>
      <c r="D758" s="57" t="s">
        <v>7383</v>
      </c>
      <c r="E758" s="41">
        <v>280</v>
      </c>
      <c r="F758" s="41">
        <v>118720</v>
      </c>
      <c r="G758" s="42">
        <f t="shared" si="45"/>
        <v>4.5661538461538465</v>
      </c>
      <c r="H758" s="43">
        <f t="shared" si="44"/>
        <v>424</v>
      </c>
      <c r="I758" s="57" t="s">
        <v>7379</v>
      </c>
      <c r="J758" s="58">
        <v>0</v>
      </c>
      <c r="K758" s="58">
        <v>0</v>
      </c>
      <c r="L758" s="57" t="s">
        <v>7419</v>
      </c>
      <c r="M758" s="57"/>
      <c r="N758" t="s">
        <v>10939</v>
      </c>
      <c r="T758" s="2">
        <v>0</v>
      </c>
      <c r="U758" s="2">
        <f t="shared" si="46"/>
        <v>280</v>
      </c>
    </row>
    <row r="759" spans="1:22" customFormat="1" ht="15" x14ac:dyDescent="0.25">
      <c r="A759" s="38" t="s">
        <v>2146</v>
      </c>
      <c r="B759" s="39" t="s">
        <v>1512</v>
      </c>
      <c r="C759" s="40" t="s">
        <v>1513</v>
      </c>
      <c r="D759" s="57" t="s">
        <v>7383</v>
      </c>
      <c r="E759" s="41">
        <v>1097</v>
      </c>
      <c r="F759" s="41">
        <v>572634</v>
      </c>
      <c r="G759" s="42">
        <f t="shared" si="45"/>
        <v>22.024384615384616</v>
      </c>
      <c r="H759" s="43">
        <f t="shared" si="44"/>
        <v>522</v>
      </c>
      <c r="I759" s="57" t="s">
        <v>7380</v>
      </c>
      <c r="J759" s="58">
        <v>1097</v>
      </c>
      <c r="K759" s="58">
        <v>572634</v>
      </c>
      <c r="L759" s="57" t="s">
        <v>7420</v>
      </c>
      <c r="M759" s="57" t="s">
        <v>7416</v>
      </c>
      <c r="N759" t="s">
        <v>10937</v>
      </c>
      <c r="O759" s="2"/>
      <c r="P759" s="2"/>
      <c r="Q759" s="2"/>
      <c r="R759" s="2"/>
      <c r="S759" s="2"/>
      <c r="T759" s="2">
        <v>0</v>
      </c>
      <c r="U759" s="2">
        <f t="shared" si="46"/>
        <v>1097</v>
      </c>
      <c r="V759" s="2">
        <f>+U759*H759</f>
        <v>572634</v>
      </c>
    </row>
    <row r="760" spans="1:22" customFormat="1" ht="15" x14ac:dyDescent="0.25">
      <c r="A760" s="38" t="s">
        <v>2146</v>
      </c>
      <c r="B760" s="39" t="s">
        <v>1514</v>
      </c>
      <c r="C760" s="40" t="s">
        <v>1515</v>
      </c>
      <c r="D760" s="57" t="s">
        <v>7383</v>
      </c>
      <c r="E760" s="41">
        <v>197</v>
      </c>
      <c r="F760" s="41">
        <v>238961</v>
      </c>
      <c r="G760" s="42">
        <f t="shared" si="45"/>
        <v>9.1908076923076916</v>
      </c>
      <c r="H760" s="43">
        <f t="shared" si="44"/>
        <v>1213</v>
      </c>
      <c r="I760" s="57" t="s">
        <v>7379</v>
      </c>
      <c r="J760" s="58">
        <v>0</v>
      </c>
      <c r="K760" s="58">
        <v>0</v>
      </c>
      <c r="L760" s="57" t="s">
        <v>7419</v>
      </c>
      <c r="M760" s="57"/>
      <c r="N760" t="s">
        <v>10939</v>
      </c>
      <c r="T760" s="2">
        <v>0</v>
      </c>
      <c r="U760" s="2">
        <f t="shared" si="46"/>
        <v>197</v>
      </c>
    </row>
    <row r="761" spans="1:22" customFormat="1" ht="15" x14ac:dyDescent="0.25">
      <c r="A761" s="38" t="s">
        <v>2146</v>
      </c>
      <c r="B761" s="39" t="s">
        <v>1516</v>
      </c>
      <c r="C761" s="40" t="s">
        <v>1517</v>
      </c>
      <c r="D761" s="57" t="s">
        <v>7383</v>
      </c>
      <c r="E761" s="41">
        <v>110</v>
      </c>
      <c r="F761" s="41">
        <v>136070</v>
      </c>
      <c r="G761" s="42">
        <f t="shared" si="45"/>
        <v>5.2334615384615386</v>
      </c>
      <c r="H761" s="43">
        <f t="shared" si="44"/>
        <v>1237</v>
      </c>
      <c r="I761" s="57" t="s">
        <v>7379</v>
      </c>
      <c r="J761" s="58">
        <v>0</v>
      </c>
      <c r="K761" s="58">
        <v>0</v>
      </c>
      <c r="L761" s="57" t="s">
        <v>7419</v>
      </c>
      <c r="M761" s="57"/>
      <c r="N761" t="s">
        <v>10939</v>
      </c>
      <c r="T761" s="2">
        <v>0</v>
      </c>
      <c r="U761" s="2">
        <f t="shared" si="46"/>
        <v>110</v>
      </c>
    </row>
    <row r="762" spans="1:22" customFormat="1" ht="15" x14ac:dyDescent="0.25">
      <c r="A762" s="38" t="s">
        <v>2146</v>
      </c>
      <c r="B762" s="39" t="s">
        <v>1518</v>
      </c>
      <c r="C762" s="40" t="s">
        <v>1519</v>
      </c>
      <c r="D762" s="57" t="s">
        <v>7383</v>
      </c>
      <c r="E762" s="41">
        <v>174</v>
      </c>
      <c r="F762" s="41">
        <v>1289166</v>
      </c>
      <c r="G762" s="42">
        <f t="shared" si="45"/>
        <v>49.583307692307692</v>
      </c>
      <c r="H762" s="43">
        <f t="shared" si="44"/>
        <v>7409</v>
      </c>
      <c r="I762" s="57" t="s">
        <v>7379</v>
      </c>
      <c r="J762" s="58">
        <v>0</v>
      </c>
      <c r="K762" s="58">
        <v>0</v>
      </c>
      <c r="L762" s="57" t="s">
        <v>7420</v>
      </c>
      <c r="M762" s="57" t="s">
        <v>7417</v>
      </c>
      <c r="N762" t="s">
        <v>10937</v>
      </c>
      <c r="T762" s="2">
        <v>0</v>
      </c>
      <c r="U762" s="2">
        <f t="shared" si="46"/>
        <v>174</v>
      </c>
    </row>
    <row r="763" spans="1:22" customFormat="1" ht="15" x14ac:dyDescent="0.25">
      <c r="A763" s="38" t="s">
        <v>2146</v>
      </c>
      <c r="B763" s="39" t="s">
        <v>1520</v>
      </c>
      <c r="C763" s="40" t="s">
        <v>1521</v>
      </c>
      <c r="D763" s="57" t="s">
        <v>7378</v>
      </c>
      <c r="E763" s="41">
        <v>2</v>
      </c>
      <c r="F763" s="41">
        <v>2600000</v>
      </c>
      <c r="G763" s="42">
        <f t="shared" si="45"/>
        <v>100</v>
      </c>
      <c r="H763" s="43">
        <f t="shared" si="44"/>
        <v>1300000</v>
      </c>
      <c r="I763" s="57" t="s">
        <v>7381</v>
      </c>
      <c r="J763" s="58">
        <v>2</v>
      </c>
      <c r="K763" s="58">
        <v>2600000</v>
      </c>
      <c r="L763" s="57" t="s">
        <v>7420</v>
      </c>
      <c r="M763" s="57" t="s">
        <v>7418</v>
      </c>
      <c r="N763" t="s">
        <v>10937</v>
      </c>
      <c r="T763" s="2">
        <v>2</v>
      </c>
      <c r="U763" s="2">
        <f t="shared" si="46"/>
        <v>0</v>
      </c>
    </row>
    <row r="764" spans="1:22" customFormat="1" ht="15" x14ac:dyDescent="0.25">
      <c r="A764" s="38" t="s">
        <v>2146</v>
      </c>
      <c r="B764" s="39" t="s">
        <v>1522</v>
      </c>
      <c r="C764" s="40" t="s">
        <v>1523</v>
      </c>
      <c r="D764" s="57" t="s">
        <v>7383</v>
      </c>
      <c r="E764" s="41">
        <v>215</v>
      </c>
      <c r="F764" s="41">
        <v>24528148.708191976</v>
      </c>
      <c r="G764" s="42">
        <f t="shared" si="45"/>
        <v>943.39033493046065</v>
      </c>
      <c r="H764" s="43">
        <f t="shared" si="44"/>
        <v>114084.41259624175</v>
      </c>
      <c r="I764" s="57" t="s">
        <v>7376</v>
      </c>
      <c r="J764" s="58">
        <v>0</v>
      </c>
      <c r="K764" s="58">
        <v>0</v>
      </c>
      <c r="L764" s="57" t="s">
        <v>7419</v>
      </c>
      <c r="M764" s="57"/>
      <c r="N764" t="s">
        <v>10939</v>
      </c>
      <c r="T764" s="2">
        <v>215</v>
      </c>
      <c r="U764" s="2">
        <f t="shared" si="46"/>
        <v>0</v>
      </c>
    </row>
    <row r="765" spans="1:22" customFormat="1" ht="15" x14ac:dyDescent="0.25">
      <c r="A765" s="38" t="s">
        <v>2146</v>
      </c>
      <c r="B765" s="39" t="s">
        <v>1524</v>
      </c>
      <c r="C765" s="40" t="s">
        <v>1525</v>
      </c>
      <c r="D765" s="57" t="s">
        <v>7391</v>
      </c>
      <c r="E765" s="41">
        <v>1120</v>
      </c>
      <c r="F765" s="41">
        <v>140297918</v>
      </c>
      <c r="G765" s="42">
        <f t="shared" si="45"/>
        <v>5396.0737692307694</v>
      </c>
      <c r="H765" s="43">
        <f t="shared" si="44"/>
        <v>125265.99821428572</v>
      </c>
      <c r="I765" s="57" t="s">
        <v>7379</v>
      </c>
      <c r="J765" s="58">
        <v>0</v>
      </c>
      <c r="K765" s="58">
        <v>0</v>
      </c>
      <c r="L765" s="57" t="s">
        <v>7420</v>
      </c>
      <c r="M765" s="57" t="s">
        <v>7417</v>
      </c>
      <c r="N765" t="s">
        <v>10937</v>
      </c>
      <c r="T765" s="2">
        <v>0</v>
      </c>
      <c r="U765" s="2">
        <f t="shared" si="46"/>
        <v>1120</v>
      </c>
    </row>
    <row r="766" spans="1:22" customFormat="1" ht="15" x14ac:dyDescent="0.25">
      <c r="A766" s="38" t="s">
        <v>2146</v>
      </c>
      <c r="B766" s="39" t="s">
        <v>1526</v>
      </c>
      <c r="C766" s="40" t="s">
        <v>1527</v>
      </c>
      <c r="D766" s="57" t="s">
        <v>7391</v>
      </c>
      <c r="E766" s="41">
        <v>80</v>
      </c>
      <c r="F766" s="41">
        <v>10586240</v>
      </c>
      <c r="G766" s="42">
        <f t="shared" si="45"/>
        <v>407.16307692307691</v>
      </c>
      <c r="H766" s="43">
        <f t="shared" si="44"/>
        <v>132328</v>
      </c>
      <c r="I766" s="57" t="s">
        <v>7376</v>
      </c>
      <c r="J766" s="58">
        <v>0</v>
      </c>
      <c r="K766" s="58">
        <v>0</v>
      </c>
      <c r="L766" s="57" t="s">
        <v>7419</v>
      </c>
      <c r="M766" s="57"/>
      <c r="N766" t="s">
        <v>10939</v>
      </c>
      <c r="T766" s="2">
        <v>0</v>
      </c>
      <c r="U766" s="2">
        <f t="shared" si="46"/>
        <v>80</v>
      </c>
    </row>
    <row r="767" spans="1:22" customFormat="1" ht="15" x14ac:dyDescent="0.25">
      <c r="A767" s="38" t="s">
        <v>2146</v>
      </c>
      <c r="B767" s="39" t="s">
        <v>1528</v>
      </c>
      <c r="C767" s="40" t="s">
        <v>1529</v>
      </c>
      <c r="D767" s="215" t="s">
        <v>7378</v>
      </c>
      <c r="E767" s="41">
        <v>3425</v>
      </c>
      <c r="F767" s="41">
        <v>12614193</v>
      </c>
      <c r="G767" s="42">
        <f t="shared" si="45"/>
        <v>485.16126923076922</v>
      </c>
      <c r="H767" s="43">
        <f t="shared" si="44"/>
        <v>3682.9760583941606</v>
      </c>
      <c r="I767" s="57" t="s">
        <v>7381</v>
      </c>
      <c r="J767" s="58">
        <v>3425</v>
      </c>
      <c r="K767" s="58">
        <v>12614193</v>
      </c>
      <c r="L767" s="57" t="s">
        <v>7420</v>
      </c>
      <c r="M767" s="57" t="s">
        <v>7418</v>
      </c>
      <c r="N767" t="s">
        <v>10937</v>
      </c>
      <c r="O767" s="21"/>
      <c r="P767" s="21"/>
      <c r="T767" s="2">
        <v>3425</v>
      </c>
      <c r="U767" s="2">
        <f t="shared" si="46"/>
        <v>0</v>
      </c>
    </row>
    <row r="768" spans="1:22" customFormat="1" ht="15" x14ac:dyDescent="0.25">
      <c r="A768" s="38" t="s">
        <v>2146</v>
      </c>
      <c r="B768" s="39" t="s">
        <v>1530</v>
      </c>
      <c r="C768" s="40" t="s">
        <v>1531</v>
      </c>
      <c r="D768" s="57" t="s">
        <v>7383</v>
      </c>
      <c r="E768" s="41">
        <v>1744</v>
      </c>
      <c r="F768" s="41">
        <v>170205025.03843686</v>
      </c>
      <c r="G768" s="42">
        <f t="shared" si="45"/>
        <v>6546.3471168629558</v>
      </c>
      <c r="H768" s="43">
        <f t="shared" si="44"/>
        <v>97594.624448644987</v>
      </c>
      <c r="I768" s="57" t="s">
        <v>7377</v>
      </c>
      <c r="J768" s="58">
        <v>0</v>
      </c>
      <c r="K768" s="58">
        <v>0</v>
      </c>
      <c r="L768" s="57" t="s">
        <v>7419</v>
      </c>
      <c r="M768" s="57"/>
      <c r="N768" t="s">
        <v>10939</v>
      </c>
      <c r="T768" s="2">
        <v>0</v>
      </c>
      <c r="U768" s="2">
        <f t="shared" si="46"/>
        <v>1744</v>
      </c>
    </row>
    <row r="769" spans="1:22" customFormat="1" ht="15" x14ac:dyDescent="0.25">
      <c r="A769" s="38" t="s">
        <v>2146</v>
      </c>
      <c r="B769" s="39" t="s">
        <v>1532</v>
      </c>
      <c r="C769" s="40" t="s">
        <v>1533</v>
      </c>
      <c r="D769" s="57" t="s">
        <v>7378</v>
      </c>
      <c r="E769" s="41">
        <v>875</v>
      </c>
      <c r="F769" s="41">
        <v>25707700</v>
      </c>
      <c r="G769" s="42">
        <f t="shared" si="45"/>
        <v>988.75769230769231</v>
      </c>
      <c r="H769" s="43">
        <f t="shared" si="44"/>
        <v>29380.228571428572</v>
      </c>
      <c r="I769" s="57" t="s">
        <v>7381</v>
      </c>
      <c r="J769" s="58">
        <v>875</v>
      </c>
      <c r="K769" s="58">
        <v>25707700</v>
      </c>
      <c r="L769" s="57" t="s">
        <v>7420</v>
      </c>
      <c r="M769" s="57" t="s">
        <v>7418</v>
      </c>
      <c r="N769" t="s">
        <v>10937</v>
      </c>
      <c r="T769" s="2">
        <v>875</v>
      </c>
      <c r="U769" s="2">
        <f t="shared" si="46"/>
        <v>0</v>
      </c>
    </row>
    <row r="770" spans="1:22" customFormat="1" ht="15" x14ac:dyDescent="0.25">
      <c r="A770" s="38" t="s">
        <v>2146</v>
      </c>
      <c r="B770" s="39" t="s">
        <v>1534</v>
      </c>
      <c r="C770" s="40" t="s">
        <v>1535</v>
      </c>
      <c r="D770" s="57" t="s">
        <v>7387</v>
      </c>
      <c r="E770" s="41">
        <v>875</v>
      </c>
      <c r="F770" s="41">
        <v>401974961.41732299</v>
      </c>
      <c r="G770" s="42">
        <f t="shared" si="45"/>
        <v>15460.575439127808</v>
      </c>
      <c r="H770" s="43">
        <f t="shared" si="44"/>
        <v>459399.95590551198</v>
      </c>
      <c r="I770" s="57" t="s">
        <v>7379</v>
      </c>
      <c r="J770" s="58">
        <v>0</v>
      </c>
      <c r="K770" s="58">
        <v>0</v>
      </c>
      <c r="L770" s="57" t="s">
        <v>7419</v>
      </c>
      <c r="M770" s="57"/>
      <c r="N770" t="s">
        <v>10939</v>
      </c>
      <c r="O770" s="2"/>
      <c r="P770" s="2"/>
      <c r="Q770" s="2"/>
      <c r="R770" s="2"/>
      <c r="S770" s="2"/>
      <c r="T770" s="2">
        <v>675</v>
      </c>
      <c r="U770" s="2">
        <f t="shared" si="46"/>
        <v>200</v>
      </c>
    </row>
    <row r="771" spans="1:22" customFormat="1" ht="15" x14ac:dyDescent="0.25">
      <c r="A771" s="38" t="s">
        <v>2146</v>
      </c>
      <c r="B771" s="39" t="s">
        <v>1536</v>
      </c>
      <c r="C771" s="40" t="s">
        <v>1537</v>
      </c>
      <c r="D771" s="57" t="s">
        <v>7391</v>
      </c>
      <c r="E771" s="41">
        <v>100</v>
      </c>
      <c r="F771" s="41">
        <v>13500000</v>
      </c>
      <c r="G771" s="42">
        <f t="shared" si="45"/>
        <v>519.23076923076928</v>
      </c>
      <c r="H771" s="43">
        <f t="shared" si="44"/>
        <v>135000</v>
      </c>
      <c r="I771" s="57" t="s">
        <v>7376</v>
      </c>
      <c r="J771" s="58">
        <v>0</v>
      </c>
      <c r="K771" s="58">
        <v>0</v>
      </c>
      <c r="L771" s="57" t="s">
        <v>7419</v>
      </c>
      <c r="M771" s="57"/>
      <c r="N771" t="s">
        <v>10939</v>
      </c>
      <c r="T771" s="2">
        <v>75</v>
      </c>
      <c r="U771" s="2">
        <f t="shared" si="46"/>
        <v>25</v>
      </c>
    </row>
    <row r="772" spans="1:22" customFormat="1" ht="15" x14ac:dyDescent="0.25">
      <c r="A772" s="38" t="s">
        <v>2146</v>
      </c>
      <c r="B772" s="39" t="s">
        <v>1538</v>
      </c>
      <c r="C772" s="40" t="s">
        <v>1539</v>
      </c>
      <c r="D772" s="57" t="s">
        <v>7391</v>
      </c>
      <c r="E772" s="41">
        <v>120</v>
      </c>
      <c r="F772" s="41">
        <v>16800000</v>
      </c>
      <c r="G772" s="42">
        <f t="shared" si="45"/>
        <v>646.15384615384619</v>
      </c>
      <c r="H772" s="43">
        <f t="shared" si="44"/>
        <v>140000</v>
      </c>
      <c r="I772" s="57" t="s">
        <v>7376</v>
      </c>
      <c r="J772" s="58">
        <v>0</v>
      </c>
      <c r="K772" s="58">
        <v>0</v>
      </c>
      <c r="L772" s="57" t="s">
        <v>7419</v>
      </c>
      <c r="M772" s="57"/>
      <c r="N772" t="s">
        <v>10939</v>
      </c>
      <c r="T772" s="2">
        <v>60</v>
      </c>
      <c r="U772" s="2">
        <f t="shared" si="46"/>
        <v>60</v>
      </c>
    </row>
    <row r="773" spans="1:22" customFormat="1" ht="15" x14ac:dyDescent="0.25">
      <c r="A773" s="38" t="s">
        <v>2146</v>
      </c>
      <c r="B773" s="39" t="s">
        <v>1540</v>
      </c>
      <c r="C773" s="40" t="s">
        <v>1541</v>
      </c>
      <c r="D773" s="57" t="s">
        <v>7387</v>
      </c>
      <c r="E773" s="41">
        <v>50</v>
      </c>
      <c r="F773" s="41">
        <v>7300000</v>
      </c>
      <c r="G773" s="42">
        <f t="shared" si="45"/>
        <v>280.76923076923077</v>
      </c>
      <c r="H773" s="43">
        <f t="shared" ref="H773:H836" si="48">IFERROR(F773/E773,0)</f>
        <v>146000</v>
      </c>
      <c r="I773" s="57" t="s">
        <v>7379</v>
      </c>
      <c r="J773" s="58">
        <v>0</v>
      </c>
      <c r="K773" s="58">
        <v>0</v>
      </c>
      <c r="L773" s="57" t="s">
        <v>7420</v>
      </c>
      <c r="M773" s="57" t="s">
        <v>7417</v>
      </c>
      <c r="N773" t="s">
        <v>10937</v>
      </c>
      <c r="T773" s="2">
        <v>0</v>
      </c>
      <c r="U773" s="2">
        <f t="shared" si="46"/>
        <v>50</v>
      </c>
    </row>
    <row r="774" spans="1:22" customFormat="1" ht="15" x14ac:dyDescent="0.25">
      <c r="A774" s="38" t="s">
        <v>2146</v>
      </c>
      <c r="B774" s="39" t="s">
        <v>1542</v>
      </c>
      <c r="C774" s="40" t="s">
        <v>1543</v>
      </c>
      <c r="D774" s="57" t="s">
        <v>7387</v>
      </c>
      <c r="E774" s="41">
        <v>500</v>
      </c>
      <c r="F774" s="41">
        <v>57305500</v>
      </c>
      <c r="G774" s="42">
        <f t="shared" ref="G774:G837" si="49">+F774/$G$1</f>
        <v>2204.0576923076924</v>
      </c>
      <c r="H774" s="43">
        <f t="shared" si="48"/>
        <v>114611</v>
      </c>
      <c r="I774" s="57" t="s">
        <v>7379</v>
      </c>
      <c r="J774" s="58">
        <v>0</v>
      </c>
      <c r="K774" s="58">
        <v>0</v>
      </c>
      <c r="L774" s="57" t="s">
        <v>7419</v>
      </c>
      <c r="M774" s="57"/>
      <c r="N774" t="s">
        <v>10939</v>
      </c>
      <c r="T774" s="2">
        <v>0</v>
      </c>
      <c r="U774" s="2">
        <f t="shared" ref="U774:U837" si="50">+E774-T774</f>
        <v>500</v>
      </c>
    </row>
    <row r="775" spans="1:22" customFormat="1" ht="15" x14ac:dyDescent="0.25">
      <c r="A775" s="38" t="s">
        <v>2146</v>
      </c>
      <c r="B775" s="39" t="s">
        <v>1544</v>
      </c>
      <c r="C775" s="40" t="s">
        <v>1545</v>
      </c>
      <c r="D775" s="57" t="s">
        <v>7387</v>
      </c>
      <c r="E775" s="41">
        <v>419.91840000000002</v>
      </c>
      <c r="F775" s="41">
        <v>52603735.400871597</v>
      </c>
      <c r="G775" s="42">
        <f t="shared" si="49"/>
        <v>2023.2205923412153</v>
      </c>
      <c r="H775" s="43">
        <f t="shared" si="48"/>
        <v>125271.32747903306</v>
      </c>
      <c r="I775" s="57" t="s">
        <v>7379</v>
      </c>
      <c r="J775" s="58">
        <v>0</v>
      </c>
      <c r="K775" s="58">
        <v>0</v>
      </c>
      <c r="L775" s="57" t="s">
        <v>7419</v>
      </c>
      <c r="M775" s="57"/>
      <c r="N775" t="s">
        <v>10939</v>
      </c>
      <c r="T775" s="2">
        <v>454.92140000000006</v>
      </c>
      <c r="U775" s="2">
        <f t="shared" si="50"/>
        <v>-35.003000000000043</v>
      </c>
    </row>
    <row r="776" spans="1:22" customFormat="1" ht="15" x14ac:dyDescent="0.25">
      <c r="A776" s="38" t="s">
        <v>2146</v>
      </c>
      <c r="B776" s="39" t="s">
        <v>1546</v>
      </c>
      <c r="C776" s="40" t="s">
        <v>1547</v>
      </c>
      <c r="D776" s="57" t="s">
        <v>7387</v>
      </c>
      <c r="E776" s="41">
        <v>300</v>
      </c>
      <c r="F776" s="41">
        <v>36483233.280000001</v>
      </c>
      <c r="G776" s="42">
        <f t="shared" si="49"/>
        <v>1403.20128</v>
      </c>
      <c r="H776" s="43">
        <f t="shared" si="48"/>
        <v>121610.7776</v>
      </c>
      <c r="I776" s="57" t="s">
        <v>7379</v>
      </c>
      <c r="J776" s="58">
        <v>0</v>
      </c>
      <c r="K776" s="58">
        <v>0</v>
      </c>
      <c r="L776" s="57" t="s">
        <v>7419</v>
      </c>
      <c r="M776" s="57"/>
      <c r="N776" t="s">
        <v>10939</v>
      </c>
      <c r="T776" s="2">
        <v>0</v>
      </c>
      <c r="U776" s="2">
        <f t="shared" si="50"/>
        <v>300</v>
      </c>
    </row>
    <row r="777" spans="1:22" customFormat="1" ht="15" x14ac:dyDescent="0.25">
      <c r="A777" s="38" t="s">
        <v>2146</v>
      </c>
      <c r="B777" s="39" t="s">
        <v>1548</v>
      </c>
      <c r="C777" s="40" t="s">
        <v>1549</v>
      </c>
      <c r="D777" s="57" t="s">
        <v>7387</v>
      </c>
      <c r="E777" s="41">
        <v>29.220400000000001</v>
      </c>
      <c r="F777" s="41">
        <v>7459256.7171236398</v>
      </c>
      <c r="G777" s="42">
        <f t="shared" si="49"/>
        <v>286.89448912014001</v>
      </c>
      <c r="H777" s="43">
        <f t="shared" si="48"/>
        <v>255275.65389671735</v>
      </c>
      <c r="I777" s="57" t="s">
        <v>7376</v>
      </c>
      <c r="J777" s="58">
        <v>0</v>
      </c>
      <c r="K777" s="58">
        <v>0</v>
      </c>
      <c r="L777" s="57" t="s">
        <v>7419</v>
      </c>
      <c r="M777" s="57"/>
      <c r="N777" t="s">
        <v>10939</v>
      </c>
      <c r="T777" s="2">
        <v>29.220400000000001</v>
      </c>
      <c r="U777" s="2">
        <f t="shared" si="50"/>
        <v>0</v>
      </c>
    </row>
    <row r="778" spans="1:22" customFormat="1" ht="15" x14ac:dyDescent="0.25">
      <c r="A778" s="38" t="s">
        <v>2146</v>
      </c>
      <c r="B778" s="39" t="s">
        <v>1550</v>
      </c>
      <c r="C778" s="40" t="s">
        <v>1551</v>
      </c>
      <c r="D778" s="57" t="s">
        <v>7387</v>
      </c>
      <c r="E778" s="41">
        <v>364.92703000000006</v>
      </c>
      <c r="F778" s="41">
        <v>56452104.664330244</v>
      </c>
      <c r="G778" s="42">
        <f t="shared" si="49"/>
        <v>2171.2347947819326</v>
      </c>
      <c r="H778" s="43">
        <f t="shared" si="48"/>
        <v>154694.22658094205</v>
      </c>
      <c r="I778" s="57" t="s">
        <v>7376</v>
      </c>
      <c r="J778" s="58">
        <v>0</v>
      </c>
      <c r="K778" s="58">
        <v>0</v>
      </c>
      <c r="L778" s="57" t="s">
        <v>7419</v>
      </c>
      <c r="M778" s="57"/>
      <c r="N778" t="s">
        <v>10939</v>
      </c>
      <c r="T778" s="2">
        <v>320.42703</v>
      </c>
      <c r="U778" s="2">
        <f t="shared" si="50"/>
        <v>44.500000000000057</v>
      </c>
    </row>
    <row r="779" spans="1:22" customFormat="1" ht="15" x14ac:dyDescent="0.25">
      <c r="A779" s="38" t="s">
        <v>2146</v>
      </c>
      <c r="B779" s="39" t="s">
        <v>1552</v>
      </c>
      <c r="C779" s="40" t="s">
        <v>1553</v>
      </c>
      <c r="D779" s="57" t="s">
        <v>7383</v>
      </c>
      <c r="E779" s="41">
        <v>2989.2129839999998</v>
      </c>
      <c r="F779" s="41">
        <v>23134917.941353232</v>
      </c>
      <c r="G779" s="42">
        <f t="shared" si="49"/>
        <v>889.80453620589356</v>
      </c>
      <c r="H779" s="43">
        <f t="shared" si="48"/>
        <v>7739.4679018138622</v>
      </c>
      <c r="I779" s="57" t="s">
        <v>7376</v>
      </c>
      <c r="J779" s="58">
        <v>0</v>
      </c>
      <c r="K779" s="58">
        <v>0</v>
      </c>
      <c r="L779" s="57" t="s">
        <v>7419</v>
      </c>
      <c r="M779" s="57"/>
      <c r="N779" t="s">
        <v>10939</v>
      </c>
      <c r="T779" s="2">
        <v>2620.0000000000005</v>
      </c>
      <c r="U779" s="2">
        <f t="shared" si="50"/>
        <v>369.21298399999932</v>
      </c>
    </row>
    <row r="780" spans="1:22" customFormat="1" ht="15" x14ac:dyDescent="0.25">
      <c r="A780" s="38" t="s">
        <v>2146</v>
      </c>
      <c r="B780" s="39" t="s">
        <v>1554</v>
      </c>
      <c r="C780" s="40" t="s">
        <v>1555</v>
      </c>
      <c r="D780" s="57" t="s">
        <v>7383</v>
      </c>
      <c r="E780" s="41">
        <v>3847.9959399999998</v>
      </c>
      <c r="F780" s="41">
        <v>30175317.449955374</v>
      </c>
      <c r="G780" s="42">
        <f t="shared" si="49"/>
        <v>1160.5891326905912</v>
      </c>
      <c r="H780" s="43">
        <f t="shared" si="48"/>
        <v>7841.8267379864692</v>
      </c>
      <c r="I780" s="57" t="s">
        <v>7376</v>
      </c>
      <c r="J780" s="58">
        <v>0</v>
      </c>
      <c r="K780" s="58">
        <v>0</v>
      </c>
      <c r="L780" s="57" t="s">
        <v>7419</v>
      </c>
      <c r="M780" s="57"/>
      <c r="N780" t="s">
        <v>10939</v>
      </c>
      <c r="T780" s="2">
        <v>4783.9999999999991</v>
      </c>
      <c r="U780" s="2">
        <f t="shared" si="50"/>
        <v>-936.0040599999993</v>
      </c>
    </row>
    <row r="781" spans="1:22" customFormat="1" ht="15" x14ac:dyDescent="0.25">
      <c r="A781" s="38" t="s">
        <v>2146</v>
      </c>
      <c r="B781" s="39" t="s">
        <v>1556</v>
      </c>
      <c r="C781" s="40" t="s">
        <v>1557</v>
      </c>
      <c r="D781" s="57" t="s">
        <v>7383</v>
      </c>
      <c r="E781" s="41">
        <v>100</v>
      </c>
      <c r="F781" s="41">
        <v>1440000</v>
      </c>
      <c r="G781" s="42">
        <f t="shared" si="49"/>
        <v>55.384615384615387</v>
      </c>
      <c r="H781" s="43">
        <f t="shared" si="48"/>
        <v>14400</v>
      </c>
      <c r="I781" s="57" t="s">
        <v>7380</v>
      </c>
      <c r="J781" s="58">
        <v>100</v>
      </c>
      <c r="K781" s="58">
        <v>1440000</v>
      </c>
      <c r="L781" s="57" t="s">
        <v>7420</v>
      </c>
      <c r="M781" s="57" t="s">
        <v>7416</v>
      </c>
      <c r="N781" t="s">
        <v>10937</v>
      </c>
      <c r="O781" s="2"/>
      <c r="P781" s="2"/>
      <c r="Q781" s="2"/>
      <c r="R781" s="2"/>
      <c r="S781" s="2"/>
      <c r="T781" s="2">
        <v>0</v>
      </c>
      <c r="U781" s="2">
        <f t="shared" si="50"/>
        <v>100</v>
      </c>
      <c r="V781" s="2">
        <f>+U781*H781</f>
        <v>1440000</v>
      </c>
    </row>
    <row r="782" spans="1:22" customFormat="1" ht="15" x14ac:dyDescent="0.25">
      <c r="A782" s="38" t="s">
        <v>2146</v>
      </c>
      <c r="B782" s="39" t="s">
        <v>1558</v>
      </c>
      <c r="C782" s="40" t="s">
        <v>1559</v>
      </c>
      <c r="D782" s="57" t="s">
        <v>7383</v>
      </c>
      <c r="E782" s="41">
        <v>225.185112</v>
      </c>
      <c r="F782" s="41">
        <v>10155310.079061331</v>
      </c>
      <c r="G782" s="42">
        <f t="shared" si="49"/>
        <v>390.58884919466658</v>
      </c>
      <c r="H782" s="43">
        <f t="shared" si="48"/>
        <v>45097.608757817572</v>
      </c>
      <c r="I782" s="57" t="s">
        <v>7376</v>
      </c>
      <c r="J782" s="58">
        <v>0</v>
      </c>
      <c r="K782" s="58">
        <v>0</v>
      </c>
      <c r="L782" s="57" t="s">
        <v>7419</v>
      </c>
      <c r="M782" s="57"/>
      <c r="N782" t="s">
        <v>10939</v>
      </c>
      <c r="T782" s="2">
        <v>225.185112</v>
      </c>
      <c r="U782" s="2">
        <f t="shared" si="50"/>
        <v>0</v>
      </c>
    </row>
    <row r="783" spans="1:22" customFormat="1" ht="15" x14ac:dyDescent="0.25">
      <c r="A783" s="38" t="s">
        <v>2146</v>
      </c>
      <c r="B783" s="39" t="s">
        <v>1560</v>
      </c>
      <c r="C783" s="40" t="s">
        <v>1561</v>
      </c>
      <c r="D783" s="57" t="s">
        <v>7383</v>
      </c>
      <c r="E783" s="41">
        <v>1</v>
      </c>
      <c r="F783" s="41">
        <v>185000</v>
      </c>
      <c r="G783" s="42">
        <f t="shared" si="49"/>
        <v>7.115384615384615</v>
      </c>
      <c r="H783" s="43">
        <f t="shared" si="48"/>
        <v>185000</v>
      </c>
      <c r="I783" s="57" t="s">
        <v>7380</v>
      </c>
      <c r="J783" s="58">
        <v>1</v>
      </c>
      <c r="K783" s="58">
        <v>185000</v>
      </c>
      <c r="L783" s="57" t="s">
        <v>7420</v>
      </c>
      <c r="M783" s="57" t="s">
        <v>7416</v>
      </c>
      <c r="N783" t="s">
        <v>10937</v>
      </c>
      <c r="O783" s="2"/>
      <c r="P783" s="2"/>
      <c r="Q783" s="2"/>
      <c r="R783" s="2"/>
      <c r="S783" s="2"/>
      <c r="T783" s="2">
        <v>0</v>
      </c>
      <c r="U783" s="2">
        <f t="shared" si="50"/>
        <v>1</v>
      </c>
      <c r="V783" s="2">
        <f>+U783*H783</f>
        <v>185000</v>
      </c>
    </row>
    <row r="784" spans="1:22" customFormat="1" ht="15" x14ac:dyDescent="0.25">
      <c r="A784" s="38" t="s">
        <v>2146</v>
      </c>
      <c r="B784" s="39" t="s">
        <v>1562</v>
      </c>
      <c r="C784" s="40" t="s">
        <v>1563</v>
      </c>
      <c r="D784" s="57" t="s">
        <v>7383</v>
      </c>
      <c r="E784" s="41">
        <v>7171.7230469999922</v>
      </c>
      <c r="F784" s="41">
        <v>10255042.984875254</v>
      </c>
      <c r="G784" s="42">
        <f t="shared" si="49"/>
        <v>394.42473018750979</v>
      </c>
      <c r="H784" s="43">
        <f t="shared" si="48"/>
        <v>1429.9273574381889</v>
      </c>
      <c r="I784" s="57" t="s">
        <v>7376</v>
      </c>
      <c r="J784" s="58">
        <v>0</v>
      </c>
      <c r="K784" s="58">
        <v>0</v>
      </c>
      <c r="L784" s="57" t="s">
        <v>7419</v>
      </c>
      <c r="M784" s="57"/>
      <c r="N784" t="s">
        <v>10939</v>
      </c>
      <c r="T784" s="2">
        <v>5134.4033509999999</v>
      </c>
      <c r="U784" s="2">
        <f t="shared" si="50"/>
        <v>2037.3196959999923</v>
      </c>
    </row>
    <row r="785" spans="1:22" customFormat="1" ht="15" x14ac:dyDescent="0.25">
      <c r="A785" s="38" t="s">
        <v>2146</v>
      </c>
      <c r="B785" s="39" t="s">
        <v>1564</v>
      </c>
      <c r="C785" s="40" t="s">
        <v>1565</v>
      </c>
      <c r="D785" s="57" t="s">
        <v>7383</v>
      </c>
      <c r="E785" s="41">
        <v>1500.3314149999987</v>
      </c>
      <c r="F785" s="41">
        <v>2605591.8793027252</v>
      </c>
      <c r="G785" s="42">
        <f t="shared" si="49"/>
        <v>100.21507228087404</v>
      </c>
      <c r="H785" s="43">
        <f t="shared" si="48"/>
        <v>1736.6775455426475</v>
      </c>
      <c r="I785" s="57" t="s">
        <v>7376</v>
      </c>
      <c r="J785" s="58">
        <v>0</v>
      </c>
      <c r="K785" s="58">
        <v>0</v>
      </c>
      <c r="L785" s="57" t="s">
        <v>7419</v>
      </c>
      <c r="M785" s="57"/>
      <c r="N785" t="s">
        <v>10939</v>
      </c>
      <c r="T785" s="2">
        <v>281.67156700000203</v>
      </c>
      <c r="U785" s="2">
        <f t="shared" si="50"/>
        <v>1218.6598479999966</v>
      </c>
    </row>
    <row r="786" spans="1:22" customFormat="1" ht="15" x14ac:dyDescent="0.25">
      <c r="A786" s="38" t="s">
        <v>2146</v>
      </c>
      <c r="B786" s="39" t="s">
        <v>1566</v>
      </c>
      <c r="C786" s="40" t="s">
        <v>1567</v>
      </c>
      <c r="D786" s="57" t="s">
        <v>7378</v>
      </c>
      <c r="E786" s="41">
        <v>528</v>
      </c>
      <c r="F786" s="41">
        <v>396000</v>
      </c>
      <c r="G786" s="42">
        <f t="shared" si="49"/>
        <v>15.23076923076923</v>
      </c>
      <c r="H786" s="43">
        <f t="shared" si="48"/>
        <v>750</v>
      </c>
      <c r="I786" s="57" t="s">
        <v>7381</v>
      </c>
      <c r="J786" s="58">
        <v>528</v>
      </c>
      <c r="K786" s="58">
        <v>396000</v>
      </c>
      <c r="L786" s="57" t="s">
        <v>7420</v>
      </c>
      <c r="M786" s="57" t="s">
        <v>7418</v>
      </c>
      <c r="N786" t="s">
        <v>10937</v>
      </c>
      <c r="T786" s="2">
        <v>528</v>
      </c>
      <c r="U786" s="2">
        <f t="shared" si="50"/>
        <v>0</v>
      </c>
    </row>
    <row r="787" spans="1:22" customFormat="1" ht="15" x14ac:dyDescent="0.25">
      <c r="A787" s="38" t="s">
        <v>2146</v>
      </c>
      <c r="B787" s="39" t="s">
        <v>1568</v>
      </c>
      <c r="C787" s="40" t="s">
        <v>1569</v>
      </c>
      <c r="D787" s="57" t="s">
        <v>7383</v>
      </c>
      <c r="E787" s="41">
        <v>160.86868600000003</v>
      </c>
      <c r="F787" s="41">
        <v>2844334.8544578403</v>
      </c>
      <c r="G787" s="42">
        <f t="shared" si="49"/>
        <v>109.39749440222462</v>
      </c>
      <c r="H787" s="43">
        <f t="shared" si="48"/>
        <v>17681.097080993375</v>
      </c>
      <c r="I787" s="57" t="s">
        <v>7376</v>
      </c>
      <c r="J787" s="58">
        <v>0</v>
      </c>
      <c r="K787" s="58">
        <v>0</v>
      </c>
      <c r="L787" s="57" t="s">
        <v>7419</v>
      </c>
      <c r="M787" s="57"/>
      <c r="N787" t="s">
        <v>10939</v>
      </c>
      <c r="T787" s="2">
        <v>58.009485999999995</v>
      </c>
      <c r="U787" s="2">
        <f t="shared" si="50"/>
        <v>102.85920000000003</v>
      </c>
    </row>
    <row r="788" spans="1:22" customFormat="1" ht="15" x14ac:dyDescent="0.25">
      <c r="A788" s="38" t="s">
        <v>2146</v>
      </c>
      <c r="B788" s="39" t="s">
        <v>1570</v>
      </c>
      <c r="C788" s="40" t="s">
        <v>1571</v>
      </c>
      <c r="D788" s="57" t="s">
        <v>7378</v>
      </c>
      <c r="E788" s="41">
        <v>1240</v>
      </c>
      <c r="F788" s="41">
        <v>226520</v>
      </c>
      <c r="G788" s="42">
        <f t="shared" si="49"/>
        <v>8.712307692307693</v>
      </c>
      <c r="H788" s="43">
        <f t="shared" si="48"/>
        <v>182.67741935483872</v>
      </c>
      <c r="I788" s="57" t="s">
        <v>7381</v>
      </c>
      <c r="J788" s="58">
        <v>1240</v>
      </c>
      <c r="K788" s="58">
        <v>226520</v>
      </c>
      <c r="L788" s="57" t="s">
        <v>7420</v>
      </c>
      <c r="M788" s="57" t="s">
        <v>7418</v>
      </c>
      <c r="N788" t="s">
        <v>10937</v>
      </c>
      <c r="T788" s="2">
        <v>1240</v>
      </c>
      <c r="U788" s="2">
        <f t="shared" si="50"/>
        <v>0</v>
      </c>
    </row>
    <row r="789" spans="1:22" customFormat="1" ht="15" x14ac:dyDescent="0.25">
      <c r="A789" s="38" t="s">
        <v>2146</v>
      </c>
      <c r="B789" s="39" t="s">
        <v>1572</v>
      </c>
      <c r="C789" s="40" t="s">
        <v>1573</v>
      </c>
      <c r="D789" s="57" t="s">
        <v>7383</v>
      </c>
      <c r="E789" s="41">
        <v>1658.1977889999998</v>
      </c>
      <c r="F789" s="41">
        <v>1930415.2984534111</v>
      </c>
      <c r="G789" s="42">
        <f t="shared" si="49"/>
        <v>74.246742248208122</v>
      </c>
      <c r="H789" s="43">
        <f t="shared" si="48"/>
        <v>1164.1646800274507</v>
      </c>
      <c r="I789" s="57" t="s">
        <v>7376</v>
      </c>
      <c r="J789" s="58">
        <v>0</v>
      </c>
      <c r="K789" s="58">
        <v>0</v>
      </c>
      <c r="L789" s="57" t="s">
        <v>7419</v>
      </c>
      <c r="M789" s="57"/>
      <c r="N789" t="s">
        <v>10939</v>
      </c>
      <c r="T789" s="2">
        <v>2404.475989</v>
      </c>
      <c r="U789" s="2">
        <f t="shared" si="50"/>
        <v>-746.2782000000002</v>
      </c>
    </row>
    <row r="790" spans="1:22" customFormat="1" ht="15" x14ac:dyDescent="0.25">
      <c r="A790" s="38" t="s">
        <v>2146</v>
      </c>
      <c r="B790" s="39" t="s">
        <v>1574</v>
      </c>
      <c r="C790" s="40" t="s">
        <v>1575</v>
      </c>
      <c r="D790" s="57" t="s">
        <v>7383</v>
      </c>
      <c r="E790" s="41">
        <v>2623.5988850000003</v>
      </c>
      <c r="F790" s="41">
        <v>2547203.3605884514</v>
      </c>
      <c r="G790" s="42">
        <f t="shared" si="49"/>
        <v>97.969360022632742</v>
      </c>
      <c r="H790" s="43">
        <f t="shared" si="48"/>
        <v>970.88140079326615</v>
      </c>
      <c r="I790" s="57" t="s">
        <v>7376</v>
      </c>
      <c r="J790" s="58">
        <v>0</v>
      </c>
      <c r="K790" s="58">
        <v>0</v>
      </c>
      <c r="L790" s="57" t="s">
        <v>7419</v>
      </c>
      <c r="M790" s="57"/>
      <c r="N790" t="s">
        <v>10939</v>
      </c>
      <c r="T790" s="2">
        <v>2346.7379849999998</v>
      </c>
      <c r="U790" s="2">
        <f t="shared" si="50"/>
        <v>276.86090000000058</v>
      </c>
    </row>
    <row r="791" spans="1:22" customFormat="1" ht="15" x14ac:dyDescent="0.25">
      <c r="A791" s="38" t="s">
        <v>2146</v>
      </c>
      <c r="B791" s="39" t="s">
        <v>1576</v>
      </c>
      <c r="C791" s="40" t="s">
        <v>1577</v>
      </c>
      <c r="D791" s="57" t="s">
        <v>7383</v>
      </c>
      <c r="E791" s="41">
        <v>20.299999999999997</v>
      </c>
      <c r="F791" s="41">
        <v>773462.12058103271</v>
      </c>
      <c r="G791" s="42">
        <f t="shared" si="49"/>
        <v>29.748543099270488</v>
      </c>
      <c r="H791" s="43">
        <f t="shared" si="48"/>
        <v>38101.582294632157</v>
      </c>
      <c r="I791" s="57" t="s">
        <v>7376</v>
      </c>
      <c r="J791" s="58">
        <v>0</v>
      </c>
      <c r="K791" s="58">
        <v>0</v>
      </c>
      <c r="L791" s="57" t="s">
        <v>7419</v>
      </c>
      <c r="M791" s="57"/>
      <c r="N791" t="s">
        <v>10939</v>
      </c>
      <c r="T791" s="2">
        <v>25.299999999999997</v>
      </c>
      <c r="U791" s="2">
        <f t="shared" si="50"/>
        <v>-5</v>
      </c>
    </row>
    <row r="792" spans="1:22" customFormat="1" ht="15" x14ac:dyDescent="0.25">
      <c r="A792" s="38" t="s">
        <v>2146</v>
      </c>
      <c r="B792" s="39" t="s">
        <v>1578</v>
      </c>
      <c r="C792" s="40" t="s">
        <v>1579</v>
      </c>
      <c r="D792" s="57" t="s">
        <v>7383</v>
      </c>
      <c r="E792" s="41">
        <v>224.99276200000008</v>
      </c>
      <c r="F792" s="41">
        <v>1314203.4647116447</v>
      </c>
      <c r="G792" s="42">
        <f t="shared" si="49"/>
        <v>50.546287104294024</v>
      </c>
      <c r="H792" s="43">
        <f t="shared" si="48"/>
        <v>5841.0921890529271</v>
      </c>
      <c r="I792" s="57" t="s">
        <v>7376</v>
      </c>
      <c r="J792" s="58">
        <v>0</v>
      </c>
      <c r="K792" s="58">
        <v>0</v>
      </c>
      <c r="L792" s="57" t="s">
        <v>7419</v>
      </c>
      <c r="M792" s="57"/>
      <c r="N792" t="s">
        <v>10939</v>
      </c>
      <c r="T792" s="2">
        <v>174.992762</v>
      </c>
      <c r="U792" s="2">
        <f t="shared" si="50"/>
        <v>50.000000000000085</v>
      </c>
    </row>
    <row r="793" spans="1:22" customFormat="1" ht="15" x14ac:dyDescent="0.25">
      <c r="A793" s="38" t="s">
        <v>2146</v>
      </c>
      <c r="B793" s="39" t="s">
        <v>1580</v>
      </c>
      <c r="C793" s="40" t="s">
        <v>1581</v>
      </c>
      <c r="D793" s="57" t="s">
        <v>7383</v>
      </c>
      <c r="E793" s="41">
        <v>120</v>
      </c>
      <c r="F793" s="41">
        <v>177960</v>
      </c>
      <c r="G793" s="42">
        <f t="shared" si="49"/>
        <v>6.844615384615385</v>
      </c>
      <c r="H793" s="43">
        <f t="shared" si="48"/>
        <v>1483</v>
      </c>
      <c r="I793" s="57" t="s">
        <v>7380</v>
      </c>
      <c r="J793" s="58">
        <v>120</v>
      </c>
      <c r="K793" s="58">
        <v>177960</v>
      </c>
      <c r="L793" s="57" t="s">
        <v>7420</v>
      </c>
      <c r="M793" s="57" t="s">
        <v>7416</v>
      </c>
      <c r="N793" t="s">
        <v>10937</v>
      </c>
      <c r="O793" s="2"/>
      <c r="P793" s="2"/>
      <c r="Q793" s="2"/>
      <c r="R793" s="2"/>
      <c r="S793" s="2"/>
      <c r="T793" s="2">
        <v>0</v>
      </c>
      <c r="U793" s="2">
        <f t="shared" si="50"/>
        <v>120</v>
      </c>
      <c r="V793" s="2">
        <f>+U793*H793</f>
        <v>177960</v>
      </c>
    </row>
    <row r="794" spans="1:22" customFormat="1" ht="15" x14ac:dyDescent="0.25">
      <c r="A794" s="38" t="s">
        <v>2146</v>
      </c>
      <c r="B794" s="39" t="s">
        <v>1582</v>
      </c>
      <c r="C794" s="40" t="s">
        <v>1583</v>
      </c>
      <c r="D794" s="57" t="s">
        <v>7383</v>
      </c>
      <c r="E794" s="41">
        <v>65</v>
      </c>
      <c r="F794" s="41">
        <v>12025</v>
      </c>
      <c r="G794" s="42">
        <f t="shared" si="49"/>
        <v>0.46250000000000002</v>
      </c>
      <c r="H794" s="43">
        <f t="shared" si="48"/>
        <v>185</v>
      </c>
      <c r="I794" s="57" t="s">
        <v>7376</v>
      </c>
      <c r="J794" s="58">
        <v>0</v>
      </c>
      <c r="K794" s="58">
        <v>0</v>
      </c>
      <c r="L794" s="57" t="s">
        <v>7419</v>
      </c>
      <c r="M794" s="57"/>
      <c r="N794" t="s">
        <v>10939</v>
      </c>
      <c r="T794" s="2">
        <v>65</v>
      </c>
      <c r="U794" s="2">
        <f t="shared" si="50"/>
        <v>0</v>
      </c>
    </row>
    <row r="795" spans="1:22" customFormat="1" ht="15" x14ac:dyDescent="0.25">
      <c r="A795" s="38" t="s">
        <v>2146</v>
      </c>
      <c r="B795" s="39" t="s">
        <v>1584</v>
      </c>
      <c r="C795" s="40" t="s">
        <v>1585</v>
      </c>
      <c r="D795" s="57" t="s">
        <v>7383</v>
      </c>
      <c r="E795" s="41">
        <v>8</v>
      </c>
      <c r="F795" s="41">
        <v>7187.2801750907702</v>
      </c>
      <c r="G795" s="42">
        <f t="shared" si="49"/>
        <v>0.27643385288810657</v>
      </c>
      <c r="H795" s="43">
        <f t="shared" si="48"/>
        <v>898.41002188634627</v>
      </c>
      <c r="I795" s="57" t="s">
        <v>7376</v>
      </c>
      <c r="J795" s="58">
        <v>0</v>
      </c>
      <c r="K795" s="58">
        <v>0</v>
      </c>
      <c r="L795" s="57" t="s">
        <v>7419</v>
      </c>
      <c r="M795" s="57"/>
      <c r="N795" t="s">
        <v>10939</v>
      </c>
      <c r="T795" s="2">
        <v>8</v>
      </c>
      <c r="U795" s="2">
        <f t="shared" si="50"/>
        <v>0</v>
      </c>
    </row>
    <row r="796" spans="1:22" customFormat="1" ht="15" x14ac:dyDescent="0.25">
      <c r="A796" s="38" t="s">
        <v>2146</v>
      </c>
      <c r="B796" s="39" t="s">
        <v>1586</v>
      </c>
      <c r="C796" s="40" t="s">
        <v>1587</v>
      </c>
      <c r="D796" s="57" t="s">
        <v>7383</v>
      </c>
      <c r="E796" s="41">
        <v>1421.3243239999993</v>
      </c>
      <c r="F796" s="41">
        <v>2201631.3778760433</v>
      </c>
      <c r="G796" s="42">
        <f t="shared" si="49"/>
        <v>84.678129918309352</v>
      </c>
      <c r="H796" s="43">
        <f t="shared" si="48"/>
        <v>1549.0000000000314</v>
      </c>
      <c r="I796" s="57" t="s">
        <v>7376</v>
      </c>
      <c r="J796" s="58">
        <v>0</v>
      </c>
      <c r="K796" s="58">
        <v>0</v>
      </c>
      <c r="L796" s="57" t="s">
        <v>7419</v>
      </c>
      <c r="M796" s="57"/>
      <c r="N796" t="s">
        <v>10939</v>
      </c>
      <c r="T796" s="2">
        <v>2541.5555260000006</v>
      </c>
      <c r="U796" s="2">
        <f t="shared" si="50"/>
        <v>-1120.2312020000013</v>
      </c>
    </row>
    <row r="797" spans="1:22" customFormat="1" ht="15" x14ac:dyDescent="0.25">
      <c r="A797" s="38" t="s">
        <v>2146</v>
      </c>
      <c r="B797" s="39" t="s">
        <v>1588</v>
      </c>
      <c r="C797" s="40" t="s">
        <v>1589</v>
      </c>
      <c r="D797" s="57" t="s">
        <v>7383</v>
      </c>
      <c r="E797" s="41">
        <v>8650</v>
      </c>
      <c r="F797" s="41">
        <v>25731306</v>
      </c>
      <c r="G797" s="42">
        <f t="shared" si="49"/>
        <v>989.66561538461542</v>
      </c>
      <c r="H797" s="43">
        <f t="shared" si="48"/>
        <v>2974.7174566473986</v>
      </c>
      <c r="I797" s="57" t="s">
        <v>7392</v>
      </c>
      <c r="J797" s="58">
        <v>0</v>
      </c>
      <c r="K797" s="58">
        <v>0</v>
      </c>
      <c r="L797" s="57" t="s">
        <v>7420</v>
      </c>
      <c r="M797" s="57" t="s">
        <v>7417</v>
      </c>
      <c r="N797" t="s">
        <v>10937</v>
      </c>
      <c r="T797" s="2">
        <v>0</v>
      </c>
      <c r="U797" s="2">
        <f t="shared" si="50"/>
        <v>8650</v>
      </c>
    </row>
    <row r="798" spans="1:22" customFormat="1" ht="15" x14ac:dyDescent="0.25">
      <c r="A798" s="38" t="s">
        <v>2146</v>
      </c>
      <c r="B798" s="39" t="s">
        <v>1590</v>
      </c>
      <c r="C798" s="40" t="s">
        <v>1591</v>
      </c>
      <c r="D798" s="57" t="s">
        <v>7383</v>
      </c>
      <c r="E798" s="41">
        <v>7607</v>
      </c>
      <c r="F798" s="41">
        <v>10737979</v>
      </c>
      <c r="G798" s="42">
        <f t="shared" si="49"/>
        <v>412.99919230769228</v>
      </c>
      <c r="H798" s="43">
        <f t="shared" si="48"/>
        <v>1411.5918233206257</v>
      </c>
      <c r="I798" s="57" t="s">
        <v>7392</v>
      </c>
      <c r="J798" s="58">
        <v>0</v>
      </c>
      <c r="K798" s="58">
        <v>0</v>
      </c>
      <c r="L798" s="57" t="s">
        <v>7420</v>
      </c>
      <c r="M798" s="57" t="s">
        <v>7417</v>
      </c>
      <c r="N798" t="s">
        <v>10937</v>
      </c>
      <c r="T798" s="2">
        <v>0</v>
      </c>
      <c r="U798" s="2">
        <f t="shared" si="50"/>
        <v>7607</v>
      </c>
    </row>
    <row r="799" spans="1:22" customFormat="1" ht="15" x14ac:dyDescent="0.25">
      <c r="A799" s="38" t="s">
        <v>2146</v>
      </c>
      <c r="B799" s="39" t="s">
        <v>1592</v>
      </c>
      <c r="C799" s="40" t="s">
        <v>1593</v>
      </c>
      <c r="D799" s="57" t="s">
        <v>7383</v>
      </c>
      <c r="E799" s="41">
        <v>60</v>
      </c>
      <c r="F799" s="41">
        <v>10376756.756756783</v>
      </c>
      <c r="G799" s="42">
        <f t="shared" si="49"/>
        <v>399.10602910603012</v>
      </c>
      <c r="H799" s="43">
        <f t="shared" si="48"/>
        <v>172945.94594594638</v>
      </c>
      <c r="I799" s="57" t="s">
        <v>7376</v>
      </c>
      <c r="J799" s="58">
        <v>0</v>
      </c>
      <c r="K799" s="58">
        <v>0</v>
      </c>
      <c r="L799" s="57" t="s">
        <v>7419</v>
      </c>
      <c r="M799" s="57"/>
      <c r="N799" t="s">
        <v>10939</v>
      </c>
      <c r="T799" s="2">
        <v>75</v>
      </c>
      <c r="U799" s="2">
        <f t="shared" si="50"/>
        <v>-15</v>
      </c>
    </row>
    <row r="800" spans="1:22" customFormat="1" ht="15" x14ac:dyDescent="0.25">
      <c r="A800" s="38" t="s">
        <v>2146</v>
      </c>
      <c r="B800" s="39" t="s">
        <v>1594</v>
      </c>
      <c r="C800" s="40" t="s">
        <v>1595</v>
      </c>
      <c r="D800" s="57" t="s">
        <v>7383</v>
      </c>
      <c r="E800" s="41">
        <v>22</v>
      </c>
      <c r="F800" s="41">
        <v>62854</v>
      </c>
      <c r="G800" s="42">
        <f t="shared" si="49"/>
        <v>2.4174615384615383</v>
      </c>
      <c r="H800" s="43">
        <f t="shared" si="48"/>
        <v>2857</v>
      </c>
      <c r="I800" s="57" t="s">
        <v>7376</v>
      </c>
      <c r="J800" s="58">
        <v>0</v>
      </c>
      <c r="K800" s="58">
        <v>0</v>
      </c>
      <c r="L800" s="57" t="s">
        <v>7419</v>
      </c>
      <c r="M800" s="57"/>
      <c r="N800" t="s">
        <v>10939</v>
      </c>
      <c r="T800" s="2">
        <v>22</v>
      </c>
      <c r="U800" s="2">
        <f t="shared" si="50"/>
        <v>0</v>
      </c>
    </row>
    <row r="801" spans="1:21" customFormat="1" ht="15" x14ac:dyDescent="0.25">
      <c r="A801" s="38" t="s">
        <v>2146</v>
      </c>
      <c r="B801" s="39" t="s">
        <v>1596</v>
      </c>
      <c r="C801" s="40" t="s">
        <v>1597</v>
      </c>
      <c r="D801" s="57" t="s">
        <v>7383</v>
      </c>
      <c r="E801" s="41">
        <v>822.75</v>
      </c>
      <c r="F801" s="41">
        <v>1221727.372799091</v>
      </c>
      <c r="G801" s="42">
        <f t="shared" si="49"/>
        <v>46.989514338426581</v>
      </c>
      <c r="H801" s="43">
        <f t="shared" si="48"/>
        <v>1484.9314771183117</v>
      </c>
      <c r="I801" s="57" t="s">
        <v>7376</v>
      </c>
      <c r="J801" s="58">
        <v>0</v>
      </c>
      <c r="K801" s="58">
        <v>0</v>
      </c>
      <c r="L801" s="57" t="s">
        <v>7419</v>
      </c>
      <c r="M801" s="57"/>
      <c r="N801" t="s">
        <v>10939</v>
      </c>
      <c r="T801" s="2">
        <v>1321.5</v>
      </c>
      <c r="U801" s="2">
        <f t="shared" si="50"/>
        <v>-498.75</v>
      </c>
    </row>
    <row r="802" spans="1:21" customFormat="1" ht="15" x14ac:dyDescent="0.25">
      <c r="A802" s="38" t="s">
        <v>2146</v>
      </c>
      <c r="B802" s="39" t="s">
        <v>1598</v>
      </c>
      <c r="C802" s="40" t="s">
        <v>1599</v>
      </c>
      <c r="D802" s="57" t="s">
        <v>7383</v>
      </c>
      <c r="E802" s="41">
        <v>1373.0822259999977</v>
      </c>
      <c r="F802" s="41">
        <v>2243616.4589434806</v>
      </c>
      <c r="G802" s="42">
        <f t="shared" si="49"/>
        <v>86.292940728595411</v>
      </c>
      <c r="H802" s="43">
        <f t="shared" si="48"/>
        <v>1634.0000740374337</v>
      </c>
      <c r="I802" s="57" t="s">
        <v>7376</v>
      </c>
      <c r="J802" s="58">
        <v>0</v>
      </c>
      <c r="K802" s="58">
        <v>0</v>
      </c>
      <c r="L802" s="57" t="s">
        <v>7419</v>
      </c>
      <c r="M802" s="57"/>
      <c r="N802" t="s">
        <v>10939</v>
      </c>
      <c r="T802" s="2">
        <v>1405.5596909999995</v>
      </c>
      <c r="U802" s="2">
        <f t="shared" si="50"/>
        <v>-32.477465000001757</v>
      </c>
    </row>
    <row r="803" spans="1:21" customFormat="1" ht="15" x14ac:dyDescent="0.25">
      <c r="A803" s="38" t="s">
        <v>2146</v>
      </c>
      <c r="B803" s="39" t="s">
        <v>1600</v>
      </c>
      <c r="C803" s="40" t="s">
        <v>1601</v>
      </c>
      <c r="D803" s="57" t="s">
        <v>7383</v>
      </c>
      <c r="E803" s="41">
        <v>234</v>
      </c>
      <c r="F803" s="41">
        <v>2671643.6290186048</v>
      </c>
      <c r="G803" s="42">
        <f t="shared" si="49"/>
        <v>102.75552419302326</v>
      </c>
      <c r="H803" s="43">
        <f t="shared" si="48"/>
        <v>11417.280465891474</v>
      </c>
      <c r="I803" s="57" t="s">
        <v>7376</v>
      </c>
      <c r="J803" s="58">
        <v>0</v>
      </c>
      <c r="K803" s="58">
        <v>0</v>
      </c>
      <c r="L803" s="57" t="s">
        <v>7419</v>
      </c>
      <c r="M803" s="57"/>
      <c r="N803" t="s">
        <v>10939</v>
      </c>
      <c r="T803" s="2">
        <v>334</v>
      </c>
      <c r="U803" s="2">
        <f t="shared" si="50"/>
        <v>-100</v>
      </c>
    </row>
    <row r="804" spans="1:21" customFormat="1" ht="15" x14ac:dyDescent="0.25">
      <c r="A804" s="38" t="s">
        <v>2146</v>
      </c>
      <c r="B804" s="39" t="s">
        <v>1602</v>
      </c>
      <c r="C804" s="40" t="s">
        <v>1603</v>
      </c>
      <c r="D804" s="57" t="s">
        <v>7383</v>
      </c>
      <c r="E804" s="41">
        <v>50</v>
      </c>
      <c r="F804" s="41">
        <v>2300000</v>
      </c>
      <c r="G804" s="42">
        <f t="shared" si="49"/>
        <v>88.461538461538467</v>
      </c>
      <c r="H804" s="43">
        <f t="shared" si="48"/>
        <v>46000</v>
      </c>
      <c r="I804" s="57" t="s">
        <v>7376</v>
      </c>
      <c r="J804" s="58">
        <v>0</v>
      </c>
      <c r="K804" s="58">
        <v>0</v>
      </c>
      <c r="L804" s="57" t="s">
        <v>7420</v>
      </c>
      <c r="M804" s="57" t="s">
        <v>7417</v>
      </c>
      <c r="N804" t="s">
        <v>10937</v>
      </c>
      <c r="O804" s="2"/>
      <c r="P804" s="2"/>
      <c r="Q804" s="2"/>
      <c r="R804" s="2"/>
      <c r="S804" s="2"/>
      <c r="T804" s="2">
        <v>50</v>
      </c>
      <c r="U804" s="2">
        <f t="shared" si="50"/>
        <v>0</v>
      </c>
    </row>
    <row r="805" spans="1:21" customFormat="1" ht="15" x14ac:dyDescent="0.25">
      <c r="A805" s="38" t="s">
        <v>2146</v>
      </c>
      <c r="B805" s="39" t="s">
        <v>1604</v>
      </c>
      <c r="C805" s="40" t="s">
        <v>1605</v>
      </c>
      <c r="D805" s="57" t="s">
        <v>7383</v>
      </c>
      <c r="E805" s="41">
        <v>24824.68</v>
      </c>
      <c r="F805" s="41">
        <v>497604245.21441811</v>
      </c>
      <c r="G805" s="42">
        <f t="shared" si="49"/>
        <v>19138.624815939158</v>
      </c>
      <c r="H805" s="43">
        <f t="shared" si="48"/>
        <v>20044.739558150119</v>
      </c>
      <c r="I805" s="57" t="s">
        <v>7376</v>
      </c>
      <c r="J805" s="58">
        <v>0</v>
      </c>
      <c r="K805" s="58">
        <v>0</v>
      </c>
      <c r="L805" s="57" t="s">
        <v>7419</v>
      </c>
      <c r="M805" s="57"/>
      <c r="N805" t="s">
        <v>10939</v>
      </c>
      <c r="T805" s="2">
        <v>24632.68</v>
      </c>
      <c r="U805" s="2">
        <f t="shared" si="50"/>
        <v>192</v>
      </c>
    </row>
    <row r="806" spans="1:21" customFormat="1" ht="15" x14ac:dyDescent="0.25">
      <c r="A806" s="38" t="s">
        <v>2146</v>
      </c>
      <c r="B806" s="39" t="s">
        <v>1606</v>
      </c>
      <c r="C806" s="40" t="s">
        <v>1607</v>
      </c>
      <c r="D806" s="57" t="s">
        <v>7383</v>
      </c>
      <c r="E806" s="41">
        <v>118</v>
      </c>
      <c r="F806" s="41">
        <v>2276230.6428750949</v>
      </c>
      <c r="G806" s="42">
        <f t="shared" si="49"/>
        <v>87.547332418272887</v>
      </c>
      <c r="H806" s="43">
        <f t="shared" si="48"/>
        <v>19290.090193856737</v>
      </c>
      <c r="I806" s="57" t="s">
        <v>7376</v>
      </c>
      <c r="J806" s="58">
        <v>0</v>
      </c>
      <c r="K806" s="58">
        <v>0</v>
      </c>
      <c r="L806" s="57" t="s">
        <v>7419</v>
      </c>
      <c r="M806" s="57"/>
      <c r="N806" t="s">
        <v>10939</v>
      </c>
      <c r="T806" s="2">
        <v>118</v>
      </c>
      <c r="U806" s="2">
        <f t="shared" si="50"/>
        <v>0</v>
      </c>
    </row>
    <row r="807" spans="1:21" customFormat="1" ht="15" x14ac:dyDescent="0.25">
      <c r="A807" s="38" t="s">
        <v>2146</v>
      </c>
      <c r="B807" s="39" t="s">
        <v>1608</v>
      </c>
      <c r="C807" s="40" t="s">
        <v>1609</v>
      </c>
      <c r="D807" s="57" t="s">
        <v>7383</v>
      </c>
      <c r="E807" s="41">
        <v>680</v>
      </c>
      <c r="F807" s="41">
        <v>6340023.9071412599</v>
      </c>
      <c r="G807" s="42">
        <f t="shared" si="49"/>
        <v>243.84707335158691</v>
      </c>
      <c r="H807" s="43">
        <f t="shared" si="48"/>
        <v>9323.5645693253828</v>
      </c>
      <c r="I807" s="57" t="s">
        <v>7376</v>
      </c>
      <c r="J807" s="58">
        <v>0</v>
      </c>
      <c r="K807" s="58">
        <v>0</v>
      </c>
      <c r="L807" s="57" t="s">
        <v>7419</v>
      </c>
      <c r="M807" s="57"/>
      <c r="N807" t="s">
        <v>10939</v>
      </c>
      <c r="T807" s="2">
        <v>680</v>
      </c>
      <c r="U807" s="2">
        <f t="shared" si="50"/>
        <v>0</v>
      </c>
    </row>
    <row r="808" spans="1:21" customFormat="1" ht="15" x14ac:dyDescent="0.25">
      <c r="A808" s="38" t="s">
        <v>2146</v>
      </c>
      <c r="B808" s="39" t="s">
        <v>1610</v>
      </c>
      <c r="C808" s="40" t="s">
        <v>1611</v>
      </c>
      <c r="D808" s="57" t="s">
        <v>7383</v>
      </c>
      <c r="E808" s="41">
        <v>147</v>
      </c>
      <c r="F808" s="41">
        <v>258862.99199818401</v>
      </c>
      <c r="G808" s="42">
        <f t="shared" si="49"/>
        <v>9.9562689230070767</v>
      </c>
      <c r="H808" s="43">
        <f t="shared" si="48"/>
        <v>1760.9727346815239</v>
      </c>
      <c r="I808" s="57" t="s">
        <v>7376</v>
      </c>
      <c r="J808" s="58">
        <v>0</v>
      </c>
      <c r="K808" s="58">
        <v>0</v>
      </c>
      <c r="L808" s="57" t="s">
        <v>7419</v>
      </c>
      <c r="M808" s="57"/>
      <c r="N808" t="s">
        <v>10939</v>
      </c>
      <c r="T808" s="2">
        <v>147</v>
      </c>
      <c r="U808" s="2">
        <f t="shared" si="50"/>
        <v>0</v>
      </c>
    </row>
    <row r="809" spans="1:21" customFormat="1" ht="15" x14ac:dyDescent="0.25">
      <c r="A809" s="38" t="s">
        <v>2146</v>
      </c>
      <c r="B809" s="39" t="s">
        <v>1612</v>
      </c>
      <c r="C809" s="40" t="s">
        <v>1613</v>
      </c>
      <c r="D809" s="57" t="s">
        <v>7383</v>
      </c>
      <c r="E809" s="41">
        <v>481</v>
      </c>
      <c r="F809" s="41">
        <v>116468.39016390299</v>
      </c>
      <c r="G809" s="42">
        <f t="shared" si="49"/>
        <v>4.4795534678424227</v>
      </c>
      <c r="H809" s="43">
        <f t="shared" si="48"/>
        <v>242.1380252887796</v>
      </c>
      <c r="I809" s="57" t="s">
        <v>7376</v>
      </c>
      <c r="J809" s="58">
        <v>0</v>
      </c>
      <c r="K809" s="58">
        <v>0</v>
      </c>
      <c r="L809" s="57" t="s">
        <v>7419</v>
      </c>
      <c r="M809" s="57"/>
      <c r="N809" t="s">
        <v>10939</v>
      </c>
      <c r="T809" s="2">
        <v>481</v>
      </c>
      <c r="U809" s="2">
        <f t="shared" si="50"/>
        <v>0</v>
      </c>
    </row>
    <row r="810" spans="1:21" customFormat="1" ht="15" x14ac:dyDescent="0.25">
      <c r="A810" s="38" t="s">
        <v>2146</v>
      </c>
      <c r="B810" s="39" t="s">
        <v>1614</v>
      </c>
      <c r="C810" s="40" t="s">
        <v>1615</v>
      </c>
      <c r="D810" s="57" t="s">
        <v>19</v>
      </c>
      <c r="E810" s="41">
        <v>1</v>
      </c>
      <c r="F810" s="41">
        <v>4200000</v>
      </c>
      <c r="G810" s="42">
        <f t="shared" si="49"/>
        <v>161.53846153846155</v>
      </c>
      <c r="H810" s="43">
        <f t="shared" si="48"/>
        <v>4200000</v>
      </c>
      <c r="I810" s="57" t="s">
        <v>7376</v>
      </c>
      <c r="J810" s="58">
        <v>0</v>
      </c>
      <c r="K810" s="58">
        <v>0</v>
      </c>
      <c r="L810" s="57" t="s">
        <v>7419</v>
      </c>
      <c r="M810" s="57"/>
      <c r="N810" t="s">
        <v>10939</v>
      </c>
      <c r="T810" s="2">
        <v>1</v>
      </c>
      <c r="U810" s="2">
        <f t="shared" si="50"/>
        <v>0</v>
      </c>
    </row>
    <row r="811" spans="1:21" customFormat="1" ht="15" x14ac:dyDescent="0.25">
      <c r="A811" s="38" t="s">
        <v>2146</v>
      </c>
      <c r="B811" s="39" t="s">
        <v>1616</v>
      </c>
      <c r="C811" s="40" t="s">
        <v>1617</v>
      </c>
      <c r="D811" s="57" t="s">
        <v>19</v>
      </c>
      <c r="E811" s="41">
        <v>20</v>
      </c>
      <c r="F811" s="41">
        <v>89075.757575757132</v>
      </c>
      <c r="G811" s="42">
        <f t="shared" si="49"/>
        <v>3.4259906759906591</v>
      </c>
      <c r="H811" s="43">
        <f t="shared" si="48"/>
        <v>4453.7878787878562</v>
      </c>
      <c r="I811" s="57" t="s">
        <v>7376</v>
      </c>
      <c r="J811" s="58">
        <v>0</v>
      </c>
      <c r="K811" s="58">
        <v>0</v>
      </c>
      <c r="L811" s="57" t="s">
        <v>7419</v>
      </c>
      <c r="M811" s="57"/>
      <c r="N811" t="s">
        <v>10939</v>
      </c>
      <c r="T811" s="2">
        <v>0</v>
      </c>
      <c r="U811" s="2">
        <f t="shared" si="50"/>
        <v>20</v>
      </c>
    </row>
    <row r="812" spans="1:21" customFormat="1" ht="15" x14ac:dyDescent="0.25">
      <c r="A812" s="38" t="s">
        <v>2146</v>
      </c>
      <c r="B812" s="39" t="s">
        <v>1618</v>
      </c>
      <c r="C812" s="40" t="s">
        <v>1619</v>
      </c>
      <c r="D812" s="57" t="s">
        <v>19</v>
      </c>
      <c r="E812" s="41">
        <v>2</v>
      </c>
      <c r="F812" s="41">
        <v>1960000</v>
      </c>
      <c r="G812" s="42">
        <f t="shared" si="49"/>
        <v>75.384615384615387</v>
      </c>
      <c r="H812" s="43">
        <f t="shared" si="48"/>
        <v>980000</v>
      </c>
      <c r="I812" s="57" t="s">
        <v>7376</v>
      </c>
      <c r="J812" s="58">
        <v>0</v>
      </c>
      <c r="K812" s="58">
        <v>0</v>
      </c>
      <c r="L812" s="57" t="s">
        <v>7419</v>
      </c>
      <c r="M812" s="57"/>
      <c r="N812" t="s">
        <v>10939</v>
      </c>
      <c r="T812" s="2">
        <v>0</v>
      </c>
      <c r="U812" s="2">
        <f t="shared" si="50"/>
        <v>2</v>
      </c>
    </row>
    <row r="813" spans="1:21" customFormat="1" ht="15" x14ac:dyDescent="0.25">
      <c r="A813" s="38" t="s">
        <v>2146</v>
      </c>
      <c r="B813" s="39" t="s">
        <v>1620</v>
      </c>
      <c r="C813" s="40" t="s">
        <v>1621</v>
      </c>
      <c r="D813" s="57" t="s">
        <v>19</v>
      </c>
      <c r="E813" s="41">
        <v>1</v>
      </c>
      <c r="F813" s="41">
        <v>14964600</v>
      </c>
      <c r="G813" s="42">
        <f t="shared" si="49"/>
        <v>575.56153846153848</v>
      </c>
      <c r="H813" s="43">
        <f t="shared" si="48"/>
        <v>14964600</v>
      </c>
      <c r="I813" s="57" t="s">
        <v>7376</v>
      </c>
      <c r="J813" s="58">
        <v>0</v>
      </c>
      <c r="K813" s="58">
        <v>0</v>
      </c>
      <c r="L813" s="57" t="s">
        <v>7419</v>
      </c>
      <c r="M813" s="57"/>
      <c r="N813" t="s">
        <v>10939</v>
      </c>
      <c r="T813" s="2">
        <v>0</v>
      </c>
      <c r="U813" s="2">
        <f t="shared" si="50"/>
        <v>1</v>
      </c>
    </row>
    <row r="814" spans="1:21" customFormat="1" ht="15" x14ac:dyDescent="0.25">
      <c r="A814" s="38" t="s">
        <v>2146</v>
      </c>
      <c r="B814" s="39" t="s">
        <v>1622</v>
      </c>
      <c r="C814" s="40" t="s">
        <v>1623</v>
      </c>
      <c r="D814" s="57" t="s">
        <v>7383</v>
      </c>
      <c r="E814" s="41">
        <v>30</v>
      </c>
      <c r="F814" s="41">
        <v>8854533.1938298307</v>
      </c>
      <c r="G814" s="42">
        <f t="shared" si="49"/>
        <v>340.55896899345504</v>
      </c>
      <c r="H814" s="43">
        <f t="shared" si="48"/>
        <v>295151.10646099434</v>
      </c>
      <c r="I814" s="57" t="s">
        <v>7376</v>
      </c>
      <c r="J814" s="58">
        <v>0</v>
      </c>
      <c r="K814" s="58">
        <v>0</v>
      </c>
      <c r="L814" s="57" t="s">
        <v>7419</v>
      </c>
      <c r="M814" s="57"/>
      <c r="N814" t="s">
        <v>10939</v>
      </c>
      <c r="T814" s="2">
        <v>100</v>
      </c>
      <c r="U814" s="2">
        <f t="shared" si="50"/>
        <v>-70</v>
      </c>
    </row>
    <row r="815" spans="1:21" customFormat="1" ht="15" x14ac:dyDescent="0.25">
      <c r="A815" s="38" t="s">
        <v>2146</v>
      </c>
      <c r="B815" s="39" t="s">
        <v>1624</v>
      </c>
      <c r="C815" s="40" t="s">
        <v>1625</v>
      </c>
      <c r="D815" s="57" t="s">
        <v>7383</v>
      </c>
      <c r="E815" s="41">
        <v>70</v>
      </c>
      <c r="F815" s="41">
        <v>19419390.3680453</v>
      </c>
      <c r="G815" s="42">
        <f t="shared" si="49"/>
        <v>746.89962954020382</v>
      </c>
      <c r="H815" s="43">
        <f t="shared" si="48"/>
        <v>277419.86240064714</v>
      </c>
      <c r="I815" s="57" t="s">
        <v>7386</v>
      </c>
      <c r="J815" s="58">
        <v>85</v>
      </c>
      <c r="K815" s="58">
        <v>23580680</v>
      </c>
      <c r="L815" s="57" t="s">
        <v>7419</v>
      </c>
      <c r="M815" s="57" t="s">
        <v>7416</v>
      </c>
      <c r="N815" t="s">
        <v>10939</v>
      </c>
      <c r="O815" s="2"/>
      <c r="P815" s="2"/>
      <c r="Q815" s="2"/>
      <c r="R815" s="2"/>
      <c r="S815" s="2"/>
      <c r="T815" s="2">
        <v>64</v>
      </c>
      <c r="U815" s="2">
        <f t="shared" si="50"/>
        <v>6</v>
      </c>
    </row>
    <row r="816" spans="1:21" customFormat="1" ht="15" x14ac:dyDescent="0.25">
      <c r="A816" s="38" t="s">
        <v>2146</v>
      </c>
      <c r="B816" s="39" t="s">
        <v>1626</v>
      </c>
      <c r="C816" s="40" t="s">
        <v>1627</v>
      </c>
      <c r="D816" s="57" t="s">
        <v>7383</v>
      </c>
      <c r="E816" s="41">
        <v>30</v>
      </c>
      <c r="F816" s="41">
        <v>2340000</v>
      </c>
      <c r="G816" s="42">
        <f t="shared" si="49"/>
        <v>90</v>
      </c>
      <c r="H816" s="43">
        <f t="shared" si="48"/>
        <v>78000</v>
      </c>
      <c r="I816" s="57" t="s">
        <v>7376</v>
      </c>
      <c r="J816" s="58">
        <v>0</v>
      </c>
      <c r="K816" s="58">
        <v>0</v>
      </c>
      <c r="L816" s="57" t="s">
        <v>7419</v>
      </c>
      <c r="M816" s="57"/>
      <c r="N816" t="s">
        <v>10939</v>
      </c>
      <c r="T816" s="2">
        <v>30</v>
      </c>
      <c r="U816" s="2">
        <f t="shared" si="50"/>
        <v>0</v>
      </c>
    </row>
    <row r="817" spans="1:21" customFormat="1" ht="15" x14ac:dyDescent="0.25">
      <c r="A817" s="38" t="s">
        <v>2146</v>
      </c>
      <c r="B817" s="39" t="s">
        <v>1628</v>
      </c>
      <c r="C817" s="40" t="s">
        <v>1629</v>
      </c>
      <c r="D817" s="57" t="s">
        <v>7383</v>
      </c>
      <c r="E817" s="41">
        <v>125</v>
      </c>
      <c r="F817" s="41">
        <v>5571428.57142857</v>
      </c>
      <c r="G817" s="42">
        <f t="shared" si="49"/>
        <v>214.28571428571422</v>
      </c>
      <c r="H817" s="43">
        <f t="shared" si="48"/>
        <v>44571.428571428558</v>
      </c>
      <c r="I817" s="57" t="s">
        <v>7376</v>
      </c>
      <c r="J817" s="58">
        <v>0</v>
      </c>
      <c r="K817" s="58">
        <v>0</v>
      </c>
      <c r="L817" s="57" t="s">
        <v>7419</v>
      </c>
      <c r="M817" s="57"/>
      <c r="N817" t="s">
        <v>10939</v>
      </c>
      <c r="T817" s="2">
        <v>125</v>
      </c>
      <c r="U817" s="2">
        <f t="shared" si="50"/>
        <v>0</v>
      </c>
    </row>
    <row r="818" spans="1:21" customFormat="1" ht="15" x14ac:dyDescent="0.25">
      <c r="A818" s="38" t="s">
        <v>2146</v>
      </c>
      <c r="B818" s="39" t="s">
        <v>1630</v>
      </c>
      <c r="C818" s="40" t="s">
        <v>1631</v>
      </c>
      <c r="D818" s="57" t="s">
        <v>7383</v>
      </c>
      <c r="E818" s="41">
        <v>7401</v>
      </c>
      <c r="F818" s="41">
        <v>513619813.30860603</v>
      </c>
      <c r="G818" s="42">
        <f t="shared" si="49"/>
        <v>19754.608204177155</v>
      </c>
      <c r="H818" s="43">
        <f t="shared" si="48"/>
        <v>69398.704676206733</v>
      </c>
      <c r="I818" s="57" t="s">
        <v>7376</v>
      </c>
      <c r="J818" s="58">
        <v>0</v>
      </c>
      <c r="K818" s="58">
        <v>0</v>
      </c>
      <c r="L818" s="57" t="s">
        <v>7419</v>
      </c>
      <c r="M818" s="57"/>
      <c r="N818" t="s">
        <v>10939</v>
      </c>
      <c r="T818" s="2">
        <v>7401</v>
      </c>
      <c r="U818" s="2">
        <f t="shared" si="50"/>
        <v>0</v>
      </c>
    </row>
    <row r="819" spans="1:21" customFormat="1" ht="15" x14ac:dyDescent="0.25">
      <c r="A819" s="38" t="s">
        <v>2146</v>
      </c>
      <c r="B819" s="39" t="s">
        <v>1632</v>
      </c>
      <c r="C819" s="40" t="s">
        <v>1633</v>
      </c>
      <c r="D819" s="57" t="s">
        <v>19</v>
      </c>
      <c r="E819" s="41">
        <v>1</v>
      </c>
      <c r="F819" s="41">
        <v>15051302</v>
      </c>
      <c r="G819" s="42">
        <f t="shared" si="49"/>
        <v>578.89623076923078</v>
      </c>
      <c r="H819" s="43">
        <f t="shared" si="48"/>
        <v>15051302</v>
      </c>
      <c r="I819" s="57" t="s">
        <v>7376</v>
      </c>
      <c r="J819" s="58">
        <v>0</v>
      </c>
      <c r="K819" s="58">
        <v>0</v>
      </c>
      <c r="L819" s="57" t="s">
        <v>7419</v>
      </c>
      <c r="M819" s="57"/>
      <c r="N819" t="s">
        <v>10939</v>
      </c>
      <c r="T819" s="2">
        <v>1</v>
      </c>
      <c r="U819" s="2">
        <f t="shared" si="50"/>
        <v>0</v>
      </c>
    </row>
    <row r="820" spans="1:21" customFormat="1" ht="15" x14ac:dyDescent="0.25">
      <c r="A820" s="38" t="s">
        <v>2146</v>
      </c>
      <c r="B820" s="39" t="s">
        <v>1634</v>
      </c>
      <c r="C820" s="40" t="s">
        <v>1635</v>
      </c>
      <c r="D820" s="57" t="s">
        <v>19</v>
      </c>
      <c r="E820" s="41">
        <v>2</v>
      </c>
      <c r="F820" s="41">
        <v>4662</v>
      </c>
      <c r="G820" s="42">
        <f t="shared" si="49"/>
        <v>0.17930769230769231</v>
      </c>
      <c r="H820" s="43">
        <f t="shared" si="48"/>
        <v>2331</v>
      </c>
      <c r="I820" s="57" t="s">
        <v>7376</v>
      </c>
      <c r="J820" s="58">
        <v>0</v>
      </c>
      <c r="K820" s="58">
        <v>0</v>
      </c>
      <c r="L820" s="57" t="s">
        <v>7419</v>
      </c>
      <c r="M820" s="57"/>
      <c r="N820" t="s">
        <v>10939</v>
      </c>
      <c r="T820" s="2">
        <v>0</v>
      </c>
      <c r="U820" s="2">
        <f t="shared" si="50"/>
        <v>2</v>
      </c>
    </row>
    <row r="821" spans="1:21" customFormat="1" ht="15" x14ac:dyDescent="0.25">
      <c r="A821" s="38" t="s">
        <v>2146</v>
      </c>
      <c r="B821" s="39" t="s">
        <v>1636</v>
      </c>
      <c r="C821" s="40" t="s">
        <v>1637</v>
      </c>
      <c r="D821" s="57" t="s">
        <v>19</v>
      </c>
      <c r="E821" s="41">
        <v>16</v>
      </c>
      <c r="F821" s="41">
        <v>93952</v>
      </c>
      <c r="G821" s="42">
        <f t="shared" si="49"/>
        <v>3.6135384615384614</v>
      </c>
      <c r="H821" s="43">
        <f t="shared" si="48"/>
        <v>5872</v>
      </c>
      <c r="I821" s="57" t="s">
        <v>7376</v>
      </c>
      <c r="J821" s="58">
        <v>0</v>
      </c>
      <c r="K821" s="58">
        <v>0</v>
      </c>
      <c r="L821" s="57" t="s">
        <v>7419</v>
      </c>
      <c r="M821" s="57"/>
      <c r="N821" t="s">
        <v>10939</v>
      </c>
      <c r="T821" s="2">
        <v>16</v>
      </c>
      <c r="U821" s="2">
        <f t="shared" si="50"/>
        <v>0</v>
      </c>
    </row>
    <row r="822" spans="1:21" customFormat="1" ht="15" x14ac:dyDescent="0.25">
      <c r="A822" s="38" t="s">
        <v>2146</v>
      </c>
      <c r="B822" s="39" t="s">
        <v>1638</v>
      </c>
      <c r="C822" s="40" t="s">
        <v>1639</v>
      </c>
      <c r="D822" s="57" t="s">
        <v>7383</v>
      </c>
      <c r="E822" s="41">
        <v>15</v>
      </c>
      <c r="F822" s="41">
        <v>397815</v>
      </c>
      <c r="G822" s="42">
        <f t="shared" si="49"/>
        <v>15.300576923076923</v>
      </c>
      <c r="H822" s="43">
        <f t="shared" si="48"/>
        <v>26521</v>
      </c>
      <c r="I822" s="57" t="s">
        <v>7376</v>
      </c>
      <c r="J822" s="58">
        <v>0</v>
      </c>
      <c r="K822" s="58">
        <v>0</v>
      </c>
      <c r="L822" s="57" t="s">
        <v>7419</v>
      </c>
      <c r="M822" s="57"/>
      <c r="N822" t="s">
        <v>10939</v>
      </c>
      <c r="T822" s="2">
        <v>15</v>
      </c>
      <c r="U822" s="2">
        <f t="shared" si="50"/>
        <v>0</v>
      </c>
    </row>
    <row r="823" spans="1:21" customFormat="1" ht="15" x14ac:dyDescent="0.25">
      <c r="A823" s="38" t="s">
        <v>2146</v>
      </c>
      <c r="B823" s="39" t="s">
        <v>1640</v>
      </c>
      <c r="C823" s="40" t="s">
        <v>1641</v>
      </c>
      <c r="D823" s="57" t="s">
        <v>7383</v>
      </c>
      <c r="E823" s="41">
        <v>600</v>
      </c>
      <c r="F823" s="41">
        <v>179400</v>
      </c>
      <c r="G823" s="42">
        <f t="shared" si="49"/>
        <v>6.9</v>
      </c>
      <c r="H823" s="43">
        <f t="shared" si="48"/>
        <v>299</v>
      </c>
      <c r="I823" s="57" t="s">
        <v>7376</v>
      </c>
      <c r="J823" s="58">
        <v>0</v>
      </c>
      <c r="K823" s="58">
        <v>0</v>
      </c>
      <c r="L823" s="57" t="s">
        <v>7419</v>
      </c>
      <c r="M823" s="57"/>
      <c r="N823" t="s">
        <v>10939</v>
      </c>
      <c r="T823" s="2">
        <v>380</v>
      </c>
      <c r="U823" s="2">
        <f t="shared" si="50"/>
        <v>220</v>
      </c>
    </row>
    <row r="824" spans="1:21" customFormat="1" ht="15" x14ac:dyDescent="0.25">
      <c r="A824" s="38" t="s">
        <v>2146</v>
      </c>
      <c r="B824" s="39" t="s">
        <v>1642</v>
      </c>
      <c r="C824" s="40" t="s">
        <v>1643</v>
      </c>
      <c r="D824" s="57" t="s">
        <v>7383</v>
      </c>
      <c r="E824" s="41">
        <v>2</v>
      </c>
      <c r="F824" s="41">
        <v>3200000</v>
      </c>
      <c r="G824" s="42">
        <f t="shared" si="49"/>
        <v>123.07692307692308</v>
      </c>
      <c r="H824" s="43">
        <f t="shared" si="48"/>
        <v>1600000</v>
      </c>
      <c r="I824" s="57" t="s">
        <v>7376</v>
      </c>
      <c r="J824" s="58">
        <v>0</v>
      </c>
      <c r="K824" s="58">
        <v>0</v>
      </c>
      <c r="L824" s="57" t="s">
        <v>7419</v>
      </c>
      <c r="M824" s="57"/>
      <c r="N824" t="s">
        <v>10937</v>
      </c>
      <c r="T824" s="2">
        <v>2</v>
      </c>
      <c r="U824" s="2">
        <f t="shared" si="50"/>
        <v>0</v>
      </c>
    </row>
    <row r="825" spans="1:21" customFormat="1" ht="15" x14ac:dyDescent="0.25">
      <c r="A825" s="38" t="s">
        <v>2146</v>
      </c>
      <c r="B825" s="39" t="s">
        <v>1644</v>
      </c>
      <c r="C825" s="40" t="s">
        <v>1645</v>
      </c>
      <c r="D825" s="57" t="s">
        <v>19</v>
      </c>
      <c r="E825" s="41">
        <v>5</v>
      </c>
      <c r="F825" s="41">
        <v>38366.013071895446</v>
      </c>
      <c r="G825" s="42">
        <f t="shared" si="49"/>
        <v>1.475615887380594</v>
      </c>
      <c r="H825" s="43">
        <f t="shared" si="48"/>
        <v>7673.202614379089</v>
      </c>
      <c r="I825" s="57" t="s">
        <v>7376</v>
      </c>
      <c r="J825" s="58">
        <v>0</v>
      </c>
      <c r="K825" s="58">
        <v>0</v>
      </c>
      <c r="L825" s="57" t="s">
        <v>7419</v>
      </c>
      <c r="M825" s="57"/>
      <c r="N825" t="s">
        <v>10939</v>
      </c>
      <c r="T825" s="2">
        <v>4</v>
      </c>
      <c r="U825" s="2">
        <f t="shared" si="50"/>
        <v>1</v>
      </c>
    </row>
    <row r="826" spans="1:21" customFormat="1" ht="15" x14ac:dyDescent="0.25">
      <c r="A826" s="38" t="s">
        <v>2146</v>
      </c>
      <c r="B826" s="39" t="s">
        <v>1646</v>
      </c>
      <c r="C826" s="40" t="s">
        <v>1647</v>
      </c>
      <c r="D826" s="57" t="s">
        <v>19</v>
      </c>
      <c r="E826" s="41">
        <v>4</v>
      </c>
      <c r="F826" s="41">
        <v>4837.9486868687</v>
      </c>
      <c r="G826" s="42">
        <f t="shared" si="49"/>
        <v>0.18607494949494999</v>
      </c>
      <c r="H826" s="43">
        <f t="shared" si="48"/>
        <v>1209.487171717175</v>
      </c>
      <c r="I826" s="57" t="s">
        <v>7376</v>
      </c>
      <c r="J826" s="58">
        <v>0</v>
      </c>
      <c r="K826" s="58">
        <v>0</v>
      </c>
      <c r="L826" s="57" t="s">
        <v>7419</v>
      </c>
      <c r="M826" s="57"/>
      <c r="N826" t="s">
        <v>10939</v>
      </c>
      <c r="T826" s="2">
        <v>0</v>
      </c>
      <c r="U826" s="2">
        <f t="shared" si="50"/>
        <v>4</v>
      </c>
    </row>
    <row r="827" spans="1:21" customFormat="1" ht="15" x14ac:dyDescent="0.25">
      <c r="A827" s="38" t="s">
        <v>2146</v>
      </c>
      <c r="B827" s="39" t="s">
        <v>1648</v>
      </c>
      <c r="C827" s="40" t="s">
        <v>1649</v>
      </c>
      <c r="D827" s="57" t="s">
        <v>19</v>
      </c>
      <c r="E827" s="41">
        <v>16</v>
      </c>
      <c r="F827" s="41">
        <v>8567.3694581280943</v>
      </c>
      <c r="G827" s="42">
        <f t="shared" si="49"/>
        <v>0.32951420992800362</v>
      </c>
      <c r="H827" s="43">
        <f t="shared" si="48"/>
        <v>535.46059113300589</v>
      </c>
      <c r="I827" s="57" t="s">
        <v>7376</v>
      </c>
      <c r="J827" s="58">
        <v>0</v>
      </c>
      <c r="K827" s="58">
        <v>0</v>
      </c>
      <c r="L827" s="57" t="s">
        <v>7419</v>
      </c>
      <c r="M827" s="57"/>
      <c r="N827" t="s">
        <v>10939</v>
      </c>
      <c r="T827" s="2">
        <v>0</v>
      </c>
      <c r="U827" s="2">
        <f t="shared" si="50"/>
        <v>16</v>
      </c>
    </row>
    <row r="828" spans="1:21" customFormat="1" ht="15" x14ac:dyDescent="0.25">
      <c r="A828" s="38" t="s">
        <v>2146</v>
      </c>
      <c r="B828" s="39" t="s">
        <v>1650</v>
      </c>
      <c r="C828" s="40" t="s">
        <v>1651</v>
      </c>
      <c r="D828" s="57" t="s">
        <v>19</v>
      </c>
      <c r="E828" s="41">
        <v>1</v>
      </c>
      <c r="F828" s="41">
        <v>8697900</v>
      </c>
      <c r="G828" s="42">
        <f t="shared" si="49"/>
        <v>334.53461538461539</v>
      </c>
      <c r="H828" s="43">
        <f t="shared" si="48"/>
        <v>8697900</v>
      </c>
      <c r="I828" s="57" t="s">
        <v>7376</v>
      </c>
      <c r="J828" s="58">
        <v>0</v>
      </c>
      <c r="K828" s="58">
        <v>0</v>
      </c>
      <c r="L828" s="57" t="s">
        <v>7419</v>
      </c>
      <c r="M828" s="57"/>
      <c r="N828" t="s">
        <v>10939</v>
      </c>
      <c r="T828" s="2">
        <v>1</v>
      </c>
      <c r="U828" s="2">
        <f t="shared" si="50"/>
        <v>0</v>
      </c>
    </row>
    <row r="829" spans="1:21" customFormat="1" ht="15" x14ac:dyDescent="0.25">
      <c r="A829" s="38" t="s">
        <v>2146</v>
      </c>
      <c r="B829" s="39" t="s">
        <v>1652</v>
      </c>
      <c r="C829" s="40" t="s">
        <v>1653</v>
      </c>
      <c r="D829" s="57" t="s">
        <v>19</v>
      </c>
      <c r="E829" s="41">
        <v>1</v>
      </c>
      <c r="F829" s="41">
        <v>1230100</v>
      </c>
      <c r="G829" s="42">
        <f t="shared" si="49"/>
        <v>47.311538461538461</v>
      </c>
      <c r="H829" s="43">
        <f t="shared" si="48"/>
        <v>1230100</v>
      </c>
      <c r="I829" s="57" t="s">
        <v>7376</v>
      </c>
      <c r="J829" s="58">
        <v>0</v>
      </c>
      <c r="K829" s="58">
        <v>0</v>
      </c>
      <c r="L829" s="57" t="s">
        <v>7419</v>
      </c>
      <c r="M829" s="57"/>
      <c r="N829" t="s">
        <v>10939</v>
      </c>
      <c r="T829" s="2">
        <v>1</v>
      </c>
      <c r="U829" s="2">
        <f t="shared" si="50"/>
        <v>0</v>
      </c>
    </row>
    <row r="830" spans="1:21" customFormat="1" ht="15" x14ac:dyDescent="0.25">
      <c r="A830" s="38" t="s">
        <v>2146</v>
      </c>
      <c r="B830" s="39" t="s">
        <v>1654</v>
      </c>
      <c r="C830" s="40" t="s">
        <v>1655</v>
      </c>
      <c r="D830" s="57" t="s">
        <v>19</v>
      </c>
      <c r="E830" s="41">
        <v>1</v>
      </c>
      <c r="F830" s="41">
        <v>9116500</v>
      </c>
      <c r="G830" s="42">
        <f t="shared" si="49"/>
        <v>350.63461538461536</v>
      </c>
      <c r="H830" s="43">
        <f t="shared" si="48"/>
        <v>9116500</v>
      </c>
      <c r="I830" s="57" t="s">
        <v>7376</v>
      </c>
      <c r="J830" s="58">
        <v>0</v>
      </c>
      <c r="K830" s="58">
        <v>0</v>
      </c>
      <c r="L830" s="57" t="s">
        <v>7419</v>
      </c>
      <c r="M830" s="57"/>
      <c r="N830" t="s">
        <v>10939</v>
      </c>
      <c r="T830" s="2">
        <v>1</v>
      </c>
      <c r="U830" s="2">
        <f t="shared" si="50"/>
        <v>0</v>
      </c>
    </row>
    <row r="831" spans="1:21" customFormat="1" ht="15" x14ac:dyDescent="0.25">
      <c r="A831" s="38" t="s">
        <v>2146</v>
      </c>
      <c r="B831" s="39" t="s">
        <v>1656</v>
      </c>
      <c r="C831" s="40" t="s">
        <v>1657</v>
      </c>
      <c r="D831" s="57" t="s">
        <v>19</v>
      </c>
      <c r="E831" s="41">
        <v>1</v>
      </c>
      <c r="F831" s="41">
        <v>12317866.666666668</v>
      </c>
      <c r="G831" s="42">
        <f t="shared" si="49"/>
        <v>473.76410256410259</v>
      </c>
      <c r="H831" s="43">
        <f t="shared" si="48"/>
        <v>12317866.666666668</v>
      </c>
      <c r="I831" s="57" t="s">
        <v>7376</v>
      </c>
      <c r="J831" s="58">
        <v>0</v>
      </c>
      <c r="K831" s="58">
        <v>0</v>
      </c>
      <c r="L831" s="57" t="s">
        <v>7419</v>
      </c>
      <c r="M831" s="57"/>
      <c r="N831" t="s">
        <v>10939</v>
      </c>
      <c r="T831" s="2">
        <v>1</v>
      </c>
      <c r="U831" s="2">
        <f t="shared" si="50"/>
        <v>0</v>
      </c>
    </row>
    <row r="832" spans="1:21" customFormat="1" ht="15" x14ac:dyDescent="0.25">
      <c r="A832" s="38" t="s">
        <v>2146</v>
      </c>
      <c r="B832" s="39" t="s">
        <v>1658</v>
      </c>
      <c r="C832" s="40" t="s">
        <v>1659</v>
      </c>
      <c r="D832" s="57" t="s">
        <v>19</v>
      </c>
      <c r="E832" s="41">
        <v>1</v>
      </c>
      <c r="F832" s="41">
        <v>11172300</v>
      </c>
      <c r="G832" s="42">
        <f t="shared" si="49"/>
        <v>429.70384615384614</v>
      </c>
      <c r="H832" s="43">
        <f t="shared" si="48"/>
        <v>11172300</v>
      </c>
      <c r="I832" s="57" t="s">
        <v>7376</v>
      </c>
      <c r="J832" s="58">
        <v>0</v>
      </c>
      <c r="K832" s="58">
        <v>0</v>
      </c>
      <c r="L832" s="57" t="s">
        <v>7419</v>
      </c>
      <c r="M832" s="57"/>
      <c r="N832" t="s">
        <v>10939</v>
      </c>
      <c r="T832" s="2">
        <v>1</v>
      </c>
      <c r="U832" s="2">
        <f t="shared" si="50"/>
        <v>0</v>
      </c>
    </row>
    <row r="833" spans="1:21" customFormat="1" ht="15" x14ac:dyDescent="0.25">
      <c r="A833" s="38" t="s">
        <v>2146</v>
      </c>
      <c r="B833" s="39" t="s">
        <v>1660</v>
      </c>
      <c r="C833" s="40" t="s">
        <v>1661</v>
      </c>
      <c r="D833" s="57" t="s">
        <v>19</v>
      </c>
      <c r="E833" s="41">
        <v>4</v>
      </c>
      <c r="F833" s="41">
        <v>5902600</v>
      </c>
      <c r="G833" s="42">
        <f t="shared" si="49"/>
        <v>227.02307692307693</v>
      </c>
      <c r="H833" s="43">
        <f t="shared" si="48"/>
        <v>1475650</v>
      </c>
      <c r="I833" s="57" t="s">
        <v>7376</v>
      </c>
      <c r="J833" s="58">
        <v>0</v>
      </c>
      <c r="K833" s="58">
        <v>0</v>
      </c>
      <c r="L833" s="57" t="s">
        <v>7419</v>
      </c>
      <c r="M833" s="57"/>
      <c r="N833" t="s">
        <v>10939</v>
      </c>
      <c r="T833" s="2">
        <v>4</v>
      </c>
      <c r="U833" s="2">
        <f t="shared" si="50"/>
        <v>0</v>
      </c>
    </row>
    <row r="834" spans="1:21" customFormat="1" ht="15" x14ac:dyDescent="0.25">
      <c r="A834" s="38" t="s">
        <v>2146</v>
      </c>
      <c r="B834" s="39" t="s">
        <v>1662</v>
      </c>
      <c r="C834" s="40" t="s">
        <v>1663</v>
      </c>
      <c r="D834" s="57" t="s">
        <v>7383</v>
      </c>
      <c r="E834" s="41">
        <v>355</v>
      </c>
      <c r="F834" s="41">
        <v>40392018.333333306</v>
      </c>
      <c r="G834" s="42">
        <f t="shared" si="49"/>
        <v>1553.5391666666656</v>
      </c>
      <c r="H834" s="43">
        <f t="shared" si="48"/>
        <v>113780.33333333326</v>
      </c>
      <c r="I834" s="57" t="s">
        <v>7376</v>
      </c>
      <c r="J834" s="58">
        <v>0</v>
      </c>
      <c r="K834" s="58">
        <v>0</v>
      </c>
      <c r="L834" s="57" t="s">
        <v>7419</v>
      </c>
      <c r="M834" s="57"/>
      <c r="N834" t="s">
        <v>10939</v>
      </c>
      <c r="T834" s="2">
        <v>355</v>
      </c>
      <c r="U834" s="2">
        <f t="shared" si="50"/>
        <v>0</v>
      </c>
    </row>
    <row r="835" spans="1:21" customFormat="1" ht="15" x14ac:dyDescent="0.25">
      <c r="A835" s="38" t="s">
        <v>2146</v>
      </c>
      <c r="B835" s="39" t="s">
        <v>1664</v>
      </c>
      <c r="C835" s="40" t="s">
        <v>1665</v>
      </c>
      <c r="D835" s="57" t="s">
        <v>7394</v>
      </c>
      <c r="E835" s="41">
        <v>669</v>
      </c>
      <c r="F835" s="41">
        <v>0</v>
      </c>
      <c r="G835" s="42">
        <f t="shared" si="49"/>
        <v>0</v>
      </c>
      <c r="H835" s="43">
        <f t="shared" si="48"/>
        <v>0</v>
      </c>
      <c r="I835" s="57" t="s">
        <v>7376</v>
      </c>
      <c r="J835" s="58">
        <v>0</v>
      </c>
      <c r="K835" s="58">
        <v>0</v>
      </c>
      <c r="L835" s="57" t="s">
        <v>7419</v>
      </c>
      <c r="M835" s="57"/>
      <c r="N835" t="s">
        <v>10939</v>
      </c>
      <c r="T835" s="2">
        <v>5760</v>
      </c>
      <c r="U835" s="2">
        <f t="shared" si="50"/>
        <v>-5091</v>
      </c>
    </row>
    <row r="836" spans="1:21" customFormat="1" ht="15" x14ac:dyDescent="0.25">
      <c r="A836" s="38" t="s">
        <v>2146</v>
      </c>
      <c r="B836" s="39" t="s">
        <v>1666</v>
      </c>
      <c r="C836" s="40" t="s">
        <v>1667</v>
      </c>
      <c r="D836" s="57" t="s">
        <v>7383</v>
      </c>
      <c r="E836" s="41">
        <v>250</v>
      </c>
      <c r="F836" s="41">
        <v>22865865.444383614</v>
      </c>
      <c r="G836" s="42">
        <f t="shared" si="49"/>
        <v>879.45636324552356</v>
      </c>
      <c r="H836" s="43">
        <f t="shared" si="48"/>
        <v>91463.461777534452</v>
      </c>
      <c r="I836" s="57" t="s">
        <v>7376</v>
      </c>
      <c r="J836" s="58">
        <v>0</v>
      </c>
      <c r="K836" s="58">
        <v>0</v>
      </c>
      <c r="L836" s="57" t="s">
        <v>7419</v>
      </c>
      <c r="M836" s="57"/>
      <c r="N836" t="s">
        <v>10939</v>
      </c>
      <c r="T836" s="2">
        <v>165.00200000000001</v>
      </c>
      <c r="U836" s="2">
        <f t="shared" si="50"/>
        <v>84.99799999999999</v>
      </c>
    </row>
    <row r="837" spans="1:21" customFormat="1" ht="15" x14ac:dyDescent="0.25">
      <c r="A837" s="38" t="s">
        <v>2146</v>
      </c>
      <c r="B837" s="39" t="s">
        <v>1668</v>
      </c>
      <c r="C837" s="40" t="s">
        <v>1669</v>
      </c>
      <c r="D837" s="57" t="s">
        <v>7383</v>
      </c>
      <c r="E837" s="41">
        <v>839</v>
      </c>
      <c r="F837" s="41">
        <v>255.84462702043658</v>
      </c>
      <c r="G837" s="42">
        <f t="shared" si="49"/>
        <v>9.8401779623244843E-3</v>
      </c>
      <c r="H837" s="43">
        <f t="shared" ref="H837:H900" si="51">IFERROR(F837/E837,0)</f>
        <v>0.3049399606918195</v>
      </c>
      <c r="I837" s="57" t="s">
        <v>7376</v>
      </c>
      <c r="J837" s="58">
        <v>0</v>
      </c>
      <c r="K837" s="58">
        <v>0</v>
      </c>
      <c r="L837" s="57" t="s">
        <v>7419</v>
      </c>
      <c r="M837" s="57"/>
      <c r="N837" t="s">
        <v>10939</v>
      </c>
      <c r="T837" s="2">
        <v>0</v>
      </c>
      <c r="U837" s="2">
        <f t="shared" si="50"/>
        <v>839</v>
      </c>
    </row>
    <row r="838" spans="1:21" customFormat="1" ht="15" x14ac:dyDescent="0.25">
      <c r="A838" s="38" t="s">
        <v>2146</v>
      </c>
      <c r="B838" s="39" t="s">
        <v>1670</v>
      </c>
      <c r="C838" s="40" t="s">
        <v>1671</v>
      </c>
      <c r="D838" s="57" t="s">
        <v>7383</v>
      </c>
      <c r="E838" s="41">
        <v>98</v>
      </c>
      <c r="F838" s="41">
        <v>48825.056664920674</v>
      </c>
      <c r="G838" s="42">
        <f t="shared" ref="G838:G901" si="52">+F838/$G$1</f>
        <v>1.8778867948046414</v>
      </c>
      <c r="H838" s="43">
        <f t="shared" si="51"/>
        <v>498.214863927762</v>
      </c>
      <c r="I838" s="57" t="s">
        <v>7376</v>
      </c>
      <c r="J838" s="58">
        <v>0</v>
      </c>
      <c r="K838" s="58">
        <v>0</v>
      </c>
      <c r="L838" s="57" t="s">
        <v>7419</v>
      </c>
      <c r="M838" s="57"/>
      <c r="N838" t="s">
        <v>10939</v>
      </c>
      <c r="T838" s="2">
        <v>98</v>
      </c>
      <c r="U838" s="2">
        <f t="shared" ref="U838:U901" si="53">+E838-T838</f>
        <v>0</v>
      </c>
    </row>
    <row r="839" spans="1:21" customFormat="1" ht="15" x14ac:dyDescent="0.25">
      <c r="A839" s="38" t="s">
        <v>2146</v>
      </c>
      <c r="B839" s="39" t="s">
        <v>1672</v>
      </c>
      <c r="C839" s="40" t="s">
        <v>1673</v>
      </c>
      <c r="D839" s="57" t="s">
        <v>7383</v>
      </c>
      <c r="E839" s="41">
        <v>40.819230999999903</v>
      </c>
      <c r="F839" s="41">
        <v>0</v>
      </c>
      <c r="G839" s="42">
        <f t="shared" si="52"/>
        <v>0</v>
      </c>
      <c r="H839" s="43">
        <f t="shared" si="51"/>
        <v>0</v>
      </c>
      <c r="I839" s="57" t="s">
        <v>7376</v>
      </c>
      <c r="J839" s="58">
        <v>0</v>
      </c>
      <c r="K839" s="58">
        <v>0</v>
      </c>
      <c r="L839" s="57" t="s">
        <v>7419</v>
      </c>
      <c r="M839" s="57"/>
      <c r="N839" t="s">
        <v>10939</v>
      </c>
      <c r="T839" s="2">
        <v>40.819230999999903</v>
      </c>
      <c r="U839" s="2">
        <f t="shared" si="53"/>
        <v>0</v>
      </c>
    </row>
    <row r="840" spans="1:21" customFormat="1" ht="15" x14ac:dyDescent="0.25">
      <c r="A840" s="38" t="s">
        <v>2146</v>
      </c>
      <c r="B840" s="39" t="s">
        <v>1674</v>
      </c>
      <c r="C840" s="40" t="s">
        <v>1675</v>
      </c>
      <c r="D840" s="57" t="s">
        <v>7383</v>
      </c>
      <c r="E840" s="41">
        <v>1637.9999999999998</v>
      </c>
      <c r="F840" s="41">
        <v>14642750.962557286</v>
      </c>
      <c r="G840" s="42">
        <f t="shared" si="52"/>
        <v>563.18272932912635</v>
      </c>
      <c r="H840" s="43">
        <f t="shared" si="51"/>
        <v>8939.4084020496266</v>
      </c>
      <c r="I840" s="57" t="s">
        <v>7376</v>
      </c>
      <c r="J840" s="58">
        <v>0</v>
      </c>
      <c r="K840" s="58">
        <v>0</v>
      </c>
      <c r="L840" s="57" t="s">
        <v>7419</v>
      </c>
      <c r="M840" s="57"/>
      <c r="N840" t="s">
        <v>10939</v>
      </c>
      <c r="T840" s="2">
        <v>4638</v>
      </c>
      <c r="U840" s="2">
        <f t="shared" si="53"/>
        <v>-3000</v>
      </c>
    </row>
    <row r="841" spans="1:21" customFormat="1" ht="15" x14ac:dyDescent="0.25">
      <c r="A841" s="38" t="s">
        <v>2146</v>
      </c>
      <c r="B841" s="39" t="s">
        <v>1676</v>
      </c>
      <c r="C841" s="40" t="s">
        <v>1677</v>
      </c>
      <c r="D841" s="57" t="s">
        <v>7383</v>
      </c>
      <c r="E841" s="41">
        <v>5.289999999999992</v>
      </c>
      <c r="F841" s="41">
        <v>3589.5097567649937</v>
      </c>
      <c r="G841" s="42">
        <f t="shared" si="52"/>
        <v>0.13805806756788438</v>
      </c>
      <c r="H841" s="43">
        <f t="shared" si="51"/>
        <v>678.54626781947047</v>
      </c>
      <c r="I841" s="57" t="s">
        <v>7376</v>
      </c>
      <c r="J841" s="58">
        <v>0</v>
      </c>
      <c r="K841" s="58">
        <v>0</v>
      </c>
      <c r="L841" s="57" t="s">
        <v>7419</v>
      </c>
      <c r="M841" s="57"/>
      <c r="N841" t="s">
        <v>10939</v>
      </c>
      <c r="T841" s="2">
        <v>104.78999999999998</v>
      </c>
      <c r="U841" s="2">
        <f t="shared" si="53"/>
        <v>-99.499999999999986</v>
      </c>
    </row>
    <row r="842" spans="1:21" customFormat="1" ht="15" x14ac:dyDescent="0.25">
      <c r="A842" s="38" t="s">
        <v>2146</v>
      </c>
      <c r="B842" s="39" t="s">
        <v>1678</v>
      </c>
      <c r="C842" s="40" t="s">
        <v>1679</v>
      </c>
      <c r="D842" s="57" t="s">
        <v>7383</v>
      </c>
      <c r="E842" s="41">
        <v>0.5</v>
      </c>
      <c r="F842" s="41">
        <v>1223.718285233248</v>
      </c>
      <c r="G842" s="42">
        <f t="shared" si="52"/>
        <v>4.7066087893586461E-2</v>
      </c>
      <c r="H842" s="43">
        <f t="shared" si="51"/>
        <v>2447.4365704664961</v>
      </c>
      <c r="I842" s="57" t="s">
        <v>7376</v>
      </c>
      <c r="J842" s="58">
        <v>0</v>
      </c>
      <c r="K842" s="58">
        <v>0</v>
      </c>
      <c r="L842" s="57" t="s">
        <v>7419</v>
      </c>
      <c r="M842" s="57"/>
      <c r="N842" t="s">
        <v>10939</v>
      </c>
      <c r="T842" s="2">
        <v>216</v>
      </c>
      <c r="U842" s="2">
        <f t="shared" si="53"/>
        <v>-215.5</v>
      </c>
    </row>
    <row r="843" spans="1:21" customFormat="1" ht="15" x14ac:dyDescent="0.25">
      <c r="A843" s="38" t="s">
        <v>2146</v>
      </c>
      <c r="B843" s="39" t="s">
        <v>1680</v>
      </c>
      <c r="C843" s="40" t="s">
        <v>1681</v>
      </c>
      <c r="D843" s="57" t="s">
        <v>7383</v>
      </c>
      <c r="E843" s="41">
        <v>1320</v>
      </c>
      <c r="F843" s="41">
        <v>3632495.8387528136</v>
      </c>
      <c r="G843" s="42">
        <f t="shared" si="52"/>
        <v>139.71137841356975</v>
      </c>
      <c r="H843" s="43">
        <f t="shared" si="51"/>
        <v>2751.8907869339496</v>
      </c>
      <c r="I843" s="57" t="s">
        <v>7376</v>
      </c>
      <c r="J843" s="58">
        <v>0</v>
      </c>
      <c r="K843" s="58">
        <v>0</v>
      </c>
      <c r="L843" s="57" t="s">
        <v>7419</v>
      </c>
      <c r="M843" s="57"/>
      <c r="N843" t="s">
        <v>10939</v>
      </c>
      <c r="T843" s="2">
        <v>10160</v>
      </c>
      <c r="U843" s="2">
        <f t="shared" si="53"/>
        <v>-8840</v>
      </c>
    </row>
    <row r="844" spans="1:21" customFormat="1" ht="15" x14ac:dyDescent="0.25">
      <c r="A844" s="38" t="s">
        <v>2146</v>
      </c>
      <c r="B844" s="39" t="s">
        <v>1682</v>
      </c>
      <c r="C844" s="40" t="s">
        <v>1683</v>
      </c>
      <c r="D844" s="57" t="s">
        <v>7383</v>
      </c>
      <c r="E844" s="41">
        <v>173.5</v>
      </c>
      <c r="F844" s="41">
        <v>442425</v>
      </c>
      <c r="G844" s="42">
        <f t="shared" si="52"/>
        <v>17.016346153846154</v>
      </c>
      <c r="H844" s="43">
        <f t="shared" si="51"/>
        <v>2550</v>
      </c>
      <c r="I844" s="57" t="s">
        <v>7376</v>
      </c>
      <c r="J844" s="58">
        <v>0</v>
      </c>
      <c r="K844" s="58">
        <v>0</v>
      </c>
      <c r="L844" s="57" t="s">
        <v>7419</v>
      </c>
      <c r="M844" s="57"/>
      <c r="N844" t="s">
        <v>10939</v>
      </c>
      <c r="T844" s="2">
        <v>173.5</v>
      </c>
      <c r="U844" s="2">
        <f t="shared" si="53"/>
        <v>0</v>
      </c>
    </row>
    <row r="845" spans="1:21" customFormat="1" ht="15" x14ac:dyDescent="0.25">
      <c r="A845" s="38" t="s">
        <v>2146</v>
      </c>
      <c r="B845" s="39" t="s">
        <v>1684</v>
      </c>
      <c r="C845" s="40" t="s">
        <v>1685</v>
      </c>
      <c r="D845" s="57" t="s">
        <v>7383</v>
      </c>
      <c r="E845" s="41">
        <v>276.85195599999997</v>
      </c>
      <c r="F845" s="41">
        <v>609074.30319999997</v>
      </c>
      <c r="G845" s="42">
        <f t="shared" si="52"/>
        <v>23.425934738461539</v>
      </c>
      <c r="H845" s="43">
        <f t="shared" si="51"/>
        <v>2200</v>
      </c>
      <c r="I845" s="57" t="s">
        <v>7376</v>
      </c>
      <c r="J845" s="58">
        <v>0</v>
      </c>
      <c r="K845" s="58">
        <v>0</v>
      </c>
      <c r="L845" s="57" t="s">
        <v>7419</v>
      </c>
      <c r="M845" s="57"/>
      <c r="N845" t="s">
        <v>10939</v>
      </c>
      <c r="T845" s="2">
        <v>268.94012800000002</v>
      </c>
      <c r="U845" s="2">
        <f t="shared" si="53"/>
        <v>7.9118279999999572</v>
      </c>
    </row>
    <row r="846" spans="1:21" customFormat="1" ht="15" x14ac:dyDescent="0.25">
      <c r="A846" s="38" t="s">
        <v>2146</v>
      </c>
      <c r="B846" s="39" t="s">
        <v>1686</v>
      </c>
      <c r="C846" s="40" t="s">
        <v>1687</v>
      </c>
      <c r="D846" s="57" t="s">
        <v>7383</v>
      </c>
      <c r="E846" s="41">
        <v>243.90809200000001</v>
      </c>
      <c r="F846" s="41">
        <v>516195.28466521716</v>
      </c>
      <c r="G846" s="42">
        <f t="shared" si="52"/>
        <v>19.853664794816044</v>
      </c>
      <c r="H846" s="43">
        <f t="shared" si="51"/>
        <v>2116.3516160227155</v>
      </c>
      <c r="I846" s="57" t="s">
        <v>7376</v>
      </c>
      <c r="J846" s="58">
        <v>0</v>
      </c>
      <c r="K846" s="58">
        <v>0</v>
      </c>
      <c r="L846" s="57" t="s">
        <v>7419</v>
      </c>
      <c r="M846" s="57"/>
      <c r="N846" t="s">
        <v>10939</v>
      </c>
      <c r="T846" s="2">
        <v>311.93709200000001</v>
      </c>
      <c r="U846" s="2">
        <f t="shared" si="53"/>
        <v>-68.028999999999996</v>
      </c>
    </row>
    <row r="847" spans="1:21" customFormat="1" ht="15" x14ac:dyDescent="0.25">
      <c r="A847" s="38" t="s">
        <v>2146</v>
      </c>
      <c r="B847" s="39" t="s">
        <v>1688</v>
      </c>
      <c r="C847" s="40" t="s">
        <v>1689</v>
      </c>
      <c r="D847" s="57" t="s">
        <v>7383</v>
      </c>
      <c r="E847" s="41">
        <v>147.79124899999999</v>
      </c>
      <c r="F847" s="41">
        <v>336964.04771999997</v>
      </c>
      <c r="G847" s="42">
        <f t="shared" si="52"/>
        <v>12.96015568153846</v>
      </c>
      <c r="H847" s="43">
        <f t="shared" si="51"/>
        <v>2280</v>
      </c>
      <c r="I847" s="57" t="s">
        <v>7376</v>
      </c>
      <c r="J847" s="58">
        <v>0</v>
      </c>
      <c r="K847" s="58">
        <v>0</v>
      </c>
      <c r="L847" s="57" t="s">
        <v>7419</v>
      </c>
      <c r="M847" s="57"/>
      <c r="N847" t="s">
        <v>10939</v>
      </c>
      <c r="T847" s="2">
        <v>147.79124899999999</v>
      </c>
      <c r="U847" s="2">
        <f t="shared" si="53"/>
        <v>0</v>
      </c>
    </row>
    <row r="848" spans="1:21" customFormat="1" ht="15" x14ac:dyDescent="0.25">
      <c r="A848" s="38" t="s">
        <v>2146</v>
      </c>
      <c r="B848" s="39" t="s">
        <v>1690</v>
      </c>
      <c r="C848" s="40" t="s">
        <v>1691</v>
      </c>
      <c r="D848" s="57" t="s">
        <v>7383</v>
      </c>
      <c r="E848" s="41">
        <v>206.59267700000004</v>
      </c>
      <c r="F848" s="41">
        <v>69274.554403179063</v>
      </c>
      <c r="G848" s="42">
        <f t="shared" si="52"/>
        <v>2.6644059385838101</v>
      </c>
      <c r="H848" s="43">
        <f t="shared" si="51"/>
        <v>335.31950604027969</v>
      </c>
      <c r="I848" s="57" t="s">
        <v>7376</v>
      </c>
      <c r="J848" s="58">
        <v>0</v>
      </c>
      <c r="K848" s="58">
        <v>0</v>
      </c>
      <c r="L848" s="57" t="s">
        <v>7419</v>
      </c>
      <c r="M848" s="57"/>
      <c r="N848" t="s">
        <v>10939</v>
      </c>
      <c r="T848" s="2">
        <v>279.92253899999997</v>
      </c>
      <c r="U848" s="2">
        <f t="shared" si="53"/>
        <v>-73.329861999999935</v>
      </c>
    </row>
    <row r="849" spans="1:21" customFormat="1" ht="15" x14ac:dyDescent="0.25">
      <c r="A849" s="38" t="s">
        <v>2146</v>
      </c>
      <c r="B849" s="39" t="s">
        <v>1692</v>
      </c>
      <c r="C849" s="40" t="s">
        <v>1693</v>
      </c>
      <c r="D849" s="57" t="s">
        <v>7383</v>
      </c>
      <c r="E849" s="41">
        <v>309.57373600000005</v>
      </c>
      <c r="F849" s="41">
        <v>877725.97781522176</v>
      </c>
      <c r="G849" s="42">
        <f t="shared" si="52"/>
        <v>33.758691454431606</v>
      </c>
      <c r="H849" s="43">
        <f t="shared" si="51"/>
        <v>2835.2727500604947</v>
      </c>
      <c r="I849" s="57" t="s">
        <v>7376</v>
      </c>
      <c r="J849" s="58">
        <v>0</v>
      </c>
      <c r="K849" s="58">
        <v>0</v>
      </c>
      <c r="L849" s="57" t="s">
        <v>7419</v>
      </c>
      <c r="M849" s="57"/>
      <c r="N849" t="s">
        <v>10939</v>
      </c>
      <c r="T849" s="2">
        <v>441.19873600000005</v>
      </c>
      <c r="U849" s="2">
        <f t="shared" si="53"/>
        <v>-131.625</v>
      </c>
    </row>
    <row r="850" spans="1:21" customFormat="1" ht="15" x14ac:dyDescent="0.25">
      <c r="A850" s="38" t="s">
        <v>2146</v>
      </c>
      <c r="B850" s="39" t="s">
        <v>1694</v>
      </c>
      <c r="C850" s="40" t="s">
        <v>1695</v>
      </c>
      <c r="D850" s="57" t="s">
        <v>7383</v>
      </c>
      <c r="E850" s="41">
        <v>275</v>
      </c>
      <c r="F850" s="41">
        <v>549218.21649247594</v>
      </c>
      <c r="G850" s="42">
        <f t="shared" si="52"/>
        <v>21.123777557402921</v>
      </c>
      <c r="H850" s="43">
        <f t="shared" si="51"/>
        <v>1997.1571508817308</v>
      </c>
      <c r="I850" s="57" t="s">
        <v>7376</v>
      </c>
      <c r="J850" s="58">
        <v>0</v>
      </c>
      <c r="K850" s="58">
        <v>0</v>
      </c>
      <c r="L850" s="57" t="s">
        <v>7419</v>
      </c>
      <c r="M850" s="57"/>
      <c r="N850" t="s">
        <v>10939</v>
      </c>
      <c r="T850" s="2">
        <v>151.625</v>
      </c>
      <c r="U850" s="2">
        <f t="shared" si="53"/>
        <v>123.375</v>
      </c>
    </row>
    <row r="851" spans="1:21" customFormat="1" ht="15" x14ac:dyDescent="0.25">
      <c r="A851" s="38" t="s">
        <v>2146</v>
      </c>
      <c r="B851" s="39" t="s">
        <v>1696</v>
      </c>
      <c r="C851" s="40" t="s">
        <v>1697</v>
      </c>
      <c r="D851" s="57" t="s">
        <v>7383</v>
      </c>
      <c r="E851" s="41">
        <v>148.25</v>
      </c>
      <c r="F851" s="41">
        <v>326150</v>
      </c>
      <c r="G851" s="42">
        <f t="shared" si="52"/>
        <v>12.544230769230769</v>
      </c>
      <c r="H851" s="43">
        <f t="shared" si="51"/>
        <v>2200</v>
      </c>
      <c r="I851" s="57" t="s">
        <v>7376</v>
      </c>
      <c r="J851" s="58">
        <v>0</v>
      </c>
      <c r="K851" s="58">
        <v>0</v>
      </c>
      <c r="L851" s="57" t="s">
        <v>7419</v>
      </c>
      <c r="M851" s="57"/>
      <c r="N851" t="s">
        <v>10939</v>
      </c>
      <c r="T851" s="2">
        <v>148.25</v>
      </c>
      <c r="U851" s="2">
        <f t="shared" si="53"/>
        <v>0</v>
      </c>
    </row>
    <row r="852" spans="1:21" customFormat="1" ht="15" x14ac:dyDescent="0.25">
      <c r="A852" s="38" t="s">
        <v>2146</v>
      </c>
      <c r="B852" s="39" t="s">
        <v>1698</v>
      </c>
      <c r="C852" s="40" t="s">
        <v>1699</v>
      </c>
      <c r="D852" s="57" t="s">
        <v>7383</v>
      </c>
      <c r="E852" s="41">
        <v>1185</v>
      </c>
      <c r="F852" s="41">
        <v>2774223.2949514547</v>
      </c>
      <c r="G852" s="42">
        <f t="shared" si="52"/>
        <v>106.70089595967134</v>
      </c>
      <c r="H852" s="43">
        <f t="shared" si="51"/>
        <v>2341.1167046003839</v>
      </c>
      <c r="I852" s="57" t="s">
        <v>7376</v>
      </c>
      <c r="J852" s="58">
        <v>0</v>
      </c>
      <c r="K852" s="58">
        <v>0</v>
      </c>
      <c r="L852" s="57" t="s">
        <v>7419</v>
      </c>
      <c r="M852" s="57"/>
      <c r="N852" t="s">
        <v>10939</v>
      </c>
      <c r="T852" s="2">
        <v>4185</v>
      </c>
      <c r="U852" s="2">
        <f t="shared" si="53"/>
        <v>-3000</v>
      </c>
    </row>
    <row r="853" spans="1:21" customFormat="1" ht="15" x14ac:dyDescent="0.25">
      <c r="A853" s="38" t="s">
        <v>2146</v>
      </c>
      <c r="B853" s="39" t="s">
        <v>1700</v>
      </c>
      <c r="C853" s="40" t="s">
        <v>1701</v>
      </c>
      <c r="D853" s="57" t="s">
        <v>19</v>
      </c>
      <c r="E853" s="41">
        <v>25</v>
      </c>
      <c r="F853" s="41">
        <v>298796.80851063831</v>
      </c>
      <c r="G853" s="42">
        <f t="shared" si="52"/>
        <v>11.492184942716857</v>
      </c>
      <c r="H853" s="43">
        <f t="shared" si="51"/>
        <v>11951.872340425532</v>
      </c>
      <c r="I853" s="57" t="s">
        <v>7376</v>
      </c>
      <c r="J853" s="58">
        <v>0</v>
      </c>
      <c r="K853" s="58">
        <v>0</v>
      </c>
      <c r="L853" s="57" t="s">
        <v>7419</v>
      </c>
      <c r="M853" s="57"/>
      <c r="N853" t="s">
        <v>10939</v>
      </c>
      <c r="T853" s="2">
        <v>0</v>
      </c>
      <c r="U853" s="2">
        <f t="shared" si="53"/>
        <v>25</v>
      </c>
    </row>
    <row r="854" spans="1:21" customFormat="1" ht="15" x14ac:dyDescent="0.25">
      <c r="A854" s="38" t="s">
        <v>2146</v>
      </c>
      <c r="B854" s="39" t="s">
        <v>1702</v>
      </c>
      <c r="C854" s="40" t="s">
        <v>1703</v>
      </c>
      <c r="D854" s="57" t="s">
        <v>19</v>
      </c>
      <c r="E854" s="41">
        <v>8</v>
      </c>
      <c r="F854" s="41">
        <v>15200</v>
      </c>
      <c r="G854" s="42">
        <f t="shared" si="52"/>
        <v>0.58461538461538465</v>
      </c>
      <c r="H854" s="43">
        <f t="shared" si="51"/>
        <v>1900</v>
      </c>
      <c r="I854" s="57" t="s">
        <v>7376</v>
      </c>
      <c r="J854" s="58">
        <v>0</v>
      </c>
      <c r="K854" s="58">
        <v>0</v>
      </c>
      <c r="L854" s="57" t="s">
        <v>7419</v>
      </c>
      <c r="M854" s="57"/>
      <c r="N854" t="s">
        <v>10939</v>
      </c>
      <c r="T854" s="2">
        <v>0</v>
      </c>
      <c r="U854" s="2">
        <f t="shared" si="53"/>
        <v>8</v>
      </c>
    </row>
    <row r="855" spans="1:21" customFormat="1" ht="15" x14ac:dyDescent="0.25">
      <c r="A855" s="38" t="s">
        <v>2146</v>
      </c>
      <c r="B855" s="39" t="s">
        <v>1704</v>
      </c>
      <c r="C855" s="40" t="s">
        <v>1705</v>
      </c>
      <c r="D855" s="57" t="s">
        <v>19</v>
      </c>
      <c r="E855" s="41">
        <v>8</v>
      </c>
      <c r="F855" s="41">
        <v>76000</v>
      </c>
      <c r="G855" s="42">
        <f t="shared" si="52"/>
        <v>2.9230769230769229</v>
      </c>
      <c r="H855" s="43">
        <f t="shared" si="51"/>
        <v>9500</v>
      </c>
      <c r="I855" s="57" t="s">
        <v>7376</v>
      </c>
      <c r="J855" s="58">
        <v>0</v>
      </c>
      <c r="K855" s="58">
        <v>0</v>
      </c>
      <c r="L855" s="57" t="s">
        <v>7419</v>
      </c>
      <c r="M855" s="57"/>
      <c r="N855" t="s">
        <v>10939</v>
      </c>
      <c r="T855" s="2">
        <v>0</v>
      </c>
      <c r="U855" s="2">
        <f t="shared" si="53"/>
        <v>8</v>
      </c>
    </row>
    <row r="856" spans="1:21" customFormat="1" ht="15" x14ac:dyDescent="0.25">
      <c r="A856" s="38" t="s">
        <v>2146</v>
      </c>
      <c r="B856" s="39" t="s">
        <v>1706</v>
      </c>
      <c r="C856" s="40" t="s">
        <v>1707</v>
      </c>
      <c r="D856" s="57" t="s">
        <v>19</v>
      </c>
      <c r="E856" s="41">
        <v>6</v>
      </c>
      <c r="F856" s="41">
        <v>63000</v>
      </c>
      <c r="G856" s="42">
        <f t="shared" si="52"/>
        <v>2.4230769230769229</v>
      </c>
      <c r="H856" s="43">
        <f t="shared" si="51"/>
        <v>10500</v>
      </c>
      <c r="I856" s="57" t="s">
        <v>7376</v>
      </c>
      <c r="J856" s="58">
        <v>0</v>
      </c>
      <c r="K856" s="58">
        <v>0</v>
      </c>
      <c r="L856" s="57" t="s">
        <v>7419</v>
      </c>
      <c r="M856" s="57"/>
      <c r="N856" t="s">
        <v>10939</v>
      </c>
      <c r="T856" s="2">
        <v>0</v>
      </c>
      <c r="U856" s="2">
        <f t="shared" si="53"/>
        <v>6</v>
      </c>
    </row>
    <row r="857" spans="1:21" customFormat="1" ht="15" x14ac:dyDescent="0.25">
      <c r="A857" s="38" t="s">
        <v>2146</v>
      </c>
      <c r="B857" s="39" t="s">
        <v>1708</v>
      </c>
      <c r="C857" s="40" t="s">
        <v>1709</v>
      </c>
      <c r="D857" s="57" t="s">
        <v>19</v>
      </c>
      <c r="E857" s="41">
        <v>5</v>
      </c>
      <c r="F857" s="41">
        <v>7321427.5</v>
      </c>
      <c r="G857" s="42">
        <f t="shared" si="52"/>
        <v>281.59336538461537</v>
      </c>
      <c r="H857" s="43">
        <f t="shared" si="51"/>
        <v>1464285.5</v>
      </c>
      <c r="I857" s="57" t="s">
        <v>7376</v>
      </c>
      <c r="J857" s="58">
        <v>0</v>
      </c>
      <c r="K857" s="58">
        <v>0</v>
      </c>
      <c r="L857" s="57" t="s">
        <v>7419</v>
      </c>
      <c r="M857" s="57"/>
      <c r="N857" t="s">
        <v>10939</v>
      </c>
      <c r="T857" s="2">
        <v>5</v>
      </c>
      <c r="U857" s="2">
        <f t="shared" si="53"/>
        <v>0</v>
      </c>
    </row>
    <row r="858" spans="1:21" customFormat="1" ht="15" x14ac:dyDescent="0.25">
      <c r="A858" s="38" t="s">
        <v>2146</v>
      </c>
      <c r="B858" s="39" t="s">
        <v>1710</v>
      </c>
      <c r="C858" s="40" t="s">
        <v>1711</v>
      </c>
      <c r="D858" s="57" t="s">
        <v>19</v>
      </c>
      <c r="E858" s="41">
        <v>4</v>
      </c>
      <c r="F858" s="41">
        <v>5857100</v>
      </c>
      <c r="G858" s="42">
        <f t="shared" si="52"/>
        <v>225.27307692307693</v>
      </c>
      <c r="H858" s="43">
        <f t="shared" si="51"/>
        <v>1464275</v>
      </c>
      <c r="I858" s="57" t="s">
        <v>7376</v>
      </c>
      <c r="J858" s="58">
        <v>0</v>
      </c>
      <c r="K858" s="58">
        <v>0</v>
      </c>
      <c r="L858" s="57" t="s">
        <v>7419</v>
      </c>
      <c r="M858" s="57"/>
      <c r="N858" t="s">
        <v>10939</v>
      </c>
      <c r="T858" s="2">
        <v>0</v>
      </c>
      <c r="U858" s="2">
        <f t="shared" si="53"/>
        <v>4</v>
      </c>
    </row>
    <row r="859" spans="1:21" customFormat="1" ht="15" x14ac:dyDescent="0.25">
      <c r="A859" s="38" t="s">
        <v>2146</v>
      </c>
      <c r="B859" s="39" t="s">
        <v>1712</v>
      </c>
      <c r="C859" s="40" t="s">
        <v>1713</v>
      </c>
      <c r="D859" s="57" t="s">
        <v>19</v>
      </c>
      <c r="E859" s="41">
        <v>3</v>
      </c>
      <c r="F859" s="41">
        <v>52257066.666666597</v>
      </c>
      <c r="G859" s="42">
        <f t="shared" si="52"/>
        <v>2009.8871794871768</v>
      </c>
      <c r="H859" s="43">
        <f t="shared" si="51"/>
        <v>17419022.222222198</v>
      </c>
      <c r="I859" s="57" t="s">
        <v>7376</v>
      </c>
      <c r="J859" s="58">
        <v>0</v>
      </c>
      <c r="K859" s="58">
        <v>0</v>
      </c>
      <c r="L859" s="57" t="s">
        <v>7419</v>
      </c>
      <c r="M859" s="57"/>
      <c r="N859" t="s">
        <v>10939</v>
      </c>
      <c r="T859" s="2">
        <v>3</v>
      </c>
      <c r="U859" s="2">
        <f t="shared" si="53"/>
        <v>0</v>
      </c>
    </row>
    <row r="860" spans="1:21" customFormat="1" ht="15" x14ac:dyDescent="0.25">
      <c r="A860" s="38" t="s">
        <v>2146</v>
      </c>
      <c r="B860" s="39" t="s">
        <v>1714</v>
      </c>
      <c r="C860" s="40" t="s">
        <v>1715</v>
      </c>
      <c r="D860" s="57" t="s">
        <v>19</v>
      </c>
      <c r="E860" s="41">
        <v>2</v>
      </c>
      <c r="F860" s="41">
        <v>52894960</v>
      </c>
      <c r="G860" s="42">
        <f t="shared" si="52"/>
        <v>2034.4215384615384</v>
      </c>
      <c r="H860" s="43">
        <f t="shared" si="51"/>
        <v>26447480</v>
      </c>
      <c r="I860" s="57" t="s">
        <v>7376</v>
      </c>
      <c r="J860" s="58">
        <v>0</v>
      </c>
      <c r="K860" s="58">
        <v>0</v>
      </c>
      <c r="L860" s="57" t="s">
        <v>7419</v>
      </c>
      <c r="M860" s="57"/>
      <c r="N860" t="s">
        <v>10939</v>
      </c>
      <c r="T860" s="2">
        <v>2</v>
      </c>
      <c r="U860" s="2">
        <f t="shared" si="53"/>
        <v>0</v>
      </c>
    </row>
    <row r="861" spans="1:21" customFormat="1" ht="15" x14ac:dyDescent="0.25">
      <c r="A861" s="38" t="s">
        <v>2146</v>
      </c>
      <c r="B861" s="39" t="s">
        <v>1716</v>
      </c>
      <c r="C861" s="40" t="s">
        <v>1717</v>
      </c>
      <c r="D861" s="57" t="s">
        <v>19</v>
      </c>
      <c r="E861" s="41">
        <v>1</v>
      </c>
      <c r="F861" s="41">
        <v>15206600</v>
      </c>
      <c r="G861" s="42">
        <f t="shared" si="52"/>
        <v>584.86923076923074</v>
      </c>
      <c r="H861" s="43">
        <f t="shared" si="51"/>
        <v>15206600</v>
      </c>
      <c r="I861" s="57" t="s">
        <v>7376</v>
      </c>
      <c r="J861" s="58">
        <v>0</v>
      </c>
      <c r="K861" s="58">
        <v>0</v>
      </c>
      <c r="L861" s="57" t="s">
        <v>7419</v>
      </c>
      <c r="M861" s="57"/>
      <c r="N861" t="s">
        <v>10939</v>
      </c>
      <c r="T861" s="2">
        <v>2</v>
      </c>
      <c r="U861" s="2">
        <f t="shared" si="53"/>
        <v>-1</v>
      </c>
    </row>
    <row r="862" spans="1:21" customFormat="1" ht="15" x14ac:dyDescent="0.25">
      <c r="A862" s="38" t="s">
        <v>2146</v>
      </c>
      <c r="B862" s="39" t="s">
        <v>1718</v>
      </c>
      <c r="C862" s="40" t="s">
        <v>1719</v>
      </c>
      <c r="D862" s="57" t="s">
        <v>19</v>
      </c>
      <c r="E862" s="41">
        <v>1</v>
      </c>
      <c r="F862" s="41">
        <v>24542600</v>
      </c>
      <c r="G862" s="42">
        <f t="shared" si="52"/>
        <v>943.94615384615383</v>
      </c>
      <c r="H862" s="43">
        <f t="shared" si="51"/>
        <v>24542600</v>
      </c>
      <c r="I862" s="57" t="s">
        <v>7376</v>
      </c>
      <c r="J862" s="58">
        <v>0</v>
      </c>
      <c r="K862" s="58">
        <v>0</v>
      </c>
      <c r="L862" s="57" t="s">
        <v>7419</v>
      </c>
      <c r="M862" s="57"/>
      <c r="N862" t="s">
        <v>10939</v>
      </c>
      <c r="T862" s="2">
        <v>1</v>
      </c>
      <c r="U862" s="2">
        <f t="shared" si="53"/>
        <v>0</v>
      </c>
    </row>
    <row r="863" spans="1:21" customFormat="1" ht="15" x14ac:dyDescent="0.25">
      <c r="A863" s="38" t="s">
        <v>2146</v>
      </c>
      <c r="B863" s="39" t="s">
        <v>1720</v>
      </c>
      <c r="C863" s="40" t="s">
        <v>1721</v>
      </c>
      <c r="D863" s="57" t="s">
        <v>7383</v>
      </c>
      <c r="E863" s="41">
        <v>2118.8244490000002</v>
      </c>
      <c r="F863" s="41">
        <v>8729556.7299497724</v>
      </c>
      <c r="G863" s="42">
        <f t="shared" si="52"/>
        <v>335.75218192114511</v>
      </c>
      <c r="H863" s="43">
        <f t="shared" si="51"/>
        <v>4120.0000000329292</v>
      </c>
      <c r="I863" s="57" t="s">
        <v>7376</v>
      </c>
      <c r="J863" s="58">
        <v>0</v>
      </c>
      <c r="K863" s="58">
        <v>0</v>
      </c>
      <c r="L863" s="57" t="s">
        <v>7419</v>
      </c>
      <c r="M863" s="57"/>
      <c r="N863" t="s">
        <v>10939</v>
      </c>
      <c r="T863" s="2">
        <v>10419.999999999985</v>
      </c>
      <c r="U863" s="2">
        <f t="shared" si="53"/>
        <v>-8301.1755509999857</v>
      </c>
    </row>
    <row r="864" spans="1:21" customFormat="1" ht="15" x14ac:dyDescent="0.25">
      <c r="A864" s="38" t="s">
        <v>2146</v>
      </c>
      <c r="B864" s="39" t="s">
        <v>1722</v>
      </c>
      <c r="C864" s="40" t="s">
        <v>1723</v>
      </c>
      <c r="D864" s="57" t="s">
        <v>7383</v>
      </c>
      <c r="E864" s="41">
        <v>18.801908999998993</v>
      </c>
      <c r="F864" s="41">
        <v>6945.9203123084444</v>
      </c>
      <c r="G864" s="42">
        <f t="shared" si="52"/>
        <v>0.26715078124263247</v>
      </c>
      <c r="H864" s="43">
        <f t="shared" si="51"/>
        <v>369.42633390624411</v>
      </c>
      <c r="I864" s="57" t="s">
        <v>7376</v>
      </c>
      <c r="J864" s="58">
        <v>0</v>
      </c>
      <c r="K864" s="58">
        <v>0</v>
      </c>
      <c r="L864" s="57" t="s">
        <v>7419</v>
      </c>
      <c r="M864" s="57"/>
      <c r="N864" t="s">
        <v>10939</v>
      </c>
      <c r="T864" s="2">
        <v>294.9251149999991</v>
      </c>
      <c r="U864" s="2">
        <f t="shared" si="53"/>
        <v>-276.1232060000001</v>
      </c>
    </row>
    <row r="865" spans="1:21" customFormat="1" ht="15" x14ac:dyDescent="0.25">
      <c r="A865" s="38" t="s">
        <v>2146</v>
      </c>
      <c r="B865" s="39" t="s">
        <v>1724</v>
      </c>
      <c r="C865" s="40" t="s">
        <v>1725</v>
      </c>
      <c r="D865" s="57" t="s">
        <v>19</v>
      </c>
      <c r="E865" s="41">
        <v>4</v>
      </c>
      <c r="F865" s="41">
        <v>8315550</v>
      </c>
      <c r="G865" s="42">
        <f t="shared" si="52"/>
        <v>319.82884615384614</v>
      </c>
      <c r="H865" s="43">
        <f t="shared" si="51"/>
        <v>2078887.5</v>
      </c>
      <c r="I865" s="57" t="s">
        <v>7376</v>
      </c>
      <c r="J865" s="58">
        <v>0</v>
      </c>
      <c r="K865" s="58">
        <v>0</v>
      </c>
      <c r="L865" s="57" t="s">
        <v>7419</v>
      </c>
      <c r="M865" s="57"/>
      <c r="N865" t="s">
        <v>10939</v>
      </c>
      <c r="T865" s="2">
        <v>4</v>
      </c>
      <c r="U865" s="2">
        <f t="shared" si="53"/>
        <v>0</v>
      </c>
    </row>
    <row r="866" spans="1:21" customFormat="1" ht="15" x14ac:dyDescent="0.25">
      <c r="A866" s="38" t="s">
        <v>2146</v>
      </c>
      <c r="B866" s="39" t="s">
        <v>1726</v>
      </c>
      <c r="C866" s="40" t="s">
        <v>1727</v>
      </c>
      <c r="D866" s="57" t="s">
        <v>19</v>
      </c>
      <c r="E866" s="41">
        <v>12</v>
      </c>
      <c r="F866" s="41">
        <v>137364</v>
      </c>
      <c r="G866" s="42">
        <f t="shared" si="52"/>
        <v>5.2832307692307694</v>
      </c>
      <c r="H866" s="43">
        <f t="shared" si="51"/>
        <v>11447</v>
      </c>
      <c r="I866" s="57" t="s">
        <v>7376</v>
      </c>
      <c r="J866" s="58">
        <v>0</v>
      </c>
      <c r="K866" s="58">
        <v>0</v>
      </c>
      <c r="L866" s="57" t="s">
        <v>7419</v>
      </c>
      <c r="M866" s="57"/>
      <c r="N866" t="s">
        <v>10939</v>
      </c>
      <c r="T866" s="2">
        <v>0</v>
      </c>
      <c r="U866" s="2">
        <f t="shared" si="53"/>
        <v>12</v>
      </c>
    </row>
    <row r="867" spans="1:21" customFormat="1" ht="15" x14ac:dyDescent="0.25">
      <c r="A867" s="38" t="s">
        <v>2146</v>
      </c>
      <c r="B867" s="39" t="s">
        <v>1728</v>
      </c>
      <c r="C867" s="40" t="s">
        <v>1729</v>
      </c>
      <c r="D867" s="57" t="s">
        <v>7383</v>
      </c>
      <c r="E867" s="41">
        <v>1422.8604799999994</v>
      </c>
      <c r="F867" s="41">
        <v>28172637.503999978</v>
      </c>
      <c r="G867" s="42">
        <f t="shared" si="52"/>
        <v>1083.5629809230761</v>
      </c>
      <c r="H867" s="43">
        <f t="shared" si="51"/>
        <v>19799.999999999993</v>
      </c>
      <c r="I867" s="57" t="s">
        <v>7376</v>
      </c>
      <c r="J867" s="58">
        <v>0</v>
      </c>
      <c r="K867" s="58">
        <v>0</v>
      </c>
      <c r="L867" s="57" t="s">
        <v>7419</v>
      </c>
      <c r="M867" s="57"/>
      <c r="N867" t="s">
        <v>10939</v>
      </c>
      <c r="T867" s="2">
        <v>1264.1939199999997</v>
      </c>
      <c r="U867" s="2">
        <f t="shared" si="53"/>
        <v>158.66655999999966</v>
      </c>
    </row>
    <row r="868" spans="1:21" customFormat="1" ht="15" x14ac:dyDescent="0.25">
      <c r="A868" s="38" t="s">
        <v>2146</v>
      </c>
      <c r="B868" s="39" t="s">
        <v>1730</v>
      </c>
      <c r="C868" s="40" t="s">
        <v>1731</v>
      </c>
      <c r="D868" s="57" t="s">
        <v>7383</v>
      </c>
      <c r="E868" s="41">
        <v>22814.36</v>
      </c>
      <c r="F868" s="41">
        <v>91827735.886027336</v>
      </c>
      <c r="G868" s="42">
        <f t="shared" si="52"/>
        <v>3531.8359956164359</v>
      </c>
      <c r="H868" s="43">
        <f t="shared" si="51"/>
        <v>4024.9972335856596</v>
      </c>
      <c r="I868" s="57" t="s">
        <v>7376</v>
      </c>
      <c r="J868" s="58">
        <v>0</v>
      </c>
      <c r="K868" s="58">
        <v>0</v>
      </c>
      <c r="L868" s="57" t="s">
        <v>7419</v>
      </c>
      <c r="M868" s="57"/>
      <c r="N868" t="s">
        <v>10939</v>
      </c>
      <c r="T868" s="2">
        <v>23670.6</v>
      </c>
      <c r="U868" s="2">
        <f t="shared" si="53"/>
        <v>-856.23999999999796</v>
      </c>
    </row>
    <row r="869" spans="1:21" customFormat="1" ht="15" x14ac:dyDescent="0.25">
      <c r="A869" s="38" t="s">
        <v>2146</v>
      </c>
      <c r="B869" s="39" t="s">
        <v>1732</v>
      </c>
      <c r="C869" s="40" t="s">
        <v>1733</v>
      </c>
      <c r="D869" s="57" t="s">
        <v>19</v>
      </c>
      <c r="E869" s="41">
        <v>1</v>
      </c>
      <c r="F869" s="41">
        <v>29676150</v>
      </c>
      <c r="G869" s="42">
        <f t="shared" si="52"/>
        <v>1141.3903846153846</v>
      </c>
      <c r="H869" s="43">
        <f t="shared" si="51"/>
        <v>29676150</v>
      </c>
      <c r="I869" s="57" t="s">
        <v>7376</v>
      </c>
      <c r="J869" s="58">
        <v>0</v>
      </c>
      <c r="K869" s="58">
        <v>0</v>
      </c>
      <c r="L869" s="57" t="s">
        <v>7419</v>
      </c>
      <c r="M869" s="57"/>
      <c r="N869" t="s">
        <v>10939</v>
      </c>
      <c r="T869" s="2">
        <v>0</v>
      </c>
      <c r="U869" s="2">
        <f t="shared" si="53"/>
        <v>1</v>
      </c>
    </row>
    <row r="870" spans="1:21" customFormat="1" ht="15" x14ac:dyDescent="0.25">
      <c r="A870" s="38" t="s">
        <v>2146</v>
      </c>
      <c r="B870" s="39" t="s">
        <v>1734</v>
      </c>
      <c r="C870" s="40" t="s">
        <v>1735</v>
      </c>
      <c r="D870" s="57" t="s">
        <v>19</v>
      </c>
      <c r="E870" s="41">
        <v>2</v>
      </c>
      <c r="F870" s="41">
        <v>7606400</v>
      </c>
      <c r="G870" s="42">
        <f t="shared" si="52"/>
        <v>292.55384615384617</v>
      </c>
      <c r="H870" s="43">
        <f t="shared" si="51"/>
        <v>3803200</v>
      </c>
      <c r="I870" s="57" t="s">
        <v>7376</v>
      </c>
      <c r="J870" s="58">
        <v>0</v>
      </c>
      <c r="K870" s="58">
        <v>0</v>
      </c>
      <c r="L870" s="57" t="s">
        <v>7419</v>
      </c>
      <c r="M870" s="57"/>
      <c r="N870" t="s">
        <v>10939</v>
      </c>
      <c r="T870" s="2">
        <v>1</v>
      </c>
      <c r="U870" s="2">
        <f t="shared" si="53"/>
        <v>1</v>
      </c>
    </row>
    <row r="871" spans="1:21" customFormat="1" ht="15" x14ac:dyDescent="0.25">
      <c r="A871" s="38" t="s">
        <v>2146</v>
      </c>
      <c r="B871" s="39" t="s">
        <v>1736</v>
      </c>
      <c r="C871" s="40" t="s">
        <v>1737</v>
      </c>
      <c r="D871" s="57" t="s">
        <v>19</v>
      </c>
      <c r="E871" s="41">
        <v>2</v>
      </c>
      <c r="F871" s="41">
        <v>1763200</v>
      </c>
      <c r="G871" s="42">
        <f t="shared" si="52"/>
        <v>67.815384615384616</v>
      </c>
      <c r="H871" s="43">
        <f t="shared" si="51"/>
        <v>881600</v>
      </c>
      <c r="I871" s="57" t="s">
        <v>7376</v>
      </c>
      <c r="J871" s="58">
        <v>0</v>
      </c>
      <c r="K871" s="58">
        <v>0</v>
      </c>
      <c r="L871" s="57" t="s">
        <v>7419</v>
      </c>
      <c r="M871" s="57"/>
      <c r="N871" t="s">
        <v>10939</v>
      </c>
      <c r="T871" s="2">
        <v>0</v>
      </c>
      <c r="U871" s="2">
        <f t="shared" si="53"/>
        <v>2</v>
      </c>
    </row>
    <row r="872" spans="1:21" customFormat="1" ht="15" x14ac:dyDescent="0.25">
      <c r="A872" s="38" t="s">
        <v>2146</v>
      </c>
      <c r="B872" s="39" t="s">
        <v>1738</v>
      </c>
      <c r="C872" s="40" t="s">
        <v>1739</v>
      </c>
      <c r="D872" s="57" t="s">
        <v>19</v>
      </c>
      <c r="E872" s="41">
        <v>6</v>
      </c>
      <c r="F872" s="41">
        <v>8065681.9999999981</v>
      </c>
      <c r="G872" s="42">
        <f t="shared" si="52"/>
        <v>310.2185384615384</v>
      </c>
      <c r="H872" s="43">
        <f t="shared" si="51"/>
        <v>1344280.333333333</v>
      </c>
      <c r="I872" s="57" t="s">
        <v>7376</v>
      </c>
      <c r="J872" s="58">
        <v>0</v>
      </c>
      <c r="K872" s="58">
        <v>0</v>
      </c>
      <c r="L872" s="57" t="s">
        <v>7419</v>
      </c>
      <c r="M872" s="57"/>
      <c r="N872" t="s">
        <v>10939</v>
      </c>
      <c r="T872" s="2">
        <v>2</v>
      </c>
      <c r="U872" s="2">
        <f t="shared" si="53"/>
        <v>4</v>
      </c>
    </row>
    <row r="873" spans="1:21" customFormat="1" ht="15" x14ac:dyDescent="0.25">
      <c r="A873" s="38" t="s">
        <v>2146</v>
      </c>
      <c r="B873" s="39" t="s">
        <v>1740</v>
      </c>
      <c r="C873" s="40" t="s">
        <v>1741</v>
      </c>
      <c r="D873" s="57" t="s">
        <v>19</v>
      </c>
      <c r="E873" s="41">
        <v>4</v>
      </c>
      <c r="F873" s="41">
        <v>7032200</v>
      </c>
      <c r="G873" s="42">
        <f t="shared" si="52"/>
        <v>270.46923076923076</v>
      </c>
      <c r="H873" s="43">
        <f t="shared" si="51"/>
        <v>1758050</v>
      </c>
      <c r="I873" s="57" t="s">
        <v>7376</v>
      </c>
      <c r="J873" s="58">
        <v>0</v>
      </c>
      <c r="K873" s="58">
        <v>0</v>
      </c>
      <c r="L873" s="57" t="s">
        <v>7419</v>
      </c>
      <c r="M873" s="57"/>
      <c r="N873" t="s">
        <v>10939</v>
      </c>
      <c r="T873" s="2">
        <v>0</v>
      </c>
      <c r="U873" s="2">
        <f t="shared" si="53"/>
        <v>4</v>
      </c>
    </row>
    <row r="874" spans="1:21" customFormat="1" ht="15" x14ac:dyDescent="0.25">
      <c r="A874" s="38" t="s">
        <v>2146</v>
      </c>
      <c r="B874" s="39" t="s">
        <v>1742</v>
      </c>
      <c r="C874" s="40" t="s">
        <v>1743</v>
      </c>
      <c r="D874" s="57" t="s">
        <v>19</v>
      </c>
      <c r="E874" s="41">
        <v>1</v>
      </c>
      <c r="F874" s="41">
        <v>25850800</v>
      </c>
      <c r="G874" s="42">
        <f t="shared" si="52"/>
        <v>994.26153846153841</v>
      </c>
      <c r="H874" s="43">
        <f t="shared" si="51"/>
        <v>25850800</v>
      </c>
      <c r="I874" s="57" t="s">
        <v>7376</v>
      </c>
      <c r="J874" s="58">
        <v>0</v>
      </c>
      <c r="K874" s="58">
        <v>0</v>
      </c>
      <c r="L874" s="57" t="s">
        <v>7419</v>
      </c>
      <c r="M874" s="57"/>
      <c r="N874" t="s">
        <v>10939</v>
      </c>
      <c r="T874" s="2">
        <v>0</v>
      </c>
      <c r="U874" s="2">
        <f t="shared" si="53"/>
        <v>1</v>
      </c>
    </row>
    <row r="875" spans="1:21" customFormat="1" ht="15" x14ac:dyDescent="0.25">
      <c r="A875" s="38" t="s">
        <v>2146</v>
      </c>
      <c r="B875" s="39" t="s">
        <v>1744</v>
      </c>
      <c r="C875" s="40" t="s">
        <v>1745</v>
      </c>
      <c r="D875" s="57" t="s">
        <v>19</v>
      </c>
      <c r="E875" s="41">
        <v>2</v>
      </c>
      <c r="F875" s="41">
        <v>40711200</v>
      </c>
      <c r="G875" s="42">
        <f t="shared" si="52"/>
        <v>1565.8153846153846</v>
      </c>
      <c r="H875" s="43">
        <f t="shared" si="51"/>
        <v>20355600</v>
      </c>
      <c r="I875" s="57" t="s">
        <v>7376</v>
      </c>
      <c r="J875" s="58">
        <v>0</v>
      </c>
      <c r="K875" s="58">
        <v>0</v>
      </c>
      <c r="L875" s="57" t="s">
        <v>7419</v>
      </c>
      <c r="M875" s="57"/>
      <c r="N875" t="s">
        <v>10939</v>
      </c>
      <c r="T875" s="2">
        <v>2</v>
      </c>
      <c r="U875" s="2">
        <f t="shared" si="53"/>
        <v>0</v>
      </c>
    </row>
    <row r="876" spans="1:21" customFormat="1" ht="15" x14ac:dyDescent="0.25">
      <c r="A876" s="38" t="s">
        <v>2146</v>
      </c>
      <c r="B876" s="39" t="s">
        <v>1746</v>
      </c>
      <c r="C876" s="40" t="s">
        <v>1747</v>
      </c>
      <c r="D876" s="57" t="s">
        <v>19</v>
      </c>
      <c r="E876" s="41">
        <v>1</v>
      </c>
      <c r="F876" s="41">
        <v>9006200</v>
      </c>
      <c r="G876" s="42">
        <f t="shared" si="52"/>
        <v>346.39230769230767</v>
      </c>
      <c r="H876" s="43">
        <f t="shared" si="51"/>
        <v>9006200</v>
      </c>
      <c r="I876" s="57" t="s">
        <v>7376</v>
      </c>
      <c r="J876" s="58">
        <v>0</v>
      </c>
      <c r="K876" s="58">
        <v>0</v>
      </c>
      <c r="L876" s="57" t="s">
        <v>7419</v>
      </c>
      <c r="M876" s="57"/>
      <c r="N876" t="s">
        <v>10939</v>
      </c>
      <c r="T876" s="2">
        <v>1</v>
      </c>
      <c r="U876" s="2">
        <f t="shared" si="53"/>
        <v>0</v>
      </c>
    </row>
    <row r="877" spans="1:21" customFormat="1" ht="15" x14ac:dyDescent="0.25">
      <c r="A877" s="38" t="s">
        <v>2146</v>
      </c>
      <c r="B877" s="39" t="s">
        <v>1748</v>
      </c>
      <c r="C877" s="40" t="s">
        <v>1749</v>
      </c>
      <c r="D877" s="57" t="s">
        <v>19</v>
      </c>
      <c r="E877" s="41">
        <v>1</v>
      </c>
      <c r="F877" s="41">
        <v>5234000</v>
      </c>
      <c r="G877" s="42">
        <f t="shared" si="52"/>
        <v>201.30769230769232</v>
      </c>
      <c r="H877" s="43">
        <f t="shared" si="51"/>
        <v>5234000</v>
      </c>
      <c r="I877" s="57" t="s">
        <v>7376</v>
      </c>
      <c r="J877" s="58">
        <v>0</v>
      </c>
      <c r="K877" s="58">
        <v>0</v>
      </c>
      <c r="L877" s="57" t="s">
        <v>7419</v>
      </c>
      <c r="M877" s="57"/>
      <c r="N877" t="s">
        <v>10939</v>
      </c>
      <c r="T877" s="2">
        <v>0</v>
      </c>
      <c r="U877" s="2">
        <f t="shared" si="53"/>
        <v>1</v>
      </c>
    </row>
    <row r="878" spans="1:21" customFormat="1" ht="15" x14ac:dyDescent="0.25">
      <c r="A878" s="38" t="s">
        <v>2146</v>
      </c>
      <c r="B878" s="39" t="s">
        <v>1750</v>
      </c>
      <c r="C878" s="40" t="s">
        <v>1751</v>
      </c>
      <c r="D878" s="57" t="s">
        <v>19</v>
      </c>
      <c r="E878" s="41">
        <v>1</v>
      </c>
      <c r="F878" s="41">
        <v>2188781.4814814851</v>
      </c>
      <c r="G878" s="42">
        <f t="shared" si="52"/>
        <v>84.183903133903272</v>
      </c>
      <c r="H878" s="43">
        <f t="shared" si="51"/>
        <v>2188781.4814814851</v>
      </c>
      <c r="I878" s="57" t="s">
        <v>7376</v>
      </c>
      <c r="J878" s="58">
        <v>0</v>
      </c>
      <c r="K878" s="58">
        <v>0</v>
      </c>
      <c r="L878" s="57" t="s">
        <v>7419</v>
      </c>
      <c r="M878" s="57"/>
      <c r="N878" t="s">
        <v>10939</v>
      </c>
      <c r="T878" s="2">
        <v>0</v>
      </c>
      <c r="U878" s="2">
        <f t="shared" si="53"/>
        <v>1</v>
      </c>
    </row>
    <row r="879" spans="1:21" customFormat="1" ht="15" x14ac:dyDescent="0.25">
      <c r="A879" s="38" t="s">
        <v>2146</v>
      </c>
      <c r="B879" s="39" t="s">
        <v>1752</v>
      </c>
      <c r="C879" s="40" t="s">
        <v>1753</v>
      </c>
      <c r="D879" s="57" t="s">
        <v>19</v>
      </c>
      <c r="E879" s="41">
        <v>4</v>
      </c>
      <c r="F879" s="41">
        <v>4808800</v>
      </c>
      <c r="G879" s="42">
        <f t="shared" si="52"/>
        <v>184.95384615384614</v>
      </c>
      <c r="H879" s="43">
        <f t="shared" si="51"/>
        <v>1202200</v>
      </c>
      <c r="I879" s="57" t="s">
        <v>7376</v>
      </c>
      <c r="J879" s="58">
        <v>0</v>
      </c>
      <c r="K879" s="58">
        <v>0</v>
      </c>
      <c r="L879" s="57" t="s">
        <v>7419</v>
      </c>
      <c r="M879" s="57"/>
      <c r="N879" t="s">
        <v>10939</v>
      </c>
      <c r="T879" s="2">
        <v>0</v>
      </c>
      <c r="U879" s="2">
        <f t="shared" si="53"/>
        <v>4</v>
      </c>
    </row>
    <row r="880" spans="1:21" customFormat="1" ht="15" x14ac:dyDescent="0.25">
      <c r="A880" s="38" t="s">
        <v>2146</v>
      </c>
      <c r="B880" s="39" t="s">
        <v>1754</v>
      </c>
      <c r="C880" s="40" t="s">
        <v>1755</v>
      </c>
      <c r="D880" s="57" t="s">
        <v>19</v>
      </c>
      <c r="E880" s="41">
        <v>4</v>
      </c>
      <c r="F880" s="41">
        <v>4612080</v>
      </c>
      <c r="G880" s="42">
        <f t="shared" si="52"/>
        <v>177.3876923076923</v>
      </c>
      <c r="H880" s="43">
        <f t="shared" si="51"/>
        <v>1153020</v>
      </c>
      <c r="I880" s="57" t="s">
        <v>7376</v>
      </c>
      <c r="J880" s="58">
        <v>0</v>
      </c>
      <c r="K880" s="58">
        <v>0</v>
      </c>
      <c r="L880" s="57" t="s">
        <v>7419</v>
      </c>
      <c r="M880" s="57"/>
      <c r="N880" t="s">
        <v>10939</v>
      </c>
      <c r="T880" s="2">
        <v>0</v>
      </c>
      <c r="U880" s="2">
        <f t="shared" si="53"/>
        <v>4</v>
      </c>
    </row>
    <row r="881" spans="1:21" customFormat="1" ht="15" x14ac:dyDescent="0.25">
      <c r="A881" s="38" t="s">
        <v>2146</v>
      </c>
      <c r="B881" s="39" t="s">
        <v>1756</v>
      </c>
      <c r="C881" s="40" t="s">
        <v>1757</v>
      </c>
      <c r="D881" s="57" t="s">
        <v>19</v>
      </c>
      <c r="E881" s="41">
        <v>2</v>
      </c>
      <c r="F881" s="41">
        <v>2084296</v>
      </c>
      <c r="G881" s="42">
        <f t="shared" si="52"/>
        <v>80.165230769230774</v>
      </c>
      <c r="H881" s="43">
        <f t="shared" si="51"/>
        <v>1042148</v>
      </c>
      <c r="I881" s="57" t="s">
        <v>7376</v>
      </c>
      <c r="J881" s="58">
        <v>0</v>
      </c>
      <c r="K881" s="58">
        <v>0</v>
      </c>
      <c r="L881" s="57" t="s">
        <v>7419</v>
      </c>
      <c r="M881" s="57"/>
      <c r="N881" t="s">
        <v>10939</v>
      </c>
      <c r="T881" s="2">
        <v>0</v>
      </c>
      <c r="U881" s="2">
        <f t="shared" si="53"/>
        <v>2</v>
      </c>
    </row>
    <row r="882" spans="1:21" customFormat="1" ht="15" x14ac:dyDescent="0.25">
      <c r="A882" s="38" t="s">
        <v>2146</v>
      </c>
      <c r="B882" s="39" t="s">
        <v>1758</v>
      </c>
      <c r="C882" s="40" t="s">
        <v>1759</v>
      </c>
      <c r="D882" s="57" t="s">
        <v>19</v>
      </c>
      <c r="E882" s="41">
        <v>2</v>
      </c>
      <c r="F882" s="41">
        <v>926986</v>
      </c>
      <c r="G882" s="42">
        <f t="shared" si="52"/>
        <v>35.653307692307692</v>
      </c>
      <c r="H882" s="43">
        <f t="shared" si="51"/>
        <v>463493</v>
      </c>
      <c r="I882" s="57" t="s">
        <v>7376</v>
      </c>
      <c r="J882" s="58">
        <v>0</v>
      </c>
      <c r="K882" s="58">
        <v>0</v>
      </c>
      <c r="L882" s="57" t="s">
        <v>7419</v>
      </c>
      <c r="M882" s="57"/>
      <c r="N882" t="s">
        <v>10939</v>
      </c>
      <c r="T882" s="2">
        <v>0</v>
      </c>
      <c r="U882" s="2">
        <f t="shared" si="53"/>
        <v>2</v>
      </c>
    </row>
    <row r="883" spans="1:21" customFormat="1" ht="15" x14ac:dyDescent="0.25">
      <c r="A883" s="38" t="s">
        <v>2146</v>
      </c>
      <c r="B883" s="39" t="s">
        <v>1760</v>
      </c>
      <c r="C883" s="40" t="s">
        <v>1761</v>
      </c>
      <c r="D883" s="57" t="s">
        <v>7383</v>
      </c>
      <c r="E883" s="41">
        <v>427</v>
      </c>
      <c r="F883" s="41">
        <v>1368535</v>
      </c>
      <c r="G883" s="42">
        <f t="shared" si="52"/>
        <v>52.635961538461537</v>
      </c>
      <c r="H883" s="43">
        <f t="shared" si="51"/>
        <v>3205</v>
      </c>
      <c r="I883" s="57" t="s">
        <v>7376</v>
      </c>
      <c r="J883" s="58">
        <v>0</v>
      </c>
      <c r="K883" s="58">
        <v>0</v>
      </c>
      <c r="L883" s="57" t="s">
        <v>7419</v>
      </c>
      <c r="M883" s="57"/>
      <c r="N883" t="s">
        <v>10939</v>
      </c>
      <c r="T883" s="2">
        <v>427</v>
      </c>
      <c r="U883" s="2">
        <f t="shared" si="53"/>
        <v>0</v>
      </c>
    </row>
    <row r="884" spans="1:21" customFormat="1" ht="15" x14ac:dyDescent="0.25">
      <c r="A884" s="38" t="s">
        <v>2146</v>
      </c>
      <c r="B884" s="39" t="s">
        <v>1762</v>
      </c>
      <c r="C884" s="40" t="s">
        <v>1763</v>
      </c>
      <c r="D884" s="57" t="s">
        <v>19</v>
      </c>
      <c r="E884" s="41">
        <v>10</v>
      </c>
      <c r="F884" s="41">
        <v>42000</v>
      </c>
      <c r="G884" s="42">
        <f t="shared" si="52"/>
        <v>1.6153846153846154</v>
      </c>
      <c r="H884" s="43">
        <f t="shared" si="51"/>
        <v>4200</v>
      </c>
      <c r="I884" s="57" t="s">
        <v>7376</v>
      </c>
      <c r="J884" s="58">
        <v>0</v>
      </c>
      <c r="K884" s="58">
        <v>0</v>
      </c>
      <c r="L884" s="57" t="s">
        <v>7419</v>
      </c>
      <c r="M884" s="57"/>
      <c r="N884" t="s">
        <v>10939</v>
      </c>
      <c r="T884" s="2">
        <v>0</v>
      </c>
      <c r="U884" s="2">
        <f t="shared" si="53"/>
        <v>10</v>
      </c>
    </row>
    <row r="885" spans="1:21" customFormat="1" ht="15" x14ac:dyDescent="0.25">
      <c r="A885" s="38" t="s">
        <v>2146</v>
      </c>
      <c r="B885" s="39" t="s">
        <v>1764</v>
      </c>
      <c r="C885" s="40" t="s">
        <v>1765</v>
      </c>
      <c r="D885" s="57" t="s">
        <v>19</v>
      </c>
      <c r="E885" s="41">
        <v>4</v>
      </c>
      <c r="F885" s="41">
        <v>32000</v>
      </c>
      <c r="G885" s="42">
        <f t="shared" si="52"/>
        <v>1.2307692307692308</v>
      </c>
      <c r="H885" s="43">
        <f t="shared" si="51"/>
        <v>8000</v>
      </c>
      <c r="I885" s="57" t="s">
        <v>7376</v>
      </c>
      <c r="J885" s="58">
        <v>0</v>
      </c>
      <c r="K885" s="58">
        <v>0</v>
      </c>
      <c r="L885" s="57" t="s">
        <v>7419</v>
      </c>
      <c r="M885" s="57"/>
      <c r="N885" t="s">
        <v>10939</v>
      </c>
      <c r="T885" s="2">
        <v>0</v>
      </c>
      <c r="U885" s="2">
        <f t="shared" si="53"/>
        <v>4</v>
      </c>
    </row>
    <row r="886" spans="1:21" customFormat="1" ht="15" x14ac:dyDescent="0.25">
      <c r="A886" s="38" t="s">
        <v>2146</v>
      </c>
      <c r="B886" s="39" t="s">
        <v>1766</v>
      </c>
      <c r="C886" s="40" t="s">
        <v>1767</v>
      </c>
      <c r="D886" s="57" t="s">
        <v>19</v>
      </c>
      <c r="E886" s="41">
        <v>14</v>
      </c>
      <c r="F886" s="41">
        <v>420000</v>
      </c>
      <c r="G886" s="42">
        <f t="shared" si="52"/>
        <v>16.153846153846153</v>
      </c>
      <c r="H886" s="43">
        <f t="shared" si="51"/>
        <v>30000</v>
      </c>
      <c r="I886" s="57" t="s">
        <v>7376</v>
      </c>
      <c r="J886" s="58">
        <v>0</v>
      </c>
      <c r="K886" s="58">
        <v>0</v>
      </c>
      <c r="L886" s="57" t="s">
        <v>7419</v>
      </c>
      <c r="M886" s="57"/>
      <c r="N886" t="s">
        <v>10939</v>
      </c>
      <c r="T886" s="2">
        <v>0</v>
      </c>
      <c r="U886" s="2">
        <f t="shared" si="53"/>
        <v>14</v>
      </c>
    </row>
    <row r="887" spans="1:21" customFormat="1" ht="15" x14ac:dyDescent="0.25">
      <c r="A887" s="38" t="s">
        <v>2146</v>
      </c>
      <c r="B887" s="39" t="s">
        <v>1768</v>
      </c>
      <c r="C887" s="40" t="s">
        <v>1769</v>
      </c>
      <c r="D887" s="57" t="s">
        <v>19</v>
      </c>
      <c r="E887" s="41">
        <v>26</v>
      </c>
      <c r="F887" s="41">
        <v>1898000</v>
      </c>
      <c r="G887" s="42">
        <f t="shared" si="52"/>
        <v>73</v>
      </c>
      <c r="H887" s="43">
        <f t="shared" si="51"/>
        <v>73000</v>
      </c>
      <c r="I887" s="57" t="s">
        <v>7376</v>
      </c>
      <c r="J887" s="58">
        <v>0</v>
      </c>
      <c r="K887" s="58">
        <v>0</v>
      </c>
      <c r="L887" s="57" t="s">
        <v>7419</v>
      </c>
      <c r="M887" s="57"/>
      <c r="N887" t="s">
        <v>10939</v>
      </c>
      <c r="T887" s="2">
        <v>0</v>
      </c>
      <c r="U887" s="2">
        <f t="shared" si="53"/>
        <v>26</v>
      </c>
    </row>
    <row r="888" spans="1:21" customFormat="1" ht="15" x14ac:dyDescent="0.25">
      <c r="A888" s="38" t="s">
        <v>2146</v>
      </c>
      <c r="B888" s="39" t="s">
        <v>1770</v>
      </c>
      <c r="C888" s="40" t="s">
        <v>1771</v>
      </c>
      <c r="D888" s="57" t="s">
        <v>19</v>
      </c>
      <c r="E888" s="41">
        <v>12</v>
      </c>
      <c r="F888" s="41">
        <v>80820</v>
      </c>
      <c r="G888" s="42">
        <f t="shared" si="52"/>
        <v>3.1084615384615386</v>
      </c>
      <c r="H888" s="43">
        <f t="shared" si="51"/>
        <v>6735</v>
      </c>
      <c r="I888" s="57" t="s">
        <v>7376</v>
      </c>
      <c r="J888" s="58">
        <v>0</v>
      </c>
      <c r="K888" s="58">
        <v>0</v>
      </c>
      <c r="L888" s="57" t="s">
        <v>7419</v>
      </c>
      <c r="M888" s="57"/>
      <c r="N888" t="s">
        <v>10939</v>
      </c>
      <c r="T888" s="2">
        <v>0</v>
      </c>
      <c r="U888" s="2">
        <f t="shared" si="53"/>
        <v>12</v>
      </c>
    </row>
    <row r="889" spans="1:21" customFormat="1" ht="15" x14ac:dyDescent="0.25">
      <c r="A889" s="38" t="s">
        <v>2146</v>
      </c>
      <c r="B889" s="39" t="s">
        <v>1772</v>
      </c>
      <c r="C889" s="40" t="s">
        <v>1773</v>
      </c>
      <c r="D889" s="57" t="s">
        <v>19</v>
      </c>
      <c r="E889" s="41">
        <v>22</v>
      </c>
      <c r="F889" s="41">
        <v>198000</v>
      </c>
      <c r="G889" s="42">
        <f t="shared" si="52"/>
        <v>7.615384615384615</v>
      </c>
      <c r="H889" s="43">
        <f t="shared" si="51"/>
        <v>9000</v>
      </c>
      <c r="I889" s="57" t="s">
        <v>7376</v>
      </c>
      <c r="J889" s="58">
        <v>0</v>
      </c>
      <c r="K889" s="58">
        <v>0</v>
      </c>
      <c r="L889" s="57" t="s">
        <v>7419</v>
      </c>
      <c r="M889" s="57"/>
      <c r="N889" t="s">
        <v>10939</v>
      </c>
      <c r="T889" s="2">
        <v>14</v>
      </c>
      <c r="U889" s="2">
        <f t="shared" si="53"/>
        <v>8</v>
      </c>
    </row>
    <row r="890" spans="1:21" customFormat="1" ht="15" x14ac:dyDescent="0.25">
      <c r="A890" s="38" t="s">
        <v>2146</v>
      </c>
      <c r="B890" s="39" t="s">
        <v>1774</v>
      </c>
      <c r="C890" s="40" t="s">
        <v>1775</v>
      </c>
      <c r="D890" s="57" t="s">
        <v>19</v>
      </c>
      <c r="E890" s="41">
        <v>1</v>
      </c>
      <c r="F890" s="41">
        <v>5435500</v>
      </c>
      <c r="G890" s="42">
        <f t="shared" si="52"/>
        <v>209.05769230769232</v>
      </c>
      <c r="H890" s="43">
        <f t="shared" si="51"/>
        <v>5435500</v>
      </c>
      <c r="I890" s="57">
        <v>0</v>
      </c>
      <c r="J890" s="58">
        <v>0</v>
      </c>
      <c r="K890" s="58">
        <v>0</v>
      </c>
      <c r="L890" s="57" t="s">
        <v>7419</v>
      </c>
      <c r="M890" s="57"/>
      <c r="N890" t="s">
        <v>10939</v>
      </c>
      <c r="T890" s="2">
        <v>1</v>
      </c>
      <c r="U890" s="2">
        <f t="shared" si="53"/>
        <v>0</v>
      </c>
    </row>
    <row r="891" spans="1:21" customFormat="1" ht="15" x14ac:dyDescent="0.25">
      <c r="A891" s="38" t="s">
        <v>2146</v>
      </c>
      <c r="B891" s="39" t="s">
        <v>1776</v>
      </c>
      <c r="C891" s="40" t="s">
        <v>1777</v>
      </c>
      <c r="D891" s="57" t="s">
        <v>19</v>
      </c>
      <c r="E891" s="41">
        <v>1</v>
      </c>
      <c r="F891" s="41">
        <v>36534600</v>
      </c>
      <c r="G891" s="42">
        <f t="shared" si="52"/>
        <v>1405.176923076923</v>
      </c>
      <c r="H891" s="43">
        <f t="shared" si="51"/>
        <v>36534600</v>
      </c>
      <c r="I891" s="57">
        <v>0</v>
      </c>
      <c r="J891" s="58">
        <v>0</v>
      </c>
      <c r="K891" s="58">
        <v>0</v>
      </c>
      <c r="L891" s="57" t="s">
        <v>7419</v>
      </c>
      <c r="M891" s="57"/>
      <c r="N891" t="s">
        <v>10939</v>
      </c>
      <c r="T891" s="2">
        <v>1</v>
      </c>
      <c r="U891" s="2">
        <f t="shared" si="53"/>
        <v>0</v>
      </c>
    </row>
    <row r="892" spans="1:21" customFormat="1" ht="15" x14ac:dyDescent="0.25">
      <c r="A892" s="38" t="s">
        <v>2146</v>
      </c>
      <c r="B892" s="39" t="s">
        <v>1778</v>
      </c>
      <c r="C892" s="40" t="s">
        <v>1779</v>
      </c>
      <c r="D892" s="57" t="s">
        <v>19</v>
      </c>
      <c r="E892" s="41">
        <v>6</v>
      </c>
      <c r="F892" s="41">
        <v>28500.333333333299</v>
      </c>
      <c r="G892" s="42">
        <f t="shared" si="52"/>
        <v>1.0961666666666654</v>
      </c>
      <c r="H892" s="43">
        <f t="shared" si="51"/>
        <v>4750.0555555555502</v>
      </c>
      <c r="I892" s="57">
        <v>0</v>
      </c>
      <c r="J892" s="58">
        <v>0</v>
      </c>
      <c r="K892" s="58">
        <v>0</v>
      </c>
      <c r="L892" s="57" t="s">
        <v>7419</v>
      </c>
      <c r="M892" s="57"/>
      <c r="N892" t="s">
        <v>10939</v>
      </c>
      <c r="T892" s="2">
        <v>6</v>
      </c>
      <c r="U892" s="2">
        <f t="shared" si="53"/>
        <v>0</v>
      </c>
    </row>
    <row r="893" spans="1:21" customFormat="1" ht="15" x14ac:dyDescent="0.25">
      <c r="A893" s="38" t="s">
        <v>2146</v>
      </c>
      <c r="B893" s="39" t="s">
        <v>1780</v>
      </c>
      <c r="C893" s="40" t="s">
        <v>1781</v>
      </c>
      <c r="D893" s="57" t="s">
        <v>19</v>
      </c>
      <c r="E893" s="41">
        <v>16</v>
      </c>
      <c r="F893" s="41">
        <v>450512</v>
      </c>
      <c r="G893" s="42">
        <f t="shared" si="52"/>
        <v>17.327384615384616</v>
      </c>
      <c r="H893" s="43">
        <f t="shared" si="51"/>
        <v>28157</v>
      </c>
      <c r="I893" s="57">
        <v>0</v>
      </c>
      <c r="J893" s="58">
        <v>0</v>
      </c>
      <c r="K893" s="58">
        <v>0</v>
      </c>
      <c r="L893" s="57" t="s">
        <v>7419</v>
      </c>
      <c r="M893" s="57"/>
      <c r="N893" t="s">
        <v>10939</v>
      </c>
      <c r="T893" s="2">
        <v>16</v>
      </c>
      <c r="U893" s="2">
        <f t="shared" si="53"/>
        <v>0</v>
      </c>
    </row>
    <row r="894" spans="1:21" customFormat="1" ht="15" x14ac:dyDescent="0.25">
      <c r="A894" s="38" t="s">
        <v>2146</v>
      </c>
      <c r="B894" s="39" t="s">
        <v>1782</v>
      </c>
      <c r="C894" s="40" t="s">
        <v>1783</v>
      </c>
      <c r="D894" s="57" t="s">
        <v>19</v>
      </c>
      <c r="E894" s="41">
        <v>10</v>
      </c>
      <c r="F894" s="41">
        <v>96000</v>
      </c>
      <c r="G894" s="42">
        <f t="shared" si="52"/>
        <v>3.6923076923076925</v>
      </c>
      <c r="H894" s="43">
        <f t="shared" si="51"/>
        <v>9600</v>
      </c>
      <c r="I894" s="57">
        <v>0</v>
      </c>
      <c r="J894" s="58">
        <v>0</v>
      </c>
      <c r="K894" s="58">
        <v>0</v>
      </c>
      <c r="L894" s="57" t="s">
        <v>7419</v>
      </c>
      <c r="M894" s="57"/>
      <c r="N894" t="s">
        <v>10939</v>
      </c>
      <c r="T894" s="2">
        <v>0</v>
      </c>
      <c r="U894" s="2">
        <f t="shared" si="53"/>
        <v>10</v>
      </c>
    </row>
    <row r="895" spans="1:21" customFormat="1" ht="15" x14ac:dyDescent="0.25">
      <c r="A895" s="38" t="s">
        <v>2146</v>
      </c>
      <c r="B895" s="39" t="s">
        <v>1784</v>
      </c>
      <c r="C895" s="40" t="s">
        <v>1785</v>
      </c>
      <c r="D895" s="57" t="s">
        <v>19</v>
      </c>
      <c r="E895" s="41">
        <v>18</v>
      </c>
      <c r="F895" s="41">
        <v>144000</v>
      </c>
      <c r="G895" s="42">
        <f t="shared" si="52"/>
        <v>5.5384615384615383</v>
      </c>
      <c r="H895" s="43">
        <f t="shared" si="51"/>
        <v>8000</v>
      </c>
      <c r="I895" s="57">
        <v>0</v>
      </c>
      <c r="J895" s="58">
        <v>0</v>
      </c>
      <c r="K895" s="58">
        <v>0</v>
      </c>
      <c r="L895" s="57" t="s">
        <v>7419</v>
      </c>
      <c r="M895" s="57"/>
      <c r="N895" t="s">
        <v>10939</v>
      </c>
      <c r="T895" s="2">
        <v>18</v>
      </c>
      <c r="U895" s="2">
        <f t="shared" si="53"/>
        <v>0</v>
      </c>
    </row>
    <row r="896" spans="1:21" customFormat="1" ht="15" x14ac:dyDescent="0.25">
      <c r="A896" s="38" t="s">
        <v>2146</v>
      </c>
      <c r="B896" s="39" t="s">
        <v>1786</v>
      </c>
      <c r="C896" s="40" t="s">
        <v>1787</v>
      </c>
      <c r="D896" s="57" t="s">
        <v>19</v>
      </c>
      <c r="E896" s="41">
        <v>2</v>
      </c>
      <c r="F896" s="41">
        <v>8000000</v>
      </c>
      <c r="G896" s="42">
        <f t="shared" si="52"/>
        <v>307.69230769230768</v>
      </c>
      <c r="H896" s="43">
        <f t="shared" si="51"/>
        <v>4000000</v>
      </c>
      <c r="I896" s="57">
        <v>0</v>
      </c>
      <c r="J896" s="58">
        <v>0</v>
      </c>
      <c r="K896" s="58">
        <v>0</v>
      </c>
      <c r="L896" s="57" t="s">
        <v>7419</v>
      </c>
      <c r="M896" s="57"/>
      <c r="N896" t="s">
        <v>10939</v>
      </c>
      <c r="T896" s="2">
        <v>2</v>
      </c>
      <c r="U896" s="2">
        <f t="shared" si="53"/>
        <v>0</v>
      </c>
    </row>
    <row r="897" spans="1:21" customFormat="1" ht="15" x14ac:dyDescent="0.25">
      <c r="A897" s="38" t="s">
        <v>2146</v>
      </c>
      <c r="B897" s="39" t="s">
        <v>1788</v>
      </c>
      <c r="C897" s="40" t="s">
        <v>1789</v>
      </c>
      <c r="D897" s="57" t="s">
        <v>7383</v>
      </c>
      <c r="E897" s="41">
        <v>125</v>
      </c>
      <c r="F897" s="41">
        <v>625000</v>
      </c>
      <c r="G897" s="42">
        <f t="shared" si="52"/>
        <v>24.03846153846154</v>
      </c>
      <c r="H897" s="43">
        <f t="shared" si="51"/>
        <v>5000</v>
      </c>
      <c r="I897" s="57">
        <v>0</v>
      </c>
      <c r="J897" s="58">
        <v>0</v>
      </c>
      <c r="K897" s="58">
        <v>0</v>
      </c>
      <c r="L897" s="57" t="s">
        <v>7419</v>
      </c>
      <c r="M897" s="57"/>
      <c r="N897" t="s">
        <v>10939</v>
      </c>
      <c r="T897" s="2">
        <v>125</v>
      </c>
      <c r="U897" s="2">
        <f t="shared" si="53"/>
        <v>0</v>
      </c>
    </row>
    <row r="898" spans="1:21" customFormat="1" ht="15" x14ac:dyDescent="0.25">
      <c r="A898" s="38" t="s">
        <v>2146</v>
      </c>
      <c r="B898" s="39" t="s">
        <v>1790</v>
      </c>
      <c r="C898" s="40" t="s">
        <v>1791</v>
      </c>
      <c r="D898" s="57" t="s">
        <v>7383</v>
      </c>
      <c r="E898" s="41">
        <v>416819</v>
      </c>
      <c r="F898" s="41">
        <v>895924105.96934795</v>
      </c>
      <c r="G898" s="42">
        <f t="shared" si="52"/>
        <v>34458.619460359536</v>
      </c>
      <c r="H898" s="43">
        <f t="shared" si="51"/>
        <v>2149.4320219791994</v>
      </c>
      <c r="I898" s="57">
        <v>0</v>
      </c>
      <c r="J898" s="58">
        <v>0</v>
      </c>
      <c r="K898" s="58">
        <v>0</v>
      </c>
      <c r="L898" s="57" t="s">
        <v>7419</v>
      </c>
      <c r="M898" s="57"/>
      <c r="N898" t="s">
        <v>10939</v>
      </c>
      <c r="T898" s="2">
        <v>411200</v>
      </c>
      <c r="U898" s="2">
        <f t="shared" si="53"/>
        <v>5619</v>
      </c>
    </row>
    <row r="899" spans="1:21" customFormat="1" ht="15" x14ac:dyDescent="0.25">
      <c r="A899" s="38" t="s">
        <v>2146</v>
      </c>
      <c r="B899" s="39" t="s">
        <v>1792</v>
      </c>
      <c r="C899" s="40" t="s">
        <v>1793</v>
      </c>
      <c r="D899" s="57" t="s">
        <v>7383</v>
      </c>
      <c r="E899" s="41">
        <v>859</v>
      </c>
      <c r="F899" s="41">
        <v>0</v>
      </c>
      <c r="G899" s="42">
        <f t="shared" si="52"/>
        <v>0</v>
      </c>
      <c r="H899" s="43">
        <f t="shared" si="51"/>
        <v>0</v>
      </c>
      <c r="I899" s="57">
        <v>0</v>
      </c>
      <c r="J899" s="58">
        <v>0</v>
      </c>
      <c r="K899" s="58">
        <v>0</v>
      </c>
      <c r="L899" s="57" t="s">
        <v>7419</v>
      </c>
      <c r="M899" s="57"/>
      <c r="N899" t="s">
        <v>10939</v>
      </c>
      <c r="T899" s="2">
        <v>9163</v>
      </c>
      <c r="U899" s="2">
        <f t="shared" si="53"/>
        <v>-8304</v>
      </c>
    </row>
    <row r="900" spans="1:21" customFormat="1" ht="15" x14ac:dyDescent="0.25">
      <c r="A900" s="38" t="s">
        <v>2146</v>
      </c>
      <c r="B900" s="39" t="s">
        <v>1794</v>
      </c>
      <c r="C900" s="40" t="s">
        <v>1795</v>
      </c>
      <c r="D900" s="57" t="s">
        <v>7383</v>
      </c>
      <c r="E900" s="41">
        <v>165.41680500000001</v>
      </c>
      <c r="F900" s="41">
        <v>1232355.19725</v>
      </c>
      <c r="G900" s="42">
        <f t="shared" si="52"/>
        <v>47.398276817307689</v>
      </c>
      <c r="H900" s="43">
        <f t="shared" si="51"/>
        <v>7449.9999999999991</v>
      </c>
      <c r="I900" s="57">
        <v>0</v>
      </c>
      <c r="J900" s="58">
        <v>0</v>
      </c>
      <c r="K900" s="58">
        <v>0</v>
      </c>
      <c r="L900" s="57" t="s">
        <v>7419</v>
      </c>
      <c r="M900" s="57"/>
      <c r="N900" t="s">
        <v>10939</v>
      </c>
      <c r="T900" s="2">
        <v>160.41682499999999</v>
      </c>
      <c r="U900" s="2">
        <f t="shared" si="53"/>
        <v>4.9999800000000221</v>
      </c>
    </row>
    <row r="901" spans="1:21" customFormat="1" ht="15" x14ac:dyDescent="0.25">
      <c r="A901" s="38" t="s">
        <v>2146</v>
      </c>
      <c r="B901" s="39" t="s">
        <v>1796</v>
      </c>
      <c r="C901" s="40" t="s">
        <v>1797</v>
      </c>
      <c r="D901" s="57" t="s">
        <v>7383</v>
      </c>
      <c r="E901" s="41">
        <v>396.25</v>
      </c>
      <c r="F901" s="41">
        <v>750893.75</v>
      </c>
      <c r="G901" s="42">
        <f t="shared" si="52"/>
        <v>28.880528846153847</v>
      </c>
      <c r="H901" s="43">
        <f t="shared" ref="H901:H964" si="54">IFERROR(F901/E901,0)</f>
        <v>1895</v>
      </c>
      <c r="I901" s="57">
        <v>0</v>
      </c>
      <c r="J901" s="58">
        <v>0</v>
      </c>
      <c r="K901" s="58">
        <v>0</v>
      </c>
      <c r="L901" s="57" t="s">
        <v>7419</v>
      </c>
      <c r="M901" s="57"/>
      <c r="N901" t="s">
        <v>10939</v>
      </c>
      <c r="T901" s="2">
        <v>285.25</v>
      </c>
      <c r="U901" s="2">
        <f t="shared" si="53"/>
        <v>111</v>
      </c>
    </row>
    <row r="902" spans="1:21" customFormat="1" ht="15" x14ac:dyDescent="0.25">
      <c r="A902" s="38" t="s">
        <v>2146</v>
      </c>
      <c r="B902" s="39" t="s">
        <v>1798</v>
      </c>
      <c r="C902" s="40" t="s">
        <v>1799</v>
      </c>
      <c r="D902" s="57" t="s">
        <v>7383</v>
      </c>
      <c r="E902" s="41">
        <v>350.83319499999999</v>
      </c>
      <c r="F902" s="41">
        <v>592908.09955000004</v>
      </c>
      <c r="G902" s="42">
        <f t="shared" ref="G902:G965" si="55">+F902/$G$1</f>
        <v>22.804157675000003</v>
      </c>
      <c r="H902" s="43">
        <f t="shared" si="54"/>
        <v>1690.0000000000002</v>
      </c>
      <c r="I902" s="57">
        <v>0</v>
      </c>
      <c r="J902" s="58">
        <v>0</v>
      </c>
      <c r="K902" s="58">
        <v>0</v>
      </c>
      <c r="L902" s="57" t="s">
        <v>7419</v>
      </c>
      <c r="M902" s="57"/>
      <c r="N902" t="s">
        <v>10939</v>
      </c>
      <c r="T902" s="2">
        <v>190.83317500000001</v>
      </c>
      <c r="U902" s="2">
        <f t="shared" ref="U902:U965" si="56">+E902-T902</f>
        <v>160.00001999999998</v>
      </c>
    </row>
    <row r="903" spans="1:21" customFormat="1" ht="15" x14ac:dyDescent="0.25">
      <c r="A903" s="38" t="s">
        <v>2146</v>
      </c>
      <c r="B903" s="39" t="s">
        <v>1800</v>
      </c>
      <c r="C903" s="40" t="s">
        <v>1801</v>
      </c>
      <c r="D903" s="57" t="s">
        <v>7383</v>
      </c>
      <c r="E903" s="41">
        <v>832.2</v>
      </c>
      <c r="F903" s="41">
        <v>1348164</v>
      </c>
      <c r="G903" s="42">
        <f t="shared" si="55"/>
        <v>51.85246153846154</v>
      </c>
      <c r="H903" s="43">
        <f t="shared" si="54"/>
        <v>1620</v>
      </c>
      <c r="I903" s="57">
        <v>0</v>
      </c>
      <c r="J903" s="58">
        <v>0</v>
      </c>
      <c r="K903" s="58">
        <v>0</v>
      </c>
      <c r="L903" s="57" t="s">
        <v>7419</v>
      </c>
      <c r="M903" s="57"/>
      <c r="N903" t="s">
        <v>10939</v>
      </c>
      <c r="T903" s="2">
        <v>332.2</v>
      </c>
      <c r="U903" s="2">
        <f t="shared" si="56"/>
        <v>500.00000000000006</v>
      </c>
    </row>
    <row r="904" spans="1:21" customFormat="1" ht="15" x14ac:dyDescent="0.25">
      <c r="A904" s="38" t="s">
        <v>2146</v>
      </c>
      <c r="B904" s="39" t="s">
        <v>1802</v>
      </c>
      <c r="C904" s="40" t="s">
        <v>1803</v>
      </c>
      <c r="D904" s="57" t="s">
        <v>7383</v>
      </c>
      <c r="E904" s="41">
        <v>1</v>
      </c>
      <c r="F904" s="41">
        <v>743800</v>
      </c>
      <c r="G904" s="42">
        <f t="shared" si="55"/>
        <v>28.607692307692307</v>
      </c>
      <c r="H904" s="43">
        <f t="shared" si="54"/>
        <v>743800</v>
      </c>
      <c r="I904" s="57">
        <v>0</v>
      </c>
      <c r="J904" s="58">
        <v>0</v>
      </c>
      <c r="K904" s="58">
        <v>0</v>
      </c>
      <c r="L904" s="57" t="s">
        <v>7419</v>
      </c>
      <c r="M904" s="57"/>
      <c r="N904" t="s">
        <v>10939</v>
      </c>
      <c r="T904" s="2">
        <v>0</v>
      </c>
      <c r="U904" s="2">
        <f t="shared" si="56"/>
        <v>1</v>
      </c>
    </row>
    <row r="905" spans="1:21" customFormat="1" ht="15" x14ac:dyDescent="0.25">
      <c r="A905" s="38" t="s">
        <v>2146</v>
      </c>
      <c r="B905" s="39" t="s">
        <v>1804</v>
      </c>
      <c r="C905" s="40" t="s">
        <v>1805</v>
      </c>
      <c r="D905" s="57" t="s">
        <v>7383</v>
      </c>
      <c r="E905" s="41">
        <v>1</v>
      </c>
      <c r="F905" s="41">
        <v>648900</v>
      </c>
      <c r="G905" s="42">
        <f t="shared" si="55"/>
        <v>24.957692307692309</v>
      </c>
      <c r="H905" s="43">
        <f t="shared" si="54"/>
        <v>648900</v>
      </c>
      <c r="I905" s="57">
        <v>0</v>
      </c>
      <c r="J905" s="58">
        <v>0</v>
      </c>
      <c r="K905" s="58">
        <v>0</v>
      </c>
      <c r="L905" s="57" t="s">
        <v>7419</v>
      </c>
      <c r="M905" s="57"/>
      <c r="N905" t="s">
        <v>10939</v>
      </c>
      <c r="T905" s="2">
        <v>0</v>
      </c>
      <c r="U905" s="2">
        <f t="shared" si="56"/>
        <v>1</v>
      </c>
    </row>
    <row r="906" spans="1:21" customFormat="1" ht="15" x14ac:dyDescent="0.25">
      <c r="A906" s="38" t="s">
        <v>2146</v>
      </c>
      <c r="B906" s="39" t="s">
        <v>1806</v>
      </c>
      <c r="C906" s="40" t="s">
        <v>1807</v>
      </c>
      <c r="D906" s="57" t="s">
        <v>7383</v>
      </c>
      <c r="E906" s="41">
        <v>2</v>
      </c>
      <c r="F906" s="41">
        <v>911700</v>
      </c>
      <c r="G906" s="42">
        <f t="shared" si="55"/>
        <v>35.065384615384616</v>
      </c>
      <c r="H906" s="43">
        <f t="shared" si="54"/>
        <v>455850</v>
      </c>
      <c r="I906" s="57">
        <v>0</v>
      </c>
      <c r="J906" s="58">
        <v>0</v>
      </c>
      <c r="K906" s="58">
        <v>0</v>
      </c>
      <c r="L906" s="57" t="s">
        <v>7419</v>
      </c>
      <c r="M906" s="57"/>
      <c r="N906" t="s">
        <v>10939</v>
      </c>
      <c r="T906" s="2">
        <v>2</v>
      </c>
      <c r="U906" s="2">
        <f t="shared" si="56"/>
        <v>0</v>
      </c>
    </row>
    <row r="907" spans="1:21" customFormat="1" ht="15" x14ac:dyDescent="0.25">
      <c r="A907" s="38" t="s">
        <v>2146</v>
      </c>
      <c r="B907" s="39" t="s">
        <v>1808</v>
      </c>
      <c r="C907" s="40" t="s">
        <v>1809</v>
      </c>
      <c r="D907" s="57" t="s">
        <v>7383</v>
      </c>
      <c r="E907" s="41">
        <v>1</v>
      </c>
      <c r="F907" s="41">
        <v>3957400</v>
      </c>
      <c r="G907" s="42">
        <f t="shared" si="55"/>
        <v>152.2076923076923</v>
      </c>
      <c r="H907" s="43">
        <f t="shared" si="54"/>
        <v>3957400</v>
      </c>
      <c r="I907" s="57">
        <v>0</v>
      </c>
      <c r="J907" s="58">
        <v>0</v>
      </c>
      <c r="K907" s="58">
        <v>0</v>
      </c>
      <c r="L907" s="57" t="s">
        <v>7419</v>
      </c>
      <c r="M907" s="57"/>
      <c r="N907" t="s">
        <v>10939</v>
      </c>
      <c r="T907" s="2">
        <v>1</v>
      </c>
      <c r="U907" s="2">
        <f t="shared" si="56"/>
        <v>0</v>
      </c>
    </row>
    <row r="908" spans="1:21" customFormat="1" ht="15" x14ac:dyDescent="0.25">
      <c r="A908" s="38" t="s">
        <v>2146</v>
      </c>
      <c r="B908" s="39" t="s">
        <v>1810</v>
      </c>
      <c r="C908" s="40" t="s">
        <v>1811</v>
      </c>
      <c r="D908" s="57" t="s">
        <v>7383</v>
      </c>
      <c r="E908" s="41">
        <v>1</v>
      </c>
      <c r="F908" s="41">
        <v>928450</v>
      </c>
      <c r="G908" s="42">
        <f t="shared" si="55"/>
        <v>35.709615384615383</v>
      </c>
      <c r="H908" s="43">
        <f t="shared" si="54"/>
        <v>928450</v>
      </c>
      <c r="I908" s="57">
        <v>0</v>
      </c>
      <c r="J908" s="58">
        <v>0</v>
      </c>
      <c r="K908" s="58">
        <v>0</v>
      </c>
      <c r="L908" s="57" t="s">
        <v>7419</v>
      </c>
      <c r="M908" s="57"/>
      <c r="N908" t="s">
        <v>10939</v>
      </c>
      <c r="T908" s="2">
        <v>0</v>
      </c>
      <c r="U908" s="2">
        <f t="shared" si="56"/>
        <v>1</v>
      </c>
    </row>
    <row r="909" spans="1:21" customFormat="1" ht="15" x14ac:dyDescent="0.25">
      <c r="A909" s="38" t="s">
        <v>2146</v>
      </c>
      <c r="B909" s="39" t="s">
        <v>1812</v>
      </c>
      <c r="C909" s="40" t="s">
        <v>1813</v>
      </c>
      <c r="D909" s="57" t="s">
        <v>7383</v>
      </c>
      <c r="E909" s="41">
        <v>1</v>
      </c>
      <c r="F909" s="41">
        <v>1100275</v>
      </c>
      <c r="G909" s="42">
        <f t="shared" si="55"/>
        <v>42.318269230769232</v>
      </c>
      <c r="H909" s="43">
        <f t="shared" si="54"/>
        <v>1100275</v>
      </c>
      <c r="I909" s="57">
        <v>0</v>
      </c>
      <c r="J909" s="58">
        <v>0</v>
      </c>
      <c r="K909" s="58">
        <v>0</v>
      </c>
      <c r="L909" s="57" t="s">
        <v>7419</v>
      </c>
      <c r="M909" s="57"/>
      <c r="N909" t="s">
        <v>10939</v>
      </c>
      <c r="T909" s="2">
        <v>0</v>
      </c>
      <c r="U909" s="2">
        <f t="shared" si="56"/>
        <v>1</v>
      </c>
    </row>
    <row r="910" spans="1:21" customFormat="1" ht="15" x14ac:dyDescent="0.25">
      <c r="A910" s="38" t="s">
        <v>2146</v>
      </c>
      <c r="B910" s="39" t="s">
        <v>1814</v>
      </c>
      <c r="C910" s="40" t="s">
        <v>1815</v>
      </c>
      <c r="D910" s="57" t="s">
        <v>7383</v>
      </c>
      <c r="E910" s="41">
        <v>1</v>
      </c>
      <c r="F910" s="41">
        <v>3577000</v>
      </c>
      <c r="G910" s="42">
        <f t="shared" si="55"/>
        <v>137.57692307692307</v>
      </c>
      <c r="H910" s="43">
        <f t="shared" si="54"/>
        <v>3577000</v>
      </c>
      <c r="I910" s="57">
        <v>0</v>
      </c>
      <c r="J910" s="58">
        <v>0</v>
      </c>
      <c r="K910" s="58">
        <v>0</v>
      </c>
      <c r="L910" s="57" t="s">
        <v>7419</v>
      </c>
      <c r="M910" s="57"/>
      <c r="N910" t="s">
        <v>10939</v>
      </c>
      <c r="T910" s="2">
        <v>1</v>
      </c>
      <c r="U910" s="2">
        <f t="shared" si="56"/>
        <v>0</v>
      </c>
    </row>
    <row r="911" spans="1:21" customFormat="1" ht="15" x14ac:dyDescent="0.25">
      <c r="A911" s="38" t="s">
        <v>2146</v>
      </c>
      <c r="B911" s="39" t="s">
        <v>1816</v>
      </c>
      <c r="C911" s="40" t="s">
        <v>1817</v>
      </c>
      <c r="D911" s="57" t="s">
        <v>7383</v>
      </c>
      <c r="E911" s="41">
        <v>2</v>
      </c>
      <c r="F911" s="41">
        <v>5187200</v>
      </c>
      <c r="G911" s="42">
        <f t="shared" si="55"/>
        <v>199.50769230769231</v>
      </c>
      <c r="H911" s="43">
        <f t="shared" si="54"/>
        <v>2593600</v>
      </c>
      <c r="I911" s="57">
        <v>0</v>
      </c>
      <c r="J911" s="58">
        <v>0</v>
      </c>
      <c r="K911" s="58">
        <v>0</v>
      </c>
      <c r="L911" s="57" t="s">
        <v>7419</v>
      </c>
      <c r="M911" s="57"/>
      <c r="N911" t="s">
        <v>10939</v>
      </c>
      <c r="T911" s="2">
        <v>2</v>
      </c>
      <c r="U911" s="2">
        <f t="shared" si="56"/>
        <v>0</v>
      </c>
    </row>
    <row r="912" spans="1:21" customFormat="1" ht="15" x14ac:dyDescent="0.25">
      <c r="A912" s="38" t="s">
        <v>2146</v>
      </c>
      <c r="B912" s="39" t="s">
        <v>1818</v>
      </c>
      <c r="C912" s="40" t="s">
        <v>1819</v>
      </c>
      <c r="D912" s="57" t="s">
        <v>7383</v>
      </c>
      <c r="E912" s="41">
        <v>2</v>
      </c>
      <c r="F912" s="41">
        <v>895700</v>
      </c>
      <c r="G912" s="42">
        <f t="shared" si="55"/>
        <v>34.450000000000003</v>
      </c>
      <c r="H912" s="43">
        <f t="shared" si="54"/>
        <v>447850</v>
      </c>
      <c r="I912" s="57">
        <v>0</v>
      </c>
      <c r="J912" s="58">
        <v>0</v>
      </c>
      <c r="K912" s="58">
        <v>0</v>
      </c>
      <c r="L912" s="57" t="s">
        <v>7419</v>
      </c>
      <c r="M912" s="57"/>
      <c r="N912" t="s">
        <v>10939</v>
      </c>
      <c r="T912" s="2">
        <v>2</v>
      </c>
      <c r="U912" s="2">
        <f t="shared" si="56"/>
        <v>0</v>
      </c>
    </row>
    <row r="913" spans="1:21" customFormat="1" ht="15" x14ac:dyDescent="0.25">
      <c r="A913" s="38" t="s">
        <v>2146</v>
      </c>
      <c r="B913" s="39" t="s">
        <v>1820</v>
      </c>
      <c r="C913" s="40" t="s">
        <v>1821</v>
      </c>
      <c r="D913" s="57" t="s">
        <v>7383</v>
      </c>
      <c r="E913" s="41">
        <v>4</v>
      </c>
      <c r="F913" s="41">
        <v>512000</v>
      </c>
      <c r="G913" s="42">
        <f t="shared" si="55"/>
        <v>19.692307692307693</v>
      </c>
      <c r="H913" s="43">
        <f t="shared" si="54"/>
        <v>128000</v>
      </c>
      <c r="I913" s="57">
        <v>0</v>
      </c>
      <c r="J913" s="58">
        <v>0</v>
      </c>
      <c r="K913" s="58">
        <v>0</v>
      </c>
      <c r="L913" s="57" t="s">
        <v>7419</v>
      </c>
      <c r="M913" s="57"/>
      <c r="N913" t="s">
        <v>10939</v>
      </c>
      <c r="T913" s="2">
        <v>4</v>
      </c>
      <c r="U913" s="2">
        <f t="shared" si="56"/>
        <v>0</v>
      </c>
    </row>
    <row r="914" spans="1:21" customFormat="1" ht="15" x14ac:dyDescent="0.25">
      <c r="A914" s="38" t="s">
        <v>2146</v>
      </c>
      <c r="B914" s="39" t="s">
        <v>1822</v>
      </c>
      <c r="C914" s="40" t="s">
        <v>1823</v>
      </c>
      <c r="D914" s="57" t="s">
        <v>7383</v>
      </c>
      <c r="E914" s="41">
        <v>2</v>
      </c>
      <c r="F914" s="41">
        <v>528250</v>
      </c>
      <c r="G914" s="42">
        <f t="shared" si="55"/>
        <v>20.317307692307693</v>
      </c>
      <c r="H914" s="43">
        <f t="shared" si="54"/>
        <v>264125</v>
      </c>
      <c r="I914" s="57">
        <v>0</v>
      </c>
      <c r="J914" s="58">
        <v>0</v>
      </c>
      <c r="K914" s="58">
        <v>0</v>
      </c>
      <c r="L914" s="57" t="s">
        <v>7419</v>
      </c>
      <c r="M914" s="57"/>
      <c r="N914" t="s">
        <v>10939</v>
      </c>
      <c r="T914" s="2">
        <v>1</v>
      </c>
      <c r="U914" s="2">
        <f t="shared" si="56"/>
        <v>1</v>
      </c>
    </row>
    <row r="915" spans="1:21" customFormat="1" ht="15" x14ac:dyDescent="0.25">
      <c r="A915" s="38" t="s">
        <v>2146</v>
      </c>
      <c r="B915" s="39" t="s">
        <v>1824</v>
      </c>
      <c r="C915" s="40" t="s">
        <v>1825</v>
      </c>
      <c r="D915" s="57" t="s">
        <v>7383</v>
      </c>
      <c r="E915" s="41">
        <v>1</v>
      </c>
      <c r="F915" s="41">
        <v>2618750</v>
      </c>
      <c r="G915" s="42">
        <f t="shared" si="55"/>
        <v>100.72115384615384</v>
      </c>
      <c r="H915" s="43">
        <f t="shared" si="54"/>
        <v>2618750</v>
      </c>
      <c r="I915" s="57">
        <v>0</v>
      </c>
      <c r="J915" s="58">
        <v>0</v>
      </c>
      <c r="K915" s="58">
        <v>0</v>
      </c>
      <c r="L915" s="57" t="s">
        <v>7419</v>
      </c>
      <c r="M915" s="57"/>
      <c r="N915" t="s">
        <v>10939</v>
      </c>
      <c r="T915" s="2">
        <v>2</v>
      </c>
      <c r="U915" s="2">
        <f t="shared" si="56"/>
        <v>-1</v>
      </c>
    </row>
    <row r="916" spans="1:21" customFormat="1" ht="15" x14ac:dyDescent="0.25">
      <c r="A916" s="38" t="s">
        <v>2146</v>
      </c>
      <c r="B916" s="39" t="s">
        <v>1826</v>
      </c>
      <c r="C916" s="40" t="s">
        <v>1827</v>
      </c>
      <c r="D916" s="57" t="s">
        <v>7383</v>
      </c>
      <c r="E916" s="41">
        <v>1</v>
      </c>
      <c r="F916" s="41">
        <v>2941675</v>
      </c>
      <c r="G916" s="42">
        <f t="shared" si="55"/>
        <v>113.14134615384616</v>
      </c>
      <c r="H916" s="43">
        <f t="shared" si="54"/>
        <v>2941675</v>
      </c>
      <c r="I916" s="57">
        <v>0</v>
      </c>
      <c r="J916" s="58">
        <v>0</v>
      </c>
      <c r="K916" s="58">
        <v>0</v>
      </c>
      <c r="L916" s="57" t="s">
        <v>7419</v>
      </c>
      <c r="M916" s="57"/>
      <c r="N916" t="s">
        <v>10939</v>
      </c>
      <c r="T916" s="2">
        <v>2</v>
      </c>
      <c r="U916" s="2">
        <f t="shared" si="56"/>
        <v>-1</v>
      </c>
    </row>
    <row r="917" spans="1:21" customFormat="1" ht="15" x14ac:dyDescent="0.25">
      <c r="A917" s="38" t="s">
        <v>2146</v>
      </c>
      <c r="B917" s="39" t="s">
        <v>1828</v>
      </c>
      <c r="C917" s="40" t="s">
        <v>1829</v>
      </c>
      <c r="D917" s="57" t="s">
        <v>7383</v>
      </c>
      <c r="E917" s="41">
        <v>2</v>
      </c>
      <c r="F917" s="41">
        <v>16400000</v>
      </c>
      <c r="G917" s="42">
        <f t="shared" si="55"/>
        <v>630.76923076923072</v>
      </c>
      <c r="H917" s="43">
        <f t="shared" si="54"/>
        <v>8200000</v>
      </c>
      <c r="I917" s="57">
        <v>0</v>
      </c>
      <c r="J917" s="58">
        <v>0</v>
      </c>
      <c r="K917" s="58">
        <v>0</v>
      </c>
      <c r="L917" s="57" t="s">
        <v>7419</v>
      </c>
      <c r="M917" s="57"/>
      <c r="N917" t="s">
        <v>10939</v>
      </c>
      <c r="T917" s="2">
        <v>2</v>
      </c>
      <c r="U917" s="2">
        <f t="shared" si="56"/>
        <v>0</v>
      </c>
    </row>
    <row r="918" spans="1:21" customFormat="1" ht="15" x14ac:dyDescent="0.25">
      <c r="A918" s="38" t="s">
        <v>2146</v>
      </c>
      <c r="B918" s="39" t="s">
        <v>1830</v>
      </c>
      <c r="C918" s="40" t="s">
        <v>1831</v>
      </c>
      <c r="D918" s="57" t="s">
        <v>7383</v>
      </c>
      <c r="E918" s="41">
        <v>2</v>
      </c>
      <c r="F918" s="41">
        <v>2800000</v>
      </c>
      <c r="G918" s="42">
        <f t="shared" si="55"/>
        <v>107.69230769230769</v>
      </c>
      <c r="H918" s="43">
        <f t="shared" si="54"/>
        <v>1400000</v>
      </c>
      <c r="I918" s="57">
        <v>0</v>
      </c>
      <c r="J918" s="58">
        <v>0</v>
      </c>
      <c r="K918" s="58">
        <v>0</v>
      </c>
      <c r="L918" s="57" t="s">
        <v>7419</v>
      </c>
      <c r="M918" s="57"/>
      <c r="N918" t="s">
        <v>10939</v>
      </c>
      <c r="T918" s="2">
        <v>2</v>
      </c>
      <c r="U918" s="2">
        <f t="shared" si="56"/>
        <v>0</v>
      </c>
    </row>
    <row r="919" spans="1:21" customFormat="1" ht="15" x14ac:dyDescent="0.25">
      <c r="A919" s="38" t="s">
        <v>2146</v>
      </c>
      <c r="B919" s="39" t="s">
        <v>1832</v>
      </c>
      <c r="C919" s="40" t="s">
        <v>1833</v>
      </c>
      <c r="D919" s="57" t="s">
        <v>7383</v>
      </c>
      <c r="E919" s="41">
        <v>1</v>
      </c>
      <c r="F919" s="41">
        <v>7800</v>
      </c>
      <c r="G919" s="42">
        <f t="shared" si="55"/>
        <v>0.3</v>
      </c>
      <c r="H919" s="43">
        <f t="shared" si="54"/>
        <v>7800</v>
      </c>
      <c r="I919" s="57">
        <v>0</v>
      </c>
      <c r="J919" s="58">
        <v>0</v>
      </c>
      <c r="K919" s="58">
        <v>0</v>
      </c>
      <c r="L919" s="57" t="s">
        <v>7419</v>
      </c>
      <c r="M919" s="57"/>
      <c r="N919" t="s">
        <v>10939</v>
      </c>
      <c r="T919" s="2">
        <v>0</v>
      </c>
      <c r="U919" s="2">
        <f t="shared" si="56"/>
        <v>1</v>
      </c>
    </row>
    <row r="920" spans="1:21" customFormat="1" ht="15" x14ac:dyDescent="0.25">
      <c r="A920" s="38" t="s">
        <v>2146</v>
      </c>
      <c r="B920" s="39" t="s">
        <v>1834</v>
      </c>
      <c r="C920" s="40" t="s">
        <v>1835</v>
      </c>
      <c r="D920" s="57" t="s">
        <v>7383</v>
      </c>
      <c r="E920" s="41">
        <v>5</v>
      </c>
      <c r="F920" s="41">
        <v>45635.71428571429</v>
      </c>
      <c r="G920" s="42">
        <f t="shared" si="55"/>
        <v>1.7552197802197804</v>
      </c>
      <c r="H920" s="43">
        <f t="shared" si="54"/>
        <v>9127.1428571428587</v>
      </c>
      <c r="I920" s="57">
        <v>0</v>
      </c>
      <c r="J920" s="58">
        <v>0</v>
      </c>
      <c r="K920" s="58">
        <v>0</v>
      </c>
      <c r="L920" s="57" t="s">
        <v>7419</v>
      </c>
      <c r="M920" s="57"/>
      <c r="N920" t="s">
        <v>10939</v>
      </c>
      <c r="T920" s="2">
        <v>0</v>
      </c>
      <c r="U920" s="2">
        <f t="shared" si="56"/>
        <v>5</v>
      </c>
    </row>
    <row r="921" spans="1:21" customFormat="1" ht="15" x14ac:dyDescent="0.25">
      <c r="A921" s="38" t="s">
        <v>2146</v>
      </c>
      <c r="B921" s="39" t="s">
        <v>1836</v>
      </c>
      <c r="C921" s="40" t="s">
        <v>1837</v>
      </c>
      <c r="D921" s="57" t="s">
        <v>7383</v>
      </c>
      <c r="E921" s="41">
        <v>2</v>
      </c>
      <c r="F921" s="41">
        <v>12600</v>
      </c>
      <c r="G921" s="42">
        <f t="shared" si="55"/>
        <v>0.48461538461538461</v>
      </c>
      <c r="H921" s="43">
        <f t="shared" si="54"/>
        <v>6300</v>
      </c>
      <c r="I921" s="57">
        <v>0</v>
      </c>
      <c r="J921" s="58">
        <v>0</v>
      </c>
      <c r="K921" s="58">
        <v>0</v>
      </c>
      <c r="L921" s="57" t="s">
        <v>7419</v>
      </c>
      <c r="M921" s="57"/>
      <c r="N921" t="s">
        <v>10939</v>
      </c>
      <c r="T921" s="2">
        <v>0</v>
      </c>
      <c r="U921" s="2">
        <f t="shared" si="56"/>
        <v>2</v>
      </c>
    </row>
    <row r="922" spans="1:21" customFormat="1" ht="15" x14ac:dyDescent="0.25">
      <c r="A922" s="38" t="s">
        <v>2146</v>
      </c>
      <c r="B922" s="39" t="s">
        <v>1838</v>
      </c>
      <c r="C922" s="40" t="s">
        <v>1839</v>
      </c>
      <c r="D922" s="57" t="s">
        <v>7383</v>
      </c>
      <c r="E922" s="41">
        <v>14</v>
      </c>
      <c r="F922" s="41">
        <v>210000</v>
      </c>
      <c r="G922" s="42">
        <f t="shared" si="55"/>
        <v>8.0769230769230766</v>
      </c>
      <c r="H922" s="43">
        <f t="shared" si="54"/>
        <v>15000</v>
      </c>
      <c r="I922" s="57">
        <v>0</v>
      </c>
      <c r="J922" s="58">
        <v>0</v>
      </c>
      <c r="K922" s="58">
        <v>0</v>
      </c>
      <c r="L922" s="57" t="s">
        <v>7419</v>
      </c>
      <c r="M922" s="57"/>
      <c r="N922" t="s">
        <v>10939</v>
      </c>
      <c r="T922" s="2">
        <v>0</v>
      </c>
      <c r="U922" s="2">
        <f t="shared" si="56"/>
        <v>14</v>
      </c>
    </row>
    <row r="923" spans="1:21" customFormat="1" ht="15" x14ac:dyDescent="0.25">
      <c r="A923" s="38" t="s">
        <v>2146</v>
      </c>
      <c r="B923" s="39" t="s">
        <v>1840</v>
      </c>
      <c r="C923" s="40" t="s">
        <v>1841</v>
      </c>
      <c r="D923" s="57" t="s">
        <v>7383</v>
      </c>
      <c r="E923" s="41">
        <v>4</v>
      </c>
      <c r="F923" s="41">
        <v>206400</v>
      </c>
      <c r="G923" s="42">
        <f t="shared" si="55"/>
        <v>7.9384615384615387</v>
      </c>
      <c r="H923" s="43">
        <f t="shared" si="54"/>
        <v>51600</v>
      </c>
      <c r="I923" s="57">
        <v>0</v>
      </c>
      <c r="J923" s="58">
        <v>0</v>
      </c>
      <c r="K923" s="58">
        <v>0</v>
      </c>
      <c r="L923" s="57" t="s">
        <v>7419</v>
      </c>
      <c r="M923" s="57"/>
      <c r="N923" t="s">
        <v>10939</v>
      </c>
      <c r="T923" s="2">
        <v>0</v>
      </c>
      <c r="U923" s="2">
        <f t="shared" si="56"/>
        <v>4</v>
      </c>
    </row>
    <row r="924" spans="1:21" customFormat="1" ht="15" x14ac:dyDescent="0.25">
      <c r="A924" s="38" t="s">
        <v>2146</v>
      </c>
      <c r="B924" s="39" t="s">
        <v>1842</v>
      </c>
      <c r="C924" s="40" t="s">
        <v>1843</v>
      </c>
      <c r="D924" s="57" t="s">
        <v>7383</v>
      </c>
      <c r="E924" s="41">
        <v>1</v>
      </c>
      <c r="F924" s="41">
        <v>940400</v>
      </c>
      <c r="G924" s="42">
        <f t="shared" si="55"/>
        <v>36.169230769230772</v>
      </c>
      <c r="H924" s="43">
        <f t="shared" si="54"/>
        <v>940400</v>
      </c>
      <c r="I924" s="57">
        <v>0</v>
      </c>
      <c r="J924" s="58">
        <v>0</v>
      </c>
      <c r="K924" s="58">
        <v>0</v>
      </c>
      <c r="L924" s="57" t="s">
        <v>7419</v>
      </c>
      <c r="M924" s="57"/>
      <c r="N924" t="s">
        <v>10939</v>
      </c>
      <c r="T924" s="2">
        <v>1</v>
      </c>
      <c r="U924" s="2">
        <f t="shared" si="56"/>
        <v>0</v>
      </c>
    </row>
    <row r="925" spans="1:21" customFormat="1" ht="15" x14ac:dyDescent="0.25">
      <c r="A925" s="38" t="s">
        <v>2146</v>
      </c>
      <c r="B925" s="39" t="s">
        <v>1844</v>
      </c>
      <c r="C925" s="40" t="s">
        <v>1845</v>
      </c>
      <c r="D925" s="57" t="s">
        <v>7383</v>
      </c>
      <c r="E925" s="41">
        <v>1</v>
      </c>
      <c r="F925" s="41">
        <v>8055299</v>
      </c>
      <c r="G925" s="42">
        <f t="shared" si="55"/>
        <v>309.81919230769233</v>
      </c>
      <c r="H925" s="43">
        <f t="shared" si="54"/>
        <v>8055299</v>
      </c>
      <c r="I925" s="57">
        <v>0</v>
      </c>
      <c r="J925" s="58">
        <v>0</v>
      </c>
      <c r="K925" s="58">
        <v>0</v>
      </c>
      <c r="L925" s="57" t="s">
        <v>7419</v>
      </c>
      <c r="M925" s="57"/>
      <c r="N925" t="s">
        <v>10939</v>
      </c>
      <c r="T925" s="2">
        <v>2</v>
      </c>
      <c r="U925" s="2">
        <f t="shared" si="56"/>
        <v>-1</v>
      </c>
    </row>
    <row r="926" spans="1:21" customFormat="1" ht="15" x14ac:dyDescent="0.25">
      <c r="A926" s="38" t="s">
        <v>2146</v>
      </c>
      <c r="B926" s="39" t="s">
        <v>1846</v>
      </c>
      <c r="C926" s="40" t="s">
        <v>1847</v>
      </c>
      <c r="D926" s="57" t="s">
        <v>7383</v>
      </c>
      <c r="E926" s="41">
        <v>45</v>
      </c>
      <c r="F926" s="41">
        <v>2704500</v>
      </c>
      <c r="G926" s="42">
        <f t="shared" si="55"/>
        <v>104.01923076923077</v>
      </c>
      <c r="H926" s="43">
        <f t="shared" si="54"/>
        <v>60100</v>
      </c>
      <c r="I926" s="57">
        <v>0</v>
      </c>
      <c r="J926" s="58">
        <v>0</v>
      </c>
      <c r="K926" s="58">
        <v>0</v>
      </c>
      <c r="L926" s="57" t="s">
        <v>7419</v>
      </c>
      <c r="M926" s="57"/>
      <c r="N926" t="s">
        <v>10939</v>
      </c>
      <c r="T926" s="2">
        <v>25</v>
      </c>
      <c r="U926" s="2">
        <f t="shared" si="56"/>
        <v>20</v>
      </c>
    </row>
    <row r="927" spans="1:21" customFormat="1" ht="15" x14ac:dyDescent="0.25">
      <c r="A927" s="38" t="s">
        <v>2146</v>
      </c>
      <c r="B927" s="39" t="s">
        <v>1848</v>
      </c>
      <c r="C927" s="40" t="s">
        <v>1849</v>
      </c>
      <c r="D927" s="57" t="s">
        <v>7383</v>
      </c>
      <c r="E927" s="41">
        <v>600</v>
      </c>
      <c r="F927" s="41">
        <v>1278000</v>
      </c>
      <c r="G927" s="42">
        <f t="shared" si="55"/>
        <v>49.153846153846153</v>
      </c>
      <c r="H927" s="43">
        <f t="shared" si="54"/>
        <v>2130</v>
      </c>
      <c r="I927" s="57">
        <v>0</v>
      </c>
      <c r="J927" s="58">
        <v>0</v>
      </c>
      <c r="K927" s="58">
        <v>0</v>
      </c>
      <c r="L927" s="57" t="s">
        <v>7419</v>
      </c>
      <c r="M927" s="57"/>
      <c r="N927" t="s">
        <v>10939</v>
      </c>
      <c r="T927" s="2">
        <v>550</v>
      </c>
      <c r="U927" s="2">
        <f t="shared" si="56"/>
        <v>50</v>
      </c>
    </row>
    <row r="928" spans="1:21" customFormat="1" ht="15" x14ac:dyDescent="0.25">
      <c r="A928" s="38" t="s">
        <v>2146</v>
      </c>
      <c r="B928" s="39" t="s">
        <v>1850</v>
      </c>
      <c r="C928" s="40" t="s">
        <v>1851</v>
      </c>
      <c r="D928" s="57" t="s">
        <v>7383</v>
      </c>
      <c r="E928" s="41">
        <v>85</v>
      </c>
      <c r="F928" s="41">
        <v>3995000</v>
      </c>
      <c r="G928" s="42">
        <f t="shared" si="55"/>
        <v>153.65384615384616</v>
      </c>
      <c r="H928" s="43">
        <f t="shared" si="54"/>
        <v>47000</v>
      </c>
      <c r="I928" s="57">
        <v>0</v>
      </c>
      <c r="J928" s="58">
        <v>0</v>
      </c>
      <c r="K928" s="58">
        <v>0</v>
      </c>
      <c r="L928" s="57" t="s">
        <v>7419</v>
      </c>
      <c r="M928" s="57"/>
      <c r="N928" t="s">
        <v>10939</v>
      </c>
      <c r="T928" s="2">
        <v>129</v>
      </c>
      <c r="U928" s="2">
        <f t="shared" si="56"/>
        <v>-44</v>
      </c>
    </row>
    <row r="929" spans="1:21" customFormat="1" ht="15" x14ac:dyDescent="0.25">
      <c r="A929" s="38" t="s">
        <v>2146</v>
      </c>
      <c r="B929" s="39" t="s">
        <v>1852</v>
      </c>
      <c r="C929" s="40" t="s">
        <v>1853</v>
      </c>
      <c r="D929" s="57" t="s">
        <v>7383</v>
      </c>
      <c r="E929" s="41">
        <v>45</v>
      </c>
      <c r="F929" s="41">
        <v>2025000</v>
      </c>
      <c r="G929" s="42">
        <f t="shared" si="55"/>
        <v>77.884615384615387</v>
      </c>
      <c r="H929" s="43">
        <f t="shared" si="54"/>
        <v>45000</v>
      </c>
      <c r="I929" s="57">
        <v>0</v>
      </c>
      <c r="J929" s="58">
        <v>0</v>
      </c>
      <c r="K929" s="58">
        <v>0</v>
      </c>
      <c r="L929" s="57" t="s">
        <v>7419</v>
      </c>
      <c r="M929" s="57"/>
      <c r="N929" t="s">
        <v>10939</v>
      </c>
      <c r="T929" s="2">
        <v>95</v>
      </c>
      <c r="U929" s="2">
        <f t="shared" si="56"/>
        <v>-50</v>
      </c>
    </row>
    <row r="930" spans="1:21" customFormat="1" ht="15" x14ac:dyDescent="0.25">
      <c r="A930" s="38" t="s">
        <v>2146</v>
      </c>
      <c r="B930" s="39" t="s">
        <v>1854</v>
      </c>
      <c r="C930" s="40" t="s">
        <v>1855</v>
      </c>
      <c r="D930" s="57" t="s">
        <v>7383</v>
      </c>
      <c r="E930" s="41">
        <v>75</v>
      </c>
      <c r="F930" s="41">
        <v>3375000</v>
      </c>
      <c r="G930" s="42">
        <f t="shared" si="55"/>
        <v>129.80769230769232</v>
      </c>
      <c r="H930" s="43">
        <f t="shared" si="54"/>
        <v>45000</v>
      </c>
      <c r="I930" s="57">
        <v>0</v>
      </c>
      <c r="J930" s="58">
        <v>0</v>
      </c>
      <c r="K930" s="58">
        <v>0</v>
      </c>
      <c r="L930" s="57" t="s">
        <v>7419</v>
      </c>
      <c r="M930" s="57"/>
      <c r="N930" t="s">
        <v>10939</v>
      </c>
      <c r="T930" s="2">
        <v>53</v>
      </c>
      <c r="U930" s="2">
        <f t="shared" si="56"/>
        <v>22</v>
      </c>
    </row>
    <row r="931" spans="1:21" customFormat="1" ht="15" x14ac:dyDescent="0.25">
      <c r="A931" s="38" t="s">
        <v>2146</v>
      </c>
      <c r="B931" s="39" t="s">
        <v>1856</v>
      </c>
      <c r="C931" s="40" t="s">
        <v>1857</v>
      </c>
      <c r="D931" s="57" t="s">
        <v>19</v>
      </c>
      <c r="E931" s="41">
        <v>1</v>
      </c>
      <c r="F931" s="41">
        <v>2506300</v>
      </c>
      <c r="G931" s="42">
        <f t="shared" si="55"/>
        <v>96.396153846153851</v>
      </c>
      <c r="H931" s="43">
        <f t="shared" si="54"/>
        <v>2506300</v>
      </c>
      <c r="I931" s="57">
        <v>0</v>
      </c>
      <c r="J931" s="58">
        <v>0</v>
      </c>
      <c r="K931" s="58">
        <v>0</v>
      </c>
      <c r="L931" s="57" t="s">
        <v>7419</v>
      </c>
      <c r="M931" s="57"/>
      <c r="N931" t="s">
        <v>10939</v>
      </c>
      <c r="T931" s="2">
        <v>1</v>
      </c>
      <c r="U931" s="2">
        <f t="shared" si="56"/>
        <v>0</v>
      </c>
    </row>
    <row r="932" spans="1:21" customFormat="1" ht="15" x14ac:dyDescent="0.25">
      <c r="A932" s="38" t="s">
        <v>2146</v>
      </c>
      <c r="B932" s="39" t="s">
        <v>1858</v>
      </c>
      <c r="C932" s="40" t="s">
        <v>1859</v>
      </c>
      <c r="D932" s="57" t="s">
        <v>19</v>
      </c>
      <c r="E932" s="41">
        <v>1</v>
      </c>
      <c r="F932" s="41">
        <v>2709600</v>
      </c>
      <c r="G932" s="42">
        <f t="shared" si="55"/>
        <v>104.21538461538462</v>
      </c>
      <c r="H932" s="43">
        <f t="shared" si="54"/>
        <v>2709600</v>
      </c>
      <c r="I932" s="57">
        <v>0</v>
      </c>
      <c r="J932" s="58">
        <v>0</v>
      </c>
      <c r="K932" s="58">
        <v>0</v>
      </c>
      <c r="L932" s="57" t="s">
        <v>7419</v>
      </c>
      <c r="M932" s="57"/>
      <c r="N932" t="s">
        <v>10939</v>
      </c>
      <c r="T932" s="2">
        <v>1</v>
      </c>
      <c r="U932" s="2">
        <f t="shared" si="56"/>
        <v>0</v>
      </c>
    </row>
    <row r="933" spans="1:21" customFormat="1" ht="15" x14ac:dyDescent="0.25">
      <c r="A933" s="38" t="s">
        <v>2146</v>
      </c>
      <c r="B933" s="39" t="s">
        <v>1860</v>
      </c>
      <c r="C933" s="40" t="s">
        <v>1861</v>
      </c>
      <c r="D933" s="57" t="s">
        <v>19</v>
      </c>
      <c r="E933" s="41">
        <v>2</v>
      </c>
      <c r="F933" s="41">
        <v>2531400</v>
      </c>
      <c r="G933" s="42">
        <f t="shared" si="55"/>
        <v>97.361538461538458</v>
      </c>
      <c r="H933" s="43">
        <f t="shared" si="54"/>
        <v>1265700</v>
      </c>
      <c r="I933" s="57">
        <v>0</v>
      </c>
      <c r="J933" s="58">
        <v>0</v>
      </c>
      <c r="K933" s="58">
        <v>0</v>
      </c>
      <c r="L933" s="57" t="s">
        <v>7419</v>
      </c>
      <c r="M933" s="57"/>
      <c r="N933" t="s">
        <v>10939</v>
      </c>
      <c r="T933" s="2">
        <v>2</v>
      </c>
      <c r="U933" s="2">
        <f t="shared" si="56"/>
        <v>0</v>
      </c>
    </row>
    <row r="934" spans="1:21" customFormat="1" ht="15" x14ac:dyDescent="0.25">
      <c r="A934" s="38" t="s">
        <v>2146</v>
      </c>
      <c r="B934" s="39" t="s">
        <v>1862</v>
      </c>
      <c r="C934" s="40" t="s">
        <v>1863</v>
      </c>
      <c r="D934" s="57" t="s">
        <v>19</v>
      </c>
      <c r="E934" s="41">
        <v>4</v>
      </c>
      <c r="F934" s="41">
        <v>2346000</v>
      </c>
      <c r="G934" s="42">
        <f t="shared" si="55"/>
        <v>90.230769230769226</v>
      </c>
      <c r="H934" s="43">
        <f t="shared" si="54"/>
        <v>586500</v>
      </c>
      <c r="I934" s="57">
        <v>0</v>
      </c>
      <c r="J934" s="58">
        <v>0</v>
      </c>
      <c r="K934" s="58">
        <v>0</v>
      </c>
      <c r="L934" s="57" t="s">
        <v>7419</v>
      </c>
      <c r="M934" s="57"/>
      <c r="N934" t="s">
        <v>10939</v>
      </c>
      <c r="T934" s="2">
        <v>4</v>
      </c>
      <c r="U934" s="2">
        <f t="shared" si="56"/>
        <v>0</v>
      </c>
    </row>
    <row r="935" spans="1:21" customFormat="1" ht="15" x14ac:dyDescent="0.25">
      <c r="A935" s="38" t="s">
        <v>2146</v>
      </c>
      <c r="B935" s="39" t="s">
        <v>1864</v>
      </c>
      <c r="C935" s="40" t="s">
        <v>1865</v>
      </c>
      <c r="D935" s="57" t="s">
        <v>19</v>
      </c>
      <c r="E935" s="41">
        <v>2</v>
      </c>
      <c r="F935" s="41">
        <v>463200</v>
      </c>
      <c r="G935" s="42">
        <f t="shared" si="55"/>
        <v>17.815384615384616</v>
      </c>
      <c r="H935" s="43">
        <f t="shared" si="54"/>
        <v>231600</v>
      </c>
      <c r="I935" s="57">
        <v>0</v>
      </c>
      <c r="J935" s="58">
        <v>0</v>
      </c>
      <c r="K935" s="58">
        <v>0</v>
      </c>
      <c r="L935" s="57" t="s">
        <v>7419</v>
      </c>
      <c r="M935" s="57"/>
      <c r="N935" t="s">
        <v>10939</v>
      </c>
      <c r="T935" s="2">
        <v>0</v>
      </c>
      <c r="U935" s="2">
        <f t="shared" si="56"/>
        <v>2</v>
      </c>
    </row>
    <row r="936" spans="1:21" customFormat="1" ht="15" x14ac:dyDescent="0.25">
      <c r="A936" s="38" t="s">
        <v>2146</v>
      </c>
      <c r="B936" s="39" t="s">
        <v>1866</v>
      </c>
      <c r="C936" s="40" t="s">
        <v>1867</v>
      </c>
      <c r="D936" s="57" t="s">
        <v>19</v>
      </c>
      <c r="E936" s="41">
        <v>1</v>
      </c>
      <c r="F936" s="41">
        <v>420300</v>
      </c>
      <c r="G936" s="42">
        <f t="shared" si="55"/>
        <v>16.165384615384614</v>
      </c>
      <c r="H936" s="43">
        <f t="shared" si="54"/>
        <v>420300</v>
      </c>
      <c r="I936" s="57">
        <v>0</v>
      </c>
      <c r="J936" s="58">
        <v>0</v>
      </c>
      <c r="K936" s="58">
        <v>0</v>
      </c>
      <c r="L936" s="57" t="s">
        <v>7419</v>
      </c>
      <c r="M936" s="57"/>
      <c r="N936" t="s">
        <v>10939</v>
      </c>
      <c r="T936" s="2">
        <v>0</v>
      </c>
      <c r="U936" s="2">
        <f t="shared" si="56"/>
        <v>1</v>
      </c>
    </row>
    <row r="937" spans="1:21" customFormat="1" ht="15" x14ac:dyDescent="0.25">
      <c r="A937" s="38" t="s">
        <v>2146</v>
      </c>
      <c r="B937" s="39" t="s">
        <v>1868</v>
      </c>
      <c r="C937" s="40" t="s">
        <v>1869</v>
      </c>
      <c r="D937" s="57" t="s">
        <v>19</v>
      </c>
      <c r="E937" s="41">
        <v>2</v>
      </c>
      <c r="F937" s="41">
        <v>746000</v>
      </c>
      <c r="G937" s="42">
        <f t="shared" si="55"/>
        <v>28.692307692307693</v>
      </c>
      <c r="H937" s="43">
        <f t="shared" si="54"/>
        <v>373000</v>
      </c>
      <c r="I937" s="57">
        <v>0</v>
      </c>
      <c r="J937" s="58">
        <v>0</v>
      </c>
      <c r="K937" s="58">
        <v>0</v>
      </c>
      <c r="L937" s="57" t="s">
        <v>7419</v>
      </c>
      <c r="M937" s="57"/>
      <c r="N937" t="s">
        <v>10939</v>
      </c>
      <c r="T937" s="2">
        <v>2</v>
      </c>
      <c r="U937" s="2">
        <f t="shared" si="56"/>
        <v>0</v>
      </c>
    </row>
    <row r="938" spans="1:21" customFormat="1" ht="15" x14ac:dyDescent="0.25">
      <c r="A938" s="38" t="s">
        <v>2146</v>
      </c>
      <c r="B938" s="39" t="s">
        <v>1870</v>
      </c>
      <c r="C938" s="40" t="s">
        <v>1871</v>
      </c>
      <c r="D938" s="57" t="s">
        <v>19</v>
      </c>
      <c r="E938" s="41">
        <v>5</v>
      </c>
      <c r="F938" s="41">
        <v>75000</v>
      </c>
      <c r="G938" s="42">
        <f t="shared" si="55"/>
        <v>2.8846153846153846</v>
      </c>
      <c r="H938" s="43">
        <f t="shared" si="54"/>
        <v>15000</v>
      </c>
      <c r="I938" s="57">
        <v>0</v>
      </c>
      <c r="J938" s="58">
        <v>0</v>
      </c>
      <c r="K938" s="58">
        <v>0</v>
      </c>
      <c r="L938" s="57" t="s">
        <v>7419</v>
      </c>
      <c r="M938" s="57"/>
      <c r="N938" t="s">
        <v>10939</v>
      </c>
      <c r="T938" s="2">
        <v>0</v>
      </c>
      <c r="U938" s="2">
        <f t="shared" si="56"/>
        <v>5</v>
      </c>
    </row>
    <row r="939" spans="1:21" customFormat="1" ht="15" x14ac:dyDescent="0.25">
      <c r="A939" s="38" t="s">
        <v>2146</v>
      </c>
      <c r="B939" s="39" t="s">
        <v>1872</v>
      </c>
      <c r="C939" s="40" t="s">
        <v>1873</v>
      </c>
      <c r="D939" s="57" t="s">
        <v>19</v>
      </c>
      <c r="E939" s="41">
        <v>5</v>
      </c>
      <c r="F939" s="41">
        <v>230000</v>
      </c>
      <c r="G939" s="42">
        <f t="shared" si="55"/>
        <v>8.8461538461538467</v>
      </c>
      <c r="H939" s="43">
        <f t="shared" si="54"/>
        <v>46000</v>
      </c>
      <c r="I939" s="57">
        <v>0</v>
      </c>
      <c r="J939" s="58">
        <v>0</v>
      </c>
      <c r="K939" s="58">
        <v>0</v>
      </c>
      <c r="L939" s="57" t="s">
        <v>7419</v>
      </c>
      <c r="M939" s="57"/>
      <c r="N939" t="s">
        <v>10939</v>
      </c>
      <c r="T939" s="2">
        <v>0</v>
      </c>
      <c r="U939" s="2">
        <f t="shared" si="56"/>
        <v>5</v>
      </c>
    </row>
    <row r="940" spans="1:21" customFormat="1" ht="15" x14ac:dyDescent="0.25">
      <c r="A940" s="38" t="s">
        <v>2146</v>
      </c>
      <c r="B940" s="39" t="s">
        <v>1874</v>
      </c>
      <c r="C940" s="40" t="s">
        <v>1875</v>
      </c>
      <c r="D940" s="57" t="s">
        <v>7383</v>
      </c>
      <c r="E940" s="41">
        <v>6117</v>
      </c>
      <c r="F940" s="41">
        <v>3573222.4106637603</v>
      </c>
      <c r="G940" s="42">
        <f t="shared" si="55"/>
        <v>137.43163117937539</v>
      </c>
      <c r="H940" s="43">
        <f t="shared" si="54"/>
        <v>584.14621720839637</v>
      </c>
      <c r="I940" s="57">
        <v>0</v>
      </c>
      <c r="J940" s="58">
        <v>0</v>
      </c>
      <c r="K940" s="58">
        <v>0</v>
      </c>
      <c r="L940" s="57" t="s">
        <v>7419</v>
      </c>
      <c r="M940" s="57"/>
      <c r="N940" t="s">
        <v>10939</v>
      </c>
      <c r="T940" s="2">
        <v>2154</v>
      </c>
      <c r="U940" s="2">
        <f t="shared" si="56"/>
        <v>3963</v>
      </c>
    </row>
    <row r="941" spans="1:21" customFormat="1" ht="15" x14ac:dyDescent="0.25">
      <c r="A941" s="38" t="s">
        <v>2146</v>
      </c>
      <c r="B941" s="39" t="s">
        <v>1876</v>
      </c>
      <c r="C941" s="40" t="s">
        <v>1877</v>
      </c>
      <c r="D941" s="57" t="s">
        <v>7383</v>
      </c>
      <c r="E941" s="41">
        <v>12625</v>
      </c>
      <c r="F941" s="41">
        <v>6444911.8447263278</v>
      </c>
      <c r="G941" s="42">
        <f t="shared" si="55"/>
        <v>247.88122479716645</v>
      </c>
      <c r="H941" s="43">
        <f t="shared" si="54"/>
        <v>510.48806690901608</v>
      </c>
      <c r="I941" s="57">
        <v>0</v>
      </c>
      <c r="J941" s="58">
        <v>0</v>
      </c>
      <c r="K941" s="58">
        <v>0</v>
      </c>
      <c r="L941" s="57" t="s">
        <v>7419</v>
      </c>
      <c r="M941" s="57"/>
      <c r="N941" t="s">
        <v>10939</v>
      </c>
      <c r="T941" s="2">
        <v>4308</v>
      </c>
      <c r="U941" s="2">
        <f t="shared" si="56"/>
        <v>8317</v>
      </c>
    </row>
    <row r="942" spans="1:21" customFormat="1" ht="15" x14ac:dyDescent="0.25">
      <c r="A942" s="38" t="s">
        <v>2146</v>
      </c>
      <c r="B942" s="39" t="s">
        <v>1878</v>
      </c>
      <c r="C942" s="40" t="s">
        <v>1879</v>
      </c>
      <c r="D942" s="57" t="s">
        <v>7383</v>
      </c>
      <c r="E942" s="41">
        <v>6077</v>
      </c>
      <c r="F942" s="41">
        <v>3446774.3616849184</v>
      </c>
      <c r="G942" s="42">
        <f t="shared" si="55"/>
        <v>132.56824468018917</v>
      </c>
      <c r="H942" s="43">
        <f t="shared" si="54"/>
        <v>567.18353820716118</v>
      </c>
      <c r="I942" s="57">
        <v>0</v>
      </c>
      <c r="J942" s="58">
        <v>0</v>
      </c>
      <c r="K942" s="58">
        <v>0</v>
      </c>
      <c r="L942" s="57" t="s">
        <v>7419</v>
      </c>
      <c r="M942" s="57"/>
      <c r="N942" t="s">
        <v>10939</v>
      </c>
      <c r="T942" s="2">
        <v>2154</v>
      </c>
      <c r="U942" s="2">
        <f t="shared" si="56"/>
        <v>3923</v>
      </c>
    </row>
    <row r="943" spans="1:21" customFormat="1" ht="15" x14ac:dyDescent="0.25">
      <c r="A943" s="38" t="s">
        <v>2146</v>
      </c>
      <c r="B943" s="39" t="s">
        <v>1880</v>
      </c>
      <c r="C943" s="40" t="s">
        <v>1881</v>
      </c>
      <c r="D943" s="57" t="s">
        <v>19</v>
      </c>
      <c r="E943" s="41">
        <v>1</v>
      </c>
      <c r="F943" s="41">
        <v>17481800</v>
      </c>
      <c r="G943" s="42">
        <f t="shared" si="55"/>
        <v>672.37692307692305</v>
      </c>
      <c r="H943" s="43">
        <f t="shared" si="54"/>
        <v>17481800</v>
      </c>
      <c r="I943" s="57" t="s">
        <v>7376</v>
      </c>
      <c r="J943" s="58">
        <v>0</v>
      </c>
      <c r="K943" s="58">
        <v>0</v>
      </c>
      <c r="L943" s="57" t="s">
        <v>7419</v>
      </c>
      <c r="M943" s="57"/>
      <c r="N943" t="s">
        <v>10939</v>
      </c>
      <c r="T943" s="2">
        <v>1</v>
      </c>
      <c r="U943" s="2">
        <f t="shared" si="56"/>
        <v>0</v>
      </c>
    </row>
    <row r="944" spans="1:21" customFormat="1" ht="15" x14ac:dyDescent="0.25">
      <c r="A944" s="38" t="s">
        <v>2146</v>
      </c>
      <c r="B944" s="39" t="s">
        <v>1882</v>
      </c>
      <c r="C944" s="40" t="s">
        <v>1883</v>
      </c>
      <c r="D944" s="57" t="s">
        <v>19</v>
      </c>
      <c r="E944" s="41">
        <v>32</v>
      </c>
      <c r="F944" s="41">
        <v>2080000</v>
      </c>
      <c r="G944" s="42">
        <f t="shared" si="55"/>
        <v>80</v>
      </c>
      <c r="H944" s="43">
        <f t="shared" si="54"/>
        <v>65000</v>
      </c>
      <c r="I944" s="57">
        <v>0</v>
      </c>
      <c r="J944" s="58">
        <v>0</v>
      </c>
      <c r="K944" s="58">
        <v>0</v>
      </c>
      <c r="L944" s="57" t="s">
        <v>7419</v>
      </c>
      <c r="M944" s="57"/>
      <c r="N944" t="s">
        <v>10939</v>
      </c>
      <c r="T944" s="2">
        <v>0</v>
      </c>
      <c r="U944" s="2">
        <f t="shared" si="56"/>
        <v>32</v>
      </c>
    </row>
    <row r="945" spans="1:21" customFormat="1" ht="15" x14ac:dyDescent="0.25">
      <c r="A945" s="38" t="s">
        <v>2146</v>
      </c>
      <c r="B945" s="39" t="s">
        <v>1884</v>
      </c>
      <c r="C945" s="40" t="s">
        <v>1885</v>
      </c>
      <c r="D945" s="57" t="s">
        <v>19</v>
      </c>
      <c r="E945" s="41">
        <v>32</v>
      </c>
      <c r="F945" s="41">
        <v>1056000</v>
      </c>
      <c r="G945" s="42">
        <f t="shared" si="55"/>
        <v>40.615384615384613</v>
      </c>
      <c r="H945" s="43">
        <f t="shared" si="54"/>
        <v>33000</v>
      </c>
      <c r="I945" s="57">
        <v>0</v>
      </c>
      <c r="J945" s="58">
        <v>0</v>
      </c>
      <c r="K945" s="58">
        <v>0</v>
      </c>
      <c r="L945" s="57" t="s">
        <v>7419</v>
      </c>
      <c r="M945" s="57"/>
      <c r="N945" t="s">
        <v>10939</v>
      </c>
      <c r="T945" s="2">
        <v>17</v>
      </c>
      <c r="U945" s="2">
        <f t="shared" si="56"/>
        <v>15</v>
      </c>
    </row>
    <row r="946" spans="1:21" customFormat="1" ht="15" x14ac:dyDescent="0.25">
      <c r="A946" s="38" t="s">
        <v>2146</v>
      </c>
      <c r="B946" s="39" t="s">
        <v>1886</v>
      </c>
      <c r="C946" s="40" t="s">
        <v>1887</v>
      </c>
      <c r="D946" s="57" t="s">
        <v>19</v>
      </c>
      <c r="E946" s="41">
        <v>25</v>
      </c>
      <c r="F946" s="41">
        <v>625000</v>
      </c>
      <c r="G946" s="42">
        <f t="shared" si="55"/>
        <v>24.03846153846154</v>
      </c>
      <c r="H946" s="43">
        <f t="shared" si="54"/>
        <v>25000</v>
      </c>
      <c r="I946" s="57">
        <v>0</v>
      </c>
      <c r="J946" s="58">
        <v>0</v>
      </c>
      <c r="K946" s="58">
        <v>0</v>
      </c>
      <c r="L946" s="57" t="s">
        <v>7419</v>
      </c>
      <c r="M946" s="57"/>
      <c r="N946" t="s">
        <v>10939</v>
      </c>
      <c r="T946" s="2">
        <v>0</v>
      </c>
      <c r="U946" s="2">
        <f t="shared" si="56"/>
        <v>25</v>
      </c>
    </row>
    <row r="947" spans="1:21" customFormat="1" ht="15" x14ac:dyDescent="0.25">
      <c r="A947" s="38" t="s">
        <v>2146</v>
      </c>
      <c r="B947" s="39" t="s">
        <v>1888</v>
      </c>
      <c r="C947" s="40" t="s">
        <v>1889</v>
      </c>
      <c r="D947" s="57" t="s">
        <v>19</v>
      </c>
      <c r="E947" s="41">
        <v>2</v>
      </c>
      <c r="F947" s="41">
        <v>13240</v>
      </c>
      <c r="G947" s="42">
        <f t="shared" si="55"/>
        <v>0.50923076923076926</v>
      </c>
      <c r="H947" s="43">
        <f t="shared" si="54"/>
        <v>6620</v>
      </c>
      <c r="I947" s="57">
        <v>0</v>
      </c>
      <c r="J947" s="58">
        <v>0</v>
      </c>
      <c r="K947" s="58">
        <v>0</v>
      </c>
      <c r="L947" s="57" t="s">
        <v>7419</v>
      </c>
      <c r="M947" s="57"/>
      <c r="N947" t="s">
        <v>10939</v>
      </c>
      <c r="T947" s="2">
        <v>0</v>
      </c>
      <c r="U947" s="2">
        <f t="shared" si="56"/>
        <v>2</v>
      </c>
    </row>
    <row r="948" spans="1:21" customFormat="1" ht="15" x14ac:dyDescent="0.25">
      <c r="A948" s="38" t="s">
        <v>2146</v>
      </c>
      <c r="B948" s="39" t="s">
        <v>1890</v>
      </c>
      <c r="C948" s="40" t="s">
        <v>1891</v>
      </c>
      <c r="D948" s="57" t="s">
        <v>19</v>
      </c>
      <c r="E948" s="41">
        <v>2</v>
      </c>
      <c r="F948" s="41">
        <v>7229300</v>
      </c>
      <c r="G948" s="42">
        <f t="shared" si="55"/>
        <v>278.05</v>
      </c>
      <c r="H948" s="43">
        <f t="shared" si="54"/>
        <v>3614650</v>
      </c>
      <c r="I948" s="57">
        <v>0</v>
      </c>
      <c r="J948" s="58">
        <v>0</v>
      </c>
      <c r="K948" s="58">
        <v>0</v>
      </c>
      <c r="L948" s="57" t="s">
        <v>7419</v>
      </c>
      <c r="M948" s="57"/>
      <c r="N948" t="s">
        <v>10939</v>
      </c>
      <c r="T948" s="2">
        <v>2</v>
      </c>
      <c r="U948" s="2">
        <f t="shared" si="56"/>
        <v>0</v>
      </c>
    </row>
    <row r="949" spans="1:21" customFormat="1" ht="15" x14ac:dyDescent="0.25">
      <c r="A949" s="38" t="s">
        <v>2146</v>
      </c>
      <c r="B949" s="39" t="s">
        <v>1892</v>
      </c>
      <c r="C949" s="40" t="s">
        <v>1893</v>
      </c>
      <c r="D949" s="57" t="s">
        <v>19</v>
      </c>
      <c r="E949" s="41">
        <v>4</v>
      </c>
      <c r="F949" s="41">
        <v>4160</v>
      </c>
      <c r="G949" s="42">
        <f t="shared" si="55"/>
        <v>0.16</v>
      </c>
      <c r="H949" s="43">
        <f t="shared" si="54"/>
        <v>1040</v>
      </c>
      <c r="I949" s="57">
        <v>0</v>
      </c>
      <c r="J949" s="58">
        <v>0</v>
      </c>
      <c r="K949" s="58">
        <v>0</v>
      </c>
      <c r="L949" s="57" t="s">
        <v>7419</v>
      </c>
      <c r="M949" s="57"/>
      <c r="N949" t="s">
        <v>10939</v>
      </c>
      <c r="T949" s="2">
        <v>0</v>
      </c>
      <c r="U949" s="2">
        <f t="shared" si="56"/>
        <v>4</v>
      </c>
    </row>
    <row r="950" spans="1:21" customFormat="1" ht="15" x14ac:dyDescent="0.25">
      <c r="A950" s="38" t="s">
        <v>2146</v>
      </c>
      <c r="B950" s="39" t="s">
        <v>1894</v>
      </c>
      <c r="C950" s="40" t="s">
        <v>1895</v>
      </c>
      <c r="D950" s="57" t="s">
        <v>19</v>
      </c>
      <c r="E950" s="41">
        <v>8</v>
      </c>
      <c r="F950" s="41">
        <v>20000</v>
      </c>
      <c r="G950" s="42">
        <f t="shared" si="55"/>
        <v>0.76923076923076927</v>
      </c>
      <c r="H950" s="43">
        <f t="shared" si="54"/>
        <v>2500</v>
      </c>
      <c r="I950" s="57">
        <v>0</v>
      </c>
      <c r="J950" s="58">
        <v>0</v>
      </c>
      <c r="K950" s="58">
        <v>0</v>
      </c>
      <c r="L950" s="57" t="s">
        <v>7419</v>
      </c>
      <c r="M950" s="57"/>
      <c r="N950" t="s">
        <v>10939</v>
      </c>
      <c r="T950" s="2">
        <v>0</v>
      </c>
      <c r="U950" s="2">
        <f t="shared" si="56"/>
        <v>8</v>
      </c>
    </row>
    <row r="951" spans="1:21" customFormat="1" ht="15" x14ac:dyDescent="0.25">
      <c r="A951" s="38" t="s">
        <v>2146</v>
      </c>
      <c r="B951" s="39" t="s">
        <v>1896</v>
      </c>
      <c r="C951" s="40" t="s">
        <v>1897</v>
      </c>
      <c r="D951" s="57" t="s">
        <v>19</v>
      </c>
      <c r="E951" s="41">
        <v>2</v>
      </c>
      <c r="F951" s="41">
        <v>8198</v>
      </c>
      <c r="G951" s="42">
        <f t="shared" si="55"/>
        <v>0.31530769230769229</v>
      </c>
      <c r="H951" s="43">
        <f t="shared" si="54"/>
        <v>4099</v>
      </c>
      <c r="I951" s="57">
        <v>0</v>
      </c>
      <c r="J951" s="58">
        <v>0</v>
      </c>
      <c r="K951" s="58">
        <v>0</v>
      </c>
      <c r="L951" s="57" t="s">
        <v>7419</v>
      </c>
      <c r="M951" s="57"/>
      <c r="N951" t="s">
        <v>10939</v>
      </c>
      <c r="T951" s="2">
        <v>2</v>
      </c>
      <c r="U951" s="2">
        <f t="shared" si="56"/>
        <v>0</v>
      </c>
    </row>
    <row r="952" spans="1:21" customFormat="1" ht="15" x14ac:dyDescent="0.25">
      <c r="A952" s="38" t="s">
        <v>2146</v>
      </c>
      <c r="B952" s="39" t="s">
        <v>1898</v>
      </c>
      <c r="C952" s="40" t="s">
        <v>1899</v>
      </c>
      <c r="D952" s="57" t="s">
        <v>19</v>
      </c>
      <c r="E952" s="41">
        <v>5</v>
      </c>
      <c r="F952" s="41">
        <v>390000</v>
      </c>
      <c r="G952" s="42">
        <f t="shared" si="55"/>
        <v>15</v>
      </c>
      <c r="H952" s="43">
        <f t="shared" si="54"/>
        <v>78000</v>
      </c>
      <c r="I952" s="57">
        <v>0</v>
      </c>
      <c r="J952" s="58">
        <v>0</v>
      </c>
      <c r="K952" s="58">
        <v>0</v>
      </c>
      <c r="L952" s="57" t="s">
        <v>7419</v>
      </c>
      <c r="M952" s="57"/>
      <c r="N952" t="s">
        <v>10939</v>
      </c>
      <c r="T952" s="2">
        <v>2</v>
      </c>
      <c r="U952" s="2">
        <f t="shared" si="56"/>
        <v>3</v>
      </c>
    </row>
    <row r="953" spans="1:21" customFormat="1" ht="15" x14ac:dyDescent="0.25">
      <c r="A953" s="38" t="s">
        <v>2146</v>
      </c>
      <c r="B953" s="39" t="s">
        <v>1900</v>
      </c>
      <c r="C953" s="40" t="s">
        <v>1901</v>
      </c>
      <c r="D953" s="57" t="s">
        <v>19</v>
      </c>
      <c r="E953" s="41">
        <v>2</v>
      </c>
      <c r="F953" s="41">
        <v>60000</v>
      </c>
      <c r="G953" s="42">
        <f t="shared" si="55"/>
        <v>2.3076923076923075</v>
      </c>
      <c r="H953" s="43">
        <f t="shared" si="54"/>
        <v>30000</v>
      </c>
      <c r="I953" s="57">
        <v>0</v>
      </c>
      <c r="J953" s="58">
        <v>0</v>
      </c>
      <c r="K953" s="58">
        <v>0</v>
      </c>
      <c r="L953" s="57" t="s">
        <v>7419</v>
      </c>
      <c r="M953" s="57"/>
      <c r="N953" t="s">
        <v>10939</v>
      </c>
      <c r="T953" s="2">
        <v>0</v>
      </c>
      <c r="U953" s="2">
        <f t="shared" si="56"/>
        <v>2</v>
      </c>
    </row>
    <row r="954" spans="1:21" customFormat="1" ht="15" x14ac:dyDescent="0.25">
      <c r="A954" s="38" t="s">
        <v>2146</v>
      </c>
      <c r="B954" s="39" t="s">
        <v>1902</v>
      </c>
      <c r="C954" s="40" t="s">
        <v>1903</v>
      </c>
      <c r="D954" s="57" t="s">
        <v>19</v>
      </c>
      <c r="E954" s="41">
        <v>100</v>
      </c>
      <c r="F954" s="41">
        <v>3000000</v>
      </c>
      <c r="G954" s="42">
        <f t="shared" si="55"/>
        <v>115.38461538461539</v>
      </c>
      <c r="H954" s="43">
        <f t="shared" si="54"/>
        <v>30000</v>
      </c>
      <c r="I954" s="57">
        <v>0</v>
      </c>
      <c r="J954" s="58">
        <v>0</v>
      </c>
      <c r="K954" s="58">
        <v>0</v>
      </c>
      <c r="L954" s="57" t="s">
        <v>7419</v>
      </c>
      <c r="M954" s="57"/>
      <c r="N954" t="s">
        <v>10939</v>
      </c>
      <c r="T954" s="2">
        <v>50</v>
      </c>
      <c r="U954" s="2">
        <f t="shared" si="56"/>
        <v>50</v>
      </c>
    </row>
    <row r="955" spans="1:21" customFormat="1" ht="15" x14ac:dyDescent="0.25">
      <c r="A955" s="38" t="s">
        <v>2146</v>
      </c>
      <c r="B955" s="39" t="s">
        <v>1904</v>
      </c>
      <c r="C955" s="40" t="s">
        <v>1905</v>
      </c>
      <c r="D955" s="57" t="s">
        <v>19</v>
      </c>
      <c r="E955" s="41">
        <v>4</v>
      </c>
      <c r="F955" s="41">
        <v>19200</v>
      </c>
      <c r="G955" s="42">
        <f t="shared" si="55"/>
        <v>0.7384615384615385</v>
      </c>
      <c r="H955" s="43">
        <f t="shared" si="54"/>
        <v>4800</v>
      </c>
      <c r="I955" s="57">
        <v>0</v>
      </c>
      <c r="J955" s="58">
        <v>0</v>
      </c>
      <c r="K955" s="58">
        <v>0</v>
      </c>
      <c r="L955" s="57" t="s">
        <v>7419</v>
      </c>
      <c r="M955" s="57"/>
      <c r="N955" t="s">
        <v>10939</v>
      </c>
      <c r="T955" s="2">
        <v>4</v>
      </c>
      <c r="U955" s="2">
        <f t="shared" si="56"/>
        <v>0</v>
      </c>
    </row>
    <row r="956" spans="1:21" customFormat="1" ht="15" x14ac:dyDescent="0.25">
      <c r="A956" s="38" t="s">
        <v>2146</v>
      </c>
      <c r="B956" s="39" t="s">
        <v>1906</v>
      </c>
      <c r="C956" s="40" t="s">
        <v>1907</v>
      </c>
      <c r="D956" s="57" t="s">
        <v>19</v>
      </c>
      <c r="E956" s="41">
        <v>2</v>
      </c>
      <c r="F956" s="41">
        <v>8000</v>
      </c>
      <c r="G956" s="42">
        <f t="shared" si="55"/>
        <v>0.30769230769230771</v>
      </c>
      <c r="H956" s="43">
        <f t="shared" si="54"/>
        <v>4000</v>
      </c>
      <c r="I956" s="57">
        <v>0</v>
      </c>
      <c r="J956" s="58">
        <v>0</v>
      </c>
      <c r="K956" s="58">
        <v>0</v>
      </c>
      <c r="L956" s="57" t="s">
        <v>7419</v>
      </c>
      <c r="M956" s="57"/>
      <c r="N956" t="s">
        <v>10939</v>
      </c>
      <c r="T956" s="2">
        <v>0</v>
      </c>
      <c r="U956" s="2">
        <f t="shared" si="56"/>
        <v>2</v>
      </c>
    </row>
    <row r="957" spans="1:21" customFormat="1" ht="15" x14ac:dyDescent="0.25">
      <c r="A957" s="38" t="s">
        <v>2146</v>
      </c>
      <c r="B957" s="39" t="s">
        <v>1908</v>
      </c>
      <c r="C957" s="40" t="s">
        <v>1909</v>
      </c>
      <c r="D957" s="57" t="s">
        <v>19</v>
      </c>
      <c r="E957" s="41">
        <v>8</v>
      </c>
      <c r="F957" s="41">
        <v>67200</v>
      </c>
      <c r="G957" s="42">
        <f t="shared" si="55"/>
        <v>2.5846153846153848</v>
      </c>
      <c r="H957" s="43">
        <f t="shared" si="54"/>
        <v>8400</v>
      </c>
      <c r="I957" s="57" t="s">
        <v>7376</v>
      </c>
      <c r="J957" s="58">
        <v>0</v>
      </c>
      <c r="K957" s="58">
        <v>0</v>
      </c>
      <c r="L957" s="57" t="s">
        <v>7419</v>
      </c>
      <c r="M957" s="57"/>
      <c r="N957" t="s">
        <v>10939</v>
      </c>
      <c r="T957" s="2">
        <v>6</v>
      </c>
      <c r="U957" s="2">
        <f t="shared" si="56"/>
        <v>2</v>
      </c>
    </row>
    <row r="958" spans="1:21" customFormat="1" ht="15" x14ac:dyDescent="0.25">
      <c r="A958" s="38" t="s">
        <v>2146</v>
      </c>
      <c r="B958" s="39" t="s">
        <v>1910</v>
      </c>
      <c r="C958" s="40" t="s">
        <v>1911</v>
      </c>
      <c r="D958" s="57" t="s">
        <v>19</v>
      </c>
      <c r="E958" s="41">
        <v>12</v>
      </c>
      <c r="F958" s="41">
        <v>100800</v>
      </c>
      <c r="G958" s="42">
        <f t="shared" si="55"/>
        <v>3.8769230769230769</v>
      </c>
      <c r="H958" s="43">
        <f t="shared" si="54"/>
        <v>8400</v>
      </c>
      <c r="I958" s="57">
        <v>0</v>
      </c>
      <c r="J958" s="58">
        <v>0</v>
      </c>
      <c r="K958" s="58">
        <v>0</v>
      </c>
      <c r="L958" s="57" t="s">
        <v>7419</v>
      </c>
      <c r="M958" s="57"/>
      <c r="N958" t="s">
        <v>10939</v>
      </c>
      <c r="T958" s="2">
        <v>0</v>
      </c>
      <c r="U958" s="2">
        <f t="shared" si="56"/>
        <v>12</v>
      </c>
    </row>
    <row r="959" spans="1:21" customFormat="1" ht="15" x14ac:dyDescent="0.25">
      <c r="A959" s="38" t="s">
        <v>2146</v>
      </c>
      <c r="B959" s="39" t="s">
        <v>1912</v>
      </c>
      <c r="C959" s="40" t="s">
        <v>1913</v>
      </c>
      <c r="D959" s="57" t="s">
        <v>19</v>
      </c>
      <c r="E959" s="41">
        <v>5</v>
      </c>
      <c r="F959" s="41">
        <v>190000</v>
      </c>
      <c r="G959" s="42">
        <f t="shared" si="55"/>
        <v>7.3076923076923075</v>
      </c>
      <c r="H959" s="43">
        <f t="shared" si="54"/>
        <v>38000</v>
      </c>
      <c r="I959" s="57">
        <v>0</v>
      </c>
      <c r="J959" s="58">
        <v>0</v>
      </c>
      <c r="K959" s="58">
        <v>0</v>
      </c>
      <c r="L959" s="57" t="s">
        <v>7419</v>
      </c>
      <c r="M959" s="57"/>
      <c r="N959" t="s">
        <v>10939</v>
      </c>
      <c r="T959" s="2">
        <v>0</v>
      </c>
      <c r="U959" s="2">
        <f t="shared" si="56"/>
        <v>5</v>
      </c>
    </row>
    <row r="960" spans="1:21" customFormat="1" ht="15" x14ac:dyDescent="0.25">
      <c r="A960" s="38" t="s">
        <v>2146</v>
      </c>
      <c r="B960" s="39" t="s">
        <v>1914</v>
      </c>
      <c r="C960" s="40" t="s">
        <v>1915</v>
      </c>
      <c r="D960" s="57" t="s">
        <v>19</v>
      </c>
      <c r="E960" s="41">
        <v>30</v>
      </c>
      <c r="F960" s="41">
        <v>780000</v>
      </c>
      <c r="G960" s="42">
        <f t="shared" si="55"/>
        <v>30</v>
      </c>
      <c r="H960" s="43">
        <f t="shared" si="54"/>
        <v>26000</v>
      </c>
      <c r="I960" s="57">
        <v>0</v>
      </c>
      <c r="J960" s="58">
        <v>0</v>
      </c>
      <c r="K960" s="58">
        <v>0</v>
      </c>
      <c r="L960" s="57" t="s">
        <v>7419</v>
      </c>
      <c r="M960" s="57"/>
      <c r="N960" t="s">
        <v>10939</v>
      </c>
      <c r="T960" s="2">
        <v>0</v>
      </c>
      <c r="U960" s="2">
        <f t="shared" si="56"/>
        <v>30</v>
      </c>
    </row>
    <row r="961" spans="1:21" customFormat="1" ht="15" x14ac:dyDescent="0.25">
      <c r="A961" s="38" t="s">
        <v>2146</v>
      </c>
      <c r="B961" s="39" t="s">
        <v>1916</v>
      </c>
      <c r="C961" s="40" t="s">
        <v>1917</v>
      </c>
      <c r="D961" s="57" t="s">
        <v>19</v>
      </c>
      <c r="E961" s="41">
        <v>60</v>
      </c>
      <c r="F961" s="41">
        <v>1320000</v>
      </c>
      <c r="G961" s="42">
        <f t="shared" si="55"/>
        <v>50.769230769230766</v>
      </c>
      <c r="H961" s="43">
        <f t="shared" si="54"/>
        <v>22000</v>
      </c>
      <c r="I961" s="57">
        <v>0</v>
      </c>
      <c r="J961" s="58">
        <v>0</v>
      </c>
      <c r="K961" s="58">
        <v>0</v>
      </c>
      <c r="L961" s="57" t="s">
        <v>7419</v>
      </c>
      <c r="M961" s="57"/>
      <c r="N961" t="s">
        <v>10939</v>
      </c>
      <c r="T961" s="2">
        <v>60</v>
      </c>
      <c r="U961" s="2">
        <f t="shared" si="56"/>
        <v>0</v>
      </c>
    </row>
    <row r="962" spans="1:21" customFormat="1" ht="15" x14ac:dyDescent="0.25">
      <c r="A962" s="38" t="s">
        <v>2146</v>
      </c>
      <c r="B962" s="39" t="s">
        <v>1918</v>
      </c>
      <c r="C962" s="40" t="s">
        <v>1919</v>
      </c>
      <c r="D962" s="57" t="s">
        <v>19</v>
      </c>
      <c r="E962" s="41">
        <v>8</v>
      </c>
      <c r="F962" s="41">
        <v>59200</v>
      </c>
      <c r="G962" s="42">
        <f t="shared" si="55"/>
        <v>2.2769230769230768</v>
      </c>
      <c r="H962" s="43">
        <f t="shared" si="54"/>
        <v>7400</v>
      </c>
      <c r="I962" s="57">
        <v>0</v>
      </c>
      <c r="J962" s="58">
        <v>0</v>
      </c>
      <c r="K962" s="58">
        <v>0</v>
      </c>
      <c r="L962" s="57" t="s">
        <v>7419</v>
      </c>
      <c r="M962" s="57"/>
      <c r="N962" t="s">
        <v>10939</v>
      </c>
      <c r="T962" s="2">
        <v>0</v>
      </c>
      <c r="U962" s="2">
        <f t="shared" si="56"/>
        <v>8</v>
      </c>
    </row>
    <row r="963" spans="1:21" customFormat="1" ht="15" x14ac:dyDescent="0.25">
      <c r="A963" s="38" t="s">
        <v>2146</v>
      </c>
      <c r="B963" s="39" t="s">
        <v>1920</v>
      </c>
      <c r="C963" s="40" t="s">
        <v>1921</v>
      </c>
      <c r="D963" s="57" t="s">
        <v>19</v>
      </c>
      <c r="E963" s="41">
        <v>2</v>
      </c>
      <c r="F963" s="41">
        <v>16622</v>
      </c>
      <c r="G963" s="42">
        <f t="shared" si="55"/>
        <v>0.63930769230769235</v>
      </c>
      <c r="H963" s="43">
        <f t="shared" si="54"/>
        <v>8311</v>
      </c>
      <c r="I963" s="57">
        <v>0</v>
      </c>
      <c r="J963" s="58">
        <v>0</v>
      </c>
      <c r="K963" s="58">
        <v>0</v>
      </c>
      <c r="L963" s="57" t="s">
        <v>7419</v>
      </c>
      <c r="M963" s="57"/>
      <c r="N963" t="s">
        <v>10939</v>
      </c>
      <c r="T963" s="2">
        <v>0</v>
      </c>
      <c r="U963" s="2">
        <f t="shared" si="56"/>
        <v>2</v>
      </c>
    </row>
    <row r="964" spans="1:21" customFormat="1" ht="15" x14ac:dyDescent="0.25">
      <c r="A964" s="38" t="s">
        <v>2146</v>
      </c>
      <c r="B964" s="39" t="s">
        <v>1922</v>
      </c>
      <c r="C964" s="40" t="s">
        <v>1923</v>
      </c>
      <c r="D964" s="57" t="s">
        <v>19</v>
      </c>
      <c r="E964" s="41">
        <v>2</v>
      </c>
      <c r="F964" s="41">
        <v>9876</v>
      </c>
      <c r="G964" s="42">
        <f t="shared" si="55"/>
        <v>0.37984615384615383</v>
      </c>
      <c r="H964" s="43">
        <f t="shared" si="54"/>
        <v>4938</v>
      </c>
      <c r="I964" s="57">
        <v>0</v>
      </c>
      <c r="J964" s="58">
        <v>0</v>
      </c>
      <c r="K964" s="58">
        <v>0</v>
      </c>
      <c r="L964" s="57" t="s">
        <v>7419</v>
      </c>
      <c r="M964" s="57"/>
      <c r="N964" t="s">
        <v>10939</v>
      </c>
      <c r="T964" s="2">
        <v>0</v>
      </c>
      <c r="U964" s="2">
        <f t="shared" si="56"/>
        <v>2</v>
      </c>
    </row>
    <row r="965" spans="1:21" customFormat="1" ht="15" x14ac:dyDescent="0.25">
      <c r="A965" s="38" t="s">
        <v>2146</v>
      </c>
      <c r="B965" s="39" t="s">
        <v>1924</v>
      </c>
      <c r="C965" s="40" t="s">
        <v>1925</v>
      </c>
      <c r="D965" s="57" t="s">
        <v>19</v>
      </c>
      <c r="E965" s="41">
        <v>6</v>
      </c>
      <c r="F965" s="41">
        <v>198000</v>
      </c>
      <c r="G965" s="42">
        <f t="shared" si="55"/>
        <v>7.615384615384615</v>
      </c>
      <c r="H965" s="43">
        <f t="shared" ref="H965:H1028" si="57">IFERROR(F965/E965,0)</f>
        <v>33000</v>
      </c>
      <c r="I965" s="57">
        <v>0</v>
      </c>
      <c r="J965" s="58">
        <v>0</v>
      </c>
      <c r="K965" s="58">
        <v>0</v>
      </c>
      <c r="L965" s="57" t="s">
        <v>7419</v>
      </c>
      <c r="M965" s="57"/>
      <c r="N965" t="s">
        <v>10939</v>
      </c>
      <c r="T965" s="2">
        <v>0</v>
      </c>
      <c r="U965" s="2">
        <f t="shared" si="56"/>
        <v>6</v>
      </c>
    </row>
    <row r="966" spans="1:21" customFormat="1" ht="15" x14ac:dyDescent="0.25">
      <c r="A966" s="38" t="s">
        <v>2146</v>
      </c>
      <c r="B966" s="39" t="s">
        <v>1926</v>
      </c>
      <c r="C966" s="40" t="s">
        <v>1927</v>
      </c>
      <c r="D966" s="57" t="s">
        <v>19</v>
      </c>
      <c r="E966" s="41">
        <v>4</v>
      </c>
      <c r="F966" s="41">
        <v>2764</v>
      </c>
      <c r="G966" s="42">
        <f t="shared" ref="G966:G1029" si="58">+F966/$G$1</f>
        <v>0.10630769230769231</v>
      </c>
      <c r="H966" s="43">
        <f t="shared" si="57"/>
        <v>691</v>
      </c>
      <c r="I966" s="57">
        <v>0</v>
      </c>
      <c r="J966" s="58">
        <v>0</v>
      </c>
      <c r="K966" s="58">
        <v>0</v>
      </c>
      <c r="L966" s="57" t="s">
        <v>7419</v>
      </c>
      <c r="M966" s="57"/>
      <c r="N966" t="s">
        <v>10939</v>
      </c>
      <c r="T966" s="2">
        <v>0</v>
      </c>
      <c r="U966" s="2">
        <f t="shared" ref="U966:U1029" si="59">+E966-T966</f>
        <v>4</v>
      </c>
    </row>
    <row r="967" spans="1:21" customFormat="1" ht="15" x14ac:dyDescent="0.25">
      <c r="A967" s="38" t="s">
        <v>2146</v>
      </c>
      <c r="B967" s="39" t="s">
        <v>1928</v>
      </c>
      <c r="C967" s="40" t="s">
        <v>1929</v>
      </c>
      <c r="D967" s="57" t="s">
        <v>19</v>
      </c>
      <c r="E967" s="41">
        <v>8</v>
      </c>
      <c r="F967" s="41">
        <v>200000</v>
      </c>
      <c r="G967" s="42">
        <f t="shared" si="58"/>
        <v>7.6923076923076925</v>
      </c>
      <c r="H967" s="43">
        <f t="shared" si="57"/>
        <v>25000</v>
      </c>
      <c r="I967" s="57">
        <v>0</v>
      </c>
      <c r="J967" s="58">
        <v>0</v>
      </c>
      <c r="K967" s="58">
        <v>0</v>
      </c>
      <c r="L967" s="57" t="s">
        <v>7419</v>
      </c>
      <c r="M967" s="57"/>
      <c r="N967" t="s">
        <v>10939</v>
      </c>
      <c r="T967" s="2">
        <v>33</v>
      </c>
      <c r="U967" s="2">
        <f t="shared" si="59"/>
        <v>-25</v>
      </c>
    </row>
    <row r="968" spans="1:21" customFormat="1" ht="15" x14ac:dyDescent="0.25">
      <c r="A968" s="38" t="s">
        <v>2146</v>
      </c>
      <c r="B968" s="39" t="s">
        <v>1930</v>
      </c>
      <c r="C968" s="40" t="s">
        <v>1931</v>
      </c>
      <c r="D968" s="57" t="s">
        <v>19</v>
      </c>
      <c r="E968" s="41">
        <v>12</v>
      </c>
      <c r="F968" s="41">
        <v>780000</v>
      </c>
      <c r="G968" s="42">
        <f t="shared" si="58"/>
        <v>30</v>
      </c>
      <c r="H968" s="43">
        <f t="shared" si="57"/>
        <v>65000</v>
      </c>
      <c r="I968" s="57">
        <v>0</v>
      </c>
      <c r="J968" s="58">
        <v>0</v>
      </c>
      <c r="K968" s="58">
        <v>0</v>
      </c>
      <c r="L968" s="57" t="s">
        <v>7419</v>
      </c>
      <c r="M968" s="57"/>
      <c r="N968" t="s">
        <v>10939</v>
      </c>
      <c r="T968" s="2">
        <v>12</v>
      </c>
      <c r="U968" s="2">
        <f t="shared" si="59"/>
        <v>0</v>
      </c>
    </row>
    <row r="969" spans="1:21" customFormat="1" ht="15" x14ac:dyDescent="0.25">
      <c r="A969" s="38" t="s">
        <v>2146</v>
      </c>
      <c r="B969" s="39" t="s">
        <v>1932</v>
      </c>
      <c r="C969" s="40" t="s">
        <v>1933</v>
      </c>
      <c r="D969" s="57" t="s">
        <v>19</v>
      </c>
      <c r="E969" s="41">
        <v>1</v>
      </c>
      <c r="F969" s="41">
        <v>2307850</v>
      </c>
      <c r="G969" s="42">
        <f t="shared" si="58"/>
        <v>88.763461538461542</v>
      </c>
      <c r="H969" s="43">
        <f t="shared" si="57"/>
        <v>2307850</v>
      </c>
      <c r="I969" s="57">
        <v>0</v>
      </c>
      <c r="J969" s="58">
        <v>0</v>
      </c>
      <c r="K969" s="58">
        <v>0</v>
      </c>
      <c r="L969" s="57" t="s">
        <v>7419</v>
      </c>
      <c r="M969" s="57"/>
      <c r="N969" t="s">
        <v>10939</v>
      </c>
      <c r="T969" s="2">
        <v>1</v>
      </c>
      <c r="U969" s="2">
        <f t="shared" si="59"/>
        <v>0</v>
      </c>
    </row>
    <row r="970" spans="1:21" customFormat="1" ht="15" x14ac:dyDescent="0.25">
      <c r="A970" s="38" t="s">
        <v>2146</v>
      </c>
      <c r="B970" s="39" t="s">
        <v>1934</v>
      </c>
      <c r="C970" s="40" t="s">
        <v>1935</v>
      </c>
      <c r="D970" s="57" t="s">
        <v>19</v>
      </c>
      <c r="E970" s="41">
        <v>12</v>
      </c>
      <c r="F970" s="41">
        <v>540000</v>
      </c>
      <c r="G970" s="42">
        <f t="shared" si="58"/>
        <v>20.76923076923077</v>
      </c>
      <c r="H970" s="43">
        <f t="shared" si="57"/>
        <v>45000</v>
      </c>
      <c r="I970" s="57">
        <v>0</v>
      </c>
      <c r="J970" s="58">
        <v>0</v>
      </c>
      <c r="K970" s="58">
        <v>0</v>
      </c>
      <c r="L970" s="57" t="s">
        <v>7419</v>
      </c>
      <c r="M970" s="57"/>
      <c r="N970" t="s">
        <v>10939</v>
      </c>
      <c r="T970" s="2">
        <v>0</v>
      </c>
      <c r="U970" s="2">
        <f t="shared" si="59"/>
        <v>12</v>
      </c>
    </row>
    <row r="971" spans="1:21" customFormat="1" ht="15" x14ac:dyDescent="0.25">
      <c r="A971" s="38" t="s">
        <v>2146</v>
      </c>
      <c r="B971" s="39" t="s">
        <v>1936</v>
      </c>
      <c r="C971" s="40" t="s">
        <v>1937</v>
      </c>
      <c r="D971" s="57" t="s">
        <v>19</v>
      </c>
      <c r="E971" s="41">
        <v>8</v>
      </c>
      <c r="F971" s="41">
        <v>208000</v>
      </c>
      <c r="G971" s="42">
        <f t="shared" si="58"/>
        <v>8</v>
      </c>
      <c r="H971" s="43">
        <f t="shared" si="57"/>
        <v>26000</v>
      </c>
      <c r="I971" s="57">
        <v>0</v>
      </c>
      <c r="J971" s="58">
        <v>0</v>
      </c>
      <c r="K971" s="58">
        <v>0</v>
      </c>
      <c r="L971" s="57" t="s">
        <v>7419</v>
      </c>
      <c r="M971" s="57"/>
      <c r="N971" t="s">
        <v>10939</v>
      </c>
      <c r="T971" s="2">
        <v>8</v>
      </c>
      <c r="U971" s="2">
        <f t="shared" si="59"/>
        <v>0</v>
      </c>
    </row>
    <row r="972" spans="1:21" customFormat="1" ht="15" x14ac:dyDescent="0.25">
      <c r="A972" s="38" t="s">
        <v>2146</v>
      </c>
      <c r="B972" s="40" t="s">
        <v>1938</v>
      </c>
      <c r="C972" s="40" t="s">
        <v>1939</v>
      </c>
      <c r="D972" s="57" t="s">
        <v>19</v>
      </c>
      <c r="E972" s="41">
        <v>6</v>
      </c>
      <c r="F972" s="41">
        <v>69600</v>
      </c>
      <c r="G972" s="42">
        <f t="shared" si="58"/>
        <v>2.6769230769230767</v>
      </c>
      <c r="H972" s="43">
        <f t="shared" si="57"/>
        <v>11600</v>
      </c>
      <c r="I972" s="57">
        <v>0</v>
      </c>
      <c r="J972" s="58">
        <v>0</v>
      </c>
      <c r="K972" s="58">
        <v>0</v>
      </c>
      <c r="L972" s="57" t="s">
        <v>7419</v>
      </c>
      <c r="M972" s="57"/>
      <c r="N972" t="s">
        <v>10939</v>
      </c>
      <c r="T972" s="2">
        <v>0</v>
      </c>
      <c r="U972" s="2">
        <f t="shared" si="59"/>
        <v>6</v>
      </c>
    </row>
    <row r="973" spans="1:21" customFormat="1" ht="15" x14ac:dyDescent="0.25">
      <c r="A973" s="38" t="s">
        <v>2146</v>
      </c>
      <c r="B973" s="40" t="s">
        <v>1940</v>
      </c>
      <c r="C973" s="40" t="s">
        <v>1941</v>
      </c>
      <c r="D973" s="57" t="s">
        <v>19</v>
      </c>
      <c r="E973" s="41">
        <v>1</v>
      </c>
      <c r="F973" s="41">
        <v>2219700</v>
      </c>
      <c r="G973" s="42">
        <f t="shared" si="58"/>
        <v>85.373076923076923</v>
      </c>
      <c r="H973" s="43">
        <f t="shared" si="57"/>
        <v>2219700</v>
      </c>
      <c r="I973" s="57">
        <v>0</v>
      </c>
      <c r="J973" s="58">
        <v>0</v>
      </c>
      <c r="K973" s="58">
        <v>0</v>
      </c>
      <c r="L973" s="57" t="s">
        <v>7419</v>
      </c>
      <c r="M973" s="57"/>
      <c r="N973" t="s">
        <v>10939</v>
      </c>
      <c r="T973" s="2">
        <v>1</v>
      </c>
      <c r="U973" s="2">
        <f t="shared" si="59"/>
        <v>0</v>
      </c>
    </row>
    <row r="974" spans="1:21" customFormat="1" ht="15" x14ac:dyDescent="0.25">
      <c r="A974" s="38" t="s">
        <v>2146</v>
      </c>
      <c r="B974" s="40" t="s">
        <v>1942</v>
      </c>
      <c r="C974" s="40" t="s">
        <v>1943</v>
      </c>
      <c r="D974" s="57" t="s">
        <v>19</v>
      </c>
      <c r="E974" s="41">
        <v>10</v>
      </c>
      <c r="F974" s="41">
        <v>860000</v>
      </c>
      <c r="G974" s="42">
        <f t="shared" si="58"/>
        <v>33.07692307692308</v>
      </c>
      <c r="H974" s="43">
        <f t="shared" si="57"/>
        <v>86000</v>
      </c>
      <c r="I974" s="57">
        <v>0</v>
      </c>
      <c r="J974" s="58">
        <v>0</v>
      </c>
      <c r="K974" s="58">
        <v>0</v>
      </c>
      <c r="L974" s="57" t="s">
        <v>7419</v>
      </c>
      <c r="M974" s="57"/>
      <c r="N974" t="s">
        <v>10939</v>
      </c>
      <c r="T974" s="2">
        <v>0</v>
      </c>
      <c r="U974" s="2">
        <f t="shared" si="59"/>
        <v>10</v>
      </c>
    </row>
    <row r="975" spans="1:21" customFormat="1" ht="15" x14ac:dyDescent="0.25">
      <c r="A975" s="38" t="s">
        <v>2146</v>
      </c>
      <c r="B975" s="40" t="s">
        <v>1944</v>
      </c>
      <c r="C975" s="40" t="s">
        <v>1945</v>
      </c>
      <c r="D975" s="57" t="s">
        <v>19</v>
      </c>
      <c r="E975" s="41">
        <v>25</v>
      </c>
      <c r="F975" s="41">
        <v>625000</v>
      </c>
      <c r="G975" s="42">
        <f t="shared" si="58"/>
        <v>24.03846153846154</v>
      </c>
      <c r="H975" s="43">
        <f t="shared" si="57"/>
        <v>25000</v>
      </c>
      <c r="I975" s="57">
        <v>0</v>
      </c>
      <c r="J975" s="58">
        <v>0</v>
      </c>
      <c r="K975" s="58">
        <v>0</v>
      </c>
      <c r="L975" s="57" t="s">
        <v>7419</v>
      </c>
      <c r="M975" s="57"/>
      <c r="N975" t="s">
        <v>10939</v>
      </c>
      <c r="T975" s="2">
        <v>0</v>
      </c>
      <c r="U975" s="2">
        <f t="shared" si="59"/>
        <v>25</v>
      </c>
    </row>
    <row r="976" spans="1:21" customFormat="1" ht="15" x14ac:dyDescent="0.25">
      <c r="A976" s="38" t="s">
        <v>2146</v>
      </c>
      <c r="B976" s="40" t="s">
        <v>1946</v>
      </c>
      <c r="C976" s="40" t="s">
        <v>1947</v>
      </c>
      <c r="D976" s="57" t="s">
        <v>19</v>
      </c>
      <c r="E976" s="41">
        <v>5</v>
      </c>
      <c r="F976" s="41">
        <v>165000</v>
      </c>
      <c r="G976" s="42">
        <f t="shared" si="58"/>
        <v>6.3461538461538458</v>
      </c>
      <c r="H976" s="43">
        <f t="shared" si="57"/>
        <v>33000</v>
      </c>
      <c r="I976" s="57">
        <v>0</v>
      </c>
      <c r="J976" s="58">
        <v>0</v>
      </c>
      <c r="K976" s="58">
        <v>0</v>
      </c>
      <c r="L976" s="57" t="s">
        <v>7419</v>
      </c>
      <c r="M976" s="57"/>
      <c r="N976" t="s">
        <v>10939</v>
      </c>
      <c r="T976" s="2">
        <v>0</v>
      </c>
      <c r="U976" s="2">
        <f t="shared" si="59"/>
        <v>5</v>
      </c>
    </row>
    <row r="977" spans="1:21" customFormat="1" ht="15" x14ac:dyDescent="0.25">
      <c r="A977" s="38" t="s">
        <v>2146</v>
      </c>
      <c r="B977" s="40" t="s">
        <v>1948</v>
      </c>
      <c r="C977" s="40" t="s">
        <v>1949</v>
      </c>
      <c r="D977" s="57" t="s">
        <v>19</v>
      </c>
      <c r="E977" s="41">
        <v>6</v>
      </c>
      <c r="F977" s="41">
        <v>19944</v>
      </c>
      <c r="G977" s="42">
        <f t="shared" si="58"/>
        <v>0.7670769230769231</v>
      </c>
      <c r="H977" s="43">
        <f t="shared" si="57"/>
        <v>3324</v>
      </c>
      <c r="I977" s="57">
        <v>0</v>
      </c>
      <c r="J977" s="58">
        <v>0</v>
      </c>
      <c r="K977" s="58">
        <v>0</v>
      </c>
      <c r="L977" s="57" t="s">
        <v>7419</v>
      </c>
      <c r="M977" s="57"/>
      <c r="N977" t="s">
        <v>10939</v>
      </c>
      <c r="T977" s="2">
        <v>0</v>
      </c>
      <c r="U977" s="2">
        <f t="shared" si="59"/>
        <v>6</v>
      </c>
    </row>
    <row r="978" spans="1:21" customFormat="1" ht="15" x14ac:dyDescent="0.25">
      <c r="A978" s="38" t="s">
        <v>2146</v>
      </c>
      <c r="B978" s="40" t="s">
        <v>1950</v>
      </c>
      <c r="C978" s="40" t="s">
        <v>1951</v>
      </c>
      <c r="D978" s="57" t="s">
        <v>19</v>
      </c>
      <c r="E978" s="41">
        <v>8</v>
      </c>
      <c r="F978" s="41">
        <v>40000</v>
      </c>
      <c r="G978" s="42">
        <f t="shared" si="58"/>
        <v>1.5384615384615385</v>
      </c>
      <c r="H978" s="43">
        <f t="shared" si="57"/>
        <v>5000</v>
      </c>
      <c r="I978" s="57">
        <v>0</v>
      </c>
      <c r="J978" s="58">
        <v>0</v>
      </c>
      <c r="K978" s="58">
        <v>0</v>
      </c>
      <c r="L978" s="57" t="s">
        <v>7419</v>
      </c>
      <c r="M978" s="57"/>
      <c r="N978" t="s">
        <v>10939</v>
      </c>
      <c r="T978" s="2">
        <v>0</v>
      </c>
      <c r="U978" s="2">
        <f t="shared" si="59"/>
        <v>8</v>
      </c>
    </row>
    <row r="979" spans="1:21" customFormat="1" ht="15" x14ac:dyDescent="0.25">
      <c r="A979" s="38" t="s">
        <v>2146</v>
      </c>
      <c r="B979" s="40" t="s">
        <v>1952</v>
      </c>
      <c r="C979" s="40" t="s">
        <v>1953</v>
      </c>
      <c r="D979" s="57" t="s">
        <v>19</v>
      </c>
      <c r="E979" s="41">
        <v>40</v>
      </c>
      <c r="F979" s="41">
        <v>24000</v>
      </c>
      <c r="G979" s="42">
        <f t="shared" si="58"/>
        <v>0.92307692307692313</v>
      </c>
      <c r="H979" s="43">
        <f t="shared" si="57"/>
        <v>600</v>
      </c>
      <c r="I979" s="57">
        <v>0</v>
      </c>
      <c r="J979" s="58">
        <v>0</v>
      </c>
      <c r="K979" s="58">
        <v>0</v>
      </c>
      <c r="L979" s="57" t="s">
        <v>7419</v>
      </c>
      <c r="M979" s="57"/>
      <c r="N979" t="s">
        <v>10939</v>
      </c>
      <c r="T979" s="2">
        <v>0</v>
      </c>
      <c r="U979" s="2">
        <f t="shared" si="59"/>
        <v>40</v>
      </c>
    </row>
    <row r="980" spans="1:21" customFormat="1" ht="15" x14ac:dyDescent="0.25">
      <c r="A980" s="38" t="s">
        <v>2146</v>
      </c>
      <c r="B980" s="40" t="s">
        <v>1954</v>
      </c>
      <c r="C980" s="40" t="s">
        <v>1955</v>
      </c>
      <c r="D980" s="57" t="s">
        <v>19</v>
      </c>
      <c r="E980" s="41">
        <v>2</v>
      </c>
      <c r="F980" s="41">
        <v>4896</v>
      </c>
      <c r="G980" s="42">
        <f t="shared" si="58"/>
        <v>0.18830769230769231</v>
      </c>
      <c r="H980" s="43">
        <f t="shared" si="57"/>
        <v>2448</v>
      </c>
      <c r="I980" s="57">
        <v>0</v>
      </c>
      <c r="J980" s="58">
        <v>0</v>
      </c>
      <c r="K980" s="58">
        <v>0</v>
      </c>
      <c r="L980" s="57" t="s">
        <v>7419</v>
      </c>
      <c r="M980" s="57"/>
      <c r="N980" t="s">
        <v>10939</v>
      </c>
      <c r="T980" s="2">
        <v>2</v>
      </c>
      <c r="U980" s="2">
        <f t="shared" si="59"/>
        <v>0</v>
      </c>
    </row>
    <row r="981" spans="1:21" customFormat="1" ht="15" x14ac:dyDescent="0.25">
      <c r="A981" s="38" t="s">
        <v>2146</v>
      </c>
      <c r="B981" s="40" t="s">
        <v>1956</v>
      </c>
      <c r="C981" s="40" t="s">
        <v>1957</v>
      </c>
      <c r="D981" s="57" t="s">
        <v>19</v>
      </c>
      <c r="E981" s="41">
        <v>2</v>
      </c>
      <c r="F981" s="41">
        <v>130000</v>
      </c>
      <c r="G981" s="42">
        <f t="shared" si="58"/>
        <v>5</v>
      </c>
      <c r="H981" s="43">
        <f t="shared" si="57"/>
        <v>65000</v>
      </c>
      <c r="I981" s="57">
        <v>0</v>
      </c>
      <c r="J981" s="58">
        <v>0</v>
      </c>
      <c r="K981" s="58">
        <v>0</v>
      </c>
      <c r="L981" s="57" t="s">
        <v>7419</v>
      </c>
      <c r="M981" s="57"/>
      <c r="N981" t="s">
        <v>10939</v>
      </c>
      <c r="T981" s="2">
        <v>0</v>
      </c>
      <c r="U981" s="2">
        <f t="shared" si="59"/>
        <v>2</v>
      </c>
    </row>
    <row r="982" spans="1:21" customFormat="1" ht="15" x14ac:dyDescent="0.25">
      <c r="A982" s="38" t="s">
        <v>2146</v>
      </c>
      <c r="B982" s="40" t="s">
        <v>1958</v>
      </c>
      <c r="C982" s="40" t="s">
        <v>1959</v>
      </c>
      <c r="D982" s="57" t="s">
        <v>19</v>
      </c>
      <c r="E982" s="41">
        <v>6</v>
      </c>
      <c r="F982" s="41">
        <v>5862000</v>
      </c>
      <c r="G982" s="42">
        <f t="shared" si="58"/>
        <v>225.46153846153845</v>
      </c>
      <c r="H982" s="43">
        <f t="shared" si="57"/>
        <v>977000</v>
      </c>
      <c r="I982" s="57">
        <v>0</v>
      </c>
      <c r="J982" s="58">
        <v>0</v>
      </c>
      <c r="K982" s="58">
        <v>0</v>
      </c>
      <c r="L982" s="57" t="s">
        <v>7419</v>
      </c>
      <c r="M982" s="57"/>
      <c r="N982" t="s">
        <v>10939</v>
      </c>
      <c r="T982" s="2">
        <v>0</v>
      </c>
      <c r="U982" s="2">
        <f t="shared" si="59"/>
        <v>6</v>
      </c>
    </row>
    <row r="983" spans="1:21" customFormat="1" ht="15" x14ac:dyDescent="0.25">
      <c r="A983" s="38" t="s">
        <v>2146</v>
      </c>
      <c r="B983" s="40" t="s">
        <v>1960</v>
      </c>
      <c r="C983" s="40" t="s">
        <v>1961</v>
      </c>
      <c r="D983" s="57" t="s">
        <v>19</v>
      </c>
      <c r="E983" s="41">
        <v>10</v>
      </c>
      <c r="F983" s="41">
        <v>2450000</v>
      </c>
      <c r="G983" s="42">
        <f t="shared" si="58"/>
        <v>94.230769230769226</v>
      </c>
      <c r="H983" s="43">
        <f t="shared" si="57"/>
        <v>245000</v>
      </c>
      <c r="I983" s="57">
        <v>0</v>
      </c>
      <c r="J983" s="58">
        <v>0</v>
      </c>
      <c r="K983" s="58">
        <v>0</v>
      </c>
      <c r="L983" s="57" t="s">
        <v>7419</v>
      </c>
      <c r="M983" s="57"/>
      <c r="N983" t="s">
        <v>10939</v>
      </c>
      <c r="T983" s="2">
        <v>0</v>
      </c>
      <c r="U983" s="2">
        <f t="shared" si="59"/>
        <v>10</v>
      </c>
    </row>
    <row r="984" spans="1:21" customFormat="1" ht="15" x14ac:dyDescent="0.25">
      <c r="A984" s="38" t="s">
        <v>2146</v>
      </c>
      <c r="B984" s="40" t="s">
        <v>1962</v>
      </c>
      <c r="C984" s="40" t="s">
        <v>1963</v>
      </c>
      <c r="D984" s="57" t="s">
        <v>19</v>
      </c>
      <c r="E984" s="41">
        <v>6</v>
      </c>
      <c r="F984" s="41">
        <v>3279000</v>
      </c>
      <c r="G984" s="42">
        <f t="shared" si="58"/>
        <v>126.11538461538461</v>
      </c>
      <c r="H984" s="43">
        <f t="shared" si="57"/>
        <v>546500</v>
      </c>
      <c r="I984" s="57">
        <v>0</v>
      </c>
      <c r="J984" s="58">
        <v>0</v>
      </c>
      <c r="K984" s="58">
        <v>0</v>
      </c>
      <c r="L984" s="57" t="s">
        <v>7419</v>
      </c>
      <c r="M984" s="57"/>
      <c r="N984" t="s">
        <v>10939</v>
      </c>
      <c r="T984" s="2">
        <v>0</v>
      </c>
      <c r="U984" s="2">
        <f t="shared" si="59"/>
        <v>6</v>
      </c>
    </row>
    <row r="985" spans="1:21" customFormat="1" ht="15" x14ac:dyDescent="0.25">
      <c r="A985" s="38" t="s">
        <v>2146</v>
      </c>
      <c r="B985" s="40" t="s">
        <v>1964</v>
      </c>
      <c r="C985" s="40" t="s">
        <v>1965</v>
      </c>
      <c r="D985" s="57" t="s">
        <v>19</v>
      </c>
      <c r="E985" s="41">
        <v>6</v>
      </c>
      <c r="F985" s="41">
        <v>2934000</v>
      </c>
      <c r="G985" s="42">
        <f t="shared" si="58"/>
        <v>112.84615384615384</v>
      </c>
      <c r="H985" s="43">
        <f t="shared" si="57"/>
        <v>489000</v>
      </c>
      <c r="I985" s="57">
        <v>0</v>
      </c>
      <c r="J985" s="58">
        <v>0</v>
      </c>
      <c r="K985" s="58">
        <v>0</v>
      </c>
      <c r="L985" s="57" t="s">
        <v>7419</v>
      </c>
      <c r="M985" s="57"/>
      <c r="N985" t="s">
        <v>10939</v>
      </c>
      <c r="T985" s="2">
        <v>0</v>
      </c>
      <c r="U985" s="2">
        <f t="shared" si="59"/>
        <v>6</v>
      </c>
    </row>
    <row r="986" spans="1:21" customFormat="1" ht="15" x14ac:dyDescent="0.25">
      <c r="A986" s="38" t="s">
        <v>2146</v>
      </c>
      <c r="B986" s="40" t="s">
        <v>1966</v>
      </c>
      <c r="C986" s="40" t="s">
        <v>1967</v>
      </c>
      <c r="D986" s="57" t="s">
        <v>19</v>
      </c>
      <c r="E986" s="41">
        <v>1</v>
      </c>
      <c r="F986" s="41">
        <v>2782000</v>
      </c>
      <c r="G986" s="42">
        <f t="shared" si="58"/>
        <v>107</v>
      </c>
      <c r="H986" s="43">
        <f t="shared" si="57"/>
        <v>2782000</v>
      </c>
      <c r="I986" s="57">
        <v>0</v>
      </c>
      <c r="J986" s="58">
        <v>0</v>
      </c>
      <c r="K986" s="58">
        <v>0</v>
      </c>
      <c r="L986" s="57" t="s">
        <v>7419</v>
      </c>
      <c r="M986" s="57"/>
      <c r="N986" t="s">
        <v>10939</v>
      </c>
      <c r="T986" s="2">
        <v>0</v>
      </c>
      <c r="U986" s="2">
        <f t="shared" si="59"/>
        <v>1</v>
      </c>
    </row>
    <row r="987" spans="1:21" customFormat="1" ht="15" x14ac:dyDescent="0.25">
      <c r="A987" s="38" t="s">
        <v>2146</v>
      </c>
      <c r="B987" s="40" t="s">
        <v>1968</v>
      </c>
      <c r="C987" s="40" t="s">
        <v>1969</v>
      </c>
      <c r="D987" s="57" t="s">
        <v>19</v>
      </c>
      <c r="E987" s="41">
        <v>2</v>
      </c>
      <c r="F987" s="41">
        <v>7025200</v>
      </c>
      <c r="G987" s="42">
        <f t="shared" si="58"/>
        <v>270.2</v>
      </c>
      <c r="H987" s="43">
        <f t="shared" si="57"/>
        <v>3512600</v>
      </c>
      <c r="I987" s="57">
        <v>0</v>
      </c>
      <c r="J987" s="58">
        <v>0</v>
      </c>
      <c r="K987" s="58">
        <v>0</v>
      </c>
      <c r="L987" s="57" t="s">
        <v>7419</v>
      </c>
      <c r="M987" s="57"/>
      <c r="N987" t="s">
        <v>10939</v>
      </c>
      <c r="T987" s="2">
        <v>2</v>
      </c>
      <c r="U987" s="2">
        <f t="shared" si="59"/>
        <v>0</v>
      </c>
    </row>
    <row r="988" spans="1:21" customFormat="1" ht="15" x14ac:dyDescent="0.25">
      <c r="A988" s="38" t="s">
        <v>2146</v>
      </c>
      <c r="B988" s="40" t="s">
        <v>1970</v>
      </c>
      <c r="C988" s="40" t="s">
        <v>1971</v>
      </c>
      <c r="D988" s="57" t="s">
        <v>19</v>
      </c>
      <c r="E988" s="41">
        <v>2</v>
      </c>
      <c r="F988" s="41">
        <v>7303800</v>
      </c>
      <c r="G988" s="42">
        <f t="shared" si="58"/>
        <v>280.9153846153846</v>
      </c>
      <c r="H988" s="43">
        <f t="shared" si="57"/>
        <v>3651900</v>
      </c>
      <c r="I988" s="57">
        <v>0</v>
      </c>
      <c r="J988" s="58">
        <v>0</v>
      </c>
      <c r="K988" s="58">
        <v>0</v>
      </c>
      <c r="L988" s="57" t="s">
        <v>7419</v>
      </c>
      <c r="M988" s="57"/>
      <c r="N988" t="s">
        <v>10939</v>
      </c>
      <c r="T988" s="2">
        <v>2</v>
      </c>
      <c r="U988" s="2">
        <f t="shared" si="59"/>
        <v>0</v>
      </c>
    </row>
    <row r="989" spans="1:21" customFormat="1" ht="15" x14ac:dyDescent="0.25">
      <c r="A989" s="38" t="s">
        <v>2146</v>
      </c>
      <c r="B989" s="40" t="s">
        <v>1972</v>
      </c>
      <c r="C989" s="40" t="s">
        <v>1973</v>
      </c>
      <c r="D989" s="57" t="s">
        <v>7383</v>
      </c>
      <c r="E989" s="41">
        <v>70730.668271000002</v>
      </c>
      <c r="F989" s="41">
        <v>293532273.32465005</v>
      </c>
      <c r="G989" s="42">
        <f t="shared" si="58"/>
        <v>11289.702820178849</v>
      </c>
      <c r="H989" s="43">
        <f t="shared" si="57"/>
        <v>4150.0000000000009</v>
      </c>
      <c r="I989" s="57">
        <v>0</v>
      </c>
      <c r="J989" s="58">
        <v>0</v>
      </c>
      <c r="K989" s="58">
        <v>0</v>
      </c>
      <c r="L989" s="57" t="s">
        <v>7419</v>
      </c>
      <c r="M989" s="57"/>
      <c r="N989" t="s">
        <v>10939</v>
      </c>
      <c r="T989" s="2">
        <v>100010.00000000001</v>
      </c>
      <c r="U989" s="2">
        <f t="shared" si="59"/>
        <v>-29279.331729000012</v>
      </c>
    </row>
    <row r="990" spans="1:21" customFormat="1" ht="15" x14ac:dyDescent="0.25">
      <c r="A990" s="38" t="s">
        <v>2146</v>
      </c>
      <c r="B990" s="40" t="s">
        <v>1974</v>
      </c>
      <c r="C990" s="40" t="s">
        <v>1975</v>
      </c>
      <c r="D990" s="57" t="s">
        <v>7383</v>
      </c>
      <c r="E990" s="41">
        <v>0.66606799999999566</v>
      </c>
      <c r="F990" s="41">
        <v>1565.2597999999998</v>
      </c>
      <c r="G990" s="42">
        <f t="shared" si="58"/>
        <v>6.0202299999999993E-2</v>
      </c>
      <c r="H990" s="43">
        <f t="shared" si="57"/>
        <v>2350.000000000015</v>
      </c>
      <c r="I990" s="57">
        <v>0</v>
      </c>
      <c r="J990" s="58">
        <v>0</v>
      </c>
      <c r="K990" s="58">
        <v>0</v>
      </c>
      <c r="L990" s="57" t="s">
        <v>7419</v>
      </c>
      <c r="M990" s="57"/>
      <c r="N990" t="s">
        <v>10939</v>
      </c>
      <c r="T990" s="2">
        <v>0</v>
      </c>
      <c r="U990" s="2">
        <f t="shared" si="59"/>
        <v>0.66606799999999566</v>
      </c>
    </row>
    <row r="991" spans="1:21" customFormat="1" ht="15" x14ac:dyDescent="0.25">
      <c r="A991" s="38" t="s">
        <v>2146</v>
      </c>
      <c r="B991" s="40" t="s">
        <v>1976</v>
      </c>
      <c r="C991" s="40" t="s">
        <v>1977</v>
      </c>
      <c r="D991" s="57" t="s">
        <v>19</v>
      </c>
      <c r="E991" s="41">
        <v>51</v>
      </c>
      <c r="F991" s="41">
        <v>2550000</v>
      </c>
      <c r="G991" s="42">
        <f t="shared" si="58"/>
        <v>98.07692307692308</v>
      </c>
      <c r="H991" s="43">
        <f t="shared" si="57"/>
        <v>50000</v>
      </c>
      <c r="I991" s="57" t="s">
        <v>7376</v>
      </c>
      <c r="J991" s="58">
        <v>0</v>
      </c>
      <c r="K991" s="58">
        <v>0</v>
      </c>
      <c r="L991" s="57" t="s">
        <v>7419</v>
      </c>
      <c r="M991" s="57"/>
      <c r="N991" t="s">
        <v>10939</v>
      </c>
      <c r="T991" s="2">
        <v>35</v>
      </c>
      <c r="U991" s="2">
        <f t="shared" si="59"/>
        <v>16</v>
      </c>
    </row>
    <row r="992" spans="1:21" customFormat="1" ht="15" x14ac:dyDescent="0.25">
      <c r="A992" s="38" t="s">
        <v>2146</v>
      </c>
      <c r="B992" s="40" t="s">
        <v>1978</v>
      </c>
      <c r="C992" s="40" t="s">
        <v>1979</v>
      </c>
      <c r="D992" s="57" t="s">
        <v>7383</v>
      </c>
      <c r="E992" s="41">
        <v>27</v>
      </c>
      <c r="F992" s="41">
        <v>7270.9831721428782</v>
      </c>
      <c r="G992" s="42">
        <f t="shared" si="58"/>
        <v>0.27965319892857221</v>
      </c>
      <c r="H992" s="43">
        <f t="shared" si="57"/>
        <v>269.29567304232881</v>
      </c>
      <c r="I992" s="57">
        <v>0</v>
      </c>
      <c r="J992" s="58">
        <v>0</v>
      </c>
      <c r="K992" s="58">
        <v>0</v>
      </c>
      <c r="L992" s="57" t="s">
        <v>7419</v>
      </c>
      <c r="M992" s="57"/>
      <c r="N992" t="s">
        <v>10939</v>
      </c>
      <c r="T992" s="2">
        <v>2047</v>
      </c>
      <c r="U992" s="2">
        <f t="shared" si="59"/>
        <v>-2020</v>
      </c>
    </row>
    <row r="993" spans="1:21" customFormat="1" ht="15" x14ac:dyDescent="0.25">
      <c r="A993" s="38" t="s">
        <v>2146</v>
      </c>
      <c r="B993" s="40" t="s">
        <v>1980</v>
      </c>
      <c r="C993" s="40" t="s">
        <v>1981</v>
      </c>
      <c r="D993" s="57" t="s">
        <v>7383</v>
      </c>
      <c r="E993" s="41">
        <v>174</v>
      </c>
      <c r="F993" s="41">
        <v>76111.733997142641</v>
      </c>
      <c r="G993" s="42">
        <f t="shared" si="58"/>
        <v>2.927374384505486</v>
      </c>
      <c r="H993" s="43">
        <f t="shared" si="57"/>
        <v>437.42375860426807</v>
      </c>
      <c r="I993" s="57">
        <v>0</v>
      </c>
      <c r="J993" s="58">
        <v>0</v>
      </c>
      <c r="K993" s="58">
        <v>0</v>
      </c>
      <c r="L993" s="57" t="s">
        <v>7419</v>
      </c>
      <c r="M993" s="57"/>
      <c r="N993" t="s">
        <v>10939</v>
      </c>
      <c r="T993" s="2">
        <v>2194</v>
      </c>
      <c r="U993" s="2">
        <f t="shared" si="59"/>
        <v>-2020</v>
      </c>
    </row>
    <row r="994" spans="1:21" customFormat="1" ht="15" x14ac:dyDescent="0.25">
      <c r="A994" s="38" t="s">
        <v>2146</v>
      </c>
      <c r="B994" s="40" t="s">
        <v>1982</v>
      </c>
      <c r="C994" s="40" t="s">
        <v>1983</v>
      </c>
      <c r="D994" s="57" t="s">
        <v>7383</v>
      </c>
      <c r="E994" s="41">
        <v>171</v>
      </c>
      <c r="F994" s="41">
        <v>190313.51765792491</v>
      </c>
      <c r="G994" s="42">
        <f t="shared" si="58"/>
        <v>7.3197506791509577</v>
      </c>
      <c r="H994" s="43">
        <f t="shared" si="57"/>
        <v>1112.9445477071631</v>
      </c>
      <c r="I994" s="57">
        <v>0</v>
      </c>
      <c r="J994" s="58">
        <v>0</v>
      </c>
      <c r="K994" s="58">
        <v>0</v>
      </c>
      <c r="L994" s="57" t="s">
        <v>7419</v>
      </c>
      <c r="M994" s="57"/>
      <c r="N994" t="s">
        <v>10939</v>
      </c>
      <c r="T994" s="2">
        <v>2191</v>
      </c>
      <c r="U994" s="2">
        <f t="shared" si="59"/>
        <v>-2020</v>
      </c>
    </row>
    <row r="995" spans="1:21" customFormat="1" ht="15" x14ac:dyDescent="0.25">
      <c r="A995" s="38" t="s">
        <v>2146</v>
      </c>
      <c r="B995" s="40" t="s">
        <v>1984</v>
      </c>
      <c r="C995" s="40" t="s">
        <v>1985</v>
      </c>
      <c r="D995" s="57" t="s">
        <v>7383</v>
      </c>
      <c r="E995" s="41">
        <v>85</v>
      </c>
      <c r="F995" s="41">
        <v>594888.90592898428</v>
      </c>
      <c r="G995" s="42">
        <f t="shared" si="58"/>
        <v>22.880342535730165</v>
      </c>
      <c r="H995" s="43">
        <f t="shared" si="57"/>
        <v>6998.6930109292271</v>
      </c>
      <c r="I995" s="57">
        <v>0</v>
      </c>
      <c r="J995" s="58">
        <v>0</v>
      </c>
      <c r="K995" s="58">
        <v>0</v>
      </c>
      <c r="L995" s="57" t="s">
        <v>7419</v>
      </c>
      <c r="M995" s="57"/>
      <c r="N995" t="s">
        <v>10939</v>
      </c>
      <c r="T995" s="2">
        <v>2105</v>
      </c>
      <c r="U995" s="2">
        <f t="shared" si="59"/>
        <v>-2020</v>
      </c>
    </row>
    <row r="996" spans="1:21" customFormat="1" ht="15" x14ac:dyDescent="0.25">
      <c r="A996" s="38" t="s">
        <v>2146</v>
      </c>
      <c r="B996" s="40" t="s">
        <v>1986</v>
      </c>
      <c r="C996" s="40" t="s">
        <v>1987</v>
      </c>
      <c r="D996" s="57" t="s">
        <v>7383</v>
      </c>
      <c r="E996" s="41">
        <v>424</v>
      </c>
      <c r="F996" s="41">
        <v>235390.77542557055</v>
      </c>
      <c r="G996" s="42">
        <f t="shared" si="58"/>
        <v>9.0534913625219442</v>
      </c>
      <c r="H996" s="43">
        <f t="shared" si="57"/>
        <v>555.16692317351544</v>
      </c>
      <c r="I996" s="57">
        <v>0</v>
      </c>
      <c r="J996" s="58">
        <v>0</v>
      </c>
      <c r="K996" s="58">
        <v>0</v>
      </c>
      <c r="L996" s="57" t="s">
        <v>7419</v>
      </c>
      <c r="M996" s="57"/>
      <c r="N996" t="s">
        <v>10939</v>
      </c>
      <c r="T996" s="2">
        <v>2444</v>
      </c>
      <c r="U996" s="2">
        <f t="shared" si="59"/>
        <v>-2020</v>
      </c>
    </row>
    <row r="997" spans="1:21" customFormat="1" ht="15" x14ac:dyDescent="0.25">
      <c r="A997" s="38" t="s">
        <v>2146</v>
      </c>
      <c r="B997" s="40" t="s">
        <v>1988</v>
      </c>
      <c r="C997" s="40" t="s">
        <v>1989</v>
      </c>
      <c r="D997" s="57" t="s">
        <v>7383</v>
      </c>
      <c r="E997" s="41">
        <v>174</v>
      </c>
      <c r="F997" s="41">
        <v>155310.89421873121</v>
      </c>
      <c r="G997" s="42">
        <f t="shared" si="58"/>
        <v>5.9734959314896621</v>
      </c>
      <c r="H997" s="43">
        <f t="shared" si="57"/>
        <v>892.59134608466206</v>
      </c>
      <c r="I997" s="57">
        <v>0</v>
      </c>
      <c r="J997" s="58">
        <v>0</v>
      </c>
      <c r="K997" s="58">
        <v>0</v>
      </c>
      <c r="L997" s="57" t="s">
        <v>7419</v>
      </c>
      <c r="M997" s="57"/>
      <c r="N997" t="s">
        <v>10939</v>
      </c>
      <c r="T997" s="2">
        <v>2194</v>
      </c>
      <c r="U997" s="2">
        <f t="shared" si="59"/>
        <v>-2020</v>
      </c>
    </row>
    <row r="998" spans="1:21" customFormat="1" ht="15" x14ac:dyDescent="0.25">
      <c r="A998" s="38" t="s">
        <v>2146</v>
      </c>
      <c r="B998" s="40" t="s">
        <v>1990</v>
      </c>
      <c r="C998" s="40" t="s">
        <v>1991</v>
      </c>
      <c r="D998" s="57" t="s">
        <v>7383</v>
      </c>
      <c r="E998" s="41">
        <v>125</v>
      </c>
      <c r="F998" s="41">
        <v>1215890.4424385205</v>
      </c>
      <c r="G998" s="42">
        <f t="shared" si="58"/>
        <v>46.765017016866175</v>
      </c>
      <c r="H998" s="43">
        <f t="shared" si="57"/>
        <v>9727.123539508164</v>
      </c>
      <c r="I998" s="57">
        <v>0</v>
      </c>
      <c r="J998" s="58">
        <v>0</v>
      </c>
      <c r="K998" s="58">
        <v>0</v>
      </c>
      <c r="L998" s="57" t="s">
        <v>7419</v>
      </c>
      <c r="M998" s="57"/>
      <c r="N998" t="s">
        <v>10939</v>
      </c>
      <c r="T998" s="2">
        <v>2145</v>
      </c>
      <c r="U998" s="2">
        <f t="shared" si="59"/>
        <v>-2020</v>
      </c>
    </row>
    <row r="999" spans="1:21" customFormat="1" ht="15" x14ac:dyDescent="0.25">
      <c r="A999" s="38" t="s">
        <v>2146</v>
      </c>
      <c r="B999" s="40" t="s">
        <v>1992</v>
      </c>
      <c r="C999" s="40" t="s">
        <v>1993</v>
      </c>
      <c r="D999" s="57" t="s">
        <v>7383</v>
      </c>
      <c r="E999" s="41">
        <v>97</v>
      </c>
      <c r="F999" s="41">
        <v>44710.741586035118</v>
      </c>
      <c r="G999" s="42">
        <f t="shared" si="58"/>
        <v>1.7196439071551968</v>
      </c>
      <c r="H999" s="43">
        <f t="shared" si="57"/>
        <v>460.9354802684033</v>
      </c>
      <c r="I999" s="57">
        <v>0</v>
      </c>
      <c r="J999" s="58">
        <v>0</v>
      </c>
      <c r="K999" s="58">
        <v>0</v>
      </c>
      <c r="L999" s="57" t="s">
        <v>7419</v>
      </c>
      <c r="M999" s="57"/>
      <c r="N999" t="s">
        <v>10939</v>
      </c>
      <c r="T999" s="2">
        <v>2117</v>
      </c>
      <c r="U999" s="2">
        <f t="shared" si="59"/>
        <v>-2020</v>
      </c>
    </row>
    <row r="1000" spans="1:21" customFormat="1" ht="15" x14ac:dyDescent="0.25">
      <c r="A1000" s="38" t="s">
        <v>2146</v>
      </c>
      <c r="B1000" s="40" t="s">
        <v>1994</v>
      </c>
      <c r="C1000" s="40" t="s">
        <v>1995</v>
      </c>
      <c r="D1000" s="57" t="s">
        <v>19</v>
      </c>
      <c r="E1000" s="41">
        <v>4</v>
      </c>
      <c r="F1000" s="41">
        <v>9600</v>
      </c>
      <c r="G1000" s="42">
        <f t="shared" si="58"/>
        <v>0.36923076923076925</v>
      </c>
      <c r="H1000" s="43">
        <f t="shared" si="57"/>
        <v>2400</v>
      </c>
      <c r="I1000" s="57">
        <v>0</v>
      </c>
      <c r="J1000" s="58">
        <v>0</v>
      </c>
      <c r="K1000" s="58">
        <v>0</v>
      </c>
      <c r="L1000" s="57" t="s">
        <v>7419</v>
      </c>
      <c r="M1000" s="57"/>
      <c r="N1000" t="s">
        <v>10939</v>
      </c>
      <c r="T1000" s="2">
        <v>0</v>
      </c>
      <c r="U1000" s="2">
        <f t="shared" si="59"/>
        <v>4</v>
      </c>
    </row>
    <row r="1001" spans="1:21" customFormat="1" ht="15" x14ac:dyDescent="0.25">
      <c r="A1001" s="38" t="s">
        <v>2146</v>
      </c>
      <c r="B1001" s="40" t="s">
        <v>1996</v>
      </c>
      <c r="C1001" s="40" t="s">
        <v>1997</v>
      </c>
      <c r="D1001" s="57" t="s">
        <v>19</v>
      </c>
      <c r="E1001" s="41">
        <v>5</v>
      </c>
      <c r="F1001" s="41">
        <v>225000</v>
      </c>
      <c r="G1001" s="42">
        <f t="shared" si="58"/>
        <v>8.6538461538461533</v>
      </c>
      <c r="H1001" s="43">
        <f t="shared" si="57"/>
        <v>45000</v>
      </c>
      <c r="I1001" s="57">
        <v>0</v>
      </c>
      <c r="J1001" s="58">
        <v>0</v>
      </c>
      <c r="K1001" s="58">
        <v>0</v>
      </c>
      <c r="L1001" s="57" t="s">
        <v>7419</v>
      </c>
      <c r="M1001" s="57"/>
      <c r="N1001" t="s">
        <v>10939</v>
      </c>
      <c r="T1001" s="2">
        <v>5</v>
      </c>
      <c r="U1001" s="2">
        <f t="shared" si="59"/>
        <v>0</v>
      </c>
    </row>
    <row r="1002" spans="1:21" customFormat="1" ht="15" x14ac:dyDescent="0.25">
      <c r="A1002" s="38" t="s">
        <v>2146</v>
      </c>
      <c r="B1002" s="40" t="s">
        <v>1998</v>
      </c>
      <c r="C1002" s="40" t="s">
        <v>1999</v>
      </c>
      <c r="D1002" s="57" t="s">
        <v>19</v>
      </c>
      <c r="E1002" s="41">
        <v>2</v>
      </c>
      <c r="F1002" s="41">
        <v>22600</v>
      </c>
      <c r="G1002" s="42">
        <f t="shared" si="58"/>
        <v>0.86923076923076925</v>
      </c>
      <c r="H1002" s="43">
        <f t="shared" si="57"/>
        <v>11300</v>
      </c>
      <c r="I1002" s="57">
        <v>0</v>
      </c>
      <c r="J1002" s="58">
        <v>0</v>
      </c>
      <c r="K1002" s="58">
        <v>0</v>
      </c>
      <c r="L1002" s="57" t="s">
        <v>7419</v>
      </c>
      <c r="M1002" s="57"/>
      <c r="N1002" t="s">
        <v>10939</v>
      </c>
      <c r="T1002" s="2">
        <v>0</v>
      </c>
      <c r="U1002" s="2">
        <f t="shared" si="59"/>
        <v>2</v>
      </c>
    </row>
    <row r="1003" spans="1:21" customFormat="1" ht="15" x14ac:dyDescent="0.25">
      <c r="A1003" s="38" t="s">
        <v>2146</v>
      </c>
      <c r="B1003" s="40" t="s">
        <v>2000</v>
      </c>
      <c r="C1003" s="40" t="s">
        <v>2001</v>
      </c>
      <c r="D1003" s="57" t="s">
        <v>19</v>
      </c>
      <c r="E1003" s="41">
        <v>18</v>
      </c>
      <c r="F1003" s="41">
        <v>121230</v>
      </c>
      <c r="G1003" s="42">
        <f t="shared" si="58"/>
        <v>4.6626923076923079</v>
      </c>
      <c r="H1003" s="43">
        <f t="shared" si="57"/>
        <v>6735</v>
      </c>
      <c r="I1003" s="57">
        <v>0</v>
      </c>
      <c r="J1003" s="58">
        <v>0</v>
      </c>
      <c r="K1003" s="58">
        <v>0</v>
      </c>
      <c r="L1003" s="57" t="s">
        <v>7419</v>
      </c>
      <c r="M1003" s="57"/>
      <c r="N1003" t="s">
        <v>10939</v>
      </c>
      <c r="T1003" s="2">
        <v>0</v>
      </c>
      <c r="U1003" s="2">
        <f t="shared" si="59"/>
        <v>18</v>
      </c>
    </row>
    <row r="1004" spans="1:21" customFormat="1" ht="15" x14ac:dyDescent="0.25">
      <c r="A1004" s="38" t="s">
        <v>2146</v>
      </c>
      <c r="B1004" s="40" t="s">
        <v>2002</v>
      </c>
      <c r="C1004" s="40" t="s">
        <v>2003</v>
      </c>
      <c r="D1004" s="57" t="s">
        <v>19</v>
      </c>
      <c r="E1004" s="41">
        <v>2</v>
      </c>
      <c r="F1004" s="41">
        <v>14800</v>
      </c>
      <c r="G1004" s="42">
        <f t="shared" si="58"/>
        <v>0.56923076923076921</v>
      </c>
      <c r="H1004" s="43">
        <f t="shared" si="57"/>
        <v>7400</v>
      </c>
      <c r="I1004" s="57">
        <v>0</v>
      </c>
      <c r="J1004" s="58">
        <v>0</v>
      </c>
      <c r="K1004" s="58">
        <v>0</v>
      </c>
      <c r="L1004" s="57" t="s">
        <v>7419</v>
      </c>
      <c r="M1004" s="57"/>
      <c r="N1004" t="s">
        <v>10939</v>
      </c>
      <c r="T1004" s="2">
        <v>2</v>
      </c>
      <c r="U1004" s="2">
        <f t="shared" si="59"/>
        <v>0</v>
      </c>
    </row>
    <row r="1005" spans="1:21" customFormat="1" ht="15" x14ac:dyDescent="0.25">
      <c r="A1005" s="38" t="s">
        <v>2146</v>
      </c>
      <c r="B1005" s="40" t="s">
        <v>2004</v>
      </c>
      <c r="C1005" s="40" t="s">
        <v>2005</v>
      </c>
      <c r="D1005" s="57" t="s">
        <v>19</v>
      </c>
      <c r="E1005" s="41">
        <v>40</v>
      </c>
      <c r="F1005" s="41">
        <v>22200</v>
      </c>
      <c r="G1005" s="42">
        <f t="shared" si="58"/>
        <v>0.85384615384615381</v>
      </c>
      <c r="H1005" s="43">
        <f t="shared" si="57"/>
        <v>555</v>
      </c>
      <c r="I1005" s="57">
        <v>0</v>
      </c>
      <c r="J1005" s="58">
        <v>0</v>
      </c>
      <c r="K1005" s="58">
        <v>0</v>
      </c>
      <c r="L1005" s="57" t="s">
        <v>7419</v>
      </c>
      <c r="M1005" s="57"/>
      <c r="N1005" t="s">
        <v>10939</v>
      </c>
      <c r="T1005" s="2">
        <v>0</v>
      </c>
      <c r="U1005" s="2">
        <f t="shared" si="59"/>
        <v>40</v>
      </c>
    </row>
    <row r="1006" spans="1:21" customFormat="1" ht="15" x14ac:dyDescent="0.25">
      <c r="A1006" s="38" t="s">
        <v>2146</v>
      </c>
      <c r="B1006" s="40" t="s">
        <v>2006</v>
      </c>
      <c r="C1006" s="40" t="s">
        <v>2007</v>
      </c>
      <c r="D1006" s="57" t="s">
        <v>19</v>
      </c>
      <c r="E1006" s="41">
        <v>1</v>
      </c>
      <c r="F1006" s="41">
        <v>9341100</v>
      </c>
      <c r="G1006" s="42">
        <f t="shared" si="58"/>
        <v>359.27307692307693</v>
      </c>
      <c r="H1006" s="43">
        <f t="shared" si="57"/>
        <v>9341100</v>
      </c>
      <c r="I1006" s="57">
        <v>0</v>
      </c>
      <c r="J1006" s="58">
        <v>0</v>
      </c>
      <c r="K1006" s="58">
        <v>0</v>
      </c>
      <c r="L1006" s="57" t="s">
        <v>7419</v>
      </c>
      <c r="M1006" s="57"/>
      <c r="N1006" t="s">
        <v>10939</v>
      </c>
      <c r="T1006" s="2">
        <v>1</v>
      </c>
      <c r="U1006" s="2">
        <f t="shared" si="59"/>
        <v>0</v>
      </c>
    </row>
    <row r="1007" spans="1:21" customFormat="1" ht="15" x14ac:dyDescent="0.25">
      <c r="A1007" s="38" t="s">
        <v>2146</v>
      </c>
      <c r="B1007" s="40" t="s">
        <v>2008</v>
      </c>
      <c r="C1007" s="40" t="s">
        <v>2009</v>
      </c>
      <c r="D1007" s="57" t="s">
        <v>19</v>
      </c>
      <c r="E1007" s="41">
        <v>1</v>
      </c>
      <c r="F1007" s="41">
        <v>5486200</v>
      </c>
      <c r="G1007" s="42">
        <f t="shared" si="58"/>
        <v>211.00769230769231</v>
      </c>
      <c r="H1007" s="43">
        <f t="shared" si="57"/>
        <v>5486200</v>
      </c>
      <c r="I1007" s="57">
        <v>0</v>
      </c>
      <c r="J1007" s="58">
        <v>0</v>
      </c>
      <c r="K1007" s="58">
        <v>0</v>
      </c>
      <c r="L1007" s="57" t="s">
        <v>7419</v>
      </c>
      <c r="M1007" s="57"/>
      <c r="N1007" t="s">
        <v>10939</v>
      </c>
      <c r="T1007" s="2">
        <v>1</v>
      </c>
      <c r="U1007" s="2">
        <f t="shared" si="59"/>
        <v>0</v>
      </c>
    </row>
    <row r="1008" spans="1:21" customFormat="1" ht="15" x14ac:dyDescent="0.25">
      <c r="A1008" s="38" t="s">
        <v>2146</v>
      </c>
      <c r="B1008" s="40" t="s">
        <v>2010</v>
      </c>
      <c r="C1008" s="40" t="s">
        <v>2011</v>
      </c>
      <c r="D1008" s="57" t="s">
        <v>19</v>
      </c>
      <c r="E1008" s="41">
        <v>4</v>
      </c>
      <c r="F1008" s="41">
        <v>10200000</v>
      </c>
      <c r="G1008" s="42">
        <f t="shared" si="58"/>
        <v>392.30769230769232</v>
      </c>
      <c r="H1008" s="43">
        <f t="shared" si="57"/>
        <v>2550000</v>
      </c>
      <c r="I1008" s="57">
        <v>0</v>
      </c>
      <c r="J1008" s="58">
        <v>0</v>
      </c>
      <c r="K1008" s="58">
        <v>0</v>
      </c>
      <c r="L1008" s="57" t="s">
        <v>7419</v>
      </c>
      <c r="M1008" s="57"/>
      <c r="N1008" t="s">
        <v>10939</v>
      </c>
      <c r="T1008" s="2">
        <v>0</v>
      </c>
      <c r="U1008" s="2">
        <f t="shared" si="59"/>
        <v>4</v>
      </c>
    </row>
    <row r="1009" spans="1:21" customFormat="1" ht="15" x14ac:dyDescent="0.25">
      <c r="A1009" s="38" t="s">
        <v>2146</v>
      </c>
      <c r="B1009" s="40" t="s">
        <v>2012</v>
      </c>
      <c r="C1009" s="40" t="s">
        <v>2013</v>
      </c>
      <c r="D1009" s="57" t="s">
        <v>19</v>
      </c>
      <c r="E1009" s="41">
        <v>1</v>
      </c>
      <c r="F1009" s="41">
        <v>517000</v>
      </c>
      <c r="G1009" s="42">
        <f t="shared" si="58"/>
        <v>19.884615384615383</v>
      </c>
      <c r="H1009" s="43">
        <f t="shared" si="57"/>
        <v>517000</v>
      </c>
      <c r="I1009" s="57">
        <v>0</v>
      </c>
      <c r="J1009" s="58">
        <v>0</v>
      </c>
      <c r="K1009" s="58">
        <v>0</v>
      </c>
      <c r="L1009" s="57" t="s">
        <v>7419</v>
      </c>
      <c r="M1009" s="57"/>
      <c r="N1009" t="s">
        <v>10939</v>
      </c>
      <c r="T1009" s="2">
        <v>1</v>
      </c>
      <c r="U1009" s="2">
        <f t="shared" si="59"/>
        <v>0</v>
      </c>
    </row>
    <row r="1010" spans="1:21" customFormat="1" ht="15" x14ac:dyDescent="0.25">
      <c r="A1010" s="38" t="s">
        <v>2146</v>
      </c>
      <c r="B1010" s="40" t="s">
        <v>2014</v>
      </c>
      <c r="C1010" s="40" t="s">
        <v>2015</v>
      </c>
      <c r="D1010" s="57" t="s">
        <v>19</v>
      </c>
      <c r="E1010" s="41">
        <v>2</v>
      </c>
      <c r="F1010" s="41">
        <v>1408500</v>
      </c>
      <c r="G1010" s="42">
        <f t="shared" si="58"/>
        <v>54.17307692307692</v>
      </c>
      <c r="H1010" s="43">
        <f t="shared" si="57"/>
        <v>704250</v>
      </c>
      <c r="I1010" s="57">
        <v>0</v>
      </c>
      <c r="J1010" s="58">
        <v>0</v>
      </c>
      <c r="K1010" s="58">
        <v>0</v>
      </c>
      <c r="L1010" s="57" t="s">
        <v>7419</v>
      </c>
      <c r="M1010" s="57"/>
      <c r="N1010" t="s">
        <v>10939</v>
      </c>
      <c r="T1010" s="2">
        <v>2</v>
      </c>
      <c r="U1010" s="2">
        <f t="shared" si="59"/>
        <v>0</v>
      </c>
    </row>
    <row r="1011" spans="1:21" customFormat="1" ht="15" x14ac:dyDescent="0.25">
      <c r="A1011" s="38" t="s">
        <v>2146</v>
      </c>
      <c r="B1011" s="40" t="s">
        <v>2016</v>
      </c>
      <c r="C1011" s="40" t="s">
        <v>2017</v>
      </c>
      <c r="D1011" s="57" t="s">
        <v>19</v>
      </c>
      <c r="E1011" s="41">
        <v>1</v>
      </c>
      <c r="F1011" s="41">
        <v>14205000</v>
      </c>
      <c r="G1011" s="42">
        <f t="shared" si="58"/>
        <v>546.34615384615381</v>
      </c>
      <c r="H1011" s="43">
        <f t="shared" si="57"/>
        <v>14205000</v>
      </c>
      <c r="I1011" s="57">
        <v>0</v>
      </c>
      <c r="J1011" s="58">
        <v>0</v>
      </c>
      <c r="K1011" s="58">
        <v>0</v>
      </c>
      <c r="L1011" s="57" t="s">
        <v>7419</v>
      </c>
      <c r="M1011" s="57"/>
      <c r="N1011" t="s">
        <v>10939</v>
      </c>
      <c r="T1011" s="2">
        <v>1</v>
      </c>
      <c r="U1011" s="2">
        <f t="shared" si="59"/>
        <v>0</v>
      </c>
    </row>
    <row r="1012" spans="1:21" customFormat="1" ht="15" x14ac:dyDescent="0.25">
      <c r="A1012" s="38" t="s">
        <v>2146</v>
      </c>
      <c r="B1012" s="40" t="s">
        <v>2018</v>
      </c>
      <c r="C1012" s="40" t="s">
        <v>2019</v>
      </c>
      <c r="D1012" s="57" t="s">
        <v>19</v>
      </c>
      <c r="E1012" s="41">
        <v>2</v>
      </c>
      <c r="F1012" s="41">
        <v>1514000</v>
      </c>
      <c r="G1012" s="42">
        <f t="shared" si="58"/>
        <v>58.230769230769234</v>
      </c>
      <c r="H1012" s="43">
        <f t="shared" si="57"/>
        <v>757000</v>
      </c>
      <c r="I1012" s="57">
        <v>0</v>
      </c>
      <c r="J1012" s="58">
        <v>0</v>
      </c>
      <c r="K1012" s="58">
        <v>0</v>
      </c>
      <c r="L1012" s="57" t="s">
        <v>7419</v>
      </c>
      <c r="M1012" s="57"/>
      <c r="N1012" t="s">
        <v>10939</v>
      </c>
      <c r="T1012" s="2">
        <v>2</v>
      </c>
      <c r="U1012" s="2">
        <f t="shared" si="59"/>
        <v>0</v>
      </c>
    </row>
    <row r="1013" spans="1:21" customFormat="1" ht="15" x14ac:dyDescent="0.25">
      <c r="A1013" s="38" t="s">
        <v>2146</v>
      </c>
      <c r="B1013" s="40" t="s">
        <v>2020</v>
      </c>
      <c r="C1013" s="40" t="s">
        <v>2021</v>
      </c>
      <c r="D1013" s="57" t="s">
        <v>19</v>
      </c>
      <c r="E1013" s="41">
        <v>2</v>
      </c>
      <c r="F1013" s="41">
        <v>3252066.666666667</v>
      </c>
      <c r="G1013" s="42">
        <f t="shared" si="58"/>
        <v>125.07948717948719</v>
      </c>
      <c r="H1013" s="43">
        <f t="shared" si="57"/>
        <v>1626033.3333333335</v>
      </c>
      <c r="I1013" s="57">
        <v>0</v>
      </c>
      <c r="J1013" s="58">
        <v>0</v>
      </c>
      <c r="K1013" s="58">
        <v>0</v>
      </c>
      <c r="L1013" s="57" t="s">
        <v>7419</v>
      </c>
      <c r="M1013" s="57"/>
      <c r="N1013" t="s">
        <v>10939</v>
      </c>
      <c r="T1013" s="2">
        <v>2</v>
      </c>
      <c r="U1013" s="2">
        <f t="shared" si="59"/>
        <v>0</v>
      </c>
    </row>
    <row r="1014" spans="1:21" customFormat="1" ht="15" x14ac:dyDescent="0.25">
      <c r="A1014" s="38" t="s">
        <v>2146</v>
      </c>
      <c r="B1014" s="40" t="s">
        <v>2022</v>
      </c>
      <c r="C1014" s="40" t="s">
        <v>2023</v>
      </c>
      <c r="D1014" s="57" t="s">
        <v>19</v>
      </c>
      <c r="E1014" s="41">
        <v>1</v>
      </c>
      <c r="F1014" s="41">
        <v>1120533.3333333335</v>
      </c>
      <c r="G1014" s="42">
        <f t="shared" si="58"/>
        <v>43.097435897435901</v>
      </c>
      <c r="H1014" s="43">
        <f t="shared" si="57"/>
        <v>1120533.3333333335</v>
      </c>
      <c r="I1014" s="57">
        <v>0</v>
      </c>
      <c r="J1014" s="58">
        <v>0</v>
      </c>
      <c r="K1014" s="58">
        <v>0</v>
      </c>
      <c r="L1014" s="57" t="s">
        <v>7419</v>
      </c>
      <c r="M1014" s="57"/>
      <c r="N1014" t="s">
        <v>10939</v>
      </c>
      <c r="T1014" s="2">
        <v>1</v>
      </c>
      <c r="U1014" s="2">
        <f t="shared" si="59"/>
        <v>0</v>
      </c>
    </row>
    <row r="1015" spans="1:21" customFormat="1" ht="15" x14ac:dyDescent="0.25">
      <c r="A1015" s="38" t="s">
        <v>2146</v>
      </c>
      <c r="B1015" s="40" t="s">
        <v>2024</v>
      </c>
      <c r="C1015" s="40" t="s">
        <v>2025</v>
      </c>
      <c r="D1015" s="57" t="s">
        <v>19</v>
      </c>
      <c r="E1015" s="41">
        <v>4</v>
      </c>
      <c r="F1015" s="41">
        <v>10479200</v>
      </c>
      <c r="G1015" s="42">
        <f t="shared" si="58"/>
        <v>403.04615384615386</v>
      </c>
      <c r="H1015" s="43">
        <f t="shared" si="57"/>
        <v>2619800</v>
      </c>
      <c r="I1015" s="57">
        <v>0</v>
      </c>
      <c r="J1015" s="58">
        <v>0</v>
      </c>
      <c r="K1015" s="58">
        <v>0</v>
      </c>
      <c r="L1015" s="57" t="s">
        <v>7419</v>
      </c>
      <c r="M1015" s="57"/>
      <c r="N1015" t="s">
        <v>10939</v>
      </c>
      <c r="T1015" s="2">
        <v>4</v>
      </c>
      <c r="U1015" s="2">
        <f t="shared" si="59"/>
        <v>0</v>
      </c>
    </row>
    <row r="1016" spans="1:21" customFormat="1" ht="15" x14ac:dyDescent="0.25">
      <c r="A1016" s="38" t="s">
        <v>2146</v>
      </c>
      <c r="B1016" s="40" t="s">
        <v>2026</v>
      </c>
      <c r="C1016" s="40" t="s">
        <v>2027</v>
      </c>
      <c r="D1016" s="57" t="s">
        <v>19</v>
      </c>
      <c r="E1016" s="41">
        <v>1</v>
      </c>
      <c r="F1016" s="41">
        <v>1094000</v>
      </c>
      <c r="G1016" s="42">
        <f t="shared" si="58"/>
        <v>42.07692307692308</v>
      </c>
      <c r="H1016" s="43">
        <f t="shared" si="57"/>
        <v>1094000</v>
      </c>
      <c r="I1016" s="57">
        <v>0</v>
      </c>
      <c r="J1016" s="58">
        <v>0</v>
      </c>
      <c r="K1016" s="58">
        <v>0</v>
      </c>
      <c r="L1016" s="57" t="s">
        <v>7419</v>
      </c>
      <c r="M1016" s="57"/>
      <c r="N1016" t="s">
        <v>10939</v>
      </c>
      <c r="T1016" s="2">
        <v>1</v>
      </c>
      <c r="U1016" s="2">
        <f t="shared" si="59"/>
        <v>0</v>
      </c>
    </row>
    <row r="1017" spans="1:21" customFormat="1" ht="15" x14ac:dyDescent="0.25">
      <c r="A1017" s="38" t="s">
        <v>2146</v>
      </c>
      <c r="B1017" s="40" t="s">
        <v>2028</v>
      </c>
      <c r="C1017" s="40" t="s">
        <v>2029</v>
      </c>
      <c r="D1017" s="57" t="s">
        <v>19</v>
      </c>
      <c r="E1017" s="41">
        <v>1</v>
      </c>
      <c r="F1017" s="41">
        <v>427900</v>
      </c>
      <c r="G1017" s="42">
        <f t="shared" si="58"/>
        <v>16.457692307692309</v>
      </c>
      <c r="H1017" s="43">
        <f t="shared" si="57"/>
        <v>427900</v>
      </c>
      <c r="I1017" s="57">
        <v>0</v>
      </c>
      <c r="J1017" s="58">
        <v>0</v>
      </c>
      <c r="K1017" s="58">
        <v>0</v>
      </c>
      <c r="L1017" s="57" t="s">
        <v>7419</v>
      </c>
      <c r="M1017" s="57"/>
      <c r="N1017" t="s">
        <v>10939</v>
      </c>
      <c r="T1017" s="2">
        <v>0</v>
      </c>
      <c r="U1017" s="2">
        <f t="shared" si="59"/>
        <v>1</v>
      </c>
    </row>
    <row r="1018" spans="1:21" customFormat="1" ht="15" x14ac:dyDescent="0.25">
      <c r="A1018" s="38" t="s">
        <v>2146</v>
      </c>
      <c r="B1018" s="40" t="s">
        <v>2030</v>
      </c>
      <c r="C1018" s="40" t="s">
        <v>2031</v>
      </c>
      <c r="D1018" s="57" t="s">
        <v>7383</v>
      </c>
      <c r="E1018" s="41">
        <v>120</v>
      </c>
      <c r="F1018" s="41">
        <v>57414.397999229608</v>
      </c>
      <c r="G1018" s="42">
        <f t="shared" si="58"/>
        <v>2.2082460768934467</v>
      </c>
      <c r="H1018" s="43">
        <f t="shared" si="57"/>
        <v>478.45331666024674</v>
      </c>
      <c r="I1018" s="57">
        <v>0</v>
      </c>
      <c r="J1018" s="58">
        <v>0</v>
      </c>
      <c r="K1018" s="58">
        <v>0</v>
      </c>
      <c r="L1018" s="57" t="s">
        <v>7419</v>
      </c>
      <c r="M1018" s="57"/>
      <c r="N1018" t="s">
        <v>10939</v>
      </c>
      <c r="T1018" s="2">
        <v>2560</v>
      </c>
      <c r="U1018" s="2">
        <f t="shared" si="59"/>
        <v>-2440</v>
      </c>
    </row>
    <row r="1019" spans="1:21" customFormat="1" ht="15" x14ac:dyDescent="0.25">
      <c r="A1019" s="38" t="s">
        <v>2146</v>
      </c>
      <c r="B1019" s="40" t="s">
        <v>2032</v>
      </c>
      <c r="C1019" s="40" t="s">
        <v>2033</v>
      </c>
      <c r="D1019" s="57" t="s">
        <v>7383</v>
      </c>
      <c r="E1019" s="41">
        <v>300</v>
      </c>
      <c r="F1019" s="41">
        <v>135735.99499807367</v>
      </c>
      <c r="G1019" s="42">
        <f t="shared" si="58"/>
        <v>5.2206151922336028</v>
      </c>
      <c r="H1019" s="43">
        <f t="shared" si="57"/>
        <v>452.45331666024555</v>
      </c>
      <c r="I1019" s="57">
        <v>0</v>
      </c>
      <c r="J1019" s="58">
        <v>0</v>
      </c>
      <c r="K1019" s="58">
        <v>0</v>
      </c>
      <c r="L1019" s="57" t="s">
        <v>7419</v>
      </c>
      <c r="M1019" s="57"/>
      <c r="N1019" t="s">
        <v>10939</v>
      </c>
      <c r="T1019" s="2">
        <v>2740</v>
      </c>
      <c r="U1019" s="2">
        <f t="shared" si="59"/>
        <v>-2440</v>
      </c>
    </row>
    <row r="1020" spans="1:21" customFormat="1" ht="15" x14ac:dyDescent="0.25">
      <c r="A1020" s="38" t="s">
        <v>2146</v>
      </c>
      <c r="B1020" s="40" t="s">
        <v>2034</v>
      </c>
      <c r="C1020" s="40" t="s">
        <v>2035</v>
      </c>
      <c r="D1020" s="57" t="s">
        <v>7383</v>
      </c>
      <c r="E1020" s="41">
        <v>170</v>
      </c>
      <c r="F1020" s="41">
        <v>136246.03988436889</v>
      </c>
      <c r="G1020" s="42">
        <f t="shared" si="58"/>
        <v>5.2402323032449569</v>
      </c>
      <c r="H1020" s="43">
        <f t="shared" si="57"/>
        <v>801.44729343746405</v>
      </c>
      <c r="I1020" s="57">
        <v>0</v>
      </c>
      <c r="J1020" s="58">
        <v>0</v>
      </c>
      <c r="K1020" s="58">
        <v>0</v>
      </c>
      <c r="L1020" s="57" t="s">
        <v>7419</v>
      </c>
      <c r="M1020" s="57"/>
      <c r="N1020" t="s">
        <v>10939</v>
      </c>
      <c r="T1020" s="2">
        <v>2610</v>
      </c>
      <c r="U1020" s="2">
        <f t="shared" si="59"/>
        <v>-2440</v>
      </c>
    </row>
    <row r="1021" spans="1:21" customFormat="1" ht="15" x14ac:dyDescent="0.25">
      <c r="A1021" s="38" t="s">
        <v>2146</v>
      </c>
      <c r="B1021" s="40" t="s">
        <v>2036</v>
      </c>
      <c r="C1021" s="40" t="s">
        <v>2037</v>
      </c>
      <c r="D1021" s="57" t="s">
        <v>7383</v>
      </c>
      <c r="E1021" s="41">
        <v>6</v>
      </c>
      <c r="F1021" s="41">
        <v>1794.9005217539379</v>
      </c>
      <c r="G1021" s="42">
        <f t="shared" si="58"/>
        <v>6.9034635452074541E-2</v>
      </c>
      <c r="H1021" s="43">
        <f t="shared" si="57"/>
        <v>299.15008695898968</v>
      </c>
      <c r="I1021" s="57">
        <v>0</v>
      </c>
      <c r="J1021" s="58">
        <v>0</v>
      </c>
      <c r="K1021" s="58">
        <v>0</v>
      </c>
      <c r="L1021" s="57" t="s">
        <v>7419</v>
      </c>
      <c r="M1021" s="57"/>
      <c r="N1021" t="s">
        <v>10939</v>
      </c>
      <c r="T1021" s="2">
        <v>2026</v>
      </c>
      <c r="U1021" s="2">
        <f t="shared" si="59"/>
        <v>-2020</v>
      </c>
    </row>
    <row r="1022" spans="1:21" customFormat="1" ht="15" x14ac:dyDescent="0.25">
      <c r="A1022" s="38" t="s">
        <v>2146</v>
      </c>
      <c r="B1022" s="40" t="s">
        <v>2038</v>
      </c>
      <c r="C1022" s="40" t="s">
        <v>2039</v>
      </c>
      <c r="D1022" s="57" t="s">
        <v>7383</v>
      </c>
      <c r="E1022" s="41">
        <v>91</v>
      </c>
      <c r="F1022" s="41">
        <v>23322.90624685213</v>
      </c>
      <c r="G1022" s="42">
        <f t="shared" si="58"/>
        <v>0.89703485564815888</v>
      </c>
      <c r="H1022" s="43">
        <f t="shared" si="57"/>
        <v>256.29567304233109</v>
      </c>
      <c r="I1022" s="57">
        <v>0</v>
      </c>
      <c r="J1022" s="58">
        <v>0</v>
      </c>
      <c r="K1022" s="58">
        <v>0</v>
      </c>
      <c r="L1022" s="57" t="s">
        <v>7419</v>
      </c>
      <c r="M1022" s="57"/>
      <c r="N1022" t="s">
        <v>10939</v>
      </c>
      <c r="T1022" s="2">
        <v>2111</v>
      </c>
      <c r="U1022" s="2">
        <f t="shared" si="59"/>
        <v>-2020</v>
      </c>
    </row>
    <row r="1023" spans="1:21" customFormat="1" ht="15" x14ac:dyDescent="0.25">
      <c r="A1023" s="38" t="s">
        <v>2146</v>
      </c>
      <c r="B1023" s="40" t="s">
        <v>2040</v>
      </c>
      <c r="C1023" s="40" t="s">
        <v>2041</v>
      </c>
      <c r="D1023" s="57" t="s">
        <v>7383</v>
      </c>
      <c r="E1023" s="41">
        <v>521</v>
      </c>
      <c r="F1023" s="41">
        <v>529338.16541033238</v>
      </c>
      <c r="G1023" s="42">
        <f t="shared" si="58"/>
        <v>20.359160208089708</v>
      </c>
      <c r="H1023" s="43">
        <f t="shared" si="57"/>
        <v>1016.0041562578357</v>
      </c>
      <c r="I1023" s="57">
        <v>0</v>
      </c>
      <c r="J1023" s="58">
        <v>0</v>
      </c>
      <c r="K1023" s="58">
        <v>0</v>
      </c>
      <c r="L1023" s="57" t="s">
        <v>7419</v>
      </c>
      <c r="M1023" s="57"/>
      <c r="N1023" t="s">
        <v>10939</v>
      </c>
      <c r="T1023" s="2">
        <v>721</v>
      </c>
      <c r="U1023" s="2">
        <f t="shared" si="59"/>
        <v>-200</v>
      </c>
    </row>
    <row r="1024" spans="1:21" customFormat="1" ht="15" x14ac:dyDescent="0.25">
      <c r="A1024" s="38" t="s">
        <v>2146</v>
      </c>
      <c r="B1024" s="40" t="s">
        <v>2042</v>
      </c>
      <c r="C1024" s="40" t="s">
        <v>2043</v>
      </c>
      <c r="D1024" s="57" t="s">
        <v>7383</v>
      </c>
      <c r="E1024" s="41">
        <v>177</v>
      </c>
      <c r="F1024" s="41">
        <v>143558.46239194414</v>
      </c>
      <c r="G1024" s="42">
        <f t="shared" si="58"/>
        <v>5.5214793227670818</v>
      </c>
      <c r="H1024" s="43">
        <f t="shared" si="57"/>
        <v>811.06475927652059</v>
      </c>
      <c r="I1024" s="57">
        <v>0</v>
      </c>
      <c r="J1024" s="58">
        <v>0</v>
      </c>
      <c r="K1024" s="58">
        <v>0</v>
      </c>
      <c r="L1024" s="57" t="s">
        <v>7419</v>
      </c>
      <c r="M1024" s="57"/>
      <c r="N1024" t="s">
        <v>10939</v>
      </c>
      <c r="T1024" s="2">
        <v>277</v>
      </c>
      <c r="U1024" s="2">
        <f t="shared" si="59"/>
        <v>-100</v>
      </c>
    </row>
    <row r="1025" spans="1:21" customFormat="1" ht="15" x14ac:dyDescent="0.25">
      <c r="A1025" s="38" t="s">
        <v>2146</v>
      </c>
      <c r="B1025" s="40" t="s">
        <v>2044</v>
      </c>
      <c r="C1025" s="40" t="s">
        <v>2045</v>
      </c>
      <c r="D1025" s="57" t="s">
        <v>7383</v>
      </c>
      <c r="E1025" s="41">
        <v>300</v>
      </c>
      <c r="F1025" s="41">
        <v>3392425.2631578892</v>
      </c>
      <c r="G1025" s="42">
        <f t="shared" si="58"/>
        <v>130.4778947368419</v>
      </c>
      <c r="H1025" s="43">
        <f t="shared" si="57"/>
        <v>11308.084210526298</v>
      </c>
      <c r="I1025" s="57">
        <v>0</v>
      </c>
      <c r="J1025" s="58">
        <v>0</v>
      </c>
      <c r="K1025" s="58">
        <v>0</v>
      </c>
      <c r="L1025" s="57" t="s">
        <v>7419</v>
      </c>
      <c r="M1025" s="57"/>
      <c r="N1025" t="s">
        <v>10939</v>
      </c>
      <c r="T1025" s="2">
        <v>2740</v>
      </c>
      <c r="U1025" s="2">
        <f t="shared" si="59"/>
        <v>-2440</v>
      </c>
    </row>
    <row r="1026" spans="1:21" customFormat="1" ht="15" x14ac:dyDescent="0.25">
      <c r="A1026" s="38" t="s">
        <v>2146</v>
      </c>
      <c r="B1026" s="40" t="s">
        <v>2046</v>
      </c>
      <c r="C1026" s="40" t="s">
        <v>2047</v>
      </c>
      <c r="D1026" s="57" t="s">
        <v>19</v>
      </c>
      <c r="E1026" s="41">
        <v>28</v>
      </c>
      <c r="F1026" s="41">
        <v>106400</v>
      </c>
      <c r="G1026" s="42">
        <f t="shared" si="58"/>
        <v>4.092307692307692</v>
      </c>
      <c r="H1026" s="43">
        <f t="shared" si="57"/>
        <v>3800</v>
      </c>
      <c r="I1026" s="57" t="s">
        <v>7376</v>
      </c>
      <c r="J1026" s="58">
        <v>0</v>
      </c>
      <c r="K1026" s="58">
        <v>0</v>
      </c>
      <c r="L1026" s="57" t="s">
        <v>7419</v>
      </c>
      <c r="M1026" s="57"/>
      <c r="N1026" t="s">
        <v>10939</v>
      </c>
      <c r="T1026" s="2">
        <v>64</v>
      </c>
      <c r="U1026" s="2">
        <f t="shared" si="59"/>
        <v>-36</v>
      </c>
    </row>
    <row r="1027" spans="1:21" customFormat="1" ht="15" x14ac:dyDescent="0.25">
      <c r="A1027" s="38" t="s">
        <v>2146</v>
      </c>
      <c r="B1027" s="40" t="s">
        <v>2048</v>
      </c>
      <c r="C1027" s="40" t="s">
        <v>2049</v>
      </c>
      <c r="D1027" s="57" t="s">
        <v>19</v>
      </c>
      <c r="E1027" s="41">
        <v>1</v>
      </c>
      <c r="F1027" s="41">
        <v>31477050</v>
      </c>
      <c r="G1027" s="42">
        <f t="shared" si="58"/>
        <v>1210.6557692307692</v>
      </c>
      <c r="H1027" s="43">
        <f t="shared" si="57"/>
        <v>31477050</v>
      </c>
      <c r="I1027" s="57" t="s">
        <v>7376</v>
      </c>
      <c r="J1027" s="58">
        <v>0</v>
      </c>
      <c r="K1027" s="58">
        <v>0</v>
      </c>
      <c r="L1027" s="57" t="s">
        <v>7419</v>
      </c>
      <c r="M1027" s="57"/>
      <c r="N1027" t="s">
        <v>10939</v>
      </c>
      <c r="T1027" s="2">
        <v>1</v>
      </c>
      <c r="U1027" s="2">
        <f t="shared" si="59"/>
        <v>0</v>
      </c>
    </row>
    <row r="1028" spans="1:21" customFormat="1" ht="15" x14ac:dyDescent="0.25">
      <c r="A1028" s="38" t="s">
        <v>2146</v>
      </c>
      <c r="B1028" s="40" t="s">
        <v>2050</v>
      </c>
      <c r="C1028" s="40" t="s">
        <v>2051</v>
      </c>
      <c r="D1028" s="57" t="s">
        <v>19</v>
      </c>
      <c r="E1028" s="41">
        <v>1</v>
      </c>
      <c r="F1028" s="41">
        <v>38279875</v>
      </c>
      <c r="G1028" s="42">
        <f t="shared" si="58"/>
        <v>1472.3028846153845</v>
      </c>
      <c r="H1028" s="43">
        <f t="shared" si="57"/>
        <v>38279875</v>
      </c>
      <c r="I1028" s="57" t="s">
        <v>7376</v>
      </c>
      <c r="J1028" s="58">
        <v>0</v>
      </c>
      <c r="K1028" s="58">
        <v>0</v>
      </c>
      <c r="L1028" s="57" t="s">
        <v>7419</v>
      </c>
      <c r="M1028" s="57"/>
      <c r="N1028" t="s">
        <v>10939</v>
      </c>
      <c r="T1028" s="2">
        <v>1</v>
      </c>
      <c r="U1028" s="2">
        <f t="shared" si="59"/>
        <v>0</v>
      </c>
    </row>
    <row r="1029" spans="1:21" customFormat="1" ht="15" x14ac:dyDescent="0.25">
      <c r="A1029" s="38" t="s">
        <v>2146</v>
      </c>
      <c r="B1029" s="40" t="s">
        <v>2052</v>
      </c>
      <c r="C1029" s="40" t="s">
        <v>2053</v>
      </c>
      <c r="D1029" s="57" t="s">
        <v>7383</v>
      </c>
      <c r="E1029" s="41">
        <v>25</v>
      </c>
      <c r="F1029" s="41">
        <v>1125000</v>
      </c>
      <c r="G1029" s="42">
        <f t="shared" si="58"/>
        <v>43.269230769230766</v>
      </c>
      <c r="H1029" s="43">
        <f t="shared" ref="H1029:H1092" si="60">IFERROR(F1029/E1029,0)</f>
        <v>45000</v>
      </c>
      <c r="I1029" s="57">
        <v>0</v>
      </c>
      <c r="J1029" s="58">
        <v>0</v>
      </c>
      <c r="K1029" s="58">
        <v>0</v>
      </c>
      <c r="L1029" s="57" t="s">
        <v>7419</v>
      </c>
      <c r="M1029" s="57"/>
      <c r="N1029" t="s">
        <v>10939</v>
      </c>
      <c r="T1029" s="2">
        <v>25</v>
      </c>
      <c r="U1029" s="2">
        <f t="shared" si="59"/>
        <v>0</v>
      </c>
    </row>
    <row r="1030" spans="1:21" customFormat="1" ht="15" x14ac:dyDescent="0.25">
      <c r="A1030" s="38" t="s">
        <v>2146</v>
      </c>
      <c r="B1030" s="40" t="s">
        <v>2054</v>
      </c>
      <c r="C1030" s="40" t="s">
        <v>2055</v>
      </c>
      <c r="D1030" s="57" t="s">
        <v>7383</v>
      </c>
      <c r="E1030" s="41">
        <v>100</v>
      </c>
      <c r="F1030" s="41">
        <v>134000</v>
      </c>
      <c r="G1030" s="42">
        <f t="shared" ref="G1030:G1093" si="61">+F1030/$G$1</f>
        <v>5.1538461538461542</v>
      </c>
      <c r="H1030" s="43">
        <f t="shared" si="60"/>
        <v>1340</v>
      </c>
      <c r="I1030" s="57">
        <v>0</v>
      </c>
      <c r="J1030" s="58">
        <v>0</v>
      </c>
      <c r="K1030" s="58">
        <v>0</v>
      </c>
      <c r="L1030" s="57" t="s">
        <v>7419</v>
      </c>
      <c r="M1030" s="57"/>
      <c r="N1030" t="s">
        <v>10939</v>
      </c>
      <c r="T1030" s="2">
        <v>100</v>
      </c>
      <c r="U1030" s="2">
        <f t="shared" ref="U1030:U1093" si="62">+E1030-T1030</f>
        <v>0</v>
      </c>
    </row>
    <row r="1031" spans="1:21" customFormat="1" ht="15" x14ac:dyDescent="0.25">
      <c r="A1031" s="38" t="s">
        <v>2146</v>
      </c>
      <c r="B1031" s="40" t="s">
        <v>2056</v>
      </c>
      <c r="C1031" s="40" t="s">
        <v>2057</v>
      </c>
      <c r="D1031" s="57" t="s">
        <v>7383</v>
      </c>
      <c r="E1031" s="41">
        <v>500</v>
      </c>
      <c r="F1031" s="41">
        <v>765000</v>
      </c>
      <c r="G1031" s="42">
        <f t="shared" si="61"/>
        <v>29.423076923076923</v>
      </c>
      <c r="H1031" s="43">
        <f t="shared" si="60"/>
        <v>1530</v>
      </c>
      <c r="I1031" s="57">
        <v>0</v>
      </c>
      <c r="J1031" s="58">
        <v>0</v>
      </c>
      <c r="K1031" s="58">
        <v>0</v>
      </c>
      <c r="L1031" s="57" t="s">
        <v>7419</v>
      </c>
      <c r="M1031" s="57"/>
      <c r="N1031" t="s">
        <v>10939</v>
      </c>
      <c r="T1031" s="2">
        <v>500</v>
      </c>
      <c r="U1031" s="2">
        <f t="shared" si="62"/>
        <v>0</v>
      </c>
    </row>
    <row r="1032" spans="1:21" customFormat="1" ht="15" x14ac:dyDescent="0.25">
      <c r="A1032" s="38" t="s">
        <v>2146</v>
      </c>
      <c r="B1032" s="40" t="s">
        <v>2058</v>
      </c>
      <c r="C1032" s="40" t="s">
        <v>2059</v>
      </c>
      <c r="D1032" s="57" t="s">
        <v>7383</v>
      </c>
      <c r="E1032" s="41">
        <v>44</v>
      </c>
      <c r="F1032" s="41">
        <v>1100000</v>
      </c>
      <c r="G1032" s="42">
        <f t="shared" si="61"/>
        <v>42.307692307692307</v>
      </c>
      <c r="H1032" s="43">
        <f t="shared" si="60"/>
        <v>25000</v>
      </c>
      <c r="I1032" s="57">
        <v>0</v>
      </c>
      <c r="J1032" s="58">
        <v>0</v>
      </c>
      <c r="K1032" s="58">
        <v>0</v>
      </c>
      <c r="L1032" s="57" t="s">
        <v>7419</v>
      </c>
      <c r="M1032" s="57"/>
      <c r="N1032" t="s">
        <v>10939</v>
      </c>
      <c r="T1032" s="2">
        <v>10</v>
      </c>
      <c r="U1032" s="2">
        <f t="shared" si="62"/>
        <v>34</v>
      </c>
    </row>
    <row r="1033" spans="1:21" customFormat="1" ht="15" x14ac:dyDescent="0.25">
      <c r="A1033" s="38" t="s">
        <v>2146</v>
      </c>
      <c r="B1033" s="40" t="s">
        <v>2060</v>
      </c>
      <c r="C1033" s="40" t="s">
        <v>2061</v>
      </c>
      <c r="D1033" s="57" t="s">
        <v>7383</v>
      </c>
      <c r="E1033" s="41">
        <v>720</v>
      </c>
      <c r="F1033" s="41">
        <v>2988000</v>
      </c>
      <c r="G1033" s="42">
        <f t="shared" si="61"/>
        <v>114.92307692307692</v>
      </c>
      <c r="H1033" s="43">
        <f t="shared" si="60"/>
        <v>4150</v>
      </c>
      <c r="I1033" s="57">
        <v>0</v>
      </c>
      <c r="J1033" s="58">
        <v>0</v>
      </c>
      <c r="K1033" s="58">
        <v>0</v>
      </c>
      <c r="L1033" s="57" t="s">
        <v>7419</v>
      </c>
      <c r="M1033" s="57"/>
      <c r="N1033" t="s">
        <v>10939</v>
      </c>
      <c r="T1033" s="2">
        <v>720</v>
      </c>
      <c r="U1033" s="2">
        <f t="shared" si="62"/>
        <v>0</v>
      </c>
    </row>
    <row r="1034" spans="1:21" customFormat="1" ht="15" x14ac:dyDescent="0.25">
      <c r="A1034" s="38" t="s">
        <v>2146</v>
      </c>
      <c r="B1034" s="40" t="s">
        <v>2062</v>
      </c>
      <c r="C1034" s="40" t="s">
        <v>2063</v>
      </c>
      <c r="D1034" s="57" t="s">
        <v>19</v>
      </c>
      <c r="E1034" s="41">
        <v>1</v>
      </c>
      <c r="F1034" s="41">
        <v>52000000</v>
      </c>
      <c r="G1034" s="42">
        <f t="shared" si="61"/>
        <v>2000</v>
      </c>
      <c r="H1034" s="43">
        <f t="shared" si="60"/>
        <v>52000000</v>
      </c>
      <c r="I1034" s="57">
        <v>0</v>
      </c>
      <c r="J1034" s="58">
        <v>0</v>
      </c>
      <c r="K1034" s="58">
        <v>0</v>
      </c>
      <c r="L1034" s="57" t="s">
        <v>7419</v>
      </c>
      <c r="M1034" s="57"/>
      <c r="N1034" t="s">
        <v>10939</v>
      </c>
      <c r="T1034" s="2">
        <v>1</v>
      </c>
      <c r="U1034" s="2">
        <f t="shared" si="62"/>
        <v>0</v>
      </c>
    </row>
    <row r="1035" spans="1:21" customFormat="1" ht="15" x14ac:dyDescent="0.25">
      <c r="A1035" s="38" t="s">
        <v>2146</v>
      </c>
      <c r="B1035" s="40" t="s">
        <v>2064</v>
      </c>
      <c r="C1035" s="40" t="s">
        <v>2065</v>
      </c>
      <c r="D1035" s="57" t="s">
        <v>19</v>
      </c>
      <c r="E1035" s="41">
        <v>3</v>
      </c>
      <c r="F1035" s="41">
        <v>900000</v>
      </c>
      <c r="G1035" s="42">
        <f t="shared" si="61"/>
        <v>34.615384615384613</v>
      </c>
      <c r="H1035" s="43">
        <f t="shared" si="60"/>
        <v>300000</v>
      </c>
      <c r="I1035" s="57">
        <v>0</v>
      </c>
      <c r="J1035" s="58">
        <v>0</v>
      </c>
      <c r="K1035" s="58">
        <v>0</v>
      </c>
      <c r="L1035" s="57" t="s">
        <v>7419</v>
      </c>
      <c r="M1035" s="57"/>
      <c r="N1035" t="s">
        <v>10939</v>
      </c>
      <c r="T1035" s="2">
        <v>0</v>
      </c>
      <c r="U1035" s="2">
        <f t="shared" si="62"/>
        <v>3</v>
      </c>
    </row>
    <row r="1036" spans="1:21" customFormat="1" ht="15" x14ac:dyDescent="0.25">
      <c r="A1036" s="38" t="s">
        <v>2146</v>
      </c>
      <c r="B1036" s="40" t="s">
        <v>2066</v>
      </c>
      <c r="C1036" s="40" t="s">
        <v>2067</v>
      </c>
      <c r="D1036" s="57" t="s">
        <v>19</v>
      </c>
      <c r="E1036" s="41">
        <v>3</v>
      </c>
      <c r="F1036" s="41">
        <v>900000</v>
      </c>
      <c r="G1036" s="42">
        <f t="shared" si="61"/>
        <v>34.615384615384613</v>
      </c>
      <c r="H1036" s="43">
        <f t="shared" si="60"/>
        <v>300000</v>
      </c>
      <c r="I1036" s="57">
        <v>0</v>
      </c>
      <c r="J1036" s="58">
        <v>0</v>
      </c>
      <c r="K1036" s="58">
        <v>0</v>
      </c>
      <c r="L1036" s="57" t="s">
        <v>7419</v>
      </c>
      <c r="M1036" s="57"/>
      <c r="N1036" t="s">
        <v>10939</v>
      </c>
      <c r="T1036" s="2">
        <v>0</v>
      </c>
      <c r="U1036" s="2">
        <f t="shared" si="62"/>
        <v>3</v>
      </c>
    </row>
    <row r="1037" spans="1:21" customFormat="1" ht="15" x14ac:dyDescent="0.25">
      <c r="A1037" s="38" t="s">
        <v>2146</v>
      </c>
      <c r="B1037" s="40" t="s">
        <v>2068</v>
      </c>
      <c r="C1037" s="40" t="s">
        <v>2069</v>
      </c>
      <c r="D1037" s="57" t="s">
        <v>19</v>
      </c>
      <c r="E1037" s="41">
        <v>3</v>
      </c>
      <c r="F1037" s="41">
        <v>900000</v>
      </c>
      <c r="G1037" s="42">
        <f t="shared" si="61"/>
        <v>34.615384615384613</v>
      </c>
      <c r="H1037" s="43">
        <f t="shared" si="60"/>
        <v>300000</v>
      </c>
      <c r="I1037" s="57">
        <v>0</v>
      </c>
      <c r="J1037" s="58">
        <v>0</v>
      </c>
      <c r="K1037" s="58">
        <v>0</v>
      </c>
      <c r="L1037" s="57" t="s">
        <v>7419</v>
      </c>
      <c r="M1037" s="57"/>
      <c r="N1037" t="s">
        <v>10939</v>
      </c>
      <c r="T1037" s="2">
        <v>0</v>
      </c>
      <c r="U1037" s="2">
        <f t="shared" si="62"/>
        <v>3</v>
      </c>
    </row>
    <row r="1038" spans="1:21" customFormat="1" ht="15" x14ac:dyDescent="0.25">
      <c r="A1038" s="38" t="s">
        <v>2146</v>
      </c>
      <c r="B1038" s="40" t="s">
        <v>2070</v>
      </c>
      <c r="C1038" s="40" t="s">
        <v>2071</v>
      </c>
      <c r="D1038" s="57" t="s">
        <v>19</v>
      </c>
      <c r="E1038" s="41">
        <v>8</v>
      </c>
      <c r="F1038" s="41">
        <v>40000</v>
      </c>
      <c r="G1038" s="42">
        <f t="shared" si="61"/>
        <v>1.5384615384615385</v>
      </c>
      <c r="H1038" s="43">
        <f t="shared" si="60"/>
        <v>5000</v>
      </c>
      <c r="I1038" s="57">
        <v>0</v>
      </c>
      <c r="J1038" s="58">
        <v>0</v>
      </c>
      <c r="K1038" s="58">
        <v>0</v>
      </c>
      <c r="L1038" s="57">
        <v>0</v>
      </c>
      <c r="M1038" s="57"/>
      <c r="N1038" t="s">
        <v>10939</v>
      </c>
      <c r="T1038" s="2">
        <v>8</v>
      </c>
      <c r="U1038" s="2">
        <f t="shared" si="62"/>
        <v>0</v>
      </c>
    </row>
    <row r="1039" spans="1:21" customFormat="1" ht="15" x14ac:dyDescent="0.25">
      <c r="A1039" s="38" t="s">
        <v>2146</v>
      </c>
      <c r="B1039" s="40" t="s">
        <v>2072</v>
      </c>
      <c r="C1039" s="40" t="s">
        <v>2073</v>
      </c>
      <c r="D1039" s="57" t="s">
        <v>19</v>
      </c>
      <c r="E1039" s="41">
        <v>10</v>
      </c>
      <c r="F1039" s="41">
        <v>5550</v>
      </c>
      <c r="G1039" s="42">
        <f t="shared" si="61"/>
        <v>0.21346153846153845</v>
      </c>
      <c r="H1039" s="43">
        <f t="shared" si="60"/>
        <v>555</v>
      </c>
      <c r="I1039" s="57">
        <v>0</v>
      </c>
      <c r="J1039" s="58">
        <v>0</v>
      </c>
      <c r="K1039" s="58">
        <v>0</v>
      </c>
      <c r="L1039" s="57">
        <v>0</v>
      </c>
      <c r="M1039" s="57"/>
      <c r="N1039" t="s">
        <v>10939</v>
      </c>
      <c r="T1039" s="2">
        <v>2</v>
      </c>
      <c r="U1039" s="2">
        <f t="shared" si="62"/>
        <v>8</v>
      </c>
    </row>
    <row r="1040" spans="1:21" customFormat="1" ht="15" x14ac:dyDescent="0.25">
      <c r="A1040" s="38" t="s">
        <v>2146</v>
      </c>
      <c r="B1040" s="40" t="s">
        <v>2074</v>
      </c>
      <c r="C1040" s="40" t="s">
        <v>2075</v>
      </c>
      <c r="D1040" s="57" t="s">
        <v>7383</v>
      </c>
      <c r="E1040" s="41">
        <v>2017</v>
      </c>
      <c r="F1040" s="41">
        <v>13681311</v>
      </c>
      <c r="G1040" s="42">
        <f t="shared" si="61"/>
        <v>526.20426923076923</v>
      </c>
      <c r="H1040" s="43">
        <f t="shared" si="60"/>
        <v>6783</v>
      </c>
      <c r="I1040" s="57">
        <v>0</v>
      </c>
      <c r="J1040" s="58">
        <v>0</v>
      </c>
      <c r="K1040" s="58">
        <v>0</v>
      </c>
      <c r="L1040" s="57" t="s">
        <v>7419</v>
      </c>
      <c r="M1040" s="57"/>
      <c r="N1040" t="s">
        <v>10939</v>
      </c>
      <c r="T1040" s="2">
        <v>516</v>
      </c>
      <c r="U1040" s="2">
        <f t="shared" si="62"/>
        <v>1501</v>
      </c>
    </row>
    <row r="1041" spans="1:21" customFormat="1" ht="15" x14ac:dyDescent="0.25">
      <c r="A1041" s="38" t="s">
        <v>2146</v>
      </c>
      <c r="B1041" s="40" t="s">
        <v>2076</v>
      </c>
      <c r="C1041" s="40" t="s">
        <v>2077</v>
      </c>
      <c r="D1041" s="57" t="s">
        <v>7383</v>
      </c>
      <c r="E1041" s="41">
        <v>3</v>
      </c>
      <c r="F1041" s="41">
        <v>129360</v>
      </c>
      <c r="G1041" s="42">
        <f t="shared" si="61"/>
        <v>4.9753846153846153</v>
      </c>
      <c r="H1041" s="43">
        <f t="shared" si="60"/>
        <v>43120</v>
      </c>
      <c r="I1041" s="57">
        <v>0</v>
      </c>
      <c r="J1041" s="58">
        <v>0</v>
      </c>
      <c r="K1041" s="58">
        <v>0</v>
      </c>
      <c r="L1041" s="57" t="s">
        <v>7419</v>
      </c>
      <c r="M1041" s="57"/>
      <c r="N1041" t="s">
        <v>10939</v>
      </c>
      <c r="T1041" s="2">
        <v>0</v>
      </c>
      <c r="U1041" s="2">
        <f t="shared" si="62"/>
        <v>3</v>
      </c>
    </row>
    <row r="1042" spans="1:21" customFormat="1" ht="15" x14ac:dyDescent="0.25">
      <c r="A1042" s="38" t="s">
        <v>2146</v>
      </c>
      <c r="B1042" s="40" t="s">
        <v>2078</v>
      </c>
      <c r="C1042" s="40" t="s">
        <v>2079</v>
      </c>
      <c r="D1042" s="57" t="s">
        <v>19</v>
      </c>
      <c r="E1042" s="41">
        <v>1</v>
      </c>
      <c r="F1042" s="41">
        <v>452000</v>
      </c>
      <c r="G1042" s="42">
        <f t="shared" si="61"/>
        <v>17.384615384615383</v>
      </c>
      <c r="H1042" s="43">
        <f t="shared" si="60"/>
        <v>452000</v>
      </c>
      <c r="I1042" s="57">
        <v>0</v>
      </c>
      <c r="J1042" s="58">
        <v>0</v>
      </c>
      <c r="K1042" s="58">
        <v>0</v>
      </c>
      <c r="L1042" s="57" t="s">
        <v>7419</v>
      </c>
      <c r="M1042" s="57"/>
      <c r="N1042" t="s">
        <v>10939</v>
      </c>
      <c r="T1042" s="2">
        <v>0</v>
      </c>
      <c r="U1042" s="2">
        <f t="shared" si="62"/>
        <v>1</v>
      </c>
    </row>
    <row r="1043" spans="1:21" customFormat="1" ht="15" x14ac:dyDescent="0.25">
      <c r="A1043" s="38" t="s">
        <v>2146</v>
      </c>
      <c r="B1043" s="40" t="s">
        <v>2080</v>
      </c>
      <c r="C1043" s="40" t="s">
        <v>2081</v>
      </c>
      <c r="D1043" s="57" t="s">
        <v>7383</v>
      </c>
      <c r="E1043" s="41">
        <v>4038.5277080000087</v>
      </c>
      <c r="F1043" s="41">
        <v>16699127.960401177</v>
      </c>
      <c r="G1043" s="42">
        <f t="shared" si="61"/>
        <v>642.27415232312217</v>
      </c>
      <c r="H1043" s="43">
        <f t="shared" si="60"/>
        <v>4134.9544110645829</v>
      </c>
      <c r="I1043" s="57">
        <v>0</v>
      </c>
      <c r="J1043" s="58">
        <v>0</v>
      </c>
      <c r="K1043" s="58">
        <v>0</v>
      </c>
      <c r="L1043" s="57" t="s">
        <v>7419</v>
      </c>
      <c r="M1043" s="57"/>
      <c r="N1043" t="s">
        <v>10939</v>
      </c>
      <c r="T1043" s="2">
        <v>4030.00000000001</v>
      </c>
      <c r="U1043" s="2">
        <f t="shared" si="62"/>
        <v>8.5277079999987109</v>
      </c>
    </row>
    <row r="1044" spans="1:21" customFormat="1" ht="15" x14ac:dyDescent="0.25">
      <c r="A1044" s="38" t="s">
        <v>2146</v>
      </c>
      <c r="B1044" s="40" t="s">
        <v>2082</v>
      </c>
      <c r="C1044" s="40" t="s">
        <v>2083</v>
      </c>
      <c r="D1044" s="57" t="s">
        <v>7383</v>
      </c>
      <c r="E1044" s="41">
        <v>1503</v>
      </c>
      <c r="F1044" s="41">
        <v>5257494</v>
      </c>
      <c r="G1044" s="42">
        <f t="shared" si="61"/>
        <v>202.21130769230768</v>
      </c>
      <c r="H1044" s="43">
        <f t="shared" si="60"/>
        <v>3498</v>
      </c>
      <c r="I1044" s="57">
        <v>0</v>
      </c>
      <c r="J1044" s="58">
        <v>0</v>
      </c>
      <c r="K1044" s="58">
        <v>0</v>
      </c>
      <c r="L1044" s="57" t="s">
        <v>7419</v>
      </c>
      <c r="M1044" s="57"/>
      <c r="N1044" t="s">
        <v>10939</v>
      </c>
      <c r="T1044" s="2">
        <v>0</v>
      </c>
      <c r="U1044" s="2">
        <f t="shared" si="62"/>
        <v>1503</v>
      </c>
    </row>
    <row r="1045" spans="1:21" customFormat="1" ht="15" x14ac:dyDescent="0.25">
      <c r="A1045" s="38" t="s">
        <v>2146</v>
      </c>
      <c r="B1045" s="40" t="s">
        <v>2084</v>
      </c>
      <c r="C1045" s="40" t="s">
        <v>2085</v>
      </c>
      <c r="D1045" s="57" t="s">
        <v>7383</v>
      </c>
      <c r="E1045" s="41">
        <v>980</v>
      </c>
      <c r="F1045" s="41">
        <v>41150592</v>
      </c>
      <c r="G1045" s="42">
        <f t="shared" si="61"/>
        <v>1582.7150769230768</v>
      </c>
      <c r="H1045" s="43">
        <f t="shared" si="60"/>
        <v>41990.400000000001</v>
      </c>
      <c r="I1045" s="57">
        <v>0</v>
      </c>
      <c r="J1045" s="58">
        <v>0</v>
      </c>
      <c r="K1045" s="58">
        <v>0</v>
      </c>
      <c r="L1045" s="57" t="s">
        <v>7419</v>
      </c>
      <c r="M1045" s="57"/>
      <c r="N1045" t="s">
        <v>10939</v>
      </c>
      <c r="T1045" s="2">
        <v>980</v>
      </c>
      <c r="U1045" s="2">
        <f t="shared" si="62"/>
        <v>0</v>
      </c>
    </row>
    <row r="1046" spans="1:21" customFormat="1" ht="15" x14ac:dyDescent="0.25">
      <c r="A1046" s="38" t="s">
        <v>2146</v>
      </c>
      <c r="B1046" s="40" t="s">
        <v>2086</v>
      </c>
      <c r="C1046" s="40" t="s">
        <v>2087</v>
      </c>
      <c r="D1046" s="57" t="s">
        <v>19</v>
      </c>
      <c r="E1046" s="41">
        <v>1</v>
      </c>
      <c r="F1046" s="41">
        <v>14105000</v>
      </c>
      <c r="G1046" s="42">
        <f t="shared" si="61"/>
        <v>542.5</v>
      </c>
      <c r="H1046" s="43">
        <f t="shared" si="60"/>
        <v>14105000</v>
      </c>
      <c r="I1046" s="57">
        <v>0</v>
      </c>
      <c r="J1046" s="58">
        <v>0</v>
      </c>
      <c r="K1046" s="58">
        <v>0</v>
      </c>
      <c r="L1046" s="57">
        <v>0</v>
      </c>
      <c r="M1046" s="57"/>
      <c r="N1046" t="s">
        <v>10939</v>
      </c>
      <c r="T1046" s="2">
        <v>2</v>
      </c>
      <c r="U1046" s="2">
        <f t="shared" si="62"/>
        <v>-1</v>
      </c>
    </row>
    <row r="1047" spans="1:21" customFormat="1" ht="15" x14ac:dyDescent="0.25">
      <c r="A1047" s="38" t="s">
        <v>2146</v>
      </c>
      <c r="B1047" s="40" t="s">
        <v>2088</v>
      </c>
      <c r="C1047" s="40" t="s">
        <v>2089</v>
      </c>
      <c r="D1047" s="57" t="s">
        <v>7383</v>
      </c>
      <c r="E1047" s="41">
        <v>50</v>
      </c>
      <c r="F1047" s="41">
        <v>1732000</v>
      </c>
      <c r="G1047" s="42">
        <f t="shared" si="61"/>
        <v>66.615384615384613</v>
      </c>
      <c r="H1047" s="43">
        <f t="shared" si="60"/>
        <v>34640</v>
      </c>
      <c r="I1047" s="57">
        <v>0</v>
      </c>
      <c r="J1047" s="58">
        <v>0</v>
      </c>
      <c r="K1047" s="58">
        <v>0</v>
      </c>
      <c r="L1047" s="57" t="s">
        <v>7419</v>
      </c>
      <c r="M1047" s="57"/>
      <c r="N1047" t="s">
        <v>10939</v>
      </c>
      <c r="T1047" s="2">
        <v>100</v>
      </c>
      <c r="U1047" s="2">
        <f t="shared" si="62"/>
        <v>-50</v>
      </c>
    </row>
    <row r="1048" spans="1:21" customFormat="1" ht="15" x14ac:dyDescent="0.25">
      <c r="A1048" s="38" t="s">
        <v>2146</v>
      </c>
      <c r="B1048" s="40" t="s">
        <v>2090</v>
      </c>
      <c r="C1048" s="40" t="s">
        <v>2091</v>
      </c>
      <c r="D1048" s="57" t="s">
        <v>7383</v>
      </c>
      <c r="E1048" s="41">
        <v>227.99999999999955</v>
      </c>
      <c r="F1048" s="41">
        <v>1139999.9999999981</v>
      </c>
      <c r="G1048" s="42">
        <f t="shared" si="61"/>
        <v>43.846153846153776</v>
      </c>
      <c r="H1048" s="43">
        <f t="shared" si="60"/>
        <v>5000.0000000000018</v>
      </c>
      <c r="I1048" s="57">
        <v>0</v>
      </c>
      <c r="J1048" s="58">
        <v>0</v>
      </c>
      <c r="K1048" s="58">
        <v>0</v>
      </c>
      <c r="L1048" s="57" t="s">
        <v>7419</v>
      </c>
      <c r="M1048" s="57"/>
      <c r="N1048" t="s">
        <v>10939</v>
      </c>
      <c r="T1048" s="2">
        <v>299.99658000000011</v>
      </c>
      <c r="U1048" s="2">
        <f t="shared" si="62"/>
        <v>-71.996580000000563</v>
      </c>
    </row>
    <row r="1049" spans="1:21" customFormat="1" ht="15" x14ac:dyDescent="0.25">
      <c r="A1049" s="38" t="s">
        <v>2146</v>
      </c>
      <c r="B1049" s="40" t="s">
        <v>2092</v>
      </c>
      <c r="C1049" s="40" t="s">
        <v>2093</v>
      </c>
      <c r="D1049" s="57" t="s">
        <v>7383</v>
      </c>
      <c r="E1049" s="41">
        <v>50</v>
      </c>
      <c r="F1049" s="41">
        <v>327100</v>
      </c>
      <c r="G1049" s="42">
        <f t="shared" si="61"/>
        <v>12.580769230769231</v>
      </c>
      <c r="H1049" s="43">
        <f t="shared" si="60"/>
        <v>6542</v>
      </c>
      <c r="I1049" s="57">
        <v>0</v>
      </c>
      <c r="J1049" s="58">
        <v>0</v>
      </c>
      <c r="K1049" s="58">
        <v>0</v>
      </c>
      <c r="L1049" s="57" t="s">
        <v>7419</v>
      </c>
      <c r="M1049" s="57"/>
      <c r="N1049" t="s">
        <v>10939</v>
      </c>
      <c r="T1049" s="2">
        <v>83</v>
      </c>
      <c r="U1049" s="2">
        <f t="shared" si="62"/>
        <v>-33</v>
      </c>
    </row>
    <row r="1050" spans="1:21" customFormat="1" ht="15" x14ac:dyDescent="0.25">
      <c r="A1050" s="38" t="s">
        <v>2146</v>
      </c>
      <c r="B1050" s="40" t="s">
        <v>2094</v>
      </c>
      <c r="C1050" s="40" t="s">
        <v>2095</v>
      </c>
      <c r="D1050" s="57" t="s">
        <v>7383</v>
      </c>
      <c r="E1050" s="41">
        <v>50</v>
      </c>
      <c r="F1050" s="41">
        <v>326500</v>
      </c>
      <c r="G1050" s="42">
        <f t="shared" si="61"/>
        <v>12.557692307692308</v>
      </c>
      <c r="H1050" s="43">
        <f t="shared" si="60"/>
        <v>6530</v>
      </c>
      <c r="I1050" s="57">
        <v>0</v>
      </c>
      <c r="J1050" s="58">
        <v>0</v>
      </c>
      <c r="K1050" s="58">
        <v>0</v>
      </c>
      <c r="L1050" s="57" t="s">
        <v>7419</v>
      </c>
      <c r="M1050" s="57"/>
      <c r="N1050" t="s">
        <v>10939</v>
      </c>
      <c r="T1050" s="2">
        <v>100</v>
      </c>
      <c r="U1050" s="2">
        <f t="shared" si="62"/>
        <v>-50</v>
      </c>
    </row>
    <row r="1051" spans="1:21" customFormat="1" ht="15" x14ac:dyDescent="0.25">
      <c r="A1051" s="38" t="s">
        <v>2146</v>
      </c>
      <c r="B1051" s="40" t="s">
        <v>2096</v>
      </c>
      <c r="C1051" s="40" t="s">
        <v>2097</v>
      </c>
      <c r="D1051" s="57" t="s">
        <v>7383</v>
      </c>
      <c r="E1051" s="41">
        <v>50</v>
      </c>
      <c r="F1051" s="41">
        <v>622100</v>
      </c>
      <c r="G1051" s="42">
        <f t="shared" si="61"/>
        <v>23.926923076923078</v>
      </c>
      <c r="H1051" s="43">
        <f t="shared" si="60"/>
        <v>12442</v>
      </c>
      <c r="I1051" s="57">
        <v>0</v>
      </c>
      <c r="J1051" s="58">
        <v>0</v>
      </c>
      <c r="K1051" s="58">
        <v>0</v>
      </c>
      <c r="L1051" s="57" t="s">
        <v>7419</v>
      </c>
      <c r="M1051" s="57"/>
      <c r="N1051" t="s">
        <v>10939</v>
      </c>
      <c r="T1051" s="2">
        <v>100</v>
      </c>
      <c r="U1051" s="2">
        <f t="shared" si="62"/>
        <v>-50</v>
      </c>
    </row>
    <row r="1052" spans="1:21" customFormat="1" ht="15" x14ac:dyDescent="0.25">
      <c r="A1052" s="38" t="s">
        <v>2146</v>
      </c>
      <c r="B1052" s="40" t="s">
        <v>2098</v>
      </c>
      <c r="C1052" s="40" t="s">
        <v>2099</v>
      </c>
      <c r="D1052" s="57" t="s">
        <v>7387</v>
      </c>
      <c r="E1052" s="41">
        <v>22.05</v>
      </c>
      <c r="F1052" s="41">
        <v>3079282.5</v>
      </c>
      <c r="G1052" s="42">
        <f t="shared" si="61"/>
        <v>118.43394230769231</v>
      </c>
      <c r="H1052" s="43">
        <f t="shared" si="60"/>
        <v>139650</v>
      </c>
      <c r="I1052" s="57">
        <v>0</v>
      </c>
      <c r="J1052" s="58">
        <v>0</v>
      </c>
      <c r="K1052" s="58">
        <v>0</v>
      </c>
      <c r="L1052" s="57" t="s">
        <v>7419</v>
      </c>
      <c r="M1052" s="57"/>
      <c r="N1052" t="s">
        <v>10939</v>
      </c>
      <c r="T1052" s="2">
        <v>19.600000000000001</v>
      </c>
      <c r="U1052" s="2">
        <f t="shared" si="62"/>
        <v>2.4499999999999993</v>
      </c>
    </row>
    <row r="1053" spans="1:21" customFormat="1" ht="15" x14ac:dyDescent="0.25">
      <c r="A1053" s="38" t="s">
        <v>2146</v>
      </c>
      <c r="B1053" s="40" t="s">
        <v>2100</v>
      </c>
      <c r="C1053" s="40" t="s">
        <v>2101</v>
      </c>
      <c r="D1053" s="57" t="s">
        <v>19</v>
      </c>
      <c r="E1053" s="41">
        <v>40</v>
      </c>
      <c r="F1053" s="41">
        <v>18960</v>
      </c>
      <c r="G1053" s="42">
        <f t="shared" si="61"/>
        <v>0.72923076923076924</v>
      </c>
      <c r="H1053" s="43">
        <f t="shared" si="60"/>
        <v>474</v>
      </c>
      <c r="I1053" s="57">
        <v>0</v>
      </c>
      <c r="J1053" s="58">
        <v>0</v>
      </c>
      <c r="K1053" s="58">
        <v>0</v>
      </c>
      <c r="L1053" s="57" t="s">
        <v>7419</v>
      </c>
      <c r="M1053" s="57"/>
      <c r="N1053" t="s">
        <v>10939</v>
      </c>
      <c r="T1053" s="2">
        <v>40</v>
      </c>
      <c r="U1053" s="2">
        <f t="shared" si="62"/>
        <v>0</v>
      </c>
    </row>
    <row r="1054" spans="1:21" customFormat="1" ht="15" x14ac:dyDescent="0.25">
      <c r="A1054" s="38" t="s">
        <v>2146</v>
      </c>
      <c r="B1054" s="40" t="s">
        <v>2102</v>
      </c>
      <c r="C1054" s="40" t="s">
        <v>2103</v>
      </c>
      <c r="D1054" s="57" t="s">
        <v>19</v>
      </c>
      <c r="E1054" s="41">
        <v>12</v>
      </c>
      <c r="F1054" s="41">
        <v>11916</v>
      </c>
      <c r="G1054" s="42">
        <f t="shared" si="61"/>
        <v>0.4583076923076923</v>
      </c>
      <c r="H1054" s="43">
        <f t="shared" si="60"/>
        <v>993</v>
      </c>
      <c r="I1054" s="57">
        <v>0</v>
      </c>
      <c r="J1054" s="58">
        <v>0</v>
      </c>
      <c r="K1054" s="58">
        <v>0</v>
      </c>
      <c r="L1054" s="57">
        <v>0</v>
      </c>
      <c r="M1054" s="57"/>
      <c r="N1054" t="s">
        <v>10939</v>
      </c>
      <c r="T1054" s="2">
        <v>0</v>
      </c>
      <c r="U1054" s="2">
        <f t="shared" si="62"/>
        <v>12</v>
      </c>
    </row>
    <row r="1055" spans="1:21" customFormat="1" ht="15" x14ac:dyDescent="0.25">
      <c r="A1055" s="38" t="s">
        <v>2146</v>
      </c>
      <c r="B1055" s="40" t="s">
        <v>2104</v>
      </c>
      <c r="C1055" s="40" t="s">
        <v>2105</v>
      </c>
      <c r="D1055" s="57" t="s">
        <v>19</v>
      </c>
      <c r="E1055" s="41">
        <v>3</v>
      </c>
      <c r="F1055" s="41">
        <v>126000</v>
      </c>
      <c r="G1055" s="42">
        <f t="shared" si="61"/>
        <v>4.8461538461538458</v>
      </c>
      <c r="H1055" s="43">
        <f t="shared" si="60"/>
        <v>42000</v>
      </c>
      <c r="I1055" s="57">
        <v>0</v>
      </c>
      <c r="J1055" s="58">
        <v>0</v>
      </c>
      <c r="K1055" s="58">
        <v>0</v>
      </c>
      <c r="L1055" s="57">
        <v>0</v>
      </c>
      <c r="M1055" s="57"/>
      <c r="N1055" t="s">
        <v>10939</v>
      </c>
      <c r="T1055" s="2">
        <v>3</v>
      </c>
      <c r="U1055" s="2">
        <f t="shared" si="62"/>
        <v>0</v>
      </c>
    </row>
    <row r="1056" spans="1:21" customFormat="1" ht="15" x14ac:dyDescent="0.25">
      <c r="A1056" s="38" t="s">
        <v>2146</v>
      </c>
      <c r="B1056" s="40" t="s">
        <v>2106</v>
      </c>
      <c r="C1056" s="40" t="s">
        <v>2107</v>
      </c>
      <c r="D1056" s="57" t="s">
        <v>19</v>
      </c>
      <c r="E1056" s="41">
        <v>3</v>
      </c>
      <c r="F1056" s="41">
        <v>2013000</v>
      </c>
      <c r="G1056" s="42">
        <f t="shared" si="61"/>
        <v>77.42307692307692</v>
      </c>
      <c r="H1056" s="43">
        <f t="shared" si="60"/>
        <v>671000</v>
      </c>
      <c r="I1056" s="57" t="s">
        <v>7376</v>
      </c>
      <c r="J1056" s="58">
        <v>0</v>
      </c>
      <c r="K1056" s="58">
        <v>0</v>
      </c>
      <c r="L1056" s="57" t="s">
        <v>7419</v>
      </c>
      <c r="M1056" s="57"/>
      <c r="N1056" t="s">
        <v>10939</v>
      </c>
      <c r="T1056" s="2">
        <v>0</v>
      </c>
      <c r="U1056" s="2">
        <f t="shared" si="62"/>
        <v>3</v>
      </c>
    </row>
    <row r="1057" spans="1:21" customFormat="1" ht="15" x14ac:dyDescent="0.25">
      <c r="A1057" s="38" t="s">
        <v>2146</v>
      </c>
      <c r="B1057" s="40" t="s">
        <v>2108</v>
      </c>
      <c r="C1057" s="40" t="s">
        <v>2109</v>
      </c>
      <c r="D1057" s="57" t="s">
        <v>19</v>
      </c>
      <c r="E1057" s="41">
        <v>4</v>
      </c>
      <c r="F1057" s="41">
        <v>228000</v>
      </c>
      <c r="G1057" s="42">
        <f t="shared" si="61"/>
        <v>8.7692307692307701</v>
      </c>
      <c r="H1057" s="43">
        <f t="shared" si="60"/>
        <v>57000</v>
      </c>
      <c r="I1057" s="57" t="s">
        <v>7376</v>
      </c>
      <c r="J1057" s="58">
        <v>0</v>
      </c>
      <c r="K1057" s="58">
        <v>0</v>
      </c>
      <c r="L1057" s="57" t="s">
        <v>7419</v>
      </c>
      <c r="M1057" s="57"/>
      <c r="N1057" t="s">
        <v>10939</v>
      </c>
      <c r="T1057" s="2">
        <v>3</v>
      </c>
      <c r="U1057" s="2">
        <f t="shared" si="62"/>
        <v>1</v>
      </c>
    </row>
    <row r="1058" spans="1:21" customFormat="1" ht="15" x14ac:dyDescent="0.25">
      <c r="A1058" s="38" t="s">
        <v>2146</v>
      </c>
      <c r="B1058" s="40" t="s">
        <v>2110</v>
      </c>
      <c r="C1058" s="40" t="s">
        <v>2111</v>
      </c>
      <c r="D1058" s="57" t="s">
        <v>19</v>
      </c>
      <c r="E1058" s="41">
        <v>4</v>
      </c>
      <c r="F1058" s="41">
        <v>12349800</v>
      </c>
      <c r="G1058" s="42">
        <f t="shared" si="61"/>
        <v>474.99230769230769</v>
      </c>
      <c r="H1058" s="43">
        <f t="shared" si="60"/>
        <v>3087450</v>
      </c>
      <c r="I1058" s="57">
        <v>0</v>
      </c>
      <c r="J1058" s="58">
        <v>0</v>
      </c>
      <c r="K1058" s="58">
        <v>0</v>
      </c>
      <c r="L1058" s="57" t="s">
        <v>7419</v>
      </c>
      <c r="M1058" s="57"/>
      <c r="N1058" t="s">
        <v>10939</v>
      </c>
      <c r="T1058" s="2">
        <v>0</v>
      </c>
      <c r="U1058" s="2">
        <f t="shared" si="62"/>
        <v>4</v>
      </c>
    </row>
    <row r="1059" spans="1:21" customFormat="1" ht="15" x14ac:dyDescent="0.25">
      <c r="A1059" s="38" t="s">
        <v>2146</v>
      </c>
      <c r="B1059" s="40" t="s">
        <v>2112</v>
      </c>
      <c r="C1059" s="40" t="s">
        <v>2113</v>
      </c>
      <c r="D1059" s="57" t="s">
        <v>19</v>
      </c>
      <c r="E1059" s="41">
        <v>4</v>
      </c>
      <c r="F1059" s="41">
        <v>12496000</v>
      </c>
      <c r="G1059" s="42">
        <f t="shared" si="61"/>
        <v>480.61538461538464</v>
      </c>
      <c r="H1059" s="43">
        <f t="shared" si="60"/>
        <v>3124000</v>
      </c>
      <c r="I1059" s="57">
        <v>0</v>
      </c>
      <c r="J1059" s="58">
        <v>0</v>
      </c>
      <c r="K1059" s="58">
        <v>0</v>
      </c>
      <c r="L1059" s="57" t="s">
        <v>7419</v>
      </c>
      <c r="M1059" s="57"/>
      <c r="N1059" t="s">
        <v>10939</v>
      </c>
      <c r="T1059" s="2">
        <v>0</v>
      </c>
      <c r="U1059" s="2">
        <f t="shared" si="62"/>
        <v>4</v>
      </c>
    </row>
    <row r="1060" spans="1:21" customFormat="1" ht="15" x14ac:dyDescent="0.25">
      <c r="A1060" s="38" t="s">
        <v>2146</v>
      </c>
      <c r="B1060" s="40" t="s">
        <v>2114</v>
      </c>
      <c r="C1060" s="40" t="s">
        <v>2115</v>
      </c>
      <c r="D1060" s="57" t="s">
        <v>7383</v>
      </c>
      <c r="E1060" s="41">
        <v>126</v>
      </c>
      <c r="F1060" s="41">
        <v>35784</v>
      </c>
      <c r="G1060" s="42">
        <f t="shared" si="61"/>
        <v>1.3763076923076922</v>
      </c>
      <c r="H1060" s="43">
        <f t="shared" si="60"/>
        <v>284</v>
      </c>
      <c r="I1060" s="57">
        <v>0</v>
      </c>
      <c r="J1060" s="58">
        <v>0</v>
      </c>
      <c r="K1060" s="58">
        <v>0</v>
      </c>
      <c r="L1060" s="57" t="s">
        <v>7419</v>
      </c>
      <c r="M1060" s="57"/>
      <c r="N1060" t="s">
        <v>10939</v>
      </c>
      <c r="T1060" s="2">
        <v>326</v>
      </c>
      <c r="U1060" s="2">
        <f t="shared" si="62"/>
        <v>-200</v>
      </c>
    </row>
    <row r="1061" spans="1:21" customFormat="1" ht="15" x14ac:dyDescent="0.25">
      <c r="A1061" s="38" t="s">
        <v>2146</v>
      </c>
      <c r="B1061" s="40" t="s">
        <v>2116</v>
      </c>
      <c r="C1061" s="40" t="s">
        <v>2117</v>
      </c>
      <c r="D1061" s="57" t="s">
        <v>7394</v>
      </c>
      <c r="E1061" s="41">
        <v>7497</v>
      </c>
      <c r="F1061" s="41">
        <v>0</v>
      </c>
      <c r="G1061" s="42">
        <f t="shared" si="61"/>
        <v>0</v>
      </c>
      <c r="H1061" s="43">
        <f t="shared" si="60"/>
        <v>0</v>
      </c>
      <c r="I1061" s="57">
        <v>0</v>
      </c>
      <c r="J1061" s="58">
        <v>0</v>
      </c>
      <c r="K1061" s="58">
        <v>0</v>
      </c>
      <c r="L1061" s="57" t="s">
        <v>7419</v>
      </c>
      <c r="M1061" s="57"/>
      <c r="N1061" t="s">
        <v>10939</v>
      </c>
      <c r="T1061" s="2">
        <v>24100</v>
      </c>
      <c r="U1061" s="2">
        <f t="shared" si="62"/>
        <v>-16603</v>
      </c>
    </row>
    <row r="1062" spans="1:21" customFormat="1" ht="15" x14ac:dyDescent="0.25">
      <c r="A1062" s="38" t="s">
        <v>2146</v>
      </c>
      <c r="B1062" s="40" t="s">
        <v>2118</v>
      </c>
      <c r="C1062" s="40" t="s">
        <v>2119</v>
      </c>
      <c r="D1062" s="57" t="s">
        <v>7383</v>
      </c>
      <c r="E1062" s="41">
        <v>1236</v>
      </c>
      <c r="F1062" s="41">
        <v>5083668</v>
      </c>
      <c r="G1062" s="42">
        <f t="shared" si="61"/>
        <v>195.52569230769231</v>
      </c>
      <c r="H1062" s="43">
        <f t="shared" si="60"/>
        <v>4113</v>
      </c>
      <c r="I1062" s="57">
        <v>0</v>
      </c>
      <c r="J1062" s="58">
        <v>0</v>
      </c>
      <c r="K1062" s="58">
        <v>0</v>
      </c>
      <c r="L1062" s="57" t="s">
        <v>7419</v>
      </c>
      <c r="M1062" s="57"/>
      <c r="N1062" t="s">
        <v>10939</v>
      </c>
      <c r="T1062" s="2">
        <v>756</v>
      </c>
      <c r="U1062" s="2">
        <f t="shared" si="62"/>
        <v>480</v>
      </c>
    </row>
    <row r="1063" spans="1:21" customFormat="1" ht="15" x14ac:dyDescent="0.25">
      <c r="A1063" s="38" t="s">
        <v>2146</v>
      </c>
      <c r="B1063" s="40" t="s">
        <v>2120</v>
      </c>
      <c r="C1063" s="40" t="s">
        <v>2121</v>
      </c>
      <c r="D1063" s="57" t="s">
        <v>7387</v>
      </c>
      <c r="E1063" s="41">
        <v>25</v>
      </c>
      <c r="F1063" s="41">
        <v>36229875</v>
      </c>
      <c r="G1063" s="42">
        <f t="shared" si="61"/>
        <v>1393.4567307692307</v>
      </c>
      <c r="H1063" s="43">
        <f t="shared" si="60"/>
        <v>1449195</v>
      </c>
      <c r="I1063" s="57">
        <v>0</v>
      </c>
      <c r="J1063" s="58">
        <v>0</v>
      </c>
      <c r="K1063" s="58">
        <v>0</v>
      </c>
      <c r="L1063" s="57" t="s">
        <v>7419</v>
      </c>
      <c r="M1063" s="57"/>
      <c r="N1063" t="s">
        <v>10939</v>
      </c>
      <c r="T1063" s="2">
        <v>34.79072</v>
      </c>
      <c r="U1063" s="2">
        <f t="shared" si="62"/>
        <v>-9.7907200000000003</v>
      </c>
    </row>
    <row r="1064" spans="1:21" customFormat="1" ht="15" x14ac:dyDescent="0.25">
      <c r="A1064" s="38" t="s">
        <v>2146</v>
      </c>
      <c r="B1064" s="40" t="s">
        <v>2122</v>
      </c>
      <c r="C1064" s="40" t="s">
        <v>2123</v>
      </c>
      <c r="D1064" s="57" t="s">
        <v>7383</v>
      </c>
      <c r="E1064" s="41">
        <v>20</v>
      </c>
      <c r="F1064" s="41">
        <v>2217684</v>
      </c>
      <c r="G1064" s="42">
        <f t="shared" si="61"/>
        <v>85.295538461538456</v>
      </c>
      <c r="H1064" s="43">
        <f t="shared" si="60"/>
        <v>110884.2</v>
      </c>
      <c r="I1064" s="57">
        <v>0</v>
      </c>
      <c r="J1064" s="58">
        <v>0</v>
      </c>
      <c r="K1064" s="58">
        <v>0</v>
      </c>
      <c r="L1064" s="57" t="s">
        <v>7419</v>
      </c>
      <c r="M1064" s="57"/>
      <c r="N1064" t="s">
        <v>10939</v>
      </c>
      <c r="T1064" s="2">
        <v>29.962199999999999</v>
      </c>
      <c r="U1064" s="2">
        <f t="shared" si="62"/>
        <v>-9.9621999999999993</v>
      </c>
    </row>
    <row r="1065" spans="1:21" customFormat="1" ht="15" x14ac:dyDescent="0.25">
      <c r="A1065" s="38" t="s">
        <v>2146</v>
      </c>
      <c r="B1065" s="40" t="s">
        <v>2124</v>
      </c>
      <c r="C1065" s="40" t="s">
        <v>2125</v>
      </c>
      <c r="D1065" s="57" t="s">
        <v>7383</v>
      </c>
      <c r="E1065" s="41">
        <v>200</v>
      </c>
      <c r="F1065" s="41">
        <v>7200000</v>
      </c>
      <c r="G1065" s="42">
        <f t="shared" si="61"/>
        <v>276.92307692307691</v>
      </c>
      <c r="H1065" s="43">
        <f t="shared" si="60"/>
        <v>36000</v>
      </c>
      <c r="I1065" s="57">
        <v>0</v>
      </c>
      <c r="J1065" s="58">
        <v>0</v>
      </c>
      <c r="K1065" s="58">
        <v>0</v>
      </c>
      <c r="L1065" s="57" t="s">
        <v>7419</v>
      </c>
      <c r="M1065" s="57"/>
      <c r="N1065" t="s">
        <v>10939</v>
      </c>
      <c r="T1065" s="2">
        <v>274.99999999999989</v>
      </c>
      <c r="U1065" s="2">
        <f t="shared" si="62"/>
        <v>-74.999999999999886</v>
      </c>
    </row>
    <row r="1066" spans="1:21" customFormat="1" ht="15" x14ac:dyDescent="0.25">
      <c r="A1066" s="38" t="s">
        <v>2146</v>
      </c>
      <c r="B1066" s="40" t="s">
        <v>2126</v>
      </c>
      <c r="C1066" s="40" t="s">
        <v>2127</v>
      </c>
      <c r="D1066" s="57" t="s">
        <v>7383</v>
      </c>
      <c r="E1066" s="41">
        <v>962</v>
      </c>
      <c r="F1066" s="41">
        <v>1038960</v>
      </c>
      <c r="G1066" s="42">
        <f t="shared" si="61"/>
        <v>39.96</v>
      </c>
      <c r="H1066" s="43">
        <f t="shared" si="60"/>
        <v>1080</v>
      </c>
      <c r="I1066" s="57">
        <v>0</v>
      </c>
      <c r="J1066" s="58">
        <v>0</v>
      </c>
      <c r="K1066" s="58">
        <v>0</v>
      </c>
      <c r="L1066" s="57" t="s">
        <v>7419</v>
      </c>
      <c r="M1066" s="57"/>
      <c r="N1066" t="s">
        <v>10939</v>
      </c>
      <c r="T1066" s="2">
        <v>550</v>
      </c>
      <c r="U1066" s="2">
        <f t="shared" si="62"/>
        <v>412</v>
      </c>
    </row>
    <row r="1067" spans="1:21" customFormat="1" ht="15" x14ac:dyDescent="0.25">
      <c r="A1067" s="38" t="s">
        <v>2146</v>
      </c>
      <c r="B1067" s="40" t="s">
        <v>2128</v>
      </c>
      <c r="C1067" s="40" t="s">
        <v>2129</v>
      </c>
      <c r="D1067" s="57" t="s">
        <v>19</v>
      </c>
      <c r="E1067" s="41">
        <v>8</v>
      </c>
      <c r="F1067" s="41">
        <v>88000</v>
      </c>
      <c r="G1067" s="42">
        <f t="shared" si="61"/>
        <v>3.3846153846153846</v>
      </c>
      <c r="H1067" s="43">
        <f t="shared" si="60"/>
        <v>11000</v>
      </c>
      <c r="I1067" s="57">
        <v>0</v>
      </c>
      <c r="J1067" s="58">
        <v>0</v>
      </c>
      <c r="K1067" s="58">
        <v>0</v>
      </c>
      <c r="L1067" s="57">
        <v>0</v>
      </c>
      <c r="M1067" s="57"/>
      <c r="N1067" t="s">
        <v>10939</v>
      </c>
      <c r="T1067" s="2">
        <v>0</v>
      </c>
      <c r="U1067" s="2">
        <f t="shared" si="62"/>
        <v>8</v>
      </c>
    </row>
    <row r="1068" spans="1:21" customFormat="1" ht="15" x14ac:dyDescent="0.25">
      <c r="A1068" s="38" t="s">
        <v>2146</v>
      </c>
      <c r="B1068" s="40" t="s">
        <v>2130</v>
      </c>
      <c r="C1068" s="40" t="s">
        <v>2131</v>
      </c>
      <c r="D1068" s="57" t="s">
        <v>19</v>
      </c>
      <c r="E1068" s="41">
        <v>1</v>
      </c>
      <c r="F1068" s="41">
        <v>18984850</v>
      </c>
      <c r="G1068" s="42">
        <f t="shared" si="61"/>
        <v>730.18653846153848</v>
      </c>
      <c r="H1068" s="43">
        <f t="shared" si="60"/>
        <v>18984850</v>
      </c>
      <c r="I1068" s="57" t="s">
        <v>7376</v>
      </c>
      <c r="J1068" s="58">
        <v>0</v>
      </c>
      <c r="K1068" s="58">
        <v>0</v>
      </c>
      <c r="L1068" s="57" t="s">
        <v>7419</v>
      </c>
      <c r="M1068" s="57"/>
      <c r="N1068" t="s">
        <v>10939</v>
      </c>
      <c r="T1068" s="2">
        <v>0</v>
      </c>
      <c r="U1068" s="2">
        <f t="shared" si="62"/>
        <v>1</v>
      </c>
    </row>
    <row r="1069" spans="1:21" customFormat="1" ht="15" x14ac:dyDescent="0.25">
      <c r="A1069" s="38" t="s">
        <v>2146</v>
      </c>
      <c r="B1069" s="40" t="s">
        <v>2132</v>
      </c>
      <c r="C1069" s="40" t="s">
        <v>2133</v>
      </c>
      <c r="D1069" s="57" t="s">
        <v>19</v>
      </c>
      <c r="E1069" s="41">
        <v>1</v>
      </c>
      <c r="F1069" s="41">
        <v>72000000</v>
      </c>
      <c r="G1069" s="42">
        <f t="shared" si="61"/>
        <v>2769.2307692307691</v>
      </c>
      <c r="H1069" s="43">
        <f t="shared" si="60"/>
        <v>72000000</v>
      </c>
      <c r="I1069" s="57">
        <v>0</v>
      </c>
      <c r="J1069" s="58">
        <v>0</v>
      </c>
      <c r="K1069" s="58">
        <v>0</v>
      </c>
      <c r="L1069" s="57" t="s">
        <v>7419</v>
      </c>
      <c r="M1069" s="57"/>
      <c r="N1069" t="s">
        <v>10939</v>
      </c>
      <c r="T1069" s="2">
        <v>0</v>
      </c>
      <c r="U1069" s="2">
        <f t="shared" si="62"/>
        <v>1</v>
      </c>
    </row>
    <row r="1070" spans="1:21" customFormat="1" ht="15" x14ac:dyDescent="0.25">
      <c r="A1070" s="38" t="s">
        <v>2146</v>
      </c>
      <c r="B1070" s="40" t="s">
        <v>2134</v>
      </c>
      <c r="C1070" s="40" t="s">
        <v>2135</v>
      </c>
      <c r="D1070" s="57" t="s">
        <v>19</v>
      </c>
      <c r="E1070" s="41">
        <v>1</v>
      </c>
      <c r="F1070" s="41">
        <v>2848700</v>
      </c>
      <c r="G1070" s="42">
        <f t="shared" si="61"/>
        <v>109.56538461538462</v>
      </c>
      <c r="H1070" s="43">
        <f t="shared" si="60"/>
        <v>2848700</v>
      </c>
      <c r="I1070" s="57">
        <v>0</v>
      </c>
      <c r="J1070" s="58">
        <v>0</v>
      </c>
      <c r="K1070" s="58">
        <v>0</v>
      </c>
      <c r="L1070" s="57" t="s">
        <v>7419</v>
      </c>
      <c r="M1070" s="57"/>
      <c r="N1070" t="s">
        <v>10939</v>
      </c>
      <c r="T1070" s="2">
        <v>1</v>
      </c>
      <c r="U1070" s="2">
        <f t="shared" si="62"/>
        <v>0</v>
      </c>
    </row>
    <row r="1071" spans="1:21" customFormat="1" ht="15" x14ac:dyDescent="0.25">
      <c r="A1071" s="38" t="s">
        <v>2146</v>
      </c>
      <c r="B1071" s="40" t="s">
        <v>2136</v>
      </c>
      <c r="C1071" s="40" t="s">
        <v>2137</v>
      </c>
      <c r="D1071" s="57" t="s">
        <v>19</v>
      </c>
      <c r="E1071" s="41">
        <v>2</v>
      </c>
      <c r="F1071" s="41">
        <v>237000</v>
      </c>
      <c r="G1071" s="42">
        <f t="shared" si="61"/>
        <v>9.115384615384615</v>
      </c>
      <c r="H1071" s="43">
        <f t="shared" si="60"/>
        <v>118500</v>
      </c>
      <c r="I1071" s="57">
        <v>0</v>
      </c>
      <c r="J1071" s="58">
        <v>0</v>
      </c>
      <c r="K1071" s="58">
        <v>0</v>
      </c>
      <c r="L1071" s="57" t="s">
        <v>7419</v>
      </c>
      <c r="M1071" s="57"/>
      <c r="N1071" t="s">
        <v>10939</v>
      </c>
      <c r="T1071" s="2">
        <v>2</v>
      </c>
      <c r="U1071" s="2">
        <f t="shared" si="62"/>
        <v>0</v>
      </c>
    </row>
    <row r="1072" spans="1:21" customFormat="1" ht="15" x14ac:dyDescent="0.25">
      <c r="A1072" s="38" t="s">
        <v>2146</v>
      </c>
      <c r="B1072" s="40" t="s">
        <v>2138</v>
      </c>
      <c r="C1072" s="40" t="s">
        <v>2139</v>
      </c>
      <c r="D1072" s="57" t="s">
        <v>19</v>
      </c>
      <c r="E1072" s="41">
        <v>1</v>
      </c>
      <c r="F1072" s="41">
        <v>854000</v>
      </c>
      <c r="G1072" s="42">
        <f t="shared" si="61"/>
        <v>32.846153846153847</v>
      </c>
      <c r="H1072" s="43">
        <f t="shared" si="60"/>
        <v>854000</v>
      </c>
      <c r="I1072" s="57">
        <v>0</v>
      </c>
      <c r="J1072" s="58">
        <v>0</v>
      </c>
      <c r="K1072" s="58">
        <v>0</v>
      </c>
      <c r="L1072" s="57" t="s">
        <v>7419</v>
      </c>
      <c r="M1072" s="57"/>
      <c r="N1072" t="s">
        <v>10939</v>
      </c>
      <c r="T1072" s="2">
        <v>1</v>
      </c>
      <c r="U1072" s="2">
        <f t="shared" si="62"/>
        <v>0</v>
      </c>
    </row>
    <row r="1073" spans="1:21" customFormat="1" ht="15" x14ac:dyDescent="0.25">
      <c r="A1073" s="38" t="s">
        <v>2146</v>
      </c>
      <c r="B1073" s="40" t="s">
        <v>2140</v>
      </c>
      <c r="C1073" s="40" t="s">
        <v>2141</v>
      </c>
      <c r="D1073" s="57" t="s">
        <v>7391</v>
      </c>
      <c r="E1073" s="41">
        <v>75</v>
      </c>
      <c r="F1073" s="41">
        <v>13500000</v>
      </c>
      <c r="G1073" s="42">
        <f t="shared" si="61"/>
        <v>519.23076923076928</v>
      </c>
      <c r="H1073" s="43">
        <f t="shared" si="60"/>
        <v>180000</v>
      </c>
      <c r="I1073" s="57" t="s">
        <v>7376</v>
      </c>
      <c r="J1073" s="58">
        <v>0</v>
      </c>
      <c r="K1073" s="58">
        <v>0</v>
      </c>
      <c r="L1073" s="57" t="s">
        <v>7419</v>
      </c>
      <c r="M1073" s="57"/>
      <c r="N1073" t="s">
        <v>10939</v>
      </c>
      <c r="T1073" s="2">
        <v>75</v>
      </c>
      <c r="U1073" s="2">
        <f t="shared" si="62"/>
        <v>0</v>
      </c>
    </row>
    <row r="1074" spans="1:21" customFormat="1" ht="15" x14ac:dyDescent="0.25">
      <c r="A1074" s="38" t="s">
        <v>2146</v>
      </c>
      <c r="B1074" s="40" t="s">
        <v>2142</v>
      </c>
      <c r="C1074" s="40" t="s">
        <v>2143</v>
      </c>
      <c r="D1074" s="57" t="s">
        <v>7394</v>
      </c>
      <c r="E1074" s="41">
        <v>22300</v>
      </c>
      <c r="F1074" s="41">
        <v>0</v>
      </c>
      <c r="G1074" s="42">
        <f t="shared" si="61"/>
        <v>0</v>
      </c>
      <c r="H1074" s="43">
        <f t="shared" si="60"/>
        <v>0</v>
      </c>
      <c r="I1074" s="57">
        <v>0</v>
      </c>
      <c r="J1074" s="58">
        <v>0</v>
      </c>
      <c r="K1074" s="58">
        <v>0</v>
      </c>
      <c r="L1074" s="57" t="s">
        <v>7419</v>
      </c>
      <c r="M1074" s="57"/>
      <c r="N1074" t="s">
        <v>10939</v>
      </c>
      <c r="T1074" s="2">
        <v>7578</v>
      </c>
      <c r="U1074" s="2">
        <f t="shared" si="62"/>
        <v>14722</v>
      </c>
    </row>
    <row r="1075" spans="1:21" customFormat="1" ht="15" x14ac:dyDescent="0.25">
      <c r="A1075" s="64" t="s">
        <v>2146</v>
      </c>
      <c r="B1075" s="65" t="s">
        <v>2144</v>
      </c>
      <c r="C1075" s="65" t="s">
        <v>2145</v>
      </c>
      <c r="D1075" s="59" t="s">
        <v>7394</v>
      </c>
      <c r="E1075" s="66">
        <v>19800</v>
      </c>
      <c r="F1075" s="66">
        <v>0</v>
      </c>
      <c r="G1075" s="67">
        <f t="shared" si="61"/>
        <v>0</v>
      </c>
      <c r="H1075" s="68">
        <f t="shared" si="60"/>
        <v>0</v>
      </c>
      <c r="I1075" s="59">
        <v>0</v>
      </c>
      <c r="J1075" s="60">
        <v>0</v>
      </c>
      <c r="K1075" s="60">
        <v>0</v>
      </c>
      <c r="L1075" s="57" t="s">
        <v>7419</v>
      </c>
      <c r="M1075" s="57"/>
      <c r="N1075" t="s">
        <v>10939</v>
      </c>
      <c r="T1075" s="2">
        <v>258</v>
      </c>
      <c r="U1075" s="2">
        <f t="shared" si="62"/>
        <v>19542</v>
      </c>
    </row>
    <row r="1076" spans="1:21" customFormat="1" ht="15" x14ac:dyDescent="0.25">
      <c r="A1076" s="32" t="s">
        <v>5189</v>
      </c>
      <c r="B1076" s="33" t="s">
        <v>2147</v>
      </c>
      <c r="C1076" s="33" t="s">
        <v>2148</v>
      </c>
      <c r="D1076" s="62"/>
      <c r="E1076" s="61">
        <v>52</v>
      </c>
      <c r="F1076" s="61">
        <v>1664000</v>
      </c>
      <c r="G1076" s="36">
        <f t="shared" si="61"/>
        <v>64</v>
      </c>
      <c r="H1076" s="37">
        <f t="shared" si="60"/>
        <v>32000</v>
      </c>
      <c r="I1076" s="62"/>
      <c r="J1076" s="63"/>
      <c r="K1076" s="63">
        <v>0</v>
      </c>
      <c r="L1076" s="57" t="s">
        <v>7420</v>
      </c>
      <c r="M1076" s="57"/>
      <c r="N1076" t="s">
        <v>10937</v>
      </c>
      <c r="T1076" s="2">
        <v>0</v>
      </c>
      <c r="U1076" s="2">
        <f t="shared" si="62"/>
        <v>52</v>
      </c>
    </row>
    <row r="1077" spans="1:21" customFormat="1" ht="15" x14ac:dyDescent="0.25">
      <c r="A1077" s="38" t="s">
        <v>5189</v>
      </c>
      <c r="B1077" s="39" t="s">
        <v>2149</v>
      </c>
      <c r="C1077" s="39" t="s">
        <v>2150</v>
      </c>
      <c r="D1077" s="57"/>
      <c r="E1077" s="45">
        <v>4</v>
      </c>
      <c r="F1077" s="45">
        <v>307633.201581028</v>
      </c>
      <c r="G1077" s="42">
        <f t="shared" si="61"/>
        <v>11.832046214654923</v>
      </c>
      <c r="H1077" s="43">
        <f t="shared" si="60"/>
        <v>76908.300395257</v>
      </c>
      <c r="I1077" s="57"/>
      <c r="J1077" s="58"/>
      <c r="K1077" s="58"/>
      <c r="L1077" s="57" t="s">
        <v>7419</v>
      </c>
      <c r="M1077" s="57"/>
      <c r="N1077" t="s">
        <v>10939</v>
      </c>
      <c r="O1077" s="2"/>
      <c r="P1077" s="2"/>
      <c r="Q1077" s="2"/>
      <c r="R1077" s="2"/>
      <c r="S1077" s="2"/>
      <c r="T1077" s="2">
        <v>32</v>
      </c>
      <c r="U1077" s="2">
        <f t="shared" si="62"/>
        <v>-28</v>
      </c>
    </row>
    <row r="1078" spans="1:21" customFormat="1" ht="15" x14ac:dyDescent="0.25">
      <c r="A1078" s="38" t="s">
        <v>5189</v>
      </c>
      <c r="B1078" s="39" t="s">
        <v>2151</v>
      </c>
      <c r="C1078" s="39" t="s">
        <v>2152</v>
      </c>
      <c r="D1078" s="57"/>
      <c r="E1078" s="45">
        <v>6</v>
      </c>
      <c r="F1078" s="45">
        <v>468000</v>
      </c>
      <c r="G1078" s="42">
        <f t="shared" si="61"/>
        <v>18</v>
      </c>
      <c r="H1078" s="43">
        <f t="shared" si="60"/>
        <v>78000</v>
      </c>
      <c r="I1078" s="57"/>
      <c r="J1078" s="58"/>
      <c r="K1078" s="58">
        <v>0</v>
      </c>
      <c r="L1078" s="57" t="s">
        <v>7420</v>
      </c>
      <c r="M1078" s="57"/>
      <c r="N1078" t="s">
        <v>10937</v>
      </c>
      <c r="T1078" s="2">
        <v>0</v>
      </c>
      <c r="U1078" s="2">
        <f t="shared" si="62"/>
        <v>6</v>
      </c>
    </row>
    <row r="1079" spans="1:21" customFormat="1" ht="15" x14ac:dyDescent="0.25">
      <c r="A1079" s="38" t="s">
        <v>5189</v>
      </c>
      <c r="B1079" s="39" t="s">
        <v>2153</v>
      </c>
      <c r="C1079" s="39" t="s">
        <v>2154</v>
      </c>
      <c r="D1079" s="57"/>
      <c r="E1079" s="45">
        <v>11</v>
      </c>
      <c r="F1079" s="45">
        <v>1815000</v>
      </c>
      <c r="G1079" s="42">
        <f t="shared" si="61"/>
        <v>69.807692307692307</v>
      </c>
      <c r="H1079" s="43">
        <f t="shared" si="60"/>
        <v>165000</v>
      </c>
      <c r="I1079" s="57"/>
      <c r="J1079" s="58"/>
      <c r="K1079" s="58"/>
      <c r="L1079" s="57" t="s">
        <v>7419</v>
      </c>
      <c r="M1079" s="57"/>
      <c r="N1079" t="s">
        <v>10939</v>
      </c>
      <c r="T1079" s="2">
        <v>4</v>
      </c>
      <c r="U1079" s="2">
        <f t="shared" si="62"/>
        <v>7</v>
      </c>
    </row>
    <row r="1080" spans="1:21" customFormat="1" ht="15" x14ac:dyDescent="0.25">
      <c r="A1080" s="38" t="s">
        <v>5189</v>
      </c>
      <c r="B1080" s="39" t="s">
        <v>2155</v>
      </c>
      <c r="C1080" s="39" t="s">
        <v>2156</v>
      </c>
      <c r="D1080" s="57"/>
      <c r="E1080" s="45">
        <v>10</v>
      </c>
      <c r="F1080" s="45">
        <v>10000</v>
      </c>
      <c r="G1080" s="42">
        <f t="shared" si="61"/>
        <v>0.38461538461538464</v>
      </c>
      <c r="H1080" s="43">
        <f t="shared" si="60"/>
        <v>1000</v>
      </c>
      <c r="I1080" s="57"/>
      <c r="J1080" s="58"/>
      <c r="K1080" s="58"/>
      <c r="L1080" s="57" t="s">
        <v>7419</v>
      </c>
      <c r="M1080" s="57"/>
      <c r="N1080" t="s">
        <v>10939</v>
      </c>
      <c r="T1080" s="2">
        <v>9</v>
      </c>
      <c r="U1080" s="2">
        <f t="shared" si="62"/>
        <v>1</v>
      </c>
    </row>
    <row r="1081" spans="1:21" customFormat="1" ht="15" x14ac:dyDescent="0.25">
      <c r="A1081" s="38" t="s">
        <v>5189</v>
      </c>
      <c r="B1081" s="39" t="s">
        <v>2157</v>
      </c>
      <c r="C1081" s="39" t="s">
        <v>2158</v>
      </c>
      <c r="D1081" s="57"/>
      <c r="E1081" s="45">
        <v>6</v>
      </c>
      <c r="F1081" s="45">
        <v>90000</v>
      </c>
      <c r="G1081" s="42">
        <f t="shared" si="61"/>
        <v>3.4615384615384617</v>
      </c>
      <c r="H1081" s="43">
        <f t="shared" si="60"/>
        <v>15000</v>
      </c>
      <c r="I1081" s="57"/>
      <c r="J1081" s="58"/>
      <c r="K1081" s="58"/>
      <c r="L1081" s="57" t="s">
        <v>7419</v>
      </c>
      <c r="M1081" s="57"/>
      <c r="N1081" t="s">
        <v>10939</v>
      </c>
      <c r="O1081" s="2"/>
      <c r="P1081" s="2"/>
      <c r="Q1081" s="2"/>
      <c r="R1081" s="2"/>
      <c r="S1081" s="2"/>
      <c r="T1081" s="2">
        <v>6</v>
      </c>
      <c r="U1081" s="2">
        <f t="shared" si="62"/>
        <v>0</v>
      </c>
    </row>
    <row r="1082" spans="1:21" customFormat="1" ht="15" x14ac:dyDescent="0.25">
      <c r="A1082" s="38" t="s">
        <v>5189</v>
      </c>
      <c r="B1082" s="39" t="s">
        <v>2159</v>
      </c>
      <c r="C1082" s="39" t="s">
        <v>2160</v>
      </c>
      <c r="D1082" s="57"/>
      <c r="E1082" s="45">
        <v>1</v>
      </c>
      <c r="F1082" s="45">
        <v>2390000</v>
      </c>
      <c r="G1082" s="42">
        <f t="shared" si="61"/>
        <v>91.92307692307692</v>
      </c>
      <c r="H1082" s="43">
        <f t="shared" si="60"/>
        <v>2390000</v>
      </c>
      <c r="I1082" s="57"/>
      <c r="J1082" s="58"/>
      <c r="K1082" s="58">
        <v>0</v>
      </c>
      <c r="L1082" s="57" t="s">
        <v>7420</v>
      </c>
      <c r="M1082" s="57"/>
      <c r="N1082" t="s">
        <v>10937</v>
      </c>
      <c r="T1082" s="2">
        <v>0</v>
      </c>
      <c r="U1082" s="2">
        <f t="shared" si="62"/>
        <v>1</v>
      </c>
    </row>
    <row r="1083" spans="1:21" customFormat="1" ht="15" x14ac:dyDescent="0.25">
      <c r="A1083" s="38" t="s">
        <v>5189</v>
      </c>
      <c r="B1083" s="39" t="s">
        <v>2161</v>
      </c>
      <c r="C1083" s="39" t="s">
        <v>2162</v>
      </c>
      <c r="D1083" s="57"/>
      <c r="E1083" s="45">
        <v>3</v>
      </c>
      <c r="F1083" s="45">
        <v>1500000</v>
      </c>
      <c r="G1083" s="42">
        <f t="shared" si="61"/>
        <v>57.692307692307693</v>
      </c>
      <c r="H1083" s="43">
        <f t="shared" si="60"/>
        <v>500000</v>
      </c>
      <c r="I1083" s="57"/>
      <c r="J1083" s="58"/>
      <c r="K1083" s="58"/>
      <c r="L1083" s="57" t="s">
        <v>7419</v>
      </c>
      <c r="M1083" s="57"/>
      <c r="N1083" t="s">
        <v>10939</v>
      </c>
      <c r="T1083" s="2">
        <v>2</v>
      </c>
      <c r="U1083" s="2">
        <f t="shared" si="62"/>
        <v>1</v>
      </c>
    </row>
    <row r="1084" spans="1:21" customFormat="1" ht="15" x14ac:dyDescent="0.25">
      <c r="A1084" s="38" t="s">
        <v>5189</v>
      </c>
      <c r="B1084" s="39" t="s">
        <v>2163</v>
      </c>
      <c r="C1084" s="39" t="s">
        <v>2164</v>
      </c>
      <c r="D1084" s="57"/>
      <c r="E1084" s="45">
        <v>5</v>
      </c>
      <c r="F1084" s="45">
        <v>3000000</v>
      </c>
      <c r="G1084" s="42">
        <f t="shared" si="61"/>
        <v>115.38461538461539</v>
      </c>
      <c r="H1084" s="43">
        <f t="shared" si="60"/>
        <v>600000</v>
      </c>
      <c r="I1084" s="57"/>
      <c r="J1084" s="58"/>
      <c r="K1084" s="58">
        <v>0</v>
      </c>
      <c r="L1084" s="57" t="s">
        <v>7420</v>
      </c>
      <c r="M1084" s="57"/>
      <c r="N1084" t="s">
        <v>10937</v>
      </c>
      <c r="T1084" s="2">
        <v>0</v>
      </c>
      <c r="U1084" s="2">
        <f t="shared" si="62"/>
        <v>5</v>
      </c>
    </row>
    <row r="1085" spans="1:21" customFormat="1" ht="15" x14ac:dyDescent="0.25">
      <c r="A1085" s="38" t="s">
        <v>5189</v>
      </c>
      <c r="B1085" s="39" t="s">
        <v>2165</v>
      </c>
      <c r="C1085" s="39" t="s">
        <v>2166</v>
      </c>
      <c r="D1085" s="57"/>
      <c r="E1085" s="45">
        <v>5</v>
      </c>
      <c r="F1085" s="45">
        <v>1256875</v>
      </c>
      <c r="G1085" s="42">
        <f t="shared" si="61"/>
        <v>48.341346153846153</v>
      </c>
      <c r="H1085" s="43">
        <f t="shared" si="60"/>
        <v>251375</v>
      </c>
      <c r="I1085" s="57"/>
      <c r="J1085" s="58"/>
      <c r="K1085" s="58"/>
      <c r="L1085" s="57" t="s">
        <v>7419</v>
      </c>
      <c r="M1085" s="57"/>
      <c r="N1085" t="s">
        <v>10939</v>
      </c>
      <c r="O1085" s="2"/>
      <c r="P1085" s="2"/>
      <c r="Q1085" s="2"/>
      <c r="R1085" s="2"/>
      <c r="S1085" s="2"/>
      <c r="T1085" s="2">
        <v>5</v>
      </c>
      <c r="U1085" s="2">
        <f t="shared" si="62"/>
        <v>0</v>
      </c>
    </row>
    <row r="1086" spans="1:21" customFormat="1" ht="15" x14ac:dyDescent="0.25">
      <c r="A1086" s="38" t="s">
        <v>5189</v>
      </c>
      <c r="B1086" s="39" t="s">
        <v>2167</v>
      </c>
      <c r="C1086" s="39" t="s">
        <v>2168</v>
      </c>
      <c r="D1086" s="57"/>
      <c r="E1086" s="45">
        <v>100</v>
      </c>
      <c r="F1086" s="45">
        <v>5752940.8674497977</v>
      </c>
      <c r="G1086" s="42">
        <f t="shared" si="61"/>
        <v>221.26695644037684</v>
      </c>
      <c r="H1086" s="43">
        <f t="shared" si="60"/>
        <v>57529.40867449798</v>
      </c>
      <c r="I1086" s="57"/>
      <c r="J1086" s="58"/>
      <c r="K1086" s="58"/>
      <c r="L1086" s="57" t="s">
        <v>7419</v>
      </c>
      <c r="M1086" s="57"/>
      <c r="N1086" t="s">
        <v>10939</v>
      </c>
      <c r="T1086" s="2">
        <v>100</v>
      </c>
      <c r="U1086" s="2">
        <f t="shared" si="62"/>
        <v>0</v>
      </c>
    </row>
    <row r="1087" spans="1:21" customFormat="1" ht="15" x14ac:dyDescent="0.25">
      <c r="A1087" s="38" t="s">
        <v>5189</v>
      </c>
      <c r="B1087" s="39" t="s">
        <v>2169</v>
      </c>
      <c r="C1087" s="39" t="s">
        <v>2170</v>
      </c>
      <c r="D1087" s="57"/>
      <c r="E1087" s="45">
        <v>5</v>
      </c>
      <c r="F1087" s="45">
        <v>375000</v>
      </c>
      <c r="G1087" s="42">
        <f t="shared" si="61"/>
        <v>14.423076923076923</v>
      </c>
      <c r="H1087" s="43">
        <f t="shared" si="60"/>
        <v>75000</v>
      </c>
      <c r="I1087" s="57"/>
      <c r="J1087" s="58"/>
      <c r="K1087" s="58">
        <v>0</v>
      </c>
      <c r="L1087" s="57" t="s">
        <v>7420</v>
      </c>
      <c r="M1087" s="57"/>
      <c r="N1087" t="s">
        <v>10937</v>
      </c>
      <c r="T1087" s="2">
        <v>0</v>
      </c>
      <c r="U1087" s="2">
        <f t="shared" si="62"/>
        <v>5</v>
      </c>
    </row>
    <row r="1088" spans="1:21" customFormat="1" ht="15" x14ac:dyDescent="0.25">
      <c r="A1088" s="38" t="s">
        <v>5189</v>
      </c>
      <c r="B1088" s="39" t="s">
        <v>2171</v>
      </c>
      <c r="C1088" s="39" t="s">
        <v>2172</v>
      </c>
      <c r="D1088" s="57"/>
      <c r="E1088" s="45">
        <v>5</v>
      </c>
      <c r="F1088" s="45">
        <v>345555.55555555579</v>
      </c>
      <c r="G1088" s="42">
        <f t="shared" si="61"/>
        <v>13.2905982905983</v>
      </c>
      <c r="H1088" s="43">
        <f t="shared" si="60"/>
        <v>69111.111111111153</v>
      </c>
      <c r="I1088" s="57"/>
      <c r="J1088" s="58"/>
      <c r="K1088" s="58"/>
      <c r="L1088" s="57" t="s">
        <v>7419</v>
      </c>
      <c r="M1088" s="57"/>
      <c r="N1088" t="s">
        <v>10939</v>
      </c>
      <c r="O1088" s="2"/>
      <c r="P1088" s="2"/>
      <c r="Q1088" s="2"/>
      <c r="R1088" s="2"/>
      <c r="S1088" s="2"/>
      <c r="T1088" s="2">
        <v>2</v>
      </c>
      <c r="U1088" s="2">
        <f t="shared" si="62"/>
        <v>3</v>
      </c>
    </row>
    <row r="1089" spans="1:21" customFormat="1" ht="15" x14ac:dyDescent="0.25">
      <c r="A1089" s="38" t="s">
        <v>5189</v>
      </c>
      <c r="B1089" s="39" t="s">
        <v>2173</v>
      </c>
      <c r="C1089" s="39" t="s">
        <v>2174</v>
      </c>
      <c r="D1089" s="57"/>
      <c r="E1089" s="45">
        <v>30</v>
      </c>
      <c r="F1089" s="45">
        <v>270000</v>
      </c>
      <c r="G1089" s="42">
        <f t="shared" si="61"/>
        <v>10.384615384615385</v>
      </c>
      <c r="H1089" s="43">
        <f t="shared" si="60"/>
        <v>9000</v>
      </c>
      <c r="I1089" s="57"/>
      <c r="J1089" s="58"/>
      <c r="K1089" s="58"/>
      <c r="L1089" s="57" t="s">
        <v>7419</v>
      </c>
      <c r="M1089" s="57"/>
      <c r="N1089" t="s">
        <v>10939</v>
      </c>
      <c r="T1089" s="2">
        <v>30</v>
      </c>
      <c r="U1089" s="2">
        <f t="shared" si="62"/>
        <v>0</v>
      </c>
    </row>
    <row r="1090" spans="1:21" customFormat="1" ht="15" x14ac:dyDescent="0.25">
      <c r="A1090" s="38" t="s">
        <v>5189</v>
      </c>
      <c r="B1090" s="39" t="s">
        <v>2175</v>
      </c>
      <c r="C1090" s="39" t="s">
        <v>2176</v>
      </c>
      <c r="D1090" s="57"/>
      <c r="E1090" s="45">
        <v>9</v>
      </c>
      <c r="F1090" s="45">
        <v>207000</v>
      </c>
      <c r="G1090" s="42">
        <f t="shared" si="61"/>
        <v>7.9615384615384617</v>
      </c>
      <c r="H1090" s="43">
        <f t="shared" si="60"/>
        <v>23000</v>
      </c>
      <c r="I1090" s="57"/>
      <c r="J1090" s="58"/>
      <c r="K1090" s="58">
        <v>0</v>
      </c>
      <c r="L1090" s="57" t="s">
        <v>7420</v>
      </c>
      <c r="M1090" s="57"/>
      <c r="N1090" t="s">
        <v>10937</v>
      </c>
      <c r="O1090" s="2"/>
      <c r="P1090" s="2"/>
      <c r="Q1090" s="2"/>
      <c r="R1090" s="2"/>
      <c r="S1090" s="2"/>
      <c r="T1090" s="2">
        <v>9</v>
      </c>
      <c r="U1090" s="2">
        <f t="shared" si="62"/>
        <v>0</v>
      </c>
    </row>
    <row r="1091" spans="1:21" customFormat="1" ht="15" x14ac:dyDescent="0.25">
      <c r="A1091" s="38" t="s">
        <v>5189</v>
      </c>
      <c r="B1091" s="39" t="s">
        <v>2177</v>
      </c>
      <c r="C1091" s="39" t="s">
        <v>2178</v>
      </c>
      <c r="D1091" s="57"/>
      <c r="E1091" s="45">
        <v>1</v>
      </c>
      <c r="F1091" s="45">
        <v>1585000</v>
      </c>
      <c r="G1091" s="42">
        <f t="shared" si="61"/>
        <v>60.96153846153846</v>
      </c>
      <c r="H1091" s="43">
        <f t="shared" si="60"/>
        <v>1585000</v>
      </c>
      <c r="I1091" s="57"/>
      <c r="J1091" s="58"/>
      <c r="K1091" s="58"/>
      <c r="L1091" s="57" t="s">
        <v>7419</v>
      </c>
      <c r="M1091" s="57"/>
      <c r="N1091" t="s">
        <v>10939</v>
      </c>
      <c r="T1091" s="2">
        <v>1</v>
      </c>
      <c r="U1091" s="2">
        <f t="shared" si="62"/>
        <v>0</v>
      </c>
    </row>
    <row r="1092" spans="1:21" customFormat="1" ht="22.5" x14ac:dyDescent="0.25">
      <c r="A1092" s="38" t="s">
        <v>5189</v>
      </c>
      <c r="B1092" s="39" t="s">
        <v>2179</v>
      </c>
      <c r="C1092" s="39" t="s">
        <v>2180</v>
      </c>
      <c r="D1092" s="57"/>
      <c r="E1092" s="45">
        <v>200</v>
      </c>
      <c r="F1092" s="45">
        <v>252600</v>
      </c>
      <c r="G1092" s="42">
        <f t="shared" si="61"/>
        <v>9.7153846153846146</v>
      </c>
      <c r="H1092" s="43">
        <f t="shared" si="60"/>
        <v>1263</v>
      </c>
      <c r="I1092" s="57"/>
      <c r="J1092" s="58"/>
      <c r="K1092" s="58"/>
      <c r="L1092" s="57" t="s">
        <v>7419</v>
      </c>
      <c r="M1092" s="57"/>
      <c r="N1092" t="s">
        <v>10939</v>
      </c>
      <c r="T1092" s="2">
        <v>195</v>
      </c>
      <c r="U1092" s="2">
        <f t="shared" si="62"/>
        <v>5</v>
      </c>
    </row>
    <row r="1093" spans="1:21" customFormat="1" ht="15" x14ac:dyDescent="0.25">
      <c r="A1093" s="38" t="s">
        <v>5189</v>
      </c>
      <c r="B1093" s="39" t="s">
        <v>2181</v>
      </c>
      <c r="C1093" s="39" t="s">
        <v>2182</v>
      </c>
      <c r="D1093" s="57"/>
      <c r="E1093" s="45">
        <v>6</v>
      </c>
      <c r="F1093" s="45">
        <v>40114285.714285702</v>
      </c>
      <c r="G1093" s="42">
        <f t="shared" si="61"/>
        <v>1542.8571428571424</v>
      </c>
      <c r="H1093" s="43">
        <f t="shared" ref="H1093:H1156" si="63">IFERROR(F1093/E1093,0)</f>
        <v>6685714.2857142836</v>
      </c>
      <c r="I1093" s="57"/>
      <c r="J1093" s="58"/>
      <c r="K1093" s="58"/>
      <c r="L1093" s="57" t="s">
        <v>7419</v>
      </c>
      <c r="M1093" s="57"/>
      <c r="N1093" t="s">
        <v>10939</v>
      </c>
      <c r="T1093" s="2">
        <v>6</v>
      </c>
      <c r="U1093" s="2">
        <f t="shared" si="62"/>
        <v>0</v>
      </c>
    </row>
    <row r="1094" spans="1:21" customFormat="1" ht="15" x14ac:dyDescent="0.25">
      <c r="A1094" s="38" t="s">
        <v>5189</v>
      </c>
      <c r="B1094" s="39" t="s">
        <v>2183</v>
      </c>
      <c r="C1094" s="39" t="s">
        <v>2184</v>
      </c>
      <c r="D1094" s="57"/>
      <c r="E1094" s="45">
        <v>1</v>
      </c>
      <c r="F1094" s="45">
        <v>1000000</v>
      </c>
      <c r="G1094" s="42">
        <f t="shared" ref="G1094:G1157" si="64">+F1094/$G$1</f>
        <v>38.46153846153846</v>
      </c>
      <c r="H1094" s="43">
        <f t="shared" si="63"/>
        <v>1000000</v>
      </c>
      <c r="I1094" s="57"/>
      <c r="J1094" s="58"/>
      <c r="K1094" s="58"/>
      <c r="L1094" s="57" t="s">
        <v>7419</v>
      </c>
      <c r="M1094" s="57"/>
      <c r="N1094" t="s">
        <v>10939</v>
      </c>
      <c r="T1094" s="2">
        <v>1</v>
      </c>
      <c r="U1094" s="2">
        <f t="shared" ref="U1094:U1157" si="65">+E1094-T1094</f>
        <v>0</v>
      </c>
    </row>
    <row r="1095" spans="1:21" customFormat="1" ht="15" x14ac:dyDescent="0.25">
      <c r="A1095" s="38" t="s">
        <v>5189</v>
      </c>
      <c r="B1095" s="39" t="s">
        <v>2185</v>
      </c>
      <c r="C1095" s="39" t="s">
        <v>2186</v>
      </c>
      <c r="D1095" s="57"/>
      <c r="E1095" s="45">
        <v>5</v>
      </c>
      <c r="F1095" s="45">
        <v>2500000</v>
      </c>
      <c r="G1095" s="42">
        <f t="shared" si="64"/>
        <v>96.15384615384616</v>
      </c>
      <c r="H1095" s="43">
        <f t="shared" si="63"/>
        <v>500000</v>
      </c>
      <c r="I1095" s="57"/>
      <c r="J1095" s="58"/>
      <c r="K1095" s="58"/>
      <c r="L1095" s="57" t="s">
        <v>7419</v>
      </c>
      <c r="M1095" s="57"/>
      <c r="N1095" t="s">
        <v>10939</v>
      </c>
      <c r="T1095" s="2">
        <v>5</v>
      </c>
      <c r="U1095" s="2">
        <f t="shared" si="65"/>
        <v>0</v>
      </c>
    </row>
    <row r="1096" spans="1:21" customFormat="1" ht="15" x14ac:dyDescent="0.25">
      <c r="A1096" s="38" t="s">
        <v>5189</v>
      </c>
      <c r="B1096" s="39" t="s">
        <v>2187</v>
      </c>
      <c r="C1096" s="39" t="s">
        <v>2188</v>
      </c>
      <c r="D1096" s="57"/>
      <c r="E1096" s="45">
        <v>30</v>
      </c>
      <c r="F1096" s="45">
        <v>12929032.258064516</v>
      </c>
      <c r="G1096" s="42">
        <f t="shared" si="64"/>
        <v>497.27047146401986</v>
      </c>
      <c r="H1096" s="43">
        <f t="shared" si="63"/>
        <v>430967.74193548388</v>
      </c>
      <c r="I1096" s="57"/>
      <c r="J1096" s="58"/>
      <c r="K1096" s="58"/>
      <c r="L1096" s="57" t="s">
        <v>7419</v>
      </c>
      <c r="M1096" s="57"/>
      <c r="N1096" t="s">
        <v>10939</v>
      </c>
      <c r="T1096" s="2">
        <v>30</v>
      </c>
      <c r="U1096" s="2">
        <f t="shared" si="65"/>
        <v>0</v>
      </c>
    </row>
    <row r="1097" spans="1:21" customFormat="1" ht="15" x14ac:dyDescent="0.25">
      <c r="A1097" s="38" t="s">
        <v>5189</v>
      </c>
      <c r="B1097" s="39" t="s">
        <v>2189</v>
      </c>
      <c r="C1097" s="39" t="s">
        <v>2190</v>
      </c>
      <c r="D1097" s="57"/>
      <c r="E1097" s="45">
        <v>1</v>
      </c>
      <c r="F1097" s="45">
        <v>5990000</v>
      </c>
      <c r="G1097" s="42">
        <f t="shared" si="64"/>
        <v>230.38461538461539</v>
      </c>
      <c r="H1097" s="43">
        <f t="shared" si="63"/>
        <v>5990000</v>
      </c>
      <c r="I1097" s="57"/>
      <c r="J1097" s="58"/>
      <c r="K1097" s="58"/>
      <c r="L1097" s="57" t="s">
        <v>7419</v>
      </c>
      <c r="M1097" s="57"/>
      <c r="N1097" t="s">
        <v>10939</v>
      </c>
      <c r="T1097" s="2">
        <v>1</v>
      </c>
      <c r="U1097" s="2">
        <f t="shared" si="65"/>
        <v>0</v>
      </c>
    </row>
    <row r="1098" spans="1:21" customFormat="1" ht="22.5" x14ac:dyDescent="0.25">
      <c r="A1098" s="38" t="s">
        <v>5189</v>
      </c>
      <c r="B1098" s="39" t="s">
        <v>2191</v>
      </c>
      <c r="C1098" s="39" t="s">
        <v>2192</v>
      </c>
      <c r="D1098" s="57"/>
      <c r="E1098" s="45">
        <v>1600</v>
      </c>
      <c r="F1098" s="45">
        <v>1128000</v>
      </c>
      <c r="G1098" s="42">
        <f t="shared" si="64"/>
        <v>43.384615384615387</v>
      </c>
      <c r="H1098" s="43">
        <f t="shared" si="63"/>
        <v>705</v>
      </c>
      <c r="I1098" s="57"/>
      <c r="J1098" s="58"/>
      <c r="K1098" s="58"/>
      <c r="L1098" s="57" t="s">
        <v>7419</v>
      </c>
      <c r="M1098" s="57"/>
      <c r="N1098" t="s">
        <v>10939</v>
      </c>
      <c r="T1098" s="2">
        <v>1600</v>
      </c>
      <c r="U1098" s="2">
        <f t="shared" si="65"/>
        <v>0</v>
      </c>
    </row>
    <row r="1099" spans="1:21" customFormat="1" ht="22.5" x14ac:dyDescent="0.25">
      <c r="A1099" s="38" t="s">
        <v>5189</v>
      </c>
      <c r="B1099" s="39" t="s">
        <v>2193</v>
      </c>
      <c r="C1099" s="39" t="s">
        <v>2194</v>
      </c>
      <c r="D1099" s="57"/>
      <c r="E1099" s="45">
        <v>1400</v>
      </c>
      <c r="F1099" s="45">
        <v>1134000</v>
      </c>
      <c r="G1099" s="42">
        <f t="shared" si="64"/>
        <v>43.615384615384613</v>
      </c>
      <c r="H1099" s="43">
        <f t="shared" si="63"/>
        <v>810</v>
      </c>
      <c r="I1099" s="57"/>
      <c r="J1099" s="58"/>
      <c r="K1099" s="58"/>
      <c r="L1099" s="57" t="s">
        <v>7419</v>
      </c>
      <c r="M1099" s="57"/>
      <c r="N1099" t="s">
        <v>10939</v>
      </c>
      <c r="T1099" s="2">
        <v>1400</v>
      </c>
      <c r="U1099" s="2">
        <f t="shared" si="65"/>
        <v>0</v>
      </c>
    </row>
    <row r="1100" spans="1:21" customFormat="1" ht="15" x14ac:dyDescent="0.25">
      <c r="A1100" s="38" t="s">
        <v>5189</v>
      </c>
      <c r="B1100" s="39" t="s">
        <v>2195</v>
      </c>
      <c r="C1100" s="39" t="s">
        <v>2196</v>
      </c>
      <c r="D1100" s="57"/>
      <c r="E1100" s="45">
        <v>10</v>
      </c>
      <c r="F1100" s="45">
        <v>330000</v>
      </c>
      <c r="G1100" s="42">
        <f t="shared" si="64"/>
        <v>12.692307692307692</v>
      </c>
      <c r="H1100" s="43">
        <f t="shared" si="63"/>
        <v>33000</v>
      </c>
      <c r="I1100" s="57"/>
      <c r="J1100" s="58"/>
      <c r="K1100" s="58">
        <v>0</v>
      </c>
      <c r="L1100" s="57" t="s">
        <v>7420</v>
      </c>
      <c r="M1100" s="57"/>
      <c r="N1100" t="s">
        <v>10937</v>
      </c>
      <c r="O1100" s="2"/>
      <c r="P1100" s="2"/>
      <c r="Q1100" s="2"/>
      <c r="R1100" s="2"/>
      <c r="S1100" s="2"/>
      <c r="T1100" s="2">
        <v>10</v>
      </c>
      <c r="U1100" s="2">
        <f t="shared" si="65"/>
        <v>0</v>
      </c>
    </row>
    <row r="1101" spans="1:21" customFormat="1" ht="15" x14ac:dyDescent="0.25">
      <c r="A1101" s="38" t="s">
        <v>5189</v>
      </c>
      <c r="B1101" s="39" t="s">
        <v>2197</v>
      </c>
      <c r="C1101" s="39" t="s">
        <v>2198</v>
      </c>
      <c r="D1101" s="57"/>
      <c r="E1101" s="45">
        <v>52</v>
      </c>
      <c r="F1101" s="45">
        <v>822331.06575963786</v>
      </c>
      <c r="G1101" s="42">
        <f t="shared" si="64"/>
        <v>31.628117913832224</v>
      </c>
      <c r="H1101" s="43">
        <f t="shared" si="63"/>
        <v>15814.058956916113</v>
      </c>
      <c r="I1101" s="57"/>
      <c r="J1101" s="58"/>
      <c r="K1101" s="58"/>
      <c r="L1101" s="57" t="s">
        <v>7419</v>
      </c>
      <c r="M1101" s="57"/>
      <c r="N1101" t="s">
        <v>10939</v>
      </c>
      <c r="T1101" s="2">
        <v>37</v>
      </c>
      <c r="U1101" s="2">
        <f t="shared" si="65"/>
        <v>15</v>
      </c>
    </row>
    <row r="1102" spans="1:21" customFormat="1" ht="15" x14ac:dyDescent="0.25">
      <c r="A1102" s="38" t="s">
        <v>5189</v>
      </c>
      <c r="B1102" s="39" t="s">
        <v>2199</v>
      </c>
      <c r="C1102" s="39" t="s">
        <v>2200</v>
      </c>
      <c r="D1102" s="57"/>
      <c r="E1102" s="45">
        <v>2</v>
      </c>
      <c r="F1102" s="45">
        <v>34000000</v>
      </c>
      <c r="G1102" s="42">
        <f t="shared" si="64"/>
        <v>1307.6923076923076</v>
      </c>
      <c r="H1102" s="43">
        <f t="shared" si="63"/>
        <v>17000000</v>
      </c>
      <c r="I1102" s="57"/>
      <c r="J1102" s="58"/>
      <c r="K1102" s="58"/>
      <c r="L1102" s="57" t="s">
        <v>7419</v>
      </c>
      <c r="M1102" s="57"/>
      <c r="N1102" t="s">
        <v>10939</v>
      </c>
      <c r="T1102" s="2">
        <v>2</v>
      </c>
      <c r="U1102" s="2">
        <f t="shared" si="65"/>
        <v>0</v>
      </c>
    </row>
    <row r="1103" spans="1:21" customFormat="1" ht="15" x14ac:dyDescent="0.25">
      <c r="A1103" s="38" t="s">
        <v>5189</v>
      </c>
      <c r="B1103" s="39" t="s">
        <v>2201</v>
      </c>
      <c r="C1103" s="39" t="s">
        <v>2202</v>
      </c>
      <c r="D1103" s="57"/>
      <c r="E1103" s="45">
        <v>4</v>
      </c>
      <c r="F1103" s="45">
        <v>60800000</v>
      </c>
      <c r="G1103" s="42">
        <f t="shared" si="64"/>
        <v>2338.4615384615386</v>
      </c>
      <c r="H1103" s="43">
        <f t="shared" si="63"/>
        <v>15200000</v>
      </c>
      <c r="I1103" s="57"/>
      <c r="J1103" s="58"/>
      <c r="K1103" s="58"/>
      <c r="L1103" s="57" t="s">
        <v>7419</v>
      </c>
      <c r="M1103" s="57"/>
      <c r="N1103" t="s">
        <v>10937</v>
      </c>
      <c r="O1103" s="2" t="s">
        <v>10934</v>
      </c>
      <c r="P1103" s="2"/>
      <c r="Q1103" s="2"/>
      <c r="R1103" s="2"/>
      <c r="S1103" s="2"/>
      <c r="T1103" s="2">
        <v>4</v>
      </c>
      <c r="U1103" s="2">
        <f t="shared" si="65"/>
        <v>0</v>
      </c>
    </row>
    <row r="1104" spans="1:21" customFormat="1" ht="15" x14ac:dyDescent="0.25">
      <c r="A1104" s="38" t="s">
        <v>5189</v>
      </c>
      <c r="B1104" s="39" t="s">
        <v>2203</v>
      </c>
      <c r="C1104" s="39" t="s">
        <v>2204</v>
      </c>
      <c r="D1104" s="57"/>
      <c r="E1104" s="45">
        <v>3</v>
      </c>
      <c r="F1104" s="45">
        <v>8700000</v>
      </c>
      <c r="G1104" s="42">
        <f t="shared" si="64"/>
        <v>334.61538461538464</v>
      </c>
      <c r="H1104" s="43">
        <f t="shared" si="63"/>
        <v>2900000</v>
      </c>
      <c r="I1104" s="57"/>
      <c r="J1104" s="58"/>
      <c r="K1104" s="58">
        <v>0</v>
      </c>
      <c r="L1104" s="57" t="s">
        <v>7420</v>
      </c>
      <c r="M1104" s="57"/>
      <c r="N1104" t="s">
        <v>10937</v>
      </c>
      <c r="O1104" s="2"/>
      <c r="P1104" s="2"/>
      <c r="Q1104" s="2"/>
      <c r="R1104" s="2"/>
      <c r="S1104" s="2"/>
      <c r="T1104" s="2">
        <v>3</v>
      </c>
      <c r="U1104" s="2">
        <f t="shared" si="65"/>
        <v>0</v>
      </c>
    </row>
    <row r="1105" spans="1:21" customFormat="1" ht="15" x14ac:dyDescent="0.25">
      <c r="A1105" s="38" t="s">
        <v>5189</v>
      </c>
      <c r="B1105" s="39" t="s">
        <v>2205</v>
      </c>
      <c r="C1105" s="39" t="s">
        <v>2206</v>
      </c>
      <c r="D1105" s="57"/>
      <c r="E1105" s="45">
        <v>5</v>
      </c>
      <c r="F1105" s="45">
        <v>195000</v>
      </c>
      <c r="G1105" s="42">
        <f t="shared" si="64"/>
        <v>7.5</v>
      </c>
      <c r="H1105" s="43">
        <f t="shared" si="63"/>
        <v>39000</v>
      </c>
      <c r="I1105" s="57"/>
      <c r="J1105" s="58"/>
      <c r="K1105" s="58"/>
      <c r="L1105" s="57" t="s">
        <v>7419</v>
      </c>
      <c r="M1105" s="57"/>
      <c r="N1105" t="s">
        <v>10939</v>
      </c>
      <c r="T1105" s="2">
        <v>5</v>
      </c>
      <c r="U1105" s="2">
        <f t="shared" si="65"/>
        <v>0</v>
      </c>
    </row>
    <row r="1106" spans="1:21" customFormat="1" ht="15" x14ac:dyDescent="0.25">
      <c r="A1106" s="38" t="s">
        <v>5189</v>
      </c>
      <c r="B1106" s="39" t="s">
        <v>2207</v>
      </c>
      <c r="C1106" s="39" t="s">
        <v>2208</v>
      </c>
      <c r="D1106" s="57"/>
      <c r="E1106" s="45">
        <v>8</v>
      </c>
      <c r="F1106" s="45">
        <v>2826666.6666666688</v>
      </c>
      <c r="G1106" s="42">
        <f t="shared" si="64"/>
        <v>108.7179487179488</v>
      </c>
      <c r="H1106" s="43">
        <f t="shared" si="63"/>
        <v>353333.3333333336</v>
      </c>
      <c r="I1106" s="57"/>
      <c r="J1106" s="58"/>
      <c r="K1106" s="58"/>
      <c r="L1106" s="57" t="s">
        <v>7419</v>
      </c>
      <c r="M1106" s="57"/>
      <c r="N1106" t="s">
        <v>10939</v>
      </c>
      <c r="T1106" s="2">
        <v>8</v>
      </c>
      <c r="U1106" s="2">
        <f t="shared" si="65"/>
        <v>0</v>
      </c>
    </row>
    <row r="1107" spans="1:21" customFormat="1" ht="15" x14ac:dyDescent="0.25">
      <c r="A1107" s="38" t="s">
        <v>5189</v>
      </c>
      <c r="B1107" s="39" t="s">
        <v>2209</v>
      </c>
      <c r="C1107" s="39" t="s">
        <v>2210</v>
      </c>
      <c r="D1107" s="57"/>
      <c r="E1107" s="45">
        <v>5</v>
      </c>
      <c r="F1107" s="45">
        <v>2550000</v>
      </c>
      <c r="G1107" s="42">
        <f t="shared" si="64"/>
        <v>98.07692307692308</v>
      </c>
      <c r="H1107" s="43">
        <f t="shared" si="63"/>
        <v>510000</v>
      </c>
      <c r="I1107" s="57"/>
      <c r="J1107" s="58"/>
      <c r="K1107" s="58">
        <v>0</v>
      </c>
      <c r="L1107" s="57" t="s">
        <v>7420</v>
      </c>
      <c r="M1107" s="57"/>
      <c r="N1107" t="s">
        <v>10937</v>
      </c>
      <c r="O1107" s="2"/>
      <c r="P1107" s="2"/>
      <c r="Q1107" s="2"/>
      <c r="R1107" s="2"/>
      <c r="S1107" s="2"/>
      <c r="T1107" s="2">
        <v>4</v>
      </c>
      <c r="U1107" s="2">
        <f t="shared" si="65"/>
        <v>1</v>
      </c>
    </row>
    <row r="1108" spans="1:21" customFormat="1" ht="15" x14ac:dyDescent="0.25">
      <c r="A1108" s="38" t="s">
        <v>5189</v>
      </c>
      <c r="B1108" s="39" t="s">
        <v>2211</v>
      </c>
      <c r="C1108" s="39" t="s">
        <v>2212</v>
      </c>
      <c r="D1108" s="57"/>
      <c r="E1108" s="45">
        <v>5</v>
      </c>
      <c r="F1108" s="45">
        <v>2195000</v>
      </c>
      <c r="G1108" s="42">
        <f t="shared" si="64"/>
        <v>84.42307692307692</v>
      </c>
      <c r="H1108" s="43">
        <f t="shared" si="63"/>
        <v>439000</v>
      </c>
      <c r="I1108" s="57"/>
      <c r="J1108" s="58"/>
      <c r="K1108" s="58">
        <v>0</v>
      </c>
      <c r="L1108" s="57" t="s">
        <v>7420</v>
      </c>
      <c r="M1108" s="57"/>
      <c r="N1108" t="s">
        <v>10937</v>
      </c>
      <c r="O1108" s="2"/>
      <c r="P1108" s="2"/>
      <c r="Q1108" s="2"/>
      <c r="R1108" s="2"/>
      <c r="S1108" s="2"/>
      <c r="T1108" s="2">
        <v>5</v>
      </c>
      <c r="U1108" s="2">
        <f t="shared" si="65"/>
        <v>0</v>
      </c>
    </row>
    <row r="1109" spans="1:21" customFormat="1" ht="15" x14ac:dyDescent="0.25">
      <c r="A1109" s="38" t="s">
        <v>5189</v>
      </c>
      <c r="B1109" s="39" t="s">
        <v>2213</v>
      </c>
      <c r="C1109" s="39" t="s">
        <v>2214</v>
      </c>
      <c r="D1109" s="57"/>
      <c r="E1109" s="45">
        <v>10</v>
      </c>
      <c r="F1109" s="45">
        <v>7500000</v>
      </c>
      <c r="G1109" s="42">
        <f t="shared" si="64"/>
        <v>288.46153846153845</v>
      </c>
      <c r="H1109" s="43">
        <f t="shared" si="63"/>
        <v>750000</v>
      </c>
      <c r="I1109" s="57"/>
      <c r="J1109" s="58"/>
      <c r="K1109" s="58"/>
      <c r="L1109" s="57" t="s">
        <v>7419</v>
      </c>
      <c r="M1109" s="57"/>
      <c r="N1109" t="s">
        <v>10939</v>
      </c>
      <c r="T1109" s="2">
        <v>10</v>
      </c>
      <c r="U1109" s="2">
        <f t="shared" si="65"/>
        <v>0</v>
      </c>
    </row>
    <row r="1110" spans="1:21" customFormat="1" ht="15" x14ac:dyDescent="0.25">
      <c r="A1110" s="38" t="s">
        <v>5189</v>
      </c>
      <c r="B1110" s="39" t="s">
        <v>2215</v>
      </c>
      <c r="C1110" s="39" t="s">
        <v>2216</v>
      </c>
      <c r="D1110" s="57"/>
      <c r="E1110" s="45">
        <v>2</v>
      </c>
      <c r="F1110" s="45">
        <v>5140000</v>
      </c>
      <c r="G1110" s="42">
        <f t="shared" si="64"/>
        <v>197.69230769230768</v>
      </c>
      <c r="H1110" s="43">
        <f t="shared" si="63"/>
        <v>2570000</v>
      </c>
      <c r="I1110" s="57"/>
      <c r="J1110" s="58"/>
      <c r="K1110" s="58"/>
      <c r="L1110" s="57" t="s">
        <v>7419</v>
      </c>
      <c r="M1110" s="57"/>
      <c r="N1110" t="s">
        <v>10939</v>
      </c>
      <c r="T1110" s="2">
        <v>2</v>
      </c>
      <c r="U1110" s="2">
        <f t="shared" si="65"/>
        <v>0</v>
      </c>
    </row>
    <row r="1111" spans="1:21" customFormat="1" ht="15" x14ac:dyDescent="0.25">
      <c r="A1111" s="38" t="s">
        <v>5189</v>
      </c>
      <c r="B1111" s="39" t="s">
        <v>2217</v>
      </c>
      <c r="C1111" s="39" t="s">
        <v>2218</v>
      </c>
      <c r="D1111" s="57"/>
      <c r="E1111" s="45">
        <v>3</v>
      </c>
      <c r="F1111" s="45">
        <v>6585000</v>
      </c>
      <c r="G1111" s="42">
        <f t="shared" si="64"/>
        <v>253.26923076923077</v>
      </c>
      <c r="H1111" s="43">
        <f t="shared" si="63"/>
        <v>2195000</v>
      </c>
      <c r="I1111" s="57"/>
      <c r="J1111" s="58"/>
      <c r="K1111" s="58"/>
      <c r="L1111" s="57" t="s">
        <v>7419</v>
      </c>
      <c r="M1111" s="57"/>
      <c r="N1111" t="s">
        <v>10939</v>
      </c>
      <c r="T1111" s="2">
        <v>3</v>
      </c>
      <c r="U1111" s="2">
        <f t="shared" si="65"/>
        <v>0</v>
      </c>
    </row>
    <row r="1112" spans="1:21" customFormat="1" ht="15" x14ac:dyDescent="0.25">
      <c r="A1112" s="38" t="s">
        <v>5189</v>
      </c>
      <c r="B1112" s="39" t="s">
        <v>2219</v>
      </c>
      <c r="C1112" s="39" t="s">
        <v>2220</v>
      </c>
      <c r="D1112" s="57"/>
      <c r="E1112" s="45">
        <v>4</v>
      </c>
      <c r="F1112" s="45">
        <v>888000</v>
      </c>
      <c r="G1112" s="42">
        <f t="shared" si="64"/>
        <v>34.153846153846153</v>
      </c>
      <c r="H1112" s="43">
        <f t="shared" si="63"/>
        <v>222000</v>
      </c>
      <c r="I1112" s="57"/>
      <c r="J1112" s="58"/>
      <c r="K1112" s="58"/>
      <c r="L1112" s="57" t="s">
        <v>7419</v>
      </c>
      <c r="M1112" s="57"/>
      <c r="N1112" t="s">
        <v>10939</v>
      </c>
      <c r="T1112" s="2">
        <v>4</v>
      </c>
      <c r="U1112" s="2">
        <f t="shared" si="65"/>
        <v>0</v>
      </c>
    </row>
    <row r="1113" spans="1:21" customFormat="1" ht="15" x14ac:dyDescent="0.25">
      <c r="A1113" s="38" t="s">
        <v>5189</v>
      </c>
      <c r="B1113" s="39" t="s">
        <v>2221</v>
      </c>
      <c r="C1113" s="39" t="s">
        <v>2222</v>
      </c>
      <c r="D1113" s="57"/>
      <c r="E1113" s="45">
        <v>1</v>
      </c>
      <c r="F1113" s="45">
        <v>13200000</v>
      </c>
      <c r="G1113" s="42">
        <f t="shared" si="64"/>
        <v>507.69230769230768</v>
      </c>
      <c r="H1113" s="43">
        <f t="shared" si="63"/>
        <v>13200000</v>
      </c>
      <c r="I1113" s="57"/>
      <c r="J1113" s="58"/>
      <c r="K1113" s="58"/>
      <c r="L1113" s="57" t="s">
        <v>7419</v>
      </c>
      <c r="M1113" s="57"/>
      <c r="N1113" t="s">
        <v>10939</v>
      </c>
      <c r="T1113" s="2">
        <v>1</v>
      </c>
      <c r="U1113" s="2">
        <f t="shared" si="65"/>
        <v>0</v>
      </c>
    </row>
    <row r="1114" spans="1:21" customFormat="1" ht="15" x14ac:dyDescent="0.25">
      <c r="A1114" s="38" t="s">
        <v>5189</v>
      </c>
      <c r="B1114" s="39" t="s">
        <v>2223</v>
      </c>
      <c r="C1114" s="39" t="s">
        <v>2224</v>
      </c>
      <c r="D1114" s="57"/>
      <c r="E1114" s="45">
        <v>100</v>
      </c>
      <c r="F1114" s="45">
        <v>3000000</v>
      </c>
      <c r="G1114" s="42">
        <f t="shared" si="64"/>
        <v>115.38461538461539</v>
      </c>
      <c r="H1114" s="43">
        <f t="shared" si="63"/>
        <v>30000</v>
      </c>
      <c r="I1114" s="57"/>
      <c r="J1114" s="58"/>
      <c r="K1114" s="58"/>
      <c r="L1114" s="57" t="s">
        <v>7419</v>
      </c>
      <c r="M1114" s="57"/>
      <c r="N1114" t="s">
        <v>10939</v>
      </c>
      <c r="T1114" s="2">
        <v>40</v>
      </c>
      <c r="U1114" s="2">
        <f t="shared" si="65"/>
        <v>60</v>
      </c>
    </row>
    <row r="1115" spans="1:21" customFormat="1" ht="15" x14ac:dyDescent="0.25">
      <c r="A1115" s="38" t="s">
        <v>5189</v>
      </c>
      <c r="B1115" s="39" t="s">
        <v>2225</v>
      </c>
      <c r="C1115" s="39" t="s">
        <v>2226</v>
      </c>
      <c r="D1115" s="57"/>
      <c r="E1115" s="45">
        <v>6</v>
      </c>
      <c r="F1115" s="45">
        <v>2270000.0000000056</v>
      </c>
      <c r="G1115" s="42">
        <f t="shared" si="64"/>
        <v>87.30769230769252</v>
      </c>
      <c r="H1115" s="43">
        <f t="shared" si="63"/>
        <v>378333.33333333425</v>
      </c>
      <c r="I1115" s="57"/>
      <c r="J1115" s="58"/>
      <c r="K1115" s="58"/>
      <c r="L1115" s="57" t="s">
        <v>7419</v>
      </c>
      <c r="M1115" s="57"/>
      <c r="N1115" t="s">
        <v>10939</v>
      </c>
      <c r="T1115" s="2">
        <v>6</v>
      </c>
      <c r="U1115" s="2">
        <f t="shared" si="65"/>
        <v>0</v>
      </c>
    </row>
    <row r="1116" spans="1:21" customFormat="1" ht="15" x14ac:dyDescent="0.25">
      <c r="A1116" s="38" t="s">
        <v>5189</v>
      </c>
      <c r="B1116" s="39" t="s">
        <v>2227</v>
      </c>
      <c r="C1116" s="39" t="s">
        <v>2228</v>
      </c>
      <c r="D1116" s="57"/>
      <c r="E1116" s="45">
        <v>1</v>
      </c>
      <c r="F1116" s="45">
        <v>2925000</v>
      </c>
      <c r="G1116" s="42">
        <f t="shared" si="64"/>
        <v>112.5</v>
      </c>
      <c r="H1116" s="43">
        <f t="shared" si="63"/>
        <v>2925000</v>
      </c>
      <c r="I1116" s="57"/>
      <c r="J1116" s="58"/>
      <c r="K1116" s="58">
        <v>0</v>
      </c>
      <c r="L1116" s="57" t="s">
        <v>7420</v>
      </c>
      <c r="M1116" s="57"/>
      <c r="N1116" t="s">
        <v>10937</v>
      </c>
      <c r="O1116" s="2"/>
      <c r="P1116" s="2"/>
      <c r="Q1116" s="2"/>
      <c r="R1116" s="2"/>
      <c r="S1116" s="2"/>
      <c r="T1116" s="2">
        <v>0</v>
      </c>
      <c r="U1116" s="2">
        <f t="shared" si="65"/>
        <v>1</v>
      </c>
    </row>
    <row r="1117" spans="1:21" customFormat="1" ht="15" x14ac:dyDescent="0.25">
      <c r="A1117" s="38" t="s">
        <v>5189</v>
      </c>
      <c r="B1117" s="39" t="s">
        <v>2229</v>
      </c>
      <c r="C1117" s="39" t="s">
        <v>2230</v>
      </c>
      <c r="D1117" s="57"/>
      <c r="E1117" s="45">
        <v>15</v>
      </c>
      <c r="F1117" s="45">
        <v>1320000</v>
      </c>
      <c r="G1117" s="42">
        <f t="shared" si="64"/>
        <v>50.769230769230766</v>
      </c>
      <c r="H1117" s="43">
        <f t="shared" si="63"/>
        <v>88000</v>
      </c>
      <c r="I1117" s="57"/>
      <c r="J1117" s="58"/>
      <c r="K1117" s="58"/>
      <c r="L1117" s="57" t="s">
        <v>7419</v>
      </c>
      <c r="M1117" s="57"/>
      <c r="N1117" t="s">
        <v>10939</v>
      </c>
      <c r="T1117" s="2">
        <v>10</v>
      </c>
      <c r="U1117" s="2">
        <f t="shared" si="65"/>
        <v>5</v>
      </c>
    </row>
    <row r="1118" spans="1:21" customFormat="1" ht="15" x14ac:dyDescent="0.25">
      <c r="A1118" s="38" t="s">
        <v>5189</v>
      </c>
      <c r="B1118" s="39" t="s">
        <v>2231</v>
      </c>
      <c r="C1118" s="39" t="s">
        <v>2232</v>
      </c>
      <c r="D1118" s="57"/>
      <c r="E1118" s="45">
        <v>8</v>
      </c>
      <c r="F1118" s="45">
        <v>8800000</v>
      </c>
      <c r="G1118" s="42">
        <f t="shared" si="64"/>
        <v>338.46153846153845</v>
      </c>
      <c r="H1118" s="43">
        <f t="shared" si="63"/>
        <v>1100000</v>
      </c>
      <c r="I1118" s="57"/>
      <c r="J1118" s="58"/>
      <c r="K1118" s="58">
        <v>0</v>
      </c>
      <c r="L1118" s="57" t="s">
        <v>7420</v>
      </c>
      <c r="M1118" s="57"/>
      <c r="N1118" t="s">
        <v>10937</v>
      </c>
      <c r="O1118" s="2"/>
      <c r="P1118" s="2"/>
      <c r="Q1118" s="2"/>
      <c r="R1118" s="2"/>
      <c r="S1118" s="2"/>
      <c r="T1118" s="2">
        <v>8</v>
      </c>
      <c r="U1118" s="2">
        <f t="shared" si="65"/>
        <v>0</v>
      </c>
    </row>
    <row r="1119" spans="1:21" customFormat="1" ht="15" x14ac:dyDescent="0.25">
      <c r="A1119" s="38" t="s">
        <v>5189</v>
      </c>
      <c r="B1119" s="39" t="s">
        <v>2233</v>
      </c>
      <c r="C1119" s="39" t="s">
        <v>2234</v>
      </c>
      <c r="D1119" s="57"/>
      <c r="E1119" s="45">
        <v>8</v>
      </c>
      <c r="F1119" s="45">
        <v>2160000</v>
      </c>
      <c r="G1119" s="42">
        <f t="shared" si="64"/>
        <v>83.07692307692308</v>
      </c>
      <c r="H1119" s="43">
        <f t="shared" si="63"/>
        <v>270000</v>
      </c>
      <c r="I1119" s="57"/>
      <c r="J1119" s="58"/>
      <c r="K1119" s="58"/>
      <c r="L1119" s="57" t="s">
        <v>7419</v>
      </c>
      <c r="M1119" s="57"/>
      <c r="N1119" t="s">
        <v>10939</v>
      </c>
      <c r="T1119" s="2">
        <v>7</v>
      </c>
      <c r="U1119" s="2">
        <f t="shared" si="65"/>
        <v>1</v>
      </c>
    </row>
    <row r="1120" spans="1:21" customFormat="1" ht="15" x14ac:dyDescent="0.25">
      <c r="A1120" s="38" t="s">
        <v>5189</v>
      </c>
      <c r="B1120" s="39" t="s">
        <v>2235</v>
      </c>
      <c r="C1120" s="39" t="s">
        <v>2236</v>
      </c>
      <c r="D1120" s="57"/>
      <c r="E1120" s="45">
        <v>5</v>
      </c>
      <c r="F1120" s="45">
        <v>4250000</v>
      </c>
      <c r="G1120" s="42">
        <f t="shared" si="64"/>
        <v>163.46153846153845</v>
      </c>
      <c r="H1120" s="43">
        <f t="shared" si="63"/>
        <v>850000</v>
      </c>
      <c r="I1120" s="57"/>
      <c r="J1120" s="58"/>
      <c r="K1120" s="58"/>
      <c r="L1120" s="57" t="s">
        <v>7419</v>
      </c>
      <c r="M1120" s="57"/>
      <c r="N1120" t="s">
        <v>10939</v>
      </c>
      <c r="T1120" s="2">
        <v>5</v>
      </c>
      <c r="U1120" s="2">
        <f t="shared" si="65"/>
        <v>0</v>
      </c>
    </row>
    <row r="1121" spans="1:21" customFormat="1" ht="15" x14ac:dyDescent="0.25">
      <c r="A1121" s="38" t="s">
        <v>5189</v>
      </c>
      <c r="B1121" s="39" t="s">
        <v>2237</v>
      </c>
      <c r="C1121" s="39" t="s">
        <v>2238</v>
      </c>
      <c r="D1121" s="57"/>
      <c r="E1121" s="45">
        <v>8</v>
      </c>
      <c r="F1121" s="45">
        <v>648000</v>
      </c>
      <c r="G1121" s="42">
        <f t="shared" si="64"/>
        <v>24.923076923076923</v>
      </c>
      <c r="H1121" s="43">
        <f t="shared" si="63"/>
        <v>81000</v>
      </c>
      <c r="I1121" s="57"/>
      <c r="J1121" s="58"/>
      <c r="K1121" s="58"/>
      <c r="L1121" s="57" t="s">
        <v>7419</v>
      </c>
      <c r="M1121" s="57"/>
      <c r="N1121" t="s">
        <v>10939</v>
      </c>
      <c r="T1121" s="2">
        <v>1</v>
      </c>
      <c r="U1121" s="2">
        <f t="shared" si="65"/>
        <v>7</v>
      </c>
    </row>
    <row r="1122" spans="1:21" customFormat="1" ht="15" x14ac:dyDescent="0.25">
      <c r="A1122" s="38" t="s">
        <v>5189</v>
      </c>
      <c r="B1122" s="39" t="s">
        <v>2239</v>
      </c>
      <c r="C1122" s="39" t="s">
        <v>2240</v>
      </c>
      <c r="D1122" s="57"/>
      <c r="E1122" s="45">
        <v>28</v>
      </c>
      <c r="F1122" s="45">
        <v>217336.00000019232</v>
      </c>
      <c r="G1122" s="42">
        <f t="shared" si="64"/>
        <v>8.35907692308432</v>
      </c>
      <c r="H1122" s="43">
        <f t="shared" si="63"/>
        <v>7762.0000000068685</v>
      </c>
      <c r="I1122" s="57"/>
      <c r="J1122" s="58"/>
      <c r="K1122" s="58"/>
      <c r="L1122" s="57" t="s">
        <v>7419</v>
      </c>
      <c r="M1122" s="57"/>
      <c r="N1122" t="s">
        <v>10939</v>
      </c>
      <c r="T1122" s="2">
        <v>230</v>
      </c>
      <c r="U1122" s="2">
        <f t="shared" si="65"/>
        <v>-202</v>
      </c>
    </row>
    <row r="1123" spans="1:21" customFormat="1" ht="15" x14ac:dyDescent="0.25">
      <c r="A1123" s="38" t="s">
        <v>5189</v>
      </c>
      <c r="B1123" s="39" t="s">
        <v>2241</v>
      </c>
      <c r="C1123" s="39" t="s">
        <v>2242</v>
      </c>
      <c r="D1123" s="57"/>
      <c r="E1123" s="45">
        <v>100</v>
      </c>
      <c r="F1123" s="45">
        <v>300000</v>
      </c>
      <c r="G1123" s="42">
        <f t="shared" si="64"/>
        <v>11.538461538461538</v>
      </c>
      <c r="H1123" s="43">
        <f t="shared" si="63"/>
        <v>3000</v>
      </c>
      <c r="I1123" s="57"/>
      <c r="J1123" s="58"/>
      <c r="K1123" s="58"/>
      <c r="L1123" s="57" t="s">
        <v>7419</v>
      </c>
      <c r="M1123" s="57"/>
      <c r="N1123" t="s">
        <v>10939</v>
      </c>
      <c r="T1123" s="2">
        <v>0</v>
      </c>
      <c r="U1123" s="2">
        <f t="shared" si="65"/>
        <v>100</v>
      </c>
    </row>
    <row r="1124" spans="1:21" customFormat="1" ht="15" x14ac:dyDescent="0.25">
      <c r="A1124" s="38" t="s">
        <v>5189</v>
      </c>
      <c r="B1124" s="39" t="s">
        <v>2243</v>
      </c>
      <c r="C1124" s="39" t="s">
        <v>2244</v>
      </c>
      <c r="D1124" s="57"/>
      <c r="E1124" s="45">
        <v>8</v>
      </c>
      <c r="F1124" s="45">
        <v>33840</v>
      </c>
      <c r="G1124" s="42">
        <f t="shared" si="64"/>
        <v>1.3015384615384615</v>
      </c>
      <c r="H1124" s="43">
        <f t="shared" si="63"/>
        <v>4230</v>
      </c>
      <c r="I1124" s="57"/>
      <c r="J1124" s="58"/>
      <c r="K1124" s="58"/>
      <c r="L1124" s="57" t="s">
        <v>7419</v>
      </c>
      <c r="M1124" s="57"/>
      <c r="N1124" t="s">
        <v>10939</v>
      </c>
      <c r="T1124" s="2">
        <v>0</v>
      </c>
      <c r="U1124" s="2">
        <f t="shared" si="65"/>
        <v>8</v>
      </c>
    </row>
    <row r="1125" spans="1:21" customFormat="1" ht="15" x14ac:dyDescent="0.25">
      <c r="A1125" s="38" t="s">
        <v>5189</v>
      </c>
      <c r="B1125" s="39" t="s">
        <v>2245</v>
      </c>
      <c r="C1125" s="39" t="s">
        <v>2246</v>
      </c>
      <c r="D1125" s="57"/>
      <c r="E1125" s="45">
        <v>28</v>
      </c>
      <c r="F1125" s="45">
        <v>1036000</v>
      </c>
      <c r="G1125" s="42">
        <f t="shared" si="64"/>
        <v>39.846153846153847</v>
      </c>
      <c r="H1125" s="43">
        <f t="shared" si="63"/>
        <v>37000</v>
      </c>
      <c r="I1125" s="57"/>
      <c r="J1125" s="58"/>
      <c r="K1125" s="58"/>
      <c r="L1125" s="57" t="s">
        <v>7419</v>
      </c>
      <c r="M1125" s="57"/>
      <c r="N1125" t="s">
        <v>10939</v>
      </c>
      <c r="T1125" s="2">
        <v>28</v>
      </c>
      <c r="U1125" s="2">
        <f t="shared" si="65"/>
        <v>0</v>
      </c>
    </row>
    <row r="1126" spans="1:21" customFormat="1" ht="15" x14ac:dyDescent="0.25">
      <c r="A1126" s="38" t="s">
        <v>5189</v>
      </c>
      <c r="B1126" s="39" t="s">
        <v>2247</v>
      </c>
      <c r="C1126" s="39" t="s">
        <v>2248</v>
      </c>
      <c r="D1126" s="57"/>
      <c r="E1126" s="45">
        <v>3</v>
      </c>
      <c r="F1126" s="45">
        <v>84344.992249961768</v>
      </c>
      <c r="G1126" s="42">
        <f t="shared" si="64"/>
        <v>3.2440381634600679</v>
      </c>
      <c r="H1126" s="43">
        <f t="shared" si="63"/>
        <v>28114.997416653921</v>
      </c>
      <c r="I1126" s="57"/>
      <c r="J1126" s="58"/>
      <c r="K1126" s="58"/>
      <c r="L1126" s="57" t="s">
        <v>7419</v>
      </c>
      <c r="M1126" s="57"/>
      <c r="N1126" t="s">
        <v>10939</v>
      </c>
      <c r="T1126" s="2">
        <v>0</v>
      </c>
      <c r="U1126" s="2">
        <f t="shared" si="65"/>
        <v>3</v>
      </c>
    </row>
    <row r="1127" spans="1:21" customFormat="1" ht="15" x14ac:dyDescent="0.25">
      <c r="A1127" s="38" t="s">
        <v>5189</v>
      </c>
      <c r="B1127" s="39" t="s">
        <v>2249</v>
      </c>
      <c r="C1127" s="39" t="s">
        <v>2250</v>
      </c>
      <c r="D1127" s="57"/>
      <c r="E1127" s="45">
        <v>18</v>
      </c>
      <c r="F1127" s="45">
        <v>2900094.4650060004</v>
      </c>
      <c r="G1127" s="42">
        <f t="shared" si="64"/>
        <v>111.54209480792309</v>
      </c>
      <c r="H1127" s="43">
        <f t="shared" si="63"/>
        <v>161116.35916700002</v>
      </c>
      <c r="I1127" s="57"/>
      <c r="J1127" s="58"/>
      <c r="K1127" s="58"/>
      <c r="L1127" s="57" t="s">
        <v>7419</v>
      </c>
      <c r="M1127" s="57"/>
      <c r="N1127" t="s">
        <v>10939</v>
      </c>
      <c r="O1127" s="2"/>
      <c r="P1127" s="2"/>
      <c r="Q1127" s="2"/>
      <c r="R1127" s="2"/>
      <c r="S1127" s="2"/>
      <c r="T1127" s="2">
        <v>16</v>
      </c>
      <c r="U1127" s="2">
        <f t="shared" si="65"/>
        <v>2</v>
      </c>
    </row>
    <row r="1128" spans="1:21" customFormat="1" ht="15" x14ac:dyDescent="0.25">
      <c r="A1128" s="38" t="s">
        <v>5189</v>
      </c>
      <c r="B1128" s="39" t="s">
        <v>2251</v>
      </c>
      <c r="C1128" s="39" t="s">
        <v>2252</v>
      </c>
      <c r="D1128" s="57"/>
      <c r="E1128" s="45">
        <v>62</v>
      </c>
      <c r="F1128" s="45">
        <v>155000</v>
      </c>
      <c r="G1128" s="42">
        <f t="shared" si="64"/>
        <v>5.9615384615384617</v>
      </c>
      <c r="H1128" s="43">
        <f t="shared" si="63"/>
        <v>2500</v>
      </c>
      <c r="I1128" s="57"/>
      <c r="J1128" s="58"/>
      <c r="K1128" s="58"/>
      <c r="L1128" s="57" t="s">
        <v>7419</v>
      </c>
      <c r="M1128" s="57"/>
      <c r="N1128" t="s">
        <v>10939</v>
      </c>
      <c r="T1128" s="2">
        <v>55</v>
      </c>
      <c r="U1128" s="2">
        <f t="shared" si="65"/>
        <v>7</v>
      </c>
    </row>
    <row r="1129" spans="1:21" customFormat="1" ht="15" x14ac:dyDescent="0.25">
      <c r="A1129" s="38" t="s">
        <v>5189</v>
      </c>
      <c r="B1129" s="39" t="s">
        <v>2253</v>
      </c>
      <c r="C1129" s="39" t="s">
        <v>2254</v>
      </c>
      <c r="D1129" s="57"/>
      <c r="E1129" s="45">
        <v>26</v>
      </c>
      <c r="F1129" s="45">
        <v>192400</v>
      </c>
      <c r="G1129" s="42">
        <f t="shared" si="64"/>
        <v>7.4</v>
      </c>
      <c r="H1129" s="43">
        <f t="shared" si="63"/>
        <v>7400</v>
      </c>
      <c r="I1129" s="57"/>
      <c r="J1129" s="58"/>
      <c r="K1129" s="58"/>
      <c r="L1129" s="57" t="s">
        <v>7419</v>
      </c>
      <c r="M1129" s="57"/>
      <c r="N1129" t="s">
        <v>10939</v>
      </c>
      <c r="T1129" s="2">
        <v>0</v>
      </c>
      <c r="U1129" s="2">
        <f t="shared" si="65"/>
        <v>26</v>
      </c>
    </row>
    <row r="1130" spans="1:21" customFormat="1" ht="15" x14ac:dyDescent="0.25">
      <c r="A1130" s="38" t="s">
        <v>5189</v>
      </c>
      <c r="B1130" s="39" t="s">
        <v>2255</v>
      </c>
      <c r="C1130" s="39" t="s">
        <v>2256</v>
      </c>
      <c r="D1130" s="57"/>
      <c r="E1130" s="45">
        <v>108</v>
      </c>
      <c r="F1130" s="45">
        <v>358982.12370867317</v>
      </c>
      <c r="G1130" s="42">
        <f t="shared" si="64"/>
        <v>13.807004758025892</v>
      </c>
      <c r="H1130" s="43">
        <f t="shared" si="63"/>
        <v>3323.9085528580849</v>
      </c>
      <c r="I1130" s="57"/>
      <c r="J1130" s="58"/>
      <c r="K1130" s="58"/>
      <c r="L1130" s="57" t="s">
        <v>7419</v>
      </c>
      <c r="M1130" s="57"/>
      <c r="N1130" t="s">
        <v>10939</v>
      </c>
      <c r="T1130" s="2">
        <v>84</v>
      </c>
      <c r="U1130" s="2">
        <f t="shared" si="65"/>
        <v>24</v>
      </c>
    </row>
    <row r="1131" spans="1:21" customFormat="1" ht="15" x14ac:dyDescent="0.25">
      <c r="A1131" s="38" t="s">
        <v>5189</v>
      </c>
      <c r="B1131" s="39" t="s">
        <v>2257</v>
      </c>
      <c r="C1131" s="39" t="s">
        <v>2258</v>
      </c>
      <c r="D1131" s="57"/>
      <c r="E1131" s="45">
        <v>75</v>
      </c>
      <c r="F1131" s="45">
        <v>307292.57314024132</v>
      </c>
      <c r="G1131" s="42">
        <f t="shared" si="64"/>
        <v>11.818945120778512</v>
      </c>
      <c r="H1131" s="43">
        <f t="shared" si="63"/>
        <v>4097.234308536551</v>
      </c>
      <c r="I1131" s="57"/>
      <c r="J1131" s="58"/>
      <c r="K1131" s="58"/>
      <c r="L1131" s="57" t="s">
        <v>7419</v>
      </c>
      <c r="M1131" s="57"/>
      <c r="N1131" t="s">
        <v>10939</v>
      </c>
      <c r="T1131" s="2">
        <v>65</v>
      </c>
      <c r="U1131" s="2">
        <f t="shared" si="65"/>
        <v>10</v>
      </c>
    </row>
    <row r="1132" spans="1:21" customFormat="1" ht="15" x14ac:dyDescent="0.25">
      <c r="A1132" s="38" t="s">
        <v>5189</v>
      </c>
      <c r="B1132" s="39" t="s">
        <v>2259</v>
      </c>
      <c r="C1132" s="39" t="s">
        <v>2260</v>
      </c>
      <c r="D1132" s="57"/>
      <c r="E1132" s="45">
        <v>54</v>
      </c>
      <c r="F1132" s="45">
        <v>307800</v>
      </c>
      <c r="G1132" s="42">
        <f t="shared" si="64"/>
        <v>11.838461538461539</v>
      </c>
      <c r="H1132" s="43">
        <f t="shared" si="63"/>
        <v>5700</v>
      </c>
      <c r="I1132" s="57"/>
      <c r="J1132" s="58"/>
      <c r="K1132" s="58"/>
      <c r="L1132" s="57" t="s">
        <v>7419</v>
      </c>
      <c r="M1132" s="57"/>
      <c r="N1132" t="s">
        <v>10939</v>
      </c>
      <c r="T1132" s="2">
        <v>64</v>
      </c>
      <c r="U1132" s="2">
        <f t="shared" si="65"/>
        <v>-10</v>
      </c>
    </row>
    <row r="1133" spans="1:21" customFormat="1" ht="15" x14ac:dyDescent="0.25">
      <c r="A1133" s="38" t="s">
        <v>5189</v>
      </c>
      <c r="B1133" s="39" t="s">
        <v>2261</v>
      </c>
      <c r="C1133" s="39" t="s">
        <v>2262</v>
      </c>
      <c r="D1133" s="57"/>
      <c r="E1133" s="45">
        <v>66</v>
      </c>
      <c r="F1133" s="45">
        <v>39864</v>
      </c>
      <c r="G1133" s="42">
        <f t="shared" si="64"/>
        <v>1.5332307692307692</v>
      </c>
      <c r="H1133" s="43">
        <f t="shared" si="63"/>
        <v>604</v>
      </c>
      <c r="I1133" s="57"/>
      <c r="J1133" s="58"/>
      <c r="K1133" s="58"/>
      <c r="L1133" s="57" t="s">
        <v>7419</v>
      </c>
      <c r="M1133" s="57"/>
      <c r="N1133" t="s">
        <v>10939</v>
      </c>
      <c r="T1133" s="2">
        <v>43</v>
      </c>
      <c r="U1133" s="2">
        <f t="shared" si="65"/>
        <v>23</v>
      </c>
    </row>
    <row r="1134" spans="1:21" customFormat="1" ht="15" x14ac:dyDescent="0.25">
      <c r="A1134" s="38" t="s">
        <v>5189</v>
      </c>
      <c r="B1134" s="39" t="s">
        <v>2263</v>
      </c>
      <c r="C1134" s="39" t="s">
        <v>2264</v>
      </c>
      <c r="D1134" s="57"/>
      <c r="E1134" s="45">
        <v>15</v>
      </c>
      <c r="F1134" s="45">
        <v>117000</v>
      </c>
      <c r="G1134" s="42">
        <f t="shared" si="64"/>
        <v>4.5</v>
      </c>
      <c r="H1134" s="43">
        <f t="shared" si="63"/>
        <v>7800</v>
      </c>
      <c r="I1134" s="57"/>
      <c r="J1134" s="58"/>
      <c r="K1134" s="58"/>
      <c r="L1134" s="57" t="s">
        <v>7419</v>
      </c>
      <c r="M1134" s="57"/>
      <c r="N1134" t="s">
        <v>10939</v>
      </c>
      <c r="O1134" s="2"/>
      <c r="P1134" s="2"/>
      <c r="Q1134" s="2"/>
      <c r="R1134" s="2"/>
      <c r="S1134" s="2"/>
      <c r="T1134" s="2">
        <v>40</v>
      </c>
      <c r="U1134" s="2">
        <f t="shared" si="65"/>
        <v>-25</v>
      </c>
    </row>
    <row r="1135" spans="1:21" customFormat="1" ht="15" x14ac:dyDescent="0.25">
      <c r="A1135" s="38" t="s">
        <v>5189</v>
      </c>
      <c r="B1135" s="39" t="s">
        <v>2265</v>
      </c>
      <c r="C1135" s="39" t="s">
        <v>2266</v>
      </c>
      <c r="D1135" s="57"/>
      <c r="E1135" s="45">
        <v>1</v>
      </c>
      <c r="F1135" s="45">
        <v>6066000</v>
      </c>
      <c r="G1135" s="42">
        <f t="shared" si="64"/>
        <v>233.30769230769232</v>
      </c>
      <c r="H1135" s="43">
        <f t="shared" si="63"/>
        <v>6066000</v>
      </c>
      <c r="I1135" s="57"/>
      <c r="J1135" s="58"/>
      <c r="K1135" s="58">
        <v>0</v>
      </c>
      <c r="L1135" s="57" t="s">
        <v>7420</v>
      </c>
      <c r="M1135" s="57"/>
      <c r="N1135" t="s">
        <v>10937</v>
      </c>
      <c r="T1135" s="2">
        <v>0</v>
      </c>
      <c r="U1135" s="2">
        <f t="shared" si="65"/>
        <v>1</v>
      </c>
    </row>
    <row r="1136" spans="1:21" customFormat="1" ht="15" x14ac:dyDescent="0.25">
      <c r="A1136" s="38" t="s">
        <v>5189</v>
      </c>
      <c r="B1136" s="39" t="s">
        <v>2267</v>
      </c>
      <c r="C1136" s="39" t="s">
        <v>2268</v>
      </c>
      <c r="D1136" s="57"/>
      <c r="E1136" s="45">
        <v>2</v>
      </c>
      <c r="F1136" s="45">
        <v>3726000</v>
      </c>
      <c r="G1136" s="42">
        <f t="shared" si="64"/>
        <v>143.30769230769232</v>
      </c>
      <c r="H1136" s="43">
        <f t="shared" si="63"/>
        <v>1863000</v>
      </c>
      <c r="I1136" s="57"/>
      <c r="J1136" s="58"/>
      <c r="K1136" s="58"/>
      <c r="L1136" s="57" t="s">
        <v>7419</v>
      </c>
      <c r="M1136" s="57"/>
      <c r="N1136" t="s">
        <v>10939</v>
      </c>
      <c r="T1136" s="2">
        <v>1</v>
      </c>
      <c r="U1136" s="2">
        <f t="shared" si="65"/>
        <v>1</v>
      </c>
    </row>
    <row r="1137" spans="1:21" customFormat="1" ht="15" x14ac:dyDescent="0.25">
      <c r="A1137" s="38" t="s">
        <v>5189</v>
      </c>
      <c r="B1137" s="39" t="s">
        <v>2269</v>
      </c>
      <c r="C1137" s="39" t="s">
        <v>2270</v>
      </c>
      <c r="D1137" s="57"/>
      <c r="E1137" s="45">
        <v>66</v>
      </c>
      <c r="F1137" s="45">
        <v>2762989.0575040691</v>
      </c>
      <c r="G1137" s="42">
        <f t="shared" si="64"/>
        <v>106.26880990400265</v>
      </c>
      <c r="H1137" s="43">
        <f t="shared" si="63"/>
        <v>41863.470568243472</v>
      </c>
      <c r="I1137" s="57"/>
      <c r="J1137" s="58"/>
      <c r="K1137" s="58"/>
      <c r="L1137" s="57" t="s">
        <v>7419</v>
      </c>
      <c r="M1137" s="57"/>
      <c r="N1137" t="s">
        <v>10939</v>
      </c>
      <c r="T1137" s="2">
        <v>77</v>
      </c>
      <c r="U1137" s="2">
        <f t="shared" si="65"/>
        <v>-11</v>
      </c>
    </row>
    <row r="1138" spans="1:21" customFormat="1" ht="15" x14ac:dyDescent="0.25">
      <c r="A1138" s="38" t="s">
        <v>5189</v>
      </c>
      <c r="B1138" s="39" t="s">
        <v>2271</v>
      </c>
      <c r="C1138" s="39" t="s">
        <v>2272</v>
      </c>
      <c r="D1138" s="57"/>
      <c r="E1138" s="45">
        <v>9</v>
      </c>
      <c r="F1138" s="45">
        <v>784800</v>
      </c>
      <c r="G1138" s="42">
        <f t="shared" si="64"/>
        <v>30.184615384615384</v>
      </c>
      <c r="H1138" s="43">
        <f t="shared" si="63"/>
        <v>87200</v>
      </c>
      <c r="I1138" s="57"/>
      <c r="J1138" s="58"/>
      <c r="K1138" s="58"/>
      <c r="L1138" s="57" t="s">
        <v>7419</v>
      </c>
      <c r="M1138" s="57"/>
      <c r="N1138" t="s">
        <v>10939</v>
      </c>
      <c r="O1138" s="2"/>
      <c r="P1138" s="2"/>
      <c r="Q1138" s="2"/>
      <c r="R1138" s="2"/>
      <c r="S1138" s="2"/>
      <c r="T1138" s="2">
        <v>8</v>
      </c>
      <c r="U1138" s="2">
        <f t="shared" si="65"/>
        <v>1</v>
      </c>
    </row>
    <row r="1139" spans="1:21" customFormat="1" ht="22.5" x14ac:dyDescent="0.25">
      <c r="A1139" s="38" t="s">
        <v>5189</v>
      </c>
      <c r="B1139" s="39" t="s">
        <v>2273</v>
      </c>
      <c r="C1139" s="39" t="s">
        <v>2274</v>
      </c>
      <c r="D1139" s="57"/>
      <c r="E1139" s="45">
        <v>5</v>
      </c>
      <c r="F1139" s="45">
        <v>5077666.1570020383</v>
      </c>
      <c r="G1139" s="42">
        <f t="shared" si="64"/>
        <v>195.29485219238609</v>
      </c>
      <c r="H1139" s="43">
        <f t="shared" si="63"/>
        <v>1015533.2314004076</v>
      </c>
      <c r="I1139" s="57"/>
      <c r="J1139" s="58"/>
      <c r="K1139" s="58"/>
      <c r="L1139" s="57" t="s">
        <v>7419</v>
      </c>
      <c r="M1139" s="57"/>
      <c r="N1139" t="s">
        <v>10939</v>
      </c>
      <c r="O1139" s="2"/>
      <c r="P1139" s="2"/>
      <c r="Q1139" s="2"/>
      <c r="R1139" s="2"/>
      <c r="S1139" s="2"/>
      <c r="T1139" s="2">
        <v>20</v>
      </c>
      <c r="U1139" s="2">
        <f t="shared" si="65"/>
        <v>-15</v>
      </c>
    </row>
    <row r="1140" spans="1:21" customFormat="1" ht="22.5" x14ac:dyDescent="0.25">
      <c r="A1140" s="38" t="s">
        <v>5189</v>
      </c>
      <c r="B1140" s="39" t="s">
        <v>2275</v>
      </c>
      <c r="C1140" s="39" t="s">
        <v>2276</v>
      </c>
      <c r="D1140" s="57"/>
      <c r="E1140" s="45">
        <v>5</v>
      </c>
      <c r="F1140" s="45">
        <v>1350000</v>
      </c>
      <c r="G1140" s="42">
        <f t="shared" si="64"/>
        <v>51.92307692307692</v>
      </c>
      <c r="H1140" s="43">
        <f t="shared" si="63"/>
        <v>270000</v>
      </c>
      <c r="I1140" s="57"/>
      <c r="J1140" s="58"/>
      <c r="K1140" s="58"/>
      <c r="L1140" s="57" t="s">
        <v>7419</v>
      </c>
      <c r="M1140" s="57"/>
      <c r="N1140" t="s">
        <v>10939</v>
      </c>
      <c r="T1140" s="2">
        <v>18</v>
      </c>
      <c r="U1140" s="2">
        <f t="shared" si="65"/>
        <v>-13</v>
      </c>
    </row>
    <row r="1141" spans="1:21" customFormat="1" ht="22.5" x14ac:dyDescent="0.25">
      <c r="A1141" s="38" t="s">
        <v>5189</v>
      </c>
      <c r="B1141" s="39" t="s">
        <v>2277</v>
      </c>
      <c r="C1141" s="39" t="s">
        <v>2278</v>
      </c>
      <c r="D1141" s="57"/>
      <c r="E1141" s="45">
        <v>22</v>
      </c>
      <c r="F1141" s="45">
        <v>5434000</v>
      </c>
      <c r="G1141" s="42">
        <f t="shared" si="64"/>
        <v>209</v>
      </c>
      <c r="H1141" s="43">
        <f t="shared" si="63"/>
        <v>247000</v>
      </c>
      <c r="I1141" s="57"/>
      <c r="J1141" s="58"/>
      <c r="K1141" s="58"/>
      <c r="L1141" s="57" t="s">
        <v>7419</v>
      </c>
      <c r="M1141" s="57"/>
      <c r="N1141" t="s">
        <v>10939</v>
      </c>
      <c r="T1141" s="2">
        <v>18</v>
      </c>
      <c r="U1141" s="2">
        <f t="shared" si="65"/>
        <v>4</v>
      </c>
    </row>
    <row r="1142" spans="1:21" customFormat="1" ht="22.5" x14ac:dyDescent="0.25">
      <c r="A1142" s="38" t="s">
        <v>5189</v>
      </c>
      <c r="B1142" s="39" t="s">
        <v>2279</v>
      </c>
      <c r="C1142" s="39" t="s">
        <v>2280</v>
      </c>
      <c r="D1142" s="57"/>
      <c r="E1142" s="45">
        <v>8</v>
      </c>
      <c r="F1142" s="45">
        <v>1648000</v>
      </c>
      <c r="G1142" s="42">
        <f t="shared" si="64"/>
        <v>63.384615384615387</v>
      </c>
      <c r="H1142" s="43">
        <f t="shared" si="63"/>
        <v>206000</v>
      </c>
      <c r="I1142" s="57"/>
      <c r="J1142" s="58"/>
      <c r="K1142" s="58"/>
      <c r="L1142" s="57" t="s">
        <v>7419</v>
      </c>
      <c r="M1142" s="57"/>
      <c r="N1142" t="s">
        <v>10939</v>
      </c>
      <c r="T1142" s="2">
        <v>18</v>
      </c>
      <c r="U1142" s="2">
        <f t="shared" si="65"/>
        <v>-10</v>
      </c>
    </row>
    <row r="1143" spans="1:21" customFormat="1" ht="15" x14ac:dyDescent="0.25">
      <c r="A1143" s="38" t="s">
        <v>5189</v>
      </c>
      <c r="B1143" s="39" t="s">
        <v>2281</v>
      </c>
      <c r="C1143" s="39" t="s">
        <v>2282</v>
      </c>
      <c r="D1143" s="57"/>
      <c r="E1143" s="45">
        <v>3</v>
      </c>
      <c r="F1143" s="45">
        <v>1800000</v>
      </c>
      <c r="G1143" s="42">
        <f t="shared" si="64"/>
        <v>69.230769230769226</v>
      </c>
      <c r="H1143" s="43">
        <f t="shared" si="63"/>
        <v>600000</v>
      </c>
      <c r="I1143" s="57"/>
      <c r="J1143" s="58"/>
      <c r="K1143" s="58"/>
      <c r="L1143" s="57" t="s">
        <v>7419</v>
      </c>
      <c r="M1143" s="57"/>
      <c r="N1143" t="s">
        <v>10939</v>
      </c>
      <c r="T1143" s="2">
        <v>14</v>
      </c>
      <c r="U1143" s="2">
        <f t="shared" si="65"/>
        <v>-11</v>
      </c>
    </row>
    <row r="1144" spans="1:21" customFormat="1" ht="15" x14ac:dyDescent="0.25">
      <c r="A1144" s="38" t="s">
        <v>5189</v>
      </c>
      <c r="B1144" s="39" t="s">
        <v>2283</v>
      </c>
      <c r="C1144" s="39" t="s">
        <v>2284</v>
      </c>
      <c r="D1144" s="57"/>
      <c r="E1144" s="45">
        <v>23</v>
      </c>
      <c r="F1144" s="45">
        <v>3967103.4482758599</v>
      </c>
      <c r="G1144" s="42">
        <f t="shared" si="64"/>
        <v>152.58090185676383</v>
      </c>
      <c r="H1144" s="43">
        <f t="shared" si="63"/>
        <v>172482.75862068956</v>
      </c>
      <c r="I1144" s="57"/>
      <c r="J1144" s="58"/>
      <c r="K1144" s="58"/>
      <c r="L1144" s="57" t="s">
        <v>7419</v>
      </c>
      <c r="M1144" s="57"/>
      <c r="N1144" t="s">
        <v>10939</v>
      </c>
      <c r="O1144" s="2"/>
      <c r="P1144" s="2"/>
      <c r="Q1144" s="2"/>
      <c r="R1144" s="2"/>
      <c r="S1144" s="2"/>
      <c r="T1144" s="2">
        <v>22</v>
      </c>
      <c r="U1144" s="2">
        <f t="shared" si="65"/>
        <v>1</v>
      </c>
    </row>
    <row r="1145" spans="1:21" customFormat="1" ht="15" x14ac:dyDescent="0.25">
      <c r="A1145" s="38" t="s">
        <v>5189</v>
      </c>
      <c r="B1145" s="39" t="s">
        <v>2285</v>
      </c>
      <c r="C1145" s="39" t="s">
        <v>2286</v>
      </c>
      <c r="D1145" s="57"/>
      <c r="E1145" s="45">
        <v>6</v>
      </c>
      <c r="F1145" s="45">
        <v>1494000</v>
      </c>
      <c r="G1145" s="42">
        <f t="shared" si="64"/>
        <v>57.46153846153846</v>
      </c>
      <c r="H1145" s="43">
        <f t="shared" si="63"/>
        <v>249000</v>
      </c>
      <c r="I1145" s="57"/>
      <c r="J1145" s="58"/>
      <c r="K1145" s="58"/>
      <c r="L1145" s="57" t="s">
        <v>7419</v>
      </c>
      <c r="M1145" s="57"/>
      <c r="N1145" t="s">
        <v>10939</v>
      </c>
      <c r="T1145" s="2">
        <v>6</v>
      </c>
      <c r="U1145" s="2">
        <f t="shared" si="65"/>
        <v>0</v>
      </c>
    </row>
    <row r="1146" spans="1:21" customFormat="1" ht="22.5" x14ac:dyDescent="0.25">
      <c r="A1146" s="38" t="s">
        <v>5189</v>
      </c>
      <c r="B1146" s="39" t="s">
        <v>2287</v>
      </c>
      <c r="C1146" s="39" t="s">
        <v>2288</v>
      </c>
      <c r="D1146" s="57"/>
      <c r="E1146" s="45">
        <v>2</v>
      </c>
      <c r="F1146" s="45">
        <v>3714000</v>
      </c>
      <c r="G1146" s="42">
        <f t="shared" si="64"/>
        <v>142.84615384615384</v>
      </c>
      <c r="H1146" s="43">
        <f t="shared" si="63"/>
        <v>1857000</v>
      </c>
      <c r="I1146" s="57"/>
      <c r="J1146" s="58"/>
      <c r="K1146" s="58"/>
      <c r="L1146" s="57" t="s">
        <v>7419</v>
      </c>
      <c r="M1146" s="57"/>
      <c r="N1146" t="s">
        <v>10939</v>
      </c>
      <c r="T1146" s="2">
        <v>0</v>
      </c>
      <c r="U1146" s="2">
        <f t="shared" si="65"/>
        <v>2</v>
      </c>
    </row>
    <row r="1147" spans="1:21" customFormat="1" ht="15" x14ac:dyDescent="0.25">
      <c r="A1147" s="38" t="s">
        <v>5189</v>
      </c>
      <c r="B1147" s="39" t="s">
        <v>2289</v>
      </c>
      <c r="C1147" s="39" t="s">
        <v>2290</v>
      </c>
      <c r="D1147" s="57"/>
      <c r="E1147" s="45">
        <v>64</v>
      </c>
      <c r="F1147" s="45">
        <v>5440016.5180217596</v>
      </c>
      <c r="G1147" s="42">
        <f t="shared" si="64"/>
        <v>209.23140453929844</v>
      </c>
      <c r="H1147" s="43">
        <f t="shared" si="63"/>
        <v>85000.258094089993</v>
      </c>
      <c r="I1147" s="57"/>
      <c r="J1147" s="58"/>
      <c r="K1147" s="58"/>
      <c r="L1147" s="57" t="s">
        <v>7419</v>
      </c>
      <c r="M1147" s="57"/>
      <c r="N1147" t="s">
        <v>10939</v>
      </c>
      <c r="T1147" s="2">
        <v>45</v>
      </c>
      <c r="U1147" s="2">
        <f t="shared" si="65"/>
        <v>19</v>
      </c>
    </row>
    <row r="1148" spans="1:21" customFormat="1" ht="15" x14ac:dyDescent="0.25">
      <c r="A1148" s="38" t="s">
        <v>5189</v>
      </c>
      <c r="B1148" s="39" t="s">
        <v>2291</v>
      </c>
      <c r="C1148" s="39" t="s">
        <v>2292</v>
      </c>
      <c r="D1148" s="57"/>
      <c r="E1148" s="45">
        <v>7</v>
      </c>
      <c r="F1148" s="45">
        <v>1277500</v>
      </c>
      <c r="G1148" s="42">
        <f t="shared" si="64"/>
        <v>49.134615384615387</v>
      </c>
      <c r="H1148" s="43">
        <f t="shared" si="63"/>
        <v>182500</v>
      </c>
      <c r="I1148" s="57"/>
      <c r="J1148" s="58"/>
      <c r="K1148" s="58"/>
      <c r="L1148" s="57" t="s">
        <v>7419</v>
      </c>
      <c r="M1148" s="57"/>
      <c r="N1148" t="s">
        <v>10939</v>
      </c>
      <c r="O1148" s="2"/>
      <c r="P1148" s="2"/>
      <c r="Q1148" s="2"/>
      <c r="R1148" s="2"/>
      <c r="S1148" s="2"/>
      <c r="T1148" s="2">
        <v>7</v>
      </c>
      <c r="U1148" s="2">
        <f t="shared" si="65"/>
        <v>0</v>
      </c>
    </row>
    <row r="1149" spans="1:21" customFormat="1" ht="22.5" x14ac:dyDescent="0.25">
      <c r="A1149" s="38" t="s">
        <v>5189</v>
      </c>
      <c r="B1149" s="39" t="s">
        <v>2293</v>
      </c>
      <c r="C1149" s="39" t="s">
        <v>2294</v>
      </c>
      <c r="D1149" s="57"/>
      <c r="E1149" s="45">
        <v>20</v>
      </c>
      <c r="F1149" s="45">
        <v>5000000</v>
      </c>
      <c r="G1149" s="42">
        <f t="shared" si="64"/>
        <v>192.30769230769232</v>
      </c>
      <c r="H1149" s="43">
        <f t="shared" si="63"/>
        <v>250000</v>
      </c>
      <c r="I1149" s="57"/>
      <c r="J1149" s="58"/>
      <c r="K1149" s="58"/>
      <c r="L1149" s="57" t="s">
        <v>7419</v>
      </c>
      <c r="M1149" s="57"/>
      <c r="N1149" t="s">
        <v>10939</v>
      </c>
      <c r="O1149" s="2"/>
      <c r="P1149" s="2"/>
      <c r="Q1149" s="2"/>
      <c r="R1149" s="2"/>
      <c r="S1149" s="2"/>
      <c r="T1149" s="2">
        <v>20</v>
      </c>
      <c r="U1149" s="2">
        <f t="shared" si="65"/>
        <v>0</v>
      </c>
    </row>
    <row r="1150" spans="1:21" customFormat="1" ht="22.5" x14ac:dyDescent="0.25">
      <c r="A1150" s="38" t="s">
        <v>5189</v>
      </c>
      <c r="B1150" s="39" t="s">
        <v>2295</v>
      </c>
      <c r="C1150" s="39" t="s">
        <v>2296</v>
      </c>
      <c r="D1150" s="57"/>
      <c r="E1150" s="45">
        <v>9</v>
      </c>
      <c r="F1150" s="45">
        <v>1521666.675</v>
      </c>
      <c r="G1150" s="42">
        <f t="shared" si="64"/>
        <v>58.525641346153847</v>
      </c>
      <c r="H1150" s="43">
        <f t="shared" si="63"/>
        <v>169074.07500000001</v>
      </c>
      <c r="I1150" s="57"/>
      <c r="J1150" s="58"/>
      <c r="K1150" s="58"/>
      <c r="L1150" s="57" t="s">
        <v>7419</v>
      </c>
      <c r="M1150" s="57"/>
      <c r="N1150" t="s">
        <v>10939</v>
      </c>
      <c r="O1150" s="2"/>
      <c r="P1150" s="2"/>
      <c r="Q1150" s="2"/>
      <c r="R1150" s="2"/>
      <c r="S1150" s="2"/>
      <c r="T1150" s="2">
        <v>9</v>
      </c>
      <c r="U1150" s="2">
        <f t="shared" si="65"/>
        <v>0</v>
      </c>
    </row>
    <row r="1151" spans="1:21" customFormat="1" ht="15" x14ac:dyDescent="0.25">
      <c r="A1151" s="38" t="s">
        <v>5189</v>
      </c>
      <c r="B1151" s="39" t="s">
        <v>2297</v>
      </c>
      <c r="C1151" s="39" t="s">
        <v>2298</v>
      </c>
      <c r="D1151" s="57"/>
      <c r="E1151" s="45">
        <v>1</v>
      </c>
      <c r="F1151" s="45">
        <v>12256235.791490279</v>
      </c>
      <c r="G1151" s="42">
        <f t="shared" si="64"/>
        <v>471.39368428808768</v>
      </c>
      <c r="H1151" s="43">
        <f t="shared" si="63"/>
        <v>12256235.791490279</v>
      </c>
      <c r="I1151" s="57"/>
      <c r="J1151" s="58"/>
      <c r="K1151" s="58"/>
      <c r="L1151" s="57" t="s">
        <v>7419</v>
      </c>
      <c r="M1151" s="57"/>
      <c r="N1151" t="s">
        <v>10939</v>
      </c>
      <c r="T1151" s="2">
        <v>9</v>
      </c>
      <c r="U1151" s="2">
        <f t="shared" si="65"/>
        <v>-8</v>
      </c>
    </row>
    <row r="1152" spans="1:21" customFormat="1" ht="15" x14ac:dyDescent="0.25">
      <c r="A1152" s="38" t="s">
        <v>5189</v>
      </c>
      <c r="B1152" s="39" t="s">
        <v>2299</v>
      </c>
      <c r="C1152" s="39" t="s">
        <v>2300</v>
      </c>
      <c r="D1152" s="57"/>
      <c r="E1152" s="45">
        <v>1</v>
      </c>
      <c r="F1152" s="45">
        <v>10009523.809523806</v>
      </c>
      <c r="G1152" s="42">
        <f t="shared" si="64"/>
        <v>384.98168498168485</v>
      </c>
      <c r="H1152" s="43">
        <f t="shared" si="63"/>
        <v>10009523.809523806</v>
      </c>
      <c r="I1152" s="57"/>
      <c r="J1152" s="58"/>
      <c r="K1152" s="58"/>
      <c r="L1152" s="57" t="s">
        <v>7419</v>
      </c>
      <c r="M1152" s="57"/>
      <c r="N1152" t="s">
        <v>10939</v>
      </c>
      <c r="T1152" s="2">
        <v>0</v>
      </c>
      <c r="U1152" s="2">
        <f t="shared" si="65"/>
        <v>1</v>
      </c>
    </row>
    <row r="1153" spans="1:21" customFormat="1" ht="15" x14ac:dyDescent="0.25">
      <c r="A1153" s="38" t="s">
        <v>5189</v>
      </c>
      <c r="B1153" s="39" t="s">
        <v>2301</v>
      </c>
      <c r="C1153" s="39" t="s">
        <v>2302</v>
      </c>
      <c r="D1153" s="57"/>
      <c r="E1153" s="45">
        <v>7</v>
      </c>
      <c r="F1153" s="45">
        <v>29680334.537826527</v>
      </c>
      <c r="G1153" s="42">
        <f t="shared" si="64"/>
        <v>1141.5513283779433</v>
      </c>
      <c r="H1153" s="43">
        <f t="shared" si="63"/>
        <v>4240047.7911180751</v>
      </c>
      <c r="I1153" s="57"/>
      <c r="J1153" s="58"/>
      <c r="K1153" s="58"/>
      <c r="L1153" s="57" t="s">
        <v>7419</v>
      </c>
      <c r="M1153" s="57"/>
      <c r="N1153" t="s">
        <v>10939</v>
      </c>
      <c r="T1153" s="2">
        <v>5</v>
      </c>
      <c r="U1153" s="2">
        <f t="shared" si="65"/>
        <v>2</v>
      </c>
    </row>
    <row r="1154" spans="1:21" customFormat="1" ht="15" x14ac:dyDescent="0.25">
      <c r="A1154" s="38" t="s">
        <v>5189</v>
      </c>
      <c r="B1154" s="39" t="s">
        <v>2303</v>
      </c>
      <c r="C1154" s="39" t="s">
        <v>2304</v>
      </c>
      <c r="D1154" s="57"/>
      <c r="E1154" s="45">
        <v>50</v>
      </c>
      <c r="F1154" s="45">
        <v>2400000</v>
      </c>
      <c r="G1154" s="42">
        <f t="shared" si="64"/>
        <v>92.307692307692307</v>
      </c>
      <c r="H1154" s="43">
        <f t="shared" si="63"/>
        <v>48000</v>
      </c>
      <c r="I1154" s="57"/>
      <c r="J1154" s="58"/>
      <c r="K1154" s="58">
        <v>0</v>
      </c>
      <c r="L1154" s="57" t="s">
        <v>7420</v>
      </c>
      <c r="M1154" s="57"/>
      <c r="N1154" t="s">
        <v>10937</v>
      </c>
      <c r="T1154" s="2">
        <v>0</v>
      </c>
      <c r="U1154" s="2">
        <f t="shared" si="65"/>
        <v>50</v>
      </c>
    </row>
    <row r="1155" spans="1:21" customFormat="1" ht="22.5" x14ac:dyDescent="0.25">
      <c r="A1155" s="38" t="s">
        <v>5189</v>
      </c>
      <c r="B1155" s="39" t="s">
        <v>2305</v>
      </c>
      <c r="C1155" s="39" t="s">
        <v>2306</v>
      </c>
      <c r="D1155" s="57"/>
      <c r="E1155" s="45">
        <v>47</v>
      </c>
      <c r="F1155" s="45">
        <v>2633958.3300120002</v>
      </c>
      <c r="G1155" s="42">
        <f t="shared" si="64"/>
        <v>101.30608961584616</v>
      </c>
      <c r="H1155" s="43">
        <f t="shared" si="63"/>
        <v>56041.666596000003</v>
      </c>
      <c r="I1155" s="57"/>
      <c r="J1155" s="58"/>
      <c r="K1155" s="58">
        <v>0</v>
      </c>
      <c r="L1155" s="57" t="s">
        <v>7420</v>
      </c>
      <c r="M1155" s="57"/>
      <c r="N1155" t="s">
        <v>10937</v>
      </c>
      <c r="T1155" s="2">
        <v>0</v>
      </c>
      <c r="U1155" s="2">
        <f t="shared" si="65"/>
        <v>47</v>
      </c>
    </row>
    <row r="1156" spans="1:21" customFormat="1" ht="22.5" x14ac:dyDescent="0.25">
      <c r="A1156" s="38" t="s">
        <v>5189</v>
      </c>
      <c r="B1156" s="46" t="s">
        <v>2307</v>
      </c>
      <c r="C1156" s="39" t="s">
        <v>2308</v>
      </c>
      <c r="D1156" s="57"/>
      <c r="E1156" s="45">
        <v>70</v>
      </c>
      <c r="F1156" s="45">
        <v>3196666.6815999998</v>
      </c>
      <c r="G1156" s="42">
        <f t="shared" si="64"/>
        <v>122.94871852307692</v>
      </c>
      <c r="H1156" s="43">
        <f t="shared" si="63"/>
        <v>45666.666879999997</v>
      </c>
      <c r="I1156" s="57"/>
      <c r="J1156" s="58"/>
      <c r="K1156" s="58"/>
      <c r="L1156" s="57" t="s">
        <v>7419</v>
      </c>
      <c r="M1156" s="57"/>
      <c r="N1156" t="s">
        <v>10939</v>
      </c>
      <c r="O1156" s="2"/>
      <c r="P1156" s="2"/>
      <c r="Q1156" s="2"/>
      <c r="R1156" s="2"/>
      <c r="S1156" s="2"/>
      <c r="T1156" s="2">
        <v>0</v>
      </c>
      <c r="U1156" s="2">
        <f t="shared" si="65"/>
        <v>70</v>
      </c>
    </row>
    <row r="1157" spans="1:21" customFormat="1" ht="15" x14ac:dyDescent="0.25">
      <c r="A1157" s="38" t="s">
        <v>5189</v>
      </c>
      <c r="B1157" s="39" t="s">
        <v>2309</v>
      </c>
      <c r="C1157" s="39" t="s">
        <v>2310</v>
      </c>
      <c r="D1157" s="57"/>
      <c r="E1157" s="45">
        <v>6</v>
      </c>
      <c r="F1157" s="45">
        <v>1692000</v>
      </c>
      <c r="G1157" s="42">
        <f t="shared" si="64"/>
        <v>65.07692307692308</v>
      </c>
      <c r="H1157" s="43">
        <f t="shared" ref="H1157:H1220" si="66">IFERROR(F1157/E1157,0)</f>
        <v>282000</v>
      </c>
      <c r="I1157" s="57"/>
      <c r="J1157" s="58"/>
      <c r="K1157" s="58"/>
      <c r="L1157" s="57" t="s">
        <v>7419</v>
      </c>
      <c r="M1157" s="57"/>
      <c r="N1157" t="s">
        <v>10939</v>
      </c>
      <c r="O1157" s="2"/>
      <c r="P1157" s="2"/>
      <c r="Q1157" s="2"/>
      <c r="R1157" s="2"/>
      <c r="S1157" s="2"/>
      <c r="T1157" s="2">
        <v>6</v>
      </c>
      <c r="U1157" s="2">
        <f t="shared" si="65"/>
        <v>0</v>
      </c>
    </row>
    <row r="1158" spans="1:21" customFormat="1" ht="15" x14ac:dyDescent="0.25">
      <c r="A1158" s="38" t="s">
        <v>5189</v>
      </c>
      <c r="B1158" s="39" t="s">
        <v>2311</v>
      </c>
      <c r="C1158" s="39" t="s">
        <v>2312</v>
      </c>
      <c r="D1158" s="57"/>
      <c r="E1158" s="45">
        <v>28</v>
      </c>
      <c r="F1158" s="45">
        <v>16417641.7590726</v>
      </c>
      <c r="G1158" s="42">
        <f t="shared" ref="G1158:G1221" si="67">+F1158/$G$1</f>
        <v>631.44775996433077</v>
      </c>
      <c r="H1158" s="43">
        <f t="shared" si="66"/>
        <v>586344.34853830712</v>
      </c>
      <c r="I1158" s="57"/>
      <c r="J1158" s="58"/>
      <c r="K1158" s="58"/>
      <c r="L1158" s="57" t="s">
        <v>7419</v>
      </c>
      <c r="M1158" s="57"/>
      <c r="N1158" t="s">
        <v>10939</v>
      </c>
      <c r="T1158" s="2">
        <v>27</v>
      </c>
      <c r="U1158" s="2">
        <f t="shared" ref="U1158:U1221" si="68">+E1158-T1158</f>
        <v>1</v>
      </c>
    </row>
    <row r="1159" spans="1:21" customFormat="1" ht="15" x14ac:dyDescent="0.25">
      <c r="A1159" s="38" t="s">
        <v>5189</v>
      </c>
      <c r="B1159" s="39" t="s">
        <v>2313</v>
      </c>
      <c r="C1159" s="39" t="s">
        <v>2314</v>
      </c>
      <c r="D1159" s="57"/>
      <c r="E1159" s="45">
        <v>15</v>
      </c>
      <c r="F1159" s="45">
        <v>6939705.8785649994</v>
      </c>
      <c r="G1159" s="42">
        <f t="shared" si="67"/>
        <v>266.9117645601923</v>
      </c>
      <c r="H1159" s="43">
        <f t="shared" si="66"/>
        <v>462647.05857099994</v>
      </c>
      <c r="I1159" s="57"/>
      <c r="J1159" s="58"/>
      <c r="K1159" s="58"/>
      <c r="L1159" s="57" t="s">
        <v>7419</v>
      </c>
      <c r="M1159" s="57"/>
      <c r="N1159" t="s">
        <v>10939</v>
      </c>
      <c r="O1159" s="2"/>
      <c r="P1159" s="2"/>
      <c r="Q1159" s="2"/>
      <c r="R1159" s="2"/>
      <c r="S1159" s="2"/>
      <c r="T1159" s="2">
        <v>15</v>
      </c>
      <c r="U1159" s="2">
        <f t="shared" si="68"/>
        <v>0</v>
      </c>
    </row>
    <row r="1160" spans="1:21" customFormat="1" ht="15" x14ac:dyDescent="0.25">
      <c r="A1160" s="38" t="s">
        <v>5189</v>
      </c>
      <c r="B1160" s="39" t="s">
        <v>2315</v>
      </c>
      <c r="C1160" s="39" t="s">
        <v>2316</v>
      </c>
      <c r="D1160" s="57"/>
      <c r="E1160" s="45">
        <v>3</v>
      </c>
      <c r="F1160" s="45">
        <v>741000</v>
      </c>
      <c r="G1160" s="42">
        <f t="shared" si="67"/>
        <v>28.5</v>
      </c>
      <c r="H1160" s="43">
        <f t="shared" si="66"/>
        <v>247000</v>
      </c>
      <c r="I1160" s="57"/>
      <c r="J1160" s="58"/>
      <c r="K1160" s="58"/>
      <c r="L1160" s="57" t="s">
        <v>7419</v>
      </c>
      <c r="M1160" s="57"/>
      <c r="N1160" t="s">
        <v>10939</v>
      </c>
      <c r="T1160" s="2">
        <v>2</v>
      </c>
      <c r="U1160" s="2">
        <f t="shared" si="68"/>
        <v>1</v>
      </c>
    </row>
    <row r="1161" spans="1:21" customFormat="1" ht="15" x14ac:dyDescent="0.25">
      <c r="A1161" s="38" t="s">
        <v>5189</v>
      </c>
      <c r="B1161" s="39" t="s">
        <v>2317</v>
      </c>
      <c r="C1161" s="39" t="s">
        <v>2318</v>
      </c>
      <c r="D1161" s="57"/>
      <c r="E1161" s="45">
        <v>16</v>
      </c>
      <c r="F1161" s="45">
        <v>26400000</v>
      </c>
      <c r="G1161" s="42">
        <f t="shared" si="67"/>
        <v>1015.3846153846154</v>
      </c>
      <c r="H1161" s="43">
        <f t="shared" si="66"/>
        <v>1650000</v>
      </c>
      <c r="I1161" s="57"/>
      <c r="J1161" s="58"/>
      <c r="K1161" s="58"/>
      <c r="L1161" s="57" t="s">
        <v>7419</v>
      </c>
      <c r="M1161" s="57"/>
      <c r="N1161" t="s">
        <v>10939</v>
      </c>
      <c r="T1161" s="2">
        <v>15</v>
      </c>
      <c r="U1161" s="2">
        <f t="shared" si="68"/>
        <v>1</v>
      </c>
    </row>
    <row r="1162" spans="1:21" customFormat="1" ht="15" x14ac:dyDescent="0.25">
      <c r="A1162" s="38" t="s">
        <v>5189</v>
      </c>
      <c r="B1162" s="39" t="s">
        <v>2319</v>
      </c>
      <c r="C1162" s="39" t="s">
        <v>2320</v>
      </c>
      <c r="D1162" s="57"/>
      <c r="E1162" s="45">
        <v>11</v>
      </c>
      <c r="F1162" s="45">
        <v>9823000</v>
      </c>
      <c r="G1162" s="42">
        <f t="shared" si="67"/>
        <v>377.80769230769232</v>
      </c>
      <c r="H1162" s="43">
        <f t="shared" si="66"/>
        <v>893000</v>
      </c>
      <c r="I1162" s="57"/>
      <c r="J1162" s="58"/>
      <c r="K1162" s="58"/>
      <c r="L1162" s="57" t="s">
        <v>7419</v>
      </c>
      <c r="M1162" s="57"/>
      <c r="N1162" t="s">
        <v>10939</v>
      </c>
      <c r="O1162" s="2"/>
      <c r="P1162" s="2"/>
      <c r="Q1162" s="2"/>
      <c r="R1162" s="2"/>
      <c r="S1162" s="2"/>
      <c r="T1162" s="2">
        <v>11</v>
      </c>
      <c r="U1162" s="2">
        <f t="shared" si="68"/>
        <v>0</v>
      </c>
    </row>
    <row r="1163" spans="1:21" customFormat="1" ht="15" x14ac:dyDescent="0.25">
      <c r="A1163" s="38" t="s">
        <v>5189</v>
      </c>
      <c r="B1163" s="39" t="s">
        <v>2321</v>
      </c>
      <c r="C1163" s="39" t="s">
        <v>2322</v>
      </c>
      <c r="D1163" s="57"/>
      <c r="E1163" s="45">
        <v>9</v>
      </c>
      <c r="F1163" s="45">
        <v>26432307.692307655</v>
      </c>
      <c r="G1163" s="42">
        <f t="shared" si="67"/>
        <v>1016.6272189349098</v>
      </c>
      <c r="H1163" s="43">
        <f t="shared" si="66"/>
        <v>2936923.0769230728</v>
      </c>
      <c r="I1163" s="57"/>
      <c r="J1163" s="58"/>
      <c r="K1163" s="58"/>
      <c r="L1163" s="57" t="s">
        <v>7419</v>
      </c>
      <c r="M1163" s="57"/>
      <c r="N1163" t="s">
        <v>10939</v>
      </c>
      <c r="T1163" s="2">
        <v>6</v>
      </c>
      <c r="U1163" s="2">
        <f t="shared" si="68"/>
        <v>3</v>
      </c>
    </row>
    <row r="1164" spans="1:21" customFormat="1" ht="15" x14ac:dyDescent="0.25">
      <c r="A1164" s="38" t="s">
        <v>5189</v>
      </c>
      <c r="B1164" s="39" t="s">
        <v>2323</v>
      </c>
      <c r="C1164" s="39" t="s">
        <v>2324</v>
      </c>
      <c r="D1164" s="57"/>
      <c r="E1164" s="45">
        <v>5</v>
      </c>
      <c r="F1164" s="45">
        <v>34500000</v>
      </c>
      <c r="G1164" s="42">
        <f t="shared" si="67"/>
        <v>1326.9230769230769</v>
      </c>
      <c r="H1164" s="43">
        <f t="shared" si="66"/>
        <v>6900000</v>
      </c>
      <c r="I1164" s="57"/>
      <c r="J1164" s="58"/>
      <c r="K1164" s="58"/>
      <c r="L1164" s="57" t="s">
        <v>7419</v>
      </c>
      <c r="M1164" s="57"/>
      <c r="N1164" t="s">
        <v>10939</v>
      </c>
      <c r="T1164" s="2">
        <v>6</v>
      </c>
      <c r="U1164" s="2">
        <f t="shared" si="68"/>
        <v>-1</v>
      </c>
    </row>
    <row r="1165" spans="1:21" customFormat="1" ht="15" x14ac:dyDescent="0.25">
      <c r="A1165" s="38" t="s">
        <v>5189</v>
      </c>
      <c r="B1165" s="39" t="s">
        <v>2325</v>
      </c>
      <c r="C1165" s="39" t="s">
        <v>2326</v>
      </c>
      <c r="D1165" s="57"/>
      <c r="E1165" s="45">
        <v>4</v>
      </c>
      <c r="F1165" s="45">
        <v>56000000</v>
      </c>
      <c r="G1165" s="42">
        <f t="shared" si="67"/>
        <v>2153.8461538461538</v>
      </c>
      <c r="H1165" s="43">
        <f t="shared" si="66"/>
        <v>14000000</v>
      </c>
      <c r="I1165" s="57"/>
      <c r="J1165" s="58"/>
      <c r="K1165" s="58"/>
      <c r="L1165" s="57" t="s">
        <v>7419</v>
      </c>
      <c r="M1165" s="57"/>
      <c r="N1165" t="s">
        <v>10939</v>
      </c>
      <c r="T1165" s="2">
        <v>6</v>
      </c>
      <c r="U1165" s="2">
        <f t="shared" si="68"/>
        <v>-2</v>
      </c>
    </row>
    <row r="1166" spans="1:21" customFormat="1" ht="15" x14ac:dyDescent="0.25">
      <c r="A1166" s="38" t="s">
        <v>5189</v>
      </c>
      <c r="B1166" s="39" t="s">
        <v>2327</v>
      </c>
      <c r="C1166" s="39" t="s">
        <v>2328</v>
      </c>
      <c r="D1166" s="57"/>
      <c r="E1166" s="45">
        <v>20</v>
      </c>
      <c r="F1166" s="45">
        <v>9400000</v>
      </c>
      <c r="G1166" s="42">
        <f t="shared" si="67"/>
        <v>361.53846153846155</v>
      </c>
      <c r="H1166" s="43">
        <f t="shared" si="66"/>
        <v>470000</v>
      </c>
      <c r="I1166" s="57"/>
      <c r="J1166" s="58"/>
      <c r="K1166" s="58"/>
      <c r="L1166" s="57" t="s">
        <v>7419</v>
      </c>
      <c r="M1166" s="57"/>
      <c r="N1166" t="s">
        <v>10939</v>
      </c>
      <c r="T1166" s="2">
        <v>14</v>
      </c>
      <c r="U1166" s="2">
        <f t="shared" si="68"/>
        <v>6</v>
      </c>
    </row>
    <row r="1167" spans="1:21" customFormat="1" ht="15" x14ac:dyDescent="0.25">
      <c r="A1167" s="38" t="s">
        <v>5189</v>
      </c>
      <c r="B1167" s="39" t="s">
        <v>2329</v>
      </c>
      <c r="C1167" s="39" t="s">
        <v>2330</v>
      </c>
      <c r="D1167" s="57"/>
      <c r="E1167" s="45">
        <v>23</v>
      </c>
      <c r="F1167" s="45">
        <v>10350000</v>
      </c>
      <c r="G1167" s="42">
        <f t="shared" si="67"/>
        <v>398.07692307692309</v>
      </c>
      <c r="H1167" s="43">
        <f t="shared" si="66"/>
        <v>450000</v>
      </c>
      <c r="I1167" s="57"/>
      <c r="J1167" s="58"/>
      <c r="K1167" s="58"/>
      <c r="L1167" s="57" t="s">
        <v>7419</v>
      </c>
      <c r="M1167" s="57"/>
      <c r="N1167" t="s">
        <v>10939</v>
      </c>
      <c r="O1167" s="2"/>
      <c r="P1167" s="2"/>
      <c r="Q1167" s="2"/>
      <c r="R1167" s="2"/>
      <c r="S1167" s="2"/>
      <c r="T1167" s="2">
        <v>18</v>
      </c>
      <c r="U1167" s="2">
        <f t="shared" si="68"/>
        <v>5</v>
      </c>
    </row>
    <row r="1168" spans="1:21" customFormat="1" ht="15" x14ac:dyDescent="0.25">
      <c r="A1168" s="38" t="s">
        <v>5189</v>
      </c>
      <c r="B1168" s="39" t="s">
        <v>2331</v>
      </c>
      <c r="C1168" s="39" t="s">
        <v>2332</v>
      </c>
      <c r="D1168" s="57"/>
      <c r="E1168" s="45">
        <v>3</v>
      </c>
      <c r="F1168" s="45">
        <v>9020000</v>
      </c>
      <c r="G1168" s="42">
        <f t="shared" si="67"/>
        <v>346.92307692307691</v>
      </c>
      <c r="H1168" s="43">
        <f t="shared" si="66"/>
        <v>3006666.6666666665</v>
      </c>
      <c r="I1168" s="57"/>
      <c r="J1168" s="58"/>
      <c r="K1168" s="58"/>
      <c r="L1168" s="57" t="s">
        <v>7419</v>
      </c>
      <c r="M1168" s="57"/>
      <c r="N1168" t="s">
        <v>10939</v>
      </c>
      <c r="T1168" s="2">
        <v>6</v>
      </c>
      <c r="U1168" s="2">
        <f t="shared" si="68"/>
        <v>-3</v>
      </c>
    </row>
    <row r="1169" spans="1:21" customFormat="1" ht="15" x14ac:dyDescent="0.25">
      <c r="A1169" s="38" t="s">
        <v>5189</v>
      </c>
      <c r="B1169" s="39" t="s">
        <v>2333</v>
      </c>
      <c r="C1169" s="39" t="s">
        <v>2334</v>
      </c>
      <c r="D1169" s="57"/>
      <c r="E1169" s="45">
        <v>25</v>
      </c>
      <c r="F1169" s="45">
        <v>10750000</v>
      </c>
      <c r="G1169" s="42">
        <f t="shared" si="67"/>
        <v>413.46153846153845</v>
      </c>
      <c r="H1169" s="43">
        <f t="shared" si="66"/>
        <v>430000</v>
      </c>
      <c r="I1169" s="57"/>
      <c r="J1169" s="58"/>
      <c r="K1169" s="58"/>
      <c r="L1169" s="57" t="s">
        <v>7419</v>
      </c>
      <c r="M1169" s="57"/>
      <c r="N1169" t="s">
        <v>10939</v>
      </c>
      <c r="T1169" s="2">
        <v>25</v>
      </c>
      <c r="U1169" s="2">
        <f t="shared" si="68"/>
        <v>0</v>
      </c>
    </row>
    <row r="1170" spans="1:21" customFormat="1" ht="15" x14ac:dyDescent="0.25">
      <c r="A1170" s="38" t="s">
        <v>5189</v>
      </c>
      <c r="B1170" s="39" t="s">
        <v>2335</v>
      </c>
      <c r="C1170" s="39" t="s">
        <v>2336</v>
      </c>
      <c r="D1170" s="57"/>
      <c r="E1170" s="45">
        <v>12</v>
      </c>
      <c r="F1170" s="45">
        <v>4080000</v>
      </c>
      <c r="G1170" s="42">
        <f t="shared" si="67"/>
        <v>156.92307692307693</v>
      </c>
      <c r="H1170" s="43">
        <f t="shared" si="66"/>
        <v>340000</v>
      </c>
      <c r="I1170" s="57"/>
      <c r="J1170" s="58"/>
      <c r="K1170" s="58"/>
      <c r="L1170" s="57" t="s">
        <v>7419</v>
      </c>
      <c r="M1170" s="57"/>
      <c r="N1170" t="s">
        <v>10939</v>
      </c>
      <c r="T1170" s="2">
        <v>12</v>
      </c>
      <c r="U1170" s="2">
        <f t="shared" si="68"/>
        <v>0</v>
      </c>
    </row>
    <row r="1171" spans="1:21" customFormat="1" ht="15" x14ac:dyDescent="0.25">
      <c r="A1171" s="38" t="s">
        <v>5189</v>
      </c>
      <c r="B1171" s="39" t="s">
        <v>2337</v>
      </c>
      <c r="C1171" s="39" t="s">
        <v>2338</v>
      </c>
      <c r="D1171" s="57"/>
      <c r="E1171" s="45">
        <v>3</v>
      </c>
      <c r="F1171" s="45">
        <v>14100000</v>
      </c>
      <c r="G1171" s="42">
        <f t="shared" si="67"/>
        <v>542.30769230769226</v>
      </c>
      <c r="H1171" s="43">
        <f t="shared" si="66"/>
        <v>4700000</v>
      </c>
      <c r="I1171" s="57"/>
      <c r="J1171" s="58"/>
      <c r="K1171" s="58">
        <v>0</v>
      </c>
      <c r="L1171" s="57" t="s">
        <v>7420</v>
      </c>
      <c r="M1171" s="57"/>
      <c r="N1171" t="s">
        <v>10937</v>
      </c>
      <c r="O1171" s="2"/>
      <c r="P1171" s="2"/>
      <c r="Q1171" s="2"/>
      <c r="R1171" s="2"/>
      <c r="S1171" s="2"/>
      <c r="T1171" s="2">
        <v>1</v>
      </c>
      <c r="U1171" s="2">
        <f t="shared" si="68"/>
        <v>2</v>
      </c>
    </row>
    <row r="1172" spans="1:21" customFormat="1" ht="15" x14ac:dyDescent="0.25">
      <c r="A1172" s="38" t="s">
        <v>5189</v>
      </c>
      <c r="B1172" s="39" t="s">
        <v>2339</v>
      </c>
      <c r="C1172" s="39" t="s">
        <v>2340</v>
      </c>
      <c r="D1172" s="57"/>
      <c r="E1172" s="45">
        <v>28</v>
      </c>
      <c r="F1172" s="45">
        <v>4480000</v>
      </c>
      <c r="G1172" s="42">
        <f t="shared" si="67"/>
        <v>172.30769230769232</v>
      </c>
      <c r="H1172" s="43">
        <f t="shared" si="66"/>
        <v>160000</v>
      </c>
      <c r="I1172" s="57"/>
      <c r="J1172" s="58"/>
      <c r="K1172" s="58"/>
      <c r="L1172" s="57" t="s">
        <v>7419</v>
      </c>
      <c r="M1172" s="57"/>
      <c r="N1172" t="s">
        <v>10939</v>
      </c>
      <c r="T1172" s="2">
        <v>28</v>
      </c>
      <c r="U1172" s="2">
        <f t="shared" si="68"/>
        <v>0</v>
      </c>
    </row>
    <row r="1173" spans="1:21" customFormat="1" ht="15" x14ac:dyDescent="0.25">
      <c r="A1173" s="38" t="s">
        <v>5189</v>
      </c>
      <c r="B1173" s="39" t="s">
        <v>2341</v>
      </c>
      <c r="C1173" s="39" t="s">
        <v>2342</v>
      </c>
      <c r="D1173" s="57"/>
      <c r="E1173" s="45">
        <v>47</v>
      </c>
      <c r="F1173" s="45">
        <v>5657094.1067324961</v>
      </c>
      <c r="G1173" s="42">
        <f t="shared" si="67"/>
        <v>217.58054256663448</v>
      </c>
      <c r="H1173" s="43">
        <f t="shared" si="66"/>
        <v>120363.70439856374</v>
      </c>
      <c r="I1173" s="57"/>
      <c r="J1173" s="58"/>
      <c r="K1173" s="58"/>
      <c r="L1173" s="57" t="s">
        <v>7419</v>
      </c>
      <c r="M1173" s="57"/>
      <c r="N1173" t="s">
        <v>10939</v>
      </c>
      <c r="T1173" s="2">
        <v>50</v>
      </c>
      <c r="U1173" s="2">
        <f t="shared" si="68"/>
        <v>-3</v>
      </c>
    </row>
    <row r="1174" spans="1:21" customFormat="1" ht="15" x14ac:dyDescent="0.25">
      <c r="A1174" s="38" t="s">
        <v>5189</v>
      </c>
      <c r="B1174" s="39" t="s">
        <v>2343</v>
      </c>
      <c r="C1174" s="39" t="s">
        <v>2344</v>
      </c>
      <c r="D1174" s="57"/>
      <c r="E1174" s="45">
        <v>38</v>
      </c>
      <c r="F1174" s="45">
        <v>4763185.9175307499</v>
      </c>
      <c r="G1174" s="42">
        <f t="shared" si="67"/>
        <v>183.19945836656731</v>
      </c>
      <c r="H1174" s="43">
        <f t="shared" si="66"/>
        <v>125346.99782975658</v>
      </c>
      <c r="I1174" s="57"/>
      <c r="J1174" s="58"/>
      <c r="K1174" s="58"/>
      <c r="L1174" s="57" t="s">
        <v>7419</v>
      </c>
      <c r="M1174" s="57"/>
      <c r="N1174" t="s">
        <v>10939</v>
      </c>
      <c r="T1174" s="2">
        <v>38</v>
      </c>
      <c r="U1174" s="2">
        <f t="shared" si="68"/>
        <v>0</v>
      </c>
    </row>
    <row r="1175" spans="1:21" customFormat="1" ht="15" x14ac:dyDescent="0.25">
      <c r="A1175" s="38" t="s">
        <v>5189</v>
      </c>
      <c r="B1175" s="39" t="s">
        <v>2345</v>
      </c>
      <c r="C1175" s="39" t="s">
        <v>2346</v>
      </c>
      <c r="D1175" s="57"/>
      <c r="E1175" s="45">
        <v>31</v>
      </c>
      <c r="F1175" s="45">
        <v>3659850.0857426161</v>
      </c>
      <c r="G1175" s="42">
        <f t="shared" si="67"/>
        <v>140.76346483625446</v>
      </c>
      <c r="H1175" s="43">
        <f t="shared" si="66"/>
        <v>118059.68018524568</v>
      </c>
      <c r="I1175" s="57"/>
      <c r="J1175" s="58"/>
      <c r="K1175" s="58"/>
      <c r="L1175" s="57" t="s">
        <v>7419</v>
      </c>
      <c r="M1175" s="57"/>
      <c r="N1175" t="s">
        <v>10939</v>
      </c>
      <c r="T1175" s="2">
        <v>68</v>
      </c>
      <c r="U1175" s="2">
        <f t="shared" si="68"/>
        <v>-37</v>
      </c>
    </row>
    <row r="1176" spans="1:21" customFormat="1" ht="15" x14ac:dyDescent="0.25">
      <c r="A1176" s="38" t="s">
        <v>5189</v>
      </c>
      <c r="B1176" s="39" t="s">
        <v>2347</v>
      </c>
      <c r="C1176" s="39" t="s">
        <v>2348</v>
      </c>
      <c r="D1176" s="57"/>
      <c r="E1176" s="45">
        <v>3</v>
      </c>
      <c r="F1176" s="45">
        <v>24375000</v>
      </c>
      <c r="G1176" s="42">
        <f t="shared" si="67"/>
        <v>937.5</v>
      </c>
      <c r="H1176" s="43">
        <f t="shared" si="66"/>
        <v>8125000</v>
      </c>
      <c r="I1176" s="57"/>
      <c r="J1176" s="58"/>
      <c r="K1176" s="58">
        <v>0</v>
      </c>
      <c r="L1176" s="57" t="s">
        <v>7420</v>
      </c>
      <c r="M1176" s="57"/>
      <c r="N1176" t="s">
        <v>10937</v>
      </c>
      <c r="O1176" s="2"/>
      <c r="P1176" s="2"/>
      <c r="Q1176" s="2"/>
      <c r="R1176" s="2"/>
      <c r="S1176" s="2"/>
      <c r="T1176" s="2">
        <v>3</v>
      </c>
      <c r="U1176" s="2">
        <f t="shared" si="68"/>
        <v>0</v>
      </c>
    </row>
    <row r="1177" spans="1:21" customFormat="1" ht="15" x14ac:dyDescent="0.25">
      <c r="A1177" s="38" t="s">
        <v>5189</v>
      </c>
      <c r="B1177" s="39" t="s">
        <v>2349</v>
      </c>
      <c r="C1177" s="39" t="s">
        <v>2350</v>
      </c>
      <c r="D1177" s="57"/>
      <c r="E1177" s="45">
        <v>1</v>
      </c>
      <c r="F1177" s="45">
        <v>11800000</v>
      </c>
      <c r="G1177" s="42">
        <f t="shared" si="67"/>
        <v>453.84615384615387</v>
      </c>
      <c r="H1177" s="43">
        <f t="shared" si="66"/>
        <v>11800000</v>
      </c>
      <c r="I1177" s="57"/>
      <c r="J1177" s="58"/>
      <c r="K1177" s="58"/>
      <c r="L1177" s="57" t="s">
        <v>7419</v>
      </c>
      <c r="M1177" s="57"/>
      <c r="N1177" t="s">
        <v>10939</v>
      </c>
      <c r="T1177" s="2">
        <v>1</v>
      </c>
      <c r="U1177" s="2">
        <f t="shared" si="68"/>
        <v>0</v>
      </c>
    </row>
    <row r="1178" spans="1:21" customFormat="1" ht="15" x14ac:dyDescent="0.25">
      <c r="A1178" s="38" t="s">
        <v>5189</v>
      </c>
      <c r="B1178" s="39" t="s">
        <v>2351</v>
      </c>
      <c r="C1178" s="39" t="s">
        <v>2352</v>
      </c>
      <c r="D1178" s="57"/>
      <c r="E1178" s="45">
        <v>5</v>
      </c>
      <c r="F1178" s="45">
        <v>54111111.109999999</v>
      </c>
      <c r="G1178" s="42">
        <f t="shared" si="67"/>
        <v>2081.1965811538462</v>
      </c>
      <c r="H1178" s="43">
        <f t="shared" si="66"/>
        <v>10822222.221999999</v>
      </c>
      <c r="I1178" s="57"/>
      <c r="J1178" s="58"/>
      <c r="K1178" s="58">
        <v>0</v>
      </c>
      <c r="L1178" s="57" t="s">
        <v>7420</v>
      </c>
      <c r="M1178" s="57"/>
      <c r="N1178" t="s">
        <v>10937</v>
      </c>
      <c r="O1178" s="2"/>
      <c r="P1178" s="2"/>
      <c r="Q1178" s="2"/>
      <c r="R1178" s="2"/>
      <c r="S1178" s="2"/>
      <c r="T1178" s="2">
        <v>5</v>
      </c>
      <c r="U1178" s="2">
        <f t="shared" si="68"/>
        <v>0</v>
      </c>
    </row>
    <row r="1179" spans="1:21" customFormat="1" ht="15" x14ac:dyDescent="0.25">
      <c r="A1179" s="38" t="s">
        <v>5189</v>
      </c>
      <c r="B1179" s="39" t="s">
        <v>2353</v>
      </c>
      <c r="C1179" s="39" t="s">
        <v>2354</v>
      </c>
      <c r="D1179" s="57"/>
      <c r="E1179" s="45">
        <v>18</v>
      </c>
      <c r="F1179" s="45">
        <v>2216322.5806451612</v>
      </c>
      <c r="G1179" s="42">
        <f t="shared" si="67"/>
        <v>85.24317617866005</v>
      </c>
      <c r="H1179" s="43">
        <f t="shared" si="66"/>
        <v>123129.03225806452</v>
      </c>
      <c r="I1179" s="57"/>
      <c r="J1179" s="58"/>
      <c r="K1179" s="58"/>
      <c r="L1179" s="57" t="s">
        <v>7419</v>
      </c>
      <c r="M1179" s="57"/>
      <c r="N1179" t="s">
        <v>10939</v>
      </c>
      <c r="T1179" s="2">
        <v>34</v>
      </c>
      <c r="U1179" s="2">
        <f t="shared" si="68"/>
        <v>-16</v>
      </c>
    </row>
    <row r="1180" spans="1:21" customFormat="1" ht="15" x14ac:dyDescent="0.25">
      <c r="A1180" s="38" t="s">
        <v>5189</v>
      </c>
      <c r="B1180" s="39" t="s">
        <v>2355</v>
      </c>
      <c r="C1180" s="39" t="s">
        <v>2356</v>
      </c>
      <c r="D1180" s="57"/>
      <c r="E1180" s="45">
        <v>79</v>
      </c>
      <c r="F1180" s="45">
        <v>9266045.1753989998</v>
      </c>
      <c r="G1180" s="42">
        <f t="shared" si="67"/>
        <v>356.38635289996154</v>
      </c>
      <c r="H1180" s="43">
        <f t="shared" si="66"/>
        <v>117291.711081</v>
      </c>
      <c r="I1180" s="57"/>
      <c r="J1180" s="58"/>
      <c r="K1180" s="58"/>
      <c r="L1180" s="57" t="s">
        <v>7419</v>
      </c>
      <c r="M1180" s="57"/>
      <c r="N1180" t="s">
        <v>10939</v>
      </c>
      <c r="O1180" s="2"/>
      <c r="P1180" s="2"/>
      <c r="Q1180" s="2"/>
      <c r="R1180" s="2"/>
      <c r="S1180" s="2"/>
      <c r="T1180" s="2">
        <v>68</v>
      </c>
      <c r="U1180" s="2">
        <f t="shared" si="68"/>
        <v>11</v>
      </c>
    </row>
    <row r="1181" spans="1:21" customFormat="1" ht="15" x14ac:dyDescent="0.25">
      <c r="A1181" s="38" t="s">
        <v>5189</v>
      </c>
      <c r="B1181" s="39" t="s">
        <v>2357</v>
      </c>
      <c r="C1181" s="39" t="s">
        <v>2358</v>
      </c>
      <c r="D1181" s="57"/>
      <c r="E1181" s="45">
        <v>36</v>
      </c>
      <c r="F1181" s="45">
        <v>3096017.8904728731</v>
      </c>
      <c r="G1181" s="42">
        <f t="shared" si="67"/>
        <v>119.07761117203358</v>
      </c>
      <c r="H1181" s="43">
        <f t="shared" si="66"/>
        <v>86000.496957579802</v>
      </c>
      <c r="I1181" s="57"/>
      <c r="J1181" s="58"/>
      <c r="K1181" s="58"/>
      <c r="L1181" s="57" t="s">
        <v>7419</v>
      </c>
      <c r="M1181" s="57"/>
      <c r="N1181" t="s">
        <v>10939</v>
      </c>
      <c r="T1181" s="2">
        <v>64</v>
      </c>
      <c r="U1181" s="2">
        <f t="shared" si="68"/>
        <v>-28</v>
      </c>
    </row>
    <row r="1182" spans="1:21" customFormat="1" ht="15" x14ac:dyDescent="0.25">
      <c r="A1182" s="38" t="s">
        <v>5189</v>
      </c>
      <c r="B1182" s="39" t="s">
        <v>2359</v>
      </c>
      <c r="C1182" s="39" t="s">
        <v>2360</v>
      </c>
      <c r="D1182" s="57"/>
      <c r="E1182" s="45">
        <v>18</v>
      </c>
      <c r="F1182" s="45">
        <v>2339999.9952011453</v>
      </c>
      <c r="G1182" s="42">
        <f t="shared" si="67"/>
        <v>89.999999815428666</v>
      </c>
      <c r="H1182" s="43">
        <f t="shared" si="66"/>
        <v>129999.99973339697</v>
      </c>
      <c r="I1182" s="57"/>
      <c r="J1182" s="58"/>
      <c r="K1182" s="58"/>
      <c r="L1182" s="57" t="s">
        <v>7419</v>
      </c>
      <c r="M1182" s="57"/>
      <c r="N1182" t="s">
        <v>10939</v>
      </c>
      <c r="T1182" s="2">
        <v>87</v>
      </c>
      <c r="U1182" s="2">
        <f t="shared" si="68"/>
        <v>-69</v>
      </c>
    </row>
    <row r="1183" spans="1:21" customFormat="1" ht="15" x14ac:dyDescent="0.25">
      <c r="A1183" s="38" t="s">
        <v>5189</v>
      </c>
      <c r="B1183" s="39" t="s">
        <v>2361</v>
      </c>
      <c r="C1183" s="39" t="s">
        <v>2362</v>
      </c>
      <c r="D1183" s="57"/>
      <c r="E1183" s="45">
        <v>18</v>
      </c>
      <c r="F1183" s="45">
        <v>54000000</v>
      </c>
      <c r="G1183" s="42">
        <f t="shared" si="67"/>
        <v>2076.9230769230771</v>
      </c>
      <c r="H1183" s="43">
        <f t="shared" si="66"/>
        <v>3000000</v>
      </c>
      <c r="I1183" s="57"/>
      <c r="J1183" s="58"/>
      <c r="K1183" s="58"/>
      <c r="L1183" s="57" t="s">
        <v>7419</v>
      </c>
      <c r="M1183" s="57"/>
      <c r="N1183" t="s">
        <v>10939</v>
      </c>
      <c r="T1183" s="2">
        <v>18</v>
      </c>
      <c r="U1183" s="2">
        <f t="shared" si="68"/>
        <v>0</v>
      </c>
    </row>
    <row r="1184" spans="1:21" customFormat="1" ht="15" x14ac:dyDescent="0.25">
      <c r="A1184" s="38" t="s">
        <v>5189</v>
      </c>
      <c r="B1184" s="39" t="s">
        <v>2363</v>
      </c>
      <c r="C1184" s="39" t="s">
        <v>2364</v>
      </c>
      <c r="D1184" s="57"/>
      <c r="E1184" s="45">
        <v>16</v>
      </c>
      <c r="F1184" s="45">
        <v>7680000</v>
      </c>
      <c r="G1184" s="42">
        <f t="shared" si="67"/>
        <v>295.38461538461536</v>
      </c>
      <c r="H1184" s="43">
        <f t="shared" si="66"/>
        <v>480000</v>
      </c>
      <c r="I1184" s="57"/>
      <c r="J1184" s="58"/>
      <c r="K1184" s="58"/>
      <c r="L1184" s="57" t="s">
        <v>7419</v>
      </c>
      <c r="M1184" s="57"/>
      <c r="N1184" t="s">
        <v>10939</v>
      </c>
      <c r="T1184" s="2">
        <v>4</v>
      </c>
      <c r="U1184" s="2">
        <f t="shared" si="68"/>
        <v>12</v>
      </c>
    </row>
    <row r="1185" spans="1:21" customFormat="1" ht="15" x14ac:dyDescent="0.25">
      <c r="A1185" s="38" t="s">
        <v>5189</v>
      </c>
      <c r="B1185" s="39" t="s">
        <v>2365</v>
      </c>
      <c r="C1185" s="39" t="s">
        <v>2366</v>
      </c>
      <c r="D1185" s="57"/>
      <c r="E1185" s="45">
        <v>11</v>
      </c>
      <c r="F1185" s="45">
        <v>2640000</v>
      </c>
      <c r="G1185" s="42">
        <f t="shared" si="67"/>
        <v>101.53846153846153</v>
      </c>
      <c r="H1185" s="43">
        <f t="shared" si="66"/>
        <v>240000</v>
      </c>
      <c r="I1185" s="57"/>
      <c r="J1185" s="58"/>
      <c r="K1185" s="58"/>
      <c r="L1185" s="57" t="s">
        <v>7419</v>
      </c>
      <c r="M1185" s="57"/>
      <c r="N1185" t="s">
        <v>10939</v>
      </c>
      <c r="T1185" s="2">
        <v>21</v>
      </c>
      <c r="U1185" s="2">
        <f t="shared" si="68"/>
        <v>-10</v>
      </c>
    </row>
    <row r="1186" spans="1:21" customFormat="1" ht="15" x14ac:dyDescent="0.25">
      <c r="A1186" s="38" t="s">
        <v>5189</v>
      </c>
      <c r="B1186" s="39" t="s">
        <v>2367</v>
      </c>
      <c r="C1186" s="39" t="s">
        <v>2368</v>
      </c>
      <c r="D1186" s="57"/>
      <c r="E1186" s="45">
        <v>24</v>
      </c>
      <c r="F1186" s="45">
        <v>19612500</v>
      </c>
      <c r="G1186" s="42">
        <f t="shared" si="67"/>
        <v>754.32692307692309</v>
      </c>
      <c r="H1186" s="43">
        <f t="shared" si="66"/>
        <v>817187.5</v>
      </c>
      <c r="I1186" s="57"/>
      <c r="J1186" s="58"/>
      <c r="K1186" s="58"/>
      <c r="L1186" s="57" t="s">
        <v>7419</v>
      </c>
      <c r="M1186" s="57"/>
      <c r="N1186" t="s">
        <v>10939</v>
      </c>
      <c r="T1186" s="2">
        <v>24</v>
      </c>
      <c r="U1186" s="2">
        <f t="shared" si="68"/>
        <v>0</v>
      </c>
    </row>
    <row r="1187" spans="1:21" customFormat="1" ht="15" x14ac:dyDescent="0.25">
      <c r="A1187" s="38" t="s">
        <v>5189</v>
      </c>
      <c r="B1187" s="39" t="s">
        <v>2369</v>
      </c>
      <c r="C1187" s="39" t="s">
        <v>2370</v>
      </c>
      <c r="D1187" s="57"/>
      <c r="E1187" s="45">
        <v>19</v>
      </c>
      <c r="F1187" s="45">
        <v>8550000</v>
      </c>
      <c r="G1187" s="42">
        <f t="shared" si="67"/>
        <v>328.84615384615387</v>
      </c>
      <c r="H1187" s="43">
        <f t="shared" si="66"/>
        <v>450000</v>
      </c>
      <c r="I1187" s="57"/>
      <c r="J1187" s="58"/>
      <c r="K1187" s="58"/>
      <c r="L1187" s="57" t="s">
        <v>7419</v>
      </c>
      <c r="M1187" s="57"/>
      <c r="N1187" t="s">
        <v>10939</v>
      </c>
      <c r="O1187" s="2"/>
      <c r="P1187" s="2"/>
      <c r="Q1187" s="2"/>
      <c r="R1187" s="2"/>
      <c r="S1187" s="2"/>
      <c r="T1187" s="2">
        <v>18</v>
      </c>
      <c r="U1187" s="2">
        <f t="shared" si="68"/>
        <v>1</v>
      </c>
    </row>
    <row r="1188" spans="1:21" customFormat="1" ht="15" x14ac:dyDescent="0.25">
      <c r="A1188" s="38" t="s">
        <v>5189</v>
      </c>
      <c r="B1188" s="39" t="s">
        <v>2371</v>
      </c>
      <c r="C1188" s="39" t="s">
        <v>2372</v>
      </c>
      <c r="D1188" s="57"/>
      <c r="E1188" s="45">
        <v>65</v>
      </c>
      <c r="F1188" s="45">
        <v>28494869.565217298</v>
      </c>
      <c r="G1188" s="42">
        <f t="shared" si="67"/>
        <v>1095.9565217391269</v>
      </c>
      <c r="H1188" s="43">
        <f t="shared" si="66"/>
        <v>438382.60869565071</v>
      </c>
      <c r="I1188" s="57"/>
      <c r="J1188" s="58"/>
      <c r="K1188" s="58"/>
      <c r="L1188" s="57" t="s">
        <v>7419</v>
      </c>
      <c r="M1188" s="57"/>
      <c r="N1188" t="s">
        <v>10939</v>
      </c>
      <c r="T1188" s="2">
        <v>62</v>
      </c>
      <c r="U1188" s="2">
        <f t="shared" si="68"/>
        <v>3</v>
      </c>
    </row>
    <row r="1189" spans="1:21" customFormat="1" ht="15" x14ac:dyDescent="0.25">
      <c r="A1189" s="38" t="s">
        <v>5189</v>
      </c>
      <c r="B1189" s="39" t="s">
        <v>2373</v>
      </c>
      <c r="C1189" s="39" t="s">
        <v>2374</v>
      </c>
      <c r="D1189" s="57"/>
      <c r="E1189" s="45">
        <v>5</v>
      </c>
      <c r="F1189" s="45">
        <v>13425000</v>
      </c>
      <c r="G1189" s="42">
        <f t="shared" si="67"/>
        <v>516.34615384615381</v>
      </c>
      <c r="H1189" s="43">
        <f t="shared" si="66"/>
        <v>2685000</v>
      </c>
      <c r="I1189" s="57"/>
      <c r="J1189" s="58"/>
      <c r="K1189" s="58"/>
      <c r="L1189" s="57" t="s">
        <v>7419</v>
      </c>
      <c r="M1189" s="57"/>
      <c r="N1189" t="s">
        <v>10939</v>
      </c>
      <c r="T1189" s="2">
        <v>4</v>
      </c>
      <c r="U1189" s="2">
        <f t="shared" si="68"/>
        <v>1</v>
      </c>
    </row>
    <row r="1190" spans="1:21" customFormat="1" ht="15" x14ac:dyDescent="0.25">
      <c r="A1190" s="38" t="s">
        <v>5189</v>
      </c>
      <c r="B1190" s="39" t="s">
        <v>2375</v>
      </c>
      <c r="C1190" s="39" t="s">
        <v>2376</v>
      </c>
      <c r="D1190" s="57"/>
      <c r="E1190" s="45">
        <v>22</v>
      </c>
      <c r="F1190" s="45">
        <v>60500000</v>
      </c>
      <c r="G1190" s="42">
        <f t="shared" si="67"/>
        <v>2326.9230769230771</v>
      </c>
      <c r="H1190" s="43">
        <f t="shared" si="66"/>
        <v>2750000</v>
      </c>
      <c r="I1190" s="57"/>
      <c r="J1190" s="58"/>
      <c r="K1190" s="58"/>
      <c r="L1190" s="57" t="s">
        <v>7419</v>
      </c>
      <c r="M1190" s="57"/>
      <c r="N1190" t="s">
        <v>10939</v>
      </c>
      <c r="O1190" s="2"/>
      <c r="P1190" s="2"/>
      <c r="Q1190" s="2"/>
      <c r="R1190" s="2"/>
      <c r="S1190" s="2"/>
      <c r="T1190" s="2">
        <v>21</v>
      </c>
      <c r="U1190" s="2">
        <f t="shared" si="68"/>
        <v>1</v>
      </c>
    </row>
    <row r="1191" spans="1:21" customFormat="1" ht="15" x14ac:dyDescent="0.25">
      <c r="A1191" s="38" t="s">
        <v>5189</v>
      </c>
      <c r="B1191" s="39" t="s">
        <v>2377</v>
      </c>
      <c r="C1191" s="39" t="s">
        <v>2378</v>
      </c>
      <c r="D1191" s="57"/>
      <c r="E1191" s="45">
        <v>12</v>
      </c>
      <c r="F1191" s="45">
        <v>33000000</v>
      </c>
      <c r="G1191" s="42">
        <f t="shared" si="67"/>
        <v>1269.2307692307693</v>
      </c>
      <c r="H1191" s="43">
        <f t="shared" si="66"/>
        <v>2750000</v>
      </c>
      <c r="I1191" s="57"/>
      <c r="J1191" s="58"/>
      <c r="K1191" s="58"/>
      <c r="L1191" s="57" t="s">
        <v>7419</v>
      </c>
      <c r="M1191" s="57"/>
      <c r="N1191" t="s">
        <v>10939</v>
      </c>
      <c r="T1191" s="2">
        <v>12</v>
      </c>
      <c r="U1191" s="2">
        <f t="shared" si="68"/>
        <v>0</v>
      </c>
    </row>
    <row r="1192" spans="1:21" customFormat="1" ht="15" x14ac:dyDescent="0.25">
      <c r="A1192" s="38" t="s">
        <v>5189</v>
      </c>
      <c r="B1192" s="39" t="s">
        <v>2379</v>
      </c>
      <c r="C1192" s="39" t="s">
        <v>2380</v>
      </c>
      <c r="D1192" s="57"/>
      <c r="E1192" s="45">
        <v>19</v>
      </c>
      <c r="F1192" s="45">
        <v>28500000</v>
      </c>
      <c r="G1192" s="42">
        <f t="shared" si="67"/>
        <v>1096.1538461538462</v>
      </c>
      <c r="H1192" s="43">
        <f t="shared" si="66"/>
        <v>1500000</v>
      </c>
      <c r="I1192" s="57"/>
      <c r="J1192" s="58"/>
      <c r="K1192" s="58"/>
      <c r="L1192" s="57" t="s">
        <v>7419</v>
      </c>
      <c r="M1192" s="57"/>
      <c r="N1192" t="s">
        <v>10939</v>
      </c>
      <c r="O1192" s="2"/>
      <c r="P1192" s="2"/>
      <c r="Q1192" s="2"/>
      <c r="R1192" s="2"/>
      <c r="S1192" s="2"/>
      <c r="T1192" s="2">
        <v>17</v>
      </c>
      <c r="U1192" s="2">
        <f t="shared" si="68"/>
        <v>2</v>
      </c>
    </row>
    <row r="1193" spans="1:21" customFormat="1" ht="15" x14ac:dyDescent="0.25">
      <c r="A1193" s="38" t="s">
        <v>5189</v>
      </c>
      <c r="B1193" s="39" t="s">
        <v>2381</v>
      </c>
      <c r="C1193" s="39" t="s">
        <v>2382</v>
      </c>
      <c r="D1193" s="57"/>
      <c r="E1193" s="45">
        <v>6</v>
      </c>
      <c r="F1193" s="45">
        <v>204000000</v>
      </c>
      <c r="G1193" s="42">
        <f t="shared" si="67"/>
        <v>7846.1538461538457</v>
      </c>
      <c r="H1193" s="43">
        <f t="shared" si="66"/>
        <v>34000000</v>
      </c>
      <c r="I1193" s="57"/>
      <c r="J1193" s="58"/>
      <c r="K1193" s="58">
        <v>0</v>
      </c>
      <c r="L1193" s="57" t="s">
        <v>7420</v>
      </c>
      <c r="M1193" s="57"/>
      <c r="N1193" t="s">
        <v>10937</v>
      </c>
      <c r="O1193" s="2"/>
      <c r="P1193" s="2"/>
      <c r="Q1193" s="2"/>
      <c r="R1193" s="2"/>
      <c r="S1193" s="2"/>
      <c r="T1193" s="2">
        <v>6</v>
      </c>
      <c r="U1193" s="2">
        <f t="shared" si="68"/>
        <v>0</v>
      </c>
    </row>
    <row r="1194" spans="1:21" customFormat="1" ht="15" x14ac:dyDescent="0.25">
      <c r="A1194" s="38" t="s">
        <v>5189</v>
      </c>
      <c r="B1194" s="39" t="s">
        <v>2383</v>
      </c>
      <c r="C1194" s="39" t="s">
        <v>2384</v>
      </c>
      <c r="D1194" s="57"/>
      <c r="E1194" s="45">
        <v>5</v>
      </c>
      <c r="F1194" s="45">
        <v>77500000</v>
      </c>
      <c r="G1194" s="42">
        <f t="shared" si="67"/>
        <v>2980.7692307692309</v>
      </c>
      <c r="H1194" s="43">
        <f t="shared" si="66"/>
        <v>15500000</v>
      </c>
      <c r="I1194" s="57"/>
      <c r="J1194" s="58"/>
      <c r="K1194" s="58">
        <v>0</v>
      </c>
      <c r="L1194" s="57" t="s">
        <v>7420</v>
      </c>
      <c r="M1194" s="57"/>
      <c r="N1194" t="s">
        <v>10937</v>
      </c>
      <c r="O1194" s="2"/>
      <c r="P1194" s="2"/>
      <c r="Q1194" s="2"/>
      <c r="R1194" s="2"/>
      <c r="S1194" s="2"/>
      <c r="T1194" s="2">
        <v>5</v>
      </c>
      <c r="U1194" s="2">
        <f t="shared" si="68"/>
        <v>0</v>
      </c>
    </row>
    <row r="1195" spans="1:21" customFormat="1" ht="15" x14ac:dyDescent="0.25">
      <c r="A1195" s="38" t="s">
        <v>5189</v>
      </c>
      <c r="B1195" s="39" t="s">
        <v>2385</v>
      </c>
      <c r="C1195" s="39" t="s">
        <v>2386</v>
      </c>
      <c r="D1195" s="57"/>
      <c r="E1195" s="45">
        <v>21</v>
      </c>
      <c r="F1195" s="45">
        <v>9030000</v>
      </c>
      <c r="G1195" s="42">
        <f t="shared" si="67"/>
        <v>347.30769230769232</v>
      </c>
      <c r="H1195" s="43">
        <f t="shared" si="66"/>
        <v>430000</v>
      </c>
      <c r="I1195" s="57"/>
      <c r="J1195" s="58"/>
      <c r="K1195" s="58"/>
      <c r="L1195" s="57" t="s">
        <v>7419</v>
      </c>
      <c r="M1195" s="57"/>
      <c r="N1195" t="s">
        <v>10939</v>
      </c>
      <c r="T1195" s="2">
        <v>21</v>
      </c>
      <c r="U1195" s="2">
        <f t="shared" si="68"/>
        <v>0</v>
      </c>
    </row>
    <row r="1196" spans="1:21" customFormat="1" ht="15" x14ac:dyDescent="0.25">
      <c r="A1196" s="38" t="s">
        <v>5189</v>
      </c>
      <c r="B1196" s="39" t="s">
        <v>2387</v>
      </c>
      <c r="C1196" s="39" t="s">
        <v>2388</v>
      </c>
      <c r="D1196" s="57"/>
      <c r="E1196" s="45">
        <v>17</v>
      </c>
      <c r="F1196" s="45">
        <v>40601543.478260897</v>
      </c>
      <c r="G1196" s="42">
        <f t="shared" si="67"/>
        <v>1561.5978260869576</v>
      </c>
      <c r="H1196" s="43">
        <f t="shared" si="66"/>
        <v>2388326.0869565234</v>
      </c>
      <c r="I1196" s="57"/>
      <c r="J1196" s="58"/>
      <c r="K1196" s="58"/>
      <c r="L1196" s="57" t="s">
        <v>7419</v>
      </c>
      <c r="M1196" s="57"/>
      <c r="N1196" t="s">
        <v>10939</v>
      </c>
      <c r="O1196" s="2"/>
      <c r="P1196" s="2"/>
      <c r="Q1196" s="2"/>
      <c r="R1196" s="2"/>
      <c r="S1196" s="2"/>
      <c r="T1196" s="2">
        <v>16</v>
      </c>
      <c r="U1196" s="2">
        <f t="shared" si="68"/>
        <v>1</v>
      </c>
    </row>
    <row r="1197" spans="1:21" customFormat="1" ht="15" x14ac:dyDescent="0.25">
      <c r="A1197" s="38" t="s">
        <v>5189</v>
      </c>
      <c r="B1197" s="39" t="s">
        <v>2389</v>
      </c>
      <c r="C1197" s="39" t="s">
        <v>2390</v>
      </c>
      <c r="D1197" s="57"/>
      <c r="E1197" s="45">
        <v>23</v>
      </c>
      <c r="F1197" s="45">
        <v>12649999.269303709</v>
      </c>
      <c r="G1197" s="42">
        <f t="shared" si="67"/>
        <v>486.53843343475808</v>
      </c>
      <c r="H1197" s="43">
        <f t="shared" si="66"/>
        <v>549999.96823059605</v>
      </c>
      <c r="I1197" s="57"/>
      <c r="J1197" s="58"/>
      <c r="K1197" s="58"/>
      <c r="L1197" s="57" t="s">
        <v>7419</v>
      </c>
      <c r="M1197" s="57"/>
      <c r="N1197" t="s">
        <v>10939</v>
      </c>
      <c r="T1197" s="2">
        <v>11</v>
      </c>
      <c r="U1197" s="2">
        <f t="shared" si="68"/>
        <v>12</v>
      </c>
    </row>
    <row r="1198" spans="1:21" customFormat="1" ht="15" x14ac:dyDescent="0.25">
      <c r="A1198" s="38" t="s">
        <v>5189</v>
      </c>
      <c r="B1198" s="39" t="s">
        <v>2391</v>
      </c>
      <c r="C1198" s="39" t="s">
        <v>2392</v>
      </c>
      <c r="D1198" s="57"/>
      <c r="E1198" s="45">
        <v>2</v>
      </c>
      <c r="F1198" s="45">
        <v>880093.02307600004</v>
      </c>
      <c r="G1198" s="42">
        <f t="shared" si="67"/>
        <v>33.849731656769229</v>
      </c>
      <c r="H1198" s="43">
        <f t="shared" si="66"/>
        <v>440046.51153800002</v>
      </c>
      <c r="I1198" s="57"/>
      <c r="J1198" s="58"/>
      <c r="K1198" s="58">
        <v>0</v>
      </c>
      <c r="L1198" s="57" t="s">
        <v>7420</v>
      </c>
      <c r="M1198" s="57"/>
      <c r="N1198" t="s">
        <v>10937</v>
      </c>
      <c r="O1198" s="2"/>
      <c r="P1198" s="2"/>
      <c r="Q1198" s="2"/>
      <c r="R1198" s="2"/>
      <c r="S1198" s="2"/>
      <c r="T1198" s="2">
        <v>2</v>
      </c>
      <c r="U1198" s="2">
        <f t="shared" si="68"/>
        <v>0</v>
      </c>
    </row>
    <row r="1199" spans="1:21" customFormat="1" ht="15" x14ac:dyDescent="0.25">
      <c r="A1199" s="38" t="s">
        <v>5189</v>
      </c>
      <c r="B1199" s="39" t="s">
        <v>2393</v>
      </c>
      <c r="C1199" s="39" t="s">
        <v>2394</v>
      </c>
      <c r="D1199" s="57"/>
      <c r="E1199" s="45">
        <v>31</v>
      </c>
      <c r="F1199" s="45">
        <v>13950000</v>
      </c>
      <c r="G1199" s="42">
        <f t="shared" si="67"/>
        <v>536.53846153846155</v>
      </c>
      <c r="H1199" s="43">
        <f t="shared" si="66"/>
        <v>450000</v>
      </c>
      <c r="I1199" s="57"/>
      <c r="J1199" s="58"/>
      <c r="K1199" s="58"/>
      <c r="L1199" s="57" t="s">
        <v>7419</v>
      </c>
      <c r="M1199" s="57"/>
      <c r="N1199" t="s">
        <v>10939</v>
      </c>
      <c r="T1199" s="2">
        <v>31</v>
      </c>
      <c r="U1199" s="2">
        <f t="shared" si="68"/>
        <v>0</v>
      </c>
    </row>
    <row r="1200" spans="1:21" customFormat="1" ht="15" x14ac:dyDescent="0.25">
      <c r="A1200" s="38" t="s">
        <v>5189</v>
      </c>
      <c r="B1200" s="39" t="s">
        <v>2395</v>
      </c>
      <c r="C1200" s="39" t="s">
        <v>2396</v>
      </c>
      <c r="D1200" s="57"/>
      <c r="E1200" s="45">
        <v>43</v>
      </c>
      <c r="F1200" s="45">
        <v>4970103.2185489796</v>
      </c>
      <c r="G1200" s="42">
        <f t="shared" si="67"/>
        <v>191.15781609803767</v>
      </c>
      <c r="H1200" s="43">
        <f t="shared" si="66"/>
        <v>115583.79578020883</v>
      </c>
      <c r="I1200" s="57"/>
      <c r="J1200" s="58"/>
      <c r="K1200" s="58"/>
      <c r="L1200" s="57" t="s">
        <v>7419</v>
      </c>
      <c r="M1200" s="57"/>
      <c r="N1200" t="s">
        <v>10939</v>
      </c>
      <c r="T1200" s="2">
        <v>35</v>
      </c>
      <c r="U1200" s="2">
        <f t="shared" si="68"/>
        <v>8</v>
      </c>
    </row>
    <row r="1201" spans="1:21" customFormat="1" ht="15" x14ac:dyDescent="0.25">
      <c r="A1201" s="38" t="s">
        <v>5189</v>
      </c>
      <c r="B1201" s="39" t="s">
        <v>2397</v>
      </c>
      <c r="C1201" s="39" t="s">
        <v>2398</v>
      </c>
      <c r="D1201" s="57"/>
      <c r="E1201" s="45">
        <v>22</v>
      </c>
      <c r="F1201" s="45">
        <v>4319586.2068965584</v>
      </c>
      <c r="G1201" s="42">
        <f t="shared" si="67"/>
        <v>166.13793103448302</v>
      </c>
      <c r="H1201" s="43">
        <f t="shared" si="66"/>
        <v>196344.82758620719</v>
      </c>
      <c r="I1201" s="57"/>
      <c r="J1201" s="58"/>
      <c r="K1201" s="58"/>
      <c r="L1201" s="57" t="s">
        <v>7419</v>
      </c>
      <c r="M1201" s="57"/>
      <c r="N1201" t="s">
        <v>10939</v>
      </c>
      <c r="T1201" s="2">
        <v>43</v>
      </c>
      <c r="U1201" s="2">
        <f t="shared" si="68"/>
        <v>-21</v>
      </c>
    </row>
    <row r="1202" spans="1:21" customFormat="1" ht="15" x14ac:dyDescent="0.25">
      <c r="A1202" s="38" t="s">
        <v>5189</v>
      </c>
      <c r="B1202" s="39" t="s">
        <v>2399</v>
      </c>
      <c r="C1202" s="39" t="s">
        <v>2400</v>
      </c>
      <c r="D1202" s="57"/>
      <c r="E1202" s="45">
        <v>36</v>
      </c>
      <c r="F1202" s="45">
        <v>8496000</v>
      </c>
      <c r="G1202" s="42">
        <f t="shared" si="67"/>
        <v>326.76923076923077</v>
      </c>
      <c r="H1202" s="43">
        <f t="shared" si="66"/>
        <v>236000</v>
      </c>
      <c r="I1202" s="57"/>
      <c r="J1202" s="58"/>
      <c r="K1202" s="58"/>
      <c r="L1202" s="57" t="s">
        <v>7419</v>
      </c>
      <c r="M1202" s="57"/>
      <c r="N1202" t="s">
        <v>10939</v>
      </c>
      <c r="O1202" s="2"/>
      <c r="P1202" s="2"/>
      <c r="Q1202" s="2"/>
      <c r="R1202" s="2"/>
      <c r="S1202" s="2"/>
      <c r="T1202" s="2">
        <v>34</v>
      </c>
      <c r="U1202" s="2">
        <f t="shared" si="68"/>
        <v>2</v>
      </c>
    </row>
    <row r="1203" spans="1:21" customFormat="1" ht="15" x14ac:dyDescent="0.25">
      <c r="A1203" s="38" t="s">
        <v>5189</v>
      </c>
      <c r="B1203" s="39" t="s">
        <v>2401</v>
      </c>
      <c r="C1203" s="39" t="s">
        <v>2402</v>
      </c>
      <c r="D1203" s="57"/>
      <c r="E1203" s="45">
        <v>6</v>
      </c>
      <c r="F1203" s="45">
        <v>752681.54947647406</v>
      </c>
      <c r="G1203" s="42">
        <f t="shared" si="67"/>
        <v>28.949290364479772</v>
      </c>
      <c r="H1203" s="43">
        <f t="shared" si="66"/>
        <v>125446.92491274567</v>
      </c>
      <c r="I1203" s="57"/>
      <c r="J1203" s="58"/>
      <c r="K1203" s="58"/>
      <c r="L1203" s="57" t="s">
        <v>7419</v>
      </c>
      <c r="M1203" s="57"/>
      <c r="N1203" t="s">
        <v>10939</v>
      </c>
      <c r="T1203" s="2">
        <v>0</v>
      </c>
      <c r="U1203" s="2">
        <f t="shared" si="68"/>
        <v>6</v>
      </c>
    </row>
    <row r="1204" spans="1:21" customFormat="1" ht="15" x14ac:dyDescent="0.25">
      <c r="A1204" s="38" t="s">
        <v>5189</v>
      </c>
      <c r="B1204" s="39" t="s">
        <v>2403</v>
      </c>
      <c r="C1204" s="39" t="s">
        <v>2404</v>
      </c>
      <c r="D1204" s="57"/>
      <c r="E1204" s="45">
        <v>5</v>
      </c>
      <c r="F1204" s="45">
        <v>28000000</v>
      </c>
      <c r="G1204" s="42">
        <f t="shared" si="67"/>
        <v>1076.9230769230769</v>
      </c>
      <c r="H1204" s="43">
        <f t="shared" si="66"/>
        <v>5600000</v>
      </c>
      <c r="I1204" s="57"/>
      <c r="J1204" s="58"/>
      <c r="K1204" s="58">
        <v>0</v>
      </c>
      <c r="L1204" s="57" t="s">
        <v>7420</v>
      </c>
      <c r="M1204" s="57"/>
      <c r="N1204" t="s">
        <v>10937</v>
      </c>
      <c r="O1204" s="2"/>
      <c r="P1204" s="2"/>
      <c r="Q1204" s="2"/>
      <c r="R1204" s="2"/>
      <c r="S1204" s="2"/>
      <c r="T1204" s="2">
        <v>5</v>
      </c>
      <c r="U1204" s="2">
        <f t="shared" si="68"/>
        <v>0</v>
      </c>
    </row>
    <row r="1205" spans="1:21" customFormat="1" ht="15" x14ac:dyDescent="0.25">
      <c r="A1205" s="38" t="s">
        <v>5189</v>
      </c>
      <c r="B1205" s="39" t="s">
        <v>2405</v>
      </c>
      <c r="C1205" s="39" t="s">
        <v>2406</v>
      </c>
      <c r="D1205" s="57"/>
      <c r="E1205" s="45">
        <v>37</v>
      </c>
      <c r="F1205" s="45">
        <v>15910000</v>
      </c>
      <c r="G1205" s="42">
        <f t="shared" si="67"/>
        <v>611.92307692307691</v>
      </c>
      <c r="H1205" s="43">
        <f t="shared" si="66"/>
        <v>430000</v>
      </c>
      <c r="I1205" s="57"/>
      <c r="J1205" s="58"/>
      <c r="K1205" s="58">
        <v>0</v>
      </c>
      <c r="L1205" s="57" t="s">
        <v>7420</v>
      </c>
      <c r="M1205" s="57"/>
      <c r="N1205" t="s">
        <v>10937</v>
      </c>
      <c r="T1205" s="2">
        <v>0</v>
      </c>
      <c r="U1205" s="2">
        <f t="shared" si="68"/>
        <v>37</v>
      </c>
    </row>
    <row r="1206" spans="1:21" customFormat="1" ht="15" x14ac:dyDescent="0.25">
      <c r="A1206" s="38" t="s">
        <v>5189</v>
      </c>
      <c r="B1206" s="39" t="s">
        <v>2407</v>
      </c>
      <c r="C1206" s="39" t="s">
        <v>2408</v>
      </c>
      <c r="D1206" s="57"/>
      <c r="E1206" s="45">
        <v>24</v>
      </c>
      <c r="F1206" s="45">
        <v>11520000</v>
      </c>
      <c r="G1206" s="42">
        <f t="shared" si="67"/>
        <v>443.07692307692309</v>
      </c>
      <c r="H1206" s="43">
        <f t="shared" si="66"/>
        <v>480000</v>
      </c>
      <c r="I1206" s="57"/>
      <c r="J1206" s="58"/>
      <c r="K1206" s="58"/>
      <c r="L1206" s="57" t="s">
        <v>7419</v>
      </c>
      <c r="M1206" s="57"/>
      <c r="N1206" t="s">
        <v>10939</v>
      </c>
      <c r="T1206" s="2">
        <v>23</v>
      </c>
      <c r="U1206" s="2">
        <f t="shared" si="68"/>
        <v>1</v>
      </c>
    </row>
    <row r="1207" spans="1:21" customFormat="1" ht="15" x14ac:dyDescent="0.25">
      <c r="A1207" s="38" t="s">
        <v>5189</v>
      </c>
      <c r="B1207" s="39" t="s">
        <v>2409</v>
      </c>
      <c r="C1207" s="39" t="s">
        <v>2410</v>
      </c>
      <c r="D1207" s="57"/>
      <c r="E1207" s="45">
        <v>10</v>
      </c>
      <c r="F1207" s="45">
        <v>112970000</v>
      </c>
      <c r="G1207" s="42">
        <f t="shared" si="67"/>
        <v>4345</v>
      </c>
      <c r="H1207" s="43">
        <f t="shared" si="66"/>
        <v>11297000</v>
      </c>
      <c r="I1207" s="57"/>
      <c r="J1207" s="58"/>
      <c r="K1207" s="58"/>
      <c r="L1207" s="57" t="s">
        <v>7419</v>
      </c>
      <c r="M1207" s="57"/>
      <c r="N1207" t="s">
        <v>10939</v>
      </c>
      <c r="T1207" s="2">
        <v>10</v>
      </c>
      <c r="U1207" s="2">
        <f t="shared" si="68"/>
        <v>0</v>
      </c>
    </row>
    <row r="1208" spans="1:21" customFormat="1" ht="15" x14ac:dyDescent="0.25">
      <c r="A1208" s="38" t="s">
        <v>5189</v>
      </c>
      <c r="B1208" s="39" t="s">
        <v>2411</v>
      </c>
      <c r="C1208" s="39" t="s">
        <v>2412</v>
      </c>
      <c r="D1208" s="57"/>
      <c r="E1208" s="45">
        <v>10</v>
      </c>
      <c r="F1208" s="45">
        <v>22700000</v>
      </c>
      <c r="G1208" s="42">
        <f t="shared" si="67"/>
        <v>873.07692307692309</v>
      </c>
      <c r="H1208" s="43">
        <f t="shared" si="66"/>
        <v>2270000</v>
      </c>
      <c r="I1208" s="57"/>
      <c r="J1208" s="58"/>
      <c r="K1208" s="58">
        <v>0</v>
      </c>
      <c r="L1208" s="57" t="s">
        <v>7420</v>
      </c>
      <c r="M1208" s="57"/>
      <c r="N1208" t="s">
        <v>10937</v>
      </c>
      <c r="O1208" s="2"/>
      <c r="P1208" s="2"/>
      <c r="Q1208" s="2"/>
      <c r="R1208" s="2"/>
      <c r="S1208" s="2"/>
      <c r="T1208" s="2">
        <v>10</v>
      </c>
      <c r="U1208" s="2">
        <f t="shared" si="68"/>
        <v>0</v>
      </c>
    </row>
    <row r="1209" spans="1:21" customFormat="1" ht="15" x14ac:dyDescent="0.25">
      <c r="A1209" s="38" t="s">
        <v>5189</v>
      </c>
      <c r="B1209" s="39" t="s">
        <v>2413</v>
      </c>
      <c r="C1209" s="39" t="s">
        <v>2414</v>
      </c>
      <c r="D1209" s="57"/>
      <c r="E1209" s="45">
        <v>10</v>
      </c>
      <c r="F1209" s="45">
        <v>22700000</v>
      </c>
      <c r="G1209" s="42">
        <f t="shared" si="67"/>
        <v>873.07692307692309</v>
      </c>
      <c r="H1209" s="43">
        <f t="shared" si="66"/>
        <v>2270000</v>
      </c>
      <c r="I1209" s="57"/>
      <c r="J1209" s="58"/>
      <c r="K1209" s="58"/>
      <c r="L1209" s="57" t="s">
        <v>7419</v>
      </c>
      <c r="M1209" s="57"/>
      <c r="N1209" t="s">
        <v>10939</v>
      </c>
      <c r="T1209" s="2">
        <v>10</v>
      </c>
      <c r="U1209" s="2">
        <f t="shared" si="68"/>
        <v>0</v>
      </c>
    </row>
    <row r="1210" spans="1:21" customFormat="1" ht="15" x14ac:dyDescent="0.25">
      <c r="A1210" s="38" t="s">
        <v>5189</v>
      </c>
      <c r="B1210" s="39" t="s">
        <v>2415</v>
      </c>
      <c r="C1210" s="39" t="s">
        <v>2416</v>
      </c>
      <c r="D1210" s="57"/>
      <c r="E1210" s="45">
        <v>7</v>
      </c>
      <c r="F1210" s="45">
        <v>85820000</v>
      </c>
      <c r="G1210" s="42">
        <f t="shared" si="67"/>
        <v>3300.7692307692309</v>
      </c>
      <c r="H1210" s="43">
        <f t="shared" si="66"/>
        <v>12260000</v>
      </c>
      <c r="I1210" s="57"/>
      <c r="J1210" s="58"/>
      <c r="K1210" s="58"/>
      <c r="L1210" s="57" t="s">
        <v>7419</v>
      </c>
      <c r="M1210" s="57"/>
      <c r="N1210" t="s">
        <v>10939</v>
      </c>
      <c r="T1210" s="2">
        <v>6</v>
      </c>
      <c r="U1210" s="2">
        <f t="shared" si="68"/>
        <v>1</v>
      </c>
    </row>
    <row r="1211" spans="1:21" customFormat="1" ht="15" x14ac:dyDescent="0.25">
      <c r="A1211" s="38" t="s">
        <v>5189</v>
      </c>
      <c r="B1211" s="39" t="s">
        <v>2417</v>
      </c>
      <c r="C1211" s="39" t="s">
        <v>2418</v>
      </c>
      <c r="D1211" s="57"/>
      <c r="E1211" s="45">
        <v>8</v>
      </c>
      <c r="F1211" s="45">
        <v>96375555.555555597</v>
      </c>
      <c r="G1211" s="42">
        <f t="shared" si="67"/>
        <v>3706.7521367521385</v>
      </c>
      <c r="H1211" s="43">
        <f t="shared" si="66"/>
        <v>12046944.44444445</v>
      </c>
      <c r="I1211" s="57"/>
      <c r="J1211" s="58"/>
      <c r="K1211" s="58"/>
      <c r="L1211" s="57" t="s">
        <v>7419</v>
      </c>
      <c r="M1211" s="57"/>
      <c r="N1211" t="s">
        <v>10939</v>
      </c>
      <c r="T1211" s="2">
        <v>8</v>
      </c>
      <c r="U1211" s="2">
        <f t="shared" si="68"/>
        <v>0</v>
      </c>
    </row>
    <row r="1212" spans="1:21" customFormat="1" ht="15" x14ac:dyDescent="0.25">
      <c r="A1212" s="38" t="s">
        <v>5189</v>
      </c>
      <c r="B1212" s="39" t="s">
        <v>2419</v>
      </c>
      <c r="C1212" s="39" t="s">
        <v>2420</v>
      </c>
      <c r="D1212" s="57"/>
      <c r="E1212" s="45">
        <v>4</v>
      </c>
      <c r="F1212" s="45">
        <v>60800000</v>
      </c>
      <c r="G1212" s="42">
        <f t="shared" si="67"/>
        <v>2338.4615384615386</v>
      </c>
      <c r="H1212" s="43">
        <f t="shared" si="66"/>
        <v>15200000</v>
      </c>
      <c r="I1212" s="57"/>
      <c r="J1212" s="58"/>
      <c r="K1212" s="58"/>
      <c r="L1212" s="57" t="s">
        <v>7419</v>
      </c>
      <c r="M1212" s="57"/>
      <c r="N1212" t="s">
        <v>10939</v>
      </c>
      <c r="T1212" s="2">
        <v>4</v>
      </c>
      <c r="U1212" s="2">
        <f t="shared" si="68"/>
        <v>0</v>
      </c>
    </row>
    <row r="1213" spans="1:21" customFormat="1" ht="15" x14ac:dyDescent="0.25">
      <c r="A1213" s="38" t="s">
        <v>5189</v>
      </c>
      <c r="B1213" s="39" t="s">
        <v>2421</v>
      </c>
      <c r="C1213" s="39" t="s">
        <v>2422</v>
      </c>
      <c r="D1213" s="57"/>
      <c r="E1213" s="45">
        <v>98</v>
      </c>
      <c r="F1213" s="45">
        <v>10192000</v>
      </c>
      <c r="G1213" s="42">
        <f t="shared" si="67"/>
        <v>392</v>
      </c>
      <c r="H1213" s="43">
        <f t="shared" si="66"/>
        <v>104000</v>
      </c>
      <c r="I1213" s="57"/>
      <c r="J1213" s="58"/>
      <c r="K1213" s="58">
        <v>0</v>
      </c>
      <c r="L1213" s="57" t="s">
        <v>7420</v>
      </c>
      <c r="M1213" s="57"/>
      <c r="N1213" t="s">
        <v>10937</v>
      </c>
      <c r="O1213" s="2"/>
      <c r="P1213" s="2"/>
      <c r="Q1213" s="2"/>
      <c r="R1213" s="2"/>
      <c r="S1213" s="2"/>
      <c r="T1213" s="2">
        <v>98</v>
      </c>
      <c r="U1213" s="2">
        <f t="shared" si="68"/>
        <v>0</v>
      </c>
    </row>
    <row r="1214" spans="1:21" customFormat="1" ht="15" x14ac:dyDescent="0.25">
      <c r="A1214" s="38" t="s">
        <v>5189</v>
      </c>
      <c r="B1214" s="39" t="s">
        <v>2423</v>
      </c>
      <c r="C1214" s="39" t="s">
        <v>2424</v>
      </c>
      <c r="D1214" s="57"/>
      <c r="E1214" s="45">
        <v>27</v>
      </c>
      <c r="F1214" s="45">
        <v>2321868.7480287123</v>
      </c>
      <c r="G1214" s="42">
        <f t="shared" si="67"/>
        <v>89.302644154950471</v>
      </c>
      <c r="H1214" s="43">
        <f t="shared" si="66"/>
        <v>85995.138815878236</v>
      </c>
      <c r="I1214" s="57"/>
      <c r="J1214" s="58"/>
      <c r="K1214" s="58"/>
      <c r="L1214" s="57" t="s">
        <v>7419</v>
      </c>
      <c r="M1214" s="57"/>
      <c r="N1214" t="s">
        <v>10939</v>
      </c>
      <c r="T1214" s="2">
        <v>34</v>
      </c>
      <c r="U1214" s="2">
        <f t="shared" si="68"/>
        <v>-7</v>
      </c>
    </row>
    <row r="1215" spans="1:21" customFormat="1" ht="15" x14ac:dyDescent="0.25">
      <c r="A1215" s="38" t="s">
        <v>5189</v>
      </c>
      <c r="B1215" s="39" t="s">
        <v>2425</v>
      </c>
      <c r="C1215" s="39" t="s">
        <v>2426</v>
      </c>
      <c r="D1215" s="57"/>
      <c r="E1215" s="45">
        <v>10</v>
      </c>
      <c r="F1215" s="45">
        <v>20683635.132701315</v>
      </c>
      <c r="G1215" s="42">
        <f t="shared" si="67"/>
        <v>795.52442818081977</v>
      </c>
      <c r="H1215" s="43">
        <f t="shared" si="66"/>
        <v>2068363.5132701315</v>
      </c>
      <c r="I1215" s="57"/>
      <c r="J1215" s="58"/>
      <c r="K1215" s="58"/>
      <c r="L1215" s="57" t="s">
        <v>7419</v>
      </c>
      <c r="M1215" s="57"/>
      <c r="N1215" t="s">
        <v>10939</v>
      </c>
      <c r="T1215" s="2">
        <v>17</v>
      </c>
      <c r="U1215" s="2">
        <f t="shared" si="68"/>
        <v>-7</v>
      </c>
    </row>
    <row r="1216" spans="1:21" customFormat="1" ht="15" x14ac:dyDescent="0.25">
      <c r="A1216" s="38" t="s">
        <v>5189</v>
      </c>
      <c r="B1216" s="39" t="s">
        <v>2427</v>
      </c>
      <c r="C1216" s="39" t="s">
        <v>2428</v>
      </c>
      <c r="D1216" s="57"/>
      <c r="E1216" s="45">
        <v>14</v>
      </c>
      <c r="F1216" s="45">
        <v>3270720.3065134101</v>
      </c>
      <c r="G1216" s="42">
        <f t="shared" si="67"/>
        <v>125.79693486590038</v>
      </c>
      <c r="H1216" s="43">
        <f t="shared" si="66"/>
        <v>233622.87903667215</v>
      </c>
      <c r="I1216" s="57"/>
      <c r="J1216" s="58"/>
      <c r="K1216" s="58"/>
      <c r="L1216" s="57" t="s">
        <v>7419</v>
      </c>
      <c r="M1216" s="57"/>
      <c r="N1216" t="s">
        <v>10939</v>
      </c>
      <c r="T1216" s="2">
        <v>14</v>
      </c>
      <c r="U1216" s="2">
        <f t="shared" si="68"/>
        <v>0</v>
      </c>
    </row>
    <row r="1217" spans="1:21" customFormat="1" ht="15" x14ac:dyDescent="0.25">
      <c r="A1217" s="38" t="s">
        <v>5189</v>
      </c>
      <c r="B1217" s="39" t="s">
        <v>2429</v>
      </c>
      <c r="C1217" s="39" t="s">
        <v>2430</v>
      </c>
      <c r="D1217" s="57"/>
      <c r="E1217" s="45">
        <v>23</v>
      </c>
      <c r="F1217" s="45">
        <v>7820000</v>
      </c>
      <c r="G1217" s="42">
        <f t="shared" si="67"/>
        <v>300.76923076923077</v>
      </c>
      <c r="H1217" s="43">
        <f t="shared" si="66"/>
        <v>340000</v>
      </c>
      <c r="I1217" s="57"/>
      <c r="J1217" s="58"/>
      <c r="K1217" s="58"/>
      <c r="L1217" s="57" t="s">
        <v>7419</v>
      </c>
      <c r="M1217" s="57"/>
      <c r="N1217" t="s">
        <v>10939</v>
      </c>
      <c r="O1217" s="2"/>
      <c r="P1217" s="2"/>
      <c r="Q1217" s="2"/>
      <c r="R1217" s="2"/>
      <c r="S1217" s="2"/>
      <c r="T1217" s="2">
        <v>23</v>
      </c>
      <c r="U1217" s="2">
        <f t="shared" si="68"/>
        <v>0</v>
      </c>
    </row>
    <row r="1218" spans="1:21" customFormat="1" ht="15" x14ac:dyDescent="0.25">
      <c r="A1218" s="38" t="s">
        <v>5189</v>
      </c>
      <c r="B1218" s="39" t="s">
        <v>2431</v>
      </c>
      <c r="C1218" s="39" t="s">
        <v>2432</v>
      </c>
      <c r="D1218" s="57"/>
      <c r="E1218" s="45">
        <v>23</v>
      </c>
      <c r="F1218" s="45">
        <v>7820000</v>
      </c>
      <c r="G1218" s="42">
        <f t="shared" si="67"/>
        <v>300.76923076923077</v>
      </c>
      <c r="H1218" s="43">
        <f t="shared" si="66"/>
        <v>340000</v>
      </c>
      <c r="I1218" s="57"/>
      <c r="J1218" s="58"/>
      <c r="K1218" s="58">
        <v>0</v>
      </c>
      <c r="L1218" s="57" t="s">
        <v>7420</v>
      </c>
      <c r="M1218" s="57"/>
      <c r="N1218" t="s">
        <v>10937</v>
      </c>
      <c r="T1218" s="2">
        <v>0</v>
      </c>
      <c r="U1218" s="2">
        <f t="shared" si="68"/>
        <v>23</v>
      </c>
    </row>
    <row r="1219" spans="1:21" customFormat="1" ht="15" x14ac:dyDescent="0.25">
      <c r="A1219" s="38" t="s">
        <v>5189</v>
      </c>
      <c r="B1219" s="39" t="s">
        <v>2433</v>
      </c>
      <c r="C1219" s="39" t="s">
        <v>2434</v>
      </c>
      <c r="D1219" s="57"/>
      <c r="E1219" s="45">
        <v>26</v>
      </c>
      <c r="F1219" s="45">
        <v>4485796.9348659003</v>
      </c>
      <c r="G1219" s="42">
        <f t="shared" si="67"/>
        <v>172.53065134099617</v>
      </c>
      <c r="H1219" s="43">
        <f t="shared" si="66"/>
        <v>172530.65134099618</v>
      </c>
      <c r="I1219" s="57"/>
      <c r="J1219" s="58"/>
      <c r="K1219" s="58">
        <v>0</v>
      </c>
      <c r="L1219" s="57" t="s">
        <v>7420</v>
      </c>
      <c r="M1219" s="57"/>
      <c r="N1219" t="s">
        <v>10937</v>
      </c>
      <c r="O1219" s="2"/>
      <c r="P1219" s="2"/>
      <c r="Q1219" s="2"/>
      <c r="R1219" s="2"/>
      <c r="S1219" s="2"/>
      <c r="T1219" s="2">
        <v>26</v>
      </c>
      <c r="U1219" s="2">
        <f t="shared" si="68"/>
        <v>0</v>
      </c>
    </row>
    <row r="1220" spans="1:21" customFormat="1" ht="15" x14ac:dyDescent="0.25">
      <c r="A1220" s="38" t="s">
        <v>5189</v>
      </c>
      <c r="B1220" s="39" t="s">
        <v>2435</v>
      </c>
      <c r="C1220" s="39" t="s">
        <v>2436</v>
      </c>
      <c r="D1220" s="57"/>
      <c r="E1220" s="45">
        <v>36</v>
      </c>
      <c r="F1220" s="45">
        <v>11484000</v>
      </c>
      <c r="G1220" s="42">
        <f t="shared" si="67"/>
        <v>441.69230769230768</v>
      </c>
      <c r="H1220" s="43">
        <f t="shared" si="66"/>
        <v>319000</v>
      </c>
      <c r="I1220" s="57"/>
      <c r="J1220" s="58"/>
      <c r="K1220" s="58"/>
      <c r="L1220" s="57" t="s">
        <v>7419</v>
      </c>
      <c r="M1220" s="57"/>
      <c r="N1220" t="s">
        <v>10939</v>
      </c>
      <c r="T1220" s="2">
        <v>31</v>
      </c>
      <c r="U1220" s="2">
        <f t="shared" si="68"/>
        <v>5</v>
      </c>
    </row>
    <row r="1221" spans="1:21" customFormat="1" ht="15" x14ac:dyDescent="0.25">
      <c r="A1221" s="38" t="s">
        <v>5189</v>
      </c>
      <c r="B1221" s="39" t="s">
        <v>2437</v>
      </c>
      <c r="C1221" s="39" t="s">
        <v>2438</v>
      </c>
      <c r="D1221" s="57"/>
      <c r="E1221" s="45">
        <v>36</v>
      </c>
      <c r="F1221" s="45">
        <v>5159602.2383545078</v>
      </c>
      <c r="G1221" s="42">
        <f t="shared" si="67"/>
        <v>198.44623993671183</v>
      </c>
      <c r="H1221" s="43">
        <f t="shared" ref="H1221:H1284" si="69">IFERROR(F1221/E1221,0)</f>
        <v>143322.28439873632</v>
      </c>
      <c r="I1221" s="57"/>
      <c r="J1221" s="58"/>
      <c r="K1221" s="58"/>
      <c r="L1221" s="57" t="s">
        <v>7419</v>
      </c>
      <c r="M1221" s="57"/>
      <c r="N1221" t="s">
        <v>10939</v>
      </c>
      <c r="T1221" s="2">
        <v>69</v>
      </c>
      <c r="U1221" s="2">
        <f t="shared" si="68"/>
        <v>-33</v>
      </c>
    </row>
    <row r="1222" spans="1:21" customFormat="1" ht="15" x14ac:dyDescent="0.25">
      <c r="A1222" s="38" t="s">
        <v>5189</v>
      </c>
      <c r="B1222" s="39" t="s">
        <v>2439</v>
      </c>
      <c r="C1222" s="39" t="s">
        <v>2440</v>
      </c>
      <c r="D1222" s="57"/>
      <c r="E1222" s="45">
        <v>14</v>
      </c>
      <c r="F1222" s="45">
        <v>2240000</v>
      </c>
      <c r="G1222" s="42">
        <f t="shared" ref="G1222:G1285" si="70">+F1222/$G$1</f>
        <v>86.15384615384616</v>
      </c>
      <c r="H1222" s="43">
        <f t="shared" si="69"/>
        <v>160000</v>
      </c>
      <c r="I1222" s="57"/>
      <c r="J1222" s="58"/>
      <c r="K1222" s="58"/>
      <c r="L1222" s="57" t="s">
        <v>7419</v>
      </c>
      <c r="M1222" s="57"/>
      <c r="N1222" t="s">
        <v>10939</v>
      </c>
      <c r="T1222" s="2">
        <v>50</v>
      </c>
      <c r="U1222" s="2">
        <f t="shared" ref="U1222:U1285" si="71">+E1222-T1222</f>
        <v>-36</v>
      </c>
    </row>
    <row r="1223" spans="1:21" customFormat="1" ht="15" x14ac:dyDescent="0.25">
      <c r="A1223" s="38" t="s">
        <v>5189</v>
      </c>
      <c r="B1223" s="39" t="s">
        <v>2441</v>
      </c>
      <c r="C1223" s="39" t="s">
        <v>2442</v>
      </c>
      <c r="D1223" s="57"/>
      <c r="E1223" s="45">
        <v>206</v>
      </c>
      <c r="F1223" s="45">
        <v>10300000</v>
      </c>
      <c r="G1223" s="42">
        <f t="shared" si="70"/>
        <v>396.15384615384613</v>
      </c>
      <c r="H1223" s="43">
        <f t="shared" si="69"/>
        <v>50000</v>
      </c>
      <c r="I1223" s="57"/>
      <c r="J1223" s="58"/>
      <c r="K1223" s="58"/>
      <c r="L1223" s="57" t="s">
        <v>7419</v>
      </c>
      <c r="M1223" s="57"/>
      <c r="N1223" t="s">
        <v>10939</v>
      </c>
      <c r="T1223" s="2">
        <v>336</v>
      </c>
      <c r="U1223" s="2">
        <f t="shared" si="71"/>
        <v>-130</v>
      </c>
    </row>
    <row r="1224" spans="1:21" customFormat="1" ht="15" x14ac:dyDescent="0.25">
      <c r="A1224" s="38" t="s">
        <v>5189</v>
      </c>
      <c r="B1224" s="39" t="s">
        <v>2443</v>
      </c>
      <c r="C1224" s="39" t="s">
        <v>2444</v>
      </c>
      <c r="D1224" s="57"/>
      <c r="E1224" s="45">
        <v>4</v>
      </c>
      <c r="F1224" s="45">
        <v>1329894.73641108</v>
      </c>
      <c r="G1224" s="42">
        <f t="shared" si="70"/>
        <v>51.149797554272311</v>
      </c>
      <c r="H1224" s="43">
        <f t="shared" si="69"/>
        <v>332473.68410277</v>
      </c>
      <c r="I1224" s="57"/>
      <c r="J1224" s="58"/>
      <c r="K1224" s="58"/>
      <c r="L1224" s="57" t="s">
        <v>7419</v>
      </c>
      <c r="M1224" s="57"/>
      <c r="N1224" t="s">
        <v>10939</v>
      </c>
      <c r="O1224" s="2"/>
      <c r="P1224" s="2"/>
      <c r="Q1224" s="2"/>
      <c r="R1224" s="2"/>
      <c r="S1224" s="2"/>
      <c r="T1224" s="2">
        <v>4</v>
      </c>
      <c r="U1224" s="2">
        <f t="shared" si="71"/>
        <v>0</v>
      </c>
    </row>
    <row r="1225" spans="1:21" customFormat="1" ht="15" x14ac:dyDescent="0.25">
      <c r="A1225" s="38" t="s">
        <v>5189</v>
      </c>
      <c r="B1225" s="39" t="s">
        <v>2445</v>
      </c>
      <c r="C1225" s="39" t="s">
        <v>2446</v>
      </c>
      <c r="D1225" s="57"/>
      <c r="E1225" s="45">
        <v>16</v>
      </c>
      <c r="F1225" s="45">
        <v>3424000</v>
      </c>
      <c r="G1225" s="42">
        <f t="shared" si="70"/>
        <v>131.69230769230768</v>
      </c>
      <c r="H1225" s="43">
        <f t="shared" si="69"/>
        <v>214000</v>
      </c>
      <c r="I1225" s="57"/>
      <c r="J1225" s="58"/>
      <c r="K1225" s="58"/>
      <c r="L1225" s="57" t="s">
        <v>7419</v>
      </c>
      <c r="M1225" s="57"/>
      <c r="N1225" t="s">
        <v>10939</v>
      </c>
      <c r="O1225" s="2"/>
      <c r="P1225" s="2"/>
      <c r="Q1225" s="2"/>
      <c r="R1225" s="2"/>
      <c r="S1225" s="2"/>
      <c r="T1225" s="2">
        <v>16</v>
      </c>
      <c r="U1225" s="2">
        <f t="shared" si="71"/>
        <v>0</v>
      </c>
    </row>
    <row r="1226" spans="1:21" customFormat="1" ht="15" x14ac:dyDescent="0.25">
      <c r="A1226" s="38" t="s">
        <v>5189</v>
      </c>
      <c r="B1226" s="39" t="s">
        <v>2447</v>
      </c>
      <c r="C1226" s="39" t="s">
        <v>2448</v>
      </c>
      <c r="D1226" s="57"/>
      <c r="E1226" s="45">
        <v>28</v>
      </c>
      <c r="F1226" s="45">
        <v>3974486.4864864899</v>
      </c>
      <c r="G1226" s="42">
        <f t="shared" si="70"/>
        <v>152.86486486486498</v>
      </c>
      <c r="H1226" s="43">
        <f t="shared" si="69"/>
        <v>141945.94594594606</v>
      </c>
      <c r="I1226" s="57"/>
      <c r="J1226" s="58"/>
      <c r="K1226" s="58"/>
      <c r="L1226" s="57" t="s">
        <v>7419</v>
      </c>
      <c r="M1226" s="57"/>
      <c r="N1226" t="s">
        <v>10939</v>
      </c>
      <c r="O1226" s="2"/>
      <c r="P1226" s="2"/>
      <c r="Q1226" s="2"/>
      <c r="R1226" s="2"/>
      <c r="S1226" s="2"/>
      <c r="T1226" s="2">
        <v>28</v>
      </c>
      <c r="U1226" s="2">
        <f t="shared" si="71"/>
        <v>0</v>
      </c>
    </row>
    <row r="1227" spans="1:21" customFormat="1" ht="15" x14ac:dyDescent="0.25">
      <c r="A1227" s="38" t="s">
        <v>5189</v>
      </c>
      <c r="B1227" s="39" t="s">
        <v>2449</v>
      </c>
      <c r="C1227" s="39" t="s">
        <v>2450</v>
      </c>
      <c r="D1227" s="57"/>
      <c r="E1227" s="45">
        <v>10</v>
      </c>
      <c r="F1227" s="45">
        <v>2140000</v>
      </c>
      <c r="G1227" s="42">
        <f t="shared" si="70"/>
        <v>82.307692307692307</v>
      </c>
      <c r="H1227" s="43">
        <f t="shared" si="69"/>
        <v>214000</v>
      </c>
      <c r="I1227" s="57"/>
      <c r="J1227" s="58"/>
      <c r="K1227" s="58">
        <v>0</v>
      </c>
      <c r="L1227" s="57" t="s">
        <v>7420</v>
      </c>
      <c r="M1227" s="57"/>
      <c r="N1227" t="s">
        <v>10937</v>
      </c>
      <c r="T1227" s="2">
        <v>0</v>
      </c>
      <c r="U1227" s="2">
        <f t="shared" si="71"/>
        <v>10</v>
      </c>
    </row>
    <row r="1228" spans="1:21" customFormat="1" ht="15" x14ac:dyDescent="0.25">
      <c r="A1228" s="38" t="s">
        <v>5189</v>
      </c>
      <c r="B1228" s="39" t="s">
        <v>2451</v>
      </c>
      <c r="C1228" s="39" t="s">
        <v>2452</v>
      </c>
      <c r="D1228" s="57"/>
      <c r="E1228" s="45">
        <v>6</v>
      </c>
      <c r="F1228" s="45">
        <v>5034000</v>
      </c>
      <c r="G1228" s="42">
        <f t="shared" si="70"/>
        <v>193.61538461538461</v>
      </c>
      <c r="H1228" s="43">
        <f t="shared" si="69"/>
        <v>839000</v>
      </c>
      <c r="I1228" s="57"/>
      <c r="J1228" s="58"/>
      <c r="K1228" s="58"/>
      <c r="L1228" s="57" t="s">
        <v>7419</v>
      </c>
      <c r="M1228" s="57"/>
      <c r="N1228" t="s">
        <v>10939</v>
      </c>
      <c r="O1228" s="2"/>
      <c r="P1228" s="2"/>
      <c r="Q1228" s="2"/>
      <c r="R1228" s="2"/>
      <c r="S1228" s="2"/>
      <c r="T1228" s="2">
        <v>6</v>
      </c>
      <c r="U1228" s="2">
        <f t="shared" si="71"/>
        <v>0</v>
      </c>
    </row>
    <row r="1229" spans="1:21" customFormat="1" ht="15" x14ac:dyDescent="0.25">
      <c r="A1229" s="38" t="s">
        <v>5189</v>
      </c>
      <c r="B1229" s="39" t="s">
        <v>2453</v>
      </c>
      <c r="C1229" s="39" t="s">
        <v>2454</v>
      </c>
      <c r="D1229" s="57"/>
      <c r="E1229" s="45">
        <v>13</v>
      </c>
      <c r="F1229" s="45">
        <v>10907000</v>
      </c>
      <c r="G1229" s="42">
        <f t="shared" si="70"/>
        <v>419.5</v>
      </c>
      <c r="H1229" s="43">
        <f t="shared" si="69"/>
        <v>839000</v>
      </c>
      <c r="I1229" s="57"/>
      <c r="J1229" s="58"/>
      <c r="K1229" s="58">
        <v>0</v>
      </c>
      <c r="L1229" s="57" t="s">
        <v>7420</v>
      </c>
      <c r="M1229" s="57"/>
      <c r="N1229" t="s">
        <v>10937</v>
      </c>
      <c r="T1229" s="2">
        <v>0</v>
      </c>
      <c r="U1229" s="2">
        <f t="shared" si="71"/>
        <v>13</v>
      </c>
    </row>
    <row r="1230" spans="1:21" customFormat="1" ht="15" x14ac:dyDescent="0.25">
      <c r="A1230" s="38" t="s">
        <v>5189</v>
      </c>
      <c r="B1230" s="39" t="s">
        <v>2455</v>
      </c>
      <c r="C1230" s="39" t="s">
        <v>2456</v>
      </c>
      <c r="D1230" s="57"/>
      <c r="E1230" s="45">
        <v>19</v>
      </c>
      <c r="F1230" s="45">
        <v>5510000</v>
      </c>
      <c r="G1230" s="42">
        <f t="shared" si="70"/>
        <v>211.92307692307693</v>
      </c>
      <c r="H1230" s="43">
        <f t="shared" si="69"/>
        <v>290000</v>
      </c>
      <c r="I1230" s="57"/>
      <c r="J1230" s="58"/>
      <c r="K1230" s="58"/>
      <c r="L1230" s="57" t="s">
        <v>7419</v>
      </c>
      <c r="M1230" s="57"/>
      <c r="N1230" t="s">
        <v>10939</v>
      </c>
      <c r="O1230" s="2"/>
      <c r="P1230" s="2"/>
      <c r="Q1230" s="2"/>
      <c r="R1230" s="2"/>
      <c r="S1230" s="2"/>
      <c r="T1230" s="2">
        <v>19</v>
      </c>
      <c r="U1230" s="2">
        <f t="shared" si="71"/>
        <v>0</v>
      </c>
    </row>
    <row r="1231" spans="1:21" customFormat="1" ht="15" x14ac:dyDescent="0.25">
      <c r="A1231" s="38" t="s">
        <v>5189</v>
      </c>
      <c r="B1231" s="39" t="s">
        <v>2457</v>
      </c>
      <c r="C1231" s="39" t="s">
        <v>2458</v>
      </c>
      <c r="D1231" s="57"/>
      <c r="E1231" s="45">
        <v>6</v>
      </c>
      <c r="F1231" s="45">
        <v>1560000</v>
      </c>
      <c r="G1231" s="42">
        <f t="shared" si="70"/>
        <v>60</v>
      </c>
      <c r="H1231" s="43">
        <f t="shared" si="69"/>
        <v>260000</v>
      </c>
      <c r="I1231" s="57"/>
      <c r="J1231" s="58"/>
      <c r="K1231" s="58"/>
      <c r="L1231" s="57" t="s">
        <v>7419</v>
      </c>
      <c r="M1231" s="57"/>
      <c r="N1231" t="s">
        <v>10939</v>
      </c>
      <c r="O1231" s="2"/>
      <c r="P1231" s="2"/>
      <c r="Q1231" s="2"/>
      <c r="R1231" s="2"/>
      <c r="S1231" s="2"/>
      <c r="T1231" s="2">
        <v>4</v>
      </c>
      <c r="U1231" s="2">
        <f t="shared" si="71"/>
        <v>2</v>
      </c>
    </row>
    <row r="1232" spans="1:21" customFormat="1" ht="15" x14ac:dyDescent="0.25">
      <c r="A1232" s="38" t="s">
        <v>5189</v>
      </c>
      <c r="B1232" s="39" t="s">
        <v>2459</v>
      </c>
      <c r="C1232" s="39" t="s">
        <v>2460</v>
      </c>
      <c r="D1232" s="57"/>
      <c r="E1232" s="45">
        <v>35</v>
      </c>
      <c r="F1232" s="45">
        <v>8100953.7422037292</v>
      </c>
      <c r="G1232" s="42">
        <f t="shared" si="70"/>
        <v>311.57514393091265</v>
      </c>
      <c r="H1232" s="43">
        <f t="shared" si="69"/>
        <v>231455.82120582083</v>
      </c>
      <c r="I1232" s="57"/>
      <c r="J1232" s="58"/>
      <c r="K1232" s="58"/>
      <c r="L1232" s="57" t="s">
        <v>7419</v>
      </c>
      <c r="M1232" s="57"/>
      <c r="N1232" t="s">
        <v>10939</v>
      </c>
      <c r="T1232" s="2">
        <v>24</v>
      </c>
      <c r="U1232" s="2">
        <f t="shared" si="71"/>
        <v>11</v>
      </c>
    </row>
    <row r="1233" spans="1:21" customFormat="1" ht="15" x14ac:dyDescent="0.25">
      <c r="A1233" s="38" t="s">
        <v>5189</v>
      </c>
      <c r="B1233" s="39" t="s">
        <v>2461</v>
      </c>
      <c r="C1233" s="39" t="s">
        <v>2462</v>
      </c>
      <c r="D1233" s="57"/>
      <c r="E1233" s="45">
        <v>30</v>
      </c>
      <c r="F1233" s="45">
        <v>26431034.48277</v>
      </c>
      <c r="G1233" s="42">
        <f t="shared" si="70"/>
        <v>1016.5782493373076</v>
      </c>
      <c r="H1233" s="43">
        <f t="shared" si="69"/>
        <v>881034.48275900004</v>
      </c>
      <c r="I1233" s="57"/>
      <c r="J1233" s="58"/>
      <c r="K1233" s="58"/>
      <c r="L1233" s="57" t="s">
        <v>7419</v>
      </c>
      <c r="M1233" s="57"/>
      <c r="N1233" t="s">
        <v>10939</v>
      </c>
      <c r="O1233" s="2"/>
      <c r="P1233" s="2"/>
      <c r="Q1233" s="2"/>
      <c r="R1233" s="2"/>
      <c r="S1233" s="2"/>
      <c r="T1233" s="2">
        <v>30</v>
      </c>
      <c r="U1233" s="2">
        <f t="shared" si="71"/>
        <v>0</v>
      </c>
    </row>
    <row r="1234" spans="1:21" customFormat="1" ht="15" x14ac:dyDescent="0.25">
      <c r="A1234" s="38" t="s">
        <v>5189</v>
      </c>
      <c r="B1234" s="39" t="s">
        <v>2463</v>
      </c>
      <c r="C1234" s="39" t="s">
        <v>2464</v>
      </c>
      <c r="D1234" s="57"/>
      <c r="E1234" s="45">
        <v>26</v>
      </c>
      <c r="F1234" s="45">
        <v>3640000</v>
      </c>
      <c r="G1234" s="42">
        <f t="shared" si="70"/>
        <v>140</v>
      </c>
      <c r="H1234" s="43">
        <f t="shared" si="69"/>
        <v>140000</v>
      </c>
      <c r="I1234" s="57"/>
      <c r="J1234" s="58"/>
      <c r="K1234" s="58"/>
      <c r="L1234" s="57" t="s">
        <v>7419</v>
      </c>
      <c r="M1234" s="57"/>
      <c r="N1234" t="s">
        <v>10939</v>
      </c>
      <c r="O1234" s="2"/>
      <c r="P1234" s="2"/>
      <c r="Q1234" s="2"/>
      <c r="R1234" s="2"/>
      <c r="S1234" s="2"/>
      <c r="T1234" s="2">
        <v>24</v>
      </c>
      <c r="U1234" s="2">
        <f t="shared" si="71"/>
        <v>2</v>
      </c>
    </row>
    <row r="1235" spans="1:21" customFormat="1" ht="15" x14ac:dyDescent="0.25">
      <c r="A1235" s="38" t="s">
        <v>5189</v>
      </c>
      <c r="B1235" s="39" t="s">
        <v>2465</v>
      </c>
      <c r="C1235" s="39" t="s">
        <v>2466</v>
      </c>
      <c r="D1235" s="57"/>
      <c r="E1235" s="45">
        <v>53</v>
      </c>
      <c r="F1235" s="45">
        <v>6837868.8524590153</v>
      </c>
      <c r="G1235" s="42">
        <f t="shared" si="70"/>
        <v>262.99495586380829</v>
      </c>
      <c r="H1235" s="43">
        <f t="shared" si="69"/>
        <v>129016.39344262292</v>
      </c>
      <c r="I1235" s="57"/>
      <c r="J1235" s="58"/>
      <c r="K1235" s="58"/>
      <c r="L1235" s="57" t="s">
        <v>7419</v>
      </c>
      <c r="M1235" s="57"/>
      <c r="N1235" t="s">
        <v>10939</v>
      </c>
      <c r="T1235" s="2">
        <v>47</v>
      </c>
      <c r="U1235" s="2">
        <f t="shared" si="71"/>
        <v>6</v>
      </c>
    </row>
    <row r="1236" spans="1:21" customFormat="1" ht="15" x14ac:dyDescent="0.25">
      <c r="A1236" s="38" t="s">
        <v>5189</v>
      </c>
      <c r="B1236" s="39" t="s">
        <v>2467</v>
      </c>
      <c r="C1236" s="39" t="s">
        <v>2468</v>
      </c>
      <c r="D1236" s="57"/>
      <c r="E1236" s="45">
        <v>42</v>
      </c>
      <c r="F1236" s="45">
        <v>10920000</v>
      </c>
      <c r="G1236" s="42">
        <f t="shared" si="70"/>
        <v>420</v>
      </c>
      <c r="H1236" s="43">
        <f t="shared" si="69"/>
        <v>260000</v>
      </c>
      <c r="I1236" s="57"/>
      <c r="J1236" s="58"/>
      <c r="K1236" s="58"/>
      <c r="L1236" s="57" t="s">
        <v>7419</v>
      </c>
      <c r="M1236" s="57"/>
      <c r="N1236" t="s">
        <v>10939</v>
      </c>
      <c r="T1236" s="2">
        <v>42</v>
      </c>
      <c r="U1236" s="2">
        <f t="shared" si="71"/>
        <v>0</v>
      </c>
    </row>
    <row r="1237" spans="1:21" customFormat="1" ht="15" x14ac:dyDescent="0.25">
      <c r="A1237" s="38" t="s">
        <v>5189</v>
      </c>
      <c r="B1237" s="39" t="s">
        <v>2469</v>
      </c>
      <c r="C1237" s="39" t="s">
        <v>2470</v>
      </c>
      <c r="D1237" s="57"/>
      <c r="E1237" s="45">
        <v>51</v>
      </c>
      <c r="F1237" s="45">
        <v>6375000</v>
      </c>
      <c r="G1237" s="42">
        <f t="shared" si="70"/>
        <v>245.19230769230768</v>
      </c>
      <c r="H1237" s="43">
        <f t="shared" si="69"/>
        <v>125000</v>
      </c>
      <c r="I1237" s="57"/>
      <c r="J1237" s="58"/>
      <c r="K1237" s="58"/>
      <c r="L1237" s="57" t="s">
        <v>7419</v>
      </c>
      <c r="M1237" s="57"/>
      <c r="N1237" t="s">
        <v>10939</v>
      </c>
      <c r="T1237" s="2">
        <v>51</v>
      </c>
      <c r="U1237" s="2">
        <f t="shared" si="71"/>
        <v>0</v>
      </c>
    </row>
    <row r="1238" spans="1:21" customFormat="1" ht="15" x14ac:dyDescent="0.25">
      <c r="A1238" s="38" t="s">
        <v>5189</v>
      </c>
      <c r="B1238" s="39" t="s">
        <v>2471</v>
      </c>
      <c r="C1238" s="39" t="s">
        <v>2472</v>
      </c>
      <c r="D1238" s="57"/>
      <c r="E1238" s="45">
        <v>1</v>
      </c>
      <c r="F1238" s="45">
        <v>3010000</v>
      </c>
      <c r="G1238" s="42">
        <f t="shared" si="70"/>
        <v>115.76923076923077</v>
      </c>
      <c r="H1238" s="43">
        <f t="shared" si="69"/>
        <v>3010000</v>
      </c>
      <c r="I1238" s="57"/>
      <c r="J1238" s="58"/>
      <c r="K1238" s="58"/>
      <c r="L1238" s="57" t="s">
        <v>7419</v>
      </c>
      <c r="M1238" s="57"/>
      <c r="N1238" t="s">
        <v>10939</v>
      </c>
      <c r="T1238" s="2">
        <v>1</v>
      </c>
      <c r="U1238" s="2">
        <f t="shared" si="71"/>
        <v>0</v>
      </c>
    </row>
    <row r="1239" spans="1:21" customFormat="1" ht="15" x14ac:dyDescent="0.25">
      <c r="A1239" s="38" t="s">
        <v>5189</v>
      </c>
      <c r="B1239" s="39" t="s">
        <v>2473</v>
      </c>
      <c r="C1239" s="39" t="s">
        <v>2474</v>
      </c>
      <c r="D1239" s="57"/>
      <c r="E1239" s="45">
        <v>3</v>
      </c>
      <c r="F1239" s="45">
        <v>1350000</v>
      </c>
      <c r="G1239" s="42">
        <f t="shared" si="70"/>
        <v>51.92307692307692</v>
      </c>
      <c r="H1239" s="43">
        <f t="shared" si="69"/>
        <v>450000</v>
      </c>
      <c r="I1239" s="57"/>
      <c r="J1239" s="58"/>
      <c r="K1239" s="58">
        <v>0</v>
      </c>
      <c r="L1239" s="57" t="s">
        <v>7420</v>
      </c>
      <c r="M1239" s="57"/>
      <c r="N1239" t="s">
        <v>10937</v>
      </c>
      <c r="O1239" s="2"/>
      <c r="P1239" s="2"/>
      <c r="Q1239" s="2"/>
      <c r="R1239" s="2"/>
      <c r="S1239" s="2"/>
      <c r="T1239" s="2">
        <v>3</v>
      </c>
      <c r="U1239" s="2">
        <f t="shared" si="71"/>
        <v>0</v>
      </c>
    </row>
    <row r="1240" spans="1:21" customFormat="1" ht="15" x14ac:dyDescent="0.25">
      <c r="A1240" s="38" t="s">
        <v>5189</v>
      </c>
      <c r="B1240" s="39" t="s">
        <v>2475</v>
      </c>
      <c r="C1240" s="39" t="s">
        <v>2476</v>
      </c>
      <c r="D1240" s="57"/>
      <c r="E1240" s="45">
        <v>5</v>
      </c>
      <c r="F1240" s="45">
        <v>2250000</v>
      </c>
      <c r="G1240" s="42">
        <f t="shared" si="70"/>
        <v>86.538461538461533</v>
      </c>
      <c r="H1240" s="43">
        <f t="shared" si="69"/>
        <v>450000</v>
      </c>
      <c r="I1240" s="57"/>
      <c r="J1240" s="58"/>
      <c r="K1240" s="58">
        <v>0</v>
      </c>
      <c r="L1240" s="57" t="s">
        <v>7420</v>
      </c>
      <c r="M1240" s="57"/>
      <c r="N1240" t="s">
        <v>10937</v>
      </c>
      <c r="O1240" s="2"/>
      <c r="P1240" s="2"/>
      <c r="Q1240" s="2"/>
      <c r="R1240" s="2"/>
      <c r="S1240" s="2"/>
      <c r="T1240" s="2">
        <v>5</v>
      </c>
      <c r="U1240" s="2">
        <f t="shared" si="71"/>
        <v>0</v>
      </c>
    </row>
    <row r="1241" spans="1:21" customFormat="1" ht="22.5" x14ac:dyDescent="0.25">
      <c r="A1241" s="38" t="s">
        <v>5189</v>
      </c>
      <c r="B1241" s="39" t="s">
        <v>2477</v>
      </c>
      <c r="C1241" s="39" t="s">
        <v>2478</v>
      </c>
      <c r="D1241" s="57"/>
      <c r="E1241" s="45">
        <v>1</v>
      </c>
      <c r="F1241" s="45">
        <v>4500000</v>
      </c>
      <c r="G1241" s="42">
        <f t="shared" si="70"/>
        <v>173.07692307692307</v>
      </c>
      <c r="H1241" s="43">
        <f t="shared" si="69"/>
        <v>4500000</v>
      </c>
      <c r="I1241" s="57"/>
      <c r="J1241" s="58"/>
      <c r="K1241" s="58">
        <v>0</v>
      </c>
      <c r="L1241" s="57" t="s">
        <v>7420</v>
      </c>
      <c r="M1241" s="57"/>
      <c r="N1241" t="s">
        <v>10937</v>
      </c>
      <c r="O1241" s="2"/>
      <c r="P1241" s="2"/>
      <c r="Q1241" s="2"/>
      <c r="R1241" s="2"/>
      <c r="S1241" s="2"/>
      <c r="T1241" s="2">
        <v>1</v>
      </c>
      <c r="U1241" s="2">
        <f t="shared" si="71"/>
        <v>0</v>
      </c>
    </row>
    <row r="1242" spans="1:21" customFormat="1" ht="22.5" x14ac:dyDescent="0.25">
      <c r="A1242" s="38" t="s">
        <v>5189</v>
      </c>
      <c r="B1242" s="39" t="s">
        <v>2479</v>
      </c>
      <c r="C1242" s="39" t="s">
        <v>2480</v>
      </c>
      <c r="D1242" s="57"/>
      <c r="E1242" s="45">
        <v>9</v>
      </c>
      <c r="F1242" s="45">
        <v>4050000</v>
      </c>
      <c r="G1242" s="42">
        <f t="shared" si="70"/>
        <v>155.76923076923077</v>
      </c>
      <c r="H1242" s="43">
        <f t="shared" si="69"/>
        <v>450000</v>
      </c>
      <c r="I1242" s="57"/>
      <c r="J1242" s="58"/>
      <c r="K1242" s="58">
        <v>0</v>
      </c>
      <c r="L1242" s="57" t="s">
        <v>7420</v>
      </c>
      <c r="M1242" s="57"/>
      <c r="N1242" t="s">
        <v>10937</v>
      </c>
      <c r="O1242" s="2"/>
      <c r="P1242" s="2"/>
      <c r="Q1242" s="2"/>
      <c r="R1242" s="2"/>
      <c r="S1242" s="2"/>
      <c r="T1242" s="2">
        <v>9</v>
      </c>
      <c r="U1242" s="2">
        <f t="shared" si="71"/>
        <v>0</v>
      </c>
    </row>
    <row r="1243" spans="1:21" customFormat="1" ht="22.5" x14ac:dyDescent="0.25">
      <c r="A1243" s="38" t="s">
        <v>5189</v>
      </c>
      <c r="B1243" s="39" t="s">
        <v>2481</v>
      </c>
      <c r="C1243" s="39" t="s">
        <v>2482</v>
      </c>
      <c r="D1243" s="57"/>
      <c r="E1243" s="45">
        <v>8</v>
      </c>
      <c r="F1243" s="45">
        <v>3600000</v>
      </c>
      <c r="G1243" s="42">
        <f t="shared" si="70"/>
        <v>138.46153846153845</v>
      </c>
      <c r="H1243" s="43">
        <f t="shared" si="69"/>
        <v>450000</v>
      </c>
      <c r="I1243" s="57"/>
      <c r="J1243" s="58"/>
      <c r="K1243" s="58">
        <v>0</v>
      </c>
      <c r="L1243" s="57" t="s">
        <v>7420</v>
      </c>
      <c r="M1243" s="57"/>
      <c r="N1243" t="s">
        <v>10937</v>
      </c>
      <c r="O1243" s="2"/>
      <c r="P1243" s="2"/>
      <c r="Q1243" s="2"/>
      <c r="R1243" s="2"/>
      <c r="S1243" s="2"/>
      <c r="T1243" s="2">
        <v>8</v>
      </c>
      <c r="U1243" s="2">
        <f t="shared" si="71"/>
        <v>0</v>
      </c>
    </row>
    <row r="1244" spans="1:21" customFormat="1" ht="22.5" x14ac:dyDescent="0.25">
      <c r="A1244" s="38" t="s">
        <v>5189</v>
      </c>
      <c r="B1244" s="39" t="s">
        <v>2483</v>
      </c>
      <c r="C1244" s="39" t="s">
        <v>2484</v>
      </c>
      <c r="D1244" s="57"/>
      <c r="E1244" s="45">
        <v>2</v>
      </c>
      <c r="F1244" s="45">
        <v>8000000</v>
      </c>
      <c r="G1244" s="42">
        <f t="shared" si="70"/>
        <v>307.69230769230768</v>
      </c>
      <c r="H1244" s="43">
        <f t="shared" si="69"/>
        <v>4000000</v>
      </c>
      <c r="I1244" s="57"/>
      <c r="J1244" s="58"/>
      <c r="K1244" s="58">
        <v>0</v>
      </c>
      <c r="L1244" s="57" t="s">
        <v>7420</v>
      </c>
      <c r="M1244" s="57"/>
      <c r="N1244" t="s">
        <v>10937</v>
      </c>
      <c r="O1244" s="2"/>
      <c r="P1244" s="2"/>
      <c r="Q1244" s="2"/>
      <c r="R1244" s="2"/>
      <c r="S1244" s="2"/>
      <c r="T1244" s="2">
        <v>2</v>
      </c>
      <c r="U1244" s="2">
        <f t="shared" si="71"/>
        <v>0</v>
      </c>
    </row>
    <row r="1245" spans="1:21" customFormat="1" ht="15" x14ac:dyDescent="0.25">
      <c r="A1245" s="38" t="s">
        <v>5189</v>
      </c>
      <c r="B1245" s="39" t="s">
        <v>2485</v>
      </c>
      <c r="C1245" s="39" t="s">
        <v>2486</v>
      </c>
      <c r="D1245" s="57"/>
      <c r="E1245" s="45">
        <v>20</v>
      </c>
      <c r="F1245" s="45">
        <v>7680000</v>
      </c>
      <c r="G1245" s="42">
        <f t="shared" si="70"/>
        <v>295.38461538461536</v>
      </c>
      <c r="H1245" s="43">
        <f t="shared" si="69"/>
        <v>384000</v>
      </c>
      <c r="I1245" s="57"/>
      <c r="J1245" s="58"/>
      <c r="K1245" s="58"/>
      <c r="L1245" s="57" t="s">
        <v>7419</v>
      </c>
      <c r="M1245" s="57"/>
      <c r="N1245" t="s">
        <v>10939</v>
      </c>
      <c r="T1245" s="2">
        <v>20</v>
      </c>
      <c r="U1245" s="2">
        <f t="shared" si="71"/>
        <v>0</v>
      </c>
    </row>
    <row r="1246" spans="1:21" customFormat="1" ht="15" x14ac:dyDescent="0.25">
      <c r="A1246" s="38" t="s">
        <v>5189</v>
      </c>
      <c r="B1246" s="39" t="s">
        <v>2487</v>
      </c>
      <c r="C1246" s="39" t="s">
        <v>2488</v>
      </c>
      <c r="D1246" s="57"/>
      <c r="E1246" s="45">
        <v>10</v>
      </c>
      <c r="F1246" s="45">
        <v>32500000</v>
      </c>
      <c r="G1246" s="42">
        <f t="shared" si="70"/>
        <v>1250</v>
      </c>
      <c r="H1246" s="43">
        <f t="shared" si="69"/>
        <v>3250000</v>
      </c>
      <c r="I1246" s="57"/>
      <c r="J1246" s="58"/>
      <c r="K1246" s="58">
        <v>0</v>
      </c>
      <c r="L1246" s="57" t="s">
        <v>7420</v>
      </c>
      <c r="M1246" s="57"/>
      <c r="N1246" t="s">
        <v>10937</v>
      </c>
      <c r="O1246" s="2"/>
      <c r="P1246" s="2"/>
      <c r="Q1246" s="2"/>
      <c r="R1246" s="2"/>
      <c r="S1246" s="2"/>
      <c r="T1246" s="2">
        <v>10</v>
      </c>
      <c r="U1246" s="2">
        <f t="shared" si="71"/>
        <v>0</v>
      </c>
    </row>
    <row r="1247" spans="1:21" customFormat="1" ht="15" x14ac:dyDescent="0.25">
      <c r="A1247" s="38" t="s">
        <v>5189</v>
      </c>
      <c r="B1247" s="39" t="s">
        <v>2489</v>
      </c>
      <c r="C1247" s="39" t="s">
        <v>2490</v>
      </c>
      <c r="D1247" s="57"/>
      <c r="E1247" s="45">
        <v>15</v>
      </c>
      <c r="F1247" s="45">
        <v>48238636.363636337</v>
      </c>
      <c r="G1247" s="42">
        <f t="shared" si="70"/>
        <v>1855.3321678321668</v>
      </c>
      <c r="H1247" s="43">
        <f t="shared" si="69"/>
        <v>3215909.090909089</v>
      </c>
      <c r="I1247" s="57"/>
      <c r="J1247" s="58"/>
      <c r="K1247" s="58"/>
      <c r="L1247" s="57" t="s">
        <v>7419</v>
      </c>
      <c r="M1247" s="57"/>
      <c r="N1247" t="s">
        <v>10939</v>
      </c>
      <c r="T1247" s="2">
        <v>15</v>
      </c>
      <c r="U1247" s="2">
        <f t="shared" si="71"/>
        <v>0</v>
      </c>
    </row>
    <row r="1248" spans="1:21" customFormat="1" ht="15" x14ac:dyDescent="0.25">
      <c r="A1248" s="38" t="s">
        <v>5189</v>
      </c>
      <c r="B1248" s="39" t="s">
        <v>2491</v>
      </c>
      <c r="C1248" s="39" t="s">
        <v>2492</v>
      </c>
      <c r="D1248" s="57"/>
      <c r="E1248" s="45">
        <v>22</v>
      </c>
      <c r="F1248" s="45">
        <v>71236000</v>
      </c>
      <c r="G1248" s="42">
        <f t="shared" si="70"/>
        <v>2739.8461538461538</v>
      </c>
      <c r="H1248" s="43">
        <f t="shared" si="69"/>
        <v>3238000</v>
      </c>
      <c r="I1248" s="57"/>
      <c r="J1248" s="58"/>
      <c r="K1248" s="58"/>
      <c r="L1248" s="57" t="s">
        <v>7419</v>
      </c>
      <c r="M1248" s="57"/>
      <c r="N1248" t="s">
        <v>10939</v>
      </c>
      <c r="T1248" s="2">
        <v>20</v>
      </c>
      <c r="U1248" s="2">
        <f t="shared" si="71"/>
        <v>2</v>
      </c>
    </row>
    <row r="1249" spans="1:21" customFormat="1" ht="22.5" x14ac:dyDescent="0.25">
      <c r="A1249" s="38" t="s">
        <v>5189</v>
      </c>
      <c r="B1249" s="39" t="s">
        <v>2493</v>
      </c>
      <c r="C1249" s="39" t="s">
        <v>2494</v>
      </c>
      <c r="D1249" s="57"/>
      <c r="E1249" s="45">
        <v>1</v>
      </c>
      <c r="F1249" s="45">
        <v>450000</v>
      </c>
      <c r="G1249" s="42">
        <f t="shared" si="70"/>
        <v>17.307692307692307</v>
      </c>
      <c r="H1249" s="43">
        <f t="shared" si="69"/>
        <v>450000</v>
      </c>
      <c r="I1249" s="57"/>
      <c r="J1249" s="58"/>
      <c r="K1249" s="58"/>
      <c r="L1249" s="57" t="s">
        <v>7419</v>
      </c>
      <c r="M1249" s="57"/>
      <c r="N1249" t="s">
        <v>10939</v>
      </c>
      <c r="T1249" s="2">
        <v>1</v>
      </c>
      <c r="U1249" s="2">
        <f t="shared" si="71"/>
        <v>0</v>
      </c>
    </row>
    <row r="1250" spans="1:21" customFormat="1" ht="22.5" x14ac:dyDescent="0.25">
      <c r="A1250" s="38" t="s">
        <v>5189</v>
      </c>
      <c r="B1250" s="39" t="s">
        <v>2495</v>
      </c>
      <c r="C1250" s="39" t="s">
        <v>2496</v>
      </c>
      <c r="D1250" s="57"/>
      <c r="E1250" s="45">
        <v>32</v>
      </c>
      <c r="F1250" s="45">
        <v>13718290.816326579</v>
      </c>
      <c r="G1250" s="42">
        <f t="shared" si="70"/>
        <v>527.62656985871456</v>
      </c>
      <c r="H1250" s="43">
        <f t="shared" si="69"/>
        <v>428696.5880102056</v>
      </c>
      <c r="I1250" s="57"/>
      <c r="J1250" s="58"/>
      <c r="K1250" s="58"/>
      <c r="L1250" s="57" t="s">
        <v>7419</v>
      </c>
      <c r="M1250" s="57"/>
      <c r="N1250" t="s">
        <v>10939</v>
      </c>
      <c r="T1250" s="2">
        <v>29</v>
      </c>
      <c r="U1250" s="2">
        <f t="shared" si="71"/>
        <v>3</v>
      </c>
    </row>
    <row r="1251" spans="1:21" customFormat="1" ht="15" x14ac:dyDescent="0.25">
      <c r="A1251" s="38" t="s">
        <v>5189</v>
      </c>
      <c r="B1251" s="39" t="s">
        <v>2497</v>
      </c>
      <c r="C1251" s="39" t="s">
        <v>2498</v>
      </c>
      <c r="D1251" s="57"/>
      <c r="E1251" s="45">
        <v>19</v>
      </c>
      <c r="F1251" s="45">
        <v>8374437.6899696169</v>
      </c>
      <c r="G1251" s="42">
        <f t="shared" si="70"/>
        <v>322.09375730652374</v>
      </c>
      <c r="H1251" s="43">
        <f t="shared" si="69"/>
        <v>440759.87841945351</v>
      </c>
      <c r="I1251" s="57"/>
      <c r="J1251" s="58"/>
      <c r="K1251" s="58"/>
      <c r="L1251" s="57" t="s">
        <v>7419</v>
      </c>
      <c r="M1251" s="57"/>
      <c r="N1251" t="s">
        <v>10939</v>
      </c>
      <c r="T1251" s="2">
        <v>62</v>
      </c>
      <c r="U1251" s="2">
        <f t="shared" si="71"/>
        <v>-43</v>
      </c>
    </row>
    <row r="1252" spans="1:21" customFormat="1" ht="15" x14ac:dyDescent="0.25">
      <c r="A1252" s="38" t="s">
        <v>5189</v>
      </c>
      <c r="B1252" s="39" t="s">
        <v>2499</v>
      </c>
      <c r="C1252" s="39" t="s">
        <v>2500</v>
      </c>
      <c r="D1252" s="57"/>
      <c r="E1252" s="45">
        <v>16</v>
      </c>
      <c r="F1252" s="45">
        <v>47952631.57894738</v>
      </c>
      <c r="G1252" s="42">
        <f t="shared" si="70"/>
        <v>1844.3319838056684</v>
      </c>
      <c r="H1252" s="43">
        <f t="shared" si="69"/>
        <v>2997039.4736842113</v>
      </c>
      <c r="I1252" s="57"/>
      <c r="J1252" s="58"/>
      <c r="K1252" s="58"/>
      <c r="L1252" s="57" t="s">
        <v>7419</v>
      </c>
      <c r="M1252" s="57"/>
      <c r="N1252" t="s">
        <v>10939</v>
      </c>
      <c r="T1252" s="2">
        <v>13</v>
      </c>
      <c r="U1252" s="2">
        <f t="shared" si="71"/>
        <v>3</v>
      </c>
    </row>
    <row r="1253" spans="1:21" customFormat="1" ht="22.5" x14ac:dyDescent="0.25">
      <c r="A1253" s="38" t="s">
        <v>5189</v>
      </c>
      <c r="B1253" s="39" t="s">
        <v>2501</v>
      </c>
      <c r="C1253" s="39" t="s">
        <v>2502</v>
      </c>
      <c r="D1253" s="57"/>
      <c r="E1253" s="45">
        <v>12</v>
      </c>
      <c r="F1253" s="45">
        <v>67350000</v>
      </c>
      <c r="G1253" s="42">
        <f t="shared" si="70"/>
        <v>2590.3846153846152</v>
      </c>
      <c r="H1253" s="43">
        <f t="shared" si="69"/>
        <v>5612500</v>
      </c>
      <c r="I1253" s="57"/>
      <c r="J1253" s="58"/>
      <c r="K1253" s="58"/>
      <c r="L1253" s="57" t="s">
        <v>7419</v>
      </c>
      <c r="M1253" s="57"/>
      <c r="N1253" t="s">
        <v>10939</v>
      </c>
      <c r="T1253" s="2">
        <v>10</v>
      </c>
      <c r="U1253" s="2">
        <f t="shared" si="71"/>
        <v>2</v>
      </c>
    </row>
    <row r="1254" spans="1:21" customFormat="1" ht="22.5" x14ac:dyDescent="0.25">
      <c r="A1254" s="38" t="s">
        <v>5189</v>
      </c>
      <c r="B1254" s="39" t="s">
        <v>2503</v>
      </c>
      <c r="C1254" s="39" t="s">
        <v>2504</v>
      </c>
      <c r="D1254" s="57"/>
      <c r="E1254" s="45">
        <v>6</v>
      </c>
      <c r="F1254" s="45">
        <v>81000000</v>
      </c>
      <c r="G1254" s="42">
        <f t="shared" si="70"/>
        <v>3115.3846153846152</v>
      </c>
      <c r="H1254" s="43">
        <f t="shared" si="69"/>
        <v>13500000</v>
      </c>
      <c r="I1254" s="57"/>
      <c r="J1254" s="58"/>
      <c r="K1254" s="58"/>
      <c r="L1254" s="57" t="s">
        <v>7419</v>
      </c>
      <c r="M1254" s="57"/>
      <c r="N1254" t="s">
        <v>10939</v>
      </c>
      <c r="T1254" s="2">
        <v>0</v>
      </c>
      <c r="U1254" s="2">
        <f t="shared" si="71"/>
        <v>6</v>
      </c>
    </row>
    <row r="1255" spans="1:21" customFormat="1" ht="22.5" x14ac:dyDescent="0.25">
      <c r="A1255" s="38" t="s">
        <v>5189</v>
      </c>
      <c r="B1255" s="39" t="s">
        <v>2505</v>
      </c>
      <c r="C1255" s="39" t="s">
        <v>2506</v>
      </c>
      <c r="D1255" s="57"/>
      <c r="E1255" s="45">
        <v>10</v>
      </c>
      <c r="F1255" s="45">
        <v>55583333.333333299</v>
      </c>
      <c r="G1255" s="42">
        <f t="shared" si="70"/>
        <v>2137.8205128205113</v>
      </c>
      <c r="H1255" s="43">
        <f t="shared" si="69"/>
        <v>5558333.3333333302</v>
      </c>
      <c r="I1255" s="57"/>
      <c r="J1255" s="58"/>
      <c r="K1255" s="58"/>
      <c r="L1255" s="57" t="s">
        <v>7419</v>
      </c>
      <c r="M1255" s="57"/>
      <c r="N1255" t="s">
        <v>10939</v>
      </c>
      <c r="T1255" s="2">
        <v>10</v>
      </c>
      <c r="U1255" s="2">
        <f t="shared" si="71"/>
        <v>0</v>
      </c>
    </row>
    <row r="1256" spans="1:21" customFormat="1" ht="15" x14ac:dyDescent="0.25">
      <c r="A1256" s="38" t="s">
        <v>5189</v>
      </c>
      <c r="B1256" s="39" t="s">
        <v>2507</v>
      </c>
      <c r="C1256" s="39" t="s">
        <v>2508</v>
      </c>
      <c r="D1256" s="57"/>
      <c r="E1256" s="45">
        <v>23</v>
      </c>
      <c r="F1256" s="45">
        <v>96634679.6875</v>
      </c>
      <c r="G1256" s="42">
        <f t="shared" si="70"/>
        <v>3716.7184495192309</v>
      </c>
      <c r="H1256" s="43">
        <f t="shared" si="69"/>
        <v>4201507.8125</v>
      </c>
      <c r="I1256" s="57"/>
      <c r="J1256" s="58"/>
      <c r="K1256" s="58"/>
      <c r="L1256" s="57" t="s">
        <v>7419</v>
      </c>
      <c r="M1256" s="57"/>
      <c r="N1256" t="s">
        <v>10939</v>
      </c>
      <c r="T1256" s="2">
        <v>19</v>
      </c>
      <c r="U1256" s="2">
        <f t="shared" si="71"/>
        <v>4</v>
      </c>
    </row>
    <row r="1257" spans="1:21" customFormat="1" ht="15" x14ac:dyDescent="0.25">
      <c r="A1257" s="38" t="s">
        <v>5189</v>
      </c>
      <c r="B1257" s="39" t="s">
        <v>2509</v>
      </c>
      <c r="C1257" s="39" t="s">
        <v>2510</v>
      </c>
      <c r="D1257" s="57"/>
      <c r="E1257" s="45">
        <v>17</v>
      </c>
      <c r="F1257" s="45">
        <v>7650000</v>
      </c>
      <c r="G1257" s="42">
        <f t="shared" si="70"/>
        <v>294.23076923076923</v>
      </c>
      <c r="H1257" s="43">
        <f t="shared" si="69"/>
        <v>450000</v>
      </c>
      <c r="I1257" s="57"/>
      <c r="J1257" s="58"/>
      <c r="K1257" s="58"/>
      <c r="L1257" s="57" t="s">
        <v>7419</v>
      </c>
      <c r="M1257" s="57"/>
      <c r="N1257" t="s">
        <v>10939</v>
      </c>
      <c r="T1257" s="2">
        <v>15</v>
      </c>
      <c r="U1257" s="2">
        <f t="shared" si="71"/>
        <v>2</v>
      </c>
    </row>
    <row r="1258" spans="1:21" customFormat="1" ht="15" x14ac:dyDescent="0.25">
      <c r="A1258" s="38" t="s">
        <v>5189</v>
      </c>
      <c r="B1258" s="39" t="s">
        <v>2511</v>
      </c>
      <c r="C1258" s="39" t="s">
        <v>2512</v>
      </c>
      <c r="D1258" s="57"/>
      <c r="E1258" s="45">
        <v>20</v>
      </c>
      <c r="F1258" s="45">
        <v>2870000</v>
      </c>
      <c r="G1258" s="42">
        <f t="shared" si="70"/>
        <v>110.38461538461539</v>
      </c>
      <c r="H1258" s="43">
        <f t="shared" si="69"/>
        <v>143500</v>
      </c>
      <c r="I1258" s="57"/>
      <c r="J1258" s="58"/>
      <c r="K1258" s="58"/>
      <c r="L1258" s="57" t="s">
        <v>7419</v>
      </c>
      <c r="M1258" s="57"/>
      <c r="N1258" t="s">
        <v>10939</v>
      </c>
      <c r="O1258" s="2"/>
      <c r="P1258" s="2"/>
      <c r="Q1258" s="2"/>
      <c r="R1258" s="2"/>
      <c r="S1258" s="2"/>
      <c r="T1258" s="2">
        <v>17</v>
      </c>
      <c r="U1258" s="2">
        <f t="shared" si="71"/>
        <v>3</v>
      </c>
    </row>
    <row r="1259" spans="1:21" customFormat="1" ht="15" x14ac:dyDescent="0.25">
      <c r="A1259" s="38" t="s">
        <v>5189</v>
      </c>
      <c r="B1259" s="39" t="s">
        <v>2513</v>
      </c>
      <c r="C1259" s="39" t="s">
        <v>2514</v>
      </c>
      <c r="D1259" s="57"/>
      <c r="E1259" s="45">
        <v>3</v>
      </c>
      <c r="F1259" s="45">
        <v>332806.88930513198</v>
      </c>
      <c r="G1259" s="42">
        <f t="shared" si="70"/>
        <v>12.800264973274306</v>
      </c>
      <c r="H1259" s="43">
        <f t="shared" si="69"/>
        <v>110935.62976837733</v>
      </c>
      <c r="I1259" s="57"/>
      <c r="J1259" s="58"/>
      <c r="K1259" s="58"/>
      <c r="L1259" s="57" t="s">
        <v>7419</v>
      </c>
      <c r="M1259" s="57"/>
      <c r="N1259" t="s">
        <v>10939</v>
      </c>
      <c r="T1259" s="2">
        <v>53</v>
      </c>
      <c r="U1259" s="2">
        <f t="shared" si="71"/>
        <v>-50</v>
      </c>
    </row>
    <row r="1260" spans="1:21" customFormat="1" ht="15" x14ac:dyDescent="0.25">
      <c r="A1260" s="38" t="s">
        <v>5189</v>
      </c>
      <c r="B1260" s="39" t="s">
        <v>2515</v>
      </c>
      <c r="C1260" s="39" t="s">
        <v>2516</v>
      </c>
      <c r="D1260" s="57"/>
      <c r="E1260" s="45">
        <v>18</v>
      </c>
      <c r="F1260" s="45">
        <v>6300000</v>
      </c>
      <c r="G1260" s="42">
        <f t="shared" si="70"/>
        <v>242.30769230769232</v>
      </c>
      <c r="H1260" s="43">
        <f t="shared" si="69"/>
        <v>350000</v>
      </c>
      <c r="I1260" s="57"/>
      <c r="J1260" s="58"/>
      <c r="K1260" s="58">
        <v>0</v>
      </c>
      <c r="L1260" s="57" t="s">
        <v>7420</v>
      </c>
      <c r="M1260" s="57"/>
      <c r="N1260" t="s">
        <v>10937</v>
      </c>
      <c r="O1260" s="2"/>
      <c r="P1260" s="2"/>
      <c r="Q1260" s="2"/>
      <c r="R1260" s="2"/>
      <c r="S1260" s="2"/>
      <c r="T1260" s="2">
        <v>18</v>
      </c>
      <c r="U1260" s="2">
        <f t="shared" si="71"/>
        <v>0</v>
      </c>
    </row>
    <row r="1261" spans="1:21" customFormat="1" ht="15" x14ac:dyDescent="0.25">
      <c r="A1261" s="38" t="s">
        <v>5189</v>
      </c>
      <c r="B1261" s="39" t="s">
        <v>2517</v>
      </c>
      <c r="C1261" s="39" t="s">
        <v>2518</v>
      </c>
      <c r="D1261" s="57"/>
      <c r="E1261" s="45">
        <v>22</v>
      </c>
      <c r="F1261" s="45">
        <v>7700000</v>
      </c>
      <c r="G1261" s="42">
        <f t="shared" si="70"/>
        <v>296.15384615384613</v>
      </c>
      <c r="H1261" s="43">
        <f t="shared" si="69"/>
        <v>350000</v>
      </c>
      <c r="I1261" s="57"/>
      <c r="J1261" s="58"/>
      <c r="K1261" s="58">
        <v>0</v>
      </c>
      <c r="L1261" s="57" t="s">
        <v>7420</v>
      </c>
      <c r="M1261" s="57"/>
      <c r="N1261" t="s">
        <v>10937</v>
      </c>
      <c r="O1261" s="2"/>
      <c r="P1261" s="2"/>
      <c r="Q1261" s="2"/>
      <c r="R1261" s="2"/>
      <c r="S1261" s="2"/>
      <c r="T1261" s="2">
        <v>22</v>
      </c>
      <c r="U1261" s="2">
        <f t="shared" si="71"/>
        <v>0</v>
      </c>
    </row>
    <row r="1262" spans="1:21" customFormat="1" ht="15" x14ac:dyDescent="0.25">
      <c r="A1262" s="38" t="s">
        <v>5189</v>
      </c>
      <c r="B1262" s="39" t="s">
        <v>2519</v>
      </c>
      <c r="C1262" s="39" t="s">
        <v>2520</v>
      </c>
      <c r="D1262" s="57"/>
      <c r="E1262" s="45">
        <v>2</v>
      </c>
      <c r="F1262" s="45">
        <v>7600000</v>
      </c>
      <c r="G1262" s="42">
        <f t="shared" si="70"/>
        <v>292.30769230769232</v>
      </c>
      <c r="H1262" s="43">
        <f t="shared" si="69"/>
        <v>3800000</v>
      </c>
      <c r="I1262" s="57"/>
      <c r="J1262" s="58"/>
      <c r="K1262" s="58"/>
      <c r="L1262" s="57" t="s">
        <v>7419</v>
      </c>
      <c r="M1262" s="57"/>
      <c r="N1262" t="s">
        <v>10939</v>
      </c>
      <c r="T1262" s="2">
        <v>2</v>
      </c>
      <c r="U1262" s="2">
        <f t="shared" si="71"/>
        <v>0</v>
      </c>
    </row>
    <row r="1263" spans="1:21" customFormat="1" ht="15" x14ac:dyDescent="0.25">
      <c r="A1263" s="38" t="s">
        <v>5189</v>
      </c>
      <c r="B1263" s="39" t="s">
        <v>2521</v>
      </c>
      <c r="C1263" s="39" t="s">
        <v>2522</v>
      </c>
      <c r="D1263" s="57"/>
      <c r="E1263" s="45">
        <v>47</v>
      </c>
      <c r="F1263" s="45">
        <v>11750000</v>
      </c>
      <c r="G1263" s="42">
        <f t="shared" si="70"/>
        <v>451.92307692307691</v>
      </c>
      <c r="H1263" s="43">
        <f t="shared" si="69"/>
        <v>250000</v>
      </c>
      <c r="I1263" s="57"/>
      <c r="J1263" s="58"/>
      <c r="K1263" s="58"/>
      <c r="L1263" s="57" t="s">
        <v>7419</v>
      </c>
      <c r="M1263" s="57"/>
      <c r="N1263" t="s">
        <v>10939</v>
      </c>
      <c r="T1263" s="2">
        <v>47</v>
      </c>
      <c r="U1263" s="2">
        <f t="shared" si="71"/>
        <v>0</v>
      </c>
    </row>
    <row r="1264" spans="1:21" customFormat="1" ht="15" x14ac:dyDescent="0.25">
      <c r="A1264" s="38" t="s">
        <v>5189</v>
      </c>
      <c r="B1264" s="39" t="s">
        <v>2523</v>
      </c>
      <c r="C1264" s="39" t="s">
        <v>2524</v>
      </c>
      <c r="D1264" s="57"/>
      <c r="E1264" s="45">
        <v>1</v>
      </c>
      <c r="F1264" s="45">
        <v>250000</v>
      </c>
      <c r="G1264" s="42">
        <f t="shared" si="70"/>
        <v>9.615384615384615</v>
      </c>
      <c r="H1264" s="43">
        <f t="shared" si="69"/>
        <v>250000</v>
      </c>
      <c r="I1264" s="57"/>
      <c r="J1264" s="58"/>
      <c r="K1264" s="58"/>
      <c r="L1264" s="57" t="s">
        <v>7419</v>
      </c>
      <c r="M1264" s="57"/>
      <c r="N1264" t="s">
        <v>10939</v>
      </c>
      <c r="T1264" s="2">
        <v>1</v>
      </c>
      <c r="U1264" s="2">
        <f t="shared" si="71"/>
        <v>0</v>
      </c>
    </row>
    <row r="1265" spans="1:21" customFormat="1" ht="15" x14ac:dyDescent="0.25">
      <c r="A1265" s="38" t="s">
        <v>5189</v>
      </c>
      <c r="B1265" s="39" t="s">
        <v>2525</v>
      </c>
      <c r="C1265" s="39" t="s">
        <v>2526</v>
      </c>
      <c r="D1265" s="57"/>
      <c r="E1265" s="45">
        <v>12</v>
      </c>
      <c r="F1265" s="45">
        <v>36000000</v>
      </c>
      <c r="G1265" s="42">
        <f t="shared" si="70"/>
        <v>1384.6153846153845</v>
      </c>
      <c r="H1265" s="43">
        <f t="shared" si="69"/>
        <v>3000000</v>
      </c>
      <c r="I1265" s="57"/>
      <c r="J1265" s="58"/>
      <c r="K1265" s="58">
        <v>0</v>
      </c>
      <c r="L1265" s="57" t="s">
        <v>7420</v>
      </c>
      <c r="M1265" s="57"/>
      <c r="N1265" t="s">
        <v>10937</v>
      </c>
      <c r="O1265" s="2"/>
      <c r="P1265" s="2"/>
      <c r="Q1265" s="2"/>
      <c r="R1265" s="2"/>
      <c r="S1265" s="2"/>
      <c r="T1265" s="2">
        <v>12</v>
      </c>
      <c r="U1265" s="2">
        <f t="shared" si="71"/>
        <v>0</v>
      </c>
    </row>
    <row r="1266" spans="1:21" customFormat="1" ht="15" x14ac:dyDescent="0.25">
      <c r="A1266" s="38" t="s">
        <v>5189</v>
      </c>
      <c r="B1266" s="39" t="s">
        <v>2527</v>
      </c>
      <c r="C1266" s="39" t="s">
        <v>2528</v>
      </c>
      <c r="D1266" s="57"/>
      <c r="E1266" s="45">
        <v>21</v>
      </c>
      <c r="F1266" s="45">
        <v>3780000</v>
      </c>
      <c r="G1266" s="42">
        <f t="shared" si="70"/>
        <v>145.38461538461539</v>
      </c>
      <c r="H1266" s="43">
        <f t="shared" si="69"/>
        <v>180000</v>
      </c>
      <c r="I1266" s="57"/>
      <c r="J1266" s="58"/>
      <c r="K1266" s="58"/>
      <c r="L1266" s="57" t="s">
        <v>7419</v>
      </c>
      <c r="M1266" s="57"/>
      <c r="N1266" t="s">
        <v>10939</v>
      </c>
      <c r="O1266" s="2"/>
      <c r="P1266" s="2"/>
      <c r="Q1266" s="2"/>
      <c r="R1266" s="2"/>
      <c r="S1266" s="2"/>
      <c r="T1266" s="2">
        <v>20</v>
      </c>
      <c r="U1266" s="2">
        <f t="shared" si="71"/>
        <v>1</v>
      </c>
    </row>
    <row r="1267" spans="1:21" customFormat="1" ht="15" x14ac:dyDescent="0.25">
      <c r="A1267" s="38" t="s">
        <v>5189</v>
      </c>
      <c r="B1267" s="39" t="s">
        <v>2529</v>
      </c>
      <c r="C1267" s="39" t="s">
        <v>2530</v>
      </c>
      <c r="D1267" s="57"/>
      <c r="E1267" s="45">
        <v>40</v>
      </c>
      <c r="F1267" s="45">
        <v>2800000</v>
      </c>
      <c r="G1267" s="42">
        <f t="shared" si="70"/>
        <v>107.69230769230769</v>
      </c>
      <c r="H1267" s="43">
        <f t="shared" si="69"/>
        <v>70000</v>
      </c>
      <c r="I1267" s="57"/>
      <c r="J1267" s="58"/>
      <c r="K1267" s="58"/>
      <c r="L1267" s="57" t="s">
        <v>7419</v>
      </c>
      <c r="M1267" s="57"/>
      <c r="N1267" t="s">
        <v>10939</v>
      </c>
      <c r="T1267" s="2">
        <v>66</v>
      </c>
      <c r="U1267" s="2">
        <f t="shared" si="71"/>
        <v>-26</v>
      </c>
    </row>
    <row r="1268" spans="1:21" customFormat="1" ht="15" x14ac:dyDescent="0.25">
      <c r="A1268" s="38" t="s">
        <v>5189</v>
      </c>
      <c r="B1268" s="39" t="s">
        <v>2531</v>
      </c>
      <c r="C1268" s="39" t="s">
        <v>2532</v>
      </c>
      <c r="D1268" s="57"/>
      <c r="E1268" s="45">
        <v>44</v>
      </c>
      <c r="F1268" s="45">
        <v>7040000</v>
      </c>
      <c r="G1268" s="42">
        <f t="shared" si="70"/>
        <v>270.76923076923077</v>
      </c>
      <c r="H1268" s="43">
        <f t="shared" si="69"/>
        <v>160000</v>
      </c>
      <c r="I1268" s="57"/>
      <c r="J1268" s="58"/>
      <c r="K1268" s="58"/>
      <c r="L1268" s="57" t="s">
        <v>7419</v>
      </c>
      <c r="M1268" s="57"/>
      <c r="N1268" t="s">
        <v>10939</v>
      </c>
      <c r="T1268" s="2">
        <v>53</v>
      </c>
      <c r="U1268" s="2">
        <f t="shared" si="71"/>
        <v>-9</v>
      </c>
    </row>
    <row r="1269" spans="1:21" customFormat="1" ht="15" x14ac:dyDescent="0.25">
      <c r="A1269" s="38" t="s">
        <v>5189</v>
      </c>
      <c r="B1269" s="39" t="s">
        <v>2533</v>
      </c>
      <c r="C1269" s="39" t="s">
        <v>2534</v>
      </c>
      <c r="D1269" s="57"/>
      <c r="E1269" s="45">
        <v>20</v>
      </c>
      <c r="F1269" s="45">
        <v>3200000</v>
      </c>
      <c r="G1269" s="42">
        <f t="shared" si="70"/>
        <v>123.07692307692308</v>
      </c>
      <c r="H1269" s="43">
        <f t="shared" si="69"/>
        <v>160000</v>
      </c>
      <c r="I1269" s="57"/>
      <c r="J1269" s="58"/>
      <c r="K1269" s="58"/>
      <c r="L1269" s="57" t="s">
        <v>7419</v>
      </c>
      <c r="M1269" s="57"/>
      <c r="N1269" t="s">
        <v>10939</v>
      </c>
      <c r="T1269" s="2">
        <v>20</v>
      </c>
      <c r="U1269" s="2">
        <f t="shared" si="71"/>
        <v>0</v>
      </c>
    </row>
    <row r="1270" spans="1:21" customFormat="1" ht="15" x14ac:dyDescent="0.25">
      <c r="A1270" s="38" t="s">
        <v>5189</v>
      </c>
      <c r="B1270" s="39" t="s">
        <v>2535</v>
      </c>
      <c r="C1270" s="39" t="s">
        <v>2536</v>
      </c>
      <c r="D1270" s="57"/>
      <c r="E1270" s="45">
        <v>6</v>
      </c>
      <c r="F1270" s="45">
        <v>912000.11121024191</v>
      </c>
      <c r="G1270" s="42">
        <f t="shared" si="70"/>
        <v>35.076927354240077</v>
      </c>
      <c r="H1270" s="43">
        <f t="shared" si="69"/>
        <v>152000.01853504032</v>
      </c>
      <c r="I1270" s="57"/>
      <c r="J1270" s="58"/>
      <c r="K1270" s="58"/>
      <c r="L1270" s="57" t="s">
        <v>7419</v>
      </c>
      <c r="M1270" s="57"/>
      <c r="N1270" t="s">
        <v>10939</v>
      </c>
      <c r="T1270" s="2">
        <v>0</v>
      </c>
      <c r="U1270" s="2">
        <f t="shared" si="71"/>
        <v>6</v>
      </c>
    </row>
    <row r="1271" spans="1:21" customFormat="1" ht="15" x14ac:dyDescent="0.25">
      <c r="A1271" s="38" t="s">
        <v>5189</v>
      </c>
      <c r="B1271" s="39" t="s">
        <v>2537</v>
      </c>
      <c r="C1271" s="39" t="s">
        <v>2538</v>
      </c>
      <c r="D1271" s="57"/>
      <c r="E1271" s="45">
        <v>79</v>
      </c>
      <c r="F1271" s="45">
        <v>11847626.203966875</v>
      </c>
      <c r="G1271" s="42">
        <f t="shared" si="70"/>
        <v>455.6779309218029</v>
      </c>
      <c r="H1271" s="43">
        <f t="shared" si="69"/>
        <v>149969.95194894777</v>
      </c>
      <c r="I1271" s="57"/>
      <c r="J1271" s="58"/>
      <c r="K1271" s="58"/>
      <c r="L1271" s="57" t="s">
        <v>7419</v>
      </c>
      <c r="M1271" s="57"/>
      <c r="N1271" t="s">
        <v>10939</v>
      </c>
      <c r="T1271" s="2">
        <v>74</v>
      </c>
      <c r="U1271" s="2">
        <f t="shared" si="71"/>
        <v>5</v>
      </c>
    </row>
    <row r="1272" spans="1:21" customFormat="1" ht="15" x14ac:dyDescent="0.25">
      <c r="A1272" s="38" t="s">
        <v>5189</v>
      </c>
      <c r="B1272" s="39" t="s">
        <v>2539</v>
      </c>
      <c r="C1272" s="39" t="s">
        <v>2540</v>
      </c>
      <c r="D1272" s="57"/>
      <c r="E1272" s="45">
        <v>1</v>
      </c>
      <c r="F1272" s="45">
        <v>10800000</v>
      </c>
      <c r="G1272" s="42">
        <f t="shared" si="70"/>
        <v>415.38461538461536</v>
      </c>
      <c r="H1272" s="43">
        <f t="shared" si="69"/>
        <v>10800000</v>
      </c>
      <c r="I1272" s="57"/>
      <c r="J1272" s="58"/>
      <c r="K1272" s="58">
        <v>0</v>
      </c>
      <c r="L1272" s="57" t="s">
        <v>7420</v>
      </c>
      <c r="M1272" s="57"/>
      <c r="N1272" t="s">
        <v>10937</v>
      </c>
      <c r="T1272" s="2">
        <v>0</v>
      </c>
      <c r="U1272" s="2">
        <f t="shared" si="71"/>
        <v>1</v>
      </c>
    </row>
    <row r="1273" spans="1:21" customFormat="1" ht="15" x14ac:dyDescent="0.25">
      <c r="A1273" s="38" t="s">
        <v>5189</v>
      </c>
      <c r="B1273" s="39" t="s">
        <v>2541</v>
      </c>
      <c r="C1273" s="39" t="s">
        <v>2542</v>
      </c>
      <c r="D1273" s="57"/>
      <c r="E1273" s="45">
        <v>1</v>
      </c>
      <c r="F1273" s="45">
        <v>4600000</v>
      </c>
      <c r="G1273" s="42">
        <f t="shared" si="70"/>
        <v>176.92307692307693</v>
      </c>
      <c r="H1273" s="43">
        <f t="shared" si="69"/>
        <v>4600000</v>
      </c>
      <c r="I1273" s="57"/>
      <c r="J1273" s="58"/>
      <c r="K1273" s="58">
        <v>0</v>
      </c>
      <c r="L1273" s="57" t="s">
        <v>7420</v>
      </c>
      <c r="M1273" s="57"/>
      <c r="N1273" t="s">
        <v>10937</v>
      </c>
      <c r="T1273" s="2">
        <v>0</v>
      </c>
      <c r="U1273" s="2">
        <f t="shared" si="71"/>
        <v>1</v>
      </c>
    </row>
    <row r="1274" spans="1:21" customFormat="1" ht="15" x14ac:dyDescent="0.25">
      <c r="A1274" s="38" t="s">
        <v>5189</v>
      </c>
      <c r="B1274" s="39" t="s">
        <v>2543</v>
      </c>
      <c r="C1274" s="39" t="s">
        <v>2544</v>
      </c>
      <c r="D1274" s="57"/>
      <c r="E1274" s="45">
        <v>1</v>
      </c>
      <c r="F1274" s="45">
        <v>13500000</v>
      </c>
      <c r="G1274" s="42">
        <f t="shared" si="70"/>
        <v>519.23076923076928</v>
      </c>
      <c r="H1274" s="43">
        <f t="shared" si="69"/>
        <v>13500000</v>
      </c>
      <c r="I1274" s="57"/>
      <c r="J1274" s="58"/>
      <c r="K1274" s="58">
        <v>0</v>
      </c>
      <c r="L1274" s="57" t="s">
        <v>7420</v>
      </c>
      <c r="M1274" s="57"/>
      <c r="N1274" t="s">
        <v>10937</v>
      </c>
      <c r="T1274" s="2">
        <v>0</v>
      </c>
      <c r="U1274" s="2">
        <f t="shared" si="71"/>
        <v>1</v>
      </c>
    </row>
    <row r="1275" spans="1:21" customFormat="1" ht="15" x14ac:dyDescent="0.25">
      <c r="A1275" s="38" t="s">
        <v>5189</v>
      </c>
      <c r="B1275" s="39" t="s">
        <v>2545</v>
      </c>
      <c r="C1275" s="39" t="s">
        <v>2546</v>
      </c>
      <c r="D1275" s="57"/>
      <c r="E1275" s="45">
        <v>47</v>
      </c>
      <c r="F1275" s="45">
        <v>5781000</v>
      </c>
      <c r="G1275" s="42">
        <f t="shared" si="70"/>
        <v>222.34615384615384</v>
      </c>
      <c r="H1275" s="43">
        <f t="shared" si="69"/>
        <v>123000</v>
      </c>
      <c r="I1275" s="57"/>
      <c r="J1275" s="58"/>
      <c r="K1275" s="58"/>
      <c r="L1275" s="57" t="s">
        <v>7419</v>
      </c>
      <c r="M1275" s="57"/>
      <c r="N1275" t="s">
        <v>10939</v>
      </c>
      <c r="T1275" s="2">
        <v>27</v>
      </c>
      <c r="U1275" s="2">
        <f t="shared" si="71"/>
        <v>20</v>
      </c>
    </row>
    <row r="1276" spans="1:21" customFormat="1" ht="15" x14ac:dyDescent="0.25">
      <c r="A1276" s="38" t="s">
        <v>5189</v>
      </c>
      <c r="B1276" s="39" t="s">
        <v>2547</v>
      </c>
      <c r="C1276" s="39" t="s">
        <v>2548</v>
      </c>
      <c r="D1276" s="57"/>
      <c r="E1276" s="45">
        <v>20</v>
      </c>
      <c r="F1276" s="45">
        <v>4160000</v>
      </c>
      <c r="G1276" s="42">
        <f t="shared" si="70"/>
        <v>160</v>
      </c>
      <c r="H1276" s="43">
        <f t="shared" si="69"/>
        <v>208000</v>
      </c>
      <c r="I1276" s="57"/>
      <c r="J1276" s="58"/>
      <c r="K1276" s="58"/>
      <c r="L1276" s="57" t="s">
        <v>7419</v>
      </c>
      <c r="M1276" s="57"/>
      <c r="N1276" t="s">
        <v>10939</v>
      </c>
      <c r="O1276" s="2"/>
      <c r="P1276" s="2"/>
      <c r="Q1276" s="2"/>
      <c r="R1276" s="2"/>
      <c r="S1276" s="2"/>
      <c r="T1276" s="2">
        <v>17</v>
      </c>
      <c r="U1276" s="2">
        <f t="shared" si="71"/>
        <v>3</v>
      </c>
    </row>
    <row r="1277" spans="1:21" customFormat="1" ht="15" x14ac:dyDescent="0.25">
      <c r="A1277" s="38" t="s">
        <v>5189</v>
      </c>
      <c r="B1277" s="39" t="s">
        <v>2549</v>
      </c>
      <c r="C1277" s="39" t="s">
        <v>2550</v>
      </c>
      <c r="D1277" s="57"/>
      <c r="E1277" s="45">
        <v>32</v>
      </c>
      <c r="F1277" s="45">
        <v>4160000</v>
      </c>
      <c r="G1277" s="42">
        <f t="shared" si="70"/>
        <v>160</v>
      </c>
      <c r="H1277" s="43">
        <f t="shared" si="69"/>
        <v>130000</v>
      </c>
      <c r="I1277" s="57"/>
      <c r="J1277" s="58"/>
      <c r="K1277" s="58"/>
      <c r="L1277" s="57" t="s">
        <v>7419</v>
      </c>
      <c r="M1277" s="57"/>
      <c r="N1277" t="s">
        <v>10939</v>
      </c>
      <c r="T1277" s="2">
        <v>32</v>
      </c>
      <c r="U1277" s="2">
        <f t="shared" si="71"/>
        <v>0</v>
      </c>
    </row>
    <row r="1278" spans="1:21" customFormat="1" ht="15" x14ac:dyDescent="0.25">
      <c r="A1278" s="38" t="s">
        <v>5189</v>
      </c>
      <c r="B1278" s="39" t="s">
        <v>2551</v>
      </c>
      <c r="C1278" s="39" t="s">
        <v>2552</v>
      </c>
      <c r="D1278" s="57"/>
      <c r="E1278" s="45">
        <v>17</v>
      </c>
      <c r="F1278" s="45">
        <v>11985000</v>
      </c>
      <c r="G1278" s="42">
        <f t="shared" si="70"/>
        <v>460.96153846153845</v>
      </c>
      <c r="H1278" s="43">
        <f t="shared" si="69"/>
        <v>705000</v>
      </c>
      <c r="I1278" s="57"/>
      <c r="J1278" s="58"/>
      <c r="K1278" s="58">
        <v>0</v>
      </c>
      <c r="L1278" s="57" t="s">
        <v>7420</v>
      </c>
      <c r="M1278" s="57"/>
      <c r="N1278" t="s">
        <v>10937</v>
      </c>
      <c r="T1278" s="2">
        <v>0</v>
      </c>
      <c r="U1278" s="2">
        <f t="shared" si="71"/>
        <v>17</v>
      </c>
    </row>
    <row r="1279" spans="1:21" customFormat="1" ht="15" x14ac:dyDescent="0.25">
      <c r="A1279" s="38" t="s">
        <v>5189</v>
      </c>
      <c r="B1279" s="39" t="s">
        <v>2553</v>
      </c>
      <c r="C1279" s="39" t="s">
        <v>2554</v>
      </c>
      <c r="D1279" s="57"/>
      <c r="E1279" s="45">
        <v>43</v>
      </c>
      <c r="F1279" s="45">
        <v>5310602.6806807537</v>
      </c>
      <c r="G1279" s="42">
        <f t="shared" si="70"/>
        <v>204.25394925695207</v>
      </c>
      <c r="H1279" s="43">
        <f t="shared" si="69"/>
        <v>123502.38792280822</v>
      </c>
      <c r="I1279" s="57"/>
      <c r="J1279" s="58"/>
      <c r="K1279" s="58"/>
      <c r="L1279" s="57" t="s">
        <v>7419</v>
      </c>
      <c r="M1279" s="57"/>
      <c r="N1279" t="s">
        <v>10939</v>
      </c>
      <c r="T1279" s="2">
        <v>70</v>
      </c>
      <c r="U1279" s="2">
        <f t="shared" si="71"/>
        <v>-27</v>
      </c>
    </row>
    <row r="1280" spans="1:21" customFormat="1" ht="15" x14ac:dyDescent="0.25">
      <c r="A1280" s="38" t="s">
        <v>5189</v>
      </c>
      <c r="B1280" s="39" t="s">
        <v>2555</v>
      </c>
      <c r="C1280" s="39" t="s">
        <v>2556</v>
      </c>
      <c r="D1280" s="57"/>
      <c r="E1280" s="45">
        <v>51</v>
      </c>
      <c r="F1280" s="45">
        <v>10200000</v>
      </c>
      <c r="G1280" s="42">
        <f t="shared" si="70"/>
        <v>392.30769230769232</v>
      </c>
      <c r="H1280" s="43">
        <f t="shared" si="69"/>
        <v>200000</v>
      </c>
      <c r="I1280" s="57"/>
      <c r="J1280" s="58"/>
      <c r="K1280" s="58"/>
      <c r="L1280" s="57" t="s">
        <v>7419</v>
      </c>
      <c r="M1280" s="57"/>
      <c r="N1280" t="s">
        <v>10939</v>
      </c>
      <c r="O1280" s="2"/>
      <c r="P1280" s="2"/>
      <c r="Q1280" s="2"/>
      <c r="R1280" s="2"/>
      <c r="S1280" s="2"/>
      <c r="T1280" s="2">
        <v>28</v>
      </c>
      <c r="U1280" s="2">
        <f t="shared" si="71"/>
        <v>23</v>
      </c>
    </row>
    <row r="1281" spans="1:21" customFormat="1" ht="15" x14ac:dyDescent="0.25">
      <c r="A1281" s="38" t="s">
        <v>5189</v>
      </c>
      <c r="B1281" s="39" t="s">
        <v>2557</v>
      </c>
      <c r="C1281" s="39" t="s">
        <v>2558</v>
      </c>
      <c r="D1281" s="57"/>
      <c r="E1281" s="45">
        <v>93</v>
      </c>
      <c r="F1281" s="45">
        <v>9923100</v>
      </c>
      <c r="G1281" s="42">
        <f t="shared" si="70"/>
        <v>381.65769230769229</v>
      </c>
      <c r="H1281" s="43">
        <f t="shared" si="69"/>
        <v>106700</v>
      </c>
      <c r="I1281" s="57"/>
      <c r="J1281" s="58"/>
      <c r="K1281" s="58">
        <v>0</v>
      </c>
      <c r="L1281" s="57" t="s">
        <v>7420</v>
      </c>
      <c r="M1281" s="57"/>
      <c r="N1281" t="s">
        <v>10937</v>
      </c>
      <c r="T1281" s="2">
        <v>0</v>
      </c>
      <c r="U1281" s="2">
        <f t="shared" si="71"/>
        <v>93</v>
      </c>
    </row>
    <row r="1282" spans="1:21" customFormat="1" ht="15" x14ac:dyDescent="0.25">
      <c r="A1282" s="38" t="s">
        <v>5189</v>
      </c>
      <c r="B1282" s="39" t="s">
        <v>2559</v>
      </c>
      <c r="C1282" s="39" t="s">
        <v>2560</v>
      </c>
      <c r="D1282" s="57"/>
      <c r="E1282" s="45">
        <v>56</v>
      </c>
      <c r="F1282" s="45">
        <v>7280000</v>
      </c>
      <c r="G1282" s="42">
        <f t="shared" si="70"/>
        <v>280</v>
      </c>
      <c r="H1282" s="43">
        <f t="shared" si="69"/>
        <v>130000</v>
      </c>
      <c r="I1282" s="57"/>
      <c r="J1282" s="58"/>
      <c r="K1282" s="58"/>
      <c r="L1282" s="57" t="s">
        <v>7419</v>
      </c>
      <c r="M1282" s="57"/>
      <c r="N1282" t="s">
        <v>10939</v>
      </c>
      <c r="O1282" s="2"/>
      <c r="P1282" s="2"/>
      <c r="Q1282" s="2"/>
      <c r="R1282" s="2"/>
      <c r="S1282" s="2"/>
      <c r="T1282" s="2">
        <v>30</v>
      </c>
      <c r="U1282" s="2">
        <f t="shared" si="71"/>
        <v>26</v>
      </c>
    </row>
    <row r="1283" spans="1:21" customFormat="1" ht="15" x14ac:dyDescent="0.25">
      <c r="A1283" s="38" t="s">
        <v>5189</v>
      </c>
      <c r="B1283" s="39" t="s">
        <v>2561</v>
      </c>
      <c r="C1283" s="39" t="s">
        <v>2562</v>
      </c>
      <c r="D1283" s="57"/>
      <c r="E1283" s="45">
        <v>38</v>
      </c>
      <c r="F1283" s="45">
        <v>7220000</v>
      </c>
      <c r="G1283" s="42">
        <f t="shared" si="70"/>
        <v>277.69230769230768</v>
      </c>
      <c r="H1283" s="43">
        <f t="shared" si="69"/>
        <v>190000</v>
      </c>
      <c r="I1283" s="57"/>
      <c r="J1283" s="58"/>
      <c r="K1283" s="58"/>
      <c r="L1283" s="57" t="s">
        <v>7419</v>
      </c>
      <c r="M1283" s="57"/>
      <c r="N1283" t="s">
        <v>10939</v>
      </c>
      <c r="T1283" s="2">
        <v>87</v>
      </c>
      <c r="U1283" s="2">
        <f t="shared" si="71"/>
        <v>-49</v>
      </c>
    </row>
    <row r="1284" spans="1:21" customFormat="1" ht="15" x14ac:dyDescent="0.25">
      <c r="A1284" s="38" t="s">
        <v>5189</v>
      </c>
      <c r="B1284" s="39" t="s">
        <v>2563</v>
      </c>
      <c r="C1284" s="39" t="s">
        <v>2564</v>
      </c>
      <c r="D1284" s="57"/>
      <c r="E1284" s="45">
        <v>39</v>
      </c>
      <c r="F1284" s="45">
        <v>7800000</v>
      </c>
      <c r="G1284" s="42">
        <f t="shared" si="70"/>
        <v>300</v>
      </c>
      <c r="H1284" s="43">
        <f t="shared" si="69"/>
        <v>200000</v>
      </c>
      <c r="I1284" s="57"/>
      <c r="J1284" s="58"/>
      <c r="K1284" s="58"/>
      <c r="L1284" s="57" t="s">
        <v>7419</v>
      </c>
      <c r="M1284" s="57"/>
      <c r="N1284" t="s">
        <v>10939</v>
      </c>
      <c r="T1284" s="2">
        <v>39</v>
      </c>
      <c r="U1284" s="2">
        <f t="shared" si="71"/>
        <v>0</v>
      </c>
    </row>
    <row r="1285" spans="1:21" customFormat="1" ht="15" x14ac:dyDescent="0.25">
      <c r="A1285" s="38" t="s">
        <v>5189</v>
      </c>
      <c r="B1285" s="39" t="s">
        <v>2565</v>
      </c>
      <c r="C1285" s="39" t="s">
        <v>2566</v>
      </c>
      <c r="D1285" s="57"/>
      <c r="E1285" s="45">
        <v>8</v>
      </c>
      <c r="F1285" s="45">
        <v>19010526.315789454</v>
      </c>
      <c r="G1285" s="42">
        <f t="shared" si="70"/>
        <v>731.1740890688252</v>
      </c>
      <c r="H1285" s="43">
        <f t="shared" ref="H1285:H1348" si="72">IFERROR(F1285/E1285,0)</f>
        <v>2376315.7894736817</v>
      </c>
      <c r="I1285" s="57"/>
      <c r="J1285" s="58"/>
      <c r="K1285" s="58"/>
      <c r="L1285" s="57" t="s">
        <v>7419</v>
      </c>
      <c r="M1285" s="57"/>
      <c r="N1285" t="s">
        <v>10939</v>
      </c>
      <c r="O1285" s="2"/>
      <c r="P1285" s="2"/>
      <c r="Q1285" s="2"/>
      <c r="R1285" s="2"/>
      <c r="S1285" s="2"/>
      <c r="T1285" s="2">
        <v>5</v>
      </c>
      <c r="U1285" s="2">
        <f t="shared" si="71"/>
        <v>3</v>
      </c>
    </row>
    <row r="1286" spans="1:21" customFormat="1" ht="15" x14ac:dyDescent="0.25">
      <c r="A1286" s="38" t="s">
        <v>5189</v>
      </c>
      <c r="B1286" s="39" t="s">
        <v>2567</v>
      </c>
      <c r="C1286" s="39" t="s">
        <v>2568</v>
      </c>
      <c r="D1286" s="57"/>
      <c r="E1286" s="45">
        <v>23</v>
      </c>
      <c r="F1286" s="45">
        <v>71300000</v>
      </c>
      <c r="G1286" s="42">
        <f t="shared" ref="G1286:G1349" si="73">+F1286/$G$1</f>
        <v>2742.3076923076924</v>
      </c>
      <c r="H1286" s="43">
        <f t="shared" si="72"/>
        <v>3100000</v>
      </c>
      <c r="I1286" s="57"/>
      <c r="J1286" s="58"/>
      <c r="K1286" s="58"/>
      <c r="L1286" s="57" t="s">
        <v>7419</v>
      </c>
      <c r="M1286" s="57"/>
      <c r="N1286" t="s">
        <v>10939</v>
      </c>
      <c r="T1286" s="2">
        <v>19</v>
      </c>
      <c r="U1286" s="2">
        <f t="shared" ref="U1286:U1349" si="74">+E1286-T1286</f>
        <v>4</v>
      </c>
    </row>
    <row r="1287" spans="1:21" customFormat="1" ht="15" x14ac:dyDescent="0.25">
      <c r="A1287" s="38" t="s">
        <v>5189</v>
      </c>
      <c r="B1287" s="39" t="s">
        <v>2569</v>
      </c>
      <c r="C1287" s="39" t="s">
        <v>2570</v>
      </c>
      <c r="D1287" s="57"/>
      <c r="E1287" s="45">
        <v>1</v>
      </c>
      <c r="F1287" s="45">
        <v>8800000</v>
      </c>
      <c r="G1287" s="42">
        <f t="shared" si="73"/>
        <v>338.46153846153845</v>
      </c>
      <c r="H1287" s="43">
        <f t="shared" si="72"/>
        <v>8800000</v>
      </c>
      <c r="I1287" s="57"/>
      <c r="J1287" s="58"/>
      <c r="K1287" s="58">
        <v>0</v>
      </c>
      <c r="L1287" s="57" t="s">
        <v>7420</v>
      </c>
      <c r="M1287" s="57"/>
      <c r="N1287" t="s">
        <v>10937</v>
      </c>
      <c r="T1287" s="2">
        <v>0</v>
      </c>
      <c r="U1287" s="2">
        <f t="shared" si="74"/>
        <v>1</v>
      </c>
    </row>
    <row r="1288" spans="1:21" customFormat="1" ht="15" x14ac:dyDescent="0.25">
      <c r="A1288" s="38" t="s">
        <v>5189</v>
      </c>
      <c r="B1288" s="39" t="s">
        <v>2571</v>
      </c>
      <c r="C1288" s="39" t="s">
        <v>2572</v>
      </c>
      <c r="D1288" s="57"/>
      <c r="E1288" s="45">
        <v>1</v>
      </c>
      <c r="F1288" s="45">
        <v>7500000</v>
      </c>
      <c r="G1288" s="42">
        <f t="shared" si="73"/>
        <v>288.46153846153845</v>
      </c>
      <c r="H1288" s="43">
        <f t="shared" si="72"/>
        <v>7500000</v>
      </c>
      <c r="I1288" s="57"/>
      <c r="J1288" s="58"/>
      <c r="K1288" s="58">
        <v>0</v>
      </c>
      <c r="L1288" s="57" t="s">
        <v>7420</v>
      </c>
      <c r="M1288" s="57"/>
      <c r="N1288" t="s">
        <v>10937</v>
      </c>
      <c r="T1288" s="2">
        <v>0</v>
      </c>
      <c r="U1288" s="2">
        <f t="shared" si="74"/>
        <v>1</v>
      </c>
    </row>
    <row r="1289" spans="1:21" customFormat="1" ht="15" x14ac:dyDescent="0.25">
      <c r="A1289" s="38" t="s">
        <v>5189</v>
      </c>
      <c r="B1289" s="39" t="s">
        <v>2573</v>
      </c>
      <c r="C1289" s="39" t="s">
        <v>2574</v>
      </c>
      <c r="D1289" s="57"/>
      <c r="E1289" s="45">
        <v>32</v>
      </c>
      <c r="F1289" s="45">
        <v>14260915.032679699</v>
      </c>
      <c r="G1289" s="42">
        <f t="shared" si="73"/>
        <v>548.49673202614224</v>
      </c>
      <c r="H1289" s="43">
        <f t="shared" si="72"/>
        <v>445653.59477124061</v>
      </c>
      <c r="I1289" s="57"/>
      <c r="J1289" s="58"/>
      <c r="K1289" s="58"/>
      <c r="L1289" s="57" t="s">
        <v>7419</v>
      </c>
      <c r="M1289" s="57"/>
      <c r="N1289" t="s">
        <v>10939</v>
      </c>
      <c r="T1289" s="2">
        <v>32</v>
      </c>
      <c r="U1289" s="2">
        <f t="shared" si="74"/>
        <v>0</v>
      </c>
    </row>
    <row r="1290" spans="1:21" customFormat="1" ht="15" x14ac:dyDescent="0.25">
      <c r="A1290" s="38" t="s">
        <v>5189</v>
      </c>
      <c r="B1290" s="39" t="s">
        <v>2575</v>
      </c>
      <c r="C1290" s="39" t="s">
        <v>2576</v>
      </c>
      <c r="D1290" s="57"/>
      <c r="E1290" s="45">
        <v>26</v>
      </c>
      <c r="F1290" s="45">
        <v>6105569.1646198668</v>
      </c>
      <c r="G1290" s="42">
        <f t="shared" si="73"/>
        <v>234.82958325461027</v>
      </c>
      <c r="H1290" s="43">
        <f t="shared" si="72"/>
        <v>234829.58325461025</v>
      </c>
      <c r="I1290" s="57"/>
      <c r="J1290" s="58"/>
      <c r="K1290" s="58"/>
      <c r="L1290" s="57" t="s">
        <v>7419</v>
      </c>
      <c r="M1290" s="57"/>
      <c r="N1290" t="s">
        <v>10939</v>
      </c>
      <c r="T1290" s="2">
        <v>38</v>
      </c>
      <c r="U1290" s="2">
        <f t="shared" si="74"/>
        <v>-12</v>
      </c>
    </row>
    <row r="1291" spans="1:21" customFormat="1" ht="22.5" x14ac:dyDescent="0.25">
      <c r="A1291" s="38" t="s">
        <v>5189</v>
      </c>
      <c r="B1291" s="39" t="s">
        <v>2577</v>
      </c>
      <c r="C1291" s="39" t="s">
        <v>2578</v>
      </c>
      <c r="D1291" s="57"/>
      <c r="E1291" s="45">
        <v>8</v>
      </c>
      <c r="F1291" s="45">
        <v>4407145.1355661899</v>
      </c>
      <c r="G1291" s="42">
        <f t="shared" si="73"/>
        <v>169.50558213716116</v>
      </c>
      <c r="H1291" s="43">
        <f t="shared" si="72"/>
        <v>550893.14194577374</v>
      </c>
      <c r="I1291" s="57"/>
      <c r="J1291" s="58"/>
      <c r="K1291" s="58"/>
      <c r="L1291" s="57" t="s">
        <v>7419</v>
      </c>
      <c r="M1291" s="57"/>
      <c r="N1291" t="s">
        <v>10939</v>
      </c>
      <c r="T1291" s="2">
        <v>8</v>
      </c>
      <c r="U1291" s="2">
        <f t="shared" si="74"/>
        <v>0</v>
      </c>
    </row>
    <row r="1292" spans="1:21" customFormat="1" ht="15" x14ac:dyDescent="0.25">
      <c r="A1292" s="38" t="s">
        <v>5189</v>
      </c>
      <c r="B1292" s="39" t="s">
        <v>2579</v>
      </c>
      <c r="C1292" s="39" t="s">
        <v>2580</v>
      </c>
      <c r="D1292" s="57"/>
      <c r="E1292" s="45">
        <v>53</v>
      </c>
      <c r="F1292" s="45">
        <v>8215000</v>
      </c>
      <c r="G1292" s="42">
        <f t="shared" si="73"/>
        <v>315.96153846153845</v>
      </c>
      <c r="H1292" s="43">
        <f t="shared" si="72"/>
        <v>155000</v>
      </c>
      <c r="I1292" s="57"/>
      <c r="J1292" s="58"/>
      <c r="K1292" s="58"/>
      <c r="L1292" s="57" t="s">
        <v>7419</v>
      </c>
      <c r="M1292" s="57"/>
      <c r="N1292" t="s">
        <v>10939</v>
      </c>
      <c r="T1292" s="2">
        <v>50</v>
      </c>
      <c r="U1292" s="2">
        <f t="shared" si="74"/>
        <v>3</v>
      </c>
    </row>
    <row r="1293" spans="1:21" customFormat="1" ht="15" x14ac:dyDescent="0.25">
      <c r="A1293" s="38" t="s">
        <v>5189</v>
      </c>
      <c r="B1293" s="39" t="s">
        <v>2581</v>
      </c>
      <c r="C1293" s="39" t="s">
        <v>2582</v>
      </c>
      <c r="D1293" s="57"/>
      <c r="E1293" s="45">
        <v>19</v>
      </c>
      <c r="F1293" s="45">
        <v>2850000</v>
      </c>
      <c r="G1293" s="42">
        <f t="shared" si="73"/>
        <v>109.61538461538461</v>
      </c>
      <c r="H1293" s="43">
        <f t="shared" si="72"/>
        <v>150000</v>
      </c>
      <c r="I1293" s="57"/>
      <c r="J1293" s="58"/>
      <c r="K1293" s="58"/>
      <c r="L1293" s="57" t="s">
        <v>7419</v>
      </c>
      <c r="M1293" s="57"/>
      <c r="N1293" t="s">
        <v>10939</v>
      </c>
      <c r="T1293" s="2">
        <v>19</v>
      </c>
      <c r="U1293" s="2">
        <f t="shared" si="74"/>
        <v>0</v>
      </c>
    </row>
    <row r="1294" spans="1:21" customFormat="1" ht="15" x14ac:dyDescent="0.25">
      <c r="A1294" s="38" t="s">
        <v>5189</v>
      </c>
      <c r="B1294" s="39" t="s">
        <v>2583</v>
      </c>
      <c r="C1294" s="39" t="s">
        <v>2584</v>
      </c>
      <c r="D1294" s="57"/>
      <c r="E1294" s="45">
        <v>35</v>
      </c>
      <c r="F1294" s="45">
        <v>5005895.1755731599</v>
      </c>
      <c r="G1294" s="42">
        <f t="shared" si="73"/>
        <v>192.53442982973692</v>
      </c>
      <c r="H1294" s="43">
        <f t="shared" si="72"/>
        <v>143025.57644494742</v>
      </c>
      <c r="I1294" s="57"/>
      <c r="J1294" s="58"/>
      <c r="K1294" s="58"/>
      <c r="L1294" s="57" t="s">
        <v>7419</v>
      </c>
      <c r="M1294" s="57"/>
      <c r="N1294" t="s">
        <v>10939</v>
      </c>
      <c r="T1294" s="2">
        <v>30</v>
      </c>
      <c r="U1294" s="2">
        <f t="shared" si="74"/>
        <v>5</v>
      </c>
    </row>
    <row r="1295" spans="1:21" customFormat="1" ht="15" x14ac:dyDescent="0.25">
      <c r="A1295" s="38" t="s">
        <v>5189</v>
      </c>
      <c r="B1295" s="39" t="s">
        <v>2585</v>
      </c>
      <c r="C1295" s="39" t="s">
        <v>2586</v>
      </c>
      <c r="D1295" s="57"/>
      <c r="E1295" s="45">
        <v>22</v>
      </c>
      <c r="F1295" s="45">
        <v>3614285.7142857099</v>
      </c>
      <c r="G1295" s="42">
        <f t="shared" si="73"/>
        <v>139.01098901098885</v>
      </c>
      <c r="H1295" s="43">
        <f t="shared" si="72"/>
        <v>164285.71428571409</v>
      </c>
      <c r="I1295" s="57"/>
      <c r="J1295" s="58"/>
      <c r="K1295" s="58"/>
      <c r="L1295" s="57" t="s">
        <v>7419</v>
      </c>
      <c r="M1295" s="57"/>
      <c r="N1295" t="s">
        <v>10939</v>
      </c>
      <c r="T1295" s="2">
        <v>22</v>
      </c>
      <c r="U1295" s="2">
        <f t="shared" si="74"/>
        <v>0</v>
      </c>
    </row>
    <row r="1296" spans="1:21" customFormat="1" ht="15" x14ac:dyDescent="0.25">
      <c r="A1296" s="38" t="s">
        <v>5189</v>
      </c>
      <c r="B1296" s="39" t="s">
        <v>2587</v>
      </c>
      <c r="C1296" s="39" t="s">
        <v>2588</v>
      </c>
      <c r="D1296" s="57"/>
      <c r="E1296" s="45">
        <v>76</v>
      </c>
      <c r="F1296" s="45">
        <v>12920000</v>
      </c>
      <c r="G1296" s="42">
        <f t="shared" si="73"/>
        <v>496.92307692307691</v>
      </c>
      <c r="H1296" s="43">
        <f t="shared" si="72"/>
        <v>170000</v>
      </c>
      <c r="I1296" s="57"/>
      <c r="J1296" s="58"/>
      <c r="K1296" s="58"/>
      <c r="L1296" s="57" t="s">
        <v>7419</v>
      </c>
      <c r="M1296" s="57"/>
      <c r="N1296" t="s">
        <v>10939</v>
      </c>
      <c r="O1296" s="2"/>
      <c r="P1296" s="2"/>
      <c r="Q1296" s="2"/>
      <c r="R1296" s="2"/>
      <c r="S1296" s="2"/>
      <c r="T1296" s="2">
        <v>76</v>
      </c>
      <c r="U1296" s="2">
        <f t="shared" si="74"/>
        <v>0</v>
      </c>
    </row>
    <row r="1297" spans="1:21" customFormat="1" ht="15" x14ac:dyDescent="0.25">
      <c r="A1297" s="38" t="s">
        <v>5189</v>
      </c>
      <c r="B1297" s="39" t="s">
        <v>2589</v>
      </c>
      <c r="C1297" s="39" t="s">
        <v>2590</v>
      </c>
      <c r="D1297" s="57"/>
      <c r="E1297" s="45">
        <v>34</v>
      </c>
      <c r="F1297" s="45">
        <v>5510061.2066452904</v>
      </c>
      <c r="G1297" s="42">
        <f t="shared" si="73"/>
        <v>211.92543102481886</v>
      </c>
      <c r="H1297" s="43">
        <f t="shared" si="72"/>
        <v>162060.62372486148</v>
      </c>
      <c r="I1297" s="57"/>
      <c r="J1297" s="58"/>
      <c r="K1297" s="58">
        <v>0</v>
      </c>
      <c r="L1297" s="57" t="s">
        <v>7420</v>
      </c>
      <c r="M1297" s="57"/>
      <c r="N1297" t="s">
        <v>10937</v>
      </c>
      <c r="O1297" s="2"/>
      <c r="P1297" s="2"/>
      <c r="Q1297" s="2"/>
      <c r="R1297" s="2"/>
      <c r="S1297" s="2"/>
      <c r="T1297" s="2">
        <v>34</v>
      </c>
      <c r="U1297" s="2">
        <f t="shared" si="74"/>
        <v>0</v>
      </c>
    </row>
    <row r="1298" spans="1:21" customFormat="1" ht="15" x14ac:dyDescent="0.25">
      <c r="A1298" s="38" t="s">
        <v>5189</v>
      </c>
      <c r="B1298" s="39" t="s">
        <v>2591</v>
      </c>
      <c r="C1298" s="39" t="s">
        <v>2592</v>
      </c>
      <c r="D1298" s="57"/>
      <c r="E1298" s="45">
        <v>14</v>
      </c>
      <c r="F1298" s="45">
        <v>6249090.9090909231</v>
      </c>
      <c r="G1298" s="42">
        <f t="shared" si="73"/>
        <v>240.34965034965089</v>
      </c>
      <c r="H1298" s="43">
        <f t="shared" si="72"/>
        <v>446363.63636363734</v>
      </c>
      <c r="I1298" s="57"/>
      <c r="J1298" s="58"/>
      <c r="K1298" s="58"/>
      <c r="L1298" s="57" t="s">
        <v>7419</v>
      </c>
      <c r="M1298" s="57"/>
      <c r="N1298" t="s">
        <v>10939</v>
      </c>
      <c r="T1298" s="2">
        <v>13</v>
      </c>
      <c r="U1298" s="2">
        <f t="shared" si="74"/>
        <v>1</v>
      </c>
    </row>
    <row r="1299" spans="1:21" customFormat="1" ht="15" x14ac:dyDescent="0.25">
      <c r="A1299" s="38" t="s">
        <v>5189</v>
      </c>
      <c r="B1299" s="39" t="s">
        <v>2593</v>
      </c>
      <c r="C1299" s="39" t="s">
        <v>2594</v>
      </c>
      <c r="D1299" s="57"/>
      <c r="E1299" s="45">
        <v>21</v>
      </c>
      <c r="F1299" s="45">
        <v>8883913.0434782878</v>
      </c>
      <c r="G1299" s="42">
        <f t="shared" si="73"/>
        <v>341.68896321070338</v>
      </c>
      <c r="H1299" s="43">
        <f t="shared" si="72"/>
        <v>423043.47826087085</v>
      </c>
      <c r="I1299" s="57"/>
      <c r="J1299" s="58"/>
      <c r="K1299" s="58"/>
      <c r="L1299" s="57" t="s">
        <v>7419</v>
      </c>
      <c r="M1299" s="57"/>
      <c r="N1299" t="s">
        <v>10939</v>
      </c>
      <c r="T1299" s="2">
        <v>16</v>
      </c>
      <c r="U1299" s="2">
        <f t="shared" si="74"/>
        <v>5</v>
      </c>
    </row>
    <row r="1300" spans="1:21" customFormat="1" ht="15" x14ac:dyDescent="0.25">
      <c r="A1300" s="38" t="s">
        <v>5189</v>
      </c>
      <c r="B1300" s="39" t="s">
        <v>2595</v>
      </c>
      <c r="C1300" s="39" t="s">
        <v>2596</v>
      </c>
      <c r="D1300" s="57"/>
      <c r="E1300" s="45">
        <v>3</v>
      </c>
      <c r="F1300" s="45">
        <v>4500000</v>
      </c>
      <c r="G1300" s="42">
        <f t="shared" si="73"/>
        <v>173.07692307692307</v>
      </c>
      <c r="H1300" s="43">
        <f t="shared" si="72"/>
        <v>1500000</v>
      </c>
      <c r="I1300" s="57"/>
      <c r="J1300" s="58"/>
      <c r="K1300" s="58">
        <v>0</v>
      </c>
      <c r="L1300" s="57" t="s">
        <v>7420</v>
      </c>
      <c r="M1300" s="57"/>
      <c r="N1300" t="s">
        <v>10937</v>
      </c>
      <c r="O1300" s="2"/>
      <c r="P1300" s="2"/>
      <c r="Q1300" s="2"/>
      <c r="R1300" s="2"/>
      <c r="S1300" s="2"/>
      <c r="T1300" s="2">
        <v>3</v>
      </c>
      <c r="U1300" s="2">
        <f t="shared" si="74"/>
        <v>0</v>
      </c>
    </row>
    <row r="1301" spans="1:21" customFormat="1" ht="15" x14ac:dyDescent="0.25">
      <c r="A1301" s="38" t="s">
        <v>5189</v>
      </c>
      <c r="B1301" s="39" t="s">
        <v>2597</v>
      </c>
      <c r="C1301" s="39" t="s">
        <v>2598</v>
      </c>
      <c r="D1301" s="57"/>
      <c r="E1301" s="45">
        <v>4</v>
      </c>
      <c r="F1301" s="45">
        <v>27968000</v>
      </c>
      <c r="G1301" s="42">
        <f t="shared" si="73"/>
        <v>1075.6923076923076</v>
      </c>
      <c r="H1301" s="43">
        <f t="shared" si="72"/>
        <v>6992000</v>
      </c>
      <c r="I1301" s="57"/>
      <c r="J1301" s="58"/>
      <c r="K1301" s="58"/>
      <c r="L1301" s="57" t="s">
        <v>7419</v>
      </c>
      <c r="M1301" s="57"/>
      <c r="N1301" t="s">
        <v>10939</v>
      </c>
      <c r="T1301" s="2">
        <v>3</v>
      </c>
      <c r="U1301" s="2">
        <f t="shared" si="74"/>
        <v>1</v>
      </c>
    </row>
    <row r="1302" spans="1:21" customFormat="1" ht="15" x14ac:dyDescent="0.25">
      <c r="A1302" s="38" t="s">
        <v>5189</v>
      </c>
      <c r="B1302" s="39" t="s">
        <v>2599</v>
      </c>
      <c r="C1302" s="39" t="s">
        <v>2600</v>
      </c>
      <c r="D1302" s="57"/>
      <c r="E1302" s="45">
        <v>70</v>
      </c>
      <c r="F1302" s="45">
        <v>9100000</v>
      </c>
      <c r="G1302" s="42">
        <f t="shared" si="73"/>
        <v>350</v>
      </c>
      <c r="H1302" s="43">
        <f t="shared" si="72"/>
        <v>130000</v>
      </c>
      <c r="I1302" s="57"/>
      <c r="J1302" s="58"/>
      <c r="K1302" s="58"/>
      <c r="L1302" s="57" t="s">
        <v>7419</v>
      </c>
      <c r="M1302" s="57"/>
      <c r="N1302" t="s">
        <v>10939</v>
      </c>
      <c r="T1302" s="2">
        <v>70</v>
      </c>
      <c r="U1302" s="2">
        <f t="shared" si="74"/>
        <v>0</v>
      </c>
    </row>
    <row r="1303" spans="1:21" customFormat="1" ht="15" x14ac:dyDescent="0.25">
      <c r="A1303" s="38" t="s">
        <v>5189</v>
      </c>
      <c r="B1303" s="39" t="s">
        <v>2601</v>
      </c>
      <c r="C1303" s="39" t="s">
        <v>2602</v>
      </c>
      <c r="D1303" s="57"/>
      <c r="E1303" s="45">
        <v>75</v>
      </c>
      <c r="F1303" s="45">
        <v>12000000</v>
      </c>
      <c r="G1303" s="42">
        <f t="shared" si="73"/>
        <v>461.53846153846155</v>
      </c>
      <c r="H1303" s="43">
        <f t="shared" si="72"/>
        <v>160000</v>
      </c>
      <c r="I1303" s="57"/>
      <c r="J1303" s="58"/>
      <c r="K1303" s="58"/>
      <c r="L1303" s="57" t="s">
        <v>7419</v>
      </c>
      <c r="M1303" s="57"/>
      <c r="N1303" t="s">
        <v>10939</v>
      </c>
      <c r="T1303" s="2">
        <v>55</v>
      </c>
      <c r="U1303" s="2">
        <f t="shared" si="74"/>
        <v>20</v>
      </c>
    </row>
    <row r="1304" spans="1:21" customFormat="1" ht="15" x14ac:dyDescent="0.25">
      <c r="A1304" s="38" t="s">
        <v>5189</v>
      </c>
      <c r="B1304" s="39" t="s">
        <v>2603</v>
      </c>
      <c r="C1304" s="39" t="s">
        <v>2604</v>
      </c>
      <c r="D1304" s="57"/>
      <c r="E1304" s="45">
        <v>50</v>
      </c>
      <c r="F1304" s="45">
        <v>8500000</v>
      </c>
      <c r="G1304" s="42">
        <f t="shared" si="73"/>
        <v>326.92307692307691</v>
      </c>
      <c r="H1304" s="43">
        <f t="shared" si="72"/>
        <v>170000</v>
      </c>
      <c r="I1304" s="57"/>
      <c r="J1304" s="58"/>
      <c r="K1304" s="58"/>
      <c r="L1304" s="57" t="s">
        <v>7419</v>
      </c>
      <c r="M1304" s="57"/>
      <c r="N1304" t="s">
        <v>10939</v>
      </c>
      <c r="T1304" s="2">
        <v>50</v>
      </c>
      <c r="U1304" s="2">
        <f t="shared" si="74"/>
        <v>0</v>
      </c>
    </row>
    <row r="1305" spans="1:21" customFormat="1" ht="15" x14ac:dyDescent="0.25">
      <c r="A1305" s="38" t="s">
        <v>5189</v>
      </c>
      <c r="B1305" s="39" t="s">
        <v>2605</v>
      </c>
      <c r="C1305" s="39" t="s">
        <v>2606</v>
      </c>
      <c r="D1305" s="57"/>
      <c r="E1305" s="45">
        <v>46</v>
      </c>
      <c r="F1305" s="45">
        <v>5980000</v>
      </c>
      <c r="G1305" s="42">
        <f t="shared" si="73"/>
        <v>230</v>
      </c>
      <c r="H1305" s="43">
        <f t="shared" si="72"/>
        <v>130000</v>
      </c>
      <c r="I1305" s="57"/>
      <c r="J1305" s="58"/>
      <c r="K1305" s="58"/>
      <c r="L1305" s="57" t="s">
        <v>7419</v>
      </c>
      <c r="M1305" s="57"/>
      <c r="N1305" t="s">
        <v>10939</v>
      </c>
      <c r="T1305" s="2">
        <v>46</v>
      </c>
      <c r="U1305" s="2">
        <f t="shared" si="74"/>
        <v>0</v>
      </c>
    </row>
    <row r="1306" spans="1:21" customFormat="1" ht="15" x14ac:dyDescent="0.25">
      <c r="A1306" s="38" t="s">
        <v>5189</v>
      </c>
      <c r="B1306" s="39" t="s">
        <v>2607</v>
      </c>
      <c r="C1306" s="39" t="s">
        <v>2608</v>
      </c>
      <c r="D1306" s="57"/>
      <c r="E1306" s="45">
        <v>65</v>
      </c>
      <c r="F1306" s="45">
        <v>9425000</v>
      </c>
      <c r="G1306" s="42">
        <f t="shared" si="73"/>
        <v>362.5</v>
      </c>
      <c r="H1306" s="43">
        <f t="shared" si="72"/>
        <v>145000</v>
      </c>
      <c r="I1306" s="57"/>
      <c r="J1306" s="58"/>
      <c r="K1306" s="58"/>
      <c r="L1306" s="57" t="s">
        <v>7419</v>
      </c>
      <c r="M1306" s="57"/>
      <c r="N1306" t="s">
        <v>10939</v>
      </c>
      <c r="T1306" s="2">
        <v>59</v>
      </c>
      <c r="U1306" s="2">
        <f t="shared" si="74"/>
        <v>6</v>
      </c>
    </row>
    <row r="1307" spans="1:21" customFormat="1" ht="15" x14ac:dyDescent="0.25">
      <c r="A1307" s="38" t="s">
        <v>5189</v>
      </c>
      <c r="B1307" s="39" t="s">
        <v>2609</v>
      </c>
      <c r="C1307" s="39" t="s">
        <v>2610</v>
      </c>
      <c r="D1307" s="57"/>
      <c r="E1307" s="45">
        <v>48</v>
      </c>
      <c r="F1307" s="45">
        <v>6240000</v>
      </c>
      <c r="G1307" s="42">
        <f t="shared" si="73"/>
        <v>240</v>
      </c>
      <c r="H1307" s="43">
        <f t="shared" si="72"/>
        <v>130000</v>
      </c>
      <c r="I1307" s="57"/>
      <c r="J1307" s="58"/>
      <c r="K1307" s="58"/>
      <c r="L1307" s="57" t="s">
        <v>7419</v>
      </c>
      <c r="M1307" s="57"/>
      <c r="N1307" t="s">
        <v>10939</v>
      </c>
      <c r="T1307" s="2">
        <v>29</v>
      </c>
      <c r="U1307" s="2">
        <f t="shared" si="74"/>
        <v>19</v>
      </c>
    </row>
    <row r="1308" spans="1:21" customFormat="1" ht="15" x14ac:dyDescent="0.25">
      <c r="A1308" s="38" t="s">
        <v>5189</v>
      </c>
      <c r="B1308" s="39" t="s">
        <v>2611</v>
      </c>
      <c r="C1308" s="39" t="s">
        <v>2612</v>
      </c>
      <c r="D1308" s="57"/>
      <c r="E1308" s="45">
        <v>76</v>
      </c>
      <c r="F1308" s="45">
        <v>11400000</v>
      </c>
      <c r="G1308" s="42">
        <f t="shared" si="73"/>
        <v>438.46153846153845</v>
      </c>
      <c r="H1308" s="43">
        <f t="shared" si="72"/>
        <v>150000</v>
      </c>
      <c r="I1308" s="57"/>
      <c r="J1308" s="58"/>
      <c r="K1308" s="58"/>
      <c r="L1308" s="57" t="s">
        <v>7419</v>
      </c>
      <c r="M1308" s="57"/>
      <c r="N1308" t="s">
        <v>10939</v>
      </c>
      <c r="T1308" s="2">
        <v>75</v>
      </c>
      <c r="U1308" s="2">
        <f t="shared" si="74"/>
        <v>1</v>
      </c>
    </row>
    <row r="1309" spans="1:21" customFormat="1" ht="15" x14ac:dyDescent="0.25">
      <c r="A1309" s="38" t="s">
        <v>5189</v>
      </c>
      <c r="B1309" s="39" t="s">
        <v>2613</v>
      </c>
      <c r="C1309" s="39" t="s">
        <v>2614</v>
      </c>
      <c r="D1309" s="57"/>
      <c r="E1309" s="45">
        <v>38</v>
      </c>
      <c r="F1309" s="45">
        <v>7600000</v>
      </c>
      <c r="G1309" s="42">
        <f t="shared" si="73"/>
        <v>292.30769230769232</v>
      </c>
      <c r="H1309" s="43">
        <f t="shared" si="72"/>
        <v>200000</v>
      </c>
      <c r="I1309" s="57"/>
      <c r="J1309" s="58"/>
      <c r="K1309" s="58"/>
      <c r="L1309" s="57" t="s">
        <v>7419</v>
      </c>
      <c r="M1309" s="57"/>
      <c r="N1309" t="s">
        <v>10939</v>
      </c>
      <c r="T1309" s="2">
        <v>49</v>
      </c>
      <c r="U1309" s="2">
        <f t="shared" si="74"/>
        <v>-11</v>
      </c>
    </row>
    <row r="1310" spans="1:21" customFormat="1" ht="15" x14ac:dyDescent="0.25">
      <c r="A1310" s="38" t="s">
        <v>5189</v>
      </c>
      <c r="B1310" s="39" t="s">
        <v>2615</v>
      </c>
      <c r="C1310" s="39" t="s">
        <v>2616</v>
      </c>
      <c r="D1310" s="57"/>
      <c r="E1310" s="45">
        <v>124</v>
      </c>
      <c r="F1310" s="45">
        <v>8432000</v>
      </c>
      <c r="G1310" s="42">
        <f t="shared" si="73"/>
        <v>324.30769230769232</v>
      </c>
      <c r="H1310" s="43">
        <f t="shared" si="72"/>
        <v>68000</v>
      </c>
      <c r="I1310" s="57"/>
      <c r="J1310" s="58"/>
      <c r="K1310" s="58"/>
      <c r="L1310" s="57" t="s">
        <v>7419</v>
      </c>
      <c r="M1310" s="57"/>
      <c r="N1310" t="s">
        <v>10939</v>
      </c>
      <c r="T1310" s="2">
        <v>97</v>
      </c>
      <c r="U1310" s="2">
        <f t="shared" si="74"/>
        <v>27</v>
      </c>
    </row>
    <row r="1311" spans="1:21" customFormat="1" ht="15" x14ac:dyDescent="0.25">
      <c r="A1311" s="38" t="s">
        <v>5189</v>
      </c>
      <c r="B1311" s="39" t="s">
        <v>2617</v>
      </c>
      <c r="C1311" s="39" t="s">
        <v>2618</v>
      </c>
      <c r="D1311" s="57"/>
      <c r="E1311" s="45">
        <v>4</v>
      </c>
      <c r="F1311" s="45">
        <v>2780000</v>
      </c>
      <c r="G1311" s="42">
        <f t="shared" si="73"/>
        <v>106.92307692307692</v>
      </c>
      <c r="H1311" s="43">
        <f t="shared" si="72"/>
        <v>695000</v>
      </c>
      <c r="I1311" s="57"/>
      <c r="J1311" s="58"/>
      <c r="K1311" s="58"/>
      <c r="L1311" s="57" t="s">
        <v>7419</v>
      </c>
      <c r="M1311" s="57"/>
      <c r="N1311" t="s">
        <v>10939</v>
      </c>
      <c r="T1311" s="2">
        <v>4</v>
      </c>
      <c r="U1311" s="2">
        <f t="shared" si="74"/>
        <v>0</v>
      </c>
    </row>
    <row r="1312" spans="1:21" customFormat="1" ht="15" x14ac:dyDescent="0.25">
      <c r="A1312" s="38" t="s">
        <v>5189</v>
      </c>
      <c r="B1312" s="39" t="s">
        <v>2619</v>
      </c>
      <c r="C1312" s="39" t="s">
        <v>2620</v>
      </c>
      <c r="D1312" s="57"/>
      <c r="E1312" s="45">
        <v>6</v>
      </c>
      <c r="F1312" s="45">
        <v>13200000</v>
      </c>
      <c r="G1312" s="42">
        <f t="shared" si="73"/>
        <v>507.69230769230768</v>
      </c>
      <c r="H1312" s="43">
        <f t="shared" si="72"/>
        <v>2200000</v>
      </c>
      <c r="I1312" s="57"/>
      <c r="J1312" s="58"/>
      <c r="K1312" s="58"/>
      <c r="L1312" s="57" t="s">
        <v>7419</v>
      </c>
      <c r="M1312" s="57"/>
      <c r="N1312" t="s">
        <v>10939</v>
      </c>
      <c r="T1312" s="2">
        <v>6</v>
      </c>
      <c r="U1312" s="2">
        <f t="shared" si="74"/>
        <v>0</v>
      </c>
    </row>
    <row r="1313" spans="1:21" customFormat="1" ht="15" x14ac:dyDescent="0.25">
      <c r="A1313" s="38" t="s">
        <v>5189</v>
      </c>
      <c r="B1313" s="39" t="s">
        <v>2621</v>
      </c>
      <c r="C1313" s="39" t="s">
        <v>2622</v>
      </c>
      <c r="D1313" s="57"/>
      <c r="E1313" s="45">
        <v>27</v>
      </c>
      <c r="F1313" s="45">
        <v>59400000</v>
      </c>
      <c r="G1313" s="42">
        <f t="shared" si="73"/>
        <v>2284.6153846153848</v>
      </c>
      <c r="H1313" s="43">
        <f t="shared" si="72"/>
        <v>2200000</v>
      </c>
      <c r="I1313" s="57"/>
      <c r="J1313" s="58"/>
      <c r="K1313" s="58"/>
      <c r="L1313" s="57" t="s">
        <v>7419</v>
      </c>
      <c r="M1313" s="57"/>
      <c r="N1313" t="s">
        <v>10939</v>
      </c>
      <c r="T1313" s="2">
        <v>27</v>
      </c>
      <c r="U1313" s="2">
        <f t="shared" si="74"/>
        <v>0</v>
      </c>
    </row>
    <row r="1314" spans="1:21" customFormat="1" ht="15" x14ac:dyDescent="0.25">
      <c r="A1314" s="38" t="s">
        <v>5189</v>
      </c>
      <c r="B1314" s="39" t="s">
        <v>2623</v>
      </c>
      <c r="C1314" s="39" t="s">
        <v>2624</v>
      </c>
      <c r="D1314" s="57"/>
      <c r="E1314" s="45">
        <v>8</v>
      </c>
      <c r="F1314" s="45">
        <v>17600000</v>
      </c>
      <c r="G1314" s="42">
        <f t="shared" si="73"/>
        <v>676.92307692307691</v>
      </c>
      <c r="H1314" s="43">
        <f t="shared" si="72"/>
        <v>2200000</v>
      </c>
      <c r="I1314" s="57"/>
      <c r="J1314" s="58"/>
      <c r="K1314" s="58"/>
      <c r="L1314" s="57" t="s">
        <v>7419</v>
      </c>
      <c r="M1314" s="57"/>
      <c r="N1314" t="s">
        <v>10939</v>
      </c>
      <c r="T1314" s="2">
        <v>8</v>
      </c>
      <c r="U1314" s="2">
        <f t="shared" si="74"/>
        <v>0</v>
      </c>
    </row>
    <row r="1315" spans="1:21" customFormat="1" ht="15" x14ac:dyDescent="0.25">
      <c r="A1315" s="38" t="s">
        <v>5189</v>
      </c>
      <c r="B1315" s="39" t="s">
        <v>2625</v>
      </c>
      <c r="C1315" s="39" t="s">
        <v>2626</v>
      </c>
      <c r="D1315" s="57"/>
      <c r="E1315" s="45">
        <v>10</v>
      </c>
      <c r="F1315" s="45">
        <v>22000000</v>
      </c>
      <c r="G1315" s="42">
        <f t="shared" si="73"/>
        <v>846.15384615384619</v>
      </c>
      <c r="H1315" s="43">
        <f t="shared" si="72"/>
        <v>2200000</v>
      </c>
      <c r="I1315" s="57"/>
      <c r="J1315" s="58"/>
      <c r="K1315" s="58"/>
      <c r="L1315" s="57" t="s">
        <v>7419</v>
      </c>
      <c r="M1315" s="57"/>
      <c r="N1315" t="s">
        <v>10939</v>
      </c>
      <c r="T1315" s="2">
        <v>10</v>
      </c>
      <c r="U1315" s="2">
        <f t="shared" si="74"/>
        <v>0</v>
      </c>
    </row>
    <row r="1316" spans="1:21" customFormat="1" ht="15" x14ac:dyDescent="0.25">
      <c r="A1316" s="38" t="s">
        <v>5189</v>
      </c>
      <c r="B1316" s="39" t="s">
        <v>2627</v>
      </c>
      <c r="C1316" s="39" t="s">
        <v>2628</v>
      </c>
      <c r="D1316" s="57"/>
      <c r="E1316" s="45">
        <v>10</v>
      </c>
      <c r="F1316" s="45">
        <v>22000000</v>
      </c>
      <c r="G1316" s="42">
        <f t="shared" si="73"/>
        <v>846.15384615384619</v>
      </c>
      <c r="H1316" s="43">
        <f t="shared" si="72"/>
        <v>2200000</v>
      </c>
      <c r="I1316" s="57"/>
      <c r="J1316" s="58"/>
      <c r="K1316" s="58"/>
      <c r="L1316" s="57" t="s">
        <v>7419</v>
      </c>
      <c r="M1316" s="57"/>
      <c r="N1316" t="s">
        <v>10939</v>
      </c>
      <c r="T1316" s="2">
        <v>10</v>
      </c>
      <c r="U1316" s="2">
        <f t="shared" si="74"/>
        <v>0</v>
      </c>
    </row>
    <row r="1317" spans="1:21" customFormat="1" ht="15" x14ac:dyDescent="0.25">
      <c r="A1317" s="38" t="s">
        <v>5189</v>
      </c>
      <c r="B1317" s="39" t="s">
        <v>2629</v>
      </c>
      <c r="C1317" s="39" t="s">
        <v>2630</v>
      </c>
      <c r="D1317" s="57"/>
      <c r="E1317" s="45">
        <v>6</v>
      </c>
      <c r="F1317" s="45">
        <v>54600000</v>
      </c>
      <c r="G1317" s="42">
        <f t="shared" si="73"/>
        <v>2100</v>
      </c>
      <c r="H1317" s="43">
        <f t="shared" si="72"/>
        <v>9100000</v>
      </c>
      <c r="I1317" s="57"/>
      <c r="J1317" s="58"/>
      <c r="K1317" s="58"/>
      <c r="L1317" s="57" t="s">
        <v>7419</v>
      </c>
      <c r="M1317" s="57"/>
      <c r="N1317" t="s">
        <v>10939</v>
      </c>
      <c r="T1317" s="2">
        <v>6</v>
      </c>
      <c r="U1317" s="2">
        <f t="shared" si="74"/>
        <v>0</v>
      </c>
    </row>
    <row r="1318" spans="1:21" customFormat="1" ht="15" x14ac:dyDescent="0.25">
      <c r="A1318" s="38" t="s">
        <v>5189</v>
      </c>
      <c r="B1318" s="39" t="s">
        <v>2631</v>
      </c>
      <c r="C1318" s="39" t="s">
        <v>2632</v>
      </c>
      <c r="D1318" s="57"/>
      <c r="E1318" s="45">
        <v>4</v>
      </c>
      <c r="F1318" s="45">
        <v>62000000</v>
      </c>
      <c r="G1318" s="42">
        <f t="shared" si="73"/>
        <v>2384.6153846153848</v>
      </c>
      <c r="H1318" s="43">
        <f t="shared" si="72"/>
        <v>15500000</v>
      </c>
      <c r="I1318" s="57"/>
      <c r="J1318" s="58"/>
      <c r="K1318" s="58">
        <v>0</v>
      </c>
      <c r="L1318" s="57" t="s">
        <v>7420</v>
      </c>
      <c r="M1318" s="57"/>
      <c r="N1318" t="s">
        <v>10937</v>
      </c>
      <c r="O1318" s="2"/>
      <c r="P1318" s="2"/>
      <c r="Q1318" s="2"/>
      <c r="R1318" s="2"/>
      <c r="S1318" s="2"/>
      <c r="T1318" s="2">
        <v>4</v>
      </c>
      <c r="U1318" s="2">
        <f t="shared" si="74"/>
        <v>0</v>
      </c>
    </row>
    <row r="1319" spans="1:21" customFormat="1" ht="15" x14ac:dyDescent="0.25">
      <c r="A1319" s="38" t="s">
        <v>5189</v>
      </c>
      <c r="B1319" s="39" t="s">
        <v>2633</v>
      </c>
      <c r="C1319" s="39" t="s">
        <v>2634</v>
      </c>
      <c r="D1319" s="57"/>
      <c r="E1319" s="45">
        <v>7</v>
      </c>
      <c r="F1319" s="45">
        <v>108500000</v>
      </c>
      <c r="G1319" s="42">
        <f t="shared" si="73"/>
        <v>4173.0769230769229</v>
      </c>
      <c r="H1319" s="43">
        <f t="shared" si="72"/>
        <v>15500000</v>
      </c>
      <c r="I1319" s="57"/>
      <c r="J1319" s="58"/>
      <c r="K1319" s="58"/>
      <c r="L1319" s="57" t="s">
        <v>7419</v>
      </c>
      <c r="M1319" s="57"/>
      <c r="N1319" t="s">
        <v>10939</v>
      </c>
      <c r="T1319" s="2">
        <v>7</v>
      </c>
      <c r="U1319" s="2">
        <f t="shared" si="74"/>
        <v>0</v>
      </c>
    </row>
    <row r="1320" spans="1:21" customFormat="1" ht="22.5" x14ac:dyDescent="0.25">
      <c r="A1320" s="38" t="s">
        <v>5189</v>
      </c>
      <c r="B1320" s="39" t="s">
        <v>2635</v>
      </c>
      <c r="C1320" s="39" t="s">
        <v>2636</v>
      </c>
      <c r="D1320" s="57"/>
      <c r="E1320" s="45">
        <v>3</v>
      </c>
      <c r="F1320" s="45">
        <v>37500000</v>
      </c>
      <c r="G1320" s="42">
        <f t="shared" si="73"/>
        <v>1442.3076923076924</v>
      </c>
      <c r="H1320" s="43">
        <f t="shared" si="72"/>
        <v>12500000</v>
      </c>
      <c r="I1320" s="57"/>
      <c r="J1320" s="58"/>
      <c r="K1320" s="58"/>
      <c r="L1320" s="57" t="s">
        <v>7419</v>
      </c>
      <c r="M1320" s="57"/>
      <c r="N1320" t="s">
        <v>10939</v>
      </c>
      <c r="T1320" s="2">
        <v>1</v>
      </c>
      <c r="U1320" s="2">
        <f t="shared" si="74"/>
        <v>2</v>
      </c>
    </row>
    <row r="1321" spans="1:21" customFormat="1" ht="22.5" x14ac:dyDescent="0.25">
      <c r="A1321" s="38" t="s">
        <v>5189</v>
      </c>
      <c r="B1321" s="39" t="s">
        <v>2637</v>
      </c>
      <c r="C1321" s="39" t="s">
        <v>2638</v>
      </c>
      <c r="D1321" s="57"/>
      <c r="E1321" s="45">
        <v>6</v>
      </c>
      <c r="F1321" s="45">
        <v>75000000</v>
      </c>
      <c r="G1321" s="42">
        <f t="shared" si="73"/>
        <v>2884.6153846153848</v>
      </c>
      <c r="H1321" s="43">
        <f t="shared" si="72"/>
        <v>12500000</v>
      </c>
      <c r="I1321" s="57"/>
      <c r="J1321" s="58"/>
      <c r="K1321" s="58"/>
      <c r="L1321" s="57" t="s">
        <v>7419</v>
      </c>
      <c r="M1321" s="57"/>
      <c r="N1321" t="s">
        <v>10939</v>
      </c>
      <c r="T1321" s="2">
        <v>6</v>
      </c>
      <c r="U1321" s="2">
        <f t="shared" si="74"/>
        <v>0</v>
      </c>
    </row>
    <row r="1322" spans="1:21" customFormat="1" ht="22.5" x14ac:dyDescent="0.25">
      <c r="A1322" s="38" t="s">
        <v>5189</v>
      </c>
      <c r="B1322" s="39" t="s">
        <v>2639</v>
      </c>
      <c r="C1322" s="39" t="s">
        <v>2640</v>
      </c>
      <c r="D1322" s="57"/>
      <c r="E1322" s="45">
        <v>7</v>
      </c>
      <c r="F1322" s="45">
        <v>54400000</v>
      </c>
      <c r="G1322" s="42">
        <f t="shared" si="73"/>
        <v>2092.3076923076924</v>
      </c>
      <c r="H1322" s="43">
        <f t="shared" si="72"/>
        <v>7771428.5714285718</v>
      </c>
      <c r="I1322" s="57"/>
      <c r="J1322" s="58"/>
      <c r="K1322" s="58"/>
      <c r="L1322" s="57" t="s">
        <v>7419</v>
      </c>
      <c r="M1322" s="57"/>
      <c r="N1322" t="s">
        <v>10939</v>
      </c>
      <c r="T1322" s="2">
        <v>7</v>
      </c>
      <c r="U1322" s="2">
        <f t="shared" si="74"/>
        <v>0</v>
      </c>
    </row>
    <row r="1323" spans="1:21" customFormat="1" ht="22.5" x14ac:dyDescent="0.25">
      <c r="A1323" s="38" t="s">
        <v>5189</v>
      </c>
      <c r="B1323" s="39" t="s">
        <v>2641</v>
      </c>
      <c r="C1323" s="39" t="s">
        <v>2642</v>
      </c>
      <c r="D1323" s="57"/>
      <c r="E1323" s="45">
        <v>4</v>
      </c>
      <c r="F1323" s="45">
        <v>52000000</v>
      </c>
      <c r="G1323" s="42">
        <f t="shared" si="73"/>
        <v>2000</v>
      </c>
      <c r="H1323" s="43">
        <f t="shared" si="72"/>
        <v>13000000</v>
      </c>
      <c r="I1323" s="57"/>
      <c r="J1323" s="58"/>
      <c r="K1323" s="58"/>
      <c r="L1323" s="57" t="s">
        <v>7419</v>
      </c>
      <c r="M1323" s="57"/>
      <c r="N1323" t="s">
        <v>10939</v>
      </c>
      <c r="T1323" s="2">
        <v>4</v>
      </c>
      <c r="U1323" s="2">
        <f t="shared" si="74"/>
        <v>0</v>
      </c>
    </row>
    <row r="1324" spans="1:21" customFormat="1" ht="22.5" x14ac:dyDescent="0.25">
      <c r="A1324" s="38" t="s">
        <v>5189</v>
      </c>
      <c r="B1324" s="39" t="s">
        <v>2643</v>
      </c>
      <c r="C1324" s="39" t="s">
        <v>2644</v>
      </c>
      <c r="D1324" s="57"/>
      <c r="E1324" s="45">
        <v>2</v>
      </c>
      <c r="F1324" s="45">
        <v>35000000</v>
      </c>
      <c r="G1324" s="42">
        <f t="shared" si="73"/>
        <v>1346.1538461538462</v>
      </c>
      <c r="H1324" s="43">
        <f t="shared" si="72"/>
        <v>17500000</v>
      </c>
      <c r="I1324" s="57"/>
      <c r="J1324" s="58"/>
      <c r="K1324" s="58"/>
      <c r="L1324" s="57" t="s">
        <v>7419</v>
      </c>
      <c r="M1324" s="57"/>
      <c r="N1324" t="s">
        <v>10939</v>
      </c>
      <c r="T1324" s="2">
        <v>2</v>
      </c>
      <c r="U1324" s="2">
        <f t="shared" si="74"/>
        <v>0</v>
      </c>
    </row>
    <row r="1325" spans="1:21" customFormat="1" ht="15" x14ac:dyDescent="0.25">
      <c r="A1325" s="38" t="s">
        <v>5189</v>
      </c>
      <c r="B1325" s="39" t="s">
        <v>2645</v>
      </c>
      <c r="C1325" s="39" t="s">
        <v>2646</v>
      </c>
      <c r="D1325" s="57"/>
      <c r="E1325" s="45">
        <v>8</v>
      </c>
      <c r="F1325" s="45">
        <v>48000000</v>
      </c>
      <c r="G1325" s="42">
        <f t="shared" si="73"/>
        <v>1846.1538461538462</v>
      </c>
      <c r="H1325" s="43">
        <f t="shared" si="72"/>
        <v>6000000</v>
      </c>
      <c r="I1325" s="57"/>
      <c r="J1325" s="58"/>
      <c r="K1325" s="58"/>
      <c r="L1325" s="57" t="s">
        <v>7419</v>
      </c>
      <c r="M1325" s="57"/>
      <c r="N1325" t="s">
        <v>10939</v>
      </c>
      <c r="T1325" s="2">
        <v>8</v>
      </c>
      <c r="U1325" s="2">
        <f t="shared" si="74"/>
        <v>0</v>
      </c>
    </row>
    <row r="1326" spans="1:21" customFormat="1" ht="15" x14ac:dyDescent="0.25">
      <c r="A1326" s="38" t="s">
        <v>5189</v>
      </c>
      <c r="B1326" s="39" t="s">
        <v>2647</v>
      </c>
      <c r="C1326" s="39" t="s">
        <v>2648</v>
      </c>
      <c r="D1326" s="57"/>
      <c r="E1326" s="45">
        <v>5</v>
      </c>
      <c r="F1326" s="45">
        <v>45000000</v>
      </c>
      <c r="G1326" s="42">
        <f t="shared" si="73"/>
        <v>1730.7692307692307</v>
      </c>
      <c r="H1326" s="43">
        <f t="shared" si="72"/>
        <v>9000000</v>
      </c>
      <c r="I1326" s="57"/>
      <c r="J1326" s="58"/>
      <c r="K1326" s="58"/>
      <c r="L1326" s="57" t="s">
        <v>7419</v>
      </c>
      <c r="M1326" s="57"/>
      <c r="N1326" t="s">
        <v>10939</v>
      </c>
      <c r="T1326" s="2">
        <v>5</v>
      </c>
      <c r="U1326" s="2">
        <f t="shared" si="74"/>
        <v>0</v>
      </c>
    </row>
    <row r="1327" spans="1:21" customFormat="1" ht="15" x14ac:dyDescent="0.25">
      <c r="A1327" s="38" t="s">
        <v>5189</v>
      </c>
      <c r="B1327" s="39" t="s">
        <v>2649</v>
      </c>
      <c r="C1327" s="39" t="s">
        <v>2650</v>
      </c>
      <c r="D1327" s="57"/>
      <c r="E1327" s="45">
        <v>30</v>
      </c>
      <c r="F1327" s="45">
        <v>4800000</v>
      </c>
      <c r="G1327" s="42">
        <f t="shared" si="73"/>
        <v>184.61538461538461</v>
      </c>
      <c r="H1327" s="43">
        <f t="shared" si="72"/>
        <v>160000</v>
      </c>
      <c r="I1327" s="57"/>
      <c r="J1327" s="58"/>
      <c r="K1327" s="58"/>
      <c r="L1327" s="57" t="s">
        <v>7419</v>
      </c>
      <c r="M1327" s="57"/>
      <c r="N1327" t="s">
        <v>10939</v>
      </c>
      <c r="T1327" s="2">
        <v>30</v>
      </c>
      <c r="U1327" s="2">
        <f t="shared" si="74"/>
        <v>0</v>
      </c>
    </row>
    <row r="1328" spans="1:21" customFormat="1" ht="15" x14ac:dyDescent="0.25">
      <c r="A1328" s="38" t="s">
        <v>5189</v>
      </c>
      <c r="B1328" s="39" t="s">
        <v>2651</v>
      </c>
      <c r="C1328" s="39" t="s">
        <v>2652</v>
      </c>
      <c r="D1328" s="57"/>
      <c r="E1328" s="45">
        <v>5</v>
      </c>
      <c r="F1328" s="45">
        <v>13500000</v>
      </c>
      <c r="G1328" s="42">
        <f t="shared" si="73"/>
        <v>519.23076923076928</v>
      </c>
      <c r="H1328" s="43">
        <f t="shared" si="72"/>
        <v>2700000</v>
      </c>
      <c r="I1328" s="57"/>
      <c r="J1328" s="58"/>
      <c r="K1328" s="58"/>
      <c r="L1328" s="57" t="s">
        <v>7419</v>
      </c>
      <c r="M1328" s="57"/>
      <c r="N1328" t="s">
        <v>10939</v>
      </c>
      <c r="T1328" s="2">
        <v>5</v>
      </c>
      <c r="U1328" s="2">
        <f t="shared" si="74"/>
        <v>0</v>
      </c>
    </row>
    <row r="1329" spans="1:21" customFormat="1" ht="15" x14ac:dyDescent="0.25">
      <c r="A1329" s="38" t="s">
        <v>5189</v>
      </c>
      <c r="B1329" s="39" t="s">
        <v>2653</v>
      </c>
      <c r="C1329" s="39" t="s">
        <v>2654</v>
      </c>
      <c r="D1329" s="57"/>
      <c r="E1329" s="45">
        <v>7</v>
      </c>
      <c r="F1329" s="45">
        <v>134166.66666666657</v>
      </c>
      <c r="G1329" s="42">
        <f t="shared" si="73"/>
        <v>5.1602564102564061</v>
      </c>
      <c r="H1329" s="43">
        <f t="shared" si="72"/>
        <v>19166.666666666653</v>
      </c>
      <c r="I1329" s="57"/>
      <c r="J1329" s="58"/>
      <c r="K1329" s="58"/>
      <c r="L1329" s="57" t="s">
        <v>7419</v>
      </c>
      <c r="M1329" s="57"/>
      <c r="N1329" t="s">
        <v>10939</v>
      </c>
      <c r="T1329" s="2">
        <v>0</v>
      </c>
      <c r="U1329" s="2">
        <f t="shared" si="74"/>
        <v>7</v>
      </c>
    </row>
    <row r="1330" spans="1:21" customFormat="1" ht="15" x14ac:dyDescent="0.25">
      <c r="A1330" s="38" t="s">
        <v>5189</v>
      </c>
      <c r="B1330" s="39" t="s">
        <v>2655</v>
      </c>
      <c r="C1330" s="39" t="s">
        <v>2656</v>
      </c>
      <c r="D1330" s="57"/>
      <c r="E1330" s="45">
        <v>16</v>
      </c>
      <c r="F1330" s="45">
        <v>1091840.2106060921</v>
      </c>
      <c r="G1330" s="42">
        <f t="shared" si="73"/>
        <v>41.993854254080468</v>
      </c>
      <c r="H1330" s="43">
        <f t="shared" si="72"/>
        <v>68240.013162880758</v>
      </c>
      <c r="I1330" s="57"/>
      <c r="J1330" s="58"/>
      <c r="K1330" s="58"/>
      <c r="L1330" s="57" t="s">
        <v>7419</v>
      </c>
      <c r="M1330" s="57"/>
      <c r="N1330" t="s">
        <v>10939</v>
      </c>
      <c r="T1330" s="2">
        <v>40</v>
      </c>
      <c r="U1330" s="2">
        <f t="shared" si="74"/>
        <v>-24</v>
      </c>
    </row>
    <row r="1331" spans="1:21" customFormat="1" ht="15" x14ac:dyDescent="0.25">
      <c r="A1331" s="38" t="s">
        <v>5189</v>
      </c>
      <c r="B1331" s="39" t="s">
        <v>2657</v>
      </c>
      <c r="C1331" s="39" t="s">
        <v>2658</v>
      </c>
      <c r="D1331" s="57"/>
      <c r="E1331" s="45">
        <v>22</v>
      </c>
      <c r="F1331" s="45">
        <v>1650000</v>
      </c>
      <c r="G1331" s="42">
        <f t="shared" si="73"/>
        <v>63.46153846153846</v>
      </c>
      <c r="H1331" s="43">
        <f t="shared" si="72"/>
        <v>75000</v>
      </c>
      <c r="I1331" s="57"/>
      <c r="J1331" s="58"/>
      <c r="K1331" s="58"/>
      <c r="L1331" s="57" t="s">
        <v>7419</v>
      </c>
      <c r="M1331" s="57"/>
      <c r="N1331" t="s">
        <v>10939</v>
      </c>
      <c r="O1331" s="2"/>
      <c r="P1331" s="2"/>
      <c r="Q1331" s="2"/>
      <c r="R1331" s="2"/>
      <c r="S1331" s="2"/>
      <c r="T1331" s="2">
        <v>11</v>
      </c>
      <c r="U1331" s="2">
        <f t="shared" si="74"/>
        <v>11</v>
      </c>
    </row>
    <row r="1332" spans="1:21" customFormat="1" ht="15" x14ac:dyDescent="0.25">
      <c r="A1332" s="38" t="s">
        <v>5189</v>
      </c>
      <c r="B1332" s="39" t="s">
        <v>2659</v>
      </c>
      <c r="C1332" s="39" t="s">
        <v>2660</v>
      </c>
      <c r="D1332" s="57"/>
      <c r="E1332" s="45">
        <v>26</v>
      </c>
      <c r="F1332" s="45">
        <v>24700000</v>
      </c>
      <c r="G1332" s="42">
        <f t="shared" si="73"/>
        <v>950</v>
      </c>
      <c r="H1332" s="43">
        <f t="shared" si="72"/>
        <v>950000</v>
      </c>
      <c r="I1332" s="57"/>
      <c r="J1332" s="58"/>
      <c r="K1332" s="58"/>
      <c r="L1332" s="57" t="s">
        <v>7419</v>
      </c>
      <c r="M1332" s="57"/>
      <c r="N1332" t="s">
        <v>10939</v>
      </c>
      <c r="T1332" s="2">
        <v>28</v>
      </c>
      <c r="U1332" s="2">
        <f t="shared" si="74"/>
        <v>-2</v>
      </c>
    </row>
    <row r="1333" spans="1:21" customFormat="1" ht="15" x14ac:dyDescent="0.25">
      <c r="A1333" s="38" t="s">
        <v>5189</v>
      </c>
      <c r="B1333" s="39" t="s">
        <v>2661</v>
      </c>
      <c r="C1333" s="39" t="s">
        <v>2662</v>
      </c>
      <c r="D1333" s="57"/>
      <c r="E1333" s="45">
        <v>84</v>
      </c>
      <c r="F1333" s="45">
        <v>10776804.523224864</v>
      </c>
      <c r="G1333" s="42">
        <f t="shared" si="73"/>
        <v>414.49248166249475</v>
      </c>
      <c r="H1333" s="43">
        <f t="shared" si="72"/>
        <v>128295.29194315315</v>
      </c>
      <c r="I1333" s="57"/>
      <c r="J1333" s="58"/>
      <c r="K1333" s="58"/>
      <c r="L1333" s="57" t="s">
        <v>7419</v>
      </c>
      <c r="M1333" s="57"/>
      <c r="N1333" t="s">
        <v>10939</v>
      </c>
      <c r="T1333" s="2">
        <v>177</v>
      </c>
      <c r="U1333" s="2">
        <f t="shared" si="74"/>
        <v>-93</v>
      </c>
    </row>
    <row r="1334" spans="1:21" customFormat="1" ht="15" x14ac:dyDescent="0.25">
      <c r="A1334" s="38" t="s">
        <v>5189</v>
      </c>
      <c r="B1334" s="39" t="s">
        <v>2663</v>
      </c>
      <c r="C1334" s="39" t="s">
        <v>2664</v>
      </c>
      <c r="D1334" s="57"/>
      <c r="E1334" s="45">
        <v>132</v>
      </c>
      <c r="F1334" s="45">
        <v>19697951.494627401</v>
      </c>
      <c r="G1334" s="42">
        <f t="shared" si="73"/>
        <v>757.61351902413082</v>
      </c>
      <c r="H1334" s="43">
        <f t="shared" si="72"/>
        <v>149226.9052623288</v>
      </c>
      <c r="I1334" s="57"/>
      <c r="J1334" s="58"/>
      <c r="K1334" s="58"/>
      <c r="L1334" s="57" t="s">
        <v>7419</v>
      </c>
      <c r="M1334" s="57"/>
      <c r="N1334" t="s">
        <v>10939</v>
      </c>
      <c r="T1334" s="2">
        <v>112</v>
      </c>
      <c r="U1334" s="2">
        <f t="shared" si="74"/>
        <v>20</v>
      </c>
    </row>
    <row r="1335" spans="1:21" customFormat="1" ht="15" x14ac:dyDescent="0.25">
      <c r="A1335" s="38" t="s">
        <v>5189</v>
      </c>
      <c r="B1335" s="39" t="s">
        <v>2665</v>
      </c>
      <c r="C1335" s="39" t="s">
        <v>2666</v>
      </c>
      <c r="D1335" s="57"/>
      <c r="E1335" s="45">
        <v>8</v>
      </c>
      <c r="F1335" s="45">
        <v>2736000</v>
      </c>
      <c r="G1335" s="42">
        <f t="shared" si="73"/>
        <v>105.23076923076923</v>
      </c>
      <c r="H1335" s="43">
        <f t="shared" si="72"/>
        <v>342000</v>
      </c>
      <c r="I1335" s="57"/>
      <c r="J1335" s="58"/>
      <c r="K1335" s="58"/>
      <c r="L1335" s="57" t="s">
        <v>7419</v>
      </c>
      <c r="M1335" s="57"/>
      <c r="N1335" t="s">
        <v>10939</v>
      </c>
      <c r="T1335" s="2">
        <v>6</v>
      </c>
      <c r="U1335" s="2">
        <f t="shared" si="74"/>
        <v>2</v>
      </c>
    </row>
    <row r="1336" spans="1:21" customFormat="1" ht="15" x14ac:dyDescent="0.25">
      <c r="A1336" s="38" t="s">
        <v>5189</v>
      </c>
      <c r="B1336" s="39" t="s">
        <v>2667</v>
      </c>
      <c r="C1336" s="39" t="s">
        <v>2668</v>
      </c>
      <c r="D1336" s="57"/>
      <c r="E1336" s="45">
        <v>10</v>
      </c>
      <c r="F1336" s="45">
        <v>4411000</v>
      </c>
      <c r="G1336" s="42">
        <f t="shared" si="73"/>
        <v>169.65384615384616</v>
      </c>
      <c r="H1336" s="43">
        <f t="shared" si="72"/>
        <v>441100</v>
      </c>
      <c r="I1336" s="57"/>
      <c r="J1336" s="58"/>
      <c r="K1336" s="58"/>
      <c r="L1336" s="57" t="s">
        <v>7419</v>
      </c>
      <c r="M1336" s="57"/>
      <c r="N1336" t="s">
        <v>10939</v>
      </c>
      <c r="T1336" s="2">
        <v>4</v>
      </c>
      <c r="U1336" s="2">
        <f t="shared" si="74"/>
        <v>6</v>
      </c>
    </row>
    <row r="1337" spans="1:21" customFormat="1" ht="15" x14ac:dyDescent="0.25">
      <c r="A1337" s="38" t="s">
        <v>5189</v>
      </c>
      <c r="B1337" s="39" t="s">
        <v>2669</v>
      </c>
      <c r="C1337" s="39" t="s">
        <v>2670</v>
      </c>
      <c r="D1337" s="57"/>
      <c r="E1337" s="45">
        <v>14</v>
      </c>
      <c r="F1337" s="45">
        <v>1708354.4303797474</v>
      </c>
      <c r="G1337" s="42">
        <f t="shared" si="73"/>
        <v>65.705939629990283</v>
      </c>
      <c r="H1337" s="43">
        <f t="shared" si="72"/>
        <v>122025.31645569624</v>
      </c>
      <c r="I1337" s="57"/>
      <c r="J1337" s="58"/>
      <c r="K1337" s="58"/>
      <c r="L1337" s="57" t="s">
        <v>7419</v>
      </c>
      <c r="M1337" s="57"/>
      <c r="N1337" t="s">
        <v>10939</v>
      </c>
      <c r="T1337" s="2">
        <v>30</v>
      </c>
      <c r="U1337" s="2">
        <f t="shared" si="74"/>
        <v>-16</v>
      </c>
    </row>
    <row r="1338" spans="1:21" customFormat="1" ht="22.5" x14ac:dyDescent="0.25">
      <c r="A1338" s="38" t="s">
        <v>5189</v>
      </c>
      <c r="B1338" s="39" t="s">
        <v>2671</v>
      </c>
      <c r="C1338" s="39" t="s">
        <v>2672</v>
      </c>
      <c r="D1338" s="57"/>
      <c r="E1338" s="45">
        <v>40</v>
      </c>
      <c r="F1338" s="45">
        <v>1920000</v>
      </c>
      <c r="G1338" s="42">
        <f t="shared" si="73"/>
        <v>73.84615384615384</v>
      </c>
      <c r="H1338" s="43">
        <f t="shared" si="72"/>
        <v>48000</v>
      </c>
      <c r="I1338" s="57"/>
      <c r="J1338" s="58"/>
      <c r="K1338" s="58"/>
      <c r="L1338" s="57" t="s">
        <v>7419</v>
      </c>
      <c r="M1338" s="57"/>
      <c r="N1338" t="s">
        <v>10939</v>
      </c>
      <c r="T1338" s="2">
        <v>20</v>
      </c>
      <c r="U1338" s="2">
        <f t="shared" si="74"/>
        <v>20</v>
      </c>
    </row>
    <row r="1339" spans="1:21" customFormat="1" ht="22.5" x14ac:dyDescent="0.25">
      <c r="A1339" s="38" t="s">
        <v>5189</v>
      </c>
      <c r="B1339" s="39" t="s">
        <v>2673</v>
      </c>
      <c r="C1339" s="39" t="s">
        <v>2674</v>
      </c>
      <c r="D1339" s="57"/>
      <c r="E1339" s="45">
        <v>40</v>
      </c>
      <c r="F1339" s="45">
        <v>1600000</v>
      </c>
      <c r="G1339" s="42">
        <f t="shared" si="73"/>
        <v>61.53846153846154</v>
      </c>
      <c r="H1339" s="43">
        <f t="shared" si="72"/>
        <v>40000</v>
      </c>
      <c r="I1339" s="57"/>
      <c r="J1339" s="58"/>
      <c r="K1339" s="58"/>
      <c r="L1339" s="57" t="s">
        <v>7419</v>
      </c>
      <c r="M1339" s="57"/>
      <c r="N1339" t="s">
        <v>10939</v>
      </c>
      <c r="T1339" s="2">
        <v>0</v>
      </c>
      <c r="U1339" s="2">
        <f t="shared" si="74"/>
        <v>40</v>
      </c>
    </row>
    <row r="1340" spans="1:21" customFormat="1" ht="22.5" x14ac:dyDescent="0.25">
      <c r="A1340" s="38" t="s">
        <v>5189</v>
      </c>
      <c r="B1340" s="39" t="s">
        <v>2675</v>
      </c>
      <c r="C1340" s="39" t="s">
        <v>2676</v>
      </c>
      <c r="D1340" s="57"/>
      <c r="E1340" s="45">
        <v>20</v>
      </c>
      <c r="F1340" s="45">
        <v>1320000</v>
      </c>
      <c r="G1340" s="42">
        <f t="shared" si="73"/>
        <v>50.769230769230766</v>
      </c>
      <c r="H1340" s="43">
        <f t="shared" si="72"/>
        <v>66000</v>
      </c>
      <c r="I1340" s="57"/>
      <c r="J1340" s="58"/>
      <c r="K1340" s="58"/>
      <c r="L1340" s="57" t="s">
        <v>7419</v>
      </c>
      <c r="M1340" s="57"/>
      <c r="N1340" t="s">
        <v>10939</v>
      </c>
      <c r="T1340" s="2">
        <v>10</v>
      </c>
      <c r="U1340" s="2">
        <f t="shared" si="74"/>
        <v>10</v>
      </c>
    </row>
    <row r="1341" spans="1:21" customFormat="1" ht="22.5" x14ac:dyDescent="0.25">
      <c r="A1341" s="38" t="s">
        <v>5189</v>
      </c>
      <c r="B1341" s="39" t="s">
        <v>2677</v>
      </c>
      <c r="C1341" s="39" t="s">
        <v>2678</v>
      </c>
      <c r="D1341" s="57"/>
      <c r="E1341" s="45">
        <v>20</v>
      </c>
      <c r="F1341" s="45">
        <v>1320000</v>
      </c>
      <c r="G1341" s="42">
        <f t="shared" si="73"/>
        <v>50.769230769230766</v>
      </c>
      <c r="H1341" s="43">
        <f t="shared" si="72"/>
        <v>66000</v>
      </c>
      <c r="I1341" s="57"/>
      <c r="J1341" s="58"/>
      <c r="K1341" s="58"/>
      <c r="L1341" s="57" t="s">
        <v>7419</v>
      </c>
      <c r="M1341" s="57"/>
      <c r="N1341" t="s">
        <v>10939</v>
      </c>
      <c r="T1341" s="2">
        <v>20</v>
      </c>
      <c r="U1341" s="2">
        <f t="shared" si="74"/>
        <v>0</v>
      </c>
    </row>
    <row r="1342" spans="1:21" customFormat="1" ht="22.5" x14ac:dyDescent="0.25">
      <c r="A1342" s="38" t="s">
        <v>5189</v>
      </c>
      <c r="B1342" s="39" t="s">
        <v>2679</v>
      </c>
      <c r="C1342" s="39" t="s">
        <v>2680</v>
      </c>
      <c r="D1342" s="57"/>
      <c r="E1342" s="45">
        <v>8</v>
      </c>
      <c r="F1342" s="45">
        <v>992800</v>
      </c>
      <c r="G1342" s="42">
        <f t="shared" si="73"/>
        <v>38.184615384615384</v>
      </c>
      <c r="H1342" s="43">
        <f t="shared" si="72"/>
        <v>124100</v>
      </c>
      <c r="I1342" s="57"/>
      <c r="J1342" s="58"/>
      <c r="K1342" s="58"/>
      <c r="L1342" s="57" t="s">
        <v>7419</v>
      </c>
      <c r="M1342" s="57"/>
      <c r="N1342" t="s">
        <v>10939</v>
      </c>
      <c r="T1342" s="2">
        <v>11</v>
      </c>
      <c r="U1342" s="2">
        <f t="shared" si="74"/>
        <v>-3</v>
      </c>
    </row>
    <row r="1343" spans="1:21" customFormat="1" ht="22.5" x14ac:dyDescent="0.25">
      <c r="A1343" s="38" t="s">
        <v>5189</v>
      </c>
      <c r="B1343" s="39" t="s">
        <v>2681</v>
      </c>
      <c r="C1343" s="39" t="s">
        <v>2682</v>
      </c>
      <c r="D1343" s="57"/>
      <c r="E1343" s="45">
        <v>15</v>
      </c>
      <c r="F1343" s="45">
        <v>6352058.823529412</v>
      </c>
      <c r="G1343" s="42">
        <f t="shared" si="73"/>
        <v>244.30995475113124</v>
      </c>
      <c r="H1343" s="43">
        <f t="shared" si="72"/>
        <v>423470.58823529416</v>
      </c>
      <c r="I1343" s="57"/>
      <c r="J1343" s="58"/>
      <c r="K1343" s="58"/>
      <c r="L1343" s="57" t="s">
        <v>7419</v>
      </c>
      <c r="M1343" s="57"/>
      <c r="N1343" t="s">
        <v>10939</v>
      </c>
      <c r="T1343" s="2">
        <v>10</v>
      </c>
      <c r="U1343" s="2">
        <f t="shared" si="74"/>
        <v>5</v>
      </c>
    </row>
    <row r="1344" spans="1:21" customFormat="1" ht="22.5" x14ac:dyDescent="0.25">
      <c r="A1344" s="38" t="s">
        <v>5189</v>
      </c>
      <c r="B1344" s="39" t="s">
        <v>2683</v>
      </c>
      <c r="C1344" s="39" t="s">
        <v>2684</v>
      </c>
      <c r="D1344" s="57"/>
      <c r="E1344" s="45">
        <v>11</v>
      </c>
      <c r="F1344" s="45">
        <v>3966132.638667</v>
      </c>
      <c r="G1344" s="42">
        <f t="shared" si="73"/>
        <v>152.54356302565384</v>
      </c>
      <c r="H1344" s="43">
        <f t="shared" si="72"/>
        <v>360557.51260609092</v>
      </c>
      <c r="I1344" s="57"/>
      <c r="J1344" s="58"/>
      <c r="K1344" s="58"/>
      <c r="L1344" s="57" t="s">
        <v>7419</v>
      </c>
      <c r="M1344" s="57"/>
      <c r="N1344" t="s">
        <v>10939</v>
      </c>
      <c r="T1344" s="2">
        <v>9</v>
      </c>
      <c r="U1344" s="2">
        <f t="shared" si="74"/>
        <v>2</v>
      </c>
    </row>
    <row r="1345" spans="1:21" customFormat="1" ht="15" x14ac:dyDescent="0.25">
      <c r="A1345" s="38" t="s">
        <v>5189</v>
      </c>
      <c r="B1345" s="39" t="s">
        <v>2685</v>
      </c>
      <c r="C1345" s="39" t="s">
        <v>2686</v>
      </c>
      <c r="D1345" s="57"/>
      <c r="E1345" s="45">
        <v>9</v>
      </c>
      <c r="F1345" s="45">
        <v>2759869.5652173916</v>
      </c>
      <c r="G1345" s="42">
        <f t="shared" si="73"/>
        <v>106.14882943143814</v>
      </c>
      <c r="H1345" s="43">
        <f t="shared" si="72"/>
        <v>306652.17391304352</v>
      </c>
      <c r="I1345" s="57"/>
      <c r="J1345" s="58"/>
      <c r="K1345" s="58"/>
      <c r="L1345" s="57" t="s">
        <v>7419</v>
      </c>
      <c r="M1345" s="57"/>
      <c r="N1345" t="s">
        <v>10939</v>
      </c>
      <c r="T1345" s="2">
        <v>3</v>
      </c>
      <c r="U1345" s="2">
        <f t="shared" si="74"/>
        <v>6</v>
      </c>
    </row>
    <row r="1346" spans="1:21" customFormat="1" ht="15" x14ac:dyDescent="0.25">
      <c r="A1346" s="38" t="s">
        <v>5189</v>
      </c>
      <c r="B1346" s="39" t="s">
        <v>2687</v>
      </c>
      <c r="C1346" s="39" t="s">
        <v>2688</v>
      </c>
      <c r="D1346" s="57"/>
      <c r="E1346" s="45">
        <v>7</v>
      </c>
      <c r="F1346" s="45">
        <v>2254000</v>
      </c>
      <c r="G1346" s="42">
        <f t="shared" si="73"/>
        <v>86.692307692307693</v>
      </c>
      <c r="H1346" s="43">
        <f t="shared" si="72"/>
        <v>322000</v>
      </c>
      <c r="I1346" s="57"/>
      <c r="J1346" s="58"/>
      <c r="K1346" s="58"/>
      <c r="L1346" s="57" t="s">
        <v>7419</v>
      </c>
      <c r="M1346" s="57"/>
      <c r="N1346" t="s">
        <v>10939</v>
      </c>
      <c r="T1346" s="2">
        <v>20</v>
      </c>
      <c r="U1346" s="2">
        <f t="shared" si="74"/>
        <v>-13</v>
      </c>
    </row>
    <row r="1347" spans="1:21" customFormat="1" ht="15" x14ac:dyDescent="0.25">
      <c r="A1347" s="38" t="s">
        <v>5189</v>
      </c>
      <c r="B1347" s="39" t="s">
        <v>2689</v>
      </c>
      <c r="C1347" s="39" t="s">
        <v>2690</v>
      </c>
      <c r="D1347" s="57"/>
      <c r="E1347" s="45">
        <v>8</v>
      </c>
      <c r="F1347" s="45">
        <v>3160000</v>
      </c>
      <c r="G1347" s="42">
        <f t="shared" si="73"/>
        <v>121.53846153846153</v>
      </c>
      <c r="H1347" s="43">
        <f t="shared" si="72"/>
        <v>395000</v>
      </c>
      <c r="I1347" s="57"/>
      <c r="J1347" s="58"/>
      <c r="K1347" s="58"/>
      <c r="L1347" s="57" t="s">
        <v>7419</v>
      </c>
      <c r="M1347" s="57"/>
      <c r="N1347" t="s">
        <v>10939</v>
      </c>
      <c r="O1347" s="2"/>
      <c r="P1347" s="2"/>
      <c r="Q1347" s="2"/>
      <c r="R1347" s="2"/>
      <c r="S1347" s="2"/>
      <c r="T1347" s="2">
        <v>8</v>
      </c>
      <c r="U1347" s="2">
        <f t="shared" si="74"/>
        <v>0</v>
      </c>
    </row>
    <row r="1348" spans="1:21" customFormat="1" ht="22.5" x14ac:dyDescent="0.25">
      <c r="A1348" s="38" t="s">
        <v>5189</v>
      </c>
      <c r="B1348" s="39" t="s">
        <v>2691</v>
      </c>
      <c r="C1348" s="39" t="s">
        <v>2692</v>
      </c>
      <c r="D1348" s="57"/>
      <c r="E1348" s="45">
        <v>2</v>
      </c>
      <c r="F1348" s="45">
        <v>924000</v>
      </c>
      <c r="G1348" s="42">
        <f t="shared" si="73"/>
        <v>35.53846153846154</v>
      </c>
      <c r="H1348" s="43">
        <f t="shared" si="72"/>
        <v>462000</v>
      </c>
      <c r="I1348" s="57"/>
      <c r="J1348" s="58"/>
      <c r="K1348" s="58"/>
      <c r="L1348" s="57" t="s">
        <v>7419</v>
      </c>
      <c r="M1348" s="57"/>
      <c r="N1348" t="s">
        <v>10939</v>
      </c>
      <c r="T1348" s="2">
        <v>0</v>
      </c>
      <c r="U1348" s="2">
        <f t="shared" si="74"/>
        <v>2</v>
      </c>
    </row>
    <row r="1349" spans="1:21" customFormat="1" ht="15" x14ac:dyDescent="0.25">
      <c r="A1349" s="38" t="s">
        <v>5189</v>
      </c>
      <c r="B1349" s="39" t="s">
        <v>2693</v>
      </c>
      <c r="C1349" s="39" t="s">
        <v>2694</v>
      </c>
      <c r="D1349" s="57"/>
      <c r="E1349" s="45">
        <v>72</v>
      </c>
      <c r="F1349" s="45">
        <v>6480000</v>
      </c>
      <c r="G1349" s="42">
        <f t="shared" si="73"/>
        <v>249.23076923076923</v>
      </c>
      <c r="H1349" s="43">
        <f t="shared" ref="H1349:H1412" si="75">IFERROR(F1349/E1349,0)</f>
        <v>90000</v>
      </c>
      <c r="I1349" s="57"/>
      <c r="J1349" s="58"/>
      <c r="K1349" s="58"/>
      <c r="L1349" s="57" t="s">
        <v>7419</v>
      </c>
      <c r="M1349" s="57"/>
      <c r="N1349" t="s">
        <v>10939</v>
      </c>
      <c r="T1349" s="2">
        <v>1315</v>
      </c>
      <c r="U1349" s="2">
        <f t="shared" si="74"/>
        <v>-1243</v>
      </c>
    </row>
    <row r="1350" spans="1:21" customFormat="1" ht="15" x14ac:dyDescent="0.25">
      <c r="A1350" s="38" t="s">
        <v>5189</v>
      </c>
      <c r="B1350" s="39" t="s">
        <v>2695</v>
      </c>
      <c r="C1350" s="39" t="s">
        <v>2696</v>
      </c>
      <c r="D1350" s="57"/>
      <c r="E1350" s="45">
        <v>10</v>
      </c>
      <c r="F1350" s="45">
        <v>264600</v>
      </c>
      <c r="G1350" s="42">
        <f t="shared" ref="G1350:G1413" si="76">+F1350/$G$1</f>
        <v>10.176923076923076</v>
      </c>
      <c r="H1350" s="43">
        <f t="shared" si="75"/>
        <v>26460</v>
      </c>
      <c r="I1350" s="57"/>
      <c r="J1350" s="58"/>
      <c r="K1350" s="58"/>
      <c r="L1350" s="57" t="s">
        <v>7419</v>
      </c>
      <c r="M1350" s="57"/>
      <c r="N1350" t="s">
        <v>10939</v>
      </c>
      <c r="T1350" s="2">
        <v>0</v>
      </c>
      <c r="U1350" s="2">
        <f t="shared" ref="U1350:U1413" si="77">+E1350-T1350</f>
        <v>10</v>
      </c>
    </row>
    <row r="1351" spans="1:21" customFormat="1" ht="22.5" x14ac:dyDescent="0.25">
      <c r="A1351" s="38" t="s">
        <v>5189</v>
      </c>
      <c r="B1351" s="39" t="s">
        <v>2697</v>
      </c>
      <c r="C1351" s="39" t="s">
        <v>2698</v>
      </c>
      <c r="D1351" s="57"/>
      <c r="E1351" s="45">
        <v>50</v>
      </c>
      <c r="F1351" s="45">
        <v>1475428.57</v>
      </c>
      <c r="G1351" s="42">
        <f t="shared" si="76"/>
        <v>56.747252692307697</v>
      </c>
      <c r="H1351" s="43">
        <f t="shared" si="75"/>
        <v>29508.571400000001</v>
      </c>
      <c r="I1351" s="57"/>
      <c r="J1351" s="58"/>
      <c r="K1351" s="58">
        <v>0</v>
      </c>
      <c r="L1351" s="57" t="s">
        <v>7420</v>
      </c>
      <c r="M1351" s="57"/>
      <c r="N1351" t="s">
        <v>10937</v>
      </c>
      <c r="T1351" s="2">
        <v>0</v>
      </c>
      <c r="U1351" s="2">
        <f t="shared" si="77"/>
        <v>50</v>
      </c>
    </row>
    <row r="1352" spans="1:21" customFormat="1" ht="15" x14ac:dyDescent="0.25">
      <c r="A1352" s="38" t="s">
        <v>5189</v>
      </c>
      <c r="B1352" s="39" t="s">
        <v>2699</v>
      </c>
      <c r="C1352" s="39" t="s">
        <v>2700</v>
      </c>
      <c r="D1352" s="57"/>
      <c r="E1352" s="45">
        <v>5</v>
      </c>
      <c r="F1352" s="45">
        <v>455639.22317115252</v>
      </c>
      <c r="G1352" s="42">
        <f t="shared" si="76"/>
        <v>17.524585506582788</v>
      </c>
      <c r="H1352" s="43">
        <f t="shared" si="75"/>
        <v>91127.844634230511</v>
      </c>
      <c r="I1352" s="57"/>
      <c r="J1352" s="58"/>
      <c r="K1352" s="58"/>
      <c r="L1352" s="57" t="s">
        <v>7419</v>
      </c>
      <c r="M1352" s="57"/>
      <c r="N1352" t="s">
        <v>10939</v>
      </c>
      <c r="T1352" s="2">
        <v>0</v>
      </c>
      <c r="U1352" s="2">
        <f t="shared" si="77"/>
        <v>5</v>
      </c>
    </row>
    <row r="1353" spans="1:21" customFormat="1" ht="22.5" x14ac:dyDescent="0.25">
      <c r="A1353" s="38" t="s">
        <v>5189</v>
      </c>
      <c r="B1353" s="39" t="s">
        <v>2701</v>
      </c>
      <c r="C1353" s="39" t="s">
        <v>2702</v>
      </c>
      <c r="D1353" s="57"/>
      <c r="E1353" s="45">
        <v>4</v>
      </c>
      <c r="F1353" s="45">
        <v>1360000</v>
      </c>
      <c r="G1353" s="42">
        <f t="shared" si="76"/>
        <v>52.307692307692307</v>
      </c>
      <c r="H1353" s="43">
        <f t="shared" si="75"/>
        <v>340000</v>
      </c>
      <c r="I1353" s="57"/>
      <c r="J1353" s="58"/>
      <c r="K1353" s="58"/>
      <c r="L1353" s="57" t="s">
        <v>7419</v>
      </c>
      <c r="M1353" s="57"/>
      <c r="N1353" t="s">
        <v>10939</v>
      </c>
      <c r="T1353" s="2">
        <v>0</v>
      </c>
      <c r="U1353" s="2">
        <f t="shared" si="77"/>
        <v>4</v>
      </c>
    </row>
    <row r="1354" spans="1:21" customFormat="1" ht="15" x14ac:dyDescent="0.25">
      <c r="A1354" s="38" t="s">
        <v>5189</v>
      </c>
      <c r="B1354" s="39" t="s">
        <v>2703</v>
      </c>
      <c r="C1354" s="39" t="s">
        <v>2704</v>
      </c>
      <c r="D1354" s="57"/>
      <c r="E1354" s="45">
        <v>100</v>
      </c>
      <c r="F1354" s="45">
        <v>1744736.5885793497</v>
      </c>
      <c r="G1354" s="42">
        <f t="shared" si="76"/>
        <v>67.105253406898058</v>
      </c>
      <c r="H1354" s="43">
        <f t="shared" si="75"/>
        <v>17447.365885793497</v>
      </c>
      <c r="I1354" s="57"/>
      <c r="J1354" s="58"/>
      <c r="K1354" s="58"/>
      <c r="L1354" s="57" t="s">
        <v>7419</v>
      </c>
      <c r="M1354" s="57"/>
      <c r="N1354" t="s">
        <v>10939</v>
      </c>
      <c r="T1354" s="2">
        <v>150</v>
      </c>
      <c r="U1354" s="2">
        <f t="shared" si="77"/>
        <v>-50</v>
      </c>
    </row>
    <row r="1355" spans="1:21" customFormat="1" ht="15" x14ac:dyDescent="0.25">
      <c r="A1355" s="38" t="s">
        <v>5189</v>
      </c>
      <c r="B1355" s="39" t="s">
        <v>2705</v>
      </c>
      <c r="C1355" s="39" t="s">
        <v>2706</v>
      </c>
      <c r="D1355" s="57"/>
      <c r="E1355" s="45">
        <v>100</v>
      </c>
      <c r="F1355" s="45">
        <v>530000</v>
      </c>
      <c r="G1355" s="42">
        <f t="shared" si="76"/>
        <v>20.384615384615383</v>
      </c>
      <c r="H1355" s="43">
        <f t="shared" si="75"/>
        <v>5300</v>
      </c>
      <c r="I1355" s="57"/>
      <c r="J1355" s="58"/>
      <c r="K1355" s="58"/>
      <c r="L1355" s="57" t="s">
        <v>7419</v>
      </c>
      <c r="M1355" s="57"/>
      <c r="N1355" t="s">
        <v>10939</v>
      </c>
      <c r="T1355" s="2">
        <v>60</v>
      </c>
      <c r="U1355" s="2">
        <f t="shared" si="77"/>
        <v>40</v>
      </c>
    </row>
    <row r="1356" spans="1:21" customFormat="1" ht="15" x14ac:dyDescent="0.25">
      <c r="A1356" s="38" t="s">
        <v>5189</v>
      </c>
      <c r="B1356" s="39" t="s">
        <v>2707</v>
      </c>
      <c r="C1356" s="39" t="s">
        <v>2708</v>
      </c>
      <c r="D1356" s="57"/>
      <c r="E1356" s="45">
        <v>92</v>
      </c>
      <c r="F1356" s="45">
        <v>17046336.244705617</v>
      </c>
      <c r="G1356" s="42">
        <f t="shared" si="76"/>
        <v>655.62831710406226</v>
      </c>
      <c r="H1356" s="43">
        <f t="shared" si="75"/>
        <v>185286.2635294089</v>
      </c>
      <c r="I1356" s="57"/>
      <c r="J1356" s="58"/>
      <c r="K1356" s="58"/>
      <c r="L1356" s="57" t="s">
        <v>7419</v>
      </c>
      <c r="M1356" s="57"/>
      <c r="N1356" t="s">
        <v>10939</v>
      </c>
      <c r="T1356" s="2">
        <v>165</v>
      </c>
      <c r="U1356" s="2">
        <f t="shared" si="77"/>
        <v>-73</v>
      </c>
    </row>
    <row r="1357" spans="1:21" customFormat="1" ht="15" x14ac:dyDescent="0.25">
      <c r="A1357" s="38" t="s">
        <v>5189</v>
      </c>
      <c r="B1357" s="39" t="s">
        <v>2709</v>
      </c>
      <c r="C1357" s="39" t="s">
        <v>2710</v>
      </c>
      <c r="D1357" s="57"/>
      <c r="E1357" s="45">
        <v>3</v>
      </c>
      <c r="F1357" s="45">
        <v>4352858.7257617675</v>
      </c>
      <c r="G1357" s="42">
        <f t="shared" si="76"/>
        <v>167.41764329852953</v>
      </c>
      <c r="H1357" s="43">
        <f t="shared" si="75"/>
        <v>1450952.9085872557</v>
      </c>
      <c r="I1357" s="57"/>
      <c r="J1357" s="58"/>
      <c r="K1357" s="58"/>
      <c r="L1357" s="57" t="s">
        <v>7419</v>
      </c>
      <c r="M1357" s="57"/>
      <c r="N1357" t="s">
        <v>10939</v>
      </c>
      <c r="T1357" s="2">
        <v>6</v>
      </c>
      <c r="U1357" s="2">
        <f t="shared" si="77"/>
        <v>-3</v>
      </c>
    </row>
    <row r="1358" spans="1:21" customFormat="1" ht="15" x14ac:dyDescent="0.25">
      <c r="A1358" s="38" t="s">
        <v>5189</v>
      </c>
      <c r="B1358" s="39" t="s">
        <v>2711</v>
      </c>
      <c r="C1358" s="39" t="s">
        <v>2712</v>
      </c>
      <c r="D1358" s="57"/>
      <c r="E1358" s="45">
        <v>4</v>
      </c>
      <c r="F1358" s="45">
        <v>116000</v>
      </c>
      <c r="G1358" s="42">
        <f t="shared" si="76"/>
        <v>4.4615384615384617</v>
      </c>
      <c r="H1358" s="43">
        <f t="shared" si="75"/>
        <v>29000</v>
      </c>
      <c r="I1358" s="57"/>
      <c r="J1358" s="58"/>
      <c r="K1358" s="58"/>
      <c r="L1358" s="57" t="s">
        <v>7419</v>
      </c>
      <c r="M1358" s="57"/>
      <c r="N1358" t="s">
        <v>10939</v>
      </c>
      <c r="T1358" s="2">
        <v>0</v>
      </c>
      <c r="U1358" s="2">
        <f t="shared" si="77"/>
        <v>4</v>
      </c>
    </row>
    <row r="1359" spans="1:21" customFormat="1" ht="15" x14ac:dyDescent="0.25">
      <c r="A1359" s="38" t="s">
        <v>5189</v>
      </c>
      <c r="B1359" s="39" t="s">
        <v>2713</v>
      </c>
      <c r="C1359" s="39" t="s">
        <v>2714</v>
      </c>
      <c r="D1359" s="57"/>
      <c r="E1359" s="45">
        <v>37</v>
      </c>
      <c r="F1359" s="45">
        <v>4483846.1314852601</v>
      </c>
      <c r="G1359" s="42">
        <f t="shared" si="76"/>
        <v>172.45562044174076</v>
      </c>
      <c r="H1359" s="43">
        <f t="shared" si="75"/>
        <v>121185.03058068271</v>
      </c>
      <c r="I1359" s="57"/>
      <c r="J1359" s="58"/>
      <c r="K1359" s="58"/>
      <c r="L1359" s="57" t="s">
        <v>7419</v>
      </c>
      <c r="M1359" s="57"/>
      <c r="N1359" t="s">
        <v>10939</v>
      </c>
      <c r="T1359" s="2">
        <v>36</v>
      </c>
      <c r="U1359" s="2">
        <f t="shared" si="77"/>
        <v>1</v>
      </c>
    </row>
    <row r="1360" spans="1:21" customFormat="1" ht="22.5" x14ac:dyDescent="0.25">
      <c r="A1360" s="38" t="s">
        <v>5189</v>
      </c>
      <c r="B1360" s="39" t="s">
        <v>2715</v>
      </c>
      <c r="C1360" s="39" t="s">
        <v>2716</v>
      </c>
      <c r="D1360" s="57"/>
      <c r="E1360" s="45">
        <v>300</v>
      </c>
      <c r="F1360" s="45">
        <v>1027320</v>
      </c>
      <c r="G1360" s="42">
        <f t="shared" si="76"/>
        <v>39.512307692307694</v>
      </c>
      <c r="H1360" s="43">
        <f t="shared" si="75"/>
        <v>3424.4</v>
      </c>
      <c r="I1360" s="57"/>
      <c r="J1360" s="58"/>
      <c r="K1360" s="58"/>
      <c r="L1360" s="57" t="s">
        <v>7419</v>
      </c>
      <c r="M1360" s="57"/>
      <c r="N1360" t="s">
        <v>10939</v>
      </c>
      <c r="T1360" s="2">
        <v>300</v>
      </c>
      <c r="U1360" s="2">
        <f t="shared" si="77"/>
        <v>0</v>
      </c>
    </row>
    <row r="1361" spans="1:21" customFormat="1" ht="15" x14ac:dyDescent="0.25">
      <c r="A1361" s="38" t="s">
        <v>5189</v>
      </c>
      <c r="B1361" s="39" t="s">
        <v>2717</v>
      </c>
      <c r="C1361" s="39" t="s">
        <v>2718</v>
      </c>
      <c r="D1361" s="57"/>
      <c r="E1361" s="45">
        <v>10</v>
      </c>
      <c r="F1361" s="45">
        <v>1470000</v>
      </c>
      <c r="G1361" s="42">
        <f t="shared" si="76"/>
        <v>56.53846153846154</v>
      </c>
      <c r="H1361" s="43">
        <f t="shared" si="75"/>
        <v>147000</v>
      </c>
      <c r="I1361" s="57"/>
      <c r="J1361" s="58"/>
      <c r="K1361" s="58"/>
      <c r="L1361" s="57" t="s">
        <v>7419</v>
      </c>
      <c r="M1361" s="57"/>
      <c r="N1361" t="s">
        <v>10939</v>
      </c>
      <c r="O1361" s="2"/>
      <c r="P1361" s="2"/>
      <c r="Q1361" s="2"/>
      <c r="R1361" s="2"/>
      <c r="S1361" s="2"/>
      <c r="T1361" s="2">
        <v>10</v>
      </c>
      <c r="U1361" s="2">
        <f t="shared" si="77"/>
        <v>0</v>
      </c>
    </row>
    <row r="1362" spans="1:21" customFormat="1" ht="15" x14ac:dyDescent="0.25">
      <c r="A1362" s="38" t="s">
        <v>5189</v>
      </c>
      <c r="B1362" s="39" t="s">
        <v>2719</v>
      </c>
      <c r="C1362" s="39" t="s">
        <v>2720</v>
      </c>
      <c r="D1362" s="57"/>
      <c r="E1362" s="45">
        <v>5</v>
      </c>
      <c r="F1362" s="45">
        <v>850000</v>
      </c>
      <c r="G1362" s="42">
        <f t="shared" si="76"/>
        <v>32.692307692307693</v>
      </c>
      <c r="H1362" s="43">
        <f t="shared" si="75"/>
        <v>170000</v>
      </c>
      <c r="I1362" s="57"/>
      <c r="J1362" s="58"/>
      <c r="K1362" s="58"/>
      <c r="L1362" s="57" t="s">
        <v>7419</v>
      </c>
      <c r="M1362" s="57"/>
      <c r="N1362" t="s">
        <v>10939</v>
      </c>
      <c r="T1362" s="2">
        <v>25</v>
      </c>
      <c r="U1362" s="2">
        <f t="shared" si="77"/>
        <v>-20</v>
      </c>
    </row>
    <row r="1363" spans="1:21" customFormat="1" ht="15" x14ac:dyDescent="0.25">
      <c r="A1363" s="38" t="s">
        <v>5189</v>
      </c>
      <c r="B1363" s="39" t="s">
        <v>2721</v>
      </c>
      <c r="C1363" s="39" t="s">
        <v>2722</v>
      </c>
      <c r="D1363" s="57"/>
      <c r="E1363" s="45">
        <v>11</v>
      </c>
      <c r="F1363" s="45">
        <v>1973827.7726001879</v>
      </c>
      <c r="G1363" s="42">
        <f t="shared" si="76"/>
        <v>75.916452792314914</v>
      </c>
      <c r="H1363" s="43">
        <f t="shared" si="75"/>
        <v>179438.88841819891</v>
      </c>
      <c r="I1363" s="57"/>
      <c r="J1363" s="58"/>
      <c r="K1363" s="58"/>
      <c r="L1363" s="57" t="s">
        <v>7419</v>
      </c>
      <c r="M1363" s="57"/>
      <c r="N1363" t="s">
        <v>10939</v>
      </c>
      <c r="T1363" s="2">
        <v>37</v>
      </c>
      <c r="U1363" s="2">
        <f t="shared" si="77"/>
        <v>-26</v>
      </c>
    </row>
    <row r="1364" spans="1:21" customFormat="1" ht="22.5" x14ac:dyDescent="0.25">
      <c r="A1364" s="38" t="s">
        <v>5189</v>
      </c>
      <c r="B1364" s="39" t="s">
        <v>2723</v>
      </c>
      <c r="C1364" s="39" t="s">
        <v>2724</v>
      </c>
      <c r="D1364" s="57"/>
      <c r="E1364" s="45">
        <v>1</v>
      </c>
      <c r="F1364" s="45">
        <v>772000</v>
      </c>
      <c r="G1364" s="42">
        <f t="shared" si="76"/>
        <v>29.692307692307693</v>
      </c>
      <c r="H1364" s="43">
        <f t="shared" si="75"/>
        <v>772000</v>
      </c>
      <c r="I1364" s="57"/>
      <c r="J1364" s="58"/>
      <c r="K1364" s="58"/>
      <c r="L1364" s="57" t="s">
        <v>7419</v>
      </c>
      <c r="M1364" s="57"/>
      <c r="N1364" t="s">
        <v>10939</v>
      </c>
      <c r="T1364" s="2">
        <v>4</v>
      </c>
      <c r="U1364" s="2">
        <f t="shared" si="77"/>
        <v>-3</v>
      </c>
    </row>
    <row r="1365" spans="1:21" customFormat="1" ht="15" x14ac:dyDescent="0.25">
      <c r="A1365" s="38" t="s">
        <v>5189</v>
      </c>
      <c r="B1365" s="39" t="s">
        <v>2725</v>
      </c>
      <c r="C1365" s="39" t="s">
        <v>2726</v>
      </c>
      <c r="D1365" s="57"/>
      <c r="E1365" s="45">
        <v>2</v>
      </c>
      <c r="F1365" s="45">
        <v>488000</v>
      </c>
      <c r="G1365" s="42">
        <f t="shared" si="76"/>
        <v>18.76923076923077</v>
      </c>
      <c r="H1365" s="43">
        <f t="shared" si="75"/>
        <v>244000</v>
      </c>
      <c r="I1365" s="57"/>
      <c r="J1365" s="58"/>
      <c r="K1365" s="58"/>
      <c r="L1365" s="57" t="s">
        <v>7419</v>
      </c>
      <c r="M1365" s="57"/>
      <c r="N1365" t="s">
        <v>10939</v>
      </c>
      <c r="T1365" s="2">
        <v>8</v>
      </c>
      <c r="U1365" s="2">
        <f t="shared" si="77"/>
        <v>-6</v>
      </c>
    </row>
    <row r="1366" spans="1:21" customFormat="1" ht="15" x14ac:dyDescent="0.25">
      <c r="A1366" s="38" t="s">
        <v>5189</v>
      </c>
      <c r="B1366" s="39" t="s">
        <v>2727</v>
      </c>
      <c r="C1366" s="39" t="s">
        <v>2728</v>
      </c>
      <c r="D1366" s="57"/>
      <c r="E1366" s="45">
        <v>3</v>
      </c>
      <c r="F1366" s="45">
        <v>3810000</v>
      </c>
      <c r="G1366" s="42">
        <f t="shared" si="76"/>
        <v>146.53846153846155</v>
      </c>
      <c r="H1366" s="43">
        <f t="shared" si="75"/>
        <v>1270000</v>
      </c>
      <c r="I1366" s="57"/>
      <c r="J1366" s="58"/>
      <c r="K1366" s="58"/>
      <c r="L1366" s="57" t="s">
        <v>7419</v>
      </c>
      <c r="M1366" s="57"/>
      <c r="N1366" t="s">
        <v>10939</v>
      </c>
      <c r="T1366" s="2">
        <v>0</v>
      </c>
      <c r="U1366" s="2">
        <f t="shared" si="77"/>
        <v>3</v>
      </c>
    </row>
    <row r="1367" spans="1:21" customFormat="1" ht="15" x14ac:dyDescent="0.25">
      <c r="A1367" s="38" t="s">
        <v>5189</v>
      </c>
      <c r="B1367" s="39" t="s">
        <v>2729</v>
      </c>
      <c r="C1367" s="39" t="s">
        <v>2730</v>
      </c>
      <c r="D1367" s="57"/>
      <c r="E1367" s="45">
        <v>3</v>
      </c>
      <c r="F1367" s="45">
        <v>162000</v>
      </c>
      <c r="G1367" s="42">
        <f t="shared" si="76"/>
        <v>6.2307692307692308</v>
      </c>
      <c r="H1367" s="43">
        <f t="shared" si="75"/>
        <v>54000</v>
      </c>
      <c r="I1367" s="57"/>
      <c r="J1367" s="58"/>
      <c r="K1367" s="58"/>
      <c r="L1367" s="57" t="s">
        <v>7419</v>
      </c>
      <c r="M1367" s="57"/>
      <c r="N1367" t="s">
        <v>10939</v>
      </c>
      <c r="O1367" s="2"/>
      <c r="P1367" s="2"/>
      <c r="Q1367" s="2"/>
      <c r="R1367" s="2"/>
      <c r="S1367" s="2"/>
      <c r="T1367" s="2">
        <v>3</v>
      </c>
      <c r="U1367" s="2">
        <f t="shared" si="77"/>
        <v>0</v>
      </c>
    </row>
    <row r="1368" spans="1:21" customFormat="1" ht="15" x14ac:dyDescent="0.25">
      <c r="A1368" s="38" t="s">
        <v>5189</v>
      </c>
      <c r="B1368" s="39" t="s">
        <v>2731</v>
      </c>
      <c r="C1368" s="39" t="s">
        <v>2732</v>
      </c>
      <c r="D1368" s="57"/>
      <c r="E1368" s="45">
        <v>64</v>
      </c>
      <c r="F1368" s="45">
        <v>3840000</v>
      </c>
      <c r="G1368" s="42">
        <f t="shared" si="76"/>
        <v>147.69230769230768</v>
      </c>
      <c r="H1368" s="43">
        <f t="shared" si="75"/>
        <v>60000</v>
      </c>
      <c r="I1368" s="57"/>
      <c r="J1368" s="58"/>
      <c r="K1368" s="58"/>
      <c r="L1368" s="57" t="s">
        <v>7419</v>
      </c>
      <c r="M1368" s="57"/>
      <c r="N1368" t="s">
        <v>10939</v>
      </c>
      <c r="T1368" s="2">
        <v>38</v>
      </c>
      <c r="U1368" s="2">
        <f t="shared" si="77"/>
        <v>26</v>
      </c>
    </row>
    <row r="1369" spans="1:21" customFormat="1" ht="15" x14ac:dyDescent="0.25">
      <c r="A1369" s="38" t="s">
        <v>5189</v>
      </c>
      <c r="B1369" s="39" t="s">
        <v>2733</v>
      </c>
      <c r="C1369" s="39" t="s">
        <v>2734</v>
      </c>
      <c r="D1369" s="57"/>
      <c r="E1369" s="45">
        <v>74</v>
      </c>
      <c r="F1369" s="45">
        <v>319458</v>
      </c>
      <c r="G1369" s="42">
        <f t="shared" si="76"/>
        <v>12.286846153846154</v>
      </c>
      <c r="H1369" s="43">
        <f t="shared" si="75"/>
        <v>4317</v>
      </c>
      <c r="I1369" s="57"/>
      <c r="J1369" s="58"/>
      <c r="K1369" s="58"/>
      <c r="L1369" s="57" t="s">
        <v>7419</v>
      </c>
      <c r="M1369" s="57"/>
      <c r="N1369" t="s">
        <v>10939</v>
      </c>
      <c r="T1369" s="2">
        <v>58</v>
      </c>
      <c r="U1369" s="2">
        <f t="shared" si="77"/>
        <v>16</v>
      </c>
    </row>
    <row r="1370" spans="1:21" customFormat="1" ht="15" x14ac:dyDescent="0.25">
      <c r="A1370" s="38" t="s">
        <v>5189</v>
      </c>
      <c r="B1370" s="39" t="s">
        <v>2735</v>
      </c>
      <c r="C1370" s="39" t="s">
        <v>2736</v>
      </c>
      <c r="D1370" s="57"/>
      <c r="E1370" s="45">
        <v>1</v>
      </c>
      <c r="F1370" s="45">
        <v>217737.73990383651</v>
      </c>
      <c r="G1370" s="42">
        <f t="shared" si="76"/>
        <v>8.3745284578398653</v>
      </c>
      <c r="H1370" s="43">
        <f t="shared" si="75"/>
        <v>217737.73990383651</v>
      </c>
      <c r="I1370" s="57"/>
      <c r="J1370" s="58"/>
      <c r="K1370" s="58"/>
      <c r="L1370" s="57" t="s">
        <v>7419</v>
      </c>
      <c r="M1370" s="57"/>
      <c r="N1370" t="s">
        <v>10939</v>
      </c>
      <c r="T1370" s="2">
        <v>2</v>
      </c>
      <c r="U1370" s="2">
        <f t="shared" si="77"/>
        <v>-1</v>
      </c>
    </row>
    <row r="1371" spans="1:21" customFormat="1" ht="15" x14ac:dyDescent="0.25">
      <c r="A1371" s="38" t="s">
        <v>5189</v>
      </c>
      <c r="B1371" s="39" t="s">
        <v>2737</v>
      </c>
      <c r="C1371" s="39" t="s">
        <v>2738</v>
      </c>
      <c r="D1371" s="57"/>
      <c r="E1371" s="45">
        <v>87</v>
      </c>
      <c r="F1371" s="45">
        <v>5912217.3913043495</v>
      </c>
      <c r="G1371" s="42">
        <f t="shared" si="76"/>
        <v>227.39297658862884</v>
      </c>
      <c r="H1371" s="43">
        <f t="shared" si="75"/>
        <v>67956.521739130461</v>
      </c>
      <c r="I1371" s="57"/>
      <c r="J1371" s="58"/>
      <c r="K1371" s="58"/>
      <c r="L1371" s="57" t="s">
        <v>7419</v>
      </c>
      <c r="M1371" s="57"/>
      <c r="N1371" t="s">
        <v>10939</v>
      </c>
      <c r="T1371" s="2">
        <v>85</v>
      </c>
      <c r="U1371" s="2">
        <f t="shared" si="77"/>
        <v>2</v>
      </c>
    </row>
    <row r="1372" spans="1:21" customFormat="1" ht="15" x14ac:dyDescent="0.25">
      <c r="A1372" s="38" t="s">
        <v>5189</v>
      </c>
      <c r="B1372" s="39" t="s">
        <v>2739</v>
      </c>
      <c r="C1372" s="39" t="s">
        <v>2740</v>
      </c>
      <c r="D1372" s="57"/>
      <c r="E1372" s="45">
        <v>8</v>
      </c>
      <c r="F1372" s="45">
        <v>561777.77777777798</v>
      </c>
      <c r="G1372" s="42">
        <f t="shared" si="76"/>
        <v>21.606837606837615</v>
      </c>
      <c r="H1372" s="43">
        <f t="shared" si="75"/>
        <v>70222.222222222248</v>
      </c>
      <c r="I1372" s="57"/>
      <c r="J1372" s="58"/>
      <c r="K1372" s="58"/>
      <c r="L1372" s="57" t="s">
        <v>7419</v>
      </c>
      <c r="M1372" s="57"/>
      <c r="N1372" t="s">
        <v>10939</v>
      </c>
      <c r="T1372" s="2">
        <v>8</v>
      </c>
      <c r="U1372" s="2">
        <f t="shared" si="77"/>
        <v>0</v>
      </c>
    </row>
    <row r="1373" spans="1:21" customFormat="1" ht="22.5" x14ac:dyDescent="0.25">
      <c r="A1373" s="38" t="s">
        <v>5189</v>
      </c>
      <c r="B1373" s="39" t="s">
        <v>2741</v>
      </c>
      <c r="C1373" s="39" t="s">
        <v>2742</v>
      </c>
      <c r="D1373" s="57"/>
      <c r="E1373" s="45">
        <v>5</v>
      </c>
      <c r="F1373" s="45">
        <v>1050000</v>
      </c>
      <c r="G1373" s="42">
        <f t="shared" si="76"/>
        <v>40.384615384615387</v>
      </c>
      <c r="H1373" s="43">
        <f t="shared" si="75"/>
        <v>210000</v>
      </c>
      <c r="I1373" s="57"/>
      <c r="J1373" s="58"/>
      <c r="K1373" s="58">
        <v>0</v>
      </c>
      <c r="L1373" s="57" t="s">
        <v>7420</v>
      </c>
      <c r="M1373" s="57"/>
      <c r="N1373" t="s">
        <v>10937</v>
      </c>
      <c r="O1373" s="2"/>
      <c r="P1373" s="2"/>
      <c r="Q1373" s="2"/>
      <c r="R1373" s="2"/>
      <c r="S1373" s="2"/>
      <c r="T1373" s="2">
        <v>5</v>
      </c>
      <c r="U1373" s="2">
        <f t="shared" si="77"/>
        <v>0</v>
      </c>
    </row>
    <row r="1374" spans="1:21" customFormat="1" ht="22.5" x14ac:dyDescent="0.25">
      <c r="A1374" s="38" t="s">
        <v>5189</v>
      </c>
      <c r="B1374" s="39" t="s">
        <v>2743</v>
      </c>
      <c r="C1374" s="39" t="s">
        <v>2744</v>
      </c>
      <c r="D1374" s="57"/>
      <c r="E1374" s="45">
        <v>10</v>
      </c>
      <c r="F1374" s="45">
        <v>220084.17575757584</v>
      </c>
      <c r="G1374" s="42">
        <f t="shared" si="76"/>
        <v>8.4647759906759941</v>
      </c>
      <c r="H1374" s="43">
        <f t="shared" si="75"/>
        <v>22008.417575757583</v>
      </c>
      <c r="I1374" s="57"/>
      <c r="J1374" s="58"/>
      <c r="K1374" s="58"/>
      <c r="L1374" s="57" t="s">
        <v>7419</v>
      </c>
      <c r="M1374" s="57"/>
      <c r="N1374" t="s">
        <v>10939</v>
      </c>
      <c r="T1374" s="2">
        <v>10</v>
      </c>
      <c r="U1374" s="2">
        <f t="shared" si="77"/>
        <v>0</v>
      </c>
    </row>
    <row r="1375" spans="1:21" customFormat="1" ht="15" x14ac:dyDescent="0.25">
      <c r="A1375" s="38" t="s">
        <v>5189</v>
      </c>
      <c r="B1375" s="39" t="s">
        <v>2745</v>
      </c>
      <c r="C1375" s="39" t="s">
        <v>2746</v>
      </c>
      <c r="D1375" s="57"/>
      <c r="E1375" s="45">
        <v>2</v>
      </c>
      <c r="F1375" s="45">
        <v>1440000</v>
      </c>
      <c r="G1375" s="42">
        <f t="shared" si="76"/>
        <v>55.384615384615387</v>
      </c>
      <c r="H1375" s="43">
        <f t="shared" si="75"/>
        <v>720000</v>
      </c>
      <c r="I1375" s="57"/>
      <c r="J1375" s="58"/>
      <c r="K1375" s="58"/>
      <c r="L1375" s="57" t="s">
        <v>7419</v>
      </c>
      <c r="M1375" s="57"/>
      <c r="N1375" t="s">
        <v>10939</v>
      </c>
      <c r="O1375" s="2"/>
      <c r="P1375" s="2"/>
      <c r="Q1375" s="2"/>
      <c r="R1375" s="2"/>
      <c r="S1375" s="2"/>
      <c r="T1375" s="2">
        <v>2</v>
      </c>
      <c r="U1375" s="2">
        <f t="shared" si="77"/>
        <v>0</v>
      </c>
    </row>
    <row r="1376" spans="1:21" customFormat="1" ht="15" x14ac:dyDescent="0.25">
      <c r="A1376" s="38" t="s">
        <v>5189</v>
      </c>
      <c r="B1376" s="39" t="s">
        <v>2747</v>
      </c>
      <c r="C1376" s="39" t="s">
        <v>2748</v>
      </c>
      <c r="D1376" s="57"/>
      <c r="E1376" s="45">
        <v>202</v>
      </c>
      <c r="F1376" s="45">
        <v>6471734.2579772128</v>
      </c>
      <c r="G1376" s="42">
        <f t="shared" si="76"/>
        <v>248.91285607604664</v>
      </c>
      <c r="H1376" s="43">
        <f t="shared" si="75"/>
        <v>32038.288405827785</v>
      </c>
      <c r="I1376" s="57"/>
      <c r="J1376" s="58"/>
      <c r="K1376" s="58"/>
      <c r="L1376" s="57" t="s">
        <v>7419</v>
      </c>
      <c r="M1376" s="57"/>
      <c r="N1376" t="s">
        <v>10939</v>
      </c>
      <c r="T1376" s="2">
        <v>85</v>
      </c>
      <c r="U1376" s="2">
        <f t="shared" si="77"/>
        <v>117</v>
      </c>
    </row>
    <row r="1377" spans="1:21" customFormat="1" ht="22.5" x14ac:dyDescent="0.25">
      <c r="A1377" s="38" t="s">
        <v>5189</v>
      </c>
      <c r="B1377" s="39" t="s">
        <v>2749</v>
      </c>
      <c r="C1377" s="39" t="s">
        <v>2750</v>
      </c>
      <c r="D1377" s="57"/>
      <c r="E1377" s="45">
        <v>200</v>
      </c>
      <c r="F1377" s="45">
        <v>3836363.64</v>
      </c>
      <c r="G1377" s="42">
        <f t="shared" si="76"/>
        <v>147.55244769230771</v>
      </c>
      <c r="H1377" s="43">
        <f t="shared" si="75"/>
        <v>19181.818200000002</v>
      </c>
      <c r="I1377" s="57"/>
      <c r="J1377" s="58"/>
      <c r="K1377" s="58">
        <v>0</v>
      </c>
      <c r="L1377" s="57" t="s">
        <v>7420</v>
      </c>
      <c r="M1377" s="57"/>
      <c r="N1377" t="s">
        <v>10937</v>
      </c>
      <c r="T1377" s="2">
        <v>0</v>
      </c>
      <c r="U1377" s="2">
        <f t="shared" si="77"/>
        <v>200</v>
      </c>
    </row>
    <row r="1378" spans="1:21" customFormat="1" ht="22.5" x14ac:dyDescent="0.25">
      <c r="A1378" s="38" t="s">
        <v>5189</v>
      </c>
      <c r="B1378" s="39" t="s">
        <v>2751</v>
      </c>
      <c r="C1378" s="39" t="s">
        <v>2752</v>
      </c>
      <c r="D1378" s="57"/>
      <c r="E1378" s="45">
        <v>4</v>
      </c>
      <c r="F1378" s="45">
        <v>493333.33500000002</v>
      </c>
      <c r="G1378" s="42">
        <f t="shared" si="76"/>
        <v>18.974359038461539</v>
      </c>
      <c r="H1378" s="43">
        <f t="shared" si="75"/>
        <v>123333.33375000001</v>
      </c>
      <c r="I1378" s="57"/>
      <c r="J1378" s="58"/>
      <c r="K1378" s="58"/>
      <c r="L1378" s="57" t="s">
        <v>7419</v>
      </c>
      <c r="M1378" s="57"/>
      <c r="N1378" t="s">
        <v>10939</v>
      </c>
      <c r="O1378" s="2"/>
      <c r="P1378" s="2"/>
      <c r="Q1378" s="2"/>
      <c r="R1378" s="2"/>
      <c r="S1378" s="2"/>
      <c r="T1378" s="2">
        <v>4</v>
      </c>
      <c r="U1378" s="2">
        <f t="shared" si="77"/>
        <v>0</v>
      </c>
    </row>
    <row r="1379" spans="1:21" customFormat="1" ht="15" x14ac:dyDescent="0.25">
      <c r="A1379" s="38" t="s">
        <v>5189</v>
      </c>
      <c r="B1379" s="39" t="s">
        <v>2753</v>
      </c>
      <c r="C1379" s="39" t="s">
        <v>2754</v>
      </c>
      <c r="D1379" s="57"/>
      <c r="E1379" s="45">
        <v>112</v>
      </c>
      <c r="F1379" s="45">
        <v>11828848.8029263</v>
      </c>
      <c r="G1379" s="42">
        <f t="shared" si="76"/>
        <v>454.95572318947308</v>
      </c>
      <c r="H1379" s="43">
        <f t="shared" si="75"/>
        <v>105614.7214546991</v>
      </c>
      <c r="I1379" s="57"/>
      <c r="J1379" s="58"/>
      <c r="K1379" s="58"/>
      <c r="L1379" s="57" t="s">
        <v>7419</v>
      </c>
      <c r="M1379" s="57"/>
      <c r="N1379" t="s">
        <v>10939</v>
      </c>
      <c r="T1379" s="2">
        <v>44</v>
      </c>
      <c r="U1379" s="2">
        <f t="shared" si="77"/>
        <v>68</v>
      </c>
    </row>
    <row r="1380" spans="1:21" customFormat="1" ht="15" x14ac:dyDescent="0.25">
      <c r="A1380" s="38" t="s">
        <v>5189</v>
      </c>
      <c r="B1380" s="39" t="s">
        <v>2755</v>
      </c>
      <c r="C1380" s="39" t="s">
        <v>2756</v>
      </c>
      <c r="D1380" s="57"/>
      <c r="E1380" s="45">
        <v>11</v>
      </c>
      <c r="F1380" s="45">
        <v>1430000</v>
      </c>
      <c r="G1380" s="42">
        <f t="shared" si="76"/>
        <v>55</v>
      </c>
      <c r="H1380" s="43">
        <f t="shared" si="75"/>
        <v>130000</v>
      </c>
      <c r="I1380" s="57"/>
      <c r="J1380" s="58"/>
      <c r="K1380" s="58"/>
      <c r="L1380" s="57" t="s">
        <v>7419</v>
      </c>
      <c r="M1380" s="57"/>
      <c r="N1380" t="s">
        <v>10939</v>
      </c>
      <c r="T1380" s="2">
        <v>11</v>
      </c>
      <c r="U1380" s="2">
        <f t="shared" si="77"/>
        <v>0</v>
      </c>
    </row>
    <row r="1381" spans="1:21" customFormat="1" ht="15" x14ac:dyDescent="0.25">
      <c r="A1381" s="38" t="s">
        <v>5189</v>
      </c>
      <c r="B1381" s="39" t="s">
        <v>2757</v>
      </c>
      <c r="C1381" s="39" t="s">
        <v>2758</v>
      </c>
      <c r="D1381" s="57"/>
      <c r="E1381" s="45">
        <v>5</v>
      </c>
      <c r="F1381" s="45">
        <v>674774.77626931097</v>
      </c>
      <c r="G1381" s="42">
        <f t="shared" si="76"/>
        <v>25.952876010358114</v>
      </c>
      <c r="H1381" s="43">
        <f t="shared" si="75"/>
        <v>134954.95525386219</v>
      </c>
      <c r="I1381" s="57"/>
      <c r="J1381" s="58"/>
      <c r="K1381" s="58"/>
      <c r="L1381" s="57" t="s">
        <v>7419</v>
      </c>
      <c r="M1381" s="57"/>
      <c r="N1381" t="s">
        <v>10939</v>
      </c>
      <c r="T1381" s="2">
        <v>5</v>
      </c>
      <c r="U1381" s="2">
        <f t="shared" si="77"/>
        <v>0</v>
      </c>
    </row>
    <row r="1382" spans="1:21" customFormat="1" ht="15" x14ac:dyDescent="0.25">
      <c r="A1382" s="38" t="s">
        <v>5189</v>
      </c>
      <c r="B1382" s="39" t="s">
        <v>2759</v>
      </c>
      <c r="C1382" s="39" t="s">
        <v>2760</v>
      </c>
      <c r="D1382" s="57"/>
      <c r="E1382" s="45">
        <v>10</v>
      </c>
      <c r="F1382" s="45">
        <v>1400083.902</v>
      </c>
      <c r="G1382" s="42">
        <f t="shared" si="76"/>
        <v>53.849380846153849</v>
      </c>
      <c r="H1382" s="43">
        <f t="shared" si="75"/>
        <v>140008.39019999999</v>
      </c>
      <c r="I1382" s="57"/>
      <c r="J1382" s="58"/>
      <c r="K1382" s="58"/>
      <c r="L1382" s="57" t="s">
        <v>7419</v>
      </c>
      <c r="M1382" s="57"/>
      <c r="N1382" t="s">
        <v>10939</v>
      </c>
      <c r="O1382" s="2"/>
      <c r="P1382" s="2"/>
      <c r="Q1382" s="2"/>
      <c r="R1382" s="2"/>
      <c r="S1382" s="2"/>
      <c r="T1382" s="2">
        <v>10</v>
      </c>
      <c r="U1382" s="2">
        <f t="shared" si="77"/>
        <v>0</v>
      </c>
    </row>
    <row r="1383" spans="1:21" customFormat="1" ht="15" x14ac:dyDescent="0.25">
      <c r="A1383" s="38" t="s">
        <v>5189</v>
      </c>
      <c r="B1383" s="39" t="s">
        <v>2761</v>
      </c>
      <c r="C1383" s="39" t="s">
        <v>2762</v>
      </c>
      <c r="D1383" s="57"/>
      <c r="E1383" s="45">
        <v>84</v>
      </c>
      <c r="F1383" s="45">
        <v>12424052.034575999</v>
      </c>
      <c r="G1383" s="42">
        <f t="shared" si="76"/>
        <v>477.84815517599998</v>
      </c>
      <c r="H1383" s="43">
        <f t="shared" si="75"/>
        <v>147905.38136399997</v>
      </c>
      <c r="I1383" s="57"/>
      <c r="J1383" s="58"/>
      <c r="K1383" s="58"/>
      <c r="L1383" s="57" t="s">
        <v>7419</v>
      </c>
      <c r="M1383" s="57"/>
      <c r="N1383" t="s">
        <v>10939</v>
      </c>
      <c r="T1383" s="2">
        <v>75</v>
      </c>
      <c r="U1383" s="2">
        <f t="shared" si="77"/>
        <v>9</v>
      </c>
    </row>
    <row r="1384" spans="1:21" customFormat="1" ht="15" x14ac:dyDescent="0.25">
      <c r="A1384" s="38" t="s">
        <v>5189</v>
      </c>
      <c r="B1384" s="39" t="s">
        <v>2763</v>
      </c>
      <c r="C1384" s="39" t="s">
        <v>2764</v>
      </c>
      <c r="D1384" s="57"/>
      <c r="E1384" s="45">
        <v>12</v>
      </c>
      <c r="F1384" s="45">
        <v>1476000</v>
      </c>
      <c r="G1384" s="42">
        <f t="shared" si="76"/>
        <v>56.769230769230766</v>
      </c>
      <c r="H1384" s="43">
        <f t="shared" si="75"/>
        <v>123000</v>
      </c>
      <c r="I1384" s="57"/>
      <c r="J1384" s="58"/>
      <c r="K1384" s="58"/>
      <c r="L1384" s="57" t="s">
        <v>7419</v>
      </c>
      <c r="M1384" s="57"/>
      <c r="N1384" t="s">
        <v>10939</v>
      </c>
      <c r="T1384" s="2">
        <v>45</v>
      </c>
      <c r="U1384" s="2">
        <f t="shared" si="77"/>
        <v>-33</v>
      </c>
    </row>
    <row r="1385" spans="1:21" customFormat="1" ht="15" x14ac:dyDescent="0.25">
      <c r="A1385" s="38" t="s">
        <v>5189</v>
      </c>
      <c r="B1385" s="39" t="s">
        <v>2765</v>
      </c>
      <c r="C1385" s="39" t="s">
        <v>2766</v>
      </c>
      <c r="D1385" s="57"/>
      <c r="E1385" s="45">
        <v>15</v>
      </c>
      <c r="F1385" s="45">
        <v>1170000.0003201338</v>
      </c>
      <c r="G1385" s="42">
        <f t="shared" si="76"/>
        <v>45.000000012312839</v>
      </c>
      <c r="H1385" s="43">
        <f t="shared" si="75"/>
        <v>78000.000021342246</v>
      </c>
      <c r="I1385" s="57"/>
      <c r="J1385" s="58"/>
      <c r="K1385" s="58"/>
      <c r="L1385" s="57" t="s">
        <v>7419</v>
      </c>
      <c r="M1385" s="57"/>
      <c r="N1385" t="s">
        <v>10939</v>
      </c>
      <c r="T1385" s="2">
        <v>47</v>
      </c>
      <c r="U1385" s="2">
        <f t="shared" si="77"/>
        <v>-32</v>
      </c>
    </row>
    <row r="1386" spans="1:21" customFormat="1" ht="15" x14ac:dyDescent="0.25">
      <c r="A1386" s="38" t="s">
        <v>5189</v>
      </c>
      <c r="B1386" s="39" t="s">
        <v>2767</v>
      </c>
      <c r="C1386" s="39" t="s">
        <v>2768</v>
      </c>
      <c r="D1386" s="57"/>
      <c r="E1386" s="45">
        <v>21</v>
      </c>
      <c r="F1386" s="45">
        <v>2437235.2941176472</v>
      </c>
      <c r="G1386" s="42">
        <f t="shared" si="76"/>
        <v>93.73981900452489</v>
      </c>
      <c r="H1386" s="43">
        <f t="shared" si="75"/>
        <v>116058.82352941178</v>
      </c>
      <c r="I1386" s="57"/>
      <c r="J1386" s="58"/>
      <c r="K1386" s="58"/>
      <c r="L1386" s="57" t="s">
        <v>7419</v>
      </c>
      <c r="M1386" s="57"/>
      <c r="N1386" t="s">
        <v>10939</v>
      </c>
      <c r="T1386" s="2">
        <v>12</v>
      </c>
      <c r="U1386" s="2">
        <f t="shared" si="77"/>
        <v>9</v>
      </c>
    </row>
    <row r="1387" spans="1:21" customFormat="1" ht="15" x14ac:dyDescent="0.25">
      <c r="A1387" s="38" t="s">
        <v>5189</v>
      </c>
      <c r="B1387" s="39" t="s">
        <v>2769</v>
      </c>
      <c r="C1387" s="39" t="s">
        <v>2770</v>
      </c>
      <c r="D1387" s="57"/>
      <c r="E1387" s="45">
        <v>15</v>
      </c>
      <c r="F1387" s="45">
        <v>1800000</v>
      </c>
      <c r="G1387" s="42">
        <f t="shared" si="76"/>
        <v>69.230769230769226</v>
      </c>
      <c r="H1387" s="43">
        <f t="shared" si="75"/>
        <v>120000</v>
      </c>
      <c r="I1387" s="57"/>
      <c r="J1387" s="58"/>
      <c r="K1387" s="58">
        <v>0</v>
      </c>
      <c r="L1387" s="57" t="s">
        <v>7420</v>
      </c>
      <c r="M1387" s="57"/>
      <c r="N1387" t="s">
        <v>10937</v>
      </c>
      <c r="T1387" s="2">
        <v>0</v>
      </c>
      <c r="U1387" s="2">
        <f t="shared" si="77"/>
        <v>15</v>
      </c>
    </row>
    <row r="1388" spans="1:21" customFormat="1" ht="15" x14ac:dyDescent="0.25">
      <c r="A1388" s="38" t="s">
        <v>5189</v>
      </c>
      <c r="B1388" s="39" t="s">
        <v>2771</v>
      </c>
      <c r="C1388" s="39" t="s">
        <v>2772</v>
      </c>
      <c r="D1388" s="57"/>
      <c r="E1388" s="45">
        <v>14</v>
      </c>
      <c r="F1388" s="45">
        <v>5922000</v>
      </c>
      <c r="G1388" s="42">
        <f t="shared" si="76"/>
        <v>227.76923076923077</v>
      </c>
      <c r="H1388" s="43">
        <f t="shared" si="75"/>
        <v>423000</v>
      </c>
      <c r="I1388" s="57"/>
      <c r="J1388" s="58"/>
      <c r="K1388" s="58"/>
      <c r="L1388" s="57" t="s">
        <v>7419</v>
      </c>
      <c r="M1388" s="57"/>
      <c r="N1388" t="s">
        <v>10939</v>
      </c>
      <c r="T1388" s="2">
        <v>9</v>
      </c>
      <c r="U1388" s="2">
        <f t="shared" si="77"/>
        <v>5</v>
      </c>
    </row>
    <row r="1389" spans="1:21" customFormat="1" ht="15" x14ac:dyDescent="0.25">
      <c r="A1389" s="38" t="s">
        <v>5189</v>
      </c>
      <c r="B1389" s="39" t="s">
        <v>2773</v>
      </c>
      <c r="C1389" s="39" t="s">
        <v>2774</v>
      </c>
      <c r="D1389" s="57"/>
      <c r="E1389" s="45">
        <v>4</v>
      </c>
      <c r="F1389" s="45">
        <v>37276018.099547498</v>
      </c>
      <c r="G1389" s="42">
        <f t="shared" si="76"/>
        <v>1433.6930038287499</v>
      </c>
      <c r="H1389" s="43">
        <f t="shared" si="75"/>
        <v>9319004.5248868745</v>
      </c>
      <c r="I1389" s="57"/>
      <c r="J1389" s="58"/>
      <c r="K1389" s="58"/>
      <c r="L1389" s="57" t="s">
        <v>7419</v>
      </c>
      <c r="M1389" s="57"/>
      <c r="N1389" t="s">
        <v>10939</v>
      </c>
      <c r="T1389" s="2">
        <v>2</v>
      </c>
      <c r="U1389" s="2">
        <f t="shared" si="77"/>
        <v>2</v>
      </c>
    </row>
    <row r="1390" spans="1:21" customFormat="1" ht="15" x14ac:dyDescent="0.25">
      <c r="A1390" s="38" t="s">
        <v>5189</v>
      </c>
      <c r="B1390" s="39" t="s">
        <v>2775</v>
      </c>
      <c r="C1390" s="39" t="s">
        <v>2776</v>
      </c>
      <c r="D1390" s="57"/>
      <c r="E1390" s="45">
        <v>1</v>
      </c>
      <c r="F1390" s="45">
        <v>572000</v>
      </c>
      <c r="G1390" s="42">
        <f t="shared" si="76"/>
        <v>22</v>
      </c>
      <c r="H1390" s="43">
        <f t="shared" si="75"/>
        <v>572000</v>
      </c>
      <c r="I1390" s="57"/>
      <c r="J1390" s="58"/>
      <c r="K1390" s="58"/>
      <c r="L1390" s="57" t="s">
        <v>7419</v>
      </c>
      <c r="M1390" s="57"/>
      <c r="N1390" t="s">
        <v>10939</v>
      </c>
      <c r="T1390" s="2">
        <v>0</v>
      </c>
      <c r="U1390" s="2">
        <f t="shared" si="77"/>
        <v>1</v>
      </c>
    </row>
    <row r="1391" spans="1:21" customFormat="1" ht="15" x14ac:dyDescent="0.25">
      <c r="A1391" s="38" t="s">
        <v>5189</v>
      </c>
      <c r="B1391" s="39" t="s">
        <v>2777</v>
      </c>
      <c r="C1391" s="39" t="s">
        <v>2778</v>
      </c>
      <c r="D1391" s="57"/>
      <c r="E1391" s="45">
        <v>3</v>
      </c>
      <c r="F1391" s="45">
        <v>1587000</v>
      </c>
      <c r="G1391" s="42">
        <f t="shared" si="76"/>
        <v>61.03846153846154</v>
      </c>
      <c r="H1391" s="43">
        <f t="shared" si="75"/>
        <v>529000</v>
      </c>
      <c r="I1391" s="57"/>
      <c r="J1391" s="58"/>
      <c r="K1391" s="58"/>
      <c r="L1391" s="57" t="s">
        <v>7419</v>
      </c>
      <c r="M1391" s="57"/>
      <c r="N1391" t="s">
        <v>10939</v>
      </c>
      <c r="T1391" s="2">
        <v>1</v>
      </c>
      <c r="U1391" s="2">
        <f t="shared" si="77"/>
        <v>2</v>
      </c>
    </row>
    <row r="1392" spans="1:21" customFormat="1" ht="15" x14ac:dyDescent="0.25">
      <c r="A1392" s="38" t="s">
        <v>5189</v>
      </c>
      <c r="B1392" s="39" t="s">
        <v>2779</v>
      </c>
      <c r="C1392" s="39" t="s">
        <v>2780</v>
      </c>
      <c r="D1392" s="57"/>
      <c r="E1392" s="45">
        <v>1</v>
      </c>
      <c r="F1392" s="45">
        <v>580000</v>
      </c>
      <c r="G1392" s="42">
        <f t="shared" si="76"/>
        <v>22.307692307692307</v>
      </c>
      <c r="H1392" s="43">
        <f t="shared" si="75"/>
        <v>580000</v>
      </c>
      <c r="I1392" s="57"/>
      <c r="J1392" s="58"/>
      <c r="K1392" s="58"/>
      <c r="L1392" s="57" t="s">
        <v>7419</v>
      </c>
      <c r="M1392" s="57"/>
      <c r="N1392" t="s">
        <v>10939</v>
      </c>
      <c r="T1392" s="2">
        <v>2</v>
      </c>
      <c r="U1392" s="2">
        <f t="shared" si="77"/>
        <v>-1</v>
      </c>
    </row>
    <row r="1393" spans="1:21" customFormat="1" ht="22.5" x14ac:dyDescent="0.25">
      <c r="A1393" s="38" t="s">
        <v>5189</v>
      </c>
      <c r="B1393" s="39" t="s">
        <v>2781</v>
      </c>
      <c r="C1393" s="39" t="s">
        <v>2782</v>
      </c>
      <c r="D1393" s="57"/>
      <c r="E1393" s="45">
        <v>2</v>
      </c>
      <c r="F1393" s="45">
        <v>7340400</v>
      </c>
      <c r="G1393" s="42">
        <f t="shared" si="76"/>
        <v>282.32307692307694</v>
      </c>
      <c r="H1393" s="43">
        <f t="shared" si="75"/>
        <v>3670200</v>
      </c>
      <c r="I1393" s="57"/>
      <c r="J1393" s="58"/>
      <c r="K1393" s="58">
        <v>0</v>
      </c>
      <c r="L1393" s="57" t="s">
        <v>7420</v>
      </c>
      <c r="M1393" s="57"/>
      <c r="N1393" t="s">
        <v>10937</v>
      </c>
      <c r="T1393" s="2">
        <v>0</v>
      </c>
      <c r="U1393" s="2">
        <f t="shared" si="77"/>
        <v>2</v>
      </c>
    </row>
    <row r="1394" spans="1:21" customFormat="1" ht="15" x14ac:dyDescent="0.25">
      <c r="A1394" s="38" t="s">
        <v>5189</v>
      </c>
      <c r="B1394" s="39" t="s">
        <v>2783</v>
      </c>
      <c r="C1394" s="39" t="s">
        <v>2784</v>
      </c>
      <c r="D1394" s="57"/>
      <c r="E1394" s="45">
        <v>1</v>
      </c>
      <c r="F1394" s="45">
        <v>1682000</v>
      </c>
      <c r="G1394" s="42">
        <f t="shared" si="76"/>
        <v>64.692307692307693</v>
      </c>
      <c r="H1394" s="43">
        <f t="shared" si="75"/>
        <v>1682000</v>
      </c>
      <c r="I1394" s="57"/>
      <c r="J1394" s="58"/>
      <c r="K1394" s="58">
        <v>0</v>
      </c>
      <c r="L1394" s="57" t="s">
        <v>7420</v>
      </c>
      <c r="M1394" s="57"/>
      <c r="N1394" t="s">
        <v>10937</v>
      </c>
      <c r="T1394" s="2">
        <v>0</v>
      </c>
      <c r="U1394" s="2">
        <f t="shared" si="77"/>
        <v>1</v>
      </c>
    </row>
    <row r="1395" spans="1:21" customFormat="1" ht="22.5" x14ac:dyDescent="0.25">
      <c r="A1395" s="38" t="s">
        <v>5189</v>
      </c>
      <c r="B1395" s="39" t="s">
        <v>2785</v>
      </c>
      <c r="C1395" s="39" t="s">
        <v>2786</v>
      </c>
      <c r="D1395" s="57"/>
      <c r="E1395" s="45">
        <v>18</v>
      </c>
      <c r="F1395" s="45">
        <v>8442000</v>
      </c>
      <c r="G1395" s="42">
        <f t="shared" si="76"/>
        <v>324.69230769230768</v>
      </c>
      <c r="H1395" s="43">
        <f t="shared" si="75"/>
        <v>469000</v>
      </c>
      <c r="I1395" s="57"/>
      <c r="J1395" s="58"/>
      <c r="K1395" s="58"/>
      <c r="L1395" s="57" t="s">
        <v>7419</v>
      </c>
      <c r="M1395" s="57"/>
      <c r="N1395" t="s">
        <v>10939</v>
      </c>
      <c r="T1395" s="2">
        <v>18</v>
      </c>
      <c r="U1395" s="2">
        <f t="shared" si="77"/>
        <v>0</v>
      </c>
    </row>
    <row r="1396" spans="1:21" customFormat="1" ht="15" x14ac:dyDescent="0.25">
      <c r="A1396" s="38" t="s">
        <v>5189</v>
      </c>
      <c r="B1396" s="39" t="s">
        <v>2787</v>
      </c>
      <c r="C1396" s="39" t="s">
        <v>2788</v>
      </c>
      <c r="D1396" s="57"/>
      <c r="E1396" s="45">
        <v>28</v>
      </c>
      <c r="F1396" s="45">
        <v>34537581.087995999</v>
      </c>
      <c r="G1396" s="42">
        <f t="shared" si="76"/>
        <v>1328.3685033844615</v>
      </c>
      <c r="H1396" s="43">
        <f t="shared" si="75"/>
        <v>1233485.0388569999</v>
      </c>
      <c r="I1396" s="57"/>
      <c r="J1396" s="58"/>
      <c r="K1396" s="58">
        <v>0</v>
      </c>
      <c r="L1396" s="57" t="s">
        <v>7419</v>
      </c>
      <c r="M1396" s="57"/>
      <c r="N1396" t="s">
        <v>10939</v>
      </c>
      <c r="T1396" s="2">
        <v>0</v>
      </c>
      <c r="U1396" s="2">
        <f t="shared" si="77"/>
        <v>28</v>
      </c>
    </row>
    <row r="1397" spans="1:21" customFormat="1" ht="15" x14ac:dyDescent="0.25">
      <c r="A1397" s="38" t="s">
        <v>5189</v>
      </c>
      <c r="B1397" s="39" t="s">
        <v>2789</v>
      </c>
      <c r="C1397" s="39" t="s">
        <v>2790</v>
      </c>
      <c r="D1397" s="57"/>
      <c r="E1397" s="45">
        <v>18</v>
      </c>
      <c r="F1397" s="45">
        <v>1620000</v>
      </c>
      <c r="G1397" s="42">
        <f t="shared" si="76"/>
        <v>62.307692307692307</v>
      </c>
      <c r="H1397" s="43">
        <f t="shared" si="75"/>
        <v>90000</v>
      </c>
      <c r="I1397" s="57"/>
      <c r="J1397" s="58"/>
      <c r="K1397" s="58">
        <v>0</v>
      </c>
      <c r="L1397" s="57" t="s">
        <v>7419</v>
      </c>
      <c r="M1397" s="57"/>
      <c r="N1397" t="s">
        <v>10939</v>
      </c>
      <c r="T1397" s="2">
        <v>0</v>
      </c>
      <c r="U1397" s="2">
        <f t="shared" si="77"/>
        <v>18</v>
      </c>
    </row>
    <row r="1398" spans="1:21" customFormat="1" ht="15" x14ac:dyDescent="0.25">
      <c r="A1398" s="38" t="s">
        <v>5189</v>
      </c>
      <c r="B1398" s="39" t="s">
        <v>2791</v>
      </c>
      <c r="C1398" s="39" t="s">
        <v>2792</v>
      </c>
      <c r="D1398" s="57"/>
      <c r="E1398" s="45">
        <v>683</v>
      </c>
      <c r="F1398" s="45">
        <v>13120789.473684167</v>
      </c>
      <c r="G1398" s="42">
        <f t="shared" si="76"/>
        <v>504.64574898785258</v>
      </c>
      <c r="H1398" s="43">
        <f t="shared" si="75"/>
        <v>19210.526315789411</v>
      </c>
      <c r="I1398" s="57"/>
      <c r="J1398" s="58"/>
      <c r="K1398" s="58"/>
      <c r="L1398" s="57" t="s">
        <v>7419</v>
      </c>
      <c r="M1398" s="57"/>
      <c r="N1398" t="s">
        <v>10939</v>
      </c>
      <c r="T1398" s="2">
        <v>671</v>
      </c>
      <c r="U1398" s="2">
        <f t="shared" si="77"/>
        <v>12</v>
      </c>
    </row>
    <row r="1399" spans="1:21" customFormat="1" ht="15" x14ac:dyDescent="0.25">
      <c r="A1399" s="38" t="s">
        <v>5189</v>
      </c>
      <c r="B1399" s="39" t="s">
        <v>2793</v>
      </c>
      <c r="C1399" s="39" t="s">
        <v>2794</v>
      </c>
      <c r="D1399" s="57"/>
      <c r="E1399" s="45">
        <v>31</v>
      </c>
      <c r="F1399" s="45">
        <v>3645600.0042272764</v>
      </c>
      <c r="G1399" s="42">
        <f t="shared" si="76"/>
        <v>140.21538477797216</v>
      </c>
      <c r="H1399" s="43">
        <f t="shared" si="75"/>
        <v>117600.00013636376</v>
      </c>
      <c r="I1399" s="57"/>
      <c r="J1399" s="58"/>
      <c r="K1399" s="58"/>
      <c r="L1399" s="57" t="s">
        <v>7419</v>
      </c>
      <c r="M1399" s="57"/>
      <c r="N1399" t="s">
        <v>10939</v>
      </c>
      <c r="O1399" s="2"/>
      <c r="P1399" s="2"/>
      <c r="Q1399" s="2"/>
      <c r="R1399" s="2"/>
      <c r="S1399" s="2"/>
      <c r="T1399" s="2">
        <v>30</v>
      </c>
      <c r="U1399" s="2">
        <f t="shared" si="77"/>
        <v>1</v>
      </c>
    </row>
    <row r="1400" spans="1:21" customFormat="1" ht="15" x14ac:dyDescent="0.25">
      <c r="A1400" s="38" t="s">
        <v>5189</v>
      </c>
      <c r="B1400" s="39" t="s">
        <v>2795</v>
      </c>
      <c r="C1400" s="39" t="s">
        <v>2796</v>
      </c>
      <c r="D1400" s="57"/>
      <c r="E1400" s="45">
        <v>64</v>
      </c>
      <c r="F1400" s="45">
        <v>8959988.2877899669</v>
      </c>
      <c r="G1400" s="42">
        <f t="shared" si="76"/>
        <v>344.61493414576796</v>
      </c>
      <c r="H1400" s="43">
        <f t="shared" si="75"/>
        <v>139999.81699671823</v>
      </c>
      <c r="I1400" s="57"/>
      <c r="J1400" s="58"/>
      <c r="K1400" s="58"/>
      <c r="L1400" s="57" t="s">
        <v>7419</v>
      </c>
      <c r="M1400" s="57"/>
      <c r="N1400" t="s">
        <v>10939</v>
      </c>
      <c r="T1400" s="2">
        <v>32</v>
      </c>
      <c r="U1400" s="2">
        <f t="shared" si="77"/>
        <v>32</v>
      </c>
    </row>
    <row r="1401" spans="1:21" customFormat="1" ht="15" x14ac:dyDescent="0.25">
      <c r="A1401" s="38" t="s">
        <v>5189</v>
      </c>
      <c r="B1401" s="39" t="s">
        <v>2797</v>
      </c>
      <c r="C1401" s="39" t="s">
        <v>2798</v>
      </c>
      <c r="D1401" s="57"/>
      <c r="E1401" s="45">
        <v>4</v>
      </c>
      <c r="F1401" s="45">
        <v>7428544.5199999996</v>
      </c>
      <c r="G1401" s="42">
        <f t="shared" si="76"/>
        <v>285.71325076923074</v>
      </c>
      <c r="H1401" s="43">
        <f t="shared" si="75"/>
        <v>1857136.13</v>
      </c>
      <c r="I1401" s="57"/>
      <c r="J1401" s="58"/>
      <c r="K1401" s="58"/>
      <c r="L1401" s="57" t="s">
        <v>7419</v>
      </c>
      <c r="M1401" s="57"/>
      <c r="N1401" t="s">
        <v>10939</v>
      </c>
      <c r="O1401" s="2"/>
      <c r="P1401" s="2"/>
      <c r="Q1401" s="2"/>
      <c r="R1401" s="2"/>
      <c r="S1401" s="2"/>
      <c r="T1401" s="2">
        <v>4</v>
      </c>
      <c r="U1401" s="2">
        <f t="shared" si="77"/>
        <v>0</v>
      </c>
    </row>
    <row r="1402" spans="1:21" customFormat="1" ht="15" x14ac:dyDescent="0.25">
      <c r="A1402" s="38" t="s">
        <v>5189</v>
      </c>
      <c r="B1402" s="39" t="s">
        <v>2799</v>
      </c>
      <c r="C1402" s="39" t="s">
        <v>2800</v>
      </c>
      <c r="D1402" s="57"/>
      <c r="E1402" s="45">
        <v>2</v>
      </c>
      <c r="F1402" s="45">
        <v>2865923.2933339998</v>
      </c>
      <c r="G1402" s="42">
        <f t="shared" si="76"/>
        <v>110.2278189743846</v>
      </c>
      <c r="H1402" s="43">
        <f t="shared" si="75"/>
        <v>1432961.6466669999</v>
      </c>
      <c r="I1402" s="57"/>
      <c r="J1402" s="58"/>
      <c r="K1402" s="58">
        <v>0</v>
      </c>
      <c r="L1402" s="57" t="s">
        <v>7419</v>
      </c>
      <c r="M1402" s="57"/>
      <c r="N1402" t="s">
        <v>10939</v>
      </c>
      <c r="T1402" s="2">
        <v>0</v>
      </c>
      <c r="U1402" s="2">
        <f t="shared" si="77"/>
        <v>2</v>
      </c>
    </row>
    <row r="1403" spans="1:21" customFormat="1" ht="15" x14ac:dyDescent="0.25">
      <c r="A1403" s="38" t="s">
        <v>5189</v>
      </c>
      <c r="B1403" s="39" t="s">
        <v>2801</v>
      </c>
      <c r="C1403" s="39" t="s">
        <v>2802</v>
      </c>
      <c r="D1403" s="57"/>
      <c r="E1403" s="45">
        <v>5</v>
      </c>
      <c r="F1403" s="45">
        <v>3077053.6214285698</v>
      </c>
      <c r="G1403" s="42">
        <f t="shared" si="76"/>
        <v>118.34821620879114</v>
      </c>
      <c r="H1403" s="43">
        <f t="shared" si="75"/>
        <v>615410.72428571398</v>
      </c>
      <c r="I1403" s="57"/>
      <c r="J1403" s="58"/>
      <c r="K1403" s="58"/>
      <c r="L1403" s="57" t="s">
        <v>7419</v>
      </c>
      <c r="M1403" s="57"/>
      <c r="N1403" t="s">
        <v>10939</v>
      </c>
      <c r="O1403" s="2"/>
      <c r="P1403" s="2"/>
      <c r="Q1403" s="2"/>
      <c r="R1403" s="2"/>
      <c r="S1403" s="2"/>
      <c r="T1403" s="2">
        <v>5</v>
      </c>
      <c r="U1403" s="2">
        <f t="shared" si="77"/>
        <v>0</v>
      </c>
    </row>
    <row r="1404" spans="1:21" customFormat="1" ht="15" x14ac:dyDescent="0.25">
      <c r="A1404" s="38" t="s">
        <v>5189</v>
      </c>
      <c r="B1404" s="39" t="s">
        <v>2803</v>
      </c>
      <c r="C1404" s="39" t="s">
        <v>2804</v>
      </c>
      <c r="D1404" s="57"/>
      <c r="E1404" s="45">
        <v>21</v>
      </c>
      <c r="F1404" s="45">
        <v>2916156.3440847462</v>
      </c>
      <c r="G1404" s="42">
        <f t="shared" si="76"/>
        <v>112.15985938787486</v>
      </c>
      <c r="H1404" s="43">
        <f t="shared" si="75"/>
        <v>138864.58781355934</v>
      </c>
      <c r="I1404" s="57"/>
      <c r="J1404" s="58"/>
      <c r="K1404" s="58"/>
      <c r="L1404" s="57" t="s">
        <v>7419</v>
      </c>
      <c r="M1404" s="57"/>
      <c r="N1404" t="s">
        <v>10939</v>
      </c>
      <c r="O1404" s="2"/>
      <c r="P1404" s="2"/>
      <c r="Q1404" s="2"/>
      <c r="R1404" s="2"/>
      <c r="S1404" s="2"/>
      <c r="T1404" s="2">
        <v>83</v>
      </c>
      <c r="U1404" s="2">
        <f t="shared" si="77"/>
        <v>-62</v>
      </c>
    </row>
    <row r="1405" spans="1:21" customFormat="1" ht="22.5" x14ac:dyDescent="0.25">
      <c r="A1405" s="38" t="s">
        <v>5189</v>
      </c>
      <c r="B1405" s="39" t="s">
        <v>2805</v>
      </c>
      <c r="C1405" s="39" t="s">
        <v>2806</v>
      </c>
      <c r="D1405" s="57"/>
      <c r="E1405" s="45">
        <v>252</v>
      </c>
      <c r="F1405" s="45">
        <v>12726000</v>
      </c>
      <c r="G1405" s="42">
        <f t="shared" si="76"/>
        <v>489.46153846153845</v>
      </c>
      <c r="H1405" s="43">
        <f t="shared" si="75"/>
        <v>50500</v>
      </c>
      <c r="I1405" s="57"/>
      <c r="J1405" s="58"/>
      <c r="K1405" s="58"/>
      <c r="L1405" s="57" t="s">
        <v>7419</v>
      </c>
      <c r="M1405" s="57"/>
      <c r="N1405" t="s">
        <v>10939</v>
      </c>
      <c r="T1405" s="2">
        <v>88</v>
      </c>
      <c r="U1405" s="2">
        <f t="shared" si="77"/>
        <v>164</v>
      </c>
    </row>
    <row r="1406" spans="1:21" customFormat="1" ht="15" x14ac:dyDescent="0.25">
      <c r="A1406" s="38" t="s">
        <v>5189</v>
      </c>
      <c r="B1406" s="39" t="s">
        <v>2807</v>
      </c>
      <c r="C1406" s="39" t="s">
        <v>2808</v>
      </c>
      <c r="D1406" s="57"/>
      <c r="E1406" s="45">
        <v>39</v>
      </c>
      <c r="F1406" s="45">
        <v>84283.333333333299</v>
      </c>
      <c r="G1406" s="42">
        <f t="shared" si="76"/>
        <v>3.2416666666666654</v>
      </c>
      <c r="H1406" s="43">
        <f t="shared" si="75"/>
        <v>2161.1111111111104</v>
      </c>
      <c r="I1406" s="57"/>
      <c r="J1406" s="58"/>
      <c r="K1406" s="58"/>
      <c r="L1406" s="57" t="s">
        <v>7419</v>
      </c>
      <c r="M1406" s="57"/>
      <c r="N1406" t="s">
        <v>10939</v>
      </c>
      <c r="T1406" s="2">
        <v>33</v>
      </c>
      <c r="U1406" s="2">
        <f t="shared" si="77"/>
        <v>6</v>
      </c>
    </row>
    <row r="1407" spans="1:21" customFormat="1" ht="15" x14ac:dyDescent="0.25">
      <c r="A1407" s="38" t="s">
        <v>5189</v>
      </c>
      <c r="B1407" s="39" t="s">
        <v>2809</v>
      </c>
      <c r="C1407" s="39" t="s">
        <v>2810</v>
      </c>
      <c r="D1407" s="57"/>
      <c r="E1407" s="45">
        <v>3</v>
      </c>
      <c r="F1407" s="45">
        <v>9939000</v>
      </c>
      <c r="G1407" s="42">
        <f t="shared" si="76"/>
        <v>382.26923076923077</v>
      </c>
      <c r="H1407" s="43">
        <f t="shared" si="75"/>
        <v>3313000</v>
      </c>
      <c r="I1407" s="57"/>
      <c r="J1407" s="58"/>
      <c r="K1407" s="58"/>
      <c r="L1407" s="57" t="s">
        <v>7419</v>
      </c>
      <c r="M1407" s="57"/>
      <c r="N1407" t="s">
        <v>10939</v>
      </c>
      <c r="T1407" s="2">
        <v>2</v>
      </c>
      <c r="U1407" s="2">
        <f t="shared" si="77"/>
        <v>1</v>
      </c>
    </row>
    <row r="1408" spans="1:21" customFormat="1" ht="15" x14ac:dyDescent="0.25">
      <c r="A1408" s="38" t="s">
        <v>5189</v>
      </c>
      <c r="B1408" s="39" t="s">
        <v>2811</v>
      </c>
      <c r="C1408" s="39" t="s">
        <v>2812</v>
      </c>
      <c r="D1408" s="57"/>
      <c r="E1408" s="45">
        <v>14</v>
      </c>
      <c r="F1408" s="45">
        <v>2549442.42875</v>
      </c>
      <c r="G1408" s="42">
        <f t="shared" si="76"/>
        <v>98.055478028846153</v>
      </c>
      <c r="H1408" s="43">
        <f t="shared" si="75"/>
        <v>182103.03062499998</v>
      </c>
      <c r="I1408" s="57"/>
      <c r="J1408" s="58"/>
      <c r="K1408" s="58">
        <v>0</v>
      </c>
      <c r="L1408" s="57" t="s">
        <v>7420</v>
      </c>
      <c r="M1408" s="57"/>
      <c r="N1408" t="s">
        <v>10937</v>
      </c>
      <c r="T1408" s="2">
        <v>13</v>
      </c>
      <c r="U1408" s="2">
        <f t="shared" si="77"/>
        <v>1</v>
      </c>
    </row>
    <row r="1409" spans="1:21" customFormat="1" ht="22.5" x14ac:dyDescent="0.25">
      <c r="A1409" s="38" t="s">
        <v>5189</v>
      </c>
      <c r="B1409" s="39" t="s">
        <v>2813</v>
      </c>
      <c r="C1409" s="39" t="s">
        <v>2814</v>
      </c>
      <c r="D1409" s="57"/>
      <c r="E1409" s="45">
        <v>23</v>
      </c>
      <c r="F1409" s="45">
        <v>1562654.671280276</v>
      </c>
      <c r="G1409" s="42">
        <f t="shared" si="76"/>
        <v>60.102102741549075</v>
      </c>
      <c r="H1409" s="43">
        <f t="shared" si="75"/>
        <v>67941.507446968521</v>
      </c>
      <c r="I1409" s="57"/>
      <c r="J1409" s="58"/>
      <c r="K1409" s="58"/>
      <c r="L1409" s="57" t="s">
        <v>7419</v>
      </c>
      <c r="M1409" s="57"/>
      <c r="N1409" t="s">
        <v>10939</v>
      </c>
      <c r="T1409" s="2">
        <v>40</v>
      </c>
      <c r="U1409" s="2">
        <f t="shared" si="77"/>
        <v>-17</v>
      </c>
    </row>
    <row r="1410" spans="1:21" customFormat="1" ht="15" x14ac:dyDescent="0.25">
      <c r="A1410" s="38" t="s">
        <v>5189</v>
      </c>
      <c r="B1410" s="39" t="s">
        <v>2815</v>
      </c>
      <c r="C1410" s="39" t="s">
        <v>2816</v>
      </c>
      <c r="D1410" s="57"/>
      <c r="E1410" s="45">
        <v>13</v>
      </c>
      <c r="F1410" s="45">
        <v>2993900</v>
      </c>
      <c r="G1410" s="42">
        <f t="shared" si="76"/>
        <v>115.15</v>
      </c>
      <c r="H1410" s="43">
        <f t="shared" si="75"/>
        <v>230300</v>
      </c>
      <c r="I1410" s="57"/>
      <c r="J1410" s="58"/>
      <c r="K1410" s="58"/>
      <c r="L1410" s="57" t="s">
        <v>7419</v>
      </c>
      <c r="M1410" s="57"/>
      <c r="N1410" t="s">
        <v>10939</v>
      </c>
      <c r="T1410" s="2">
        <v>36</v>
      </c>
      <c r="U1410" s="2">
        <f t="shared" si="77"/>
        <v>-23</v>
      </c>
    </row>
    <row r="1411" spans="1:21" customFormat="1" ht="15" x14ac:dyDescent="0.25">
      <c r="A1411" s="38" t="s">
        <v>5189</v>
      </c>
      <c r="B1411" s="39" t="s">
        <v>2817</v>
      </c>
      <c r="C1411" s="39" t="s">
        <v>2818</v>
      </c>
      <c r="D1411" s="57"/>
      <c r="E1411" s="45">
        <v>1</v>
      </c>
      <c r="F1411" s="45">
        <v>2800000</v>
      </c>
      <c r="G1411" s="42">
        <f t="shared" si="76"/>
        <v>107.69230769230769</v>
      </c>
      <c r="H1411" s="43">
        <f t="shared" si="75"/>
        <v>2800000</v>
      </c>
      <c r="I1411" s="57"/>
      <c r="J1411" s="58"/>
      <c r="K1411" s="58">
        <v>0</v>
      </c>
      <c r="L1411" s="57" t="s">
        <v>7420</v>
      </c>
      <c r="M1411" s="57"/>
      <c r="N1411" t="s">
        <v>10937</v>
      </c>
      <c r="T1411" s="2">
        <v>0</v>
      </c>
      <c r="U1411" s="2">
        <f t="shared" si="77"/>
        <v>1</v>
      </c>
    </row>
    <row r="1412" spans="1:21" customFormat="1" ht="15" x14ac:dyDescent="0.25">
      <c r="A1412" s="38" t="s">
        <v>5189</v>
      </c>
      <c r="B1412" s="39" t="s">
        <v>2819</v>
      </c>
      <c r="C1412" s="39" t="s">
        <v>2820</v>
      </c>
      <c r="D1412" s="57"/>
      <c r="E1412" s="45">
        <v>7</v>
      </c>
      <c r="F1412" s="45">
        <v>490000</v>
      </c>
      <c r="G1412" s="42">
        <f t="shared" si="76"/>
        <v>18.846153846153847</v>
      </c>
      <c r="H1412" s="43">
        <f t="shared" si="75"/>
        <v>70000</v>
      </c>
      <c r="I1412" s="57"/>
      <c r="J1412" s="58"/>
      <c r="K1412" s="58">
        <v>0</v>
      </c>
      <c r="L1412" s="57" t="s">
        <v>7420</v>
      </c>
      <c r="M1412" s="57"/>
      <c r="N1412" t="s">
        <v>10937</v>
      </c>
      <c r="T1412" s="2">
        <v>0</v>
      </c>
      <c r="U1412" s="2">
        <f t="shared" si="77"/>
        <v>7</v>
      </c>
    </row>
    <row r="1413" spans="1:21" customFormat="1" ht="15" x14ac:dyDescent="0.25">
      <c r="A1413" s="38" t="s">
        <v>5189</v>
      </c>
      <c r="B1413" s="39" t="s">
        <v>2821</v>
      </c>
      <c r="C1413" s="39" t="s">
        <v>2822</v>
      </c>
      <c r="D1413" s="57"/>
      <c r="E1413" s="45">
        <v>16</v>
      </c>
      <c r="F1413" s="45">
        <v>6320000</v>
      </c>
      <c r="G1413" s="42">
        <f t="shared" si="76"/>
        <v>243.07692307692307</v>
      </c>
      <c r="H1413" s="43">
        <f t="shared" ref="H1413:H1476" si="78">IFERROR(F1413/E1413,0)</f>
        <v>395000</v>
      </c>
      <c r="I1413" s="57"/>
      <c r="J1413" s="58"/>
      <c r="K1413" s="58"/>
      <c r="L1413" s="57" t="s">
        <v>7419</v>
      </c>
      <c r="M1413" s="57"/>
      <c r="N1413" t="s">
        <v>10939</v>
      </c>
      <c r="T1413" s="2">
        <v>10</v>
      </c>
      <c r="U1413" s="2">
        <f t="shared" si="77"/>
        <v>6</v>
      </c>
    </row>
    <row r="1414" spans="1:21" customFormat="1" ht="15" x14ac:dyDescent="0.25">
      <c r="A1414" s="38" t="s">
        <v>5189</v>
      </c>
      <c r="B1414" s="39" t="s">
        <v>2823</v>
      </c>
      <c r="C1414" s="39" t="s">
        <v>2824</v>
      </c>
      <c r="D1414" s="57"/>
      <c r="E1414" s="45">
        <v>1</v>
      </c>
      <c r="F1414" s="45">
        <v>226305.28846153803</v>
      </c>
      <c r="G1414" s="42">
        <f t="shared" ref="G1414:G1477" si="79">+F1414/$G$1</f>
        <v>8.7040495562130005</v>
      </c>
      <c r="H1414" s="43">
        <f t="shared" si="78"/>
        <v>226305.28846153803</v>
      </c>
      <c r="I1414" s="57"/>
      <c r="J1414" s="58"/>
      <c r="K1414" s="58"/>
      <c r="L1414" s="57" t="s">
        <v>7419</v>
      </c>
      <c r="M1414" s="57"/>
      <c r="N1414" t="s">
        <v>10939</v>
      </c>
      <c r="T1414" s="2">
        <v>0</v>
      </c>
      <c r="U1414" s="2">
        <f t="shared" ref="U1414:U1477" si="80">+E1414-T1414</f>
        <v>1</v>
      </c>
    </row>
    <row r="1415" spans="1:21" customFormat="1" ht="15" x14ac:dyDescent="0.25">
      <c r="A1415" s="38" t="s">
        <v>5189</v>
      </c>
      <c r="B1415" s="39" t="s">
        <v>2825</v>
      </c>
      <c r="C1415" s="39" t="s">
        <v>2826</v>
      </c>
      <c r="D1415" s="57"/>
      <c r="E1415" s="45">
        <v>8</v>
      </c>
      <c r="F1415" s="45">
        <v>720000</v>
      </c>
      <c r="G1415" s="42">
        <f t="shared" si="79"/>
        <v>27.692307692307693</v>
      </c>
      <c r="H1415" s="43">
        <f t="shared" si="78"/>
        <v>90000</v>
      </c>
      <c r="I1415" s="57"/>
      <c r="J1415" s="58"/>
      <c r="K1415" s="58"/>
      <c r="L1415" s="57" t="s">
        <v>7419</v>
      </c>
      <c r="M1415" s="57"/>
      <c r="N1415" t="s">
        <v>10939</v>
      </c>
      <c r="T1415" s="2">
        <v>8</v>
      </c>
      <c r="U1415" s="2">
        <f t="shared" si="80"/>
        <v>0</v>
      </c>
    </row>
    <row r="1416" spans="1:21" customFormat="1" ht="15" x14ac:dyDescent="0.25">
      <c r="A1416" s="38" t="s">
        <v>5189</v>
      </c>
      <c r="B1416" s="39" t="s">
        <v>2827</v>
      </c>
      <c r="C1416" s="39" t="s">
        <v>2828</v>
      </c>
      <c r="D1416" s="57"/>
      <c r="E1416" s="45">
        <v>2</v>
      </c>
      <c r="F1416" s="45">
        <v>1350000</v>
      </c>
      <c r="G1416" s="42">
        <f t="shared" si="79"/>
        <v>51.92307692307692</v>
      </c>
      <c r="H1416" s="43">
        <f t="shared" si="78"/>
        <v>675000</v>
      </c>
      <c r="I1416" s="57"/>
      <c r="J1416" s="58"/>
      <c r="K1416" s="58"/>
      <c r="L1416" s="57" t="s">
        <v>7419</v>
      </c>
      <c r="M1416" s="57"/>
      <c r="N1416" t="s">
        <v>10939</v>
      </c>
      <c r="T1416" s="2">
        <v>2</v>
      </c>
      <c r="U1416" s="2">
        <f t="shared" si="80"/>
        <v>0</v>
      </c>
    </row>
    <row r="1417" spans="1:21" customFormat="1" ht="15" x14ac:dyDescent="0.25">
      <c r="A1417" s="38" t="s">
        <v>5189</v>
      </c>
      <c r="B1417" s="39" t="s">
        <v>2829</v>
      </c>
      <c r="C1417" s="39" t="s">
        <v>2830</v>
      </c>
      <c r="D1417" s="57"/>
      <c r="E1417" s="45">
        <v>29</v>
      </c>
      <c r="F1417" s="45">
        <v>609000</v>
      </c>
      <c r="G1417" s="42">
        <f t="shared" si="79"/>
        <v>23.423076923076923</v>
      </c>
      <c r="H1417" s="43">
        <f t="shared" si="78"/>
        <v>21000</v>
      </c>
      <c r="I1417" s="57"/>
      <c r="J1417" s="58"/>
      <c r="K1417" s="58"/>
      <c r="L1417" s="57" t="s">
        <v>7419</v>
      </c>
      <c r="M1417" s="57"/>
      <c r="N1417" t="s">
        <v>10939</v>
      </c>
      <c r="T1417" s="2">
        <v>0</v>
      </c>
      <c r="U1417" s="2">
        <f t="shared" si="80"/>
        <v>29</v>
      </c>
    </row>
    <row r="1418" spans="1:21" customFormat="1" ht="15" x14ac:dyDescent="0.25">
      <c r="A1418" s="38" t="s">
        <v>5189</v>
      </c>
      <c r="B1418" s="39" t="s">
        <v>2831</v>
      </c>
      <c r="C1418" s="39" t="s">
        <v>2832</v>
      </c>
      <c r="D1418" s="57"/>
      <c r="E1418" s="45">
        <v>2</v>
      </c>
      <c r="F1418" s="45">
        <v>6801205.7319999998</v>
      </c>
      <c r="G1418" s="42">
        <f t="shared" si="79"/>
        <v>261.58483584615385</v>
      </c>
      <c r="H1418" s="43">
        <f t="shared" si="78"/>
        <v>3400602.8659999999</v>
      </c>
      <c r="I1418" s="57"/>
      <c r="J1418" s="58"/>
      <c r="K1418" s="58">
        <v>0</v>
      </c>
      <c r="L1418" s="57" t="s">
        <v>7419</v>
      </c>
      <c r="M1418" s="57"/>
      <c r="N1418" t="s">
        <v>10939</v>
      </c>
      <c r="O1418" s="2"/>
      <c r="P1418" s="2"/>
      <c r="Q1418" s="2"/>
      <c r="R1418" s="2"/>
      <c r="S1418" s="2"/>
      <c r="T1418" s="2">
        <v>2</v>
      </c>
      <c r="U1418" s="2">
        <f t="shared" si="80"/>
        <v>0</v>
      </c>
    </row>
    <row r="1419" spans="1:21" customFormat="1" ht="15" x14ac:dyDescent="0.25">
      <c r="A1419" s="38" t="s">
        <v>5189</v>
      </c>
      <c r="B1419" s="39" t="s">
        <v>2833</v>
      </c>
      <c r="C1419" s="39" t="s">
        <v>2834</v>
      </c>
      <c r="D1419" s="57"/>
      <c r="E1419" s="45">
        <v>7</v>
      </c>
      <c r="F1419" s="45">
        <v>7090000</v>
      </c>
      <c r="G1419" s="42">
        <f t="shared" si="79"/>
        <v>272.69230769230768</v>
      </c>
      <c r="H1419" s="43">
        <f t="shared" si="78"/>
        <v>1012857.1428571428</v>
      </c>
      <c r="I1419" s="57"/>
      <c r="J1419" s="58"/>
      <c r="K1419" s="58"/>
      <c r="L1419" s="57" t="s">
        <v>7419</v>
      </c>
      <c r="M1419" s="57"/>
      <c r="N1419" t="s">
        <v>10937</v>
      </c>
      <c r="O1419" s="2" t="s">
        <v>10934</v>
      </c>
      <c r="P1419" s="2"/>
      <c r="Q1419" s="2"/>
      <c r="R1419" s="2"/>
      <c r="S1419" s="2"/>
      <c r="T1419" s="2">
        <v>7</v>
      </c>
      <c r="U1419" s="2">
        <f t="shared" si="80"/>
        <v>0</v>
      </c>
    </row>
    <row r="1420" spans="1:21" customFormat="1" ht="22.5" x14ac:dyDescent="0.25">
      <c r="A1420" s="38" t="s">
        <v>5189</v>
      </c>
      <c r="B1420" s="39" t="s">
        <v>2835</v>
      </c>
      <c r="C1420" s="39" t="s">
        <v>2836</v>
      </c>
      <c r="D1420" s="57"/>
      <c r="E1420" s="45">
        <v>21</v>
      </c>
      <c r="F1420" s="45">
        <v>378000</v>
      </c>
      <c r="G1420" s="42">
        <f t="shared" si="79"/>
        <v>14.538461538461538</v>
      </c>
      <c r="H1420" s="43">
        <f t="shared" si="78"/>
        <v>18000</v>
      </c>
      <c r="I1420" s="57"/>
      <c r="J1420" s="58"/>
      <c r="K1420" s="58"/>
      <c r="L1420" s="57" t="s">
        <v>7419</v>
      </c>
      <c r="M1420" s="57"/>
      <c r="N1420" t="s">
        <v>10939</v>
      </c>
      <c r="T1420" s="2">
        <v>61</v>
      </c>
      <c r="U1420" s="2">
        <f t="shared" si="80"/>
        <v>-40</v>
      </c>
    </row>
    <row r="1421" spans="1:21" customFormat="1" ht="15" x14ac:dyDescent="0.25">
      <c r="A1421" s="38" t="s">
        <v>5189</v>
      </c>
      <c r="B1421" s="39" t="s">
        <v>2837</v>
      </c>
      <c r="C1421" s="39" t="s">
        <v>2838</v>
      </c>
      <c r="D1421" s="57"/>
      <c r="E1421" s="45">
        <v>5</v>
      </c>
      <c r="F1421" s="45">
        <v>1900000</v>
      </c>
      <c r="G1421" s="42">
        <f t="shared" si="79"/>
        <v>73.07692307692308</v>
      </c>
      <c r="H1421" s="43">
        <f t="shared" si="78"/>
        <v>380000</v>
      </c>
      <c r="I1421" s="57"/>
      <c r="J1421" s="58"/>
      <c r="K1421" s="58"/>
      <c r="L1421" s="57" t="s">
        <v>7419</v>
      </c>
      <c r="M1421" s="57"/>
      <c r="N1421" t="s">
        <v>10939</v>
      </c>
      <c r="T1421" s="2">
        <v>2</v>
      </c>
      <c r="U1421" s="2">
        <f t="shared" si="80"/>
        <v>3</v>
      </c>
    </row>
    <row r="1422" spans="1:21" customFormat="1" ht="15" x14ac:dyDescent="0.25">
      <c r="A1422" s="38" t="s">
        <v>5189</v>
      </c>
      <c r="B1422" s="39" t="s">
        <v>2839</v>
      </c>
      <c r="C1422" s="39" t="s">
        <v>2840</v>
      </c>
      <c r="D1422" s="57"/>
      <c r="E1422" s="45">
        <v>4</v>
      </c>
      <c r="F1422" s="45">
        <v>1292000</v>
      </c>
      <c r="G1422" s="42">
        <f t="shared" si="79"/>
        <v>49.692307692307693</v>
      </c>
      <c r="H1422" s="43">
        <f t="shared" si="78"/>
        <v>323000</v>
      </c>
      <c r="I1422" s="57"/>
      <c r="J1422" s="58"/>
      <c r="K1422" s="58"/>
      <c r="L1422" s="57" t="s">
        <v>7419</v>
      </c>
      <c r="M1422" s="57"/>
      <c r="N1422" t="s">
        <v>10939</v>
      </c>
      <c r="T1422" s="2">
        <v>12</v>
      </c>
      <c r="U1422" s="2">
        <f t="shared" si="80"/>
        <v>-8</v>
      </c>
    </row>
    <row r="1423" spans="1:21" customFormat="1" ht="15" x14ac:dyDescent="0.25">
      <c r="A1423" s="38" t="s">
        <v>5189</v>
      </c>
      <c r="B1423" s="39" t="s">
        <v>2841</v>
      </c>
      <c r="C1423" s="39" t="s">
        <v>2842</v>
      </c>
      <c r="D1423" s="57"/>
      <c r="E1423" s="45">
        <v>6</v>
      </c>
      <c r="F1423" s="45">
        <v>1674000</v>
      </c>
      <c r="G1423" s="42">
        <f t="shared" si="79"/>
        <v>64.384615384615387</v>
      </c>
      <c r="H1423" s="43">
        <f t="shared" si="78"/>
        <v>279000</v>
      </c>
      <c r="I1423" s="57"/>
      <c r="J1423" s="58"/>
      <c r="K1423" s="58"/>
      <c r="L1423" s="57" t="s">
        <v>7419</v>
      </c>
      <c r="M1423" s="57"/>
      <c r="N1423" t="s">
        <v>10939</v>
      </c>
      <c r="T1423" s="2">
        <v>14</v>
      </c>
      <c r="U1423" s="2">
        <f t="shared" si="80"/>
        <v>-8</v>
      </c>
    </row>
    <row r="1424" spans="1:21" customFormat="1" ht="15" x14ac:dyDescent="0.25">
      <c r="A1424" s="38" t="s">
        <v>5189</v>
      </c>
      <c r="B1424" s="39" t="s">
        <v>2843</v>
      </c>
      <c r="C1424" s="39" t="s">
        <v>2844</v>
      </c>
      <c r="D1424" s="57"/>
      <c r="E1424" s="45">
        <v>5</v>
      </c>
      <c r="F1424" s="45">
        <v>1495021.016875</v>
      </c>
      <c r="G1424" s="42">
        <f t="shared" si="79"/>
        <v>57.500808341346151</v>
      </c>
      <c r="H1424" s="43">
        <f t="shared" si="78"/>
        <v>299004.20337499998</v>
      </c>
      <c r="I1424" s="57"/>
      <c r="J1424" s="58"/>
      <c r="K1424" s="58"/>
      <c r="L1424" s="57" t="s">
        <v>7419</v>
      </c>
      <c r="M1424" s="57"/>
      <c r="N1424" t="s">
        <v>10939</v>
      </c>
      <c r="O1424" s="2"/>
      <c r="P1424" s="2"/>
      <c r="Q1424" s="2"/>
      <c r="R1424" s="2"/>
      <c r="S1424" s="2"/>
      <c r="T1424" s="2">
        <v>0</v>
      </c>
      <c r="U1424" s="2">
        <f t="shared" si="80"/>
        <v>5</v>
      </c>
    </row>
    <row r="1425" spans="1:21" customFormat="1" ht="15" x14ac:dyDescent="0.25">
      <c r="A1425" s="38" t="s">
        <v>5189</v>
      </c>
      <c r="B1425" s="39" t="s">
        <v>2845</v>
      </c>
      <c r="C1425" s="39" t="s">
        <v>2846</v>
      </c>
      <c r="D1425" s="57"/>
      <c r="E1425" s="45">
        <v>5</v>
      </c>
      <c r="F1425" s="45">
        <v>1825000</v>
      </c>
      <c r="G1425" s="42">
        <f t="shared" si="79"/>
        <v>70.192307692307693</v>
      </c>
      <c r="H1425" s="43">
        <f t="shared" si="78"/>
        <v>365000</v>
      </c>
      <c r="I1425" s="57"/>
      <c r="J1425" s="58"/>
      <c r="K1425" s="58"/>
      <c r="L1425" s="57" t="s">
        <v>7419</v>
      </c>
      <c r="M1425" s="57"/>
      <c r="N1425" t="s">
        <v>10939</v>
      </c>
      <c r="T1425" s="2">
        <v>5</v>
      </c>
      <c r="U1425" s="2">
        <f t="shared" si="80"/>
        <v>0</v>
      </c>
    </row>
    <row r="1426" spans="1:21" customFormat="1" ht="15" x14ac:dyDescent="0.25">
      <c r="A1426" s="38" t="s">
        <v>5189</v>
      </c>
      <c r="B1426" s="39" t="s">
        <v>2847</v>
      </c>
      <c r="C1426" s="39" t="s">
        <v>2848</v>
      </c>
      <c r="D1426" s="57"/>
      <c r="E1426" s="45">
        <v>24</v>
      </c>
      <c r="F1426" s="45">
        <v>1872000.0003658887</v>
      </c>
      <c r="G1426" s="42">
        <f t="shared" si="79"/>
        <v>72.00000001407264</v>
      </c>
      <c r="H1426" s="43">
        <f t="shared" si="78"/>
        <v>78000.000015245358</v>
      </c>
      <c r="I1426" s="57"/>
      <c r="J1426" s="58"/>
      <c r="K1426" s="58"/>
      <c r="L1426" s="57" t="s">
        <v>7419</v>
      </c>
      <c r="M1426" s="57"/>
      <c r="N1426" t="s">
        <v>10939</v>
      </c>
      <c r="T1426" s="2">
        <v>8</v>
      </c>
      <c r="U1426" s="2">
        <f t="shared" si="80"/>
        <v>16</v>
      </c>
    </row>
    <row r="1427" spans="1:21" customFormat="1" ht="15" x14ac:dyDescent="0.25">
      <c r="A1427" s="38" t="s">
        <v>5189</v>
      </c>
      <c r="B1427" s="39" t="s">
        <v>2849</v>
      </c>
      <c r="C1427" s="39" t="s">
        <v>2850</v>
      </c>
      <c r="D1427" s="57"/>
      <c r="E1427" s="45">
        <v>82</v>
      </c>
      <c r="F1427" s="45">
        <v>7062755.176149833</v>
      </c>
      <c r="G1427" s="42">
        <f t="shared" si="79"/>
        <v>271.64442985191664</v>
      </c>
      <c r="H1427" s="43">
        <f t="shared" si="78"/>
        <v>86131.160684754068</v>
      </c>
      <c r="I1427" s="57"/>
      <c r="J1427" s="58"/>
      <c r="K1427" s="58"/>
      <c r="L1427" s="57" t="s">
        <v>7419</v>
      </c>
      <c r="M1427" s="57"/>
      <c r="N1427" t="s">
        <v>10939</v>
      </c>
      <c r="T1427" s="2">
        <v>43</v>
      </c>
      <c r="U1427" s="2">
        <f t="shared" si="80"/>
        <v>39</v>
      </c>
    </row>
    <row r="1428" spans="1:21" customFormat="1" ht="15" x14ac:dyDescent="0.25">
      <c r="A1428" s="38" t="s">
        <v>5189</v>
      </c>
      <c r="B1428" s="39" t="s">
        <v>2851</v>
      </c>
      <c r="C1428" s="39" t="s">
        <v>2852</v>
      </c>
      <c r="D1428" s="57"/>
      <c r="E1428" s="45">
        <v>70</v>
      </c>
      <c r="F1428" s="45">
        <v>8945132.7406699993</v>
      </c>
      <c r="G1428" s="42">
        <f t="shared" si="79"/>
        <v>344.04356694884615</v>
      </c>
      <c r="H1428" s="43">
        <f t="shared" si="78"/>
        <v>127787.61058099999</v>
      </c>
      <c r="I1428" s="57"/>
      <c r="J1428" s="58"/>
      <c r="K1428" s="58">
        <v>0</v>
      </c>
      <c r="L1428" s="57" t="s">
        <v>7420</v>
      </c>
      <c r="M1428" s="57"/>
      <c r="N1428" t="s">
        <v>10937</v>
      </c>
      <c r="T1428" s="2">
        <v>0</v>
      </c>
      <c r="U1428" s="2">
        <f t="shared" si="80"/>
        <v>70</v>
      </c>
    </row>
    <row r="1429" spans="1:21" customFormat="1" ht="15" x14ac:dyDescent="0.25">
      <c r="A1429" s="38" t="s">
        <v>5189</v>
      </c>
      <c r="B1429" s="39" t="s">
        <v>2853</v>
      </c>
      <c r="C1429" s="39" t="s">
        <v>2854</v>
      </c>
      <c r="D1429" s="57"/>
      <c r="E1429" s="45">
        <v>22</v>
      </c>
      <c r="F1429" s="45">
        <v>5582449.1066739997</v>
      </c>
      <c r="G1429" s="42">
        <f t="shared" si="79"/>
        <v>214.70958102592306</v>
      </c>
      <c r="H1429" s="43">
        <f t="shared" si="78"/>
        <v>253747.68666699997</v>
      </c>
      <c r="I1429" s="57"/>
      <c r="J1429" s="58"/>
      <c r="K1429" s="58"/>
      <c r="L1429" s="57" t="s">
        <v>7419</v>
      </c>
      <c r="M1429" s="57"/>
      <c r="N1429" t="s">
        <v>10939</v>
      </c>
      <c r="O1429" s="2"/>
      <c r="P1429" s="2"/>
      <c r="Q1429" s="2"/>
      <c r="R1429" s="2"/>
      <c r="S1429" s="2"/>
      <c r="T1429" s="2">
        <v>22</v>
      </c>
      <c r="U1429" s="2">
        <f t="shared" si="80"/>
        <v>0</v>
      </c>
    </row>
    <row r="1430" spans="1:21" customFormat="1" ht="15" x14ac:dyDescent="0.25">
      <c r="A1430" s="38" t="s">
        <v>5189</v>
      </c>
      <c r="B1430" s="39" t="s">
        <v>2855</v>
      </c>
      <c r="C1430" s="39" t="s">
        <v>2856</v>
      </c>
      <c r="D1430" s="57"/>
      <c r="E1430" s="45">
        <v>2</v>
      </c>
      <c r="F1430" s="45">
        <v>492083.84411800001</v>
      </c>
      <c r="G1430" s="42">
        <f t="shared" si="79"/>
        <v>18.926301696846153</v>
      </c>
      <c r="H1430" s="43">
        <f t="shared" si="78"/>
        <v>246041.922059</v>
      </c>
      <c r="I1430" s="57"/>
      <c r="J1430" s="58"/>
      <c r="K1430" s="58"/>
      <c r="L1430" s="57" t="s">
        <v>7419</v>
      </c>
      <c r="M1430" s="57"/>
      <c r="N1430" t="s">
        <v>10939</v>
      </c>
      <c r="O1430" s="2"/>
      <c r="P1430" s="2"/>
      <c r="Q1430" s="2"/>
      <c r="R1430" s="2"/>
      <c r="S1430" s="2"/>
      <c r="T1430" s="2">
        <v>2</v>
      </c>
      <c r="U1430" s="2">
        <f t="shared" si="80"/>
        <v>0</v>
      </c>
    </row>
    <row r="1431" spans="1:21" customFormat="1" ht="15" x14ac:dyDescent="0.25">
      <c r="A1431" s="38" t="s">
        <v>5189</v>
      </c>
      <c r="B1431" s="39" t="s">
        <v>2857</v>
      </c>
      <c r="C1431" s="39" t="s">
        <v>2858</v>
      </c>
      <c r="D1431" s="57"/>
      <c r="E1431" s="45">
        <v>38</v>
      </c>
      <c r="F1431" s="45">
        <v>5982564.102564103</v>
      </c>
      <c r="G1431" s="42">
        <f t="shared" si="79"/>
        <v>230.09861932938858</v>
      </c>
      <c r="H1431" s="43">
        <f t="shared" si="78"/>
        <v>157435.89743589744</v>
      </c>
      <c r="I1431" s="57"/>
      <c r="J1431" s="58"/>
      <c r="K1431" s="58"/>
      <c r="L1431" s="57" t="s">
        <v>7419</v>
      </c>
      <c r="M1431" s="57"/>
      <c r="N1431" t="s">
        <v>10939</v>
      </c>
      <c r="T1431" s="2">
        <v>42</v>
      </c>
      <c r="U1431" s="2">
        <f t="shared" si="80"/>
        <v>-4</v>
      </c>
    </row>
    <row r="1432" spans="1:21" customFormat="1" ht="15" x14ac:dyDescent="0.25">
      <c r="A1432" s="38" t="s">
        <v>5189</v>
      </c>
      <c r="B1432" s="39" t="s">
        <v>2859</v>
      </c>
      <c r="C1432" s="39" t="s">
        <v>2860</v>
      </c>
      <c r="D1432" s="57"/>
      <c r="E1432" s="45">
        <v>7</v>
      </c>
      <c r="F1432" s="45">
        <v>875283.80625000002</v>
      </c>
      <c r="G1432" s="42">
        <f t="shared" si="79"/>
        <v>33.664761778846156</v>
      </c>
      <c r="H1432" s="43">
        <f t="shared" si="78"/>
        <v>125040.54375</v>
      </c>
      <c r="I1432" s="57"/>
      <c r="J1432" s="58"/>
      <c r="K1432" s="58"/>
      <c r="L1432" s="57" t="s">
        <v>7419</v>
      </c>
      <c r="M1432" s="57"/>
      <c r="N1432" t="s">
        <v>10939</v>
      </c>
      <c r="O1432" s="2"/>
      <c r="P1432" s="2"/>
      <c r="Q1432" s="2"/>
      <c r="R1432" s="2"/>
      <c r="S1432" s="2"/>
      <c r="T1432" s="2">
        <v>4</v>
      </c>
      <c r="U1432" s="2">
        <f t="shared" si="80"/>
        <v>3</v>
      </c>
    </row>
    <row r="1433" spans="1:21" customFormat="1" ht="22.5" x14ac:dyDescent="0.25">
      <c r="A1433" s="38" t="s">
        <v>5189</v>
      </c>
      <c r="B1433" s="39" t="s">
        <v>2861</v>
      </c>
      <c r="C1433" s="39" t="s">
        <v>2862</v>
      </c>
      <c r="D1433" s="57"/>
      <c r="E1433" s="45">
        <v>7</v>
      </c>
      <c r="F1433" s="45">
        <v>3150000</v>
      </c>
      <c r="G1433" s="42">
        <f t="shared" si="79"/>
        <v>121.15384615384616</v>
      </c>
      <c r="H1433" s="43">
        <f t="shared" si="78"/>
        <v>450000</v>
      </c>
      <c r="I1433" s="57"/>
      <c r="J1433" s="58"/>
      <c r="K1433" s="58"/>
      <c r="L1433" s="57" t="s">
        <v>7419</v>
      </c>
      <c r="M1433" s="57"/>
      <c r="N1433" t="s">
        <v>10939</v>
      </c>
      <c r="T1433" s="2">
        <v>1</v>
      </c>
      <c r="U1433" s="2">
        <f t="shared" si="80"/>
        <v>6</v>
      </c>
    </row>
    <row r="1434" spans="1:21" customFormat="1" ht="22.5" x14ac:dyDescent="0.25">
      <c r="A1434" s="38" t="s">
        <v>5189</v>
      </c>
      <c r="B1434" s="39" t="s">
        <v>2863</v>
      </c>
      <c r="C1434" s="39" t="s">
        <v>2864</v>
      </c>
      <c r="D1434" s="57"/>
      <c r="E1434" s="45">
        <v>2</v>
      </c>
      <c r="F1434" s="45">
        <v>3340000</v>
      </c>
      <c r="G1434" s="42">
        <f t="shared" si="79"/>
        <v>128.46153846153845</v>
      </c>
      <c r="H1434" s="43">
        <f t="shared" si="78"/>
        <v>1670000</v>
      </c>
      <c r="I1434" s="57"/>
      <c r="J1434" s="58"/>
      <c r="K1434" s="58"/>
      <c r="L1434" s="57" t="s">
        <v>7419</v>
      </c>
      <c r="M1434" s="57"/>
      <c r="N1434" t="s">
        <v>10939</v>
      </c>
      <c r="T1434" s="2">
        <v>1</v>
      </c>
      <c r="U1434" s="2">
        <f t="shared" si="80"/>
        <v>1</v>
      </c>
    </row>
    <row r="1435" spans="1:21" customFormat="1" ht="22.5" x14ac:dyDescent="0.25">
      <c r="A1435" s="38" t="s">
        <v>5189</v>
      </c>
      <c r="B1435" s="39" t="s">
        <v>2865</v>
      </c>
      <c r="C1435" s="39" t="s">
        <v>2866</v>
      </c>
      <c r="D1435" s="57"/>
      <c r="E1435" s="45">
        <v>21</v>
      </c>
      <c r="F1435" s="45">
        <v>525000</v>
      </c>
      <c r="G1435" s="42">
        <f t="shared" si="79"/>
        <v>20.192307692307693</v>
      </c>
      <c r="H1435" s="43">
        <f t="shared" si="78"/>
        <v>25000</v>
      </c>
      <c r="I1435" s="57"/>
      <c r="J1435" s="58"/>
      <c r="K1435" s="58"/>
      <c r="L1435" s="57" t="s">
        <v>7419</v>
      </c>
      <c r="M1435" s="57"/>
      <c r="N1435" t="s">
        <v>10939</v>
      </c>
      <c r="T1435" s="2">
        <v>15</v>
      </c>
      <c r="U1435" s="2">
        <f t="shared" si="80"/>
        <v>6</v>
      </c>
    </row>
    <row r="1436" spans="1:21" customFormat="1" ht="15" x14ac:dyDescent="0.25">
      <c r="A1436" s="38" t="s">
        <v>5189</v>
      </c>
      <c r="B1436" s="39" t="s">
        <v>2867</v>
      </c>
      <c r="C1436" s="39" t="s">
        <v>2868</v>
      </c>
      <c r="D1436" s="57"/>
      <c r="E1436" s="45">
        <v>23</v>
      </c>
      <c r="F1436" s="45">
        <v>3138222.2234999998</v>
      </c>
      <c r="G1436" s="42">
        <f t="shared" si="79"/>
        <v>120.70085474999999</v>
      </c>
      <c r="H1436" s="43">
        <f t="shared" si="78"/>
        <v>136444.44449999998</v>
      </c>
      <c r="I1436" s="57"/>
      <c r="J1436" s="58"/>
      <c r="K1436" s="58"/>
      <c r="L1436" s="57" t="s">
        <v>7419</v>
      </c>
      <c r="M1436" s="57"/>
      <c r="N1436" t="s">
        <v>10939</v>
      </c>
      <c r="O1436" s="2"/>
      <c r="P1436" s="2"/>
      <c r="Q1436" s="2"/>
      <c r="R1436" s="2"/>
      <c r="S1436" s="2"/>
      <c r="T1436" s="2">
        <v>23</v>
      </c>
      <c r="U1436" s="2">
        <f t="shared" si="80"/>
        <v>0</v>
      </c>
    </row>
    <row r="1437" spans="1:21" customFormat="1" ht="15" x14ac:dyDescent="0.25">
      <c r="A1437" s="38" t="s">
        <v>5189</v>
      </c>
      <c r="B1437" s="39" t="s">
        <v>2869</v>
      </c>
      <c r="C1437" s="39" t="s">
        <v>2870</v>
      </c>
      <c r="D1437" s="57"/>
      <c r="E1437" s="45">
        <v>5</v>
      </c>
      <c r="F1437" s="45">
        <v>16500</v>
      </c>
      <c r="G1437" s="42">
        <f t="shared" si="79"/>
        <v>0.63461538461538458</v>
      </c>
      <c r="H1437" s="43">
        <f t="shared" si="78"/>
        <v>3300</v>
      </c>
      <c r="I1437" s="57"/>
      <c r="J1437" s="58"/>
      <c r="K1437" s="58"/>
      <c r="L1437" s="57" t="s">
        <v>7419</v>
      </c>
      <c r="M1437" s="57"/>
      <c r="N1437" t="s">
        <v>10939</v>
      </c>
      <c r="O1437" s="2"/>
      <c r="P1437" s="2"/>
      <c r="Q1437" s="2"/>
      <c r="R1437" s="2"/>
      <c r="S1437" s="2"/>
      <c r="T1437" s="2">
        <v>5</v>
      </c>
      <c r="U1437" s="2">
        <f t="shared" si="80"/>
        <v>0</v>
      </c>
    </row>
    <row r="1438" spans="1:21" customFormat="1" ht="15" x14ac:dyDescent="0.25">
      <c r="A1438" s="38" t="s">
        <v>5189</v>
      </c>
      <c r="B1438" s="39" t="s">
        <v>2871</v>
      </c>
      <c r="C1438" s="39" t="s">
        <v>2872</v>
      </c>
      <c r="D1438" s="57"/>
      <c r="E1438" s="45">
        <v>18</v>
      </c>
      <c r="F1438" s="45">
        <v>2736000</v>
      </c>
      <c r="G1438" s="42">
        <f t="shared" si="79"/>
        <v>105.23076923076923</v>
      </c>
      <c r="H1438" s="43">
        <f t="shared" si="78"/>
        <v>152000</v>
      </c>
      <c r="I1438" s="57"/>
      <c r="J1438" s="58"/>
      <c r="K1438" s="58"/>
      <c r="L1438" s="57" t="s">
        <v>7419</v>
      </c>
      <c r="M1438" s="57"/>
      <c r="N1438" t="s">
        <v>10939</v>
      </c>
      <c r="T1438" s="2">
        <v>0</v>
      </c>
      <c r="U1438" s="2">
        <f t="shared" si="80"/>
        <v>18</v>
      </c>
    </row>
    <row r="1439" spans="1:21" customFormat="1" ht="15" x14ac:dyDescent="0.25">
      <c r="A1439" s="38" t="s">
        <v>5189</v>
      </c>
      <c r="B1439" s="39" t="s">
        <v>2873</v>
      </c>
      <c r="C1439" s="39" t="s">
        <v>2874</v>
      </c>
      <c r="D1439" s="57"/>
      <c r="E1439" s="45">
        <v>1</v>
      </c>
      <c r="F1439" s="45">
        <v>150000</v>
      </c>
      <c r="G1439" s="42">
        <f t="shared" si="79"/>
        <v>5.7692307692307692</v>
      </c>
      <c r="H1439" s="43">
        <f t="shared" si="78"/>
        <v>150000</v>
      </c>
      <c r="I1439" s="57"/>
      <c r="J1439" s="58"/>
      <c r="K1439" s="58"/>
      <c r="L1439" s="57" t="s">
        <v>7419</v>
      </c>
      <c r="M1439" s="57"/>
      <c r="N1439" t="s">
        <v>10939</v>
      </c>
      <c r="T1439" s="2">
        <v>1</v>
      </c>
      <c r="U1439" s="2">
        <f t="shared" si="80"/>
        <v>0</v>
      </c>
    </row>
    <row r="1440" spans="1:21" customFormat="1" ht="15" x14ac:dyDescent="0.25">
      <c r="A1440" s="38" t="s">
        <v>5189</v>
      </c>
      <c r="B1440" s="39" t="s">
        <v>2875</v>
      </c>
      <c r="C1440" s="39" t="s">
        <v>2876</v>
      </c>
      <c r="D1440" s="57"/>
      <c r="E1440" s="45">
        <v>4</v>
      </c>
      <c r="F1440" s="45">
        <v>40188.888000000006</v>
      </c>
      <c r="G1440" s="42">
        <f t="shared" si="79"/>
        <v>1.5457264615384618</v>
      </c>
      <c r="H1440" s="43">
        <f t="shared" si="78"/>
        <v>10047.222000000002</v>
      </c>
      <c r="I1440" s="57"/>
      <c r="J1440" s="58"/>
      <c r="K1440" s="58"/>
      <c r="L1440" s="57" t="s">
        <v>7419</v>
      </c>
      <c r="M1440" s="57"/>
      <c r="N1440" t="s">
        <v>10939</v>
      </c>
      <c r="O1440" s="2"/>
      <c r="P1440" s="2"/>
      <c r="Q1440" s="2"/>
      <c r="R1440" s="2"/>
      <c r="S1440" s="2"/>
      <c r="T1440" s="2">
        <v>50</v>
      </c>
      <c r="U1440" s="2">
        <f t="shared" si="80"/>
        <v>-46</v>
      </c>
    </row>
    <row r="1441" spans="1:21" customFormat="1" ht="15" x14ac:dyDescent="0.25">
      <c r="A1441" s="38" t="s">
        <v>5189</v>
      </c>
      <c r="B1441" s="39" t="s">
        <v>2877</v>
      </c>
      <c r="C1441" s="39" t="s">
        <v>2878</v>
      </c>
      <c r="D1441" s="57"/>
      <c r="E1441" s="45">
        <v>63</v>
      </c>
      <c r="F1441" s="45">
        <v>6114272.7272727303</v>
      </c>
      <c r="G1441" s="42">
        <f t="shared" si="79"/>
        <v>235.16433566433579</v>
      </c>
      <c r="H1441" s="43">
        <f t="shared" si="78"/>
        <v>97051.9480519481</v>
      </c>
      <c r="I1441" s="57"/>
      <c r="J1441" s="58"/>
      <c r="K1441" s="58"/>
      <c r="L1441" s="57" t="s">
        <v>7419</v>
      </c>
      <c r="M1441" s="57"/>
      <c r="N1441" t="s">
        <v>10939</v>
      </c>
      <c r="O1441" s="2"/>
      <c r="P1441" s="2"/>
      <c r="Q1441" s="2"/>
      <c r="R1441" s="2"/>
      <c r="S1441" s="2"/>
      <c r="T1441" s="2">
        <v>63</v>
      </c>
      <c r="U1441" s="2">
        <f t="shared" si="80"/>
        <v>0</v>
      </c>
    </row>
    <row r="1442" spans="1:21" customFormat="1" ht="15" x14ac:dyDescent="0.25">
      <c r="A1442" s="38" t="s">
        <v>5189</v>
      </c>
      <c r="B1442" s="39" t="s">
        <v>2879</v>
      </c>
      <c r="C1442" s="39" t="s">
        <v>2880</v>
      </c>
      <c r="D1442" s="57"/>
      <c r="E1442" s="45">
        <v>51</v>
      </c>
      <c r="F1442" s="45">
        <v>6628506.9249956897</v>
      </c>
      <c r="G1442" s="42">
        <f t="shared" si="79"/>
        <v>254.94257403829576</v>
      </c>
      <c r="H1442" s="43">
        <f t="shared" si="78"/>
        <v>129970.72401952333</v>
      </c>
      <c r="I1442" s="57"/>
      <c r="J1442" s="58"/>
      <c r="K1442" s="58"/>
      <c r="L1442" s="57" t="s">
        <v>7419</v>
      </c>
      <c r="M1442" s="57"/>
      <c r="N1442" t="s">
        <v>10939</v>
      </c>
      <c r="O1442" s="2"/>
      <c r="P1442" s="2"/>
      <c r="Q1442" s="2"/>
      <c r="R1442" s="2"/>
      <c r="S1442" s="2"/>
      <c r="T1442" s="2">
        <v>51</v>
      </c>
      <c r="U1442" s="2">
        <f t="shared" si="80"/>
        <v>0</v>
      </c>
    </row>
    <row r="1443" spans="1:21" customFormat="1" ht="15" x14ac:dyDescent="0.25">
      <c r="A1443" s="38" t="s">
        <v>5189</v>
      </c>
      <c r="B1443" s="39" t="s">
        <v>2881</v>
      </c>
      <c r="C1443" s="39" t="s">
        <v>2882</v>
      </c>
      <c r="D1443" s="57"/>
      <c r="E1443" s="45">
        <v>2</v>
      </c>
      <c r="F1443" s="45">
        <v>1700000</v>
      </c>
      <c r="G1443" s="42">
        <f t="shared" si="79"/>
        <v>65.384615384615387</v>
      </c>
      <c r="H1443" s="43">
        <f t="shared" si="78"/>
        <v>850000</v>
      </c>
      <c r="I1443" s="57"/>
      <c r="J1443" s="58"/>
      <c r="K1443" s="58"/>
      <c r="L1443" s="57" t="s">
        <v>7419</v>
      </c>
      <c r="M1443" s="57"/>
      <c r="N1443" t="s">
        <v>10939</v>
      </c>
      <c r="O1443" s="2"/>
      <c r="P1443" s="2"/>
      <c r="Q1443" s="2"/>
      <c r="R1443" s="2"/>
      <c r="S1443" s="2"/>
      <c r="T1443" s="2">
        <v>2</v>
      </c>
      <c r="U1443" s="2">
        <f t="shared" si="80"/>
        <v>0</v>
      </c>
    </row>
    <row r="1444" spans="1:21" customFormat="1" ht="15" x14ac:dyDescent="0.25">
      <c r="A1444" s="38" t="s">
        <v>5189</v>
      </c>
      <c r="B1444" s="39" t="s">
        <v>2883</v>
      </c>
      <c r="C1444" s="39" t="s">
        <v>2884</v>
      </c>
      <c r="D1444" s="57"/>
      <c r="E1444" s="45">
        <v>1</v>
      </c>
      <c r="F1444" s="45">
        <v>344000</v>
      </c>
      <c r="G1444" s="42">
        <f t="shared" si="79"/>
        <v>13.23076923076923</v>
      </c>
      <c r="H1444" s="43">
        <f t="shared" si="78"/>
        <v>344000</v>
      </c>
      <c r="I1444" s="57"/>
      <c r="J1444" s="58"/>
      <c r="K1444" s="58">
        <v>0</v>
      </c>
      <c r="L1444" s="57" t="s">
        <v>7420</v>
      </c>
      <c r="M1444" s="57"/>
      <c r="N1444" t="s">
        <v>10937</v>
      </c>
      <c r="T1444" s="2">
        <v>0</v>
      </c>
      <c r="U1444" s="2">
        <f t="shared" si="80"/>
        <v>1</v>
      </c>
    </row>
    <row r="1445" spans="1:21" customFormat="1" ht="22.5" x14ac:dyDescent="0.25">
      <c r="A1445" s="38" t="s">
        <v>5189</v>
      </c>
      <c r="B1445" s="39" t="s">
        <v>2885</v>
      </c>
      <c r="C1445" s="39" t="s">
        <v>2886</v>
      </c>
      <c r="D1445" s="57"/>
      <c r="E1445" s="45">
        <v>1</v>
      </c>
      <c r="F1445" s="45">
        <v>80000</v>
      </c>
      <c r="G1445" s="42">
        <f t="shared" si="79"/>
        <v>3.0769230769230771</v>
      </c>
      <c r="H1445" s="43">
        <f t="shared" si="78"/>
        <v>80000</v>
      </c>
      <c r="I1445" s="57"/>
      <c r="J1445" s="58"/>
      <c r="K1445" s="58"/>
      <c r="L1445" s="57" t="s">
        <v>7419</v>
      </c>
      <c r="M1445" s="57"/>
      <c r="N1445" t="s">
        <v>10939</v>
      </c>
      <c r="T1445" s="2">
        <v>0</v>
      </c>
      <c r="U1445" s="2">
        <f t="shared" si="80"/>
        <v>1</v>
      </c>
    </row>
    <row r="1446" spans="1:21" customFormat="1" ht="22.5" x14ac:dyDescent="0.25">
      <c r="A1446" s="38" t="s">
        <v>5189</v>
      </c>
      <c r="B1446" s="39" t="s">
        <v>2887</v>
      </c>
      <c r="C1446" s="39" t="s">
        <v>2888</v>
      </c>
      <c r="D1446" s="57"/>
      <c r="E1446" s="45">
        <v>1</v>
      </c>
      <c r="F1446" s="45">
        <v>1650000</v>
      </c>
      <c r="G1446" s="42">
        <f t="shared" si="79"/>
        <v>63.46153846153846</v>
      </c>
      <c r="H1446" s="43">
        <f t="shared" si="78"/>
        <v>1650000</v>
      </c>
      <c r="I1446" s="57"/>
      <c r="J1446" s="58"/>
      <c r="K1446" s="58">
        <v>0</v>
      </c>
      <c r="L1446" s="57" t="s">
        <v>7420</v>
      </c>
      <c r="M1446" s="57"/>
      <c r="N1446" t="s">
        <v>10937</v>
      </c>
      <c r="T1446" s="2">
        <v>0</v>
      </c>
      <c r="U1446" s="2">
        <f t="shared" si="80"/>
        <v>1</v>
      </c>
    </row>
    <row r="1447" spans="1:21" customFormat="1" ht="15" x14ac:dyDescent="0.25">
      <c r="A1447" s="38" t="s">
        <v>5189</v>
      </c>
      <c r="B1447" s="39" t="s">
        <v>2889</v>
      </c>
      <c r="C1447" s="39" t="s">
        <v>2890</v>
      </c>
      <c r="D1447" s="57"/>
      <c r="E1447" s="45">
        <v>48</v>
      </c>
      <c r="F1447" s="45">
        <v>16433368.398721566</v>
      </c>
      <c r="G1447" s="42">
        <f t="shared" si="79"/>
        <v>632.05263072006028</v>
      </c>
      <c r="H1447" s="43">
        <f t="shared" si="78"/>
        <v>342361.84164003265</v>
      </c>
      <c r="I1447" s="57"/>
      <c r="J1447" s="58"/>
      <c r="K1447" s="58"/>
      <c r="L1447" s="57" t="s">
        <v>7419</v>
      </c>
      <c r="M1447" s="57"/>
      <c r="N1447" t="s">
        <v>10939</v>
      </c>
      <c r="T1447" s="2">
        <v>44</v>
      </c>
      <c r="U1447" s="2">
        <f t="shared" si="80"/>
        <v>4</v>
      </c>
    </row>
    <row r="1448" spans="1:21" customFormat="1" ht="15" x14ac:dyDescent="0.25">
      <c r="A1448" s="38" t="s">
        <v>5189</v>
      </c>
      <c r="B1448" s="39" t="s">
        <v>2891</v>
      </c>
      <c r="C1448" s="39" t="s">
        <v>2892</v>
      </c>
      <c r="D1448" s="57"/>
      <c r="E1448" s="45">
        <v>8</v>
      </c>
      <c r="F1448" s="45">
        <v>2400000</v>
      </c>
      <c r="G1448" s="42">
        <f t="shared" si="79"/>
        <v>92.307692307692307</v>
      </c>
      <c r="H1448" s="43">
        <f t="shared" si="78"/>
        <v>300000</v>
      </c>
      <c r="I1448" s="57"/>
      <c r="J1448" s="58"/>
      <c r="K1448" s="58">
        <v>0</v>
      </c>
      <c r="L1448" s="57" t="s">
        <v>7420</v>
      </c>
      <c r="M1448" s="57"/>
      <c r="N1448" t="s">
        <v>10937</v>
      </c>
      <c r="T1448" s="2">
        <v>0</v>
      </c>
      <c r="U1448" s="2">
        <f t="shared" si="80"/>
        <v>8</v>
      </c>
    </row>
    <row r="1449" spans="1:21" customFormat="1" ht="15" x14ac:dyDescent="0.25">
      <c r="A1449" s="38" t="s">
        <v>5189</v>
      </c>
      <c r="B1449" s="39" t="s">
        <v>2893</v>
      </c>
      <c r="C1449" s="39" t="s">
        <v>2894</v>
      </c>
      <c r="D1449" s="57"/>
      <c r="E1449" s="45">
        <v>6</v>
      </c>
      <c r="F1449" s="45">
        <v>1800000</v>
      </c>
      <c r="G1449" s="42">
        <f t="shared" si="79"/>
        <v>69.230769230769226</v>
      </c>
      <c r="H1449" s="43">
        <f t="shared" si="78"/>
        <v>300000</v>
      </c>
      <c r="I1449" s="57"/>
      <c r="J1449" s="58"/>
      <c r="K1449" s="58"/>
      <c r="L1449" s="57" t="s">
        <v>7419</v>
      </c>
      <c r="M1449" s="57"/>
      <c r="N1449" t="s">
        <v>10939</v>
      </c>
      <c r="O1449" s="2"/>
      <c r="P1449" s="2"/>
      <c r="Q1449" s="2"/>
      <c r="R1449" s="2"/>
      <c r="S1449" s="2"/>
      <c r="T1449" s="2">
        <v>6</v>
      </c>
      <c r="U1449" s="2">
        <f t="shared" si="80"/>
        <v>0</v>
      </c>
    </row>
    <row r="1450" spans="1:21" customFormat="1" ht="15" x14ac:dyDescent="0.25">
      <c r="A1450" s="38" t="s">
        <v>5189</v>
      </c>
      <c r="B1450" s="39" t="s">
        <v>2895</v>
      </c>
      <c r="C1450" s="39" t="s">
        <v>2896</v>
      </c>
      <c r="D1450" s="57"/>
      <c r="E1450" s="45">
        <v>16</v>
      </c>
      <c r="F1450" s="45">
        <v>19200320.133301735</v>
      </c>
      <c r="G1450" s="42">
        <f t="shared" si="79"/>
        <v>738.4738512808359</v>
      </c>
      <c r="H1450" s="43">
        <f t="shared" si="78"/>
        <v>1200020.0083313584</v>
      </c>
      <c r="I1450" s="57"/>
      <c r="J1450" s="58"/>
      <c r="K1450" s="58"/>
      <c r="L1450" s="57" t="s">
        <v>7419</v>
      </c>
      <c r="M1450" s="57"/>
      <c r="N1450" t="s">
        <v>10939</v>
      </c>
      <c r="T1450" s="2">
        <v>13</v>
      </c>
      <c r="U1450" s="2">
        <f t="shared" si="80"/>
        <v>3</v>
      </c>
    </row>
    <row r="1451" spans="1:21" customFormat="1" ht="15" x14ac:dyDescent="0.25">
      <c r="A1451" s="38" t="s">
        <v>5189</v>
      </c>
      <c r="B1451" s="39" t="s">
        <v>2897</v>
      </c>
      <c r="C1451" s="39" t="s">
        <v>2898</v>
      </c>
      <c r="D1451" s="57"/>
      <c r="E1451" s="45">
        <v>13</v>
      </c>
      <c r="F1451" s="45">
        <v>728000</v>
      </c>
      <c r="G1451" s="42">
        <f t="shared" si="79"/>
        <v>28</v>
      </c>
      <c r="H1451" s="43">
        <f t="shared" si="78"/>
        <v>56000</v>
      </c>
      <c r="I1451" s="57"/>
      <c r="J1451" s="58"/>
      <c r="K1451" s="58"/>
      <c r="L1451" s="57" t="s">
        <v>7419</v>
      </c>
      <c r="M1451" s="57"/>
      <c r="N1451" t="s">
        <v>10939</v>
      </c>
      <c r="T1451" s="2">
        <v>7</v>
      </c>
      <c r="U1451" s="2">
        <f t="shared" si="80"/>
        <v>6</v>
      </c>
    </row>
    <row r="1452" spans="1:21" customFormat="1" ht="15" x14ac:dyDescent="0.25">
      <c r="A1452" s="38" t="s">
        <v>5189</v>
      </c>
      <c r="B1452" s="39" t="s">
        <v>2899</v>
      </c>
      <c r="C1452" s="39" t="s">
        <v>2900</v>
      </c>
      <c r="D1452" s="57"/>
      <c r="E1452" s="45">
        <v>41</v>
      </c>
      <c r="F1452" s="45">
        <v>354609</v>
      </c>
      <c r="G1452" s="42">
        <f t="shared" si="79"/>
        <v>13.638807692307692</v>
      </c>
      <c r="H1452" s="43">
        <f t="shared" si="78"/>
        <v>8649</v>
      </c>
      <c r="I1452" s="57"/>
      <c r="J1452" s="58"/>
      <c r="K1452" s="58"/>
      <c r="L1452" s="57" t="s">
        <v>7419</v>
      </c>
      <c r="M1452" s="57"/>
      <c r="N1452" t="s">
        <v>10939</v>
      </c>
      <c r="T1452" s="2">
        <v>35</v>
      </c>
      <c r="U1452" s="2">
        <f t="shared" si="80"/>
        <v>6</v>
      </c>
    </row>
    <row r="1453" spans="1:21" customFormat="1" ht="15" x14ac:dyDescent="0.25">
      <c r="A1453" s="38" t="s">
        <v>5189</v>
      </c>
      <c r="B1453" s="39" t="s">
        <v>2901</v>
      </c>
      <c r="C1453" s="39" t="s">
        <v>2902</v>
      </c>
      <c r="D1453" s="57"/>
      <c r="E1453" s="45">
        <v>6</v>
      </c>
      <c r="F1453" s="45">
        <v>604399.99800000002</v>
      </c>
      <c r="G1453" s="42">
        <f t="shared" si="79"/>
        <v>23.246153769230769</v>
      </c>
      <c r="H1453" s="43">
        <f t="shared" si="78"/>
        <v>100733.333</v>
      </c>
      <c r="I1453" s="57"/>
      <c r="J1453" s="58"/>
      <c r="K1453" s="58">
        <v>0</v>
      </c>
      <c r="L1453" s="57" t="s">
        <v>7420</v>
      </c>
      <c r="M1453" s="57"/>
      <c r="N1453" t="s">
        <v>10937</v>
      </c>
      <c r="T1453" s="2">
        <v>0</v>
      </c>
      <c r="U1453" s="2">
        <f t="shared" si="80"/>
        <v>6</v>
      </c>
    </row>
    <row r="1454" spans="1:21" customFormat="1" ht="15" x14ac:dyDescent="0.25">
      <c r="A1454" s="38" t="s">
        <v>5189</v>
      </c>
      <c r="B1454" s="39" t="s">
        <v>2903</v>
      </c>
      <c r="C1454" s="39" t="s">
        <v>2904</v>
      </c>
      <c r="D1454" s="57"/>
      <c r="E1454" s="45">
        <v>5</v>
      </c>
      <c r="F1454" s="45">
        <v>1171929.8235299999</v>
      </c>
      <c r="G1454" s="42">
        <f t="shared" si="79"/>
        <v>45.074223981923076</v>
      </c>
      <c r="H1454" s="43">
        <f t="shared" si="78"/>
        <v>234385.964706</v>
      </c>
      <c r="I1454" s="57"/>
      <c r="J1454" s="58"/>
      <c r="K1454" s="58"/>
      <c r="L1454" s="57" t="s">
        <v>7419</v>
      </c>
      <c r="M1454" s="57"/>
      <c r="N1454" t="s">
        <v>10939</v>
      </c>
      <c r="O1454" s="2"/>
      <c r="P1454" s="2"/>
      <c r="Q1454" s="2"/>
      <c r="R1454" s="2"/>
      <c r="S1454" s="2"/>
      <c r="T1454" s="2">
        <v>5</v>
      </c>
      <c r="U1454" s="2">
        <f t="shared" si="80"/>
        <v>0</v>
      </c>
    </row>
    <row r="1455" spans="1:21" customFormat="1" ht="15" x14ac:dyDescent="0.25">
      <c r="A1455" s="38" t="s">
        <v>5189</v>
      </c>
      <c r="B1455" s="39" t="s">
        <v>2905</v>
      </c>
      <c r="C1455" s="39" t="s">
        <v>2906</v>
      </c>
      <c r="D1455" s="57"/>
      <c r="E1455" s="45">
        <v>39</v>
      </c>
      <c r="F1455" s="45">
        <v>8427281.4968268313</v>
      </c>
      <c r="G1455" s="42">
        <f t="shared" si="79"/>
        <v>324.1262114164166</v>
      </c>
      <c r="H1455" s="43">
        <f t="shared" si="78"/>
        <v>216084.14094427772</v>
      </c>
      <c r="I1455" s="57"/>
      <c r="J1455" s="58"/>
      <c r="K1455" s="58"/>
      <c r="L1455" s="57" t="s">
        <v>7419</v>
      </c>
      <c r="M1455" s="57"/>
      <c r="N1455" t="s">
        <v>10939</v>
      </c>
      <c r="O1455" s="2"/>
      <c r="P1455" s="2"/>
      <c r="Q1455" s="2"/>
      <c r="R1455" s="2"/>
      <c r="S1455" s="2"/>
      <c r="T1455" s="2">
        <v>32</v>
      </c>
      <c r="U1455" s="2">
        <f t="shared" si="80"/>
        <v>7</v>
      </c>
    </row>
    <row r="1456" spans="1:21" customFormat="1" ht="15" x14ac:dyDescent="0.25">
      <c r="A1456" s="38" t="s">
        <v>5189</v>
      </c>
      <c r="B1456" s="39" t="s">
        <v>2907</v>
      </c>
      <c r="C1456" s="39" t="s">
        <v>2908</v>
      </c>
      <c r="D1456" s="57"/>
      <c r="E1456" s="45">
        <v>9</v>
      </c>
      <c r="F1456" s="45">
        <v>180000</v>
      </c>
      <c r="G1456" s="42">
        <f t="shared" si="79"/>
        <v>6.9230769230769234</v>
      </c>
      <c r="H1456" s="43">
        <f t="shared" si="78"/>
        <v>20000</v>
      </c>
      <c r="I1456" s="57"/>
      <c r="J1456" s="58"/>
      <c r="K1456" s="58">
        <v>0</v>
      </c>
      <c r="L1456" s="57" t="s">
        <v>7420</v>
      </c>
      <c r="M1456" s="57"/>
      <c r="N1456" t="s">
        <v>10937</v>
      </c>
      <c r="T1456" s="2">
        <v>0</v>
      </c>
      <c r="U1456" s="2">
        <f t="shared" si="80"/>
        <v>9</v>
      </c>
    </row>
    <row r="1457" spans="1:21" customFormat="1" ht="15" x14ac:dyDescent="0.25">
      <c r="A1457" s="38" t="s">
        <v>5189</v>
      </c>
      <c r="B1457" s="39" t="s">
        <v>2909</v>
      </c>
      <c r="C1457" s="39" t="s">
        <v>2910</v>
      </c>
      <c r="D1457" s="57"/>
      <c r="E1457" s="45">
        <v>11</v>
      </c>
      <c r="F1457" s="45">
        <v>3619000</v>
      </c>
      <c r="G1457" s="42">
        <f t="shared" si="79"/>
        <v>139.19230769230768</v>
      </c>
      <c r="H1457" s="43">
        <f t="shared" si="78"/>
        <v>329000</v>
      </c>
      <c r="I1457" s="57"/>
      <c r="J1457" s="58"/>
      <c r="K1457" s="58">
        <v>0</v>
      </c>
      <c r="L1457" s="57" t="s">
        <v>7420</v>
      </c>
      <c r="M1457" s="57"/>
      <c r="N1457" t="s">
        <v>10937</v>
      </c>
      <c r="T1457" s="2">
        <v>0</v>
      </c>
      <c r="U1457" s="2">
        <f t="shared" si="80"/>
        <v>11</v>
      </c>
    </row>
    <row r="1458" spans="1:21" customFormat="1" ht="15" x14ac:dyDescent="0.25">
      <c r="A1458" s="38" t="s">
        <v>5189</v>
      </c>
      <c r="B1458" s="39" t="s">
        <v>2911</v>
      </c>
      <c r="C1458" s="39" t="s">
        <v>2912</v>
      </c>
      <c r="D1458" s="57"/>
      <c r="E1458" s="45">
        <v>21</v>
      </c>
      <c r="F1458" s="45">
        <v>1680000</v>
      </c>
      <c r="G1458" s="42">
        <f t="shared" si="79"/>
        <v>64.615384615384613</v>
      </c>
      <c r="H1458" s="43">
        <f t="shared" si="78"/>
        <v>80000</v>
      </c>
      <c r="I1458" s="57"/>
      <c r="J1458" s="58"/>
      <c r="K1458" s="58"/>
      <c r="L1458" s="57" t="s">
        <v>7419</v>
      </c>
      <c r="M1458" s="57"/>
      <c r="N1458" t="s">
        <v>10939</v>
      </c>
      <c r="O1458" s="2"/>
      <c r="P1458" s="2"/>
      <c r="Q1458" s="2"/>
      <c r="R1458" s="2"/>
      <c r="S1458" s="2"/>
      <c r="T1458" s="2">
        <v>21</v>
      </c>
      <c r="U1458" s="2">
        <f t="shared" si="80"/>
        <v>0</v>
      </c>
    </row>
    <row r="1459" spans="1:21" customFormat="1" ht="15" x14ac:dyDescent="0.25">
      <c r="A1459" s="38" t="s">
        <v>5189</v>
      </c>
      <c r="B1459" s="39" t="s">
        <v>2913</v>
      </c>
      <c r="C1459" s="39" t="s">
        <v>2914</v>
      </c>
      <c r="D1459" s="57"/>
      <c r="E1459" s="45">
        <v>5</v>
      </c>
      <c r="F1459" s="45">
        <v>400000</v>
      </c>
      <c r="G1459" s="42">
        <f t="shared" si="79"/>
        <v>15.384615384615385</v>
      </c>
      <c r="H1459" s="43">
        <f t="shared" si="78"/>
        <v>80000</v>
      </c>
      <c r="I1459" s="57"/>
      <c r="J1459" s="58"/>
      <c r="K1459" s="58"/>
      <c r="L1459" s="57" t="s">
        <v>7419</v>
      </c>
      <c r="M1459" s="57"/>
      <c r="N1459" t="s">
        <v>10939</v>
      </c>
      <c r="O1459" s="2"/>
      <c r="P1459" s="2"/>
      <c r="Q1459" s="2"/>
      <c r="R1459" s="2"/>
      <c r="S1459" s="2"/>
      <c r="T1459" s="2">
        <v>5</v>
      </c>
      <c r="U1459" s="2">
        <f t="shared" si="80"/>
        <v>0</v>
      </c>
    </row>
    <row r="1460" spans="1:21" customFormat="1" ht="22.5" x14ac:dyDescent="0.25">
      <c r="A1460" s="38" t="s">
        <v>5189</v>
      </c>
      <c r="B1460" s="39" t="s">
        <v>2915</v>
      </c>
      <c r="C1460" s="39" t="s">
        <v>2916</v>
      </c>
      <c r="D1460" s="57"/>
      <c r="E1460" s="45">
        <v>3</v>
      </c>
      <c r="F1460" s="45">
        <v>7950000</v>
      </c>
      <c r="G1460" s="42">
        <f t="shared" si="79"/>
        <v>305.76923076923077</v>
      </c>
      <c r="H1460" s="43">
        <f t="shared" si="78"/>
        <v>2650000</v>
      </c>
      <c r="I1460" s="57"/>
      <c r="J1460" s="58"/>
      <c r="K1460" s="58"/>
      <c r="L1460" s="57" t="s">
        <v>7419</v>
      </c>
      <c r="M1460" s="57"/>
      <c r="N1460" t="s">
        <v>10939</v>
      </c>
      <c r="O1460" s="2"/>
      <c r="P1460" s="2"/>
      <c r="Q1460" s="2"/>
      <c r="R1460" s="2"/>
      <c r="S1460" s="2"/>
      <c r="T1460" s="2">
        <v>1</v>
      </c>
      <c r="U1460" s="2">
        <f t="shared" si="80"/>
        <v>2</v>
      </c>
    </row>
    <row r="1461" spans="1:21" customFormat="1" ht="15" x14ac:dyDescent="0.25">
      <c r="A1461" s="38" t="s">
        <v>5189</v>
      </c>
      <c r="B1461" s="39" t="s">
        <v>2917</v>
      </c>
      <c r="C1461" s="39" t="s">
        <v>2918</v>
      </c>
      <c r="D1461" s="57"/>
      <c r="E1461" s="45">
        <v>1</v>
      </c>
      <c r="F1461" s="45">
        <v>118000</v>
      </c>
      <c r="G1461" s="42">
        <f t="shared" si="79"/>
        <v>4.5384615384615383</v>
      </c>
      <c r="H1461" s="43">
        <f t="shared" si="78"/>
        <v>118000</v>
      </c>
      <c r="I1461" s="57"/>
      <c r="J1461" s="58"/>
      <c r="K1461" s="58">
        <v>0</v>
      </c>
      <c r="L1461" s="57" t="s">
        <v>7419</v>
      </c>
      <c r="M1461" s="57"/>
      <c r="N1461" t="s">
        <v>10939</v>
      </c>
      <c r="T1461" s="2">
        <v>0</v>
      </c>
      <c r="U1461" s="2">
        <f t="shared" si="80"/>
        <v>1</v>
      </c>
    </row>
    <row r="1462" spans="1:21" customFormat="1" ht="15" x14ac:dyDescent="0.25">
      <c r="A1462" s="38" t="s">
        <v>5189</v>
      </c>
      <c r="B1462" s="39" t="s">
        <v>2919</v>
      </c>
      <c r="C1462" s="39" t="s">
        <v>2920</v>
      </c>
      <c r="D1462" s="57"/>
      <c r="E1462" s="45">
        <v>15</v>
      </c>
      <c r="F1462" s="45">
        <v>1050245.441489375</v>
      </c>
      <c r="G1462" s="42">
        <f t="shared" si="79"/>
        <v>40.394055441899035</v>
      </c>
      <c r="H1462" s="43">
        <f t="shared" si="78"/>
        <v>70016.362765958329</v>
      </c>
      <c r="I1462" s="57"/>
      <c r="J1462" s="58"/>
      <c r="K1462" s="58"/>
      <c r="L1462" s="57" t="s">
        <v>7419</v>
      </c>
      <c r="M1462" s="57"/>
      <c r="N1462" t="s">
        <v>10939</v>
      </c>
      <c r="T1462" s="2">
        <v>16</v>
      </c>
      <c r="U1462" s="2">
        <f t="shared" si="80"/>
        <v>-1</v>
      </c>
    </row>
    <row r="1463" spans="1:21" customFormat="1" ht="15" x14ac:dyDescent="0.25">
      <c r="A1463" s="38" t="s">
        <v>5189</v>
      </c>
      <c r="B1463" s="39" t="s">
        <v>2921</v>
      </c>
      <c r="C1463" s="39" t="s">
        <v>2922</v>
      </c>
      <c r="D1463" s="57"/>
      <c r="E1463" s="45">
        <v>2</v>
      </c>
      <c r="F1463" s="45">
        <v>271776.12571774842</v>
      </c>
      <c r="G1463" s="42">
        <f t="shared" si="79"/>
        <v>10.452927912221092</v>
      </c>
      <c r="H1463" s="43">
        <f t="shared" si="78"/>
        <v>135888.06285887421</v>
      </c>
      <c r="I1463" s="57"/>
      <c r="J1463" s="58"/>
      <c r="K1463" s="58"/>
      <c r="L1463" s="57" t="s">
        <v>7419</v>
      </c>
      <c r="M1463" s="57"/>
      <c r="N1463" t="s">
        <v>10939</v>
      </c>
      <c r="T1463" s="2">
        <v>21</v>
      </c>
      <c r="U1463" s="2">
        <f t="shared" si="80"/>
        <v>-19</v>
      </c>
    </row>
    <row r="1464" spans="1:21" customFormat="1" ht="22.5" x14ac:dyDescent="0.25">
      <c r="A1464" s="38" t="s">
        <v>5189</v>
      </c>
      <c r="B1464" s="39" t="s">
        <v>2923</v>
      </c>
      <c r="C1464" s="39" t="s">
        <v>2924</v>
      </c>
      <c r="D1464" s="57"/>
      <c r="E1464" s="45">
        <v>5</v>
      </c>
      <c r="F1464" s="45">
        <v>2680774.7242412157</v>
      </c>
      <c r="G1464" s="42">
        <f t="shared" si="79"/>
        <v>103.10672016312368</v>
      </c>
      <c r="H1464" s="43">
        <f t="shared" si="78"/>
        <v>536154.94484824315</v>
      </c>
      <c r="I1464" s="57"/>
      <c r="J1464" s="58"/>
      <c r="K1464" s="58"/>
      <c r="L1464" s="57" t="s">
        <v>7419</v>
      </c>
      <c r="M1464" s="57"/>
      <c r="N1464" t="s">
        <v>10939</v>
      </c>
      <c r="T1464" s="2">
        <v>23</v>
      </c>
      <c r="U1464" s="2">
        <f t="shared" si="80"/>
        <v>-18</v>
      </c>
    </row>
    <row r="1465" spans="1:21" customFormat="1" ht="15" x14ac:dyDescent="0.25">
      <c r="A1465" s="38" t="s">
        <v>5189</v>
      </c>
      <c r="B1465" s="39" t="s">
        <v>2925</v>
      </c>
      <c r="C1465" s="39" t="s">
        <v>2926</v>
      </c>
      <c r="D1465" s="57"/>
      <c r="E1465" s="45">
        <v>12</v>
      </c>
      <c r="F1465" s="45">
        <v>2808000.0254579699</v>
      </c>
      <c r="G1465" s="42">
        <f t="shared" si="79"/>
        <v>108.00000097915269</v>
      </c>
      <c r="H1465" s="43">
        <f t="shared" si="78"/>
        <v>234000.0021214975</v>
      </c>
      <c r="I1465" s="57"/>
      <c r="J1465" s="58"/>
      <c r="K1465" s="58"/>
      <c r="L1465" s="57" t="s">
        <v>7419</v>
      </c>
      <c r="M1465" s="57"/>
      <c r="N1465" t="s">
        <v>10939</v>
      </c>
      <c r="T1465" s="2">
        <v>17</v>
      </c>
      <c r="U1465" s="2">
        <f t="shared" si="80"/>
        <v>-5</v>
      </c>
    </row>
    <row r="1466" spans="1:21" customFormat="1" ht="15" x14ac:dyDescent="0.25">
      <c r="A1466" s="38" t="s">
        <v>5189</v>
      </c>
      <c r="B1466" s="39" t="s">
        <v>2927</v>
      </c>
      <c r="C1466" s="39" t="s">
        <v>2928</v>
      </c>
      <c r="D1466" s="57"/>
      <c r="E1466" s="45">
        <v>15</v>
      </c>
      <c r="F1466" s="45">
        <v>3759275.1724137901</v>
      </c>
      <c r="G1466" s="42">
        <f t="shared" si="79"/>
        <v>144.58750663129962</v>
      </c>
      <c r="H1466" s="43">
        <f t="shared" si="78"/>
        <v>250618.344827586</v>
      </c>
      <c r="I1466" s="57"/>
      <c r="J1466" s="58"/>
      <c r="K1466" s="58"/>
      <c r="L1466" s="57" t="s">
        <v>7419</v>
      </c>
      <c r="M1466" s="57"/>
      <c r="N1466" t="s">
        <v>10939</v>
      </c>
      <c r="T1466" s="2">
        <v>14</v>
      </c>
      <c r="U1466" s="2">
        <f t="shared" si="80"/>
        <v>1</v>
      </c>
    </row>
    <row r="1467" spans="1:21" customFormat="1" ht="15" x14ac:dyDescent="0.25">
      <c r="A1467" s="38" t="s">
        <v>5189</v>
      </c>
      <c r="B1467" s="39" t="s">
        <v>2929</v>
      </c>
      <c r="C1467" s="39" t="s">
        <v>2930</v>
      </c>
      <c r="D1467" s="57"/>
      <c r="E1467" s="45">
        <v>9</v>
      </c>
      <c r="F1467" s="45">
        <v>5328000</v>
      </c>
      <c r="G1467" s="42">
        <f t="shared" si="79"/>
        <v>204.92307692307693</v>
      </c>
      <c r="H1467" s="43">
        <f t="shared" si="78"/>
        <v>592000</v>
      </c>
      <c r="I1467" s="57"/>
      <c r="J1467" s="58"/>
      <c r="K1467" s="58"/>
      <c r="L1467" s="57" t="s">
        <v>7419</v>
      </c>
      <c r="M1467" s="57"/>
      <c r="N1467" t="s">
        <v>10939</v>
      </c>
      <c r="T1467" s="2">
        <v>2</v>
      </c>
      <c r="U1467" s="2">
        <f t="shared" si="80"/>
        <v>7</v>
      </c>
    </row>
    <row r="1468" spans="1:21" customFormat="1" ht="15" x14ac:dyDescent="0.25">
      <c r="A1468" s="38" t="s">
        <v>5189</v>
      </c>
      <c r="B1468" s="39" t="s">
        <v>2931</v>
      </c>
      <c r="C1468" s="39" t="s">
        <v>2932</v>
      </c>
      <c r="D1468" s="57"/>
      <c r="E1468" s="45">
        <v>7</v>
      </c>
      <c r="F1468" s="45">
        <v>2261000</v>
      </c>
      <c r="G1468" s="42">
        <f t="shared" si="79"/>
        <v>86.961538461538467</v>
      </c>
      <c r="H1468" s="43">
        <f t="shared" si="78"/>
        <v>323000</v>
      </c>
      <c r="I1468" s="57"/>
      <c r="J1468" s="58"/>
      <c r="K1468" s="58"/>
      <c r="L1468" s="57" t="s">
        <v>7419</v>
      </c>
      <c r="M1468" s="57"/>
      <c r="N1468" t="s">
        <v>10939</v>
      </c>
      <c r="T1468" s="2">
        <v>10</v>
      </c>
      <c r="U1468" s="2">
        <f t="shared" si="80"/>
        <v>-3</v>
      </c>
    </row>
    <row r="1469" spans="1:21" customFormat="1" ht="22.5" x14ac:dyDescent="0.25">
      <c r="A1469" s="38" t="s">
        <v>5189</v>
      </c>
      <c r="B1469" s="39" t="s">
        <v>2933</v>
      </c>
      <c r="C1469" s="39" t="s">
        <v>2934</v>
      </c>
      <c r="D1469" s="57"/>
      <c r="E1469" s="45">
        <v>4</v>
      </c>
      <c r="F1469" s="45">
        <v>1644365.1886251457</v>
      </c>
      <c r="G1469" s="42">
        <f t="shared" si="79"/>
        <v>63.244814947120986</v>
      </c>
      <c r="H1469" s="43">
        <f t="shared" si="78"/>
        <v>411091.29715628643</v>
      </c>
      <c r="I1469" s="57"/>
      <c r="J1469" s="58"/>
      <c r="K1469" s="58"/>
      <c r="L1469" s="57" t="s">
        <v>7419</v>
      </c>
      <c r="M1469" s="57"/>
      <c r="N1469" t="s">
        <v>10939</v>
      </c>
      <c r="T1469" s="2">
        <v>19</v>
      </c>
      <c r="U1469" s="2">
        <f t="shared" si="80"/>
        <v>-15</v>
      </c>
    </row>
    <row r="1470" spans="1:21" customFormat="1" ht="15" x14ac:dyDescent="0.25">
      <c r="A1470" s="38" t="s">
        <v>5189</v>
      </c>
      <c r="B1470" s="39" t="s">
        <v>2935</v>
      </c>
      <c r="C1470" s="39" t="s">
        <v>2936</v>
      </c>
      <c r="D1470" s="57"/>
      <c r="E1470" s="45">
        <v>7</v>
      </c>
      <c r="F1470" s="45">
        <v>910000</v>
      </c>
      <c r="G1470" s="42">
        <f t="shared" si="79"/>
        <v>35</v>
      </c>
      <c r="H1470" s="43">
        <f t="shared" si="78"/>
        <v>130000</v>
      </c>
      <c r="I1470" s="57"/>
      <c r="J1470" s="58"/>
      <c r="K1470" s="58"/>
      <c r="L1470" s="57" t="s">
        <v>7419</v>
      </c>
      <c r="M1470" s="57"/>
      <c r="N1470" t="s">
        <v>10939</v>
      </c>
      <c r="T1470" s="2">
        <v>7</v>
      </c>
      <c r="U1470" s="2">
        <f t="shared" si="80"/>
        <v>0</v>
      </c>
    </row>
    <row r="1471" spans="1:21" customFormat="1" ht="15" x14ac:dyDescent="0.25">
      <c r="A1471" s="38" t="s">
        <v>5189</v>
      </c>
      <c r="B1471" s="39" t="s">
        <v>2937</v>
      </c>
      <c r="C1471" s="39" t="s">
        <v>2938</v>
      </c>
      <c r="D1471" s="57"/>
      <c r="E1471" s="45">
        <v>8</v>
      </c>
      <c r="F1471" s="45">
        <v>3630545.4545454499</v>
      </c>
      <c r="G1471" s="42">
        <f t="shared" si="79"/>
        <v>139.63636363636346</v>
      </c>
      <c r="H1471" s="43">
        <f t="shared" si="78"/>
        <v>453818.18181818124</v>
      </c>
      <c r="I1471" s="57"/>
      <c r="J1471" s="58"/>
      <c r="K1471" s="58"/>
      <c r="L1471" s="57" t="s">
        <v>7419</v>
      </c>
      <c r="M1471" s="57"/>
      <c r="N1471" t="s">
        <v>10939</v>
      </c>
      <c r="O1471" s="2"/>
      <c r="P1471" s="2"/>
      <c r="Q1471" s="2"/>
      <c r="R1471" s="2"/>
      <c r="S1471" s="2"/>
      <c r="T1471" s="2">
        <v>8</v>
      </c>
      <c r="U1471" s="2">
        <f t="shared" si="80"/>
        <v>0</v>
      </c>
    </row>
    <row r="1472" spans="1:21" customFormat="1" ht="22.5" x14ac:dyDescent="0.25">
      <c r="A1472" s="38" t="s">
        <v>5189</v>
      </c>
      <c r="B1472" s="39" t="s">
        <v>2939</v>
      </c>
      <c r="C1472" s="39" t="s">
        <v>2940</v>
      </c>
      <c r="D1472" s="57"/>
      <c r="E1472" s="45">
        <v>17</v>
      </c>
      <c r="F1472" s="45">
        <v>464076.38888888457</v>
      </c>
      <c r="G1472" s="42">
        <f t="shared" si="79"/>
        <v>17.849091880341714</v>
      </c>
      <c r="H1472" s="43">
        <f t="shared" si="78"/>
        <v>27298.611111110858</v>
      </c>
      <c r="I1472" s="57"/>
      <c r="J1472" s="58"/>
      <c r="K1472" s="58"/>
      <c r="L1472" s="57" t="s">
        <v>7419</v>
      </c>
      <c r="M1472" s="57"/>
      <c r="N1472" t="s">
        <v>10939</v>
      </c>
      <c r="T1472" s="2">
        <v>55</v>
      </c>
      <c r="U1472" s="2">
        <f t="shared" si="80"/>
        <v>-38</v>
      </c>
    </row>
    <row r="1473" spans="1:21" customFormat="1" ht="15" x14ac:dyDescent="0.25">
      <c r="A1473" s="38" t="s">
        <v>5189</v>
      </c>
      <c r="B1473" s="39" t="s">
        <v>2941</v>
      </c>
      <c r="C1473" s="39" t="s">
        <v>2942</v>
      </c>
      <c r="D1473" s="57"/>
      <c r="E1473" s="45">
        <v>19</v>
      </c>
      <c r="F1473" s="45">
        <v>5054000</v>
      </c>
      <c r="G1473" s="42">
        <f t="shared" si="79"/>
        <v>194.38461538461539</v>
      </c>
      <c r="H1473" s="43">
        <f t="shared" si="78"/>
        <v>266000</v>
      </c>
      <c r="I1473" s="57"/>
      <c r="J1473" s="58"/>
      <c r="K1473" s="58"/>
      <c r="L1473" s="57" t="s">
        <v>7419</v>
      </c>
      <c r="M1473" s="57"/>
      <c r="N1473" t="s">
        <v>10939</v>
      </c>
      <c r="O1473" s="2"/>
      <c r="P1473" s="2"/>
      <c r="Q1473" s="2"/>
      <c r="R1473" s="2"/>
      <c r="S1473" s="2"/>
      <c r="T1473" s="2">
        <v>19</v>
      </c>
      <c r="U1473" s="2">
        <f t="shared" si="80"/>
        <v>0</v>
      </c>
    </row>
    <row r="1474" spans="1:21" customFormat="1" ht="15" x14ac:dyDescent="0.25">
      <c r="A1474" s="38" t="s">
        <v>5189</v>
      </c>
      <c r="B1474" s="39" t="s">
        <v>2943</v>
      </c>
      <c r="C1474" s="39" t="s">
        <v>2944</v>
      </c>
      <c r="D1474" s="57"/>
      <c r="E1474" s="45">
        <v>15</v>
      </c>
      <c r="F1474" s="45">
        <v>3719380.23948</v>
      </c>
      <c r="G1474" s="42">
        <f t="shared" si="79"/>
        <v>143.05308613384616</v>
      </c>
      <c r="H1474" s="43">
        <f t="shared" si="78"/>
        <v>247958.68263200001</v>
      </c>
      <c r="I1474" s="57"/>
      <c r="J1474" s="58"/>
      <c r="K1474" s="58"/>
      <c r="L1474" s="57" t="s">
        <v>7419</v>
      </c>
      <c r="M1474" s="57"/>
      <c r="N1474" t="s">
        <v>10939</v>
      </c>
      <c r="O1474" s="2"/>
      <c r="P1474" s="2"/>
      <c r="Q1474" s="2"/>
      <c r="R1474" s="2"/>
      <c r="S1474" s="2"/>
      <c r="T1474" s="2">
        <v>15</v>
      </c>
      <c r="U1474" s="2">
        <f t="shared" si="80"/>
        <v>0</v>
      </c>
    </row>
    <row r="1475" spans="1:21" customFormat="1" ht="15" x14ac:dyDescent="0.25">
      <c r="A1475" s="38" t="s">
        <v>5189</v>
      </c>
      <c r="B1475" s="39" t="s">
        <v>2945</v>
      </c>
      <c r="C1475" s="39" t="s">
        <v>2946</v>
      </c>
      <c r="D1475" s="57"/>
      <c r="E1475" s="45">
        <v>23</v>
      </c>
      <c r="F1475" s="45">
        <v>7820000</v>
      </c>
      <c r="G1475" s="42">
        <f t="shared" si="79"/>
        <v>300.76923076923077</v>
      </c>
      <c r="H1475" s="43">
        <f t="shared" si="78"/>
        <v>340000</v>
      </c>
      <c r="I1475" s="57"/>
      <c r="J1475" s="58"/>
      <c r="K1475" s="58">
        <v>0</v>
      </c>
      <c r="L1475" s="57" t="s">
        <v>7420</v>
      </c>
      <c r="M1475" s="57"/>
      <c r="N1475" t="s">
        <v>10937</v>
      </c>
      <c r="O1475" s="2"/>
      <c r="P1475" s="2"/>
      <c r="Q1475" s="2"/>
      <c r="R1475" s="2"/>
      <c r="S1475" s="2"/>
      <c r="T1475" s="2">
        <v>23</v>
      </c>
      <c r="U1475" s="2">
        <f t="shared" si="80"/>
        <v>0</v>
      </c>
    </row>
    <row r="1476" spans="1:21" customFormat="1" ht="15" x14ac:dyDescent="0.25">
      <c r="A1476" s="38" t="s">
        <v>5189</v>
      </c>
      <c r="B1476" s="39" t="s">
        <v>2947</v>
      </c>
      <c r="C1476" s="39" t="s">
        <v>2948</v>
      </c>
      <c r="D1476" s="57"/>
      <c r="E1476" s="45">
        <v>7</v>
      </c>
      <c r="F1476" s="45">
        <v>2604000</v>
      </c>
      <c r="G1476" s="42">
        <f t="shared" si="79"/>
        <v>100.15384615384616</v>
      </c>
      <c r="H1476" s="43">
        <f t="shared" si="78"/>
        <v>372000</v>
      </c>
      <c r="I1476" s="57"/>
      <c r="J1476" s="58"/>
      <c r="K1476" s="58">
        <v>0</v>
      </c>
      <c r="L1476" s="57" t="s">
        <v>7420</v>
      </c>
      <c r="M1476" s="57"/>
      <c r="N1476" t="s">
        <v>10937</v>
      </c>
      <c r="T1476" s="2">
        <v>0</v>
      </c>
      <c r="U1476" s="2">
        <f t="shared" si="80"/>
        <v>7</v>
      </c>
    </row>
    <row r="1477" spans="1:21" customFormat="1" ht="15" x14ac:dyDescent="0.25">
      <c r="A1477" s="38" t="s">
        <v>5189</v>
      </c>
      <c r="B1477" s="39" t="s">
        <v>2949</v>
      </c>
      <c r="C1477" s="39" t="s">
        <v>2950</v>
      </c>
      <c r="D1477" s="57"/>
      <c r="E1477" s="45">
        <v>7</v>
      </c>
      <c r="F1477" s="45">
        <v>105000</v>
      </c>
      <c r="G1477" s="42">
        <f t="shared" si="79"/>
        <v>4.0384615384615383</v>
      </c>
      <c r="H1477" s="43">
        <f t="shared" ref="H1477:H1540" si="81">IFERROR(F1477/E1477,0)</f>
        <v>15000</v>
      </c>
      <c r="I1477" s="57"/>
      <c r="J1477" s="58"/>
      <c r="K1477" s="58">
        <v>0</v>
      </c>
      <c r="L1477" s="57" t="s">
        <v>7420</v>
      </c>
      <c r="M1477" s="57"/>
      <c r="N1477" t="s">
        <v>10937</v>
      </c>
      <c r="T1477" s="2">
        <v>0</v>
      </c>
      <c r="U1477" s="2">
        <f t="shared" si="80"/>
        <v>7</v>
      </c>
    </row>
    <row r="1478" spans="1:21" customFormat="1" ht="15" x14ac:dyDescent="0.25">
      <c r="A1478" s="38" t="s">
        <v>5189</v>
      </c>
      <c r="B1478" s="39" t="s">
        <v>2951</v>
      </c>
      <c r="C1478" s="39" t="s">
        <v>2952</v>
      </c>
      <c r="D1478" s="57"/>
      <c r="E1478" s="45">
        <v>16</v>
      </c>
      <c r="F1478" s="45">
        <v>2996363.6363636302</v>
      </c>
      <c r="G1478" s="42">
        <f t="shared" ref="G1478:G1541" si="82">+F1478/$G$1</f>
        <v>115.24475524475501</v>
      </c>
      <c r="H1478" s="43">
        <f t="shared" si="81"/>
        <v>187272.72727272689</v>
      </c>
      <c r="I1478" s="57"/>
      <c r="J1478" s="58"/>
      <c r="K1478" s="58"/>
      <c r="L1478" s="57" t="s">
        <v>7419</v>
      </c>
      <c r="M1478" s="57"/>
      <c r="N1478" t="s">
        <v>10939</v>
      </c>
      <c r="O1478" s="2"/>
      <c r="P1478" s="2"/>
      <c r="Q1478" s="2"/>
      <c r="R1478" s="2"/>
      <c r="S1478" s="2"/>
      <c r="T1478" s="2">
        <v>16</v>
      </c>
      <c r="U1478" s="2">
        <f t="shared" ref="U1478:U1541" si="83">+E1478-T1478</f>
        <v>0</v>
      </c>
    </row>
    <row r="1479" spans="1:21" customFormat="1" ht="15" x14ac:dyDescent="0.25">
      <c r="A1479" s="38" t="s">
        <v>5189</v>
      </c>
      <c r="B1479" s="39" t="s">
        <v>2953</v>
      </c>
      <c r="C1479" s="39" t="s">
        <v>2954</v>
      </c>
      <c r="D1479" s="57"/>
      <c r="E1479" s="45">
        <v>4</v>
      </c>
      <c r="F1479" s="45">
        <v>1372000</v>
      </c>
      <c r="G1479" s="42">
        <f t="shared" si="82"/>
        <v>52.769230769230766</v>
      </c>
      <c r="H1479" s="43">
        <f t="shared" si="81"/>
        <v>343000</v>
      </c>
      <c r="I1479" s="57"/>
      <c r="J1479" s="58"/>
      <c r="K1479" s="58"/>
      <c r="L1479" s="57" t="s">
        <v>7419</v>
      </c>
      <c r="M1479" s="57"/>
      <c r="N1479" t="s">
        <v>10939</v>
      </c>
      <c r="T1479" s="2">
        <v>11</v>
      </c>
      <c r="U1479" s="2">
        <f t="shared" si="83"/>
        <v>-7</v>
      </c>
    </row>
    <row r="1480" spans="1:21" customFormat="1" ht="15" x14ac:dyDescent="0.25">
      <c r="A1480" s="38" t="s">
        <v>5189</v>
      </c>
      <c r="B1480" s="39" t="s">
        <v>2955</v>
      </c>
      <c r="C1480" s="39" t="s">
        <v>2956</v>
      </c>
      <c r="D1480" s="57"/>
      <c r="E1480" s="45">
        <v>7</v>
      </c>
      <c r="F1480" s="45">
        <v>1974000</v>
      </c>
      <c r="G1480" s="42">
        <f t="shared" si="82"/>
        <v>75.92307692307692</v>
      </c>
      <c r="H1480" s="43">
        <f t="shared" si="81"/>
        <v>282000</v>
      </c>
      <c r="I1480" s="57"/>
      <c r="J1480" s="58"/>
      <c r="K1480" s="58"/>
      <c r="L1480" s="57" t="s">
        <v>7419</v>
      </c>
      <c r="M1480" s="57"/>
      <c r="N1480" t="s">
        <v>10939</v>
      </c>
      <c r="T1480" s="2">
        <v>3</v>
      </c>
      <c r="U1480" s="2">
        <f t="shared" si="83"/>
        <v>4</v>
      </c>
    </row>
    <row r="1481" spans="1:21" customFormat="1" ht="15" x14ac:dyDescent="0.25">
      <c r="A1481" s="38" t="s">
        <v>5189</v>
      </c>
      <c r="B1481" s="39" t="s">
        <v>2957</v>
      </c>
      <c r="C1481" s="39" t="s">
        <v>2958</v>
      </c>
      <c r="D1481" s="57"/>
      <c r="E1481" s="45">
        <v>11</v>
      </c>
      <c r="F1481" s="45">
        <v>11825000</v>
      </c>
      <c r="G1481" s="42">
        <f t="shared" si="82"/>
        <v>454.80769230769232</v>
      </c>
      <c r="H1481" s="43">
        <f t="shared" si="81"/>
        <v>1075000</v>
      </c>
      <c r="I1481" s="57"/>
      <c r="J1481" s="58"/>
      <c r="K1481" s="58"/>
      <c r="L1481" s="57" t="s">
        <v>7419</v>
      </c>
      <c r="M1481" s="57"/>
      <c r="N1481" t="s">
        <v>10939</v>
      </c>
      <c r="T1481" s="2">
        <v>11</v>
      </c>
      <c r="U1481" s="2">
        <f t="shared" si="83"/>
        <v>0</v>
      </c>
    </row>
    <row r="1482" spans="1:21" customFormat="1" ht="15" x14ac:dyDescent="0.25">
      <c r="A1482" s="38" t="s">
        <v>5189</v>
      </c>
      <c r="B1482" s="39" t="s">
        <v>2959</v>
      </c>
      <c r="C1482" s="39" t="s">
        <v>2960</v>
      </c>
      <c r="D1482" s="57"/>
      <c r="E1482" s="45">
        <v>40</v>
      </c>
      <c r="F1482" s="45">
        <v>3600000</v>
      </c>
      <c r="G1482" s="42">
        <f t="shared" si="82"/>
        <v>138.46153846153845</v>
      </c>
      <c r="H1482" s="43">
        <f t="shared" si="81"/>
        <v>90000</v>
      </c>
      <c r="I1482" s="57"/>
      <c r="J1482" s="58"/>
      <c r="K1482" s="58"/>
      <c r="L1482" s="57" t="s">
        <v>7419</v>
      </c>
      <c r="M1482" s="57"/>
      <c r="N1482" t="s">
        <v>10939</v>
      </c>
      <c r="O1482" s="2"/>
      <c r="P1482" s="2"/>
      <c r="Q1482" s="2"/>
      <c r="R1482" s="2"/>
      <c r="S1482" s="2"/>
      <c r="T1482" s="2">
        <v>0</v>
      </c>
      <c r="U1482" s="2">
        <f t="shared" si="83"/>
        <v>40</v>
      </c>
    </row>
    <row r="1483" spans="1:21" customFormat="1" ht="15" x14ac:dyDescent="0.25">
      <c r="A1483" s="38" t="s">
        <v>5189</v>
      </c>
      <c r="B1483" s="39" t="s">
        <v>2961</v>
      </c>
      <c r="C1483" s="39" t="s">
        <v>2962</v>
      </c>
      <c r="D1483" s="57"/>
      <c r="E1483" s="45">
        <v>7</v>
      </c>
      <c r="F1483" s="45">
        <v>20865966.0419049</v>
      </c>
      <c r="G1483" s="42">
        <f t="shared" si="82"/>
        <v>802.53715545788077</v>
      </c>
      <c r="H1483" s="43">
        <f t="shared" si="81"/>
        <v>2980852.2917006998</v>
      </c>
      <c r="I1483" s="57"/>
      <c r="J1483" s="58"/>
      <c r="K1483" s="58"/>
      <c r="L1483" s="57" t="s">
        <v>7419</v>
      </c>
      <c r="M1483" s="57"/>
      <c r="N1483" t="s">
        <v>10939</v>
      </c>
      <c r="O1483" s="2"/>
      <c r="P1483" s="2"/>
      <c r="Q1483" s="2"/>
      <c r="R1483" s="2"/>
      <c r="S1483" s="2"/>
      <c r="T1483" s="2">
        <v>7</v>
      </c>
      <c r="U1483" s="2">
        <f t="shared" si="83"/>
        <v>0</v>
      </c>
    </row>
    <row r="1484" spans="1:21" customFormat="1" ht="15" x14ac:dyDescent="0.25">
      <c r="A1484" s="38" t="s">
        <v>5189</v>
      </c>
      <c r="B1484" s="39" t="s">
        <v>2963</v>
      </c>
      <c r="C1484" s="39" t="s">
        <v>2964</v>
      </c>
      <c r="D1484" s="57"/>
      <c r="E1484" s="45">
        <v>6000</v>
      </c>
      <c r="F1484" s="45">
        <v>7500000</v>
      </c>
      <c r="G1484" s="42">
        <f t="shared" si="82"/>
        <v>288.46153846153845</v>
      </c>
      <c r="H1484" s="43">
        <f t="shared" si="81"/>
        <v>1250</v>
      </c>
      <c r="I1484" s="57"/>
      <c r="J1484" s="58"/>
      <c r="K1484" s="58">
        <v>0</v>
      </c>
      <c r="L1484" s="57" t="s">
        <v>7420</v>
      </c>
      <c r="M1484" s="57"/>
      <c r="N1484" t="s">
        <v>10937</v>
      </c>
      <c r="T1484" s="2">
        <v>0</v>
      </c>
      <c r="U1484" s="2">
        <f t="shared" si="83"/>
        <v>6000</v>
      </c>
    </row>
    <row r="1485" spans="1:21" customFormat="1" ht="22.5" x14ac:dyDescent="0.25">
      <c r="A1485" s="38" t="s">
        <v>5189</v>
      </c>
      <c r="B1485" s="39" t="s">
        <v>2965</v>
      </c>
      <c r="C1485" s="39" t="s">
        <v>2966</v>
      </c>
      <c r="D1485" s="57"/>
      <c r="E1485" s="45">
        <v>7</v>
      </c>
      <c r="F1485" s="45">
        <v>4046000</v>
      </c>
      <c r="G1485" s="42">
        <f t="shared" si="82"/>
        <v>155.61538461538461</v>
      </c>
      <c r="H1485" s="43">
        <f t="shared" si="81"/>
        <v>578000</v>
      </c>
      <c r="I1485" s="57"/>
      <c r="J1485" s="58"/>
      <c r="K1485" s="58"/>
      <c r="L1485" s="57" t="s">
        <v>7419</v>
      </c>
      <c r="M1485" s="57"/>
      <c r="N1485" t="s">
        <v>10939</v>
      </c>
      <c r="T1485" s="2">
        <v>7</v>
      </c>
      <c r="U1485" s="2">
        <f t="shared" si="83"/>
        <v>0</v>
      </c>
    </row>
    <row r="1486" spans="1:21" customFormat="1" ht="22.5" x14ac:dyDescent="0.25">
      <c r="A1486" s="38" t="s">
        <v>5189</v>
      </c>
      <c r="B1486" s="39" t="s">
        <v>2967</v>
      </c>
      <c r="C1486" s="39" t="s">
        <v>2968</v>
      </c>
      <c r="D1486" s="57"/>
      <c r="E1486" s="45">
        <v>16</v>
      </c>
      <c r="F1486" s="45">
        <v>5168000</v>
      </c>
      <c r="G1486" s="42">
        <f t="shared" si="82"/>
        <v>198.76923076923077</v>
      </c>
      <c r="H1486" s="43">
        <f t="shared" si="81"/>
        <v>323000</v>
      </c>
      <c r="I1486" s="57"/>
      <c r="J1486" s="58"/>
      <c r="K1486" s="58"/>
      <c r="L1486" s="57" t="s">
        <v>7419</v>
      </c>
      <c r="M1486" s="57"/>
      <c r="N1486" t="s">
        <v>10939</v>
      </c>
      <c r="T1486" s="2">
        <v>8</v>
      </c>
      <c r="U1486" s="2">
        <f t="shared" si="83"/>
        <v>8</v>
      </c>
    </row>
    <row r="1487" spans="1:21" customFormat="1" ht="22.5" x14ac:dyDescent="0.25">
      <c r="A1487" s="38" t="s">
        <v>5189</v>
      </c>
      <c r="B1487" s="39" t="s">
        <v>2969</v>
      </c>
      <c r="C1487" s="39" t="s">
        <v>2970</v>
      </c>
      <c r="D1487" s="57"/>
      <c r="E1487" s="45">
        <v>2</v>
      </c>
      <c r="F1487" s="45">
        <v>598000</v>
      </c>
      <c r="G1487" s="42">
        <f t="shared" si="82"/>
        <v>23</v>
      </c>
      <c r="H1487" s="43">
        <f t="shared" si="81"/>
        <v>299000</v>
      </c>
      <c r="I1487" s="57"/>
      <c r="J1487" s="58"/>
      <c r="K1487" s="58"/>
      <c r="L1487" s="57" t="s">
        <v>7419</v>
      </c>
      <c r="M1487" s="57"/>
      <c r="N1487" t="s">
        <v>10939</v>
      </c>
      <c r="T1487" s="2">
        <v>10</v>
      </c>
      <c r="U1487" s="2">
        <f t="shared" si="83"/>
        <v>-8</v>
      </c>
    </row>
    <row r="1488" spans="1:21" customFormat="1" ht="22.5" x14ac:dyDescent="0.25">
      <c r="A1488" s="38" t="s">
        <v>5189</v>
      </c>
      <c r="B1488" s="39" t="s">
        <v>2971</v>
      </c>
      <c r="C1488" s="39" t="s">
        <v>2972</v>
      </c>
      <c r="D1488" s="57"/>
      <c r="E1488" s="45">
        <v>7</v>
      </c>
      <c r="F1488" s="45">
        <v>2198000</v>
      </c>
      <c r="G1488" s="42">
        <f t="shared" si="82"/>
        <v>84.538461538461533</v>
      </c>
      <c r="H1488" s="43">
        <f t="shared" si="81"/>
        <v>314000</v>
      </c>
      <c r="I1488" s="57"/>
      <c r="J1488" s="58"/>
      <c r="K1488" s="58"/>
      <c r="L1488" s="57" t="s">
        <v>7419</v>
      </c>
      <c r="M1488" s="57"/>
      <c r="N1488" t="s">
        <v>10939</v>
      </c>
      <c r="T1488" s="2">
        <v>3</v>
      </c>
      <c r="U1488" s="2">
        <f t="shared" si="83"/>
        <v>4</v>
      </c>
    </row>
    <row r="1489" spans="1:21" customFormat="1" ht="22.5" x14ac:dyDescent="0.25">
      <c r="A1489" s="38" t="s">
        <v>5189</v>
      </c>
      <c r="B1489" s="39" t="s">
        <v>2973</v>
      </c>
      <c r="C1489" s="39" t="s">
        <v>2974</v>
      </c>
      <c r="D1489" s="57"/>
      <c r="E1489" s="45">
        <v>10</v>
      </c>
      <c r="F1489" s="45">
        <v>5269829.0970709268</v>
      </c>
      <c r="G1489" s="42">
        <f t="shared" si="82"/>
        <v>202.68573450272797</v>
      </c>
      <c r="H1489" s="43">
        <f t="shared" si="81"/>
        <v>526982.90970709268</v>
      </c>
      <c r="I1489" s="57"/>
      <c r="J1489" s="58"/>
      <c r="K1489" s="58"/>
      <c r="L1489" s="57" t="s">
        <v>7419</v>
      </c>
      <c r="M1489" s="57"/>
      <c r="N1489" t="s">
        <v>10939</v>
      </c>
      <c r="T1489" s="2">
        <v>7</v>
      </c>
      <c r="U1489" s="2">
        <f t="shared" si="83"/>
        <v>3</v>
      </c>
    </row>
    <row r="1490" spans="1:21" customFormat="1" ht="15" x14ac:dyDescent="0.25">
      <c r="A1490" s="38" t="s">
        <v>5189</v>
      </c>
      <c r="B1490" s="39" t="s">
        <v>2975</v>
      </c>
      <c r="C1490" s="39" t="s">
        <v>2976</v>
      </c>
      <c r="D1490" s="57"/>
      <c r="E1490" s="45">
        <v>84</v>
      </c>
      <c r="F1490" s="45">
        <v>489607.9462365596</v>
      </c>
      <c r="G1490" s="42">
        <f t="shared" si="82"/>
        <v>18.831074855252293</v>
      </c>
      <c r="H1490" s="43">
        <f t="shared" si="81"/>
        <v>5828.6660266257095</v>
      </c>
      <c r="I1490" s="57"/>
      <c r="J1490" s="58"/>
      <c r="K1490" s="58"/>
      <c r="L1490" s="57" t="s">
        <v>7419</v>
      </c>
      <c r="M1490" s="57"/>
      <c r="N1490" t="s">
        <v>10939</v>
      </c>
      <c r="T1490" s="2">
        <v>65</v>
      </c>
      <c r="U1490" s="2">
        <f t="shared" si="83"/>
        <v>19</v>
      </c>
    </row>
    <row r="1491" spans="1:21" customFormat="1" ht="15" x14ac:dyDescent="0.25">
      <c r="A1491" s="38" t="s">
        <v>5189</v>
      </c>
      <c r="B1491" s="39" t="s">
        <v>2977</v>
      </c>
      <c r="C1491" s="39" t="s">
        <v>2978</v>
      </c>
      <c r="D1491" s="57"/>
      <c r="E1491" s="45">
        <v>17</v>
      </c>
      <c r="F1491" s="45">
        <v>4828000</v>
      </c>
      <c r="G1491" s="42">
        <f t="shared" si="82"/>
        <v>185.69230769230768</v>
      </c>
      <c r="H1491" s="43">
        <f t="shared" si="81"/>
        <v>284000</v>
      </c>
      <c r="I1491" s="57"/>
      <c r="J1491" s="58"/>
      <c r="K1491" s="58"/>
      <c r="L1491" s="57" t="s">
        <v>7419</v>
      </c>
      <c r="M1491" s="57"/>
      <c r="N1491" t="s">
        <v>10939</v>
      </c>
      <c r="T1491" s="2">
        <v>56</v>
      </c>
      <c r="U1491" s="2">
        <f t="shared" si="83"/>
        <v>-39</v>
      </c>
    </row>
    <row r="1492" spans="1:21" customFormat="1" ht="15" x14ac:dyDescent="0.25">
      <c r="A1492" s="38" t="s">
        <v>5189</v>
      </c>
      <c r="B1492" s="39" t="s">
        <v>2979</v>
      </c>
      <c r="C1492" s="39" t="s">
        <v>2980</v>
      </c>
      <c r="D1492" s="57"/>
      <c r="E1492" s="45">
        <v>43</v>
      </c>
      <c r="F1492" s="45">
        <v>16340000</v>
      </c>
      <c r="G1492" s="42">
        <f t="shared" si="82"/>
        <v>628.46153846153845</v>
      </c>
      <c r="H1492" s="43">
        <f t="shared" si="81"/>
        <v>380000</v>
      </c>
      <c r="I1492" s="57"/>
      <c r="J1492" s="58"/>
      <c r="K1492" s="58"/>
      <c r="L1492" s="57" t="s">
        <v>7419</v>
      </c>
      <c r="M1492" s="57"/>
      <c r="N1492" t="s">
        <v>10939</v>
      </c>
      <c r="T1492" s="2">
        <v>40</v>
      </c>
      <c r="U1492" s="2">
        <f t="shared" si="83"/>
        <v>3</v>
      </c>
    </row>
    <row r="1493" spans="1:21" customFormat="1" ht="15" x14ac:dyDescent="0.25">
      <c r="A1493" s="38" t="s">
        <v>5189</v>
      </c>
      <c r="B1493" s="39" t="s">
        <v>2981</v>
      </c>
      <c r="C1493" s="39" t="s">
        <v>2982</v>
      </c>
      <c r="D1493" s="57"/>
      <c r="E1493" s="45">
        <v>128</v>
      </c>
      <c r="F1493" s="45">
        <v>10880000</v>
      </c>
      <c r="G1493" s="42">
        <f t="shared" si="82"/>
        <v>418.46153846153845</v>
      </c>
      <c r="H1493" s="43">
        <f t="shared" si="81"/>
        <v>85000</v>
      </c>
      <c r="I1493" s="57"/>
      <c r="J1493" s="58"/>
      <c r="K1493" s="58"/>
      <c r="L1493" s="57" t="s">
        <v>7419</v>
      </c>
      <c r="M1493" s="57"/>
      <c r="N1493" t="s">
        <v>10939</v>
      </c>
      <c r="T1493" s="2">
        <v>128</v>
      </c>
      <c r="U1493" s="2">
        <f t="shared" si="83"/>
        <v>0</v>
      </c>
    </row>
    <row r="1494" spans="1:21" customFormat="1" ht="15" x14ac:dyDescent="0.25">
      <c r="A1494" s="38" t="s">
        <v>5189</v>
      </c>
      <c r="B1494" s="39" t="s">
        <v>2983</v>
      </c>
      <c r="C1494" s="39" t="s">
        <v>2984</v>
      </c>
      <c r="D1494" s="57"/>
      <c r="E1494" s="45">
        <v>39</v>
      </c>
      <c r="F1494" s="45">
        <v>4322286.2667666841</v>
      </c>
      <c r="G1494" s="42">
        <f t="shared" si="82"/>
        <v>166.24177949102631</v>
      </c>
      <c r="H1494" s="43">
        <f t="shared" si="81"/>
        <v>110827.85299401754</v>
      </c>
      <c r="I1494" s="57"/>
      <c r="J1494" s="58"/>
      <c r="K1494" s="58"/>
      <c r="L1494" s="57" t="s">
        <v>7419</v>
      </c>
      <c r="M1494" s="57"/>
      <c r="N1494" t="s">
        <v>10939</v>
      </c>
      <c r="T1494" s="2">
        <v>30</v>
      </c>
      <c r="U1494" s="2">
        <f t="shared" si="83"/>
        <v>9</v>
      </c>
    </row>
    <row r="1495" spans="1:21" customFormat="1" ht="15" x14ac:dyDescent="0.25">
      <c r="A1495" s="38" t="s">
        <v>5189</v>
      </c>
      <c r="B1495" s="39" t="s">
        <v>2985</v>
      </c>
      <c r="C1495" s="39" t="s">
        <v>2986</v>
      </c>
      <c r="D1495" s="57"/>
      <c r="E1495" s="45">
        <v>36</v>
      </c>
      <c r="F1495" s="45">
        <v>9875042.0168067012</v>
      </c>
      <c r="G1495" s="42">
        <f t="shared" si="82"/>
        <v>379.80930833871929</v>
      </c>
      <c r="H1495" s="43">
        <f t="shared" si="81"/>
        <v>274306.72268907505</v>
      </c>
      <c r="I1495" s="57"/>
      <c r="J1495" s="58"/>
      <c r="K1495" s="58"/>
      <c r="L1495" s="57" t="s">
        <v>7419</v>
      </c>
      <c r="M1495" s="57"/>
      <c r="N1495" t="s">
        <v>10939</v>
      </c>
      <c r="T1495" s="2">
        <v>38</v>
      </c>
      <c r="U1495" s="2">
        <f t="shared" si="83"/>
        <v>-2</v>
      </c>
    </row>
    <row r="1496" spans="1:21" customFormat="1" ht="15" x14ac:dyDescent="0.25">
      <c r="A1496" s="38" t="s">
        <v>5189</v>
      </c>
      <c r="B1496" s="39" t="s">
        <v>2987</v>
      </c>
      <c r="C1496" s="39" t="s">
        <v>2988</v>
      </c>
      <c r="D1496" s="57"/>
      <c r="E1496" s="45">
        <v>14</v>
      </c>
      <c r="F1496" s="45">
        <v>2002000</v>
      </c>
      <c r="G1496" s="42">
        <f t="shared" si="82"/>
        <v>77</v>
      </c>
      <c r="H1496" s="43">
        <f t="shared" si="81"/>
        <v>143000</v>
      </c>
      <c r="I1496" s="57"/>
      <c r="J1496" s="58"/>
      <c r="K1496" s="58"/>
      <c r="L1496" s="57" t="s">
        <v>7419</v>
      </c>
      <c r="M1496" s="57"/>
      <c r="N1496" t="s">
        <v>10939</v>
      </c>
      <c r="T1496" s="2">
        <v>10</v>
      </c>
      <c r="U1496" s="2">
        <f t="shared" si="83"/>
        <v>4</v>
      </c>
    </row>
    <row r="1497" spans="1:21" customFormat="1" ht="15" x14ac:dyDescent="0.25">
      <c r="A1497" s="38" t="s">
        <v>5189</v>
      </c>
      <c r="B1497" s="39" t="s">
        <v>2989</v>
      </c>
      <c r="C1497" s="39" t="s">
        <v>2990</v>
      </c>
      <c r="D1497" s="57"/>
      <c r="E1497" s="45">
        <v>1</v>
      </c>
      <c r="F1497" s="45">
        <v>2127000</v>
      </c>
      <c r="G1497" s="42">
        <f t="shared" si="82"/>
        <v>81.807692307692307</v>
      </c>
      <c r="H1497" s="43">
        <f t="shared" si="81"/>
        <v>2127000</v>
      </c>
      <c r="I1497" s="57"/>
      <c r="J1497" s="58"/>
      <c r="K1497" s="58">
        <v>0</v>
      </c>
      <c r="L1497" s="57" t="s">
        <v>7420</v>
      </c>
      <c r="M1497" s="57"/>
      <c r="N1497" t="s">
        <v>10937</v>
      </c>
      <c r="O1497" s="2"/>
      <c r="P1497" s="2"/>
      <c r="Q1497" s="2"/>
      <c r="R1497" s="2"/>
      <c r="S1497" s="2"/>
      <c r="T1497" s="2">
        <v>1</v>
      </c>
      <c r="U1497" s="2">
        <f t="shared" si="83"/>
        <v>0</v>
      </c>
    </row>
    <row r="1498" spans="1:21" customFormat="1" ht="15" x14ac:dyDescent="0.25">
      <c r="A1498" s="38" t="s">
        <v>5189</v>
      </c>
      <c r="B1498" s="39" t="s">
        <v>2991</v>
      </c>
      <c r="C1498" s="39" t="s">
        <v>2992</v>
      </c>
      <c r="D1498" s="57"/>
      <c r="E1498" s="45">
        <v>11</v>
      </c>
      <c r="F1498" s="45">
        <v>3960000</v>
      </c>
      <c r="G1498" s="42">
        <f t="shared" si="82"/>
        <v>152.30769230769232</v>
      </c>
      <c r="H1498" s="43">
        <f t="shared" si="81"/>
        <v>360000</v>
      </c>
      <c r="I1498" s="57"/>
      <c r="J1498" s="58"/>
      <c r="K1498" s="58"/>
      <c r="L1498" s="57" t="s">
        <v>7419</v>
      </c>
      <c r="M1498" s="57"/>
      <c r="N1498" t="s">
        <v>10939</v>
      </c>
      <c r="T1498" s="2">
        <v>11</v>
      </c>
      <c r="U1498" s="2">
        <f t="shared" si="83"/>
        <v>0</v>
      </c>
    </row>
    <row r="1499" spans="1:21" customFormat="1" ht="22.5" x14ac:dyDescent="0.25">
      <c r="A1499" s="38" t="s">
        <v>5189</v>
      </c>
      <c r="B1499" s="39" t="s">
        <v>2993</v>
      </c>
      <c r="C1499" s="39" t="s">
        <v>2994</v>
      </c>
      <c r="D1499" s="57"/>
      <c r="E1499" s="45">
        <v>8</v>
      </c>
      <c r="F1499" s="45">
        <v>2502000</v>
      </c>
      <c r="G1499" s="42">
        <f t="shared" si="82"/>
        <v>96.230769230769226</v>
      </c>
      <c r="H1499" s="43">
        <f t="shared" si="81"/>
        <v>312750</v>
      </c>
      <c r="I1499" s="57"/>
      <c r="J1499" s="58"/>
      <c r="K1499" s="58"/>
      <c r="L1499" s="57" t="s">
        <v>7419</v>
      </c>
      <c r="M1499" s="57"/>
      <c r="N1499" t="s">
        <v>10939</v>
      </c>
      <c r="T1499" s="2">
        <v>17</v>
      </c>
      <c r="U1499" s="2">
        <f t="shared" si="83"/>
        <v>-9</v>
      </c>
    </row>
    <row r="1500" spans="1:21" customFormat="1" ht="22.5" x14ac:dyDescent="0.25">
      <c r="A1500" s="38" t="s">
        <v>5189</v>
      </c>
      <c r="B1500" s="39" t="s">
        <v>2995</v>
      </c>
      <c r="C1500" s="39" t="s">
        <v>2996</v>
      </c>
      <c r="D1500" s="57"/>
      <c r="E1500" s="45">
        <v>3</v>
      </c>
      <c r="F1500" s="45">
        <v>1176000</v>
      </c>
      <c r="G1500" s="42">
        <f t="shared" si="82"/>
        <v>45.230769230769234</v>
      </c>
      <c r="H1500" s="43">
        <f t="shared" si="81"/>
        <v>392000</v>
      </c>
      <c r="I1500" s="57"/>
      <c r="J1500" s="58"/>
      <c r="K1500" s="58"/>
      <c r="L1500" s="57" t="s">
        <v>7419</v>
      </c>
      <c r="M1500" s="57"/>
      <c r="N1500" t="s">
        <v>10939</v>
      </c>
      <c r="T1500" s="2">
        <v>12</v>
      </c>
      <c r="U1500" s="2">
        <f t="shared" si="83"/>
        <v>-9</v>
      </c>
    </row>
    <row r="1501" spans="1:21" customFormat="1" ht="15" x14ac:dyDescent="0.25">
      <c r="A1501" s="38" t="s">
        <v>5189</v>
      </c>
      <c r="B1501" s="39" t="s">
        <v>2997</v>
      </c>
      <c r="C1501" s="39" t="s">
        <v>2998</v>
      </c>
      <c r="D1501" s="57"/>
      <c r="E1501" s="45">
        <v>12</v>
      </c>
      <c r="F1501" s="45">
        <v>7977703.6882799994</v>
      </c>
      <c r="G1501" s="42">
        <f t="shared" si="82"/>
        <v>306.83475724153845</v>
      </c>
      <c r="H1501" s="43">
        <f t="shared" si="81"/>
        <v>664808.64068999991</v>
      </c>
      <c r="I1501" s="57"/>
      <c r="J1501" s="58"/>
      <c r="K1501" s="58"/>
      <c r="L1501" s="57" t="s">
        <v>7419</v>
      </c>
      <c r="M1501" s="57"/>
      <c r="N1501" t="s">
        <v>10939</v>
      </c>
      <c r="T1501" s="2">
        <v>12</v>
      </c>
      <c r="U1501" s="2">
        <f t="shared" si="83"/>
        <v>0</v>
      </c>
    </row>
    <row r="1502" spans="1:21" customFormat="1" ht="15" x14ac:dyDescent="0.25">
      <c r="A1502" s="38" t="s">
        <v>5189</v>
      </c>
      <c r="B1502" s="39" t="s">
        <v>2999</v>
      </c>
      <c r="C1502" s="39" t="s">
        <v>3000</v>
      </c>
      <c r="D1502" s="57"/>
      <c r="E1502" s="45">
        <v>12</v>
      </c>
      <c r="F1502" s="45">
        <v>1320000</v>
      </c>
      <c r="G1502" s="42">
        <f t="shared" si="82"/>
        <v>50.769230769230766</v>
      </c>
      <c r="H1502" s="43">
        <f t="shared" si="81"/>
        <v>110000</v>
      </c>
      <c r="I1502" s="57"/>
      <c r="J1502" s="58"/>
      <c r="K1502" s="58"/>
      <c r="L1502" s="57" t="s">
        <v>7419</v>
      </c>
      <c r="M1502" s="57"/>
      <c r="N1502" t="s">
        <v>10939</v>
      </c>
      <c r="T1502" s="2">
        <v>12</v>
      </c>
      <c r="U1502" s="2">
        <f t="shared" si="83"/>
        <v>0</v>
      </c>
    </row>
    <row r="1503" spans="1:21" customFormat="1" ht="15" x14ac:dyDescent="0.25">
      <c r="A1503" s="38" t="s">
        <v>5189</v>
      </c>
      <c r="B1503" s="39" t="s">
        <v>3001</v>
      </c>
      <c r="C1503" s="39" t="s">
        <v>3002</v>
      </c>
      <c r="D1503" s="57"/>
      <c r="E1503" s="45">
        <v>8</v>
      </c>
      <c r="F1503" s="45">
        <v>6141818.1799999997</v>
      </c>
      <c r="G1503" s="42">
        <f t="shared" si="82"/>
        <v>236.22377615384613</v>
      </c>
      <c r="H1503" s="43">
        <f t="shared" si="81"/>
        <v>767727.27249999996</v>
      </c>
      <c r="I1503" s="57"/>
      <c r="J1503" s="58"/>
      <c r="K1503" s="58">
        <v>0</v>
      </c>
      <c r="L1503" s="57" t="s">
        <v>7420</v>
      </c>
      <c r="M1503" s="57"/>
      <c r="N1503" t="s">
        <v>10937</v>
      </c>
      <c r="T1503" s="2">
        <v>0</v>
      </c>
      <c r="U1503" s="2">
        <f t="shared" si="83"/>
        <v>8</v>
      </c>
    </row>
    <row r="1504" spans="1:21" customFormat="1" ht="15" x14ac:dyDescent="0.25">
      <c r="A1504" s="38" t="s">
        <v>5189</v>
      </c>
      <c r="B1504" s="39" t="s">
        <v>3003</v>
      </c>
      <c r="C1504" s="39" t="s">
        <v>3004</v>
      </c>
      <c r="D1504" s="57"/>
      <c r="E1504" s="45">
        <v>4</v>
      </c>
      <c r="F1504" s="45">
        <v>60000</v>
      </c>
      <c r="G1504" s="42">
        <f t="shared" si="82"/>
        <v>2.3076923076923075</v>
      </c>
      <c r="H1504" s="43">
        <f t="shared" si="81"/>
        <v>15000</v>
      </c>
      <c r="I1504" s="57"/>
      <c r="J1504" s="58"/>
      <c r="K1504" s="58"/>
      <c r="L1504" s="57" t="s">
        <v>7419</v>
      </c>
      <c r="M1504" s="57"/>
      <c r="N1504" t="s">
        <v>10939</v>
      </c>
      <c r="O1504" s="2"/>
      <c r="P1504" s="2"/>
      <c r="Q1504" s="2"/>
      <c r="R1504" s="2"/>
      <c r="S1504" s="2"/>
      <c r="T1504" s="2">
        <v>0</v>
      </c>
      <c r="U1504" s="2">
        <f t="shared" si="83"/>
        <v>4</v>
      </c>
    </row>
    <row r="1505" spans="1:21" customFormat="1" ht="15" x14ac:dyDescent="0.25">
      <c r="A1505" s="38" t="s">
        <v>5189</v>
      </c>
      <c r="B1505" s="39" t="s">
        <v>3005</v>
      </c>
      <c r="C1505" s="39" t="s">
        <v>3006</v>
      </c>
      <c r="D1505" s="57"/>
      <c r="E1505" s="45">
        <v>58</v>
      </c>
      <c r="F1505" s="45">
        <v>5614733.2996506104</v>
      </c>
      <c r="G1505" s="42">
        <f t="shared" si="82"/>
        <v>215.95128075579271</v>
      </c>
      <c r="H1505" s="43">
        <f t="shared" si="81"/>
        <v>96805.746545700182</v>
      </c>
      <c r="I1505" s="57"/>
      <c r="J1505" s="58"/>
      <c r="K1505" s="58"/>
      <c r="L1505" s="57" t="s">
        <v>7419</v>
      </c>
      <c r="M1505" s="57"/>
      <c r="N1505" t="s">
        <v>10939</v>
      </c>
      <c r="T1505" s="2">
        <v>36</v>
      </c>
      <c r="U1505" s="2">
        <f t="shared" si="83"/>
        <v>22</v>
      </c>
    </row>
    <row r="1506" spans="1:21" customFormat="1" ht="15" x14ac:dyDescent="0.25">
      <c r="A1506" s="38" t="s">
        <v>5189</v>
      </c>
      <c r="B1506" s="39" t="s">
        <v>3007</v>
      </c>
      <c r="C1506" s="39" t="s">
        <v>3008</v>
      </c>
      <c r="D1506" s="57"/>
      <c r="E1506" s="45">
        <v>48</v>
      </c>
      <c r="F1506" s="45">
        <v>5956259.7820284534</v>
      </c>
      <c r="G1506" s="42">
        <f t="shared" si="82"/>
        <v>229.08691469340206</v>
      </c>
      <c r="H1506" s="43">
        <f t="shared" si="81"/>
        <v>124088.74545892612</v>
      </c>
      <c r="I1506" s="57"/>
      <c r="J1506" s="58"/>
      <c r="K1506" s="58"/>
      <c r="L1506" s="57" t="s">
        <v>7419</v>
      </c>
      <c r="M1506" s="57"/>
      <c r="N1506" t="s">
        <v>10939</v>
      </c>
      <c r="T1506" s="2">
        <v>34</v>
      </c>
      <c r="U1506" s="2">
        <f t="shared" si="83"/>
        <v>14</v>
      </c>
    </row>
    <row r="1507" spans="1:21" customFormat="1" ht="15" x14ac:dyDescent="0.25">
      <c r="A1507" s="38" t="s">
        <v>5189</v>
      </c>
      <c r="B1507" s="39" t="s">
        <v>3009</v>
      </c>
      <c r="C1507" s="39" t="s">
        <v>3010</v>
      </c>
      <c r="D1507" s="57"/>
      <c r="E1507" s="45">
        <v>8</v>
      </c>
      <c r="F1507" s="45">
        <v>1040040.371616</v>
      </c>
      <c r="G1507" s="42">
        <f t="shared" si="82"/>
        <v>40.001552754461535</v>
      </c>
      <c r="H1507" s="43">
        <f t="shared" si="81"/>
        <v>130005.046452</v>
      </c>
      <c r="I1507" s="57"/>
      <c r="J1507" s="58"/>
      <c r="K1507" s="58"/>
      <c r="L1507" s="57" t="s">
        <v>7419</v>
      </c>
      <c r="M1507" s="57"/>
      <c r="N1507" t="s">
        <v>10939</v>
      </c>
      <c r="O1507" s="2"/>
      <c r="P1507" s="2"/>
      <c r="Q1507" s="2"/>
      <c r="R1507" s="2"/>
      <c r="S1507" s="2"/>
      <c r="T1507" s="2">
        <v>8</v>
      </c>
      <c r="U1507" s="2">
        <f t="shared" si="83"/>
        <v>0</v>
      </c>
    </row>
    <row r="1508" spans="1:21" customFormat="1" ht="15" x14ac:dyDescent="0.25">
      <c r="A1508" s="38" t="s">
        <v>5189</v>
      </c>
      <c r="B1508" s="39" t="s">
        <v>3011</v>
      </c>
      <c r="C1508" s="39" t="s">
        <v>3012</v>
      </c>
      <c r="D1508" s="57"/>
      <c r="E1508" s="45">
        <v>15</v>
      </c>
      <c r="F1508" s="45">
        <v>16005000</v>
      </c>
      <c r="G1508" s="42">
        <f t="shared" si="82"/>
        <v>615.57692307692309</v>
      </c>
      <c r="H1508" s="43">
        <f t="shared" si="81"/>
        <v>1067000</v>
      </c>
      <c r="I1508" s="57"/>
      <c r="J1508" s="58"/>
      <c r="K1508" s="58">
        <v>0</v>
      </c>
      <c r="L1508" s="57" t="s">
        <v>7420</v>
      </c>
      <c r="M1508" s="57"/>
      <c r="N1508" t="s">
        <v>10937</v>
      </c>
      <c r="T1508" s="2">
        <v>0</v>
      </c>
      <c r="U1508" s="2">
        <f t="shared" si="83"/>
        <v>15</v>
      </c>
    </row>
    <row r="1509" spans="1:21" customFormat="1" ht="15" x14ac:dyDescent="0.25">
      <c r="A1509" s="38" t="s">
        <v>5189</v>
      </c>
      <c r="B1509" s="39" t="s">
        <v>3013</v>
      </c>
      <c r="C1509" s="39" t="s">
        <v>3014</v>
      </c>
      <c r="D1509" s="57"/>
      <c r="E1509" s="45">
        <v>14</v>
      </c>
      <c r="F1509" s="45">
        <v>6902000</v>
      </c>
      <c r="G1509" s="42">
        <f t="shared" si="82"/>
        <v>265.46153846153845</v>
      </c>
      <c r="H1509" s="43">
        <f t="shared" si="81"/>
        <v>493000</v>
      </c>
      <c r="I1509" s="57"/>
      <c r="J1509" s="58"/>
      <c r="K1509" s="58"/>
      <c r="L1509" s="57" t="s">
        <v>7419</v>
      </c>
      <c r="M1509" s="57"/>
      <c r="N1509" t="s">
        <v>10939</v>
      </c>
      <c r="T1509" s="2">
        <v>13</v>
      </c>
      <c r="U1509" s="2">
        <f t="shared" si="83"/>
        <v>1</v>
      </c>
    </row>
    <row r="1510" spans="1:21" customFormat="1" ht="15" x14ac:dyDescent="0.25">
      <c r="A1510" s="38" t="s">
        <v>5189</v>
      </c>
      <c r="B1510" s="39" t="s">
        <v>3015</v>
      </c>
      <c r="C1510" s="39" t="s">
        <v>3016</v>
      </c>
      <c r="D1510" s="57"/>
      <c r="E1510" s="45">
        <v>6</v>
      </c>
      <c r="F1510" s="45">
        <v>1034912.0084219999</v>
      </c>
      <c r="G1510" s="42">
        <f t="shared" si="82"/>
        <v>39.804308016230763</v>
      </c>
      <c r="H1510" s="43">
        <f t="shared" si="81"/>
        <v>172485.33473699997</v>
      </c>
      <c r="I1510" s="57"/>
      <c r="J1510" s="58"/>
      <c r="K1510" s="58"/>
      <c r="L1510" s="57" t="s">
        <v>7419</v>
      </c>
      <c r="M1510" s="57"/>
      <c r="N1510" t="s">
        <v>10939</v>
      </c>
      <c r="O1510" s="2"/>
      <c r="P1510" s="2"/>
      <c r="Q1510" s="2"/>
      <c r="R1510" s="2"/>
      <c r="S1510" s="2"/>
      <c r="T1510" s="2">
        <v>6</v>
      </c>
      <c r="U1510" s="2">
        <f t="shared" si="83"/>
        <v>0</v>
      </c>
    </row>
    <row r="1511" spans="1:21" customFormat="1" ht="15" x14ac:dyDescent="0.25">
      <c r="A1511" s="38" t="s">
        <v>5189</v>
      </c>
      <c r="B1511" s="39" t="s">
        <v>3017</v>
      </c>
      <c r="C1511" s="39" t="s">
        <v>3018</v>
      </c>
      <c r="D1511" s="57"/>
      <c r="E1511" s="45">
        <v>50</v>
      </c>
      <c r="F1511" s="45">
        <v>142527626.22119471</v>
      </c>
      <c r="G1511" s="42">
        <f t="shared" si="82"/>
        <v>5481.8317777382581</v>
      </c>
      <c r="H1511" s="43">
        <f t="shared" si="81"/>
        <v>2850552.5244238945</v>
      </c>
      <c r="I1511" s="57"/>
      <c r="J1511" s="58"/>
      <c r="K1511" s="58"/>
      <c r="L1511" s="57" t="s">
        <v>7419</v>
      </c>
      <c r="M1511" s="57"/>
      <c r="N1511" t="s">
        <v>10939</v>
      </c>
      <c r="T1511" s="2">
        <v>18</v>
      </c>
      <c r="U1511" s="2">
        <f t="shared" si="83"/>
        <v>32</v>
      </c>
    </row>
    <row r="1512" spans="1:21" customFormat="1" ht="15" x14ac:dyDescent="0.25">
      <c r="A1512" s="38" t="s">
        <v>5189</v>
      </c>
      <c r="B1512" s="39" t="s">
        <v>3019</v>
      </c>
      <c r="C1512" s="39" t="s">
        <v>3020</v>
      </c>
      <c r="D1512" s="57"/>
      <c r="E1512" s="45">
        <v>4</v>
      </c>
      <c r="F1512" s="45">
        <v>1396000</v>
      </c>
      <c r="G1512" s="42">
        <f t="shared" si="82"/>
        <v>53.692307692307693</v>
      </c>
      <c r="H1512" s="43">
        <f t="shared" si="81"/>
        <v>349000</v>
      </c>
      <c r="I1512" s="57"/>
      <c r="J1512" s="58"/>
      <c r="K1512" s="58"/>
      <c r="L1512" s="57" t="s">
        <v>7419</v>
      </c>
      <c r="M1512" s="57"/>
      <c r="N1512" t="s">
        <v>10939</v>
      </c>
      <c r="T1512" s="2">
        <v>104</v>
      </c>
      <c r="U1512" s="2">
        <f t="shared" si="83"/>
        <v>-100</v>
      </c>
    </row>
    <row r="1513" spans="1:21" customFormat="1" ht="15" x14ac:dyDescent="0.25">
      <c r="A1513" s="38" t="s">
        <v>5189</v>
      </c>
      <c r="B1513" s="39" t="s">
        <v>3021</v>
      </c>
      <c r="C1513" s="39" t="s">
        <v>3022</v>
      </c>
      <c r="D1513" s="57"/>
      <c r="E1513" s="45">
        <v>88</v>
      </c>
      <c r="F1513" s="45">
        <v>33440000</v>
      </c>
      <c r="G1513" s="42">
        <f t="shared" si="82"/>
        <v>1286.1538461538462</v>
      </c>
      <c r="H1513" s="43">
        <f t="shared" si="81"/>
        <v>380000</v>
      </c>
      <c r="I1513" s="57"/>
      <c r="J1513" s="58"/>
      <c r="K1513" s="58"/>
      <c r="L1513" s="57" t="s">
        <v>7419</v>
      </c>
      <c r="M1513" s="57"/>
      <c r="N1513" t="s">
        <v>10939</v>
      </c>
      <c r="T1513" s="2">
        <v>11</v>
      </c>
      <c r="U1513" s="2">
        <f t="shared" si="83"/>
        <v>77</v>
      </c>
    </row>
    <row r="1514" spans="1:21" customFormat="1" ht="15" x14ac:dyDescent="0.25">
      <c r="A1514" s="38" t="s">
        <v>5189</v>
      </c>
      <c r="B1514" s="39" t="s">
        <v>3023</v>
      </c>
      <c r="C1514" s="39" t="s">
        <v>3024</v>
      </c>
      <c r="D1514" s="57"/>
      <c r="E1514" s="45">
        <v>7</v>
      </c>
      <c r="F1514" s="45">
        <v>1289687.5</v>
      </c>
      <c r="G1514" s="42">
        <f t="shared" si="82"/>
        <v>49.603365384615387</v>
      </c>
      <c r="H1514" s="43">
        <f t="shared" si="81"/>
        <v>184241.07142857142</v>
      </c>
      <c r="I1514" s="57"/>
      <c r="J1514" s="58"/>
      <c r="K1514" s="58"/>
      <c r="L1514" s="57" t="s">
        <v>7419</v>
      </c>
      <c r="M1514" s="57"/>
      <c r="N1514" t="s">
        <v>10939</v>
      </c>
      <c r="T1514" s="2">
        <v>6</v>
      </c>
      <c r="U1514" s="2">
        <f t="shared" si="83"/>
        <v>1</v>
      </c>
    </row>
    <row r="1515" spans="1:21" customFormat="1" ht="15" x14ac:dyDescent="0.25">
      <c r="A1515" s="38" t="s">
        <v>5189</v>
      </c>
      <c r="B1515" s="39" t="s">
        <v>3025</v>
      </c>
      <c r="C1515" s="39" t="s">
        <v>3026</v>
      </c>
      <c r="D1515" s="57"/>
      <c r="E1515" s="45">
        <v>23</v>
      </c>
      <c r="F1515" s="45">
        <v>3685307.6923083998</v>
      </c>
      <c r="G1515" s="42">
        <f t="shared" si="82"/>
        <v>141.74260355032308</v>
      </c>
      <c r="H1515" s="43">
        <f t="shared" si="81"/>
        <v>160230.76923079998</v>
      </c>
      <c r="I1515" s="57"/>
      <c r="J1515" s="58"/>
      <c r="K1515" s="58"/>
      <c r="L1515" s="57" t="s">
        <v>7419</v>
      </c>
      <c r="M1515" s="57"/>
      <c r="N1515" t="s">
        <v>10939</v>
      </c>
      <c r="O1515" s="2"/>
      <c r="P1515" s="2"/>
      <c r="Q1515" s="2"/>
      <c r="R1515" s="2"/>
      <c r="S1515" s="2"/>
      <c r="T1515" s="2">
        <v>21</v>
      </c>
      <c r="U1515" s="2">
        <f t="shared" si="83"/>
        <v>2</v>
      </c>
    </row>
    <row r="1516" spans="1:21" customFormat="1" ht="15" x14ac:dyDescent="0.25">
      <c r="A1516" s="38" t="s">
        <v>5189</v>
      </c>
      <c r="B1516" s="39" t="s">
        <v>3027</v>
      </c>
      <c r="C1516" s="39" t="s">
        <v>3028</v>
      </c>
      <c r="D1516" s="57"/>
      <c r="E1516" s="45">
        <v>62</v>
      </c>
      <c r="F1516" s="45">
        <v>14774146.341463415</v>
      </c>
      <c r="G1516" s="42">
        <f t="shared" si="82"/>
        <v>568.23639774859294</v>
      </c>
      <c r="H1516" s="43">
        <f t="shared" si="81"/>
        <v>238292.68292682926</v>
      </c>
      <c r="I1516" s="57"/>
      <c r="J1516" s="58"/>
      <c r="K1516" s="58"/>
      <c r="L1516" s="57" t="s">
        <v>7419</v>
      </c>
      <c r="M1516" s="57"/>
      <c r="N1516" t="s">
        <v>10939</v>
      </c>
      <c r="T1516" s="2">
        <v>42</v>
      </c>
      <c r="U1516" s="2">
        <f t="shared" si="83"/>
        <v>20</v>
      </c>
    </row>
    <row r="1517" spans="1:21" customFormat="1" ht="15" x14ac:dyDescent="0.25">
      <c r="A1517" s="38" t="s">
        <v>5189</v>
      </c>
      <c r="B1517" s="39" t="s">
        <v>3029</v>
      </c>
      <c r="C1517" s="39" t="s">
        <v>3030</v>
      </c>
      <c r="D1517" s="57"/>
      <c r="E1517" s="45">
        <v>1300</v>
      </c>
      <c r="F1517" s="45">
        <v>166400000</v>
      </c>
      <c r="G1517" s="42">
        <f t="shared" si="82"/>
        <v>6400</v>
      </c>
      <c r="H1517" s="43">
        <f t="shared" si="81"/>
        <v>128000</v>
      </c>
      <c r="I1517" s="57"/>
      <c r="J1517" s="58"/>
      <c r="K1517" s="58"/>
      <c r="L1517" s="57" t="s">
        <v>7419</v>
      </c>
      <c r="M1517" s="57"/>
      <c r="N1517" t="s">
        <v>10939</v>
      </c>
      <c r="T1517" s="2">
        <v>3075</v>
      </c>
      <c r="U1517" s="2">
        <f t="shared" si="83"/>
        <v>-1775</v>
      </c>
    </row>
    <row r="1518" spans="1:21" customFormat="1" ht="15" x14ac:dyDescent="0.25">
      <c r="A1518" s="38" t="s">
        <v>5189</v>
      </c>
      <c r="B1518" s="39" t="s">
        <v>3031</v>
      </c>
      <c r="C1518" s="39" t="s">
        <v>3032</v>
      </c>
      <c r="D1518" s="57"/>
      <c r="E1518" s="45">
        <v>19</v>
      </c>
      <c r="F1518" s="45">
        <v>3279761.9047619049</v>
      </c>
      <c r="G1518" s="42">
        <f t="shared" si="82"/>
        <v>126.14468864468864</v>
      </c>
      <c r="H1518" s="43">
        <f t="shared" si="81"/>
        <v>172619.04761904763</v>
      </c>
      <c r="I1518" s="57"/>
      <c r="J1518" s="58"/>
      <c r="K1518" s="58"/>
      <c r="L1518" s="57" t="s">
        <v>7419</v>
      </c>
      <c r="M1518" s="57"/>
      <c r="N1518" t="s">
        <v>10939</v>
      </c>
      <c r="T1518" s="2">
        <v>18</v>
      </c>
      <c r="U1518" s="2">
        <f t="shared" si="83"/>
        <v>1</v>
      </c>
    </row>
    <row r="1519" spans="1:21" customFormat="1" ht="15" x14ac:dyDescent="0.25">
      <c r="A1519" s="38" t="s">
        <v>5189</v>
      </c>
      <c r="B1519" s="39" t="s">
        <v>3033</v>
      </c>
      <c r="C1519" s="39" t="s">
        <v>3034</v>
      </c>
      <c r="D1519" s="57"/>
      <c r="E1519" s="45">
        <v>20</v>
      </c>
      <c r="F1519" s="45">
        <v>3140000</v>
      </c>
      <c r="G1519" s="42">
        <f t="shared" si="82"/>
        <v>120.76923076923077</v>
      </c>
      <c r="H1519" s="43">
        <f t="shared" si="81"/>
        <v>157000</v>
      </c>
      <c r="I1519" s="57"/>
      <c r="J1519" s="58"/>
      <c r="K1519" s="58"/>
      <c r="L1519" s="57" t="s">
        <v>7419</v>
      </c>
      <c r="M1519" s="57"/>
      <c r="N1519" t="s">
        <v>10939</v>
      </c>
      <c r="T1519" s="2">
        <v>20</v>
      </c>
      <c r="U1519" s="2">
        <f t="shared" si="83"/>
        <v>0</v>
      </c>
    </row>
    <row r="1520" spans="1:21" customFormat="1" ht="15" x14ac:dyDescent="0.25">
      <c r="A1520" s="38" t="s">
        <v>5189</v>
      </c>
      <c r="B1520" s="39" t="s">
        <v>3035</v>
      </c>
      <c r="C1520" s="39" t="s">
        <v>3036</v>
      </c>
      <c r="D1520" s="57"/>
      <c r="E1520" s="45">
        <v>26</v>
      </c>
      <c r="F1520" s="45">
        <v>13988000</v>
      </c>
      <c r="G1520" s="42">
        <f t="shared" si="82"/>
        <v>538</v>
      </c>
      <c r="H1520" s="43">
        <f t="shared" si="81"/>
        <v>538000</v>
      </c>
      <c r="I1520" s="57"/>
      <c r="J1520" s="58"/>
      <c r="K1520" s="58"/>
      <c r="L1520" s="57" t="s">
        <v>7419</v>
      </c>
      <c r="M1520" s="57"/>
      <c r="N1520" t="s">
        <v>10939</v>
      </c>
      <c r="T1520" s="2">
        <v>26</v>
      </c>
      <c r="U1520" s="2">
        <f t="shared" si="83"/>
        <v>0</v>
      </c>
    </row>
    <row r="1521" spans="1:21" customFormat="1" ht="15" x14ac:dyDescent="0.25">
      <c r="A1521" s="38" t="s">
        <v>5189</v>
      </c>
      <c r="B1521" s="39" t="s">
        <v>3037</v>
      </c>
      <c r="C1521" s="39" t="s">
        <v>3038</v>
      </c>
      <c r="D1521" s="57"/>
      <c r="E1521" s="45">
        <v>30</v>
      </c>
      <c r="F1521" s="45">
        <v>17070000</v>
      </c>
      <c r="G1521" s="42">
        <f t="shared" si="82"/>
        <v>656.53846153846155</v>
      </c>
      <c r="H1521" s="43">
        <f t="shared" si="81"/>
        <v>569000</v>
      </c>
      <c r="I1521" s="57"/>
      <c r="J1521" s="58"/>
      <c r="K1521" s="58"/>
      <c r="L1521" s="57" t="s">
        <v>7419</v>
      </c>
      <c r="M1521" s="57"/>
      <c r="N1521" t="s">
        <v>10939</v>
      </c>
      <c r="T1521" s="2">
        <v>26</v>
      </c>
      <c r="U1521" s="2">
        <f t="shared" si="83"/>
        <v>4</v>
      </c>
    </row>
    <row r="1522" spans="1:21" customFormat="1" ht="15" x14ac:dyDescent="0.25">
      <c r="A1522" s="38" t="s">
        <v>5189</v>
      </c>
      <c r="B1522" s="39" t="s">
        <v>3039</v>
      </c>
      <c r="C1522" s="39" t="s">
        <v>3040</v>
      </c>
      <c r="D1522" s="57"/>
      <c r="E1522" s="45">
        <v>24</v>
      </c>
      <c r="F1522" s="45">
        <v>3072000</v>
      </c>
      <c r="G1522" s="42">
        <f t="shared" si="82"/>
        <v>118.15384615384616</v>
      </c>
      <c r="H1522" s="43">
        <f t="shared" si="81"/>
        <v>128000</v>
      </c>
      <c r="I1522" s="57"/>
      <c r="J1522" s="58"/>
      <c r="K1522" s="58"/>
      <c r="L1522" s="57" t="s">
        <v>7419</v>
      </c>
      <c r="M1522" s="57"/>
      <c r="N1522" t="s">
        <v>10939</v>
      </c>
      <c r="T1522" s="2">
        <v>23</v>
      </c>
      <c r="U1522" s="2">
        <f t="shared" si="83"/>
        <v>1</v>
      </c>
    </row>
    <row r="1523" spans="1:21" customFormat="1" ht="15" x14ac:dyDescent="0.25">
      <c r="A1523" s="38" t="s">
        <v>5189</v>
      </c>
      <c r="B1523" s="39" t="s">
        <v>3041</v>
      </c>
      <c r="C1523" s="39" t="s">
        <v>3042</v>
      </c>
      <c r="D1523" s="57"/>
      <c r="E1523" s="45">
        <v>5</v>
      </c>
      <c r="F1523" s="45">
        <v>1789786.8839914217</v>
      </c>
      <c r="G1523" s="42">
        <f t="shared" si="82"/>
        <v>68.837957076593142</v>
      </c>
      <c r="H1523" s="43">
        <f t="shared" si="81"/>
        <v>357957.37679828436</v>
      </c>
      <c r="I1523" s="57"/>
      <c r="J1523" s="58"/>
      <c r="K1523" s="58"/>
      <c r="L1523" s="57" t="s">
        <v>7419</v>
      </c>
      <c r="M1523" s="57"/>
      <c r="N1523" t="s">
        <v>10939</v>
      </c>
      <c r="T1523" s="2">
        <v>0</v>
      </c>
      <c r="U1523" s="2">
        <f t="shared" si="83"/>
        <v>5</v>
      </c>
    </row>
    <row r="1524" spans="1:21" customFormat="1" ht="15" x14ac:dyDescent="0.25">
      <c r="A1524" s="38" t="s">
        <v>5189</v>
      </c>
      <c r="B1524" s="39" t="s">
        <v>3043</v>
      </c>
      <c r="C1524" s="39" t="s">
        <v>3044</v>
      </c>
      <c r="D1524" s="57"/>
      <c r="E1524" s="45">
        <v>18</v>
      </c>
      <c r="F1524" s="45">
        <v>2180662.9588431539</v>
      </c>
      <c r="G1524" s="42">
        <f t="shared" si="82"/>
        <v>83.871652263198229</v>
      </c>
      <c r="H1524" s="43">
        <f t="shared" si="81"/>
        <v>121147.94215795299</v>
      </c>
      <c r="I1524" s="57"/>
      <c r="J1524" s="58"/>
      <c r="K1524" s="58"/>
      <c r="L1524" s="57" t="s">
        <v>7419</v>
      </c>
      <c r="M1524" s="57"/>
      <c r="N1524" t="s">
        <v>10939</v>
      </c>
      <c r="T1524" s="2">
        <v>26</v>
      </c>
      <c r="U1524" s="2">
        <f t="shared" si="83"/>
        <v>-8</v>
      </c>
    </row>
    <row r="1525" spans="1:21" customFormat="1" ht="15" x14ac:dyDescent="0.25">
      <c r="A1525" s="38" t="s">
        <v>5189</v>
      </c>
      <c r="B1525" s="39" t="s">
        <v>3045</v>
      </c>
      <c r="C1525" s="39" t="s">
        <v>3046</v>
      </c>
      <c r="D1525" s="57"/>
      <c r="E1525" s="45">
        <v>5</v>
      </c>
      <c r="F1525" s="45">
        <v>1707000</v>
      </c>
      <c r="G1525" s="42">
        <f t="shared" si="82"/>
        <v>65.65384615384616</v>
      </c>
      <c r="H1525" s="43">
        <f t="shared" si="81"/>
        <v>341400</v>
      </c>
      <c r="I1525" s="57"/>
      <c r="J1525" s="58"/>
      <c r="K1525" s="58"/>
      <c r="L1525" s="57" t="s">
        <v>7419</v>
      </c>
      <c r="M1525" s="57"/>
      <c r="N1525" t="s">
        <v>10939</v>
      </c>
      <c r="O1525" s="2"/>
      <c r="P1525" s="2"/>
      <c r="Q1525" s="2"/>
      <c r="R1525" s="2"/>
      <c r="S1525" s="2"/>
      <c r="T1525" s="2">
        <v>11</v>
      </c>
      <c r="U1525" s="2">
        <f t="shared" si="83"/>
        <v>-6</v>
      </c>
    </row>
    <row r="1526" spans="1:21" customFormat="1" ht="15" x14ac:dyDescent="0.25">
      <c r="A1526" s="38" t="s">
        <v>5189</v>
      </c>
      <c r="B1526" s="39" t="s">
        <v>3047</v>
      </c>
      <c r="C1526" s="39" t="s">
        <v>3048</v>
      </c>
      <c r="D1526" s="57"/>
      <c r="E1526" s="45">
        <v>4</v>
      </c>
      <c r="F1526" s="45">
        <v>52000</v>
      </c>
      <c r="G1526" s="42">
        <f t="shared" si="82"/>
        <v>2</v>
      </c>
      <c r="H1526" s="43">
        <f t="shared" si="81"/>
        <v>13000</v>
      </c>
      <c r="I1526" s="57"/>
      <c r="J1526" s="58"/>
      <c r="K1526" s="58">
        <v>0</v>
      </c>
      <c r="L1526" s="57" t="s">
        <v>7420</v>
      </c>
      <c r="M1526" s="57"/>
      <c r="N1526" t="s">
        <v>10937</v>
      </c>
      <c r="T1526" s="2">
        <v>0</v>
      </c>
      <c r="U1526" s="2">
        <f t="shared" si="83"/>
        <v>4</v>
      </c>
    </row>
    <row r="1527" spans="1:21" customFormat="1" ht="15" x14ac:dyDescent="0.25">
      <c r="A1527" s="38" t="s">
        <v>5189</v>
      </c>
      <c r="B1527" s="39" t="s">
        <v>3049</v>
      </c>
      <c r="C1527" s="39" t="s">
        <v>3050</v>
      </c>
      <c r="D1527" s="57"/>
      <c r="E1527" s="45">
        <v>2</v>
      </c>
      <c r="F1527" s="45">
        <v>760000</v>
      </c>
      <c r="G1527" s="42">
        <f t="shared" si="82"/>
        <v>29.23076923076923</v>
      </c>
      <c r="H1527" s="43">
        <f t="shared" si="81"/>
        <v>380000</v>
      </c>
      <c r="I1527" s="57"/>
      <c r="J1527" s="58"/>
      <c r="K1527" s="58"/>
      <c r="L1527" s="57" t="s">
        <v>7419</v>
      </c>
      <c r="M1527" s="57"/>
      <c r="N1527" t="s">
        <v>10939</v>
      </c>
      <c r="T1527" s="2">
        <v>111</v>
      </c>
      <c r="U1527" s="2">
        <f t="shared" si="83"/>
        <v>-109</v>
      </c>
    </row>
    <row r="1528" spans="1:21" customFormat="1" ht="15" x14ac:dyDescent="0.25">
      <c r="A1528" s="38" t="s">
        <v>5189</v>
      </c>
      <c r="B1528" s="39" t="s">
        <v>3051</v>
      </c>
      <c r="C1528" s="39" t="s">
        <v>3052</v>
      </c>
      <c r="D1528" s="57"/>
      <c r="E1528" s="45">
        <v>28</v>
      </c>
      <c r="F1528" s="45">
        <v>12455011.183625959</v>
      </c>
      <c r="G1528" s="42">
        <f t="shared" si="82"/>
        <v>479.03889167792147</v>
      </c>
      <c r="H1528" s="43">
        <f t="shared" si="81"/>
        <v>444821.82798664138</v>
      </c>
      <c r="I1528" s="57"/>
      <c r="J1528" s="58"/>
      <c r="K1528" s="58"/>
      <c r="L1528" s="57" t="s">
        <v>7419</v>
      </c>
      <c r="M1528" s="57"/>
      <c r="N1528" t="s">
        <v>10939</v>
      </c>
      <c r="T1528" s="2">
        <v>23</v>
      </c>
      <c r="U1528" s="2">
        <f t="shared" si="83"/>
        <v>5</v>
      </c>
    </row>
    <row r="1529" spans="1:21" customFormat="1" ht="15" x14ac:dyDescent="0.25">
      <c r="A1529" s="38" t="s">
        <v>5189</v>
      </c>
      <c r="B1529" s="39" t="s">
        <v>3053</v>
      </c>
      <c r="C1529" s="39" t="s">
        <v>3054</v>
      </c>
      <c r="D1529" s="57"/>
      <c r="E1529" s="45">
        <v>5</v>
      </c>
      <c r="F1529" s="45">
        <v>10735000</v>
      </c>
      <c r="G1529" s="42">
        <f t="shared" si="82"/>
        <v>412.88461538461536</v>
      </c>
      <c r="H1529" s="43">
        <f t="shared" si="81"/>
        <v>2147000</v>
      </c>
      <c r="I1529" s="57"/>
      <c r="J1529" s="58"/>
      <c r="K1529" s="58"/>
      <c r="L1529" s="57" t="s">
        <v>7419</v>
      </c>
      <c r="M1529" s="57"/>
      <c r="N1529" t="s">
        <v>10939</v>
      </c>
      <c r="T1529" s="2">
        <v>5</v>
      </c>
      <c r="U1529" s="2">
        <f t="shared" si="83"/>
        <v>0</v>
      </c>
    </row>
    <row r="1530" spans="1:21" customFormat="1" ht="15" x14ac:dyDescent="0.25">
      <c r="A1530" s="38" t="s">
        <v>5189</v>
      </c>
      <c r="B1530" s="39" t="s">
        <v>3055</v>
      </c>
      <c r="C1530" s="39" t="s">
        <v>3056</v>
      </c>
      <c r="D1530" s="57"/>
      <c r="E1530" s="45">
        <v>32</v>
      </c>
      <c r="F1530" s="45">
        <v>5611818.1818181816</v>
      </c>
      <c r="G1530" s="42">
        <f t="shared" si="82"/>
        <v>215.83916083916083</v>
      </c>
      <c r="H1530" s="43">
        <f t="shared" si="81"/>
        <v>175369.31818181818</v>
      </c>
      <c r="I1530" s="57"/>
      <c r="J1530" s="58"/>
      <c r="K1530" s="58"/>
      <c r="L1530" s="57" t="s">
        <v>7419</v>
      </c>
      <c r="M1530" s="57"/>
      <c r="N1530" t="s">
        <v>10939</v>
      </c>
      <c r="T1530" s="2">
        <v>41</v>
      </c>
      <c r="U1530" s="2">
        <f t="shared" si="83"/>
        <v>-9</v>
      </c>
    </row>
    <row r="1531" spans="1:21" customFormat="1" ht="15" x14ac:dyDescent="0.25">
      <c r="A1531" s="38" t="s">
        <v>5189</v>
      </c>
      <c r="B1531" s="39" t="s">
        <v>3057</v>
      </c>
      <c r="C1531" s="39" t="s">
        <v>3058</v>
      </c>
      <c r="D1531" s="57"/>
      <c r="E1531" s="45">
        <v>23</v>
      </c>
      <c r="F1531" s="45">
        <v>2944000</v>
      </c>
      <c r="G1531" s="42">
        <f t="shared" si="82"/>
        <v>113.23076923076923</v>
      </c>
      <c r="H1531" s="43">
        <f t="shared" si="81"/>
        <v>128000</v>
      </c>
      <c r="I1531" s="57"/>
      <c r="J1531" s="58"/>
      <c r="K1531" s="58"/>
      <c r="L1531" s="57" t="s">
        <v>7419</v>
      </c>
      <c r="M1531" s="57"/>
      <c r="N1531" t="s">
        <v>10939</v>
      </c>
      <c r="O1531" s="2"/>
      <c r="P1531" s="2"/>
      <c r="Q1531" s="2"/>
      <c r="R1531" s="2"/>
      <c r="S1531" s="2"/>
      <c r="T1531" s="2">
        <v>20</v>
      </c>
      <c r="U1531" s="2">
        <f t="shared" si="83"/>
        <v>3</v>
      </c>
    </row>
    <row r="1532" spans="1:21" customFormat="1" ht="15" x14ac:dyDescent="0.25">
      <c r="A1532" s="38" t="s">
        <v>5189</v>
      </c>
      <c r="B1532" s="39" t="s">
        <v>3059</v>
      </c>
      <c r="C1532" s="39" t="s">
        <v>3060</v>
      </c>
      <c r="D1532" s="57"/>
      <c r="E1532" s="45">
        <v>8</v>
      </c>
      <c r="F1532" s="45">
        <v>1737600</v>
      </c>
      <c r="G1532" s="42">
        <f t="shared" si="82"/>
        <v>66.830769230769235</v>
      </c>
      <c r="H1532" s="43">
        <f t="shared" si="81"/>
        <v>217200</v>
      </c>
      <c r="I1532" s="57"/>
      <c r="J1532" s="58"/>
      <c r="K1532" s="58">
        <v>0</v>
      </c>
      <c r="L1532" s="57" t="s">
        <v>7420</v>
      </c>
      <c r="M1532" s="57"/>
      <c r="N1532" t="s">
        <v>10937</v>
      </c>
      <c r="T1532" s="2">
        <v>0</v>
      </c>
      <c r="U1532" s="2">
        <f t="shared" si="83"/>
        <v>8</v>
      </c>
    </row>
    <row r="1533" spans="1:21" customFormat="1" ht="15" x14ac:dyDescent="0.25">
      <c r="A1533" s="38" t="s">
        <v>5189</v>
      </c>
      <c r="B1533" s="39" t="s">
        <v>3061</v>
      </c>
      <c r="C1533" s="39" t="s">
        <v>3062</v>
      </c>
      <c r="D1533" s="57"/>
      <c r="E1533" s="45">
        <v>2</v>
      </c>
      <c r="F1533" s="45">
        <v>509600.0021095</v>
      </c>
      <c r="G1533" s="42">
        <f t="shared" si="82"/>
        <v>19.600000081134617</v>
      </c>
      <c r="H1533" s="43">
        <f t="shared" si="81"/>
        <v>254800.00105475</v>
      </c>
      <c r="I1533" s="57"/>
      <c r="J1533" s="58"/>
      <c r="K1533" s="58"/>
      <c r="L1533" s="57" t="s">
        <v>7419</v>
      </c>
      <c r="M1533" s="57"/>
      <c r="N1533" t="s">
        <v>10939</v>
      </c>
      <c r="O1533" s="2"/>
      <c r="P1533" s="2"/>
      <c r="Q1533" s="2"/>
      <c r="R1533" s="2"/>
      <c r="S1533" s="2"/>
      <c r="T1533" s="2">
        <v>0</v>
      </c>
      <c r="U1533" s="2">
        <f t="shared" si="83"/>
        <v>2</v>
      </c>
    </row>
    <row r="1534" spans="1:21" customFormat="1" ht="15" x14ac:dyDescent="0.25">
      <c r="A1534" s="38" t="s">
        <v>5189</v>
      </c>
      <c r="B1534" s="39" t="s">
        <v>3063</v>
      </c>
      <c r="C1534" s="39" t="s">
        <v>3064</v>
      </c>
      <c r="D1534" s="57"/>
      <c r="E1534" s="45">
        <v>2</v>
      </c>
      <c r="F1534" s="45">
        <v>140000</v>
      </c>
      <c r="G1534" s="42">
        <f t="shared" si="82"/>
        <v>5.384615384615385</v>
      </c>
      <c r="H1534" s="43">
        <f t="shared" si="81"/>
        <v>70000</v>
      </c>
      <c r="I1534" s="57"/>
      <c r="J1534" s="58"/>
      <c r="K1534" s="58">
        <v>0</v>
      </c>
      <c r="L1534" s="57" t="s">
        <v>7420</v>
      </c>
      <c r="M1534" s="57"/>
      <c r="N1534" t="s">
        <v>10937</v>
      </c>
      <c r="T1534" s="2">
        <v>0</v>
      </c>
      <c r="U1534" s="2">
        <f t="shared" si="83"/>
        <v>2</v>
      </c>
    </row>
    <row r="1535" spans="1:21" customFormat="1" ht="15" x14ac:dyDescent="0.25">
      <c r="A1535" s="38" t="s">
        <v>5189</v>
      </c>
      <c r="B1535" s="39" t="s">
        <v>3065</v>
      </c>
      <c r="C1535" s="39" t="s">
        <v>3066</v>
      </c>
      <c r="D1535" s="57"/>
      <c r="E1535" s="45">
        <v>70</v>
      </c>
      <c r="F1535" s="45">
        <v>2450000</v>
      </c>
      <c r="G1535" s="42">
        <f t="shared" si="82"/>
        <v>94.230769230769226</v>
      </c>
      <c r="H1535" s="43">
        <f t="shared" si="81"/>
        <v>35000</v>
      </c>
      <c r="I1535" s="57"/>
      <c r="J1535" s="58"/>
      <c r="K1535" s="58">
        <v>0</v>
      </c>
      <c r="L1535" s="57" t="s">
        <v>7420</v>
      </c>
      <c r="M1535" s="57"/>
      <c r="N1535" t="s">
        <v>10937</v>
      </c>
      <c r="T1535" s="2">
        <v>0</v>
      </c>
      <c r="U1535" s="2">
        <f t="shared" si="83"/>
        <v>70</v>
      </c>
    </row>
    <row r="1536" spans="1:21" customFormat="1" ht="22.5" x14ac:dyDescent="0.25">
      <c r="A1536" s="38" t="s">
        <v>5189</v>
      </c>
      <c r="B1536" s="39" t="s">
        <v>3067</v>
      </c>
      <c r="C1536" s="39" t="s">
        <v>3068</v>
      </c>
      <c r="D1536" s="57"/>
      <c r="E1536" s="45">
        <v>20</v>
      </c>
      <c r="F1536" s="45">
        <v>8600000</v>
      </c>
      <c r="G1536" s="42">
        <f t="shared" si="82"/>
        <v>330.76923076923077</v>
      </c>
      <c r="H1536" s="43">
        <f t="shared" si="81"/>
        <v>430000</v>
      </c>
      <c r="I1536" s="57"/>
      <c r="J1536" s="58"/>
      <c r="K1536" s="58"/>
      <c r="L1536" s="57" t="s">
        <v>7419</v>
      </c>
      <c r="M1536" s="57"/>
      <c r="N1536" t="s">
        <v>10939</v>
      </c>
      <c r="T1536" s="2">
        <v>14</v>
      </c>
      <c r="U1536" s="2">
        <f t="shared" si="83"/>
        <v>6</v>
      </c>
    </row>
    <row r="1537" spans="1:21" customFormat="1" ht="15" x14ac:dyDescent="0.25">
      <c r="A1537" s="38" t="s">
        <v>5189</v>
      </c>
      <c r="B1537" s="39" t="s">
        <v>3069</v>
      </c>
      <c r="C1537" s="39" t="s">
        <v>3070</v>
      </c>
      <c r="D1537" s="57"/>
      <c r="E1537" s="45">
        <v>25</v>
      </c>
      <c r="F1537" s="45">
        <v>4846298.8115449902</v>
      </c>
      <c r="G1537" s="42">
        <f t="shared" si="82"/>
        <v>186.39610813634579</v>
      </c>
      <c r="H1537" s="43">
        <f t="shared" si="81"/>
        <v>193851.95246179961</v>
      </c>
      <c r="I1537" s="57"/>
      <c r="J1537" s="58"/>
      <c r="K1537" s="58"/>
      <c r="L1537" s="57" t="s">
        <v>7419</v>
      </c>
      <c r="M1537" s="57"/>
      <c r="N1537" t="s">
        <v>10939</v>
      </c>
      <c r="T1537" s="2">
        <v>25</v>
      </c>
      <c r="U1537" s="2">
        <f t="shared" si="83"/>
        <v>0</v>
      </c>
    </row>
    <row r="1538" spans="1:21" customFormat="1" ht="15" x14ac:dyDescent="0.25">
      <c r="A1538" s="38" t="s">
        <v>5189</v>
      </c>
      <c r="B1538" s="39" t="s">
        <v>3071</v>
      </c>
      <c r="C1538" s="39" t="s">
        <v>3072</v>
      </c>
      <c r="D1538" s="57"/>
      <c r="E1538" s="45">
        <v>20</v>
      </c>
      <c r="F1538" s="45">
        <v>4300000</v>
      </c>
      <c r="G1538" s="42">
        <f t="shared" si="82"/>
        <v>165.38461538461539</v>
      </c>
      <c r="H1538" s="43">
        <f t="shared" si="81"/>
        <v>215000</v>
      </c>
      <c r="I1538" s="57"/>
      <c r="J1538" s="58"/>
      <c r="K1538" s="58"/>
      <c r="L1538" s="57" t="s">
        <v>7419</v>
      </c>
      <c r="M1538" s="57"/>
      <c r="N1538" t="s">
        <v>10939</v>
      </c>
      <c r="T1538" s="2">
        <v>8</v>
      </c>
      <c r="U1538" s="2">
        <f t="shared" si="83"/>
        <v>12</v>
      </c>
    </row>
    <row r="1539" spans="1:21" customFormat="1" ht="15" x14ac:dyDescent="0.25">
      <c r="A1539" s="38" t="s">
        <v>5189</v>
      </c>
      <c r="B1539" s="39" t="s">
        <v>3073</v>
      </c>
      <c r="C1539" s="39" t="s">
        <v>3074</v>
      </c>
      <c r="D1539" s="57"/>
      <c r="E1539" s="45">
        <v>2</v>
      </c>
      <c r="F1539" s="45">
        <v>54000</v>
      </c>
      <c r="G1539" s="42">
        <f t="shared" si="82"/>
        <v>2.0769230769230771</v>
      </c>
      <c r="H1539" s="43">
        <f t="shared" si="81"/>
        <v>27000</v>
      </c>
      <c r="I1539" s="57"/>
      <c r="J1539" s="58"/>
      <c r="K1539" s="58">
        <v>0</v>
      </c>
      <c r="L1539" s="57" t="s">
        <v>7420</v>
      </c>
      <c r="M1539" s="57"/>
      <c r="N1539" t="s">
        <v>10937</v>
      </c>
      <c r="T1539" s="2">
        <v>0</v>
      </c>
      <c r="U1539" s="2">
        <f t="shared" si="83"/>
        <v>2</v>
      </c>
    </row>
    <row r="1540" spans="1:21" customFormat="1" ht="15" x14ac:dyDescent="0.25">
      <c r="A1540" s="38" t="s">
        <v>5189</v>
      </c>
      <c r="B1540" s="39" t="s">
        <v>3075</v>
      </c>
      <c r="C1540" s="39" t="s">
        <v>3076</v>
      </c>
      <c r="D1540" s="57"/>
      <c r="E1540" s="45">
        <v>3</v>
      </c>
      <c r="F1540" s="45">
        <v>564000</v>
      </c>
      <c r="G1540" s="42">
        <f t="shared" si="82"/>
        <v>21.692307692307693</v>
      </c>
      <c r="H1540" s="43">
        <f t="shared" si="81"/>
        <v>188000</v>
      </c>
      <c r="I1540" s="57"/>
      <c r="J1540" s="58"/>
      <c r="K1540" s="58"/>
      <c r="L1540" s="57" t="s">
        <v>7419</v>
      </c>
      <c r="M1540" s="57"/>
      <c r="N1540" t="s">
        <v>10939</v>
      </c>
      <c r="O1540" s="2"/>
      <c r="P1540" s="2"/>
      <c r="Q1540" s="2"/>
      <c r="R1540" s="2"/>
      <c r="S1540" s="2"/>
      <c r="T1540" s="2">
        <v>3</v>
      </c>
      <c r="U1540" s="2">
        <f t="shared" si="83"/>
        <v>0</v>
      </c>
    </row>
    <row r="1541" spans="1:21" customFormat="1" ht="15" x14ac:dyDescent="0.25">
      <c r="A1541" s="38" t="s">
        <v>5189</v>
      </c>
      <c r="B1541" s="39" t="s">
        <v>3077</v>
      </c>
      <c r="C1541" s="39" t="s">
        <v>3078</v>
      </c>
      <c r="D1541" s="57"/>
      <c r="E1541" s="45">
        <v>8</v>
      </c>
      <c r="F1541" s="45">
        <v>3576000</v>
      </c>
      <c r="G1541" s="42">
        <f t="shared" si="82"/>
        <v>137.53846153846155</v>
      </c>
      <c r="H1541" s="43">
        <f t="shared" ref="H1541:H1604" si="84">IFERROR(F1541/E1541,0)</f>
        <v>447000</v>
      </c>
      <c r="I1541" s="57"/>
      <c r="J1541" s="58"/>
      <c r="K1541" s="58"/>
      <c r="L1541" s="57" t="s">
        <v>7419</v>
      </c>
      <c r="M1541" s="57"/>
      <c r="N1541" t="s">
        <v>10939</v>
      </c>
      <c r="O1541" s="2"/>
      <c r="P1541" s="2"/>
      <c r="Q1541" s="2"/>
      <c r="R1541" s="2"/>
      <c r="S1541" s="2"/>
      <c r="T1541" s="2">
        <v>28</v>
      </c>
      <c r="U1541" s="2">
        <f t="shared" si="83"/>
        <v>-20</v>
      </c>
    </row>
    <row r="1542" spans="1:21" customFormat="1" ht="15" x14ac:dyDescent="0.25">
      <c r="A1542" s="38" t="s">
        <v>5189</v>
      </c>
      <c r="B1542" s="39" t="s">
        <v>3079</v>
      </c>
      <c r="C1542" s="39" t="s">
        <v>3080</v>
      </c>
      <c r="D1542" s="57"/>
      <c r="E1542" s="45">
        <v>9</v>
      </c>
      <c r="F1542" s="45">
        <v>2205000</v>
      </c>
      <c r="G1542" s="42">
        <f t="shared" ref="G1542:G1605" si="85">+F1542/$G$1</f>
        <v>84.807692307692307</v>
      </c>
      <c r="H1542" s="43">
        <f t="shared" si="84"/>
        <v>245000</v>
      </c>
      <c r="I1542" s="57"/>
      <c r="J1542" s="58"/>
      <c r="K1542" s="58">
        <v>0</v>
      </c>
      <c r="L1542" s="57" t="s">
        <v>7420</v>
      </c>
      <c r="M1542" s="57"/>
      <c r="N1542" t="s">
        <v>10937</v>
      </c>
      <c r="T1542" s="2">
        <v>5</v>
      </c>
      <c r="U1542" s="2">
        <f t="shared" ref="U1542:U1605" si="86">+E1542-T1542</f>
        <v>4</v>
      </c>
    </row>
    <row r="1543" spans="1:21" customFormat="1" ht="15" x14ac:dyDescent="0.25">
      <c r="A1543" s="38" t="s">
        <v>5189</v>
      </c>
      <c r="B1543" s="39" t="s">
        <v>3081</v>
      </c>
      <c r="C1543" s="39" t="s">
        <v>3082</v>
      </c>
      <c r="D1543" s="57"/>
      <c r="E1543" s="45">
        <v>5</v>
      </c>
      <c r="F1543" s="45">
        <v>7375000</v>
      </c>
      <c r="G1543" s="42">
        <f t="shared" si="85"/>
        <v>283.65384615384613</v>
      </c>
      <c r="H1543" s="43">
        <f t="shared" si="84"/>
        <v>1475000</v>
      </c>
      <c r="I1543" s="57"/>
      <c r="J1543" s="58"/>
      <c r="K1543" s="58">
        <v>0</v>
      </c>
      <c r="L1543" s="57" t="s">
        <v>7420</v>
      </c>
      <c r="M1543" s="57"/>
      <c r="N1543" t="s">
        <v>10937</v>
      </c>
      <c r="T1543" s="2">
        <v>0</v>
      </c>
      <c r="U1543" s="2">
        <f t="shared" si="86"/>
        <v>5</v>
      </c>
    </row>
    <row r="1544" spans="1:21" customFormat="1" ht="15" x14ac:dyDescent="0.25">
      <c r="A1544" s="38" t="s">
        <v>5189</v>
      </c>
      <c r="B1544" s="39" t="s">
        <v>3083</v>
      </c>
      <c r="C1544" s="39" t="s">
        <v>3084</v>
      </c>
      <c r="D1544" s="57"/>
      <c r="E1544" s="45">
        <v>86</v>
      </c>
      <c r="F1544" s="45">
        <v>10664000</v>
      </c>
      <c r="G1544" s="42">
        <f t="shared" si="85"/>
        <v>410.15384615384613</v>
      </c>
      <c r="H1544" s="43">
        <f t="shared" si="84"/>
        <v>124000</v>
      </c>
      <c r="I1544" s="57"/>
      <c r="J1544" s="58"/>
      <c r="K1544" s="58"/>
      <c r="L1544" s="57" t="s">
        <v>7419</v>
      </c>
      <c r="M1544" s="57"/>
      <c r="N1544" t="s">
        <v>10939</v>
      </c>
      <c r="T1544" s="2">
        <v>15</v>
      </c>
      <c r="U1544" s="2">
        <f t="shared" si="86"/>
        <v>71</v>
      </c>
    </row>
    <row r="1545" spans="1:21" customFormat="1" ht="15" x14ac:dyDescent="0.25">
      <c r="A1545" s="38" t="s">
        <v>5189</v>
      </c>
      <c r="B1545" s="39" t="s">
        <v>3085</v>
      </c>
      <c r="C1545" s="39" t="s">
        <v>3086</v>
      </c>
      <c r="D1545" s="57"/>
      <c r="E1545" s="45">
        <v>5</v>
      </c>
      <c r="F1545" s="45">
        <v>649995.016665</v>
      </c>
      <c r="G1545" s="42">
        <f t="shared" si="85"/>
        <v>24.999808333269232</v>
      </c>
      <c r="H1545" s="43">
        <f t="shared" si="84"/>
        <v>129999.003333</v>
      </c>
      <c r="I1545" s="57"/>
      <c r="J1545" s="58"/>
      <c r="K1545" s="58"/>
      <c r="L1545" s="57" t="s">
        <v>7419</v>
      </c>
      <c r="M1545" s="57"/>
      <c r="N1545" t="s">
        <v>10939</v>
      </c>
      <c r="T1545" s="2">
        <v>5</v>
      </c>
      <c r="U1545" s="2">
        <f t="shared" si="86"/>
        <v>0</v>
      </c>
    </row>
    <row r="1546" spans="1:21" customFormat="1" ht="15" x14ac:dyDescent="0.25">
      <c r="A1546" s="38" t="s">
        <v>5189</v>
      </c>
      <c r="B1546" s="39" t="s">
        <v>3087</v>
      </c>
      <c r="C1546" s="39" t="s">
        <v>3088</v>
      </c>
      <c r="D1546" s="57"/>
      <c r="E1546" s="45">
        <v>15</v>
      </c>
      <c r="F1546" s="45">
        <v>2702708.3333333344</v>
      </c>
      <c r="G1546" s="42">
        <f t="shared" si="85"/>
        <v>103.95032051282055</v>
      </c>
      <c r="H1546" s="43">
        <f t="shared" si="84"/>
        <v>180180.55555555562</v>
      </c>
      <c r="I1546" s="57"/>
      <c r="J1546" s="58"/>
      <c r="K1546" s="58"/>
      <c r="L1546" s="57" t="s">
        <v>7419</v>
      </c>
      <c r="M1546" s="57"/>
      <c r="N1546" t="s">
        <v>10939</v>
      </c>
      <c r="T1546" s="2">
        <v>41</v>
      </c>
      <c r="U1546" s="2">
        <f t="shared" si="86"/>
        <v>-26</v>
      </c>
    </row>
    <row r="1547" spans="1:21" customFormat="1" ht="15" x14ac:dyDescent="0.25">
      <c r="A1547" s="38" t="s">
        <v>5189</v>
      </c>
      <c r="B1547" s="39" t="s">
        <v>3089</v>
      </c>
      <c r="C1547" s="39" t="s">
        <v>3090</v>
      </c>
      <c r="D1547" s="57"/>
      <c r="E1547" s="45">
        <v>4</v>
      </c>
      <c r="F1547" s="45">
        <v>1480000</v>
      </c>
      <c r="G1547" s="42">
        <f t="shared" si="85"/>
        <v>56.92307692307692</v>
      </c>
      <c r="H1547" s="43">
        <f t="shared" si="84"/>
        <v>370000</v>
      </c>
      <c r="I1547" s="57"/>
      <c r="J1547" s="58"/>
      <c r="K1547" s="58"/>
      <c r="L1547" s="57" t="s">
        <v>7419</v>
      </c>
      <c r="M1547" s="57"/>
      <c r="N1547" t="s">
        <v>10939</v>
      </c>
      <c r="T1547" s="2">
        <v>0</v>
      </c>
      <c r="U1547" s="2">
        <f t="shared" si="86"/>
        <v>4</v>
      </c>
    </row>
    <row r="1548" spans="1:21" customFormat="1" ht="15" x14ac:dyDescent="0.25">
      <c r="A1548" s="38" t="s">
        <v>5189</v>
      </c>
      <c r="B1548" s="39" t="s">
        <v>3091</v>
      </c>
      <c r="C1548" s="39" t="s">
        <v>3092</v>
      </c>
      <c r="D1548" s="57"/>
      <c r="E1548" s="45">
        <v>3</v>
      </c>
      <c r="F1548" s="45">
        <v>8400000</v>
      </c>
      <c r="G1548" s="42">
        <f t="shared" si="85"/>
        <v>323.07692307692309</v>
      </c>
      <c r="H1548" s="43">
        <f t="shared" si="84"/>
        <v>2800000</v>
      </c>
      <c r="I1548" s="57"/>
      <c r="J1548" s="58"/>
      <c r="K1548" s="58">
        <v>0</v>
      </c>
      <c r="L1548" s="57" t="s">
        <v>7420</v>
      </c>
      <c r="M1548" s="57"/>
      <c r="N1548" t="s">
        <v>10937</v>
      </c>
      <c r="T1548" s="2">
        <v>0</v>
      </c>
      <c r="U1548" s="2">
        <f t="shared" si="86"/>
        <v>3</v>
      </c>
    </row>
    <row r="1549" spans="1:21" customFormat="1" ht="15" x14ac:dyDescent="0.25">
      <c r="A1549" s="38" t="s">
        <v>5189</v>
      </c>
      <c r="B1549" s="39" t="s">
        <v>3093</v>
      </c>
      <c r="C1549" s="39" t="s">
        <v>3094</v>
      </c>
      <c r="D1549" s="57"/>
      <c r="E1549" s="45">
        <v>8</v>
      </c>
      <c r="F1549" s="45">
        <v>907641.19601328939</v>
      </c>
      <c r="G1549" s="42">
        <f t="shared" si="85"/>
        <v>34.909276769741901</v>
      </c>
      <c r="H1549" s="43">
        <f t="shared" si="84"/>
        <v>113455.14950166117</v>
      </c>
      <c r="I1549" s="57"/>
      <c r="J1549" s="58"/>
      <c r="K1549" s="58"/>
      <c r="L1549" s="57" t="s">
        <v>7419</v>
      </c>
      <c r="M1549" s="57"/>
      <c r="N1549" t="s">
        <v>10939</v>
      </c>
      <c r="T1549" s="2">
        <v>3</v>
      </c>
      <c r="U1549" s="2">
        <f t="shared" si="86"/>
        <v>5</v>
      </c>
    </row>
    <row r="1550" spans="1:21" customFormat="1" ht="15" x14ac:dyDescent="0.25">
      <c r="A1550" s="38" t="s">
        <v>5189</v>
      </c>
      <c r="B1550" s="39" t="s">
        <v>3095</v>
      </c>
      <c r="C1550" s="39" t="s">
        <v>3096</v>
      </c>
      <c r="D1550" s="57"/>
      <c r="E1550" s="45">
        <v>1</v>
      </c>
      <c r="F1550" s="45">
        <v>246000</v>
      </c>
      <c r="G1550" s="42">
        <f t="shared" si="85"/>
        <v>9.4615384615384617</v>
      </c>
      <c r="H1550" s="43">
        <f t="shared" si="84"/>
        <v>246000</v>
      </c>
      <c r="I1550" s="57"/>
      <c r="J1550" s="58"/>
      <c r="K1550" s="58">
        <v>0</v>
      </c>
      <c r="L1550" s="57" t="s">
        <v>7420</v>
      </c>
      <c r="M1550" s="57"/>
      <c r="N1550" t="s">
        <v>10937</v>
      </c>
      <c r="T1550" s="2">
        <v>0</v>
      </c>
      <c r="U1550" s="2">
        <f t="shared" si="86"/>
        <v>1</v>
      </c>
    </row>
    <row r="1551" spans="1:21" customFormat="1" ht="15" x14ac:dyDescent="0.25">
      <c r="A1551" s="38" t="s">
        <v>5189</v>
      </c>
      <c r="B1551" s="39" t="s">
        <v>3097</v>
      </c>
      <c r="C1551" s="39" t="s">
        <v>3098</v>
      </c>
      <c r="D1551" s="57"/>
      <c r="E1551" s="45">
        <v>1</v>
      </c>
      <c r="F1551" s="45">
        <v>140000</v>
      </c>
      <c r="G1551" s="42">
        <f t="shared" si="85"/>
        <v>5.384615384615385</v>
      </c>
      <c r="H1551" s="43">
        <f t="shared" si="84"/>
        <v>140000</v>
      </c>
      <c r="I1551" s="57"/>
      <c r="J1551" s="58"/>
      <c r="K1551" s="58">
        <v>0</v>
      </c>
      <c r="L1551" s="57" t="s">
        <v>7420</v>
      </c>
      <c r="M1551" s="57"/>
      <c r="N1551" t="s">
        <v>10937</v>
      </c>
      <c r="T1551" s="2">
        <v>0</v>
      </c>
      <c r="U1551" s="2">
        <f t="shared" si="86"/>
        <v>1</v>
      </c>
    </row>
    <row r="1552" spans="1:21" customFormat="1" ht="15" x14ac:dyDescent="0.25">
      <c r="A1552" s="38" t="s">
        <v>5189</v>
      </c>
      <c r="B1552" s="39" t="s">
        <v>3099</v>
      </c>
      <c r="C1552" s="39" t="s">
        <v>3100</v>
      </c>
      <c r="D1552" s="57"/>
      <c r="E1552" s="45">
        <v>1</v>
      </c>
      <c r="F1552" s="45">
        <v>140000</v>
      </c>
      <c r="G1552" s="42">
        <f t="shared" si="85"/>
        <v>5.384615384615385</v>
      </c>
      <c r="H1552" s="43">
        <f t="shared" si="84"/>
        <v>140000</v>
      </c>
      <c r="I1552" s="57"/>
      <c r="J1552" s="58"/>
      <c r="K1552" s="58">
        <v>0</v>
      </c>
      <c r="L1552" s="57" t="s">
        <v>7420</v>
      </c>
      <c r="M1552" s="57"/>
      <c r="N1552" t="s">
        <v>10937</v>
      </c>
      <c r="T1552" s="2">
        <v>0</v>
      </c>
      <c r="U1552" s="2">
        <f t="shared" si="86"/>
        <v>1</v>
      </c>
    </row>
    <row r="1553" spans="1:21" customFormat="1" ht="15" x14ac:dyDescent="0.25">
      <c r="A1553" s="38" t="s">
        <v>5189</v>
      </c>
      <c r="B1553" s="39" t="s">
        <v>3101</v>
      </c>
      <c r="C1553" s="39" t="s">
        <v>3102</v>
      </c>
      <c r="D1553" s="57"/>
      <c r="E1553" s="45">
        <v>12</v>
      </c>
      <c r="F1553" s="45">
        <v>806400</v>
      </c>
      <c r="G1553" s="42">
        <f t="shared" si="85"/>
        <v>31.015384615384615</v>
      </c>
      <c r="H1553" s="43">
        <f t="shared" si="84"/>
        <v>67200</v>
      </c>
      <c r="I1553" s="57"/>
      <c r="J1553" s="58"/>
      <c r="K1553" s="58">
        <v>0</v>
      </c>
      <c r="L1553" s="57" t="s">
        <v>7420</v>
      </c>
      <c r="M1553" s="57"/>
      <c r="N1553" t="s">
        <v>10937</v>
      </c>
      <c r="T1553" s="2">
        <v>0</v>
      </c>
      <c r="U1553" s="2">
        <f t="shared" si="86"/>
        <v>12</v>
      </c>
    </row>
    <row r="1554" spans="1:21" customFormat="1" ht="15" x14ac:dyDescent="0.25">
      <c r="A1554" s="38" t="s">
        <v>5189</v>
      </c>
      <c r="B1554" s="39" t="s">
        <v>3103</v>
      </c>
      <c r="C1554" s="39" t="s">
        <v>3104</v>
      </c>
      <c r="D1554" s="57"/>
      <c r="E1554" s="45">
        <v>60</v>
      </c>
      <c r="F1554" s="45">
        <v>1500000</v>
      </c>
      <c r="G1554" s="42">
        <f t="shared" si="85"/>
        <v>57.692307692307693</v>
      </c>
      <c r="H1554" s="43">
        <f t="shared" si="84"/>
        <v>25000</v>
      </c>
      <c r="I1554" s="57"/>
      <c r="J1554" s="58"/>
      <c r="K1554" s="58">
        <v>0</v>
      </c>
      <c r="L1554" s="57" t="s">
        <v>7420</v>
      </c>
      <c r="M1554" s="57"/>
      <c r="N1554" t="s">
        <v>10937</v>
      </c>
      <c r="T1554" s="2">
        <v>0</v>
      </c>
      <c r="U1554" s="2">
        <f t="shared" si="86"/>
        <v>60</v>
      </c>
    </row>
    <row r="1555" spans="1:21" customFormat="1" ht="15" x14ac:dyDescent="0.25">
      <c r="A1555" s="38" t="s">
        <v>5189</v>
      </c>
      <c r="B1555" s="39" t="s">
        <v>3105</v>
      </c>
      <c r="C1555" s="39" t="s">
        <v>3106</v>
      </c>
      <c r="D1555" s="57"/>
      <c r="E1555" s="45">
        <v>6</v>
      </c>
      <c r="F1555" s="45">
        <v>27612821.389091998</v>
      </c>
      <c r="G1555" s="42">
        <f t="shared" si="85"/>
        <v>1062.0315918881538</v>
      </c>
      <c r="H1555" s="43">
        <f t="shared" si="84"/>
        <v>4602136.898182</v>
      </c>
      <c r="I1555" s="57"/>
      <c r="J1555" s="58"/>
      <c r="K1555" s="58"/>
      <c r="L1555" s="57" t="s">
        <v>7419</v>
      </c>
      <c r="M1555" s="57"/>
      <c r="N1555" t="s">
        <v>10939</v>
      </c>
      <c r="T1555" s="2">
        <v>6</v>
      </c>
      <c r="U1555" s="2">
        <f t="shared" si="86"/>
        <v>0</v>
      </c>
    </row>
    <row r="1556" spans="1:21" customFormat="1" ht="15" x14ac:dyDescent="0.25">
      <c r="A1556" s="38" t="s">
        <v>5189</v>
      </c>
      <c r="B1556" s="39" t="s">
        <v>3107</v>
      </c>
      <c r="C1556" s="39" t="s">
        <v>3108</v>
      </c>
      <c r="D1556" s="57"/>
      <c r="E1556" s="45">
        <v>11</v>
      </c>
      <c r="F1556" s="45">
        <v>1430000</v>
      </c>
      <c r="G1556" s="42">
        <f t="shared" si="85"/>
        <v>55</v>
      </c>
      <c r="H1556" s="43">
        <f t="shared" si="84"/>
        <v>130000</v>
      </c>
      <c r="I1556" s="57"/>
      <c r="J1556" s="58"/>
      <c r="K1556" s="58"/>
      <c r="L1556" s="57" t="s">
        <v>7419</v>
      </c>
      <c r="M1556" s="57"/>
      <c r="N1556" t="s">
        <v>10939</v>
      </c>
      <c r="O1556" s="2"/>
      <c r="P1556" s="2"/>
      <c r="Q1556" s="2"/>
      <c r="R1556" s="2"/>
      <c r="S1556" s="2"/>
      <c r="T1556" s="2">
        <v>10</v>
      </c>
      <c r="U1556" s="2">
        <f t="shared" si="86"/>
        <v>1</v>
      </c>
    </row>
    <row r="1557" spans="1:21" customFormat="1" ht="15" x14ac:dyDescent="0.25">
      <c r="A1557" s="38" t="s">
        <v>5189</v>
      </c>
      <c r="B1557" s="39" t="s">
        <v>3109</v>
      </c>
      <c r="C1557" s="39" t="s">
        <v>3110</v>
      </c>
      <c r="D1557" s="57"/>
      <c r="E1557" s="45">
        <v>53</v>
      </c>
      <c r="F1557" s="45">
        <v>7287500</v>
      </c>
      <c r="G1557" s="42">
        <f t="shared" si="85"/>
        <v>280.28846153846155</v>
      </c>
      <c r="H1557" s="43">
        <f t="shared" si="84"/>
        <v>137500</v>
      </c>
      <c r="I1557" s="57"/>
      <c r="J1557" s="58"/>
      <c r="K1557" s="58"/>
      <c r="L1557" s="57" t="s">
        <v>7419</v>
      </c>
      <c r="M1557" s="57"/>
      <c r="N1557" t="s">
        <v>10939</v>
      </c>
      <c r="O1557" s="2"/>
      <c r="P1557" s="2"/>
      <c r="Q1557" s="2"/>
      <c r="R1557" s="2"/>
      <c r="S1557" s="2"/>
      <c r="T1557" s="2">
        <v>74</v>
      </c>
      <c r="U1557" s="2">
        <f t="shared" si="86"/>
        <v>-21</v>
      </c>
    </row>
    <row r="1558" spans="1:21" customFormat="1" ht="15" x14ac:dyDescent="0.25">
      <c r="A1558" s="38" t="s">
        <v>5189</v>
      </c>
      <c r="B1558" s="39" t="s">
        <v>3111</v>
      </c>
      <c r="C1558" s="39" t="s">
        <v>3112</v>
      </c>
      <c r="D1558" s="57"/>
      <c r="E1558" s="45">
        <v>56</v>
      </c>
      <c r="F1558" s="45">
        <v>4954195.0152734518</v>
      </c>
      <c r="G1558" s="42">
        <f t="shared" si="85"/>
        <v>190.54596212590198</v>
      </c>
      <c r="H1558" s="43">
        <f t="shared" si="84"/>
        <v>88467.768129883072</v>
      </c>
      <c r="I1558" s="57"/>
      <c r="J1558" s="58"/>
      <c r="K1558" s="58"/>
      <c r="L1558" s="57" t="s">
        <v>7419</v>
      </c>
      <c r="M1558" s="57"/>
      <c r="N1558" t="s">
        <v>10939</v>
      </c>
      <c r="T1558" s="2">
        <v>20</v>
      </c>
      <c r="U1558" s="2">
        <f t="shared" si="86"/>
        <v>36</v>
      </c>
    </row>
    <row r="1559" spans="1:21" customFormat="1" ht="15" x14ac:dyDescent="0.25">
      <c r="A1559" s="38" t="s">
        <v>5189</v>
      </c>
      <c r="B1559" s="39" t="s">
        <v>3113</v>
      </c>
      <c r="C1559" s="39" t="s">
        <v>3114</v>
      </c>
      <c r="D1559" s="57"/>
      <c r="E1559" s="45">
        <v>11</v>
      </c>
      <c r="F1559" s="45">
        <v>29748396.075100601</v>
      </c>
      <c r="G1559" s="42">
        <f t="shared" si="85"/>
        <v>1144.1690798115615</v>
      </c>
      <c r="H1559" s="43">
        <f t="shared" si="84"/>
        <v>2704399.6431909637</v>
      </c>
      <c r="I1559" s="57"/>
      <c r="J1559" s="58"/>
      <c r="K1559" s="58"/>
      <c r="L1559" s="57" t="s">
        <v>7419</v>
      </c>
      <c r="M1559" s="57"/>
      <c r="N1559" t="s">
        <v>10939</v>
      </c>
      <c r="T1559" s="2">
        <v>3</v>
      </c>
      <c r="U1559" s="2">
        <f t="shared" si="86"/>
        <v>8</v>
      </c>
    </row>
    <row r="1560" spans="1:21" customFormat="1" ht="15" x14ac:dyDescent="0.25">
      <c r="A1560" s="38" t="s">
        <v>5189</v>
      </c>
      <c r="B1560" s="39" t="s">
        <v>3115</v>
      </c>
      <c r="C1560" s="39" t="s">
        <v>3116</v>
      </c>
      <c r="D1560" s="57"/>
      <c r="E1560" s="45">
        <v>15</v>
      </c>
      <c r="F1560" s="45">
        <v>825000</v>
      </c>
      <c r="G1560" s="42">
        <f t="shared" si="85"/>
        <v>31.73076923076923</v>
      </c>
      <c r="H1560" s="43">
        <f t="shared" si="84"/>
        <v>55000</v>
      </c>
      <c r="I1560" s="57"/>
      <c r="J1560" s="58"/>
      <c r="K1560" s="58"/>
      <c r="L1560" s="57" t="s">
        <v>7419</v>
      </c>
      <c r="M1560" s="57"/>
      <c r="N1560" t="s">
        <v>10939</v>
      </c>
      <c r="T1560" s="2">
        <v>0</v>
      </c>
      <c r="U1560" s="2">
        <f t="shared" si="86"/>
        <v>15</v>
      </c>
    </row>
    <row r="1561" spans="1:21" customFormat="1" ht="22.5" x14ac:dyDescent="0.25">
      <c r="A1561" s="38" t="s">
        <v>5189</v>
      </c>
      <c r="B1561" s="39" t="s">
        <v>3117</v>
      </c>
      <c r="C1561" s="39" t="s">
        <v>3118</v>
      </c>
      <c r="D1561" s="57"/>
      <c r="E1561" s="45">
        <v>9</v>
      </c>
      <c r="F1561" s="45">
        <v>603343.81352255819</v>
      </c>
      <c r="G1561" s="42">
        <f t="shared" si="85"/>
        <v>23.205531289329162</v>
      </c>
      <c r="H1561" s="43">
        <f t="shared" si="84"/>
        <v>67038.201502506461</v>
      </c>
      <c r="I1561" s="57"/>
      <c r="J1561" s="58"/>
      <c r="K1561" s="58"/>
      <c r="L1561" s="57" t="s">
        <v>7419</v>
      </c>
      <c r="M1561" s="57"/>
      <c r="N1561" t="s">
        <v>10939</v>
      </c>
      <c r="T1561" s="2">
        <v>9</v>
      </c>
      <c r="U1561" s="2">
        <f t="shared" si="86"/>
        <v>0</v>
      </c>
    </row>
    <row r="1562" spans="1:21" customFormat="1" ht="15" x14ac:dyDescent="0.25">
      <c r="A1562" s="38" t="s">
        <v>5189</v>
      </c>
      <c r="B1562" s="39" t="s">
        <v>3119</v>
      </c>
      <c r="C1562" s="39" t="s">
        <v>3120</v>
      </c>
      <c r="D1562" s="57"/>
      <c r="E1562" s="45">
        <v>1</v>
      </c>
      <c r="F1562" s="45">
        <v>9576354.9139031321</v>
      </c>
      <c r="G1562" s="42">
        <f t="shared" si="85"/>
        <v>368.32134284242818</v>
      </c>
      <c r="H1562" s="43">
        <f t="shared" si="84"/>
        <v>9576354.9139031321</v>
      </c>
      <c r="I1562" s="57"/>
      <c r="J1562" s="58"/>
      <c r="K1562" s="58"/>
      <c r="L1562" s="57" t="s">
        <v>7419</v>
      </c>
      <c r="M1562" s="57"/>
      <c r="N1562" t="s">
        <v>10939</v>
      </c>
      <c r="T1562" s="2">
        <v>1</v>
      </c>
      <c r="U1562" s="2">
        <f t="shared" si="86"/>
        <v>0</v>
      </c>
    </row>
    <row r="1563" spans="1:21" customFormat="1" ht="15" x14ac:dyDescent="0.25">
      <c r="A1563" s="38" t="s">
        <v>5189</v>
      </c>
      <c r="B1563" s="39" t="s">
        <v>3121</v>
      </c>
      <c r="C1563" s="39" t="s">
        <v>3122</v>
      </c>
      <c r="D1563" s="57"/>
      <c r="E1563" s="45">
        <v>4</v>
      </c>
      <c r="F1563" s="45">
        <v>16000000</v>
      </c>
      <c r="G1563" s="42">
        <f t="shared" si="85"/>
        <v>615.38461538461536</v>
      </c>
      <c r="H1563" s="43">
        <f t="shared" si="84"/>
        <v>4000000</v>
      </c>
      <c r="I1563" s="57"/>
      <c r="J1563" s="58"/>
      <c r="K1563" s="58"/>
      <c r="L1563" s="57" t="s">
        <v>7419</v>
      </c>
      <c r="M1563" s="57"/>
      <c r="N1563" t="s">
        <v>10939</v>
      </c>
      <c r="T1563" s="2">
        <v>3</v>
      </c>
      <c r="U1563" s="2">
        <f t="shared" si="86"/>
        <v>1</v>
      </c>
    </row>
    <row r="1564" spans="1:21" customFormat="1" ht="15" x14ac:dyDescent="0.25">
      <c r="A1564" s="38" t="s">
        <v>5189</v>
      </c>
      <c r="B1564" s="39" t="s">
        <v>3123</v>
      </c>
      <c r="C1564" s="39" t="s">
        <v>3124</v>
      </c>
      <c r="D1564" s="57"/>
      <c r="E1564" s="45">
        <v>2</v>
      </c>
      <c r="F1564" s="45">
        <v>101218.77421</v>
      </c>
      <c r="G1564" s="42">
        <f t="shared" si="85"/>
        <v>3.8930297773076923</v>
      </c>
      <c r="H1564" s="43">
        <f t="shared" si="84"/>
        <v>50609.387105000002</v>
      </c>
      <c r="I1564" s="57"/>
      <c r="J1564" s="58"/>
      <c r="K1564" s="58"/>
      <c r="L1564" s="57" t="s">
        <v>7419</v>
      </c>
      <c r="M1564" s="57"/>
      <c r="N1564" t="s">
        <v>10939</v>
      </c>
      <c r="O1564" s="2"/>
      <c r="P1564" s="2"/>
      <c r="Q1564" s="2"/>
      <c r="R1564" s="2"/>
      <c r="S1564" s="2"/>
      <c r="T1564" s="2">
        <v>20</v>
      </c>
      <c r="U1564" s="2">
        <f t="shared" si="86"/>
        <v>-18</v>
      </c>
    </row>
    <row r="1565" spans="1:21" customFormat="1" ht="15" x14ac:dyDescent="0.25">
      <c r="A1565" s="38" t="s">
        <v>5189</v>
      </c>
      <c r="B1565" s="39" t="s">
        <v>3125</v>
      </c>
      <c r="C1565" s="39" t="s">
        <v>3126</v>
      </c>
      <c r="D1565" s="57"/>
      <c r="E1565" s="45">
        <v>29</v>
      </c>
      <c r="F1565" s="45">
        <v>4321000</v>
      </c>
      <c r="G1565" s="42">
        <f t="shared" si="85"/>
        <v>166.19230769230768</v>
      </c>
      <c r="H1565" s="43">
        <f t="shared" si="84"/>
        <v>149000</v>
      </c>
      <c r="I1565" s="57"/>
      <c r="J1565" s="58"/>
      <c r="K1565" s="58"/>
      <c r="L1565" s="57" t="s">
        <v>7419</v>
      </c>
      <c r="M1565" s="57"/>
      <c r="N1565" t="s">
        <v>10939</v>
      </c>
      <c r="T1565" s="2">
        <v>29</v>
      </c>
      <c r="U1565" s="2">
        <f t="shared" si="86"/>
        <v>0</v>
      </c>
    </row>
    <row r="1566" spans="1:21" customFormat="1" ht="15" x14ac:dyDescent="0.25">
      <c r="A1566" s="38" t="s">
        <v>5189</v>
      </c>
      <c r="B1566" s="39" t="s">
        <v>3127</v>
      </c>
      <c r="C1566" s="39" t="s">
        <v>3128</v>
      </c>
      <c r="D1566" s="57"/>
      <c r="E1566" s="45">
        <v>29</v>
      </c>
      <c r="F1566" s="45">
        <v>21373000</v>
      </c>
      <c r="G1566" s="42">
        <f t="shared" si="85"/>
        <v>822.03846153846155</v>
      </c>
      <c r="H1566" s="43">
        <f t="shared" si="84"/>
        <v>737000</v>
      </c>
      <c r="I1566" s="57"/>
      <c r="J1566" s="58"/>
      <c r="K1566" s="58"/>
      <c r="L1566" s="57" t="s">
        <v>7419</v>
      </c>
      <c r="M1566" s="57"/>
      <c r="N1566" t="s">
        <v>10939</v>
      </c>
      <c r="T1566" s="2">
        <v>29</v>
      </c>
      <c r="U1566" s="2">
        <f t="shared" si="86"/>
        <v>0</v>
      </c>
    </row>
    <row r="1567" spans="1:21" customFormat="1" ht="15" x14ac:dyDescent="0.25">
      <c r="A1567" s="38" t="s">
        <v>5189</v>
      </c>
      <c r="B1567" s="39" t="s">
        <v>3129</v>
      </c>
      <c r="C1567" s="39" t="s">
        <v>3130</v>
      </c>
      <c r="D1567" s="57"/>
      <c r="E1567" s="45">
        <v>29</v>
      </c>
      <c r="F1567" s="45">
        <v>3335000</v>
      </c>
      <c r="G1567" s="42">
        <f t="shared" si="85"/>
        <v>128.26923076923077</v>
      </c>
      <c r="H1567" s="43">
        <f t="shared" si="84"/>
        <v>115000</v>
      </c>
      <c r="I1567" s="57"/>
      <c r="J1567" s="58"/>
      <c r="K1567" s="58"/>
      <c r="L1567" s="57" t="s">
        <v>7419</v>
      </c>
      <c r="M1567" s="57"/>
      <c r="N1567" t="s">
        <v>10939</v>
      </c>
      <c r="T1567" s="2">
        <v>29</v>
      </c>
      <c r="U1567" s="2">
        <f t="shared" si="86"/>
        <v>0</v>
      </c>
    </row>
    <row r="1568" spans="1:21" customFormat="1" ht="15" x14ac:dyDescent="0.25">
      <c r="A1568" s="38" t="s">
        <v>5189</v>
      </c>
      <c r="B1568" s="39" t="s">
        <v>3131</v>
      </c>
      <c r="C1568" s="39" t="s">
        <v>3132</v>
      </c>
      <c r="D1568" s="57"/>
      <c r="E1568" s="45">
        <v>10</v>
      </c>
      <c r="F1568" s="45">
        <v>341475.95862137928</v>
      </c>
      <c r="G1568" s="42">
        <f t="shared" si="85"/>
        <v>13.133690716206896</v>
      </c>
      <c r="H1568" s="43">
        <f t="shared" si="84"/>
        <v>34147.595862137925</v>
      </c>
      <c r="I1568" s="57"/>
      <c r="J1568" s="58"/>
      <c r="K1568" s="58"/>
      <c r="L1568" s="57" t="s">
        <v>7419</v>
      </c>
      <c r="M1568" s="57"/>
      <c r="N1568" t="s">
        <v>10939</v>
      </c>
      <c r="T1568" s="2">
        <v>10</v>
      </c>
      <c r="U1568" s="2">
        <f t="shared" si="86"/>
        <v>0</v>
      </c>
    </row>
    <row r="1569" spans="1:21" customFormat="1" ht="22.5" x14ac:dyDescent="0.25">
      <c r="A1569" s="38" t="s">
        <v>5189</v>
      </c>
      <c r="B1569" s="39" t="s">
        <v>3133</v>
      </c>
      <c r="C1569" s="39" t="s">
        <v>3134</v>
      </c>
      <c r="D1569" s="57"/>
      <c r="E1569" s="45">
        <v>16</v>
      </c>
      <c r="F1569" s="45">
        <v>9280000</v>
      </c>
      <c r="G1569" s="42">
        <f t="shared" si="85"/>
        <v>356.92307692307691</v>
      </c>
      <c r="H1569" s="43">
        <f t="shared" si="84"/>
        <v>580000</v>
      </c>
      <c r="I1569" s="57"/>
      <c r="J1569" s="58"/>
      <c r="K1569" s="58"/>
      <c r="L1569" s="57" t="s">
        <v>7419</v>
      </c>
      <c r="M1569" s="57"/>
      <c r="N1569" t="s">
        <v>10939</v>
      </c>
      <c r="T1569" s="2">
        <v>16</v>
      </c>
      <c r="U1569" s="2">
        <f t="shared" si="86"/>
        <v>0</v>
      </c>
    </row>
    <row r="1570" spans="1:21" customFormat="1" ht="15" x14ac:dyDescent="0.25">
      <c r="A1570" s="38" t="s">
        <v>5189</v>
      </c>
      <c r="B1570" s="39" t="s">
        <v>3135</v>
      </c>
      <c r="C1570" s="39" t="s">
        <v>3136</v>
      </c>
      <c r="D1570" s="57"/>
      <c r="E1570" s="45">
        <v>14</v>
      </c>
      <c r="F1570" s="45">
        <v>4760000</v>
      </c>
      <c r="G1570" s="42">
        <f t="shared" si="85"/>
        <v>183.07692307692307</v>
      </c>
      <c r="H1570" s="43">
        <f t="shared" si="84"/>
        <v>340000</v>
      </c>
      <c r="I1570" s="57"/>
      <c r="J1570" s="58"/>
      <c r="K1570" s="58"/>
      <c r="L1570" s="57" t="s">
        <v>7419</v>
      </c>
      <c r="M1570" s="57"/>
      <c r="N1570" t="s">
        <v>10939</v>
      </c>
      <c r="T1570" s="2">
        <v>14</v>
      </c>
      <c r="U1570" s="2">
        <f t="shared" si="86"/>
        <v>0</v>
      </c>
    </row>
    <row r="1571" spans="1:21" customFormat="1" ht="15" x14ac:dyDescent="0.25">
      <c r="A1571" s="38" t="s">
        <v>5189</v>
      </c>
      <c r="B1571" s="39" t="s">
        <v>3137</v>
      </c>
      <c r="C1571" s="39" t="s">
        <v>3138</v>
      </c>
      <c r="D1571" s="57"/>
      <c r="E1571" s="45">
        <v>1</v>
      </c>
      <c r="F1571" s="45">
        <v>1466247.7577780001</v>
      </c>
      <c r="G1571" s="42">
        <f t="shared" si="85"/>
        <v>56.394144529923082</v>
      </c>
      <c r="H1571" s="43">
        <f t="shared" si="84"/>
        <v>1466247.7577780001</v>
      </c>
      <c r="I1571" s="57"/>
      <c r="J1571" s="58"/>
      <c r="K1571" s="58"/>
      <c r="L1571" s="57" t="s">
        <v>7419</v>
      </c>
      <c r="M1571" s="57"/>
      <c r="N1571" t="s">
        <v>10939</v>
      </c>
      <c r="T1571" s="2">
        <v>1</v>
      </c>
      <c r="U1571" s="2">
        <f t="shared" si="86"/>
        <v>0</v>
      </c>
    </row>
    <row r="1572" spans="1:21" customFormat="1" ht="15" x14ac:dyDescent="0.25">
      <c r="A1572" s="38" t="s">
        <v>5189</v>
      </c>
      <c r="B1572" s="39" t="s">
        <v>3139</v>
      </c>
      <c r="C1572" s="39" t="s">
        <v>3140</v>
      </c>
      <c r="D1572" s="57"/>
      <c r="E1572" s="45">
        <v>4</v>
      </c>
      <c r="F1572" s="45">
        <v>30875839.302857138</v>
      </c>
      <c r="G1572" s="42">
        <f t="shared" si="85"/>
        <v>1187.5322808791207</v>
      </c>
      <c r="H1572" s="43">
        <f t="shared" si="84"/>
        <v>7718959.8257142846</v>
      </c>
      <c r="I1572" s="57"/>
      <c r="J1572" s="58"/>
      <c r="K1572" s="58"/>
      <c r="L1572" s="57" t="s">
        <v>7419</v>
      </c>
      <c r="M1572" s="57"/>
      <c r="N1572" t="s">
        <v>10939</v>
      </c>
      <c r="T1572" s="2">
        <v>4</v>
      </c>
      <c r="U1572" s="2">
        <f t="shared" si="86"/>
        <v>0</v>
      </c>
    </row>
    <row r="1573" spans="1:21" customFormat="1" ht="15" x14ac:dyDescent="0.25">
      <c r="A1573" s="38" t="s">
        <v>5189</v>
      </c>
      <c r="B1573" s="39" t="s">
        <v>3141</v>
      </c>
      <c r="C1573" s="39" t="s">
        <v>3142</v>
      </c>
      <c r="D1573" s="57"/>
      <c r="E1573" s="45">
        <v>9</v>
      </c>
      <c r="F1573" s="45">
        <v>64800</v>
      </c>
      <c r="G1573" s="42">
        <f t="shared" si="85"/>
        <v>2.4923076923076923</v>
      </c>
      <c r="H1573" s="43">
        <f t="shared" si="84"/>
        <v>7200</v>
      </c>
      <c r="I1573" s="57"/>
      <c r="J1573" s="58"/>
      <c r="K1573" s="58"/>
      <c r="L1573" s="57" t="s">
        <v>7419</v>
      </c>
      <c r="M1573" s="57"/>
      <c r="N1573" t="s">
        <v>10939</v>
      </c>
      <c r="O1573" s="2"/>
      <c r="P1573" s="2"/>
      <c r="Q1573" s="2"/>
      <c r="R1573" s="2"/>
      <c r="S1573" s="2"/>
      <c r="T1573" s="2">
        <v>0</v>
      </c>
      <c r="U1573" s="2">
        <f t="shared" si="86"/>
        <v>9</v>
      </c>
    </row>
    <row r="1574" spans="1:21" customFormat="1" ht="15" x14ac:dyDescent="0.25">
      <c r="A1574" s="38" t="s">
        <v>5189</v>
      </c>
      <c r="B1574" s="39" t="s">
        <v>3143</v>
      </c>
      <c r="C1574" s="39" t="s">
        <v>3144</v>
      </c>
      <c r="D1574" s="57"/>
      <c r="E1574" s="45">
        <v>4</v>
      </c>
      <c r="F1574" s="45">
        <v>34000</v>
      </c>
      <c r="G1574" s="42">
        <f t="shared" si="85"/>
        <v>1.3076923076923077</v>
      </c>
      <c r="H1574" s="43">
        <f t="shared" si="84"/>
        <v>8500</v>
      </c>
      <c r="I1574" s="57"/>
      <c r="J1574" s="58"/>
      <c r="K1574" s="58">
        <v>0</v>
      </c>
      <c r="L1574" s="57" t="s">
        <v>7419</v>
      </c>
      <c r="M1574" s="57"/>
      <c r="N1574" t="s">
        <v>10939</v>
      </c>
      <c r="T1574" s="2">
        <v>0</v>
      </c>
      <c r="U1574" s="2">
        <f t="shared" si="86"/>
        <v>4</v>
      </c>
    </row>
    <row r="1575" spans="1:21" customFormat="1" ht="15" x14ac:dyDescent="0.25">
      <c r="A1575" s="38" t="s">
        <v>5189</v>
      </c>
      <c r="B1575" s="39" t="s">
        <v>3145</v>
      </c>
      <c r="C1575" s="39" t="s">
        <v>3146</v>
      </c>
      <c r="D1575" s="57"/>
      <c r="E1575" s="45">
        <v>2</v>
      </c>
      <c r="F1575" s="45">
        <v>18200</v>
      </c>
      <c r="G1575" s="42">
        <f t="shared" si="85"/>
        <v>0.7</v>
      </c>
      <c r="H1575" s="43">
        <f t="shared" si="84"/>
        <v>9100</v>
      </c>
      <c r="I1575" s="57"/>
      <c r="J1575" s="58"/>
      <c r="K1575" s="58"/>
      <c r="L1575" s="57" t="s">
        <v>7419</v>
      </c>
      <c r="M1575" s="57"/>
      <c r="N1575" t="s">
        <v>10939</v>
      </c>
      <c r="O1575" s="2"/>
      <c r="P1575" s="2"/>
      <c r="Q1575" s="2"/>
      <c r="R1575" s="2"/>
      <c r="S1575" s="2"/>
      <c r="T1575" s="2">
        <v>0</v>
      </c>
      <c r="U1575" s="2">
        <f t="shared" si="86"/>
        <v>2</v>
      </c>
    </row>
    <row r="1576" spans="1:21" customFormat="1" ht="15" x14ac:dyDescent="0.25">
      <c r="A1576" s="38" t="s">
        <v>5189</v>
      </c>
      <c r="B1576" s="39" t="s">
        <v>3147</v>
      </c>
      <c r="C1576" s="39" t="s">
        <v>3148</v>
      </c>
      <c r="D1576" s="57"/>
      <c r="E1576" s="45">
        <v>23</v>
      </c>
      <c r="F1576" s="45">
        <v>69460000</v>
      </c>
      <c r="G1576" s="42">
        <f t="shared" si="85"/>
        <v>2671.5384615384614</v>
      </c>
      <c r="H1576" s="43">
        <f t="shared" si="84"/>
        <v>3020000</v>
      </c>
      <c r="I1576" s="57"/>
      <c r="J1576" s="58"/>
      <c r="K1576" s="58"/>
      <c r="L1576" s="57" t="s">
        <v>7419</v>
      </c>
      <c r="M1576" s="57"/>
      <c r="N1576" t="s">
        <v>10939</v>
      </c>
      <c r="T1576" s="2">
        <v>23</v>
      </c>
      <c r="U1576" s="2">
        <f t="shared" si="86"/>
        <v>0</v>
      </c>
    </row>
    <row r="1577" spans="1:21" customFormat="1" ht="15" x14ac:dyDescent="0.25">
      <c r="A1577" s="38" t="s">
        <v>5189</v>
      </c>
      <c r="B1577" s="39" t="s">
        <v>3149</v>
      </c>
      <c r="C1577" s="39" t="s">
        <v>3150</v>
      </c>
      <c r="D1577" s="57"/>
      <c r="E1577" s="45">
        <v>11</v>
      </c>
      <c r="F1577" s="45">
        <v>2130000</v>
      </c>
      <c r="G1577" s="42">
        <f t="shared" si="85"/>
        <v>81.92307692307692</v>
      </c>
      <c r="H1577" s="43">
        <f t="shared" si="84"/>
        <v>193636.36363636365</v>
      </c>
      <c r="I1577" s="57"/>
      <c r="J1577" s="58"/>
      <c r="K1577" s="58"/>
      <c r="L1577" s="57" t="s">
        <v>7419</v>
      </c>
      <c r="M1577" s="57"/>
      <c r="N1577" t="s">
        <v>10939</v>
      </c>
      <c r="T1577" s="2">
        <v>11</v>
      </c>
      <c r="U1577" s="2">
        <f t="shared" si="86"/>
        <v>0</v>
      </c>
    </row>
    <row r="1578" spans="1:21" customFormat="1" ht="15" x14ac:dyDescent="0.25">
      <c r="A1578" s="38" t="s">
        <v>5189</v>
      </c>
      <c r="B1578" s="39" t="s">
        <v>3151</v>
      </c>
      <c r="C1578" s="39" t="s">
        <v>3152</v>
      </c>
      <c r="D1578" s="57"/>
      <c r="E1578" s="45">
        <v>4</v>
      </c>
      <c r="F1578" s="45">
        <v>988000</v>
      </c>
      <c r="G1578" s="42">
        <f t="shared" si="85"/>
        <v>38</v>
      </c>
      <c r="H1578" s="43">
        <f t="shared" si="84"/>
        <v>247000</v>
      </c>
      <c r="I1578" s="57"/>
      <c r="J1578" s="58"/>
      <c r="K1578" s="58">
        <v>0</v>
      </c>
      <c r="L1578" s="57" t="s">
        <v>7420</v>
      </c>
      <c r="M1578" s="57"/>
      <c r="N1578" t="s">
        <v>10937</v>
      </c>
      <c r="O1578" s="2"/>
      <c r="P1578" s="2"/>
      <c r="Q1578" s="2"/>
      <c r="R1578" s="2"/>
      <c r="S1578" s="2"/>
      <c r="T1578" s="2">
        <v>4</v>
      </c>
      <c r="U1578" s="2">
        <f t="shared" si="86"/>
        <v>0</v>
      </c>
    </row>
    <row r="1579" spans="1:21" customFormat="1" ht="15" x14ac:dyDescent="0.25">
      <c r="A1579" s="38" t="s">
        <v>5189</v>
      </c>
      <c r="B1579" s="39" t="s">
        <v>3153</v>
      </c>
      <c r="C1579" s="39" t="s">
        <v>3154</v>
      </c>
      <c r="D1579" s="57"/>
      <c r="E1579" s="45">
        <v>45</v>
      </c>
      <c r="F1579" s="45">
        <v>4518395.0195940612</v>
      </c>
      <c r="G1579" s="42">
        <f t="shared" si="85"/>
        <v>173.78442383054082</v>
      </c>
      <c r="H1579" s="43">
        <f t="shared" si="84"/>
        <v>100408.77821320135</v>
      </c>
      <c r="I1579" s="57"/>
      <c r="J1579" s="58"/>
      <c r="K1579" s="58"/>
      <c r="L1579" s="57" t="s">
        <v>7419</v>
      </c>
      <c r="M1579" s="57"/>
      <c r="N1579" t="s">
        <v>10939</v>
      </c>
      <c r="T1579" s="2">
        <v>5</v>
      </c>
      <c r="U1579" s="2">
        <f t="shared" si="86"/>
        <v>40</v>
      </c>
    </row>
    <row r="1580" spans="1:21" customFormat="1" ht="15" x14ac:dyDescent="0.25">
      <c r="A1580" s="38" t="s">
        <v>5189</v>
      </c>
      <c r="B1580" s="39" t="s">
        <v>3155</v>
      </c>
      <c r="C1580" s="39" t="s">
        <v>3156</v>
      </c>
      <c r="D1580" s="57"/>
      <c r="E1580" s="45">
        <v>1</v>
      </c>
      <c r="F1580" s="45">
        <v>52952.015678399599</v>
      </c>
      <c r="G1580" s="42">
        <f t="shared" si="85"/>
        <v>2.0366159876307539</v>
      </c>
      <c r="H1580" s="43">
        <f t="shared" si="84"/>
        <v>52952.015678399599</v>
      </c>
      <c r="I1580" s="57"/>
      <c r="J1580" s="58"/>
      <c r="K1580" s="58"/>
      <c r="L1580" s="57" t="s">
        <v>7419</v>
      </c>
      <c r="M1580" s="57"/>
      <c r="N1580" t="s">
        <v>10939</v>
      </c>
      <c r="T1580" s="2">
        <v>20</v>
      </c>
      <c r="U1580" s="2">
        <f t="shared" si="86"/>
        <v>-19</v>
      </c>
    </row>
    <row r="1581" spans="1:21" customFormat="1" ht="15" x14ac:dyDescent="0.25">
      <c r="A1581" s="38" t="s">
        <v>5189</v>
      </c>
      <c r="B1581" s="39" t="s">
        <v>3157</v>
      </c>
      <c r="C1581" s="39" t="s">
        <v>3158</v>
      </c>
      <c r="D1581" s="57"/>
      <c r="E1581" s="45">
        <v>5</v>
      </c>
      <c r="F1581" s="45">
        <v>6625570.5867076572</v>
      </c>
      <c r="G1581" s="42">
        <f t="shared" si="85"/>
        <v>254.82963795029451</v>
      </c>
      <c r="H1581" s="43">
        <f t="shared" si="84"/>
        <v>1325114.1173415314</v>
      </c>
      <c r="I1581" s="57"/>
      <c r="J1581" s="58"/>
      <c r="K1581" s="58"/>
      <c r="L1581" s="57" t="s">
        <v>7419</v>
      </c>
      <c r="M1581" s="57"/>
      <c r="N1581" t="s">
        <v>10939</v>
      </c>
      <c r="T1581" s="2">
        <v>0</v>
      </c>
      <c r="U1581" s="2">
        <f t="shared" si="86"/>
        <v>5</v>
      </c>
    </row>
    <row r="1582" spans="1:21" customFormat="1" ht="15" x14ac:dyDescent="0.25">
      <c r="A1582" s="38" t="s">
        <v>5189</v>
      </c>
      <c r="B1582" s="39" t="s">
        <v>3159</v>
      </c>
      <c r="C1582" s="39" t="s">
        <v>3160</v>
      </c>
      <c r="D1582" s="57"/>
      <c r="E1582" s="45">
        <v>2</v>
      </c>
      <c r="F1582" s="45">
        <v>750000</v>
      </c>
      <c r="G1582" s="42">
        <f t="shared" si="85"/>
        <v>28.846153846153847</v>
      </c>
      <c r="H1582" s="43">
        <f t="shared" si="84"/>
        <v>375000</v>
      </c>
      <c r="I1582" s="57"/>
      <c r="J1582" s="58"/>
      <c r="K1582" s="58"/>
      <c r="L1582" s="57" t="s">
        <v>7419</v>
      </c>
      <c r="M1582" s="57"/>
      <c r="N1582" t="s">
        <v>10939</v>
      </c>
      <c r="O1582" s="2"/>
      <c r="P1582" s="2"/>
      <c r="Q1582" s="2"/>
      <c r="R1582" s="2"/>
      <c r="S1582" s="2"/>
      <c r="T1582" s="2">
        <v>2</v>
      </c>
      <c r="U1582" s="2">
        <f t="shared" si="86"/>
        <v>0</v>
      </c>
    </row>
    <row r="1583" spans="1:21" customFormat="1" ht="22.5" x14ac:dyDescent="0.25">
      <c r="A1583" s="38" t="s">
        <v>5189</v>
      </c>
      <c r="B1583" s="39" t="s">
        <v>3161</v>
      </c>
      <c r="C1583" s="39" t="s">
        <v>3162</v>
      </c>
      <c r="D1583" s="57"/>
      <c r="E1583" s="45">
        <v>1</v>
      </c>
      <c r="F1583" s="45">
        <v>2500000</v>
      </c>
      <c r="G1583" s="42">
        <f t="shared" si="85"/>
        <v>96.15384615384616</v>
      </c>
      <c r="H1583" s="43">
        <f t="shared" si="84"/>
        <v>2500000</v>
      </c>
      <c r="I1583" s="57"/>
      <c r="J1583" s="58"/>
      <c r="K1583" s="58">
        <v>0</v>
      </c>
      <c r="L1583" s="57" t="s">
        <v>7420</v>
      </c>
      <c r="M1583" s="57"/>
      <c r="N1583" t="s">
        <v>10937</v>
      </c>
      <c r="T1583" s="2">
        <v>0</v>
      </c>
      <c r="U1583" s="2">
        <f t="shared" si="86"/>
        <v>1</v>
      </c>
    </row>
    <row r="1584" spans="1:21" customFormat="1" ht="15" x14ac:dyDescent="0.25">
      <c r="A1584" s="38" t="s">
        <v>5189</v>
      </c>
      <c r="B1584" s="39" t="s">
        <v>3163</v>
      </c>
      <c r="C1584" s="39" t="s">
        <v>3164</v>
      </c>
      <c r="D1584" s="57"/>
      <c r="E1584" s="45">
        <v>12</v>
      </c>
      <c r="F1584" s="45">
        <v>4020000</v>
      </c>
      <c r="G1584" s="42">
        <f t="shared" si="85"/>
        <v>154.61538461538461</v>
      </c>
      <c r="H1584" s="43">
        <f t="shared" si="84"/>
        <v>335000</v>
      </c>
      <c r="I1584" s="57"/>
      <c r="J1584" s="58"/>
      <c r="K1584" s="58">
        <v>0</v>
      </c>
      <c r="L1584" s="57" t="s">
        <v>7420</v>
      </c>
      <c r="M1584" s="57"/>
      <c r="N1584" t="s">
        <v>10937</v>
      </c>
      <c r="O1584" s="2"/>
      <c r="P1584" s="2"/>
      <c r="Q1584" s="2"/>
      <c r="R1584" s="2"/>
      <c r="S1584" s="2"/>
      <c r="T1584" s="2">
        <v>12</v>
      </c>
      <c r="U1584" s="2">
        <f t="shared" si="86"/>
        <v>0</v>
      </c>
    </row>
    <row r="1585" spans="1:21" customFormat="1" ht="15" x14ac:dyDescent="0.25">
      <c r="A1585" s="38" t="s">
        <v>5189</v>
      </c>
      <c r="B1585" s="39" t="s">
        <v>3165</v>
      </c>
      <c r="C1585" s="39" t="s">
        <v>3166</v>
      </c>
      <c r="D1585" s="57"/>
      <c r="E1585" s="45">
        <v>8</v>
      </c>
      <c r="F1585" s="45">
        <v>3280000</v>
      </c>
      <c r="G1585" s="42">
        <f t="shared" si="85"/>
        <v>126.15384615384616</v>
      </c>
      <c r="H1585" s="43">
        <f t="shared" si="84"/>
        <v>410000</v>
      </c>
      <c r="I1585" s="57"/>
      <c r="J1585" s="58"/>
      <c r="K1585" s="58">
        <v>0</v>
      </c>
      <c r="L1585" s="57" t="s">
        <v>7420</v>
      </c>
      <c r="M1585" s="57"/>
      <c r="N1585" t="s">
        <v>10937</v>
      </c>
      <c r="T1585" s="2">
        <v>0</v>
      </c>
      <c r="U1585" s="2">
        <f t="shared" si="86"/>
        <v>8</v>
      </c>
    </row>
    <row r="1586" spans="1:21" customFormat="1" ht="15" x14ac:dyDescent="0.25">
      <c r="A1586" s="38" t="s">
        <v>5189</v>
      </c>
      <c r="B1586" s="39" t="s">
        <v>3167</v>
      </c>
      <c r="C1586" s="39" t="s">
        <v>3168</v>
      </c>
      <c r="D1586" s="57"/>
      <c r="E1586" s="45">
        <v>3</v>
      </c>
      <c r="F1586" s="45">
        <v>11400000</v>
      </c>
      <c r="G1586" s="42">
        <f t="shared" si="85"/>
        <v>438.46153846153845</v>
      </c>
      <c r="H1586" s="43">
        <f t="shared" si="84"/>
        <v>3800000</v>
      </c>
      <c r="I1586" s="57"/>
      <c r="J1586" s="58"/>
      <c r="K1586" s="58">
        <v>0</v>
      </c>
      <c r="L1586" s="57" t="s">
        <v>7420</v>
      </c>
      <c r="M1586" s="57"/>
      <c r="N1586" t="s">
        <v>10937</v>
      </c>
      <c r="O1586" s="2"/>
      <c r="P1586" s="2"/>
      <c r="Q1586" s="2"/>
      <c r="R1586" s="2"/>
      <c r="S1586" s="2"/>
      <c r="T1586" s="2">
        <v>3</v>
      </c>
      <c r="U1586" s="2">
        <f t="shared" si="86"/>
        <v>0</v>
      </c>
    </row>
    <row r="1587" spans="1:21" customFormat="1" ht="15" x14ac:dyDescent="0.25">
      <c r="A1587" s="38" t="s">
        <v>5189</v>
      </c>
      <c r="B1587" s="39" t="s">
        <v>3169</v>
      </c>
      <c r="C1587" s="39" t="s">
        <v>3170</v>
      </c>
      <c r="D1587" s="57"/>
      <c r="E1587" s="45">
        <v>2</v>
      </c>
      <c r="F1587" s="45">
        <v>11000000</v>
      </c>
      <c r="G1587" s="42">
        <f t="shared" si="85"/>
        <v>423.07692307692309</v>
      </c>
      <c r="H1587" s="43">
        <f t="shared" si="84"/>
        <v>5500000</v>
      </c>
      <c r="I1587" s="57"/>
      <c r="J1587" s="58"/>
      <c r="K1587" s="58">
        <v>0</v>
      </c>
      <c r="L1587" s="57" t="s">
        <v>7420</v>
      </c>
      <c r="M1587" s="57"/>
      <c r="N1587" t="s">
        <v>10937</v>
      </c>
      <c r="T1587" s="2">
        <v>0</v>
      </c>
      <c r="U1587" s="2">
        <f t="shared" si="86"/>
        <v>2</v>
      </c>
    </row>
    <row r="1588" spans="1:21" customFormat="1" ht="15" x14ac:dyDescent="0.25">
      <c r="A1588" s="38" t="s">
        <v>5189</v>
      </c>
      <c r="B1588" s="39" t="s">
        <v>3171</v>
      </c>
      <c r="C1588" s="39" t="s">
        <v>3172</v>
      </c>
      <c r="D1588" s="57"/>
      <c r="E1588" s="45">
        <v>14</v>
      </c>
      <c r="F1588" s="45">
        <v>19879944.186620299</v>
      </c>
      <c r="G1588" s="42">
        <f t="shared" si="85"/>
        <v>764.61323794693453</v>
      </c>
      <c r="H1588" s="43">
        <f t="shared" si="84"/>
        <v>1419996.0133300214</v>
      </c>
      <c r="I1588" s="57"/>
      <c r="J1588" s="58"/>
      <c r="K1588" s="58"/>
      <c r="L1588" s="57" t="s">
        <v>7419</v>
      </c>
      <c r="M1588" s="57"/>
      <c r="N1588" t="s">
        <v>10939</v>
      </c>
      <c r="T1588" s="2">
        <v>18</v>
      </c>
      <c r="U1588" s="2">
        <f t="shared" si="86"/>
        <v>-4</v>
      </c>
    </row>
    <row r="1589" spans="1:21" customFormat="1" ht="15" x14ac:dyDescent="0.25">
      <c r="A1589" s="38" t="s">
        <v>5189</v>
      </c>
      <c r="B1589" s="39" t="s">
        <v>3173</v>
      </c>
      <c r="C1589" s="39" t="s">
        <v>3174</v>
      </c>
      <c r="D1589" s="57"/>
      <c r="E1589" s="45">
        <v>5</v>
      </c>
      <c r="F1589" s="45">
        <v>2734213.6363636302</v>
      </c>
      <c r="G1589" s="42">
        <f t="shared" si="85"/>
        <v>105.1620629370627</v>
      </c>
      <c r="H1589" s="43">
        <f t="shared" si="84"/>
        <v>546842.72727272601</v>
      </c>
      <c r="I1589" s="57"/>
      <c r="J1589" s="58"/>
      <c r="K1589" s="58"/>
      <c r="L1589" s="57" t="s">
        <v>7419</v>
      </c>
      <c r="M1589" s="57"/>
      <c r="N1589" t="s">
        <v>10939</v>
      </c>
      <c r="T1589" s="2">
        <v>5</v>
      </c>
      <c r="U1589" s="2">
        <f t="shared" si="86"/>
        <v>0</v>
      </c>
    </row>
    <row r="1590" spans="1:21" customFormat="1" ht="15" x14ac:dyDescent="0.25">
      <c r="A1590" s="38" t="s">
        <v>5189</v>
      </c>
      <c r="B1590" s="39" t="s">
        <v>3175</v>
      </c>
      <c r="C1590" s="39" t="s">
        <v>3176</v>
      </c>
      <c r="D1590" s="57"/>
      <c r="E1590" s="45">
        <v>4</v>
      </c>
      <c r="F1590" s="45">
        <v>9316000</v>
      </c>
      <c r="G1590" s="42">
        <f t="shared" si="85"/>
        <v>358.30769230769232</v>
      </c>
      <c r="H1590" s="43">
        <f t="shared" si="84"/>
        <v>2329000</v>
      </c>
      <c r="I1590" s="57"/>
      <c r="J1590" s="58"/>
      <c r="K1590" s="58">
        <v>0</v>
      </c>
      <c r="L1590" s="57" t="s">
        <v>7420</v>
      </c>
      <c r="M1590" s="57"/>
      <c r="N1590" t="s">
        <v>10937</v>
      </c>
      <c r="T1590" s="2">
        <v>0</v>
      </c>
      <c r="U1590" s="2">
        <f t="shared" si="86"/>
        <v>4</v>
      </c>
    </row>
    <row r="1591" spans="1:21" customFormat="1" ht="15" x14ac:dyDescent="0.25">
      <c r="A1591" s="38" t="s">
        <v>5189</v>
      </c>
      <c r="B1591" s="39" t="s">
        <v>3177</v>
      </c>
      <c r="C1591" s="39" t="s">
        <v>3178</v>
      </c>
      <c r="D1591" s="57"/>
      <c r="E1591" s="45">
        <v>3</v>
      </c>
      <c r="F1591" s="45">
        <v>5100000</v>
      </c>
      <c r="G1591" s="42">
        <f t="shared" si="85"/>
        <v>196.15384615384616</v>
      </c>
      <c r="H1591" s="43">
        <f t="shared" si="84"/>
        <v>1700000</v>
      </c>
      <c r="I1591" s="57"/>
      <c r="J1591" s="58"/>
      <c r="K1591" s="58"/>
      <c r="L1591" s="57" t="s">
        <v>7419</v>
      </c>
      <c r="M1591" s="57"/>
      <c r="N1591" t="s">
        <v>10939</v>
      </c>
      <c r="T1591" s="2">
        <v>5</v>
      </c>
      <c r="U1591" s="2">
        <f t="shared" si="86"/>
        <v>-2</v>
      </c>
    </row>
    <row r="1592" spans="1:21" customFormat="1" ht="15" x14ac:dyDescent="0.25">
      <c r="A1592" s="38" t="s">
        <v>5189</v>
      </c>
      <c r="B1592" s="39" t="s">
        <v>3179</v>
      </c>
      <c r="C1592" s="39" t="s">
        <v>3180</v>
      </c>
      <c r="D1592" s="57"/>
      <c r="E1592" s="45">
        <v>35</v>
      </c>
      <c r="F1592" s="45">
        <v>8050000</v>
      </c>
      <c r="G1592" s="42">
        <f t="shared" si="85"/>
        <v>309.61538461538464</v>
      </c>
      <c r="H1592" s="43">
        <f t="shared" si="84"/>
        <v>230000</v>
      </c>
      <c r="I1592" s="57"/>
      <c r="J1592" s="58"/>
      <c r="K1592" s="58"/>
      <c r="L1592" s="57" t="s">
        <v>7419</v>
      </c>
      <c r="M1592" s="57"/>
      <c r="N1592" t="s">
        <v>10939</v>
      </c>
      <c r="T1592" s="2">
        <v>52</v>
      </c>
      <c r="U1592" s="2">
        <f t="shared" si="86"/>
        <v>-17</v>
      </c>
    </row>
    <row r="1593" spans="1:21" customFormat="1" ht="15" x14ac:dyDescent="0.25">
      <c r="A1593" s="38" t="s">
        <v>5189</v>
      </c>
      <c r="B1593" s="39" t="s">
        <v>3181</v>
      </c>
      <c r="C1593" s="39" t="s">
        <v>3182</v>
      </c>
      <c r="D1593" s="57"/>
      <c r="E1593" s="45">
        <v>149</v>
      </c>
      <c r="F1593" s="45">
        <v>19130782.625783</v>
      </c>
      <c r="G1593" s="42">
        <f t="shared" si="85"/>
        <v>735.79933176088457</v>
      </c>
      <c r="H1593" s="43">
        <f t="shared" si="84"/>
        <v>128394.51426700001</v>
      </c>
      <c r="I1593" s="57"/>
      <c r="J1593" s="58"/>
      <c r="K1593" s="58">
        <v>0</v>
      </c>
      <c r="L1593" s="57" t="s">
        <v>7420</v>
      </c>
      <c r="M1593" s="57"/>
      <c r="N1593" t="s">
        <v>10937</v>
      </c>
      <c r="T1593" s="2">
        <v>148</v>
      </c>
      <c r="U1593" s="2">
        <f t="shared" si="86"/>
        <v>1</v>
      </c>
    </row>
    <row r="1594" spans="1:21" customFormat="1" ht="15" x14ac:dyDescent="0.25">
      <c r="A1594" s="38" t="s">
        <v>5189</v>
      </c>
      <c r="B1594" s="39" t="s">
        <v>3183</v>
      </c>
      <c r="C1594" s="39" t="s">
        <v>3184</v>
      </c>
      <c r="D1594" s="57"/>
      <c r="E1594" s="45">
        <v>18</v>
      </c>
      <c r="F1594" s="45">
        <v>2339999.2200060003</v>
      </c>
      <c r="G1594" s="42">
        <f t="shared" si="85"/>
        <v>89.999970000230775</v>
      </c>
      <c r="H1594" s="43">
        <f t="shared" si="84"/>
        <v>129999.95666700002</v>
      </c>
      <c r="I1594" s="57"/>
      <c r="J1594" s="58"/>
      <c r="K1594" s="58"/>
      <c r="L1594" s="57" t="s">
        <v>7419</v>
      </c>
      <c r="M1594" s="57"/>
      <c r="N1594" t="s">
        <v>10939</v>
      </c>
      <c r="T1594" s="2">
        <v>18</v>
      </c>
      <c r="U1594" s="2">
        <f t="shared" si="86"/>
        <v>0</v>
      </c>
    </row>
    <row r="1595" spans="1:21" customFormat="1" ht="15" x14ac:dyDescent="0.25">
      <c r="A1595" s="38" t="s">
        <v>5189</v>
      </c>
      <c r="B1595" s="39" t="s">
        <v>3185</v>
      </c>
      <c r="C1595" s="39" t="s">
        <v>3186</v>
      </c>
      <c r="D1595" s="57"/>
      <c r="E1595" s="45">
        <v>40</v>
      </c>
      <c r="F1595" s="45">
        <v>4631827.3912568297</v>
      </c>
      <c r="G1595" s="42">
        <f t="shared" si="85"/>
        <v>178.14720735603191</v>
      </c>
      <c r="H1595" s="43">
        <f t="shared" si="84"/>
        <v>115795.68478142074</v>
      </c>
      <c r="I1595" s="57"/>
      <c r="J1595" s="58"/>
      <c r="K1595" s="58"/>
      <c r="L1595" s="57" t="s">
        <v>7419</v>
      </c>
      <c r="M1595" s="57"/>
      <c r="N1595" t="s">
        <v>10939</v>
      </c>
      <c r="T1595" s="2">
        <v>40</v>
      </c>
      <c r="U1595" s="2">
        <f t="shared" si="86"/>
        <v>0</v>
      </c>
    </row>
    <row r="1596" spans="1:21" customFormat="1" ht="15" x14ac:dyDescent="0.25">
      <c r="A1596" s="38" t="s">
        <v>5189</v>
      </c>
      <c r="B1596" s="39" t="s">
        <v>3187</v>
      </c>
      <c r="C1596" s="39" t="s">
        <v>3188</v>
      </c>
      <c r="D1596" s="57"/>
      <c r="E1596" s="45">
        <v>64</v>
      </c>
      <c r="F1596" s="45">
        <v>8089427.4809160298</v>
      </c>
      <c r="G1596" s="42">
        <f t="shared" si="85"/>
        <v>311.13182618907808</v>
      </c>
      <c r="H1596" s="43">
        <f t="shared" si="84"/>
        <v>126397.30438931297</v>
      </c>
      <c r="I1596" s="57"/>
      <c r="J1596" s="58"/>
      <c r="K1596" s="58"/>
      <c r="L1596" s="57" t="s">
        <v>7419</v>
      </c>
      <c r="M1596" s="57"/>
      <c r="N1596" t="s">
        <v>10939</v>
      </c>
      <c r="T1596" s="2">
        <v>57</v>
      </c>
      <c r="U1596" s="2">
        <f t="shared" si="86"/>
        <v>7</v>
      </c>
    </row>
    <row r="1597" spans="1:21" customFormat="1" ht="15" x14ac:dyDescent="0.25">
      <c r="A1597" s="38" t="s">
        <v>5189</v>
      </c>
      <c r="B1597" s="39" t="s">
        <v>3189</v>
      </c>
      <c r="C1597" s="39" t="s">
        <v>3190</v>
      </c>
      <c r="D1597" s="57"/>
      <c r="E1597" s="45">
        <v>15</v>
      </c>
      <c r="F1597" s="45">
        <v>3300000</v>
      </c>
      <c r="G1597" s="42">
        <f t="shared" si="85"/>
        <v>126.92307692307692</v>
      </c>
      <c r="H1597" s="43">
        <f t="shared" si="84"/>
        <v>220000</v>
      </c>
      <c r="I1597" s="57"/>
      <c r="J1597" s="58"/>
      <c r="K1597" s="58">
        <v>0</v>
      </c>
      <c r="L1597" s="57" t="s">
        <v>7420</v>
      </c>
      <c r="M1597" s="57"/>
      <c r="N1597" t="s">
        <v>10937</v>
      </c>
      <c r="T1597" s="2">
        <v>0</v>
      </c>
      <c r="U1597" s="2">
        <f t="shared" si="86"/>
        <v>15</v>
      </c>
    </row>
    <row r="1598" spans="1:21" customFormat="1" ht="15" x14ac:dyDescent="0.25">
      <c r="A1598" s="38" t="s">
        <v>5189</v>
      </c>
      <c r="B1598" s="39" t="s">
        <v>3191</v>
      </c>
      <c r="C1598" s="39" t="s">
        <v>3192</v>
      </c>
      <c r="D1598" s="57"/>
      <c r="E1598" s="45">
        <v>4</v>
      </c>
      <c r="F1598" s="45">
        <v>460000</v>
      </c>
      <c r="G1598" s="42">
        <f t="shared" si="85"/>
        <v>17.692307692307693</v>
      </c>
      <c r="H1598" s="43">
        <f t="shared" si="84"/>
        <v>115000</v>
      </c>
      <c r="I1598" s="57"/>
      <c r="J1598" s="58"/>
      <c r="K1598" s="58"/>
      <c r="L1598" s="57" t="s">
        <v>7419</v>
      </c>
      <c r="M1598" s="57"/>
      <c r="N1598" t="s">
        <v>10939</v>
      </c>
      <c r="O1598" s="2"/>
      <c r="P1598" s="2"/>
      <c r="Q1598" s="2"/>
      <c r="R1598" s="2"/>
      <c r="S1598" s="2"/>
      <c r="T1598" s="2">
        <v>4</v>
      </c>
      <c r="U1598" s="2">
        <f t="shared" si="86"/>
        <v>0</v>
      </c>
    </row>
    <row r="1599" spans="1:21" customFormat="1" ht="15" x14ac:dyDescent="0.25">
      <c r="A1599" s="38" t="s">
        <v>5189</v>
      </c>
      <c r="B1599" s="39" t="s">
        <v>3193</v>
      </c>
      <c r="C1599" s="39" t="s">
        <v>3194</v>
      </c>
      <c r="D1599" s="57"/>
      <c r="E1599" s="45">
        <v>7</v>
      </c>
      <c r="F1599" s="45">
        <v>2520000</v>
      </c>
      <c r="G1599" s="42">
        <f t="shared" si="85"/>
        <v>96.92307692307692</v>
      </c>
      <c r="H1599" s="43">
        <f t="shared" si="84"/>
        <v>360000</v>
      </c>
      <c r="I1599" s="57"/>
      <c r="J1599" s="58"/>
      <c r="K1599" s="58">
        <v>0</v>
      </c>
      <c r="L1599" s="57" t="s">
        <v>7420</v>
      </c>
      <c r="M1599" s="57"/>
      <c r="N1599" t="s">
        <v>10937</v>
      </c>
      <c r="T1599" s="2">
        <v>0</v>
      </c>
      <c r="U1599" s="2">
        <f t="shared" si="86"/>
        <v>7</v>
      </c>
    </row>
    <row r="1600" spans="1:21" customFormat="1" ht="15" x14ac:dyDescent="0.25">
      <c r="A1600" s="38" t="s">
        <v>5189</v>
      </c>
      <c r="B1600" s="39" t="s">
        <v>3195</v>
      </c>
      <c r="C1600" s="39" t="s">
        <v>3196</v>
      </c>
      <c r="D1600" s="57"/>
      <c r="E1600" s="45">
        <v>16</v>
      </c>
      <c r="F1600" s="45">
        <v>7430464.7418210665</v>
      </c>
      <c r="G1600" s="42">
        <f t="shared" si="85"/>
        <v>285.7871054546564</v>
      </c>
      <c r="H1600" s="43">
        <f t="shared" si="84"/>
        <v>464404.04636381665</v>
      </c>
      <c r="I1600" s="57"/>
      <c r="J1600" s="58"/>
      <c r="K1600" s="58"/>
      <c r="L1600" s="57" t="s">
        <v>7419</v>
      </c>
      <c r="M1600" s="57"/>
      <c r="N1600" t="s">
        <v>10939</v>
      </c>
      <c r="T1600" s="2">
        <v>16</v>
      </c>
      <c r="U1600" s="2">
        <f t="shared" si="86"/>
        <v>0</v>
      </c>
    </row>
    <row r="1601" spans="1:21" customFormat="1" ht="15" x14ac:dyDescent="0.25">
      <c r="A1601" s="38" t="s">
        <v>5189</v>
      </c>
      <c r="B1601" s="39" t="s">
        <v>3197</v>
      </c>
      <c r="C1601" s="39" t="s">
        <v>3198</v>
      </c>
      <c r="D1601" s="57"/>
      <c r="E1601" s="45">
        <v>19</v>
      </c>
      <c r="F1601" s="45">
        <v>7999000</v>
      </c>
      <c r="G1601" s="42">
        <f t="shared" si="85"/>
        <v>307.65384615384613</v>
      </c>
      <c r="H1601" s="43">
        <f t="shared" si="84"/>
        <v>421000</v>
      </c>
      <c r="I1601" s="57"/>
      <c r="J1601" s="58"/>
      <c r="K1601" s="58"/>
      <c r="L1601" s="57" t="s">
        <v>7419</v>
      </c>
      <c r="M1601" s="57"/>
      <c r="N1601" t="s">
        <v>10939</v>
      </c>
      <c r="T1601" s="2">
        <v>23</v>
      </c>
      <c r="U1601" s="2">
        <f t="shared" si="86"/>
        <v>-4</v>
      </c>
    </row>
    <row r="1602" spans="1:21" customFormat="1" ht="15" x14ac:dyDescent="0.25">
      <c r="A1602" s="38" t="s">
        <v>5189</v>
      </c>
      <c r="B1602" s="39" t="s">
        <v>3199</v>
      </c>
      <c r="C1602" s="39" t="s">
        <v>3200</v>
      </c>
      <c r="D1602" s="57"/>
      <c r="E1602" s="45">
        <v>32</v>
      </c>
      <c r="F1602" s="45">
        <v>13078303.030303048</v>
      </c>
      <c r="G1602" s="42">
        <f t="shared" si="85"/>
        <v>503.01165501165571</v>
      </c>
      <c r="H1602" s="43">
        <f t="shared" si="84"/>
        <v>408696.96969697025</v>
      </c>
      <c r="I1602" s="57"/>
      <c r="J1602" s="58"/>
      <c r="K1602" s="58"/>
      <c r="L1602" s="57" t="s">
        <v>7419</v>
      </c>
      <c r="M1602" s="57"/>
      <c r="N1602" t="s">
        <v>10939</v>
      </c>
      <c r="T1602" s="2">
        <v>26</v>
      </c>
      <c r="U1602" s="2">
        <f t="shared" si="86"/>
        <v>6</v>
      </c>
    </row>
    <row r="1603" spans="1:21" customFormat="1" ht="15" x14ac:dyDescent="0.25">
      <c r="A1603" s="38" t="s">
        <v>5189</v>
      </c>
      <c r="B1603" s="39" t="s">
        <v>3201</v>
      </c>
      <c r="C1603" s="39" t="s">
        <v>3202</v>
      </c>
      <c r="D1603" s="57"/>
      <c r="E1603" s="45">
        <v>43</v>
      </c>
      <c r="F1603" s="45">
        <v>33364090.909090899</v>
      </c>
      <c r="G1603" s="42">
        <f t="shared" si="85"/>
        <v>1283.2342657342654</v>
      </c>
      <c r="H1603" s="43">
        <f t="shared" si="84"/>
        <v>775909.09090909071</v>
      </c>
      <c r="I1603" s="57"/>
      <c r="J1603" s="58"/>
      <c r="K1603" s="58"/>
      <c r="L1603" s="57" t="s">
        <v>7419</v>
      </c>
      <c r="M1603" s="57"/>
      <c r="N1603" t="s">
        <v>10939</v>
      </c>
      <c r="T1603" s="2">
        <v>39</v>
      </c>
      <c r="U1603" s="2">
        <f t="shared" si="86"/>
        <v>4</v>
      </c>
    </row>
    <row r="1604" spans="1:21" customFormat="1" ht="15" x14ac:dyDescent="0.25">
      <c r="A1604" s="38" t="s">
        <v>5189</v>
      </c>
      <c r="B1604" s="39" t="s">
        <v>3203</v>
      </c>
      <c r="C1604" s="39" t="s">
        <v>3204</v>
      </c>
      <c r="D1604" s="57"/>
      <c r="E1604" s="45">
        <v>31</v>
      </c>
      <c r="F1604" s="45">
        <v>12651522.727272719</v>
      </c>
      <c r="G1604" s="42">
        <f t="shared" si="85"/>
        <v>486.59702797202766</v>
      </c>
      <c r="H1604" s="43">
        <f t="shared" si="84"/>
        <v>408113.63636363612</v>
      </c>
      <c r="I1604" s="57"/>
      <c r="J1604" s="58"/>
      <c r="K1604" s="58"/>
      <c r="L1604" s="57" t="s">
        <v>7419</v>
      </c>
      <c r="M1604" s="57"/>
      <c r="N1604" t="s">
        <v>10939</v>
      </c>
      <c r="T1604" s="2">
        <v>23</v>
      </c>
      <c r="U1604" s="2">
        <f t="shared" si="86"/>
        <v>8</v>
      </c>
    </row>
    <row r="1605" spans="1:21" customFormat="1" ht="15" x14ac:dyDescent="0.25">
      <c r="A1605" s="38" t="s">
        <v>5189</v>
      </c>
      <c r="B1605" s="39" t="s">
        <v>3205</v>
      </c>
      <c r="C1605" s="39" t="s">
        <v>3206</v>
      </c>
      <c r="D1605" s="57"/>
      <c r="E1605" s="45">
        <v>6</v>
      </c>
      <c r="F1605" s="45">
        <v>19485950.514857199</v>
      </c>
      <c r="G1605" s="42">
        <f t="shared" si="85"/>
        <v>749.45963518681538</v>
      </c>
      <c r="H1605" s="43">
        <f t="shared" ref="H1605:H1668" si="87">IFERROR(F1605/E1605,0)</f>
        <v>3247658.4191428665</v>
      </c>
      <c r="I1605" s="57"/>
      <c r="J1605" s="58"/>
      <c r="K1605" s="58"/>
      <c r="L1605" s="57" t="s">
        <v>7419</v>
      </c>
      <c r="M1605" s="57"/>
      <c r="N1605" t="s">
        <v>10939</v>
      </c>
      <c r="T1605" s="2">
        <v>24</v>
      </c>
      <c r="U1605" s="2">
        <f t="shared" si="86"/>
        <v>-18</v>
      </c>
    </row>
    <row r="1606" spans="1:21" customFormat="1" ht="15" x14ac:dyDescent="0.25">
      <c r="A1606" s="38" t="s">
        <v>5189</v>
      </c>
      <c r="B1606" s="39" t="s">
        <v>3207</v>
      </c>
      <c r="C1606" s="39" t="s">
        <v>3208</v>
      </c>
      <c r="D1606" s="57"/>
      <c r="E1606" s="45">
        <v>7</v>
      </c>
      <c r="F1606" s="45">
        <v>31902666.666666701</v>
      </c>
      <c r="G1606" s="42">
        <f t="shared" ref="G1606:G1669" si="88">+F1606/$G$1</f>
        <v>1227.0256410256425</v>
      </c>
      <c r="H1606" s="43">
        <f t="shared" si="87"/>
        <v>4557523.8095238144</v>
      </c>
      <c r="I1606" s="57"/>
      <c r="J1606" s="58"/>
      <c r="K1606" s="58"/>
      <c r="L1606" s="57" t="s">
        <v>7419</v>
      </c>
      <c r="M1606" s="57"/>
      <c r="N1606" t="s">
        <v>10939</v>
      </c>
      <c r="T1606" s="2">
        <v>7</v>
      </c>
      <c r="U1606" s="2">
        <f t="shared" ref="U1606:U1669" si="89">+E1606-T1606</f>
        <v>0</v>
      </c>
    </row>
    <row r="1607" spans="1:21" customFormat="1" ht="15" x14ac:dyDescent="0.25">
      <c r="A1607" s="38" t="s">
        <v>5189</v>
      </c>
      <c r="B1607" s="39" t="s">
        <v>3209</v>
      </c>
      <c r="C1607" s="39" t="s">
        <v>3210</v>
      </c>
      <c r="D1607" s="57"/>
      <c r="E1607" s="45">
        <v>32</v>
      </c>
      <c r="F1607" s="45">
        <v>13936000</v>
      </c>
      <c r="G1607" s="42">
        <f t="shared" si="88"/>
        <v>536</v>
      </c>
      <c r="H1607" s="43">
        <f t="shared" si="87"/>
        <v>435500</v>
      </c>
      <c r="I1607" s="57"/>
      <c r="J1607" s="58"/>
      <c r="K1607" s="58"/>
      <c r="L1607" s="57" t="s">
        <v>7419</v>
      </c>
      <c r="M1607" s="57"/>
      <c r="N1607" t="s">
        <v>10939</v>
      </c>
      <c r="T1607" s="2">
        <v>31</v>
      </c>
      <c r="U1607" s="2">
        <f t="shared" si="89"/>
        <v>1</v>
      </c>
    </row>
    <row r="1608" spans="1:21" customFormat="1" ht="15" x14ac:dyDescent="0.25">
      <c r="A1608" s="38" t="s">
        <v>5189</v>
      </c>
      <c r="B1608" s="39" t="s">
        <v>3211</v>
      </c>
      <c r="C1608" s="39" t="s">
        <v>3212</v>
      </c>
      <c r="D1608" s="57"/>
      <c r="E1608" s="45">
        <v>32</v>
      </c>
      <c r="F1608" s="45">
        <v>13926634.14634143</v>
      </c>
      <c r="G1608" s="42">
        <f t="shared" si="88"/>
        <v>535.63977485928581</v>
      </c>
      <c r="H1608" s="43">
        <f t="shared" si="87"/>
        <v>435207.31707316969</v>
      </c>
      <c r="I1608" s="57"/>
      <c r="J1608" s="58"/>
      <c r="K1608" s="58"/>
      <c r="L1608" s="57" t="s">
        <v>7419</v>
      </c>
      <c r="M1608" s="57"/>
      <c r="N1608" t="s">
        <v>10939</v>
      </c>
      <c r="T1608" s="2">
        <v>32</v>
      </c>
      <c r="U1608" s="2">
        <f t="shared" si="89"/>
        <v>0</v>
      </c>
    </row>
    <row r="1609" spans="1:21" customFormat="1" ht="22.5" x14ac:dyDescent="0.25">
      <c r="A1609" s="38" t="s">
        <v>5189</v>
      </c>
      <c r="B1609" s="39" t="s">
        <v>3213</v>
      </c>
      <c r="C1609" s="39" t="s">
        <v>3214</v>
      </c>
      <c r="D1609" s="57"/>
      <c r="E1609" s="45">
        <v>10</v>
      </c>
      <c r="F1609" s="45">
        <v>30502833.333333399</v>
      </c>
      <c r="G1609" s="42">
        <f t="shared" si="88"/>
        <v>1173.1858974359</v>
      </c>
      <c r="H1609" s="43">
        <f t="shared" si="87"/>
        <v>3050283.33333334</v>
      </c>
      <c r="I1609" s="57"/>
      <c r="J1609" s="58"/>
      <c r="K1609" s="58"/>
      <c r="L1609" s="57" t="s">
        <v>7419</v>
      </c>
      <c r="M1609" s="57"/>
      <c r="N1609" t="s">
        <v>10939</v>
      </c>
      <c r="T1609" s="2">
        <v>10</v>
      </c>
      <c r="U1609" s="2">
        <f t="shared" si="89"/>
        <v>0</v>
      </c>
    </row>
    <row r="1610" spans="1:21" customFormat="1" ht="15" x14ac:dyDescent="0.25">
      <c r="A1610" s="38" t="s">
        <v>5189</v>
      </c>
      <c r="B1610" s="39" t="s">
        <v>3215</v>
      </c>
      <c r="C1610" s="39" t="s">
        <v>3216</v>
      </c>
      <c r="D1610" s="57"/>
      <c r="E1610" s="45">
        <v>17</v>
      </c>
      <c r="F1610" s="45">
        <v>41494124.263038531</v>
      </c>
      <c r="G1610" s="42">
        <f t="shared" si="88"/>
        <v>1595.9278562707127</v>
      </c>
      <c r="H1610" s="43">
        <f t="shared" si="87"/>
        <v>2440830.8390022665</v>
      </c>
      <c r="I1610" s="57"/>
      <c r="J1610" s="58"/>
      <c r="K1610" s="58"/>
      <c r="L1610" s="57" t="s">
        <v>7419</v>
      </c>
      <c r="M1610" s="57"/>
      <c r="N1610" t="s">
        <v>10939</v>
      </c>
      <c r="T1610" s="2">
        <v>13</v>
      </c>
      <c r="U1610" s="2">
        <f t="shared" si="89"/>
        <v>4</v>
      </c>
    </row>
    <row r="1611" spans="1:21" customFormat="1" ht="15" x14ac:dyDescent="0.25">
      <c r="A1611" s="38" t="s">
        <v>5189</v>
      </c>
      <c r="B1611" s="39" t="s">
        <v>3217</v>
      </c>
      <c r="C1611" s="39" t="s">
        <v>3218</v>
      </c>
      <c r="D1611" s="57"/>
      <c r="E1611" s="45">
        <v>5</v>
      </c>
      <c r="F1611" s="45">
        <v>338636.36666499998</v>
      </c>
      <c r="G1611" s="42">
        <f t="shared" si="88"/>
        <v>13.024475640961537</v>
      </c>
      <c r="H1611" s="43">
        <f t="shared" si="87"/>
        <v>67727.27333299999</v>
      </c>
      <c r="I1611" s="57"/>
      <c r="J1611" s="58"/>
      <c r="K1611" s="58">
        <v>0</v>
      </c>
      <c r="L1611" s="57" t="s">
        <v>7419</v>
      </c>
      <c r="M1611" s="57"/>
      <c r="N1611" t="s">
        <v>10939</v>
      </c>
      <c r="T1611" s="2">
        <v>0</v>
      </c>
      <c r="U1611" s="2">
        <f t="shared" si="89"/>
        <v>5</v>
      </c>
    </row>
    <row r="1612" spans="1:21" customFormat="1" ht="15" x14ac:dyDescent="0.25">
      <c r="A1612" s="38" t="s">
        <v>5189</v>
      </c>
      <c r="B1612" s="39" t="s">
        <v>3219</v>
      </c>
      <c r="C1612" s="39" t="s">
        <v>3220</v>
      </c>
      <c r="D1612" s="57"/>
      <c r="E1612" s="45">
        <v>3</v>
      </c>
      <c r="F1612" s="45">
        <v>9180000</v>
      </c>
      <c r="G1612" s="42">
        <f t="shared" si="88"/>
        <v>353.07692307692309</v>
      </c>
      <c r="H1612" s="43">
        <f t="shared" si="87"/>
        <v>3060000</v>
      </c>
      <c r="I1612" s="57"/>
      <c r="J1612" s="58"/>
      <c r="K1612" s="58">
        <v>0</v>
      </c>
      <c r="L1612" s="57" t="s">
        <v>7420</v>
      </c>
      <c r="M1612" s="57"/>
      <c r="N1612" t="s">
        <v>10937</v>
      </c>
      <c r="T1612" s="2">
        <v>0</v>
      </c>
      <c r="U1612" s="2">
        <f t="shared" si="89"/>
        <v>3</v>
      </c>
    </row>
    <row r="1613" spans="1:21" customFormat="1" ht="15" x14ac:dyDescent="0.25">
      <c r="A1613" s="38" t="s">
        <v>5189</v>
      </c>
      <c r="B1613" s="39" t="s">
        <v>3221</v>
      </c>
      <c r="C1613" s="39" t="s">
        <v>3222</v>
      </c>
      <c r="D1613" s="57"/>
      <c r="E1613" s="45">
        <v>3</v>
      </c>
      <c r="F1613" s="45">
        <v>8103462.2723076902</v>
      </c>
      <c r="G1613" s="42">
        <f t="shared" si="88"/>
        <v>311.67162585798809</v>
      </c>
      <c r="H1613" s="43">
        <f t="shared" si="87"/>
        <v>2701154.0907692299</v>
      </c>
      <c r="I1613" s="57"/>
      <c r="J1613" s="58"/>
      <c r="K1613" s="58">
        <v>0</v>
      </c>
      <c r="L1613" s="57" t="s">
        <v>7420</v>
      </c>
      <c r="M1613" s="57"/>
      <c r="N1613" t="s">
        <v>10937</v>
      </c>
      <c r="O1613" s="2"/>
      <c r="P1613" s="2"/>
      <c r="Q1613" s="2"/>
      <c r="R1613" s="2"/>
      <c r="S1613" s="2"/>
      <c r="T1613" s="2">
        <v>3</v>
      </c>
      <c r="U1613" s="2">
        <f t="shared" si="89"/>
        <v>0</v>
      </c>
    </row>
    <row r="1614" spans="1:21" customFormat="1" ht="15" x14ac:dyDescent="0.25">
      <c r="A1614" s="38" t="s">
        <v>5189</v>
      </c>
      <c r="B1614" s="39" t="s">
        <v>3223</v>
      </c>
      <c r="C1614" s="39" t="s">
        <v>3224</v>
      </c>
      <c r="D1614" s="57"/>
      <c r="E1614" s="45">
        <v>4</v>
      </c>
      <c r="F1614" s="45">
        <v>628000</v>
      </c>
      <c r="G1614" s="42">
        <f t="shared" si="88"/>
        <v>24.153846153846153</v>
      </c>
      <c r="H1614" s="43">
        <f t="shared" si="87"/>
        <v>157000</v>
      </c>
      <c r="I1614" s="57"/>
      <c r="J1614" s="58"/>
      <c r="K1614" s="58"/>
      <c r="L1614" s="57" t="s">
        <v>7419</v>
      </c>
      <c r="M1614" s="57"/>
      <c r="N1614" t="s">
        <v>10939</v>
      </c>
      <c r="T1614" s="2">
        <v>0</v>
      </c>
      <c r="U1614" s="2">
        <f t="shared" si="89"/>
        <v>4</v>
      </c>
    </row>
    <row r="1615" spans="1:21" customFormat="1" ht="22.5" x14ac:dyDescent="0.25">
      <c r="A1615" s="38" t="s">
        <v>5189</v>
      </c>
      <c r="B1615" s="39" t="s">
        <v>3225</v>
      </c>
      <c r="C1615" s="39" t="s">
        <v>3226</v>
      </c>
      <c r="D1615" s="57"/>
      <c r="E1615" s="45">
        <v>6</v>
      </c>
      <c r="F1615" s="45">
        <v>960000</v>
      </c>
      <c r="G1615" s="42">
        <f t="shared" si="88"/>
        <v>36.92307692307692</v>
      </c>
      <c r="H1615" s="43">
        <f t="shared" si="87"/>
        <v>160000</v>
      </c>
      <c r="I1615" s="57"/>
      <c r="J1615" s="58"/>
      <c r="K1615" s="58"/>
      <c r="L1615" s="57" t="s">
        <v>7419</v>
      </c>
      <c r="M1615" s="57"/>
      <c r="N1615" t="s">
        <v>10939</v>
      </c>
      <c r="T1615" s="2">
        <v>6</v>
      </c>
      <c r="U1615" s="2">
        <f t="shared" si="89"/>
        <v>0</v>
      </c>
    </row>
    <row r="1616" spans="1:21" customFormat="1" ht="15" x14ac:dyDescent="0.25">
      <c r="A1616" s="38" t="s">
        <v>5189</v>
      </c>
      <c r="B1616" s="39" t="s">
        <v>3227</v>
      </c>
      <c r="C1616" s="39" t="s">
        <v>3228</v>
      </c>
      <c r="D1616" s="57"/>
      <c r="E1616" s="45">
        <v>2</v>
      </c>
      <c r="F1616" s="45">
        <v>11013333.333333332</v>
      </c>
      <c r="G1616" s="42">
        <f t="shared" si="88"/>
        <v>423.58974358974353</v>
      </c>
      <c r="H1616" s="43">
        <f t="shared" si="87"/>
        <v>5506666.666666666</v>
      </c>
      <c r="I1616" s="57"/>
      <c r="J1616" s="58"/>
      <c r="K1616" s="58"/>
      <c r="L1616" s="57" t="s">
        <v>7419</v>
      </c>
      <c r="M1616" s="57"/>
      <c r="N1616" t="s">
        <v>10939</v>
      </c>
      <c r="T1616" s="2">
        <v>2</v>
      </c>
      <c r="U1616" s="2">
        <f t="shared" si="89"/>
        <v>0</v>
      </c>
    </row>
    <row r="1617" spans="1:21" customFormat="1" ht="15" x14ac:dyDescent="0.25">
      <c r="A1617" s="38" t="s">
        <v>5189</v>
      </c>
      <c r="B1617" s="39" t="s">
        <v>3229</v>
      </c>
      <c r="C1617" s="39" t="s">
        <v>3230</v>
      </c>
      <c r="D1617" s="57"/>
      <c r="E1617" s="45">
        <v>5</v>
      </c>
      <c r="F1617" s="45">
        <v>39000.215017361399</v>
      </c>
      <c r="G1617" s="42">
        <f t="shared" si="88"/>
        <v>1.5000082698985153</v>
      </c>
      <c r="H1617" s="43">
        <f t="shared" si="87"/>
        <v>7800.0430034722795</v>
      </c>
      <c r="I1617" s="57"/>
      <c r="J1617" s="58"/>
      <c r="K1617" s="58"/>
      <c r="L1617" s="57" t="s">
        <v>7419</v>
      </c>
      <c r="M1617" s="57"/>
      <c r="N1617" t="s">
        <v>10939</v>
      </c>
      <c r="T1617" s="2">
        <v>3</v>
      </c>
      <c r="U1617" s="2">
        <f t="shared" si="89"/>
        <v>2</v>
      </c>
    </row>
    <row r="1618" spans="1:21" customFormat="1" ht="15" x14ac:dyDescent="0.25">
      <c r="A1618" s="38" t="s">
        <v>5189</v>
      </c>
      <c r="B1618" s="39" t="s">
        <v>3231</v>
      </c>
      <c r="C1618" s="39" t="s">
        <v>3232</v>
      </c>
      <c r="D1618" s="57"/>
      <c r="E1618" s="45">
        <v>15</v>
      </c>
      <c r="F1618" s="45">
        <v>1360002.1428571418</v>
      </c>
      <c r="G1618" s="42">
        <f t="shared" si="88"/>
        <v>52.307774725274683</v>
      </c>
      <c r="H1618" s="43">
        <f t="shared" si="87"/>
        <v>90666.809523809454</v>
      </c>
      <c r="I1618" s="57"/>
      <c r="J1618" s="58"/>
      <c r="K1618" s="58"/>
      <c r="L1618" s="57" t="s">
        <v>7419</v>
      </c>
      <c r="M1618" s="57"/>
      <c r="N1618" t="s">
        <v>10939</v>
      </c>
      <c r="T1618" s="2">
        <v>14</v>
      </c>
      <c r="U1618" s="2">
        <f t="shared" si="89"/>
        <v>1</v>
      </c>
    </row>
    <row r="1619" spans="1:21" customFormat="1" ht="15" x14ac:dyDescent="0.25">
      <c r="A1619" s="38" t="s">
        <v>5189</v>
      </c>
      <c r="B1619" s="39" t="s">
        <v>3233</v>
      </c>
      <c r="C1619" s="39" t="s">
        <v>3234</v>
      </c>
      <c r="D1619" s="57"/>
      <c r="E1619" s="45">
        <v>26</v>
      </c>
      <c r="F1619" s="45">
        <v>4445615.9647089606</v>
      </c>
      <c r="G1619" s="42">
        <f t="shared" si="88"/>
        <v>170.9852294118831</v>
      </c>
      <c r="H1619" s="43">
        <f t="shared" si="87"/>
        <v>170985.22941188311</v>
      </c>
      <c r="I1619" s="57"/>
      <c r="J1619" s="58"/>
      <c r="K1619" s="58"/>
      <c r="L1619" s="57" t="s">
        <v>7419</v>
      </c>
      <c r="M1619" s="57"/>
      <c r="N1619" t="s">
        <v>10939</v>
      </c>
      <c r="O1619" s="2"/>
      <c r="P1619" s="2"/>
      <c r="Q1619" s="2"/>
      <c r="R1619" s="2"/>
      <c r="S1619" s="2"/>
      <c r="T1619" s="2">
        <v>57</v>
      </c>
      <c r="U1619" s="2">
        <f t="shared" si="89"/>
        <v>-31</v>
      </c>
    </row>
    <row r="1620" spans="1:21" customFormat="1" ht="15" x14ac:dyDescent="0.25">
      <c r="A1620" s="38" t="s">
        <v>5189</v>
      </c>
      <c r="B1620" s="39" t="s">
        <v>3235</v>
      </c>
      <c r="C1620" s="39" t="s">
        <v>3236</v>
      </c>
      <c r="D1620" s="57"/>
      <c r="E1620" s="45">
        <v>7</v>
      </c>
      <c r="F1620" s="45">
        <v>2170000</v>
      </c>
      <c r="G1620" s="42">
        <f t="shared" si="88"/>
        <v>83.461538461538467</v>
      </c>
      <c r="H1620" s="43">
        <f t="shared" si="87"/>
        <v>310000</v>
      </c>
      <c r="I1620" s="57"/>
      <c r="J1620" s="58"/>
      <c r="K1620" s="58"/>
      <c r="L1620" s="57" t="s">
        <v>7419</v>
      </c>
      <c r="M1620" s="57"/>
      <c r="N1620" t="s">
        <v>10939</v>
      </c>
      <c r="T1620" s="2">
        <v>7</v>
      </c>
      <c r="U1620" s="2">
        <f t="shared" si="89"/>
        <v>0</v>
      </c>
    </row>
    <row r="1621" spans="1:21" customFormat="1" ht="15" x14ac:dyDescent="0.25">
      <c r="A1621" s="38" t="s">
        <v>5189</v>
      </c>
      <c r="B1621" s="39" t="s">
        <v>3237</v>
      </c>
      <c r="C1621" s="39" t="s">
        <v>3238</v>
      </c>
      <c r="D1621" s="57"/>
      <c r="E1621" s="45">
        <v>3</v>
      </c>
      <c r="F1621" s="45">
        <v>3825000</v>
      </c>
      <c r="G1621" s="42">
        <f t="shared" si="88"/>
        <v>147.11538461538461</v>
      </c>
      <c r="H1621" s="43">
        <f t="shared" si="87"/>
        <v>1275000</v>
      </c>
      <c r="I1621" s="57"/>
      <c r="J1621" s="58"/>
      <c r="K1621" s="58"/>
      <c r="L1621" s="57" t="s">
        <v>7419</v>
      </c>
      <c r="M1621" s="57"/>
      <c r="N1621" t="s">
        <v>10939</v>
      </c>
      <c r="T1621" s="2">
        <v>2</v>
      </c>
      <c r="U1621" s="2">
        <f t="shared" si="89"/>
        <v>1</v>
      </c>
    </row>
    <row r="1622" spans="1:21" customFormat="1" ht="22.5" x14ac:dyDescent="0.25">
      <c r="A1622" s="38" t="s">
        <v>5189</v>
      </c>
      <c r="B1622" s="39" t="s">
        <v>3239</v>
      </c>
      <c r="C1622" s="39" t="s">
        <v>3240</v>
      </c>
      <c r="D1622" s="57"/>
      <c r="E1622" s="45">
        <v>1</v>
      </c>
      <c r="F1622" s="45">
        <v>11602272.727272779</v>
      </c>
      <c r="G1622" s="42">
        <f t="shared" si="88"/>
        <v>446.24125874126071</v>
      </c>
      <c r="H1622" s="43">
        <f t="shared" si="87"/>
        <v>11602272.727272779</v>
      </c>
      <c r="I1622" s="57"/>
      <c r="J1622" s="58"/>
      <c r="K1622" s="58"/>
      <c r="L1622" s="57" t="s">
        <v>7419</v>
      </c>
      <c r="M1622" s="57"/>
      <c r="N1622" t="s">
        <v>10939</v>
      </c>
      <c r="T1622" s="2">
        <v>3</v>
      </c>
      <c r="U1622" s="2">
        <f t="shared" si="89"/>
        <v>-2</v>
      </c>
    </row>
    <row r="1623" spans="1:21" customFormat="1" ht="22.5" x14ac:dyDescent="0.25">
      <c r="A1623" s="38" t="s">
        <v>5189</v>
      </c>
      <c r="B1623" s="39" t="s">
        <v>3241</v>
      </c>
      <c r="C1623" s="39" t="s">
        <v>3242</v>
      </c>
      <c r="D1623" s="57"/>
      <c r="E1623" s="45">
        <v>2</v>
      </c>
      <c r="F1623" s="45">
        <v>24596342.759023733</v>
      </c>
      <c r="G1623" s="42">
        <f t="shared" si="88"/>
        <v>946.01318303937433</v>
      </c>
      <c r="H1623" s="43">
        <f t="shared" si="87"/>
        <v>12298171.379511867</v>
      </c>
      <c r="I1623" s="57"/>
      <c r="J1623" s="58"/>
      <c r="K1623" s="58"/>
      <c r="L1623" s="57" t="s">
        <v>7419</v>
      </c>
      <c r="M1623" s="57"/>
      <c r="N1623" t="s">
        <v>10939</v>
      </c>
      <c r="T1623" s="2">
        <v>6</v>
      </c>
      <c r="U1623" s="2">
        <f t="shared" si="89"/>
        <v>-4</v>
      </c>
    </row>
    <row r="1624" spans="1:21" customFormat="1" ht="15" x14ac:dyDescent="0.25">
      <c r="A1624" s="38" t="s">
        <v>5189</v>
      </c>
      <c r="B1624" s="39" t="s">
        <v>3243</v>
      </c>
      <c r="C1624" s="39" t="s">
        <v>3244</v>
      </c>
      <c r="D1624" s="57"/>
      <c r="E1624" s="45">
        <v>3</v>
      </c>
      <c r="F1624" s="45">
        <v>904999.99999999499</v>
      </c>
      <c r="G1624" s="42">
        <f t="shared" si="88"/>
        <v>34.807692307692115</v>
      </c>
      <c r="H1624" s="43">
        <f t="shared" si="87"/>
        <v>301666.666666665</v>
      </c>
      <c r="I1624" s="57"/>
      <c r="J1624" s="58"/>
      <c r="K1624" s="58"/>
      <c r="L1624" s="57" t="s">
        <v>7419</v>
      </c>
      <c r="M1624" s="57"/>
      <c r="N1624" t="s">
        <v>10939</v>
      </c>
      <c r="O1624" s="2"/>
      <c r="P1624" s="2"/>
      <c r="Q1624" s="2"/>
      <c r="R1624" s="2"/>
      <c r="S1624" s="2"/>
      <c r="T1624" s="2">
        <v>8</v>
      </c>
      <c r="U1624" s="2">
        <f t="shared" si="89"/>
        <v>-5</v>
      </c>
    </row>
    <row r="1625" spans="1:21" customFormat="1" ht="15" x14ac:dyDescent="0.25">
      <c r="A1625" s="38" t="s">
        <v>5189</v>
      </c>
      <c r="B1625" s="39" t="s">
        <v>3245</v>
      </c>
      <c r="C1625" s="39" t="s">
        <v>3246</v>
      </c>
      <c r="D1625" s="57"/>
      <c r="E1625" s="45">
        <v>6</v>
      </c>
      <c r="F1625" s="45">
        <v>674832.77238066809</v>
      </c>
      <c r="G1625" s="42">
        <f t="shared" si="88"/>
        <v>25.955106630025696</v>
      </c>
      <c r="H1625" s="43">
        <f t="shared" si="87"/>
        <v>112472.12873011135</v>
      </c>
      <c r="I1625" s="57"/>
      <c r="J1625" s="58"/>
      <c r="K1625" s="58"/>
      <c r="L1625" s="57" t="s">
        <v>7419</v>
      </c>
      <c r="M1625" s="57"/>
      <c r="N1625" t="s">
        <v>10939</v>
      </c>
      <c r="T1625" s="2">
        <v>2</v>
      </c>
      <c r="U1625" s="2">
        <f t="shared" si="89"/>
        <v>4</v>
      </c>
    </row>
    <row r="1626" spans="1:21" customFormat="1" ht="15" x14ac:dyDescent="0.25">
      <c r="A1626" s="38" t="s">
        <v>5189</v>
      </c>
      <c r="B1626" s="39" t="s">
        <v>3247</v>
      </c>
      <c r="C1626" s="39" t="s">
        <v>3248</v>
      </c>
      <c r="D1626" s="57"/>
      <c r="E1626" s="45">
        <v>17</v>
      </c>
      <c r="F1626" s="45">
        <v>13600000</v>
      </c>
      <c r="G1626" s="42">
        <f t="shared" si="88"/>
        <v>523.07692307692309</v>
      </c>
      <c r="H1626" s="43">
        <f t="shared" si="87"/>
        <v>800000</v>
      </c>
      <c r="I1626" s="57"/>
      <c r="J1626" s="58"/>
      <c r="K1626" s="58"/>
      <c r="L1626" s="57" t="s">
        <v>7419</v>
      </c>
      <c r="M1626" s="57"/>
      <c r="N1626" t="s">
        <v>10939</v>
      </c>
      <c r="T1626" s="2">
        <v>33</v>
      </c>
      <c r="U1626" s="2">
        <f t="shared" si="89"/>
        <v>-16</v>
      </c>
    </row>
    <row r="1627" spans="1:21" customFormat="1" ht="15" x14ac:dyDescent="0.25">
      <c r="A1627" s="38" t="s">
        <v>5189</v>
      </c>
      <c r="B1627" s="39" t="s">
        <v>3249</v>
      </c>
      <c r="C1627" s="39" t="s">
        <v>3250</v>
      </c>
      <c r="D1627" s="57"/>
      <c r="E1627" s="45">
        <v>49</v>
      </c>
      <c r="F1627" s="45">
        <v>27225085</v>
      </c>
      <c r="G1627" s="42">
        <f t="shared" si="88"/>
        <v>1047.1186538461538</v>
      </c>
      <c r="H1627" s="43">
        <f t="shared" si="87"/>
        <v>555613.97959183669</v>
      </c>
      <c r="I1627" s="57"/>
      <c r="J1627" s="58"/>
      <c r="K1627" s="58"/>
      <c r="L1627" s="57" t="s">
        <v>7419</v>
      </c>
      <c r="M1627" s="57"/>
      <c r="N1627" t="s">
        <v>10939</v>
      </c>
      <c r="T1627" s="2">
        <v>43</v>
      </c>
      <c r="U1627" s="2">
        <f t="shared" si="89"/>
        <v>6</v>
      </c>
    </row>
    <row r="1628" spans="1:21" customFormat="1" ht="15" x14ac:dyDescent="0.25">
      <c r="A1628" s="38" t="s">
        <v>5189</v>
      </c>
      <c r="B1628" s="39" t="s">
        <v>3251</v>
      </c>
      <c r="C1628" s="39" t="s">
        <v>3252</v>
      </c>
      <c r="D1628" s="57"/>
      <c r="E1628" s="45">
        <v>3</v>
      </c>
      <c r="F1628" s="45">
        <v>1740000</v>
      </c>
      <c r="G1628" s="42">
        <f t="shared" si="88"/>
        <v>66.92307692307692</v>
      </c>
      <c r="H1628" s="43">
        <f t="shared" si="87"/>
        <v>580000</v>
      </c>
      <c r="I1628" s="57"/>
      <c r="J1628" s="58"/>
      <c r="K1628" s="58">
        <v>0</v>
      </c>
      <c r="L1628" s="57" t="s">
        <v>7419</v>
      </c>
      <c r="M1628" s="57"/>
      <c r="N1628" t="s">
        <v>10939</v>
      </c>
      <c r="T1628" s="2">
        <v>0</v>
      </c>
      <c r="U1628" s="2">
        <f t="shared" si="89"/>
        <v>3</v>
      </c>
    </row>
    <row r="1629" spans="1:21" customFormat="1" ht="15" x14ac:dyDescent="0.25">
      <c r="A1629" s="38" t="s">
        <v>5189</v>
      </c>
      <c r="B1629" s="39" t="s">
        <v>3253</v>
      </c>
      <c r="C1629" s="39" t="s">
        <v>3254</v>
      </c>
      <c r="D1629" s="57"/>
      <c r="E1629" s="45">
        <v>2</v>
      </c>
      <c r="F1629" s="45">
        <v>130000</v>
      </c>
      <c r="G1629" s="42">
        <f t="shared" si="88"/>
        <v>5</v>
      </c>
      <c r="H1629" s="43">
        <f t="shared" si="87"/>
        <v>65000</v>
      </c>
      <c r="I1629" s="57"/>
      <c r="J1629" s="58"/>
      <c r="K1629" s="58">
        <v>0</v>
      </c>
      <c r="L1629" s="57" t="s">
        <v>7420</v>
      </c>
      <c r="M1629" s="57"/>
      <c r="N1629" t="s">
        <v>10937</v>
      </c>
      <c r="O1629" s="2"/>
      <c r="P1629" s="2"/>
      <c r="Q1629" s="2"/>
      <c r="R1629" s="2"/>
      <c r="S1629" s="2"/>
      <c r="T1629" s="2">
        <v>2</v>
      </c>
      <c r="U1629" s="2">
        <f t="shared" si="89"/>
        <v>0</v>
      </c>
    </row>
    <row r="1630" spans="1:21" customFormat="1" ht="15" x14ac:dyDescent="0.25">
      <c r="A1630" s="38" t="s">
        <v>5189</v>
      </c>
      <c r="B1630" s="39" t="s">
        <v>3255</v>
      </c>
      <c r="C1630" s="39" t="s">
        <v>3256</v>
      </c>
      <c r="D1630" s="57"/>
      <c r="E1630" s="45">
        <v>3</v>
      </c>
      <c r="F1630" s="45">
        <v>1594285.7142857099</v>
      </c>
      <c r="G1630" s="42">
        <f t="shared" si="88"/>
        <v>61.318681318681151</v>
      </c>
      <c r="H1630" s="43">
        <f t="shared" si="87"/>
        <v>531428.57142856997</v>
      </c>
      <c r="I1630" s="57"/>
      <c r="J1630" s="58"/>
      <c r="K1630" s="58"/>
      <c r="L1630" s="57" t="s">
        <v>7419</v>
      </c>
      <c r="M1630" s="57"/>
      <c r="N1630" t="s">
        <v>10939</v>
      </c>
      <c r="O1630" s="2"/>
      <c r="P1630" s="2"/>
      <c r="Q1630" s="2"/>
      <c r="R1630" s="2"/>
      <c r="S1630" s="2"/>
      <c r="T1630" s="2">
        <v>3</v>
      </c>
      <c r="U1630" s="2">
        <f t="shared" si="89"/>
        <v>0</v>
      </c>
    </row>
    <row r="1631" spans="1:21" customFormat="1" ht="15" x14ac:dyDescent="0.25">
      <c r="A1631" s="38" t="s">
        <v>5189</v>
      </c>
      <c r="B1631" s="39" t="s">
        <v>3257</v>
      </c>
      <c r="C1631" s="39" t="s">
        <v>3258</v>
      </c>
      <c r="D1631" s="57"/>
      <c r="E1631" s="45">
        <v>3</v>
      </c>
      <c r="F1631" s="45">
        <v>2047638.885</v>
      </c>
      <c r="G1631" s="42">
        <f t="shared" si="88"/>
        <v>78.755341730769231</v>
      </c>
      <c r="H1631" s="43">
        <f t="shared" si="87"/>
        <v>682546.29500000004</v>
      </c>
      <c r="I1631" s="57"/>
      <c r="J1631" s="58"/>
      <c r="K1631" s="58"/>
      <c r="L1631" s="57" t="s">
        <v>7419</v>
      </c>
      <c r="M1631" s="57"/>
      <c r="N1631" t="s">
        <v>10939</v>
      </c>
      <c r="O1631" s="2"/>
      <c r="P1631" s="2"/>
      <c r="Q1631" s="2"/>
      <c r="R1631" s="2"/>
      <c r="S1631" s="2"/>
      <c r="T1631" s="2">
        <v>3</v>
      </c>
      <c r="U1631" s="2">
        <f t="shared" si="89"/>
        <v>0</v>
      </c>
    </row>
    <row r="1632" spans="1:21" customFormat="1" ht="15" x14ac:dyDescent="0.25">
      <c r="A1632" s="38" t="s">
        <v>5189</v>
      </c>
      <c r="B1632" s="39" t="s">
        <v>3259</v>
      </c>
      <c r="C1632" s="39" t="s">
        <v>3260</v>
      </c>
      <c r="D1632" s="57"/>
      <c r="E1632" s="45">
        <v>1</v>
      </c>
      <c r="F1632" s="45">
        <v>210000</v>
      </c>
      <c r="G1632" s="42">
        <f t="shared" si="88"/>
        <v>8.0769230769230766</v>
      </c>
      <c r="H1632" s="43">
        <f t="shared" si="87"/>
        <v>210000</v>
      </c>
      <c r="I1632" s="57"/>
      <c r="J1632" s="58"/>
      <c r="K1632" s="58"/>
      <c r="L1632" s="57" t="s">
        <v>7419</v>
      </c>
      <c r="M1632" s="57"/>
      <c r="N1632" t="s">
        <v>10939</v>
      </c>
      <c r="O1632" s="2"/>
      <c r="P1632" s="2"/>
      <c r="Q1632" s="2"/>
      <c r="R1632" s="2"/>
      <c r="S1632" s="2"/>
      <c r="T1632" s="2">
        <v>1</v>
      </c>
      <c r="U1632" s="2">
        <f t="shared" si="89"/>
        <v>0</v>
      </c>
    </row>
    <row r="1633" spans="1:21" customFormat="1" ht="15" x14ac:dyDescent="0.25">
      <c r="A1633" s="38" t="s">
        <v>5189</v>
      </c>
      <c r="B1633" s="39" t="s">
        <v>3261</v>
      </c>
      <c r="C1633" s="39" t="s">
        <v>3262</v>
      </c>
      <c r="D1633" s="57"/>
      <c r="E1633" s="45">
        <v>1</v>
      </c>
      <c r="F1633" s="45">
        <v>1037000</v>
      </c>
      <c r="G1633" s="42">
        <f t="shared" si="88"/>
        <v>39.884615384615387</v>
      </c>
      <c r="H1633" s="43">
        <f t="shared" si="87"/>
        <v>1037000</v>
      </c>
      <c r="I1633" s="57"/>
      <c r="J1633" s="58"/>
      <c r="K1633" s="58">
        <v>0</v>
      </c>
      <c r="L1633" s="57" t="s">
        <v>7419</v>
      </c>
      <c r="M1633" s="57"/>
      <c r="N1633" t="s">
        <v>10939</v>
      </c>
      <c r="T1633" s="2">
        <v>0</v>
      </c>
      <c r="U1633" s="2">
        <f t="shared" si="89"/>
        <v>1</v>
      </c>
    </row>
    <row r="1634" spans="1:21" customFormat="1" ht="15" x14ac:dyDescent="0.25">
      <c r="A1634" s="38" t="s">
        <v>5189</v>
      </c>
      <c r="B1634" s="39" t="s">
        <v>3263</v>
      </c>
      <c r="C1634" s="39" t="s">
        <v>3264</v>
      </c>
      <c r="D1634" s="57"/>
      <c r="E1634" s="45">
        <v>27</v>
      </c>
      <c r="F1634" s="45">
        <v>9990000</v>
      </c>
      <c r="G1634" s="42">
        <f t="shared" si="88"/>
        <v>384.23076923076923</v>
      </c>
      <c r="H1634" s="43">
        <f t="shared" si="87"/>
        <v>370000</v>
      </c>
      <c r="I1634" s="57"/>
      <c r="J1634" s="58"/>
      <c r="K1634" s="58"/>
      <c r="L1634" s="57" t="s">
        <v>7419</v>
      </c>
      <c r="M1634" s="57"/>
      <c r="N1634" t="s">
        <v>10939</v>
      </c>
      <c r="T1634" s="2">
        <v>18</v>
      </c>
      <c r="U1634" s="2">
        <f t="shared" si="89"/>
        <v>9</v>
      </c>
    </row>
    <row r="1635" spans="1:21" customFormat="1" ht="15" x14ac:dyDescent="0.25">
      <c r="A1635" s="38" t="s">
        <v>5189</v>
      </c>
      <c r="B1635" s="39" t="s">
        <v>3265</v>
      </c>
      <c r="C1635" s="39" t="s">
        <v>3266</v>
      </c>
      <c r="D1635" s="57"/>
      <c r="E1635" s="45">
        <v>1</v>
      </c>
      <c r="F1635" s="45">
        <v>18000000</v>
      </c>
      <c r="G1635" s="42">
        <f t="shared" si="88"/>
        <v>692.30769230769226</v>
      </c>
      <c r="H1635" s="43">
        <f t="shared" si="87"/>
        <v>18000000</v>
      </c>
      <c r="I1635" s="57"/>
      <c r="J1635" s="58"/>
      <c r="K1635" s="58"/>
      <c r="L1635" s="57" t="s">
        <v>7419</v>
      </c>
      <c r="M1635" s="57"/>
      <c r="N1635" t="s">
        <v>10939</v>
      </c>
      <c r="T1635" s="2">
        <v>3</v>
      </c>
      <c r="U1635" s="2">
        <f t="shared" si="89"/>
        <v>-2</v>
      </c>
    </row>
    <row r="1636" spans="1:21" customFormat="1" ht="15" x14ac:dyDescent="0.25">
      <c r="A1636" s="38" t="s">
        <v>5189</v>
      </c>
      <c r="B1636" s="39" t="s">
        <v>3267</v>
      </c>
      <c r="C1636" s="39" t="s">
        <v>3268</v>
      </c>
      <c r="D1636" s="57"/>
      <c r="E1636" s="45">
        <v>5</v>
      </c>
      <c r="F1636" s="45">
        <v>65500000</v>
      </c>
      <c r="G1636" s="42">
        <f t="shared" si="88"/>
        <v>2519.2307692307691</v>
      </c>
      <c r="H1636" s="43">
        <f t="shared" si="87"/>
        <v>13100000</v>
      </c>
      <c r="I1636" s="57"/>
      <c r="J1636" s="58"/>
      <c r="K1636" s="58"/>
      <c r="L1636" s="57" t="s">
        <v>7419</v>
      </c>
      <c r="M1636" s="57"/>
      <c r="N1636" t="s">
        <v>10937</v>
      </c>
      <c r="O1636" s="2" t="s">
        <v>10934</v>
      </c>
      <c r="P1636" s="2"/>
      <c r="Q1636" s="2"/>
      <c r="R1636" s="2"/>
      <c r="S1636" s="2"/>
      <c r="T1636" s="2">
        <v>5</v>
      </c>
      <c r="U1636" s="2">
        <f t="shared" si="89"/>
        <v>0</v>
      </c>
    </row>
    <row r="1637" spans="1:21" customFormat="1" ht="15" x14ac:dyDescent="0.25">
      <c r="A1637" s="38" t="s">
        <v>5189</v>
      </c>
      <c r="B1637" s="39" t="s">
        <v>3269</v>
      </c>
      <c r="C1637" s="39" t="s">
        <v>3270</v>
      </c>
      <c r="D1637" s="57"/>
      <c r="E1637" s="45">
        <v>1</v>
      </c>
      <c r="F1637" s="45">
        <v>14800000</v>
      </c>
      <c r="G1637" s="42">
        <f t="shared" si="88"/>
        <v>569.23076923076928</v>
      </c>
      <c r="H1637" s="43">
        <f t="shared" si="87"/>
        <v>14800000</v>
      </c>
      <c r="I1637" s="57"/>
      <c r="J1637" s="58"/>
      <c r="K1637" s="58"/>
      <c r="L1637" s="57" t="s">
        <v>7419</v>
      </c>
      <c r="M1637" s="57"/>
      <c r="N1637" t="s">
        <v>10939</v>
      </c>
      <c r="T1637" s="2">
        <v>1</v>
      </c>
      <c r="U1637" s="2">
        <f t="shared" si="89"/>
        <v>0</v>
      </c>
    </row>
    <row r="1638" spans="1:21" customFormat="1" ht="15" x14ac:dyDescent="0.25">
      <c r="A1638" s="38" t="s">
        <v>5189</v>
      </c>
      <c r="B1638" s="39" t="s">
        <v>3271</v>
      </c>
      <c r="C1638" s="39" t="s">
        <v>3272</v>
      </c>
      <c r="D1638" s="57"/>
      <c r="E1638" s="45">
        <v>1</v>
      </c>
      <c r="F1638" s="45">
        <v>6287912.2933333497</v>
      </c>
      <c r="G1638" s="42">
        <f t="shared" si="88"/>
        <v>241.84278051282115</v>
      </c>
      <c r="H1638" s="43">
        <f t="shared" si="87"/>
        <v>6287912.2933333497</v>
      </c>
      <c r="I1638" s="57"/>
      <c r="J1638" s="58"/>
      <c r="K1638" s="58">
        <v>0</v>
      </c>
      <c r="L1638" s="57" t="s">
        <v>7419</v>
      </c>
      <c r="M1638" s="57"/>
      <c r="N1638" t="s">
        <v>10939</v>
      </c>
      <c r="O1638" s="2"/>
      <c r="P1638" s="2"/>
      <c r="Q1638" s="2"/>
      <c r="R1638" s="2"/>
      <c r="S1638" s="2"/>
      <c r="T1638" s="2">
        <v>1</v>
      </c>
      <c r="U1638" s="2">
        <f t="shared" si="89"/>
        <v>0</v>
      </c>
    </row>
    <row r="1639" spans="1:21" customFormat="1" ht="15" x14ac:dyDescent="0.25">
      <c r="A1639" s="38" t="s">
        <v>5189</v>
      </c>
      <c r="B1639" s="39" t="s">
        <v>3273</v>
      </c>
      <c r="C1639" s="39" t="s">
        <v>3274</v>
      </c>
      <c r="D1639" s="57"/>
      <c r="E1639" s="45">
        <v>40</v>
      </c>
      <c r="F1639" s="45">
        <v>184000</v>
      </c>
      <c r="G1639" s="42">
        <f t="shared" si="88"/>
        <v>7.0769230769230766</v>
      </c>
      <c r="H1639" s="43">
        <f t="shared" si="87"/>
        <v>4600</v>
      </c>
      <c r="I1639" s="57"/>
      <c r="J1639" s="58"/>
      <c r="K1639" s="58">
        <v>0</v>
      </c>
      <c r="L1639" s="57" t="s">
        <v>7420</v>
      </c>
      <c r="M1639" s="57"/>
      <c r="N1639" t="s">
        <v>10937</v>
      </c>
      <c r="T1639" s="2">
        <v>0</v>
      </c>
      <c r="U1639" s="2">
        <f t="shared" si="89"/>
        <v>40</v>
      </c>
    </row>
    <row r="1640" spans="1:21" customFormat="1" ht="15" x14ac:dyDescent="0.25">
      <c r="A1640" s="38" t="s">
        <v>5189</v>
      </c>
      <c r="B1640" s="39" t="s">
        <v>3275</v>
      </c>
      <c r="C1640" s="39" t="s">
        <v>3276</v>
      </c>
      <c r="D1640" s="57"/>
      <c r="E1640" s="45">
        <v>7</v>
      </c>
      <c r="F1640" s="45">
        <v>3637999.999998</v>
      </c>
      <c r="G1640" s="42">
        <f t="shared" si="88"/>
        <v>139.923076923</v>
      </c>
      <c r="H1640" s="43">
        <f t="shared" si="87"/>
        <v>519714.285714</v>
      </c>
      <c r="I1640" s="57"/>
      <c r="J1640" s="58"/>
      <c r="K1640" s="58">
        <v>0</v>
      </c>
      <c r="L1640" s="57" t="s">
        <v>7420</v>
      </c>
      <c r="M1640" s="57"/>
      <c r="N1640" t="s">
        <v>10937</v>
      </c>
      <c r="T1640" s="2">
        <v>0</v>
      </c>
      <c r="U1640" s="2">
        <f t="shared" si="89"/>
        <v>7</v>
      </c>
    </row>
    <row r="1641" spans="1:21" customFormat="1" ht="15" x14ac:dyDescent="0.25">
      <c r="A1641" s="38" t="s">
        <v>5189</v>
      </c>
      <c r="B1641" s="39" t="s">
        <v>3277</v>
      </c>
      <c r="C1641" s="39" t="s">
        <v>3278</v>
      </c>
      <c r="D1641" s="57"/>
      <c r="E1641" s="45">
        <v>2</v>
      </c>
      <c r="F1641" s="45">
        <v>26000</v>
      </c>
      <c r="G1641" s="42">
        <f t="shared" si="88"/>
        <v>1</v>
      </c>
      <c r="H1641" s="43">
        <f t="shared" si="87"/>
        <v>13000</v>
      </c>
      <c r="I1641" s="57"/>
      <c r="J1641" s="58"/>
      <c r="K1641" s="58"/>
      <c r="L1641" s="57" t="s">
        <v>7419</v>
      </c>
      <c r="M1641" s="57"/>
      <c r="N1641" t="s">
        <v>10939</v>
      </c>
      <c r="O1641" s="2"/>
      <c r="P1641" s="2"/>
      <c r="Q1641" s="2"/>
      <c r="R1641" s="2"/>
      <c r="S1641" s="2"/>
      <c r="T1641" s="2">
        <v>2</v>
      </c>
      <c r="U1641" s="2">
        <f t="shared" si="89"/>
        <v>0</v>
      </c>
    </row>
    <row r="1642" spans="1:21" customFormat="1" ht="15" x14ac:dyDescent="0.25">
      <c r="A1642" s="38" t="s">
        <v>5189</v>
      </c>
      <c r="B1642" s="39" t="s">
        <v>3279</v>
      </c>
      <c r="C1642" s="39" t="s">
        <v>3280</v>
      </c>
      <c r="D1642" s="57"/>
      <c r="E1642" s="45">
        <v>1</v>
      </c>
      <c r="F1642" s="45">
        <v>3885000</v>
      </c>
      <c r="G1642" s="42">
        <f t="shared" si="88"/>
        <v>149.42307692307693</v>
      </c>
      <c r="H1642" s="43">
        <f t="shared" si="87"/>
        <v>3885000</v>
      </c>
      <c r="I1642" s="57"/>
      <c r="J1642" s="58"/>
      <c r="K1642" s="58">
        <v>0</v>
      </c>
      <c r="L1642" s="57" t="s">
        <v>7420</v>
      </c>
      <c r="M1642" s="57"/>
      <c r="N1642" t="s">
        <v>10937</v>
      </c>
      <c r="T1642" s="2">
        <v>0</v>
      </c>
      <c r="U1642" s="2">
        <f t="shared" si="89"/>
        <v>1</v>
      </c>
    </row>
    <row r="1643" spans="1:21" customFormat="1" ht="15" x14ac:dyDescent="0.25">
      <c r="A1643" s="38" t="s">
        <v>5189</v>
      </c>
      <c r="B1643" s="39" t="s">
        <v>3281</v>
      </c>
      <c r="C1643" s="39" t="s">
        <v>3282</v>
      </c>
      <c r="D1643" s="57"/>
      <c r="E1643" s="45">
        <v>4</v>
      </c>
      <c r="F1643" s="45">
        <v>8847619.0476190001</v>
      </c>
      <c r="G1643" s="42">
        <f t="shared" si="88"/>
        <v>340.29304029303847</v>
      </c>
      <c r="H1643" s="43">
        <f t="shared" si="87"/>
        <v>2211904.76190475</v>
      </c>
      <c r="I1643" s="57"/>
      <c r="J1643" s="58"/>
      <c r="K1643" s="58"/>
      <c r="L1643" s="57" t="s">
        <v>7419</v>
      </c>
      <c r="M1643" s="57"/>
      <c r="N1643" t="s">
        <v>10939</v>
      </c>
      <c r="O1643" s="2"/>
      <c r="P1643" s="2"/>
      <c r="Q1643" s="2"/>
      <c r="R1643" s="2"/>
      <c r="S1643" s="2"/>
      <c r="T1643" s="2">
        <v>4</v>
      </c>
      <c r="U1643" s="2">
        <f t="shared" si="89"/>
        <v>0</v>
      </c>
    </row>
    <row r="1644" spans="1:21" customFormat="1" ht="15" x14ac:dyDescent="0.25">
      <c r="A1644" s="38" t="s">
        <v>5189</v>
      </c>
      <c r="B1644" s="39" t="s">
        <v>3283</v>
      </c>
      <c r="C1644" s="39" t="s">
        <v>3284</v>
      </c>
      <c r="D1644" s="57"/>
      <c r="E1644" s="45">
        <v>6</v>
      </c>
      <c r="F1644" s="45">
        <v>16924500</v>
      </c>
      <c r="G1644" s="42">
        <f t="shared" si="88"/>
        <v>650.94230769230774</v>
      </c>
      <c r="H1644" s="43">
        <f t="shared" si="87"/>
        <v>2820750</v>
      </c>
      <c r="I1644" s="57"/>
      <c r="J1644" s="58"/>
      <c r="K1644" s="58"/>
      <c r="L1644" s="57" t="s">
        <v>7419</v>
      </c>
      <c r="M1644" s="57"/>
      <c r="N1644" t="s">
        <v>10939</v>
      </c>
      <c r="T1644" s="2">
        <v>6</v>
      </c>
      <c r="U1644" s="2">
        <f t="shared" si="89"/>
        <v>0</v>
      </c>
    </row>
    <row r="1645" spans="1:21" customFormat="1" ht="15" x14ac:dyDescent="0.25">
      <c r="A1645" s="38" t="s">
        <v>5189</v>
      </c>
      <c r="B1645" s="39" t="s">
        <v>3285</v>
      </c>
      <c r="C1645" s="39" t="s">
        <v>3286</v>
      </c>
      <c r="D1645" s="57"/>
      <c r="E1645" s="45">
        <v>1</v>
      </c>
      <c r="F1645" s="45">
        <v>1200000</v>
      </c>
      <c r="G1645" s="42">
        <f t="shared" si="88"/>
        <v>46.153846153846153</v>
      </c>
      <c r="H1645" s="43">
        <f t="shared" si="87"/>
        <v>1200000</v>
      </c>
      <c r="I1645" s="57"/>
      <c r="J1645" s="58"/>
      <c r="K1645" s="58"/>
      <c r="L1645" s="57" t="s">
        <v>7419</v>
      </c>
      <c r="M1645" s="57"/>
      <c r="N1645" t="s">
        <v>10939</v>
      </c>
      <c r="O1645" s="2"/>
      <c r="P1645" s="2"/>
      <c r="Q1645" s="2"/>
      <c r="R1645" s="2"/>
      <c r="S1645" s="2"/>
      <c r="T1645" s="2">
        <v>1</v>
      </c>
      <c r="U1645" s="2">
        <f t="shared" si="89"/>
        <v>0</v>
      </c>
    </row>
    <row r="1646" spans="1:21" customFormat="1" ht="15" x14ac:dyDescent="0.25">
      <c r="A1646" s="38" t="s">
        <v>5189</v>
      </c>
      <c r="B1646" s="39" t="s">
        <v>3287</v>
      </c>
      <c r="C1646" s="39" t="s">
        <v>3288</v>
      </c>
      <c r="D1646" s="57"/>
      <c r="E1646" s="45">
        <v>6</v>
      </c>
      <c r="F1646" s="45">
        <v>2601843.75</v>
      </c>
      <c r="G1646" s="42">
        <f t="shared" si="88"/>
        <v>100.07091346153847</v>
      </c>
      <c r="H1646" s="43">
        <f t="shared" si="87"/>
        <v>433640.625</v>
      </c>
      <c r="I1646" s="57"/>
      <c r="J1646" s="58"/>
      <c r="K1646" s="58"/>
      <c r="L1646" s="57" t="s">
        <v>7419</v>
      </c>
      <c r="M1646" s="57"/>
      <c r="N1646" t="s">
        <v>10939</v>
      </c>
      <c r="T1646" s="2">
        <v>6</v>
      </c>
      <c r="U1646" s="2">
        <f t="shared" si="89"/>
        <v>0</v>
      </c>
    </row>
    <row r="1647" spans="1:21" customFormat="1" ht="15" x14ac:dyDescent="0.25">
      <c r="A1647" s="38" t="s">
        <v>5189</v>
      </c>
      <c r="B1647" s="39" t="s">
        <v>3289</v>
      </c>
      <c r="C1647" s="39" t="s">
        <v>3290</v>
      </c>
      <c r="D1647" s="57"/>
      <c r="E1647" s="45">
        <v>2</v>
      </c>
      <c r="F1647" s="45">
        <v>3960000</v>
      </c>
      <c r="G1647" s="42">
        <f t="shared" si="88"/>
        <v>152.30769230769232</v>
      </c>
      <c r="H1647" s="43">
        <f t="shared" si="87"/>
        <v>1980000</v>
      </c>
      <c r="I1647" s="57"/>
      <c r="J1647" s="58"/>
      <c r="K1647" s="58">
        <v>0</v>
      </c>
      <c r="L1647" s="57" t="s">
        <v>7420</v>
      </c>
      <c r="M1647" s="57"/>
      <c r="N1647" t="s">
        <v>10937</v>
      </c>
      <c r="T1647" s="2">
        <v>0</v>
      </c>
      <c r="U1647" s="2">
        <f t="shared" si="89"/>
        <v>2</v>
      </c>
    </row>
    <row r="1648" spans="1:21" customFormat="1" ht="15" x14ac:dyDescent="0.25">
      <c r="A1648" s="38" t="s">
        <v>5189</v>
      </c>
      <c r="B1648" s="39" t="s">
        <v>3291</v>
      </c>
      <c r="C1648" s="39" t="s">
        <v>3292</v>
      </c>
      <c r="D1648" s="57"/>
      <c r="E1648" s="45">
        <v>8</v>
      </c>
      <c r="F1648" s="45">
        <v>3345600</v>
      </c>
      <c r="G1648" s="42">
        <f t="shared" si="88"/>
        <v>128.67692307692309</v>
      </c>
      <c r="H1648" s="43">
        <f t="shared" si="87"/>
        <v>418200</v>
      </c>
      <c r="I1648" s="57"/>
      <c r="J1648" s="58"/>
      <c r="K1648" s="58"/>
      <c r="L1648" s="57" t="s">
        <v>7419</v>
      </c>
      <c r="M1648" s="57"/>
      <c r="N1648" t="s">
        <v>10939</v>
      </c>
      <c r="T1648" s="2">
        <v>8</v>
      </c>
      <c r="U1648" s="2">
        <f t="shared" si="89"/>
        <v>0</v>
      </c>
    </row>
    <row r="1649" spans="1:21" customFormat="1" ht="15" x14ac:dyDescent="0.25">
      <c r="A1649" s="38" t="s">
        <v>5189</v>
      </c>
      <c r="B1649" s="39" t="s">
        <v>3293</v>
      </c>
      <c r="C1649" s="39" t="s">
        <v>3294</v>
      </c>
      <c r="D1649" s="57"/>
      <c r="E1649" s="45">
        <v>1</v>
      </c>
      <c r="F1649" s="45">
        <v>1320000</v>
      </c>
      <c r="G1649" s="42">
        <f t="shared" si="88"/>
        <v>50.769230769230766</v>
      </c>
      <c r="H1649" s="43">
        <f t="shared" si="87"/>
        <v>1320000</v>
      </c>
      <c r="I1649" s="57"/>
      <c r="J1649" s="58"/>
      <c r="K1649" s="58">
        <v>0</v>
      </c>
      <c r="L1649" s="57" t="s">
        <v>7420</v>
      </c>
      <c r="M1649" s="57"/>
      <c r="N1649" t="s">
        <v>10937</v>
      </c>
      <c r="T1649" s="2">
        <v>0</v>
      </c>
      <c r="U1649" s="2">
        <f t="shared" si="89"/>
        <v>1</v>
      </c>
    </row>
    <row r="1650" spans="1:21" customFormat="1" ht="15" x14ac:dyDescent="0.25">
      <c r="A1650" s="38" t="s">
        <v>5189</v>
      </c>
      <c r="B1650" s="39" t="s">
        <v>3295</v>
      </c>
      <c r="C1650" s="39" t="s">
        <v>3296</v>
      </c>
      <c r="D1650" s="57"/>
      <c r="E1650" s="45">
        <v>9</v>
      </c>
      <c r="F1650" s="45">
        <v>58500</v>
      </c>
      <c r="G1650" s="42">
        <f t="shared" si="88"/>
        <v>2.25</v>
      </c>
      <c r="H1650" s="43">
        <f t="shared" si="87"/>
        <v>6500</v>
      </c>
      <c r="I1650" s="57"/>
      <c r="J1650" s="58"/>
      <c r="K1650" s="58">
        <v>0</v>
      </c>
      <c r="L1650" s="57" t="s">
        <v>7420</v>
      </c>
      <c r="M1650" s="57"/>
      <c r="N1650" t="s">
        <v>10937</v>
      </c>
      <c r="T1650" s="2">
        <v>8</v>
      </c>
      <c r="U1650" s="2">
        <f t="shared" si="89"/>
        <v>1</v>
      </c>
    </row>
    <row r="1651" spans="1:21" customFormat="1" ht="15" x14ac:dyDescent="0.25">
      <c r="A1651" s="38" t="s">
        <v>5189</v>
      </c>
      <c r="B1651" s="39" t="s">
        <v>3297</v>
      </c>
      <c r="C1651" s="39" t="s">
        <v>3298</v>
      </c>
      <c r="D1651" s="57"/>
      <c r="E1651" s="45">
        <v>16</v>
      </c>
      <c r="F1651" s="45">
        <v>392000</v>
      </c>
      <c r="G1651" s="42">
        <f t="shared" si="88"/>
        <v>15.076923076923077</v>
      </c>
      <c r="H1651" s="43">
        <f t="shared" si="87"/>
        <v>24500</v>
      </c>
      <c r="I1651" s="57"/>
      <c r="J1651" s="58"/>
      <c r="K1651" s="58"/>
      <c r="L1651" s="57" t="s">
        <v>7419</v>
      </c>
      <c r="M1651" s="57"/>
      <c r="N1651" t="s">
        <v>10939</v>
      </c>
      <c r="T1651" s="2">
        <v>5</v>
      </c>
      <c r="U1651" s="2">
        <f t="shared" si="89"/>
        <v>11</v>
      </c>
    </row>
    <row r="1652" spans="1:21" customFormat="1" ht="15" x14ac:dyDescent="0.25">
      <c r="A1652" s="38" t="s">
        <v>5189</v>
      </c>
      <c r="B1652" s="39" t="s">
        <v>3299</v>
      </c>
      <c r="C1652" s="39" t="s">
        <v>3300</v>
      </c>
      <c r="D1652" s="57"/>
      <c r="E1652" s="45">
        <v>1</v>
      </c>
      <c r="F1652" s="45">
        <v>8625000</v>
      </c>
      <c r="G1652" s="42">
        <f t="shared" si="88"/>
        <v>331.73076923076923</v>
      </c>
      <c r="H1652" s="43">
        <f t="shared" si="87"/>
        <v>8625000</v>
      </c>
      <c r="I1652" s="57"/>
      <c r="J1652" s="58"/>
      <c r="K1652" s="58">
        <v>0</v>
      </c>
      <c r="L1652" s="57" t="s">
        <v>7420</v>
      </c>
      <c r="M1652" s="57"/>
      <c r="N1652" t="s">
        <v>10937</v>
      </c>
      <c r="T1652" s="2">
        <v>0</v>
      </c>
      <c r="U1652" s="2">
        <f t="shared" si="89"/>
        <v>1</v>
      </c>
    </row>
    <row r="1653" spans="1:21" customFormat="1" ht="15" x14ac:dyDescent="0.25">
      <c r="A1653" s="38" t="s">
        <v>5189</v>
      </c>
      <c r="B1653" s="39" t="s">
        <v>3301</v>
      </c>
      <c r="C1653" s="39" t="s">
        <v>3302</v>
      </c>
      <c r="D1653" s="57"/>
      <c r="E1653" s="45">
        <v>8</v>
      </c>
      <c r="F1653" s="45">
        <v>240000</v>
      </c>
      <c r="G1653" s="42">
        <f t="shared" si="88"/>
        <v>9.2307692307692299</v>
      </c>
      <c r="H1653" s="43">
        <f t="shared" si="87"/>
        <v>30000</v>
      </c>
      <c r="I1653" s="57"/>
      <c r="J1653" s="58"/>
      <c r="K1653" s="58">
        <v>0</v>
      </c>
      <c r="L1653" s="57" t="s">
        <v>7420</v>
      </c>
      <c r="M1653" s="57"/>
      <c r="N1653" t="s">
        <v>10937</v>
      </c>
      <c r="T1653" s="2">
        <v>0</v>
      </c>
      <c r="U1653" s="2">
        <f t="shared" si="89"/>
        <v>8</v>
      </c>
    </row>
    <row r="1654" spans="1:21" customFormat="1" ht="15" x14ac:dyDescent="0.25">
      <c r="A1654" s="38" t="s">
        <v>5189</v>
      </c>
      <c r="B1654" s="39" t="s">
        <v>3303</v>
      </c>
      <c r="C1654" s="39" t="s">
        <v>3304</v>
      </c>
      <c r="D1654" s="57"/>
      <c r="E1654" s="45">
        <v>15</v>
      </c>
      <c r="F1654" s="45">
        <v>1075000</v>
      </c>
      <c r="G1654" s="42">
        <f t="shared" si="88"/>
        <v>41.346153846153847</v>
      </c>
      <c r="H1654" s="43">
        <f t="shared" si="87"/>
        <v>71666.666666666672</v>
      </c>
      <c r="I1654" s="57"/>
      <c r="J1654" s="58"/>
      <c r="K1654" s="58">
        <v>0</v>
      </c>
      <c r="L1654" s="57" t="s">
        <v>7420</v>
      </c>
      <c r="M1654" s="57"/>
      <c r="N1654" t="s">
        <v>10937</v>
      </c>
      <c r="T1654" s="2">
        <v>0</v>
      </c>
      <c r="U1654" s="2">
        <f t="shared" si="89"/>
        <v>15</v>
      </c>
    </row>
    <row r="1655" spans="1:21" customFormat="1" ht="15" x14ac:dyDescent="0.25">
      <c r="A1655" s="38" t="s">
        <v>5189</v>
      </c>
      <c r="B1655" s="39" t="s">
        <v>3305</v>
      </c>
      <c r="C1655" s="39" t="s">
        <v>3306</v>
      </c>
      <c r="D1655" s="57"/>
      <c r="E1655" s="45">
        <v>7</v>
      </c>
      <c r="F1655" s="45">
        <v>2903999.9999990002</v>
      </c>
      <c r="G1655" s="42">
        <f t="shared" si="88"/>
        <v>111.69230769226924</v>
      </c>
      <c r="H1655" s="43">
        <f t="shared" si="87"/>
        <v>414857.14285700006</v>
      </c>
      <c r="I1655" s="57"/>
      <c r="J1655" s="58"/>
      <c r="K1655" s="58">
        <v>0</v>
      </c>
      <c r="L1655" s="57" t="s">
        <v>7420</v>
      </c>
      <c r="M1655" s="57"/>
      <c r="N1655" t="s">
        <v>10937</v>
      </c>
      <c r="T1655" s="2">
        <v>0</v>
      </c>
      <c r="U1655" s="2">
        <f t="shared" si="89"/>
        <v>7</v>
      </c>
    </row>
    <row r="1656" spans="1:21" customFormat="1" ht="15" x14ac:dyDescent="0.25">
      <c r="A1656" s="38" t="s">
        <v>5189</v>
      </c>
      <c r="B1656" s="39" t="s">
        <v>3307</v>
      </c>
      <c r="C1656" s="39" t="s">
        <v>3308</v>
      </c>
      <c r="D1656" s="57"/>
      <c r="E1656" s="45">
        <v>22</v>
      </c>
      <c r="F1656" s="45">
        <v>8360000</v>
      </c>
      <c r="G1656" s="42">
        <f t="shared" si="88"/>
        <v>321.53846153846155</v>
      </c>
      <c r="H1656" s="43">
        <f t="shared" si="87"/>
        <v>380000</v>
      </c>
      <c r="I1656" s="57"/>
      <c r="J1656" s="58"/>
      <c r="K1656" s="58"/>
      <c r="L1656" s="57" t="s">
        <v>7419</v>
      </c>
      <c r="M1656" s="57"/>
      <c r="N1656" t="s">
        <v>10939</v>
      </c>
      <c r="T1656" s="2">
        <v>33</v>
      </c>
      <c r="U1656" s="2">
        <f t="shared" si="89"/>
        <v>-11</v>
      </c>
    </row>
    <row r="1657" spans="1:21" customFormat="1" ht="15" x14ac:dyDescent="0.25">
      <c r="A1657" s="38" t="s">
        <v>5189</v>
      </c>
      <c r="B1657" s="39" t="s">
        <v>3309</v>
      </c>
      <c r="C1657" s="39" t="s">
        <v>3310</v>
      </c>
      <c r="D1657" s="57"/>
      <c r="E1657" s="45">
        <v>6</v>
      </c>
      <c r="F1657" s="45">
        <v>2500615.3846153901</v>
      </c>
      <c r="G1657" s="42">
        <f t="shared" si="88"/>
        <v>96.177514792899615</v>
      </c>
      <c r="H1657" s="43">
        <f t="shared" si="87"/>
        <v>416769.23076923168</v>
      </c>
      <c r="I1657" s="57"/>
      <c r="J1657" s="58"/>
      <c r="K1657" s="58"/>
      <c r="L1657" s="57" t="s">
        <v>7419</v>
      </c>
      <c r="M1657" s="57"/>
      <c r="N1657" t="s">
        <v>10939</v>
      </c>
      <c r="O1657" s="2"/>
      <c r="P1657" s="2"/>
      <c r="Q1657" s="2"/>
      <c r="R1657" s="2"/>
      <c r="S1657" s="2"/>
      <c r="T1657" s="2">
        <v>3</v>
      </c>
      <c r="U1657" s="2">
        <f t="shared" si="89"/>
        <v>3</v>
      </c>
    </row>
    <row r="1658" spans="1:21" customFormat="1" ht="15" x14ac:dyDescent="0.25">
      <c r="A1658" s="38" t="s">
        <v>5189</v>
      </c>
      <c r="B1658" s="39" t="s">
        <v>3311</v>
      </c>
      <c r="C1658" s="39" t="s">
        <v>3312</v>
      </c>
      <c r="D1658" s="57"/>
      <c r="E1658" s="45">
        <v>1</v>
      </c>
      <c r="F1658" s="45">
        <v>1525000</v>
      </c>
      <c r="G1658" s="42">
        <f t="shared" si="88"/>
        <v>58.653846153846153</v>
      </c>
      <c r="H1658" s="43">
        <f t="shared" si="87"/>
        <v>1525000</v>
      </c>
      <c r="I1658" s="57"/>
      <c r="J1658" s="58"/>
      <c r="K1658" s="58">
        <v>0</v>
      </c>
      <c r="L1658" s="57" t="s">
        <v>7420</v>
      </c>
      <c r="M1658" s="57"/>
      <c r="N1658" t="s">
        <v>10937</v>
      </c>
      <c r="T1658" s="2">
        <v>0</v>
      </c>
      <c r="U1658" s="2">
        <f t="shared" si="89"/>
        <v>1</v>
      </c>
    </row>
    <row r="1659" spans="1:21" customFormat="1" ht="15" x14ac:dyDescent="0.25">
      <c r="A1659" s="38" t="s">
        <v>5189</v>
      </c>
      <c r="B1659" s="39" t="s">
        <v>3313</v>
      </c>
      <c r="C1659" s="39" t="s">
        <v>3314</v>
      </c>
      <c r="D1659" s="57"/>
      <c r="E1659" s="45">
        <v>33</v>
      </c>
      <c r="F1659" s="45">
        <v>12540000</v>
      </c>
      <c r="G1659" s="42">
        <f t="shared" si="88"/>
        <v>482.30769230769232</v>
      </c>
      <c r="H1659" s="43">
        <f t="shared" si="87"/>
        <v>380000</v>
      </c>
      <c r="I1659" s="57"/>
      <c r="J1659" s="58"/>
      <c r="K1659" s="58"/>
      <c r="L1659" s="57" t="s">
        <v>7419</v>
      </c>
      <c r="M1659" s="57"/>
      <c r="N1659" t="s">
        <v>10939</v>
      </c>
      <c r="T1659" s="2">
        <v>10</v>
      </c>
      <c r="U1659" s="2">
        <f t="shared" si="89"/>
        <v>23</v>
      </c>
    </row>
    <row r="1660" spans="1:21" customFormat="1" ht="15" x14ac:dyDescent="0.25">
      <c r="A1660" s="38" t="s">
        <v>5189</v>
      </c>
      <c r="B1660" s="39" t="s">
        <v>3315</v>
      </c>
      <c r="C1660" s="39" t="s">
        <v>3316</v>
      </c>
      <c r="D1660" s="57"/>
      <c r="E1660" s="45">
        <v>1</v>
      </c>
      <c r="F1660" s="45">
        <v>7425000</v>
      </c>
      <c r="G1660" s="42">
        <f t="shared" si="88"/>
        <v>285.57692307692309</v>
      </c>
      <c r="H1660" s="43">
        <f t="shared" si="87"/>
        <v>7425000</v>
      </c>
      <c r="I1660" s="57"/>
      <c r="J1660" s="58"/>
      <c r="K1660" s="58">
        <v>0</v>
      </c>
      <c r="L1660" s="57" t="s">
        <v>7420</v>
      </c>
      <c r="M1660" s="57"/>
      <c r="N1660" t="s">
        <v>10937</v>
      </c>
      <c r="T1660" s="2">
        <v>0</v>
      </c>
      <c r="U1660" s="2">
        <f t="shared" si="89"/>
        <v>1</v>
      </c>
    </row>
    <row r="1661" spans="1:21" customFormat="1" ht="15" x14ac:dyDescent="0.25">
      <c r="A1661" s="38" t="s">
        <v>5189</v>
      </c>
      <c r="B1661" s="39" t="s">
        <v>3317</v>
      </c>
      <c r="C1661" s="39" t="s">
        <v>3318</v>
      </c>
      <c r="D1661" s="57"/>
      <c r="E1661" s="45">
        <v>11</v>
      </c>
      <c r="F1661" s="45">
        <v>538000</v>
      </c>
      <c r="G1661" s="42">
        <f t="shared" si="88"/>
        <v>20.692307692307693</v>
      </c>
      <c r="H1661" s="43">
        <f t="shared" si="87"/>
        <v>48909.090909090912</v>
      </c>
      <c r="I1661" s="57"/>
      <c r="J1661" s="58"/>
      <c r="K1661" s="58"/>
      <c r="L1661" s="57" t="s">
        <v>7419</v>
      </c>
      <c r="M1661" s="57"/>
      <c r="N1661" t="s">
        <v>10937</v>
      </c>
      <c r="O1661" s="2" t="s">
        <v>10934</v>
      </c>
      <c r="P1661" s="2"/>
      <c r="T1661" s="2">
        <v>11</v>
      </c>
      <c r="U1661" s="2">
        <f t="shared" si="89"/>
        <v>0</v>
      </c>
    </row>
    <row r="1662" spans="1:21" customFormat="1" ht="15" x14ac:dyDescent="0.25">
      <c r="A1662" s="38" t="s">
        <v>5189</v>
      </c>
      <c r="B1662" s="39" t="s">
        <v>3319</v>
      </c>
      <c r="C1662" s="39" t="s">
        <v>3320</v>
      </c>
      <c r="D1662" s="57"/>
      <c r="E1662" s="45">
        <v>1</v>
      </c>
      <c r="F1662" s="45">
        <v>1130000</v>
      </c>
      <c r="G1662" s="42">
        <f t="shared" si="88"/>
        <v>43.46153846153846</v>
      </c>
      <c r="H1662" s="43">
        <f t="shared" si="87"/>
        <v>1130000</v>
      </c>
      <c r="I1662" s="57"/>
      <c r="J1662" s="58"/>
      <c r="K1662" s="58">
        <v>0</v>
      </c>
      <c r="L1662" s="57" t="s">
        <v>7420</v>
      </c>
      <c r="M1662" s="57"/>
      <c r="N1662" t="s">
        <v>10937</v>
      </c>
      <c r="O1662" s="2"/>
      <c r="P1662" s="2"/>
      <c r="Q1662" s="2"/>
      <c r="R1662" s="2"/>
      <c r="S1662" s="2"/>
      <c r="T1662" s="2">
        <v>1</v>
      </c>
      <c r="U1662" s="2">
        <f t="shared" si="89"/>
        <v>0</v>
      </c>
    </row>
    <row r="1663" spans="1:21" customFormat="1" ht="15" x14ac:dyDescent="0.25">
      <c r="A1663" s="38" t="s">
        <v>5189</v>
      </c>
      <c r="B1663" s="39" t="s">
        <v>3321</v>
      </c>
      <c r="C1663" s="39" t="s">
        <v>3322</v>
      </c>
      <c r="D1663" s="57"/>
      <c r="E1663" s="45">
        <v>8</v>
      </c>
      <c r="F1663" s="45">
        <v>352000</v>
      </c>
      <c r="G1663" s="42">
        <f t="shared" si="88"/>
        <v>13.538461538461538</v>
      </c>
      <c r="H1663" s="43">
        <f t="shared" si="87"/>
        <v>44000</v>
      </c>
      <c r="I1663" s="57"/>
      <c r="J1663" s="58"/>
      <c r="K1663" s="58"/>
      <c r="L1663" s="57" t="s">
        <v>7419</v>
      </c>
      <c r="M1663" s="57"/>
      <c r="N1663" t="s">
        <v>10939</v>
      </c>
      <c r="O1663" s="2"/>
      <c r="P1663" s="2"/>
      <c r="Q1663" s="2"/>
      <c r="R1663" s="2"/>
      <c r="S1663" s="2"/>
      <c r="T1663" s="2">
        <v>8</v>
      </c>
      <c r="U1663" s="2">
        <f t="shared" si="89"/>
        <v>0</v>
      </c>
    </row>
    <row r="1664" spans="1:21" customFormat="1" ht="15" x14ac:dyDescent="0.25">
      <c r="A1664" s="38" t="s">
        <v>5189</v>
      </c>
      <c r="B1664" s="39" t="s">
        <v>3323</v>
      </c>
      <c r="C1664" s="39" t="s">
        <v>3324</v>
      </c>
      <c r="D1664" s="57"/>
      <c r="E1664" s="45">
        <v>12</v>
      </c>
      <c r="F1664" s="45">
        <v>11783721.426562499</v>
      </c>
      <c r="G1664" s="42">
        <f t="shared" si="88"/>
        <v>453.22005486778841</v>
      </c>
      <c r="H1664" s="43">
        <f t="shared" si="87"/>
        <v>981976.78554687498</v>
      </c>
      <c r="I1664" s="57"/>
      <c r="J1664" s="58"/>
      <c r="K1664" s="58"/>
      <c r="L1664" s="57" t="s">
        <v>7419</v>
      </c>
      <c r="M1664" s="57"/>
      <c r="N1664" t="s">
        <v>10939</v>
      </c>
      <c r="T1664" s="2">
        <v>12</v>
      </c>
      <c r="U1664" s="2">
        <f t="shared" si="89"/>
        <v>0</v>
      </c>
    </row>
    <row r="1665" spans="1:21" customFormat="1" ht="15" x14ac:dyDescent="0.25">
      <c r="A1665" s="38" t="s">
        <v>5189</v>
      </c>
      <c r="B1665" s="39" t="s">
        <v>3325</v>
      </c>
      <c r="C1665" s="39" t="s">
        <v>3326</v>
      </c>
      <c r="D1665" s="57"/>
      <c r="E1665" s="45">
        <v>13</v>
      </c>
      <c r="F1665" s="45">
        <v>15572000</v>
      </c>
      <c r="G1665" s="42">
        <f t="shared" si="88"/>
        <v>598.92307692307691</v>
      </c>
      <c r="H1665" s="43">
        <f t="shared" si="87"/>
        <v>1197846.1538461538</v>
      </c>
      <c r="I1665" s="57"/>
      <c r="J1665" s="58"/>
      <c r="K1665" s="58"/>
      <c r="L1665" s="57" t="s">
        <v>7419</v>
      </c>
      <c r="M1665" s="57"/>
      <c r="N1665" t="s">
        <v>10939</v>
      </c>
      <c r="T1665" s="2">
        <v>11</v>
      </c>
      <c r="U1665" s="2">
        <f t="shared" si="89"/>
        <v>2</v>
      </c>
    </row>
    <row r="1666" spans="1:21" customFormat="1" ht="15" x14ac:dyDescent="0.25">
      <c r="A1666" s="38" t="s">
        <v>5189</v>
      </c>
      <c r="B1666" s="39" t="s">
        <v>3327</v>
      </c>
      <c r="C1666" s="39" t="s">
        <v>3328</v>
      </c>
      <c r="D1666" s="57"/>
      <c r="E1666" s="45">
        <v>8</v>
      </c>
      <c r="F1666" s="45">
        <v>10960000</v>
      </c>
      <c r="G1666" s="42">
        <f t="shared" si="88"/>
        <v>421.53846153846155</v>
      </c>
      <c r="H1666" s="43">
        <f t="shared" si="87"/>
        <v>1370000</v>
      </c>
      <c r="I1666" s="57"/>
      <c r="J1666" s="58"/>
      <c r="K1666" s="58"/>
      <c r="L1666" s="57" t="s">
        <v>7419</v>
      </c>
      <c r="M1666" s="57"/>
      <c r="N1666" t="s">
        <v>10937</v>
      </c>
      <c r="O1666" s="2" t="s">
        <v>10934</v>
      </c>
      <c r="P1666" s="2"/>
      <c r="T1666" s="2">
        <v>8</v>
      </c>
      <c r="U1666" s="2">
        <f t="shared" si="89"/>
        <v>0</v>
      </c>
    </row>
    <row r="1667" spans="1:21" customFormat="1" ht="15" x14ac:dyDescent="0.25">
      <c r="A1667" s="38" t="s">
        <v>5189</v>
      </c>
      <c r="B1667" s="39" t="s">
        <v>3329</v>
      </c>
      <c r="C1667" s="39" t="s">
        <v>3330</v>
      </c>
      <c r="D1667" s="57"/>
      <c r="E1667" s="45">
        <v>15</v>
      </c>
      <c r="F1667" s="45">
        <v>2221621.6216216199</v>
      </c>
      <c r="G1667" s="42">
        <f t="shared" si="88"/>
        <v>85.44698544698538</v>
      </c>
      <c r="H1667" s="43">
        <f t="shared" si="87"/>
        <v>148108.10810810799</v>
      </c>
      <c r="I1667" s="57"/>
      <c r="J1667" s="58"/>
      <c r="K1667" s="58"/>
      <c r="L1667" s="57" t="s">
        <v>7419</v>
      </c>
      <c r="M1667" s="57"/>
      <c r="N1667" t="s">
        <v>10939</v>
      </c>
      <c r="O1667" s="2"/>
      <c r="P1667" s="2"/>
      <c r="Q1667" s="2"/>
      <c r="R1667" s="2"/>
      <c r="S1667" s="2"/>
      <c r="T1667" s="2">
        <v>15</v>
      </c>
      <c r="U1667" s="2">
        <f t="shared" si="89"/>
        <v>0</v>
      </c>
    </row>
    <row r="1668" spans="1:21" customFormat="1" ht="15" x14ac:dyDescent="0.25">
      <c r="A1668" s="38" t="s">
        <v>5189</v>
      </c>
      <c r="B1668" s="39" t="s">
        <v>3331</v>
      </c>
      <c r="C1668" s="39" t="s">
        <v>3332</v>
      </c>
      <c r="D1668" s="57"/>
      <c r="E1668" s="45">
        <v>2</v>
      </c>
      <c r="F1668" s="45">
        <v>1172000</v>
      </c>
      <c r="G1668" s="42">
        <f t="shared" si="88"/>
        <v>45.07692307692308</v>
      </c>
      <c r="H1668" s="43">
        <f t="shared" si="87"/>
        <v>586000</v>
      </c>
      <c r="I1668" s="57"/>
      <c r="J1668" s="58"/>
      <c r="K1668" s="58">
        <v>0</v>
      </c>
      <c r="L1668" s="57" t="s">
        <v>7420</v>
      </c>
      <c r="M1668" s="57"/>
      <c r="N1668" t="s">
        <v>10937</v>
      </c>
      <c r="T1668" s="2">
        <v>0</v>
      </c>
      <c r="U1668" s="2">
        <f t="shared" si="89"/>
        <v>2</v>
      </c>
    </row>
    <row r="1669" spans="1:21" customFormat="1" ht="15" x14ac:dyDescent="0.25">
      <c r="A1669" s="38" t="s">
        <v>5189</v>
      </c>
      <c r="B1669" s="39" t="s">
        <v>3333</v>
      </c>
      <c r="C1669" s="39" t="s">
        <v>3334</v>
      </c>
      <c r="D1669" s="57"/>
      <c r="E1669" s="45">
        <v>1</v>
      </c>
      <c r="F1669" s="45">
        <v>387600</v>
      </c>
      <c r="G1669" s="42">
        <f t="shared" si="88"/>
        <v>14.907692307692308</v>
      </c>
      <c r="H1669" s="43">
        <f t="shared" ref="H1669:H1732" si="90">IFERROR(F1669/E1669,0)</f>
        <v>387600</v>
      </c>
      <c r="I1669" s="57"/>
      <c r="J1669" s="58"/>
      <c r="K1669" s="58"/>
      <c r="L1669" s="57" t="s">
        <v>7419</v>
      </c>
      <c r="M1669" s="57"/>
      <c r="N1669" t="s">
        <v>10939</v>
      </c>
      <c r="O1669" s="2"/>
      <c r="P1669" s="2"/>
      <c r="Q1669" s="2"/>
      <c r="R1669" s="2"/>
      <c r="S1669" s="2"/>
      <c r="T1669" s="2">
        <v>1</v>
      </c>
      <c r="U1669" s="2">
        <f t="shared" si="89"/>
        <v>0</v>
      </c>
    </row>
    <row r="1670" spans="1:21" customFormat="1" ht="15" x14ac:dyDescent="0.25">
      <c r="A1670" s="38" t="s">
        <v>5189</v>
      </c>
      <c r="B1670" s="39" t="s">
        <v>3335</v>
      </c>
      <c r="C1670" s="39" t="s">
        <v>3336</v>
      </c>
      <c r="D1670" s="57"/>
      <c r="E1670" s="45">
        <v>80</v>
      </c>
      <c r="F1670" s="45">
        <v>414234.53017570701</v>
      </c>
      <c r="G1670" s="42">
        <f t="shared" ref="G1670:G1733" si="91">+F1670/$G$1</f>
        <v>15.932097314450269</v>
      </c>
      <c r="H1670" s="43">
        <f t="shared" si="90"/>
        <v>5177.931627196338</v>
      </c>
      <c r="I1670" s="57"/>
      <c r="J1670" s="58"/>
      <c r="K1670" s="58"/>
      <c r="L1670" s="57" t="s">
        <v>7419</v>
      </c>
      <c r="M1670" s="57"/>
      <c r="N1670" t="s">
        <v>10939</v>
      </c>
      <c r="T1670" s="2">
        <v>66</v>
      </c>
      <c r="U1670" s="2">
        <f t="shared" ref="U1670:U1733" si="92">+E1670-T1670</f>
        <v>14</v>
      </c>
    </row>
    <row r="1671" spans="1:21" customFormat="1" ht="15" x14ac:dyDescent="0.25">
      <c r="A1671" s="38" t="s">
        <v>5189</v>
      </c>
      <c r="B1671" s="39" t="s">
        <v>3337</v>
      </c>
      <c r="C1671" s="39" t="s">
        <v>3338</v>
      </c>
      <c r="D1671" s="57"/>
      <c r="E1671" s="45">
        <v>4</v>
      </c>
      <c r="F1671" s="45">
        <v>7000000</v>
      </c>
      <c r="G1671" s="42">
        <f t="shared" si="91"/>
        <v>269.23076923076923</v>
      </c>
      <c r="H1671" s="43">
        <f t="shared" si="90"/>
        <v>1750000</v>
      </c>
      <c r="I1671" s="57"/>
      <c r="J1671" s="58"/>
      <c r="K1671" s="58"/>
      <c r="L1671" s="57" t="s">
        <v>7419</v>
      </c>
      <c r="M1671" s="57"/>
      <c r="N1671" t="s">
        <v>10939</v>
      </c>
      <c r="T1671" s="2">
        <v>10</v>
      </c>
      <c r="U1671" s="2">
        <f t="shared" si="92"/>
        <v>-6</v>
      </c>
    </row>
    <row r="1672" spans="1:21" customFormat="1" ht="15" x14ac:dyDescent="0.25">
      <c r="A1672" s="38" t="s">
        <v>5189</v>
      </c>
      <c r="B1672" s="39" t="s">
        <v>3339</v>
      </c>
      <c r="C1672" s="39" t="s">
        <v>3340</v>
      </c>
      <c r="D1672" s="57"/>
      <c r="E1672" s="45">
        <v>5</v>
      </c>
      <c r="F1672" s="45">
        <v>1880519.48</v>
      </c>
      <c r="G1672" s="42">
        <f t="shared" si="91"/>
        <v>72.32767230769231</v>
      </c>
      <c r="H1672" s="43">
        <f t="shared" si="90"/>
        <v>376103.89600000001</v>
      </c>
      <c r="I1672" s="57"/>
      <c r="J1672" s="58"/>
      <c r="K1672" s="58"/>
      <c r="L1672" s="57" t="s">
        <v>7419</v>
      </c>
      <c r="M1672" s="57"/>
      <c r="N1672" t="s">
        <v>10939</v>
      </c>
      <c r="T1672" s="2">
        <v>0</v>
      </c>
      <c r="U1672" s="2">
        <f t="shared" si="92"/>
        <v>5</v>
      </c>
    </row>
    <row r="1673" spans="1:21" customFormat="1" ht="15" x14ac:dyDescent="0.25">
      <c r="A1673" s="38" t="s">
        <v>5189</v>
      </c>
      <c r="B1673" s="39" t="s">
        <v>3341</v>
      </c>
      <c r="C1673" s="39" t="s">
        <v>3342</v>
      </c>
      <c r="D1673" s="57"/>
      <c r="E1673" s="45">
        <v>60</v>
      </c>
      <c r="F1673" s="45">
        <v>9000000</v>
      </c>
      <c r="G1673" s="42">
        <f t="shared" si="91"/>
        <v>346.15384615384613</v>
      </c>
      <c r="H1673" s="43">
        <f t="shared" si="90"/>
        <v>150000</v>
      </c>
      <c r="I1673" s="57"/>
      <c r="J1673" s="58"/>
      <c r="K1673" s="58">
        <v>0</v>
      </c>
      <c r="L1673" s="57" t="s">
        <v>7420</v>
      </c>
      <c r="M1673" s="57"/>
      <c r="N1673" t="s">
        <v>10937</v>
      </c>
      <c r="O1673" s="2"/>
      <c r="P1673" s="2"/>
      <c r="Q1673" s="2"/>
      <c r="R1673" s="2"/>
      <c r="S1673" s="2"/>
      <c r="T1673" s="2">
        <v>60</v>
      </c>
      <c r="U1673" s="2">
        <f t="shared" si="92"/>
        <v>0</v>
      </c>
    </row>
    <row r="1674" spans="1:21" customFormat="1" ht="15" x14ac:dyDescent="0.25">
      <c r="A1674" s="38" t="s">
        <v>5189</v>
      </c>
      <c r="B1674" s="39" t="s">
        <v>3343</v>
      </c>
      <c r="C1674" s="39" t="s">
        <v>3344</v>
      </c>
      <c r="D1674" s="57"/>
      <c r="E1674" s="45">
        <v>29</v>
      </c>
      <c r="F1674" s="45">
        <v>4350000</v>
      </c>
      <c r="G1674" s="42">
        <f t="shared" si="91"/>
        <v>167.30769230769232</v>
      </c>
      <c r="H1674" s="43">
        <f t="shared" si="90"/>
        <v>150000</v>
      </c>
      <c r="I1674" s="57"/>
      <c r="J1674" s="58"/>
      <c r="K1674" s="58"/>
      <c r="L1674" s="57" t="s">
        <v>7419</v>
      </c>
      <c r="M1674" s="57"/>
      <c r="N1674" t="s">
        <v>10939</v>
      </c>
      <c r="T1674" s="2">
        <v>57</v>
      </c>
      <c r="U1674" s="2">
        <f t="shared" si="92"/>
        <v>-28</v>
      </c>
    </row>
    <row r="1675" spans="1:21" customFormat="1" ht="15" x14ac:dyDescent="0.25">
      <c r="A1675" s="38" t="s">
        <v>5189</v>
      </c>
      <c r="B1675" s="39" t="s">
        <v>3345</v>
      </c>
      <c r="C1675" s="39" t="s">
        <v>3346</v>
      </c>
      <c r="D1675" s="57"/>
      <c r="E1675" s="45">
        <v>19</v>
      </c>
      <c r="F1675" s="45">
        <v>2280000</v>
      </c>
      <c r="G1675" s="42">
        <f t="shared" si="91"/>
        <v>87.692307692307693</v>
      </c>
      <c r="H1675" s="43">
        <f t="shared" si="90"/>
        <v>120000</v>
      </c>
      <c r="I1675" s="57"/>
      <c r="J1675" s="58"/>
      <c r="K1675" s="58">
        <v>0</v>
      </c>
      <c r="L1675" s="57" t="s">
        <v>7420</v>
      </c>
      <c r="M1675" s="57"/>
      <c r="N1675" t="s">
        <v>10937</v>
      </c>
      <c r="T1675" s="2">
        <v>0</v>
      </c>
      <c r="U1675" s="2">
        <f t="shared" si="92"/>
        <v>19</v>
      </c>
    </row>
    <row r="1676" spans="1:21" customFormat="1" ht="15" x14ac:dyDescent="0.25">
      <c r="A1676" s="38" t="s">
        <v>5189</v>
      </c>
      <c r="B1676" s="39" t="s">
        <v>3347</v>
      </c>
      <c r="C1676" s="39" t="s">
        <v>3348</v>
      </c>
      <c r="D1676" s="57"/>
      <c r="E1676" s="45">
        <v>6</v>
      </c>
      <c r="F1676" s="45">
        <v>36300000</v>
      </c>
      <c r="G1676" s="42">
        <f t="shared" si="91"/>
        <v>1396.1538461538462</v>
      </c>
      <c r="H1676" s="43">
        <f t="shared" si="90"/>
        <v>6050000</v>
      </c>
      <c r="I1676" s="57"/>
      <c r="J1676" s="58"/>
      <c r="K1676" s="58"/>
      <c r="L1676" s="57" t="s">
        <v>7419</v>
      </c>
      <c r="M1676" s="57"/>
      <c r="N1676" t="s">
        <v>10939</v>
      </c>
      <c r="T1676" s="2">
        <v>0</v>
      </c>
      <c r="U1676" s="2">
        <f t="shared" si="92"/>
        <v>6</v>
      </c>
    </row>
    <row r="1677" spans="1:21" customFormat="1" ht="15" x14ac:dyDescent="0.25">
      <c r="A1677" s="38" t="s">
        <v>5189</v>
      </c>
      <c r="B1677" s="39" t="s">
        <v>3349</v>
      </c>
      <c r="C1677" s="39" t="s">
        <v>3350</v>
      </c>
      <c r="D1677" s="57"/>
      <c r="E1677" s="45">
        <v>3</v>
      </c>
      <c r="F1677" s="45">
        <v>10800000</v>
      </c>
      <c r="G1677" s="42">
        <f t="shared" si="91"/>
        <v>415.38461538461536</v>
      </c>
      <c r="H1677" s="43">
        <f t="shared" si="90"/>
        <v>3600000</v>
      </c>
      <c r="I1677" s="57"/>
      <c r="J1677" s="58"/>
      <c r="K1677" s="58">
        <v>0</v>
      </c>
      <c r="L1677" s="57" t="s">
        <v>7420</v>
      </c>
      <c r="M1677" s="57"/>
      <c r="N1677" t="s">
        <v>10937</v>
      </c>
      <c r="O1677" s="2"/>
      <c r="P1677" s="2"/>
      <c r="Q1677" s="2"/>
      <c r="R1677" s="2"/>
      <c r="S1677" s="2"/>
      <c r="T1677" s="2">
        <v>3</v>
      </c>
      <c r="U1677" s="2">
        <f t="shared" si="92"/>
        <v>0</v>
      </c>
    </row>
    <row r="1678" spans="1:21" customFormat="1" ht="15" x14ac:dyDescent="0.25">
      <c r="A1678" s="38" t="s">
        <v>5189</v>
      </c>
      <c r="B1678" s="39" t="s">
        <v>3351</v>
      </c>
      <c r="C1678" s="39" t="s">
        <v>3352</v>
      </c>
      <c r="D1678" s="57"/>
      <c r="E1678" s="45">
        <v>1</v>
      </c>
      <c r="F1678" s="45">
        <v>310000</v>
      </c>
      <c r="G1678" s="42">
        <f t="shared" si="91"/>
        <v>11.923076923076923</v>
      </c>
      <c r="H1678" s="43">
        <f t="shared" si="90"/>
        <v>310000</v>
      </c>
      <c r="I1678" s="57"/>
      <c r="J1678" s="58"/>
      <c r="K1678" s="58">
        <v>0</v>
      </c>
      <c r="L1678" s="57" t="s">
        <v>7420</v>
      </c>
      <c r="M1678" s="57"/>
      <c r="N1678" t="s">
        <v>10937</v>
      </c>
      <c r="T1678" s="2">
        <v>0</v>
      </c>
      <c r="U1678" s="2">
        <f t="shared" si="92"/>
        <v>1</v>
      </c>
    </row>
    <row r="1679" spans="1:21" customFormat="1" ht="15" x14ac:dyDescent="0.25">
      <c r="A1679" s="38" t="s">
        <v>5189</v>
      </c>
      <c r="B1679" s="39" t="s">
        <v>3353</v>
      </c>
      <c r="C1679" s="39" t="s">
        <v>3354</v>
      </c>
      <c r="D1679" s="57"/>
      <c r="E1679" s="45">
        <v>1</v>
      </c>
      <c r="F1679" s="45">
        <v>39000</v>
      </c>
      <c r="G1679" s="42">
        <f t="shared" si="91"/>
        <v>1.5</v>
      </c>
      <c r="H1679" s="43">
        <f t="shared" si="90"/>
        <v>39000</v>
      </c>
      <c r="I1679" s="57"/>
      <c r="J1679" s="58"/>
      <c r="K1679" s="58">
        <v>0</v>
      </c>
      <c r="L1679" s="57" t="s">
        <v>7420</v>
      </c>
      <c r="M1679" s="57"/>
      <c r="N1679" t="s">
        <v>10937</v>
      </c>
      <c r="T1679" s="2">
        <v>0</v>
      </c>
      <c r="U1679" s="2">
        <f t="shared" si="92"/>
        <v>1</v>
      </c>
    </row>
    <row r="1680" spans="1:21" customFormat="1" ht="15" x14ac:dyDescent="0.25">
      <c r="A1680" s="38" t="s">
        <v>5189</v>
      </c>
      <c r="B1680" s="39" t="s">
        <v>3355</v>
      </c>
      <c r="C1680" s="39" t="s">
        <v>3356</v>
      </c>
      <c r="D1680" s="57"/>
      <c r="E1680" s="45">
        <v>1</v>
      </c>
      <c r="F1680" s="45">
        <v>52000</v>
      </c>
      <c r="G1680" s="42">
        <f t="shared" si="91"/>
        <v>2</v>
      </c>
      <c r="H1680" s="43">
        <f t="shared" si="90"/>
        <v>52000</v>
      </c>
      <c r="I1680" s="57"/>
      <c r="J1680" s="58"/>
      <c r="K1680" s="58">
        <v>0</v>
      </c>
      <c r="L1680" s="57" t="s">
        <v>7420</v>
      </c>
      <c r="M1680" s="57"/>
      <c r="N1680" t="s">
        <v>10937</v>
      </c>
      <c r="T1680" s="2">
        <v>0</v>
      </c>
      <c r="U1680" s="2">
        <f t="shared" si="92"/>
        <v>1</v>
      </c>
    </row>
    <row r="1681" spans="1:21" customFormat="1" ht="15" x14ac:dyDescent="0.25">
      <c r="A1681" s="38" t="s">
        <v>5189</v>
      </c>
      <c r="B1681" s="39" t="s">
        <v>3357</v>
      </c>
      <c r="C1681" s="39" t="s">
        <v>3358</v>
      </c>
      <c r="D1681" s="57"/>
      <c r="E1681" s="45">
        <v>3</v>
      </c>
      <c r="F1681" s="45">
        <v>8460000</v>
      </c>
      <c r="G1681" s="42">
        <f t="shared" si="91"/>
        <v>325.38461538461536</v>
      </c>
      <c r="H1681" s="43">
        <f t="shared" si="90"/>
        <v>2820000</v>
      </c>
      <c r="I1681" s="57"/>
      <c r="J1681" s="58"/>
      <c r="K1681" s="58"/>
      <c r="L1681" s="57" t="s">
        <v>7419</v>
      </c>
      <c r="M1681" s="57"/>
      <c r="N1681" t="s">
        <v>10939</v>
      </c>
      <c r="T1681" s="2">
        <v>3</v>
      </c>
      <c r="U1681" s="2">
        <f t="shared" si="92"/>
        <v>0</v>
      </c>
    </row>
    <row r="1682" spans="1:21" customFormat="1" ht="15" x14ac:dyDescent="0.25">
      <c r="A1682" s="38" t="s">
        <v>5189</v>
      </c>
      <c r="B1682" s="39" t="s">
        <v>3359</v>
      </c>
      <c r="C1682" s="39" t="s">
        <v>3360</v>
      </c>
      <c r="D1682" s="57"/>
      <c r="E1682" s="45">
        <v>1</v>
      </c>
      <c r="F1682" s="45">
        <v>1980000</v>
      </c>
      <c r="G1682" s="42">
        <f t="shared" si="91"/>
        <v>76.15384615384616</v>
      </c>
      <c r="H1682" s="43">
        <f t="shared" si="90"/>
        <v>1980000</v>
      </c>
      <c r="I1682" s="57"/>
      <c r="J1682" s="58"/>
      <c r="K1682" s="58">
        <v>0</v>
      </c>
      <c r="L1682" s="57" t="s">
        <v>7420</v>
      </c>
      <c r="M1682" s="57"/>
      <c r="N1682" t="s">
        <v>10937</v>
      </c>
      <c r="T1682" s="2">
        <v>0</v>
      </c>
      <c r="U1682" s="2">
        <f t="shared" si="92"/>
        <v>1</v>
      </c>
    </row>
    <row r="1683" spans="1:21" customFormat="1" ht="15" x14ac:dyDescent="0.25">
      <c r="A1683" s="38" t="s">
        <v>5189</v>
      </c>
      <c r="B1683" s="39" t="s">
        <v>3361</v>
      </c>
      <c r="C1683" s="39" t="s">
        <v>3362</v>
      </c>
      <c r="D1683" s="57"/>
      <c r="E1683" s="45">
        <v>2</v>
      </c>
      <c r="F1683" s="45">
        <v>4903466.6666666698</v>
      </c>
      <c r="G1683" s="42">
        <f t="shared" si="91"/>
        <v>188.59487179487192</v>
      </c>
      <c r="H1683" s="43">
        <f t="shared" si="90"/>
        <v>2451733.3333333349</v>
      </c>
      <c r="I1683" s="57"/>
      <c r="J1683" s="58"/>
      <c r="K1683" s="58"/>
      <c r="L1683" s="57" t="s">
        <v>7419</v>
      </c>
      <c r="M1683" s="57"/>
      <c r="N1683" t="s">
        <v>10939</v>
      </c>
      <c r="T1683" s="2">
        <v>2</v>
      </c>
      <c r="U1683" s="2">
        <f t="shared" si="92"/>
        <v>0</v>
      </c>
    </row>
    <row r="1684" spans="1:21" customFormat="1" ht="15" x14ac:dyDescent="0.25">
      <c r="A1684" s="38" t="s">
        <v>5189</v>
      </c>
      <c r="B1684" s="39" t="s">
        <v>3363</v>
      </c>
      <c r="C1684" s="39" t="s">
        <v>3364</v>
      </c>
      <c r="D1684" s="57"/>
      <c r="E1684" s="45">
        <v>8</v>
      </c>
      <c r="F1684" s="45">
        <v>67200000</v>
      </c>
      <c r="G1684" s="42">
        <f t="shared" si="91"/>
        <v>2584.6153846153848</v>
      </c>
      <c r="H1684" s="43">
        <f t="shared" si="90"/>
        <v>8400000</v>
      </c>
      <c r="I1684" s="57"/>
      <c r="J1684" s="58"/>
      <c r="K1684" s="58">
        <v>0</v>
      </c>
      <c r="L1684" s="57" t="s">
        <v>7420</v>
      </c>
      <c r="M1684" s="57"/>
      <c r="N1684" t="s">
        <v>10937</v>
      </c>
      <c r="T1684" s="2">
        <v>0</v>
      </c>
      <c r="U1684" s="2">
        <f t="shared" si="92"/>
        <v>8</v>
      </c>
    </row>
    <row r="1685" spans="1:21" customFormat="1" ht="15" x14ac:dyDescent="0.25">
      <c r="A1685" s="38" t="s">
        <v>5189</v>
      </c>
      <c r="B1685" s="39" t="s">
        <v>3365</v>
      </c>
      <c r="C1685" s="39" t="s">
        <v>3366</v>
      </c>
      <c r="D1685" s="57"/>
      <c r="E1685" s="45">
        <v>1</v>
      </c>
      <c r="F1685" s="45">
        <v>2050000</v>
      </c>
      <c r="G1685" s="42">
        <f t="shared" si="91"/>
        <v>78.84615384615384</v>
      </c>
      <c r="H1685" s="43">
        <f t="shared" si="90"/>
        <v>2050000</v>
      </c>
      <c r="I1685" s="57"/>
      <c r="J1685" s="58"/>
      <c r="K1685" s="58">
        <v>0</v>
      </c>
      <c r="L1685" s="57" t="s">
        <v>7420</v>
      </c>
      <c r="M1685" s="57"/>
      <c r="N1685" t="s">
        <v>10937</v>
      </c>
      <c r="T1685" s="2">
        <v>0</v>
      </c>
      <c r="U1685" s="2">
        <f t="shared" si="92"/>
        <v>1</v>
      </c>
    </row>
    <row r="1686" spans="1:21" customFormat="1" ht="15" x14ac:dyDescent="0.25">
      <c r="A1686" s="38" t="s">
        <v>5189</v>
      </c>
      <c r="B1686" s="39" t="s">
        <v>3367</v>
      </c>
      <c r="C1686" s="39" t="s">
        <v>3368</v>
      </c>
      <c r="D1686" s="57"/>
      <c r="E1686" s="45">
        <v>1</v>
      </c>
      <c r="F1686" s="45">
        <v>8000000</v>
      </c>
      <c r="G1686" s="42">
        <f t="shared" si="91"/>
        <v>307.69230769230768</v>
      </c>
      <c r="H1686" s="43">
        <f t="shared" si="90"/>
        <v>8000000</v>
      </c>
      <c r="I1686" s="57"/>
      <c r="J1686" s="58"/>
      <c r="K1686" s="58"/>
      <c r="L1686" s="57" t="s">
        <v>7419</v>
      </c>
      <c r="M1686" s="57"/>
      <c r="N1686" t="s">
        <v>10939</v>
      </c>
      <c r="T1686" s="2">
        <v>0</v>
      </c>
      <c r="U1686" s="2">
        <f t="shared" si="92"/>
        <v>1</v>
      </c>
    </row>
    <row r="1687" spans="1:21" customFormat="1" ht="15" x14ac:dyDescent="0.25">
      <c r="A1687" s="38" t="s">
        <v>5189</v>
      </c>
      <c r="B1687" s="39" t="s">
        <v>3369</v>
      </c>
      <c r="C1687" s="39" t="s">
        <v>3370</v>
      </c>
      <c r="D1687" s="57"/>
      <c r="E1687" s="45">
        <v>1</v>
      </c>
      <c r="F1687" s="45">
        <v>4550000</v>
      </c>
      <c r="G1687" s="42">
        <f t="shared" si="91"/>
        <v>175</v>
      </c>
      <c r="H1687" s="43">
        <f t="shared" si="90"/>
        <v>4550000</v>
      </c>
      <c r="I1687" s="57"/>
      <c r="J1687" s="58"/>
      <c r="K1687" s="58">
        <v>0</v>
      </c>
      <c r="L1687" s="57" t="s">
        <v>7420</v>
      </c>
      <c r="M1687" s="57"/>
      <c r="N1687" t="s">
        <v>10937</v>
      </c>
      <c r="T1687" s="2">
        <v>0</v>
      </c>
      <c r="U1687" s="2">
        <f t="shared" si="92"/>
        <v>1</v>
      </c>
    </row>
    <row r="1688" spans="1:21" customFormat="1" ht="22.5" x14ac:dyDescent="0.25">
      <c r="A1688" s="38" t="s">
        <v>5189</v>
      </c>
      <c r="B1688" s="39" t="s">
        <v>3371</v>
      </c>
      <c r="C1688" s="39" t="s">
        <v>3372</v>
      </c>
      <c r="D1688" s="57"/>
      <c r="E1688" s="45">
        <v>32</v>
      </c>
      <c r="F1688" s="45">
        <v>1664000</v>
      </c>
      <c r="G1688" s="42">
        <f t="shared" si="91"/>
        <v>64</v>
      </c>
      <c r="H1688" s="43">
        <f t="shared" si="90"/>
        <v>52000</v>
      </c>
      <c r="I1688" s="57"/>
      <c r="J1688" s="58"/>
      <c r="K1688" s="58"/>
      <c r="L1688" s="57" t="s">
        <v>7419</v>
      </c>
      <c r="M1688" s="57"/>
      <c r="N1688" t="s">
        <v>10939</v>
      </c>
      <c r="T1688" s="2">
        <v>0</v>
      </c>
      <c r="U1688" s="2">
        <f t="shared" si="92"/>
        <v>32</v>
      </c>
    </row>
    <row r="1689" spans="1:21" customFormat="1" ht="15" x14ac:dyDescent="0.25">
      <c r="A1689" s="38" t="s">
        <v>5189</v>
      </c>
      <c r="B1689" s="39" t="s">
        <v>3373</v>
      </c>
      <c r="C1689" s="39" t="s">
        <v>3374</v>
      </c>
      <c r="D1689" s="57"/>
      <c r="E1689" s="45">
        <v>1</v>
      </c>
      <c r="F1689" s="45">
        <v>3324000</v>
      </c>
      <c r="G1689" s="42">
        <f t="shared" si="91"/>
        <v>127.84615384615384</v>
      </c>
      <c r="H1689" s="43">
        <f t="shared" si="90"/>
        <v>3324000</v>
      </c>
      <c r="I1689" s="57"/>
      <c r="J1689" s="58"/>
      <c r="K1689" s="58">
        <v>0</v>
      </c>
      <c r="L1689" s="57" t="s">
        <v>7420</v>
      </c>
      <c r="M1689" s="57"/>
      <c r="N1689" t="s">
        <v>10937</v>
      </c>
      <c r="T1689" s="2">
        <v>0</v>
      </c>
      <c r="U1689" s="2">
        <f t="shared" si="92"/>
        <v>1</v>
      </c>
    </row>
    <row r="1690" spans="1:21" customFormat="1" ht="33.75" x14ac:dyDescent="0.25">
      <c r="A1690" s="38" t="s">
        <v>5189</v>
      </c>
      <c r="B1690" s="39" t="s">
        <v>3375</v>
      </c>
      <c r="C1690" s="39" t="s">
        <v>3376</v>
      </c>
      <c r="D1690" s="57"/>
      <c r="E1690" s="45">
        <v>3000</v>
      </c>
      <c r="F1690" s="45">
        <v>531000.03899999999</v>
      </c>
      <c r="G1690" s="42">
        <f t="shared" si="91"/>
        <v>20.423078423076923</v>
      </c>
      <c r="H1690" s="43">
        <f t="shared" si="90"/>
        <v>177.000013</v>
      </c>
      <c r="I1690" s="57"/>
      <c r="J1690" s="58"/>
      <c r="K1690" s="58">
        <v>0</v>
      </c>
      <c r="L1690" s="57" t="s">
        <v>7419</v>
      </c>
      <c r="M1690" s="57"/>
      <c r="N1690" t="s">
        <v>10939</v>
      </c>
      <c r="T1690" s="2">
        <v>0</v>
      </c>
      <c r="U1690" s="2">
        <f t="shared" si="92"/>
        <v>3000</v>
      </c>
    </row>
    <row r="1691" spans="1:21" customFormat="1" ht="15" x14ac:dyDescent="0.25">
      <c r="A1691" s="38" t="s">
        <v>5189</v>
      </c>
      <c r="B1691" s="39" t="s">
        <v>3377</v>
      </c>
      <c r="C1691" s="39" t="s">
        <v>3378</v>
      </c>
      <c r="D1691" s="57"/>
      <c r="E1691" s="45">
        <v>2124</v>
      </c>
      <c r="F1691" s="45">
        <v>311079118.960944</v>
      </c>
      <c r="G1691" s="42">
        <f t="shared" si="91"/>
        <v>11964.581498497846</v>
      </c>
      <c r="H1691" s="43">
        <f t="shared" si="90"/>
        <v>146459.09555599999</v>
      </c>
      <c r="I1691" s="57"/>
      <c r="J1691" s="58"/>
      <c r="K1691" s="58"/>
      <c r="L1691" s="57" t="s">
        <v>7419</v>
      </c>
      <c r="M1691" s="57"/>
      <c r="N1691" t="s">
        <v>10939</v>
      </c>
      <c r="O1691" s="2"/>
      <c r="P1691" s="2"/>
      <c r="Q1691" s="2"/>
      <c r="R1691" s="2"/>
      <c r="S1691" s="2"/>
      <c r="T1691" s="2">
        <v>924</v>
      </c>
      <c r="U1691" s="2">
        <f t="shared" si="92"/>
        <v>1200</v>
      </c>
    </row>
    <row r="1692" spans="1:21" customFormat="1" ht="15" x14ac:dyDescent="0.25">
      <c r="A1692" s="38" t="s">
        <v>5189</v>
      </c>
      <c r="B1692" s="39" t="s">
        <v>3379</v>
      </c>
      <c r="C1692" s="39" t="s">
        <v>3380</v>
      </c>
      <c r="D1692" s="57"/>
      <c r="E1692" s="45">
        <v>33</v>
      </c>
      <c r="F1692" s="45">
        <v>4092010.6081415666</v>
      </c>
      <c r="G1692" s="42">
        <f t="shared" si="91"/>
        <v>157.38502339006027</v>
      </c>
      <c r="H1692" s="43">
        <f t="shared" si="90"/>
        <v>124000.32145883536</v>
      </c>
      <c r="I1692" s="57"/>
      <c r="J1692" s="58"/>
      <c r="K1692" s="58"/>
      <c r="L1692" s="57" t="s">
        <v>7419</v>
      </c>
      <c r="M1692" s="57"/>
      <c r="N1692" t="s">
        <v>10939</v>
      </c>
      <c r="T1692" s="2">
        <v>62</v>
      </c>
      <c r="U1692" s="2">
        <f t="shared" si="92"/>
        <v>-29</v>
      </c>
    </row>
    <row r="1693" spans="1:21" customFormat="1" ht="15" x14ac:dyDescent="0.25">
      <c r="A1693" s="38" t="s">
        <v>5189</v>
      </c>
      <c r="B1693" s="39" t="s">
        <v>3381</v>
      </c>
      <c r="C1693" s="39" t="s">
        <v>3382</v>
      </c>
      <c r="D1693" s="57"/>
      <c r="E1693" s="45">
        <v>8</v>
      </c>
      <c r="F1693" s="45">
        <v>1039956.822648</v>
      </c>
      <c r="G1693" s="42">
        <f t="shared" si="91"/>
        <v>39.99833933261538</v>
      </c>
      <c r="H1693" s="43">
        <f t="shared" si="90"/>
        <v>129994.602831</v>
      </c>
      <c r="I1693" s="57"/>
      <c r="J1693" s="58"/>
      <c r="K1693" s="58"/>
      <c r="L1693" s="57" t="s">
        <v>7419</v>
      </c>
      <c r="M1693" s="57"/>
      <c r="N1693" t="s">
        <v>10939</v>
      </c>
      <c r="T1693" s="2">
        <v>8</v>
      </c>
      <c r="U1693" s="2">
        <f t="shared" si="92"/>
        <v>0</v>
      </c>
    </row>
    <row r="1694" spans="1:21" customFormat="1" ht="15" x14ac:dyDescent="0.25">
      <c r="A1694" s="38" t="s">
        <v>5189</v>
      </c>
      <c r="B1694" s="39" t="s">
        <v>3383</v>
      </c>
      <c r="C1694" s="39" t="s">
        <v>3384</v>
      </c>
      <c r="D1694" s="57"/>
      <c r="E1694" s="45">
        <v>20</v>
      </c>
      <c r="F1694" s="45">
        <v>6566000</v>
      </c>
      <c r="G1694" s="42">
        <f t="shared" si="91"/>
        <v>252.53846153846155</v>
      </c>
      <c r="H1694" s="43">
        <f t="shared" si="90"/>
        <v>328300</v>
      </c>
      <c r="I1694" s="57"/>
      <c r="J1694" s="58"/>
      <c r="K1694" s="58"/>
      <c r="L1694" s="57" t="s">
        <v>7419</v>
      </c>
      <c r="M1694" s="57"/>
      <c r="N1694" t="s">
        <v>10939</v>
      </c>
      <c r="O1694" s="2"/>
      <c r="P1694" s="2"/>
      <c r="Q1694" s="2"/>
      <c r="R1694" s="2"/>
      <c r="S1694" s="2"/>
      <c r="T1694" s="2">
        <v>20</v>
      </c>
      <c r="U1694" s="2">
        <f t="shared" si="92"/>
        <v>0</v>
      </c>
    </row>
    <row r="1695" spans="1:21" customFormat="1" ht="15" x14ac:dyDescent="0.25">
      <c r="A1695" s="38" t="s">
        <v>5189</v>
      </c>
      <c r="B1695" s="39" t="s">
        <v>3385</v>
      </c>
      <c r="C1695" s="39" t="s">
        <v>3386</v>
      </c>
      <c r="D1695" s="57"/>
      <c r="E1695" s="45">
        <v>10</v>
      </c>
      <c r="F1695" s="45">
        <v>4794450.0013887295</v>
      </c>
      <c r="G1695" s="42">
        <f t="shared" si="91"/>
        <v>184.40192313033575</v>
      </c>
      <c r="H1695" s="43">
        <f t="shared" si="90"/>
        <v>479445.00013887294</v>
      </c>
      <c r="I1695" s="57"/>
      <c r="J1695" s="58"/>
      <c r="K1695" s="58"/>
      <c r="L1695" s="57" t="s">
        <v>7419</v>
      </c>
      <c r="M1695" s="57"/>
      <c r="N1695" t="s">
        <v>10939</v>
      </c>
      <c r="O1695" s="2"/>
      <c r="P1695" s="2"/>
      <c r="Q1695" s="2"/>
      <c r="R1695" s="2"/>
      <c r="S1695" s="2"/>
      <c r="T1695" s="2">
        <v>8</v>
      </c>
      <c r="U1695" s="2">
        <f t="shared" si="92"/>
        <v>2</v>
      </c>
    </row>
    <row r="1696" spans="1:21" customFormat="1" ht="15" x14ac:dyDescent="0.25">
      <c r="A1696" s="38" t="s">
        <v>5189</v>
      </c>
      <c r="B1696" s="39" t="s">
        <v>3387</v>
      </c>
      <c r="C1696" s="39" t="s">
        <v>3388</v>
      </c>
      <c r="D1696" s="57"/>
      <c r="E1696" s="45">
        <v>1</v>
      </c>
      <c r="F1696" s="45">
        <v>14400000</v>
      </c>
      <c r="G1696" s="42">
        <f t="shared" si="91"/>
        <v>553.84615384615381</v>
      </c>
      <c r="H1696" s="43">
        <f t="shared" si="90"/>
        <v>14400000</v>
      </c>
      <c r="I1696" s="57"/>
      <c r="J1696" s="58"/>
      <c r="K1696" s="58">
        <v>0</v>
      </c>
      <c r="L1696" s="57" t="s">
        <v>7420</v>
      </c>
      <c r="M1696" s="57"/>
      <c r="N1696" t="s">
        <v>10937</v>
      </c>
      <c r="T1696" s="2">
        <v>0</v>
      </c>
      <c r="U1696" s="2">
        <f t="shared" si="92"/>
        <v>1</v>
      </c>
    </row>
    <row r="1697" spans="1:21" customFormat="1" ht="15" x14ac:dyDescent="0.25">
      <c r="A1697" s="38" t="s">
        <v>5189</v>
      </c>
      <c r="B1697" s="39" t="s">
        <v>3389</v>
      </c>
      <c r="C1697" s="39" t="s">
        <v>3390</v>
      </c>
      <c r="D1697" s="57"/>
      <c r="E1697" s="45">
        <v>13</v>
      </c>
      <c r="F1697" s="45">
        <v>5132425.1063591568</v>
      </c>
      <c r="G1697" s="42">
        <f t="shared" si="91"/>
        <v>197.40096562919834</v>
      </c>
      <c r="H1697" s="43">
        <f t="shared" si="90"/>
        <v>394801.93125839665</v>
      </c>
      <c r="I1697" s="57"/>
      <c r="J1697" s="58"/>
      <c r="K1697" s="58"/>
      <c r="L1697" s="57" t="s">
        <v>7419</v>
      </c>
      <c r="M1697" s="57"/>
      <c r="N1697" t="s">
        <v>10939</v>
      </c>
      <c r="T1697" s="2">
        <v>6</v>
      </c>
      <c r="U1697" s="2">
        <f t="shared" si="92"/>
        <v>7</v>
      </c>
    </row>
    <row r="1698" spans="1:21" customFormat="1" ht="15" x14ac:dyDescent="0.25">
      <c r="A1698" s="38" t="s">
        <v>5189</v>
      </c>
      <c r="B1698" s="39" t="s">
        <v>3391</v>
      </c>
      <c r="C1698" s="39" t="s">
        <v>3392</v>
      </c>
      <c r="D1698" s="57"/>
      <c r="E1698" s="45">
        <v>19</v>
      </c>
      <c r="F1698" s="45">
        <v>7314058.1436641142</v>
      </c>
      <c r="G1698" s="42">
        <f t="shared" si="91"/>
        <v>281.3099286024659</v>
      </c>
      <c r="H1698" s="43">
        <f t="shared" si="90"/>
        <v>384950.42861390073</v>
      </c>
      <c r="I1698" s="57"/>
      <c r="J1698" s="58"/>
      <c r="K1698" s="58"/>
      <c r="L1698" s="57" t="s">
        <v>7419</v>
      </c>
      <c r="M1698" s="57"/>
      <c r="N1698" t="s">
        <v>10939</v>
      </c>
      <c r="T1698" s="2">
        <v>0</v>
      </c>
      <c r="U1698" s="2">
        <f t="shared" si="92"/>
        <v>19</v>
      </c>
    </row>
    <row r="1699" spans="1:21" customFormat="1" ht="15" x14ac:dyDescent="0.25">
      <c r="A1699" s="38" t="s">
        <v>5189</v>
      </c>
      <c r="B1699" s="39" t="s">
        <v>3393</v>
      </c>
      <c r="C1699" s="39" t="s">
        <v>3394</v>
      </c>
      <c r="D1699" s="57"/>
      <c r="E1699" s="45">
        <v>800</v>
      </c>
      <c r="F1699" s="45">
        <v>13662884.502892019</v>
      </c>
      <c r="G1699" s="42">
        <f t="shared" si="91"/>
        <v>525.49555780353921</v>
      </c>
      <c r="H1699" s="43">
        <f t="shared" si="90"/>
        <v>17078.605628615023</v>
      </c>
      <c r="I1699" s="57"/>
      <c r="J1699" s="58"/>
      <c r="K1699" s="58"/>
      <c r="L1699" s="57" t="s">
        <v>7419</v>
      </c>
      <c r="M1699" s="57"/>
      <c r="N1699" t="s">
        <v>10939</v>
      </c>
      <c r="O1699" s="2"/>
      <c r="P1699" s="2"/>
      <c r="Q1699" s="2"/>
      <c r="R1699" s="2"/>
      <c r="S1699" s="2"/>
      <c r="T1699" s="2">
        <v>800</v>
      </c>
      <c r="U1699" s="2">
        <f t="shared" si="92"/>
        <v>0</v>
      </c>
    </row>
    <row r="1700" spans="1:21" customFormat="1" ht="15" x14ac:dyDescent="0.25">
      <c r="A1700" s="38" t="s">
        <v>5189</v>
      </c>
      <c r="B1700" s="39" t="s">
        <v>3395</v>
      </c>
      <c r="C1700" s="39" t="s">
        <v>3396</v>
      </c>
      <c r="D1700" s="57"/>
      <c r="E1700" s="45">
        <v>228</v>
      </c>
      <c r="F1700" s="45">
        <v>32075719.040088002</v>
      </c>
      <c r="G1700" s="42">
        <f t="shared" si="91"/>
        <v>1233.6815015418463</v>
      </c>
      <c r="H1700" s="43">
        <f t="shared" si="90"/>
        <v>140682.97824600001</v>
      </c>
      <c r="I1700" s="57"/>
      <c r="J1700" s="58"/>
      <c r="K1700" s="58">
        <v>0</v>
      </c>
      <c r="L1700" s="57" t="s">
        <v>7420</v>
      </c>
      <c r="M1700" s="57"/>
      <c r="N1700" t="s">
        <v>10937</v>
      </c>
      <c r="T1700" s="2">
        <v>0</v>
      </c>
      <c r="U1700" s="2">
        <f t="shared" si="92"/>
        <v>228</v>
      </c>
    </row>
    <row r="1701" spans="1:21" customFormat="1" ht="15" x14ac:dyDescent="0.25">
      <c r="A1701" s="38" t="s">
        <v>5189</v>
      </c>
      <c r="B1701" s="39" t="s">
        <v>3397</v>
      </c>
      <c r="C1701" s="39" t="s">
        <v>3398</v>
      </c>
      <c r="D1701" s="57"/>
      <c r="E1701" s="45">
        <v>400</v>
      </c>
      <c r="F1701" s="45">
        <v>15200000.117766321</v>
      </c>
      <c r="G1701" s="42">
        <f t="shared" si="91"/>
        <v>584.61538914485845</v>
      </c>
      <c r="H1701" s="43">
        <f t="shared" si="90"/>
        <v>38000.000294415804</v>
      </c>
      <c r="I1701" s="57"/>
      <c r="J1701" s="58"/>
      <c r="K1701" s="58"/>
      <c r="L1701" s="57" t="s">
        <v>7419</v>
      </c>
      <c r="M1701" s="57"/>
      <c r="N1701" t="s">
        <v>10939</v>
      </c>
      <c r="T1701" s="2">
        <v>800</v>
      </c>
      <c r="U1701" s="2">
        <f t="shared" si="92"/>
        <v>-400</v>
      </c>
    </row>
    <row r="1702" spans="1:21" customFormat="1" ht="15" x14ac:dyDescent="0.25">
      <c r="A1702" s="38" t="s">
        <v>5189</v>
      </c>
      <c r="B1702" s="39" t="s">
        <v>3399</v>
      </c>
      <c r="C1702" s="39" t="s">
        <v>3400</v>
      </c>
      <c r="D1702" s="57"/>
      <c r="E1702" s="45">
        <v>180</v>
      </c>
      <c r="F1702" s="45">
        <v>9015000</v>
      </c>
      <c r="G1702" s="42">
        <f t="shared" si="91"/>
        <v>346.73076923076923</v>
      </c>
      <c r="H1702" s="43">
        <f t="shared" si="90"/>
        <v>50083.333333333336</v>
      </c>
      <c r="I1702" s="57"/>
      <c r="J1702" s="58"/>
      <c r="K1702" s="58"/>
      <c r="L1702" s="57" t="s">
        <v>7419</v>
      </c>
      <c r="M1702" s="57"/>
      <c r="N1702" t="s">
        <v>10939</v>
      </c>
      <c r="T1702" s="2">
        <v>100</v>
      </c>
      <c r="U1702" s="2">
        <f t="shared" si="92"/>
        <v>80</v>
      </c>
    </row>
    <row r="1703" spans="1:21" customFormat="1" ht="15" x14ac:dyDescent="0.25">
      <c r="A1703" s="38" t="s">
        <v>5189</v>
      </c>
      <c r="B1703" s="39" t="s">
        <v>3401</v>
      </c>
      <c r="C1703" s="39" t="s">
        <v>3402</v>
      </c>
      <c r="D1703" s="57"/>
      <c r="E1703" s="45">
        <v>200</v>
      </c>
      <c r="F1703" s="45">
        <v>1200000</v>
      </c>
      <c r="G1703" s="42">
        <f t="shared" si="91"/>
        <v>46.153846153846153</v>
      </c>
      <c r="H1703" s="43">
        <f t="shared" si="90"/>
        <v>6000</v>
      </c>
      <c r="I1703" s="57"/>
      <c r="J1703" s="58"/>
      <c r="K1703" s="58">
        <v>0</v>
      </c>
      <c r="L1703" s="57" t="s">
        <v>7420</v>
      </c>
      <c r="M1703" s="57"/>
      <c r="N1703" t="s">
        <v>10937</v>
      </c>
      <c r="O1703" s="2"/>
      <c r="P1703" s="2"/>
      <c r="Q1703" s="2"/>
      <c r="R1703" s="2"/>
      <c r="S1703" s="2"/>
      <c r="T1703" s="2">
        <v>200</v>
      </c>
      <c r="U1703" s="2">
        <f t="shared" si="92"/>
        <v>0</v>
      </c>
    </row>
    <row r="1704" spans="1:21" customFormat="1" ht="15" x14ac:dyDescent="0.25">
      <c r="A1704" s="38" t="s">
        <v>5189</v>
      </c>
      <c r="B1704" s="39" t="s">
        <v>3403</v>
      </c>
      <c r="C1704" s="39" t="s">
        <v>3404</v>
      </c>
      <c r="D1704" s="57"/>
      <c r="E1704" s="45">
        <v>20</v>
      </c>
      <c r="F1704" s="45">
        <v>3721058.33</v>
      </c>
      <c r="G1704" s="42">
        <f t="shared" si="91"/>
        <v>143.11762807692307</v>
      </c>
      <c r="H1704" s="43">
        <f t="shared" si="90"/>
        <v>186052.91649999999</v>
      </c>
      <c r="I1704" s="57"/>
      <c r="J1704" s="58"/>
      <c r="K1704" s="58">
        <v>0</v>
      </c>
      <c r="L1704" s="57" t="s">
        <v>7420</v>
      </c>
      <c r="M1704" s="57"/>
      <c r="N1704" t="s">
        <v>10937</v>
      </c>
      <c r="T1704" s="2">
        <v>0</v>
      </c>
      <c r="U1704" s="2">
        <f t="shared" si="92"/>
        <v>20</v>
      </c>
    </row>
    <row r="1705" spans="1:21" customFormat="1" ht="15" x14ac:dyDescent="0.25">
      <c r="A1705" s="38" t="s">
        <v>5189</v>
      </c>
      <c r="B1705" s="39" t="s">
        <v>3405</v>
      </c>
      <c r="C1705" s="39" t="s">
        <v>3406</v>
      </c>
      <c r="D1705" s="57"/>
      <c r="E1705" s="45">
        <v>1000</v>
      </c>
      <c r="F1705" s="45">
        <v>39000000.208890378</v>
      </c>
      <c r="G1705" s="42">
        <f t="shared" si="91"/>
        <v>1500.0000080342454</v>
      </c>
      <c r="H1705" s="43">
        <f t="shared" si="90"/>
        <v>39000.000208890378</v>
      </c>
      <c r="I1705" s="57"/>
      <c r="J1705" s="58"/>
      <c r="K1705" s="58"/>
      <c r="L1705" s="57" t="s">
        <v>7419</v>
      </c>
      <c r="M1705" s="57"/>
      <c r="N1705" t="s">
        <v>10939</v>
      </c>
      <c r="T1705" s="2">
        <v>600</v>
      </c>
      <c r="U1705" s="2">
        <f t="shared" si="92"/>
        <v>400</v>
      </c>
    </row>
    <row r="1706" spans="1:21" customFormat="1" ht="15" x14ac:dyDescent="0.25">
      <c r="A1706" s="38" t="s">
        <v>5189</v>
      </c>
      <c r="B1706" s="39" t="s">
        <v>3407</v>
      </c>
      <c r="C1706" s="39" t="s">
        <v>3408</v>
      </c>
      <c r="D1706" s="57"/>
      <c r="E1706" s="45">
        <v>400</v>
      </c>
      <c r="F1706" s="45">
        <v>11648628.766769309</v>
      </c>
      <c r="G1706" s="42">
        <f t="shared" si="91"/>
        <v>448.0241833372811</v>
      </c>
      <c r="H1706" s="43">
        <f t="shared" si="90"/>
        <v>29121.571916923273</v>
      </c>
      <c r="I1706" s="57"/>
      <c r="J1706" s="58"/>
      <c r="K1706" s="58"/>
      <c r="L1706" s="57" t="s">
        <v>7419</v>
      </c>
      <c r="M1706" s="57"/>
      <c r="N1706" t="s">
        <v>10939</v>
      </c>
      <c r="O1706" s="2"/>
      <c r="P1706" s="2"/>
      <c r="Q1706" s="2"/>
      <c r="R1706" s="2"/>
      <c r="S1706" s="2"/>
      <c r="T1706" s="2">
        <v>1850</v>
      </c>
      <c r="U1706" s="2">
        <f t="shared" si="92"/>
        <v>-1450</v>
      </c>
    </row>
    <row r="1707" spans="1:21" customFormat="1" ht="15" x14ac:dyDescent="0.25">
      <c r="A1707" s="38" t="s">
        <v>5189</v>
      </c>
      <c r="B1707" s="39" t="s">
        <v>3409</v>
      </c>
      <c r="C1707" s="39" t="s">
        <v>3410</v>
      </c>
      <c r="D1707" s="57"/>
      <c r="E1707" s="45">
        <v>400</v>
      </c>
      <c r="F1707" s="45">
        <v>17600000</v>
      </c>
      <c r="G1707" s="42">
        <f t="shared" si="91"/>
        <v>676.92307692307691</v>
      </c>
      <c r="H1707" s="43">
        <f t="shared" si="90"/>
        <v>44000</v>
      </c>
      <c r="I1707" s="57"/>
      <c r="J1707" s="58"/>
      <c r="K1707" s="58"/>
      <c r="L1707" s="57" t="s">
        <v>7419</v>
      </c>
      <c r="M1707" s="57"/>
      <c r="N1707" t="s">
        <v>10939</v>
      </c>
      <c r="T1707" s="2">
        <v>400</v>
      </c>
      <c r="U1707" s="2">
        <f t="shared" si="92"/>
        <v>0</v>
      </c>
    </row>
    <row r="1708" spans="1:21" customFormat="1" ht="15" x14ac:dyDescent="0.25">
      <c r="A1708" s="38" t="s">
        <v>5189</v>
      </c>
      <c r="B1708" s="39" t="s">
        <v>3411</v>
      </c>
      <c r="C1708" s="39" t="s">
        <v>3412</v>
      </c>
      <c r="D1708" s="57"/>
      <c r="E1708" s="45">
        <v>660</v>
      </c>
      <c r="F1708" s="45">
        <v>31350000</v>
      </c>
      <c r="G1708" s="42">
        <f t="shared" si="91"/>
        <v>1205.7692307692307</v>
      </c>
      <c r="H1708" s="43">
        <f t="shared" si="90"/>
        <v>47500</v>
      </c>
      <c r="I1708" s="57"/>
      <c r="J1708" s="58"/>
      <c r="K1708" s="58"/>
      <c r="L1708" s="57" t="s">
        <v>7419</v>
      </c>
      <c r="M1708" s="57"/>
      <c r="N1708" t="s">
        <v>10939</v>
      </c>
      <c r="T1708" s="2">
        <v>560</v>
      </c>
      <c r="U1708" s="2">
        <f t="shared" si="92"/>
        <v>100</v>
      </c>
    </row>
    <row r="1709" spans="1:21" customFormat="1" ht="15" x14ac:dyDescent="0.25">
      <c r="A1709" s="38" t="s">
        <v>5189</v>
      </c>
      <c r="B1709" s="39" t="s">
        <v>3413</v>
      </c>
      <c r="C1709" s="39" t="s">
        <v>3414</v>
      </c>
      <c r="D1709" s="57"/>
      <c r="E1709" s="45">
        <v>200</v>
      </c>
      <c r="F1709" s="45">
        <v>10200000</v>
      </c>
      <c r="G1709" s="42">
        <f t="shared" si="91"/>
        <v>392.30769230769232</v>
      </c>
      <c r="H1709" s="43">
        <f t="shared" si="90"/>
        <v>51000</v>
      </c>
      <c r="I1709" s="57"/>
      <c r="J1709" s="58"/>
      <c r="K1709" s="58"/>
      <c r="L1709" s="57" t="s">
        <v>7419</v>
      </c>
      <c r="M1709" s="57"/>
      <c r="N1709" t="s">
        <v>10939</v>
      </c>
      <c r="T1709" s="2">
        <v>200</v>
      </c>
      <c r="U1709" s="2">
        <f t="shared" si="92"/>
        <v>0</v>
      </c>
    </row>
    <row r="1710" spans="1:21" customFormat="1" ht="15" x14ac:dyDescent="0.25">
      <c r="A1710" s="38" t="s">
        <v>5189</v>
      </c>
      <c r="B1710" s="39" t="s">
        <v>3415</v>
      </c>
      <c r="C1710" s="39" t="s">
        <v>3416</v>
      </c>
      <c r="D1710" s="57"/>
      <c r="E1710" s="45">
        <v>430</v>
      </c>
      <c r="F1710" s="45">
        <v>24939999.999772742</v>
      </c>
      <c r="G1710" s="42">
        <f t="shared" si="91"/>
        <v>959.23076922202858</v>
      </c>
      <c r="H1710" s="43">
        <f t="shared" si="90"/>
        <v>57999.999999471496</v>
      </c>
      <c r="I1710" s="57"/>
      <c r="J1710" s="58"/>
      <c r="K1710" s="58"/>
      <c r="L1710" s="57" t="s">
        <v>7419</v>
      </c>
      <c r="M1710" s="57"/>
      <c r="N1710" t="s">
        <v>10939</v>
      </c>
      <c r="T1710" s="2">
        <v>400</v>
      </c>
      <c r="U1710" s="2">
        <f t="shared" si="92"/>
        <v>30</v>
      </c>
    </row>
    <row r="1711" spans="1:21" customFormat="1" ht="15" x14ac:dyDescent="0.25">
      <c r="A1711" s="38" t="s">
        <v>5189</v>
      </c>
      <c r="B1711" s="39" t="s">
        <v>3417</v>
      </c>
      <c r="C1711" s="39" t="s">
        <v>3418</v>
      </c>
      <c r="D1711" s="57"/>
      <c r="E1711" s="45">
        <v>660</v>
      </c>
      <c r="F1711" s="45">
        <v>37620002.654760376</v>
      </c>
      <c r="G1711" s="42">
        <f t="shared" si="91"/>
        <v>1446.9231790292451</v>
      </c>
      <c r="H1711" s="43">
        <f t="shared" si="90"/>
        <v>57000.004022364206</v>
      </c>
      <c r="I1711" s="57"/>
      <c r="J1711" s="58"/>
      <c r="K1711" s="58"/>
      <c r="L1711" s="57" t="s">
        <v>7419</v>
      </c>
      <c r="M1711" s="57"/>
      <c r="N1711" t="s">
        <v>10939</v>
      </c>
      <c r="T1711" s="2">
        <v>400</v>
      </c>
      <c r="U1711" s="2">
        <f t="shared" si="92"/>
        <v>260</v>
      </c>
    </row>
    <row r="1712" spans="1:21" customFormat="1" ht="15" x14ac:dyDescent="0.25">
      <c r="A1712" s="38" t="s">
        <v>5189</v>
      </c>
      <c r="B1712" s="39" t="s">
        <v>3419</v>
      </c>
      <c r="C1712" s="39" t="s">
        <v>3420</v>
      </c>
      <c r="D1712" s="57"/>
      <c r="E1712" s="45">
        <v>20</v>
      </c>
      <c r="F1712" s="45">
        <v>10640000</v>
      </c>
      <c r="G1712" s="42">
        <f t="shared" si="91"/>
        <v>409.23076923076923</v>
      </c>
      <c r="H1712" s="43">
        <f t="shared" si="90"/>
        <v>532000</v>
      </c>
      <c r="I1712" s="57"/>
      <c r="J1712" s="58"/>
      <c r="K1712" s="58"/>
      <c r="L1712" s="57" t="s">
        <v>7419</v>
      </c>
      <c r="M1712" s="57"/>
      <c r="N1712" t="s">
        <v>10939</v>
      </c>
      <c r="T1712" s="2">
        <v>20</v>
      </c>
      <c r="U1712" s="2">
        <f t="shared" si="92"/>
        <v>0</v>
      </c>
    </row>
    <row r="1713" spans="1:21" customFormat="1" ht="15" x14ac:dyDescent="0.25">
      <c r="A1713" s="38" t="s">
        <v>5189</v>
      </c>
      <c r="B1713" s="39" t="s">
        <v>3421</v>
      </c>
      <c r="C1713" s="39" t="s">
        <v>3422</v>
      </c>
      <c r="D1713" s="57"/>
      <c r="E1713" s="45">
        <v>162000</v>
      </c>
      <c r="F1713" s="45">
        <v>24418561.407305401</v>
      </c>
      <c r="G1713" s="42">
        <f t="shared" si="91"/>
        <v>939.17543874251544</v>
      </c>
      <c r="H1713" s="43">
        <f t="shared" si="90"/>
        <v>150.73186053892223</v>
      </c>
      <c r="I1713" s="57"/>
      <c r="J1713" s="58"/>
      <c r="K1713" s="58">
        <v>0</v>
      </c>
      <c r="L1713" s="57" t="s">
        <v>7419</v>
      </c>
      <c r="M1713" s="57"/>
      <c r="N1713" t="s">
        <v>10939</v>
      </c>
      <c r="O1713" s="2"/>
      <c r="P1713" s="2"/>
      <c r="Q1713" s="2"/>
      <c r="R1713" s="2"/>
      <c r="S1713" s="2"/>
      <c r="T1713" s="2">
        <v>162000</v>
      </c>
      <c r="U1713" s="2">
        <f t="shared" si="92"/>
        <v>0</v>
      </c>
    </row>
    <row r="1714" spans="1:21" customFormat="1" ht="15" x14ac:dyDescent="0.25">
      <c r="A1714" s="38" t="s">
        <v>5189</v>
      </c>
      <c r="B1714" s="39" t="s">
        <v>3423</v>
      </c>
      <c r="C1714" s="39" t="s">
        <v>3424</v>
      </c>
      <c r="D1714" s="57"/>
      <c r="E1714" s="45">
        <v>197800</v>
      </c>
      <c r="F1714" s="45">
        <v>38868282.874197103</v>
      </c>
      <c r="G1714" s="42">
        <f t="shared" si="91"/>
        <v>1494.9339566998885</v>
      </c>
      <c r="H1714" s="43">
        <f t="shared" si="90"/>
        <v>196.50294678562742</v>
      </c>
      <c r="I1714" s="57"/>
      <c r="J1714" s="58"/>
      <c r="K1714" s="58">
        <v>0</v>
      </c>
      <c r="L1714" s="57" t="s">
        <v>7419</v>
      </c>
      <c r="M1714" s="57"/>
      <c r="N1714" t="s">
        <v>10939</v>
      </c>
      <c r="O1714" s="2"/>
      <c r="P1714" s="2"/>
      <c r="Q1714" s="2"/>
      <c r="R1714" s="2"/>
      <c r="S1714" s="2"/>
      <c r="T1714" s="2">
        <v>197800</v>
      </c>
      <c r="U1714" s="2">
        <f t="shared" si="92"/>
        <v>0</v>
      </c>
    </row>
    <row r="1715" spans="1:21" customFormat="1" ht="15" x14ac:dyDescent="0.25">
      <c r="A1715" s="38" t="s">
        <v>5189</v>
      </c>
      <c r="B1715" s="39" t="s">
        <v>3425</v>
      </c>
      <c r="C1715" s="40" t="s">
        <v>3426</v>
      </c>
      <c r="D1715" s="57"/>
      <c r="E1715" s="45">
        <v>14</v>
      </c>
      <c r="F1715" s="45">
        <v>1358000</v>
      </c>
      <c r="G1715" s="42">
        <f t="shared" si="91"/>
        <v>52.230769230769234</v>
      </c>
      <c r="H1715" s="43">
        <f t="shared" si="90"/>
        <v>97000</v>
      </c>
      <c r="I1715" s="57"/>
      <c r="J1715" s="58"/>
      <c r="K1715" s="58"/>
      <c r="L1715" s="57" t="s">
        <v>7419</v>
      </c>
      <c r="M1715" s="57"/>
      <c r="N1715" t="s">
        <v>10939</v>
      </c>
      <c r="T1715" s="2">
        <v>0</v>
      </c>
      <c r="U1715" s="2">
        <f t="shared" si="92"/>
        <v>14</v>
      </c>
    </row>
    <row r="1716" spans="1:21" customFormat="1" ht="15" x14ac:dyDescent="0.25">
      <c r="A1716" s="38" t="s">
        <v>5189</v>
      </c>
      <c r="B1716" s="39" t="s">
        <v>3427</v>
      </c>
      <c r="C1716" s="40" t="s">
        <v>3428</v>
      </c>
      <c r="D1716" s="57"/>
      <c r="E1716" s="45">
        <v>6</v>
      </c>
      <c r="F1716" s="45">
        <v>1626000</v>
      </c>
      <c r="G1716" s="42">
        <f t="shared" si="91"/>
        <v>62.53846153846154</v>
      </c>
      <c r="H1716" s="43">
        <f t="shared" si="90"/>
        <v>271000</v>
      </c>
      <c r="I1716" s="57"/>
      <c r="J1716" s="58"/>
      <c r="K1716" s="58"/>
      <c r="L1716" s="57" t="s">
        <v>7419</v>
      </c>
      <c r="M1716" s="57"/>
      <c r="N1716" t="s">
        <v>10939</v>
      </c>
      <c r="T1716" s="2">
        <v>0</v>
      </c>
      <c r="U1716" s="2">
        <f t="shared" si="92"/>
        <v>6</v>
      </c>
    </row>
    <row r="1717" spans="1:21" customFormat="1" ht="15" x14ac:dyDescent="0.25">
      <c r="A1717" s="38" t="s">
        <v>5189</v>
      </c>
      <c r="B1717" s="39" t="s">
        <v>3429</v>
      </c>
      <c r="C1717" s="40" t="s">
        <v>3430</v>
      </c>
      <c r="D1717" s="57"/>
      <c r="E1717" s="45">
        <v>40</v>
      </c>
      <c r="F1717" s="45">
        <v>12753439.735828293</v>
      </c>
      <c r="G1717" s="42">
        <f t="shared" si="91"/>
        <v>490.51691291647285</v>
      </c>
      <c r="H1717" s="43">
        <f t="shared" si="90"/>
        <v>318835.99339570734</v>
      </c>
      <c r="I1717" s="57"/>
      <c r="J1717" s="58"/>
      <c r="K1717" s="58"/>
      <c r="L1717" s="57" t="s">
        <v>7419</v>
      </c>
      <c r="M1717" s="57"/>
      <c r="N1717" t="s">
        <v>10939</v>
      </c>
      <c r="T1717" s="2">
        <v>40</v>
      </c>
      <c r="U1717" s="2">
        <f t="shared" si="92"/>
        <v>0</v>
      </c>
    </row>
    <row r="1718" spans="1:21" customFormat="1" ht="15" x14ac:dyDescent="0.25">
      <c r="A1718" s="38" t="s">
        <v>5189</v>
      </c>
      <c r="B1718" s="39" t="s">
        <v>3431</v>
      </c>
      <c r="C1718" s="40" t="s">
        <v>3432</v>
      </c>
      <c r="D1718" s="57"/>
      <c r="E1718" s="45">
        <v>24</v>
      </c>
      <c r="F1718" s="45">
        <v>2951961.3526570061</v>
      </c>
      <c r="G1718" s="42">
        <f t="shared" si="91"/>
        <v>113.53697510219254</v>
      </c>
      <c r="H1718" s="43">
        <f t="shared" si="90"/>
        <v>122998.38969404192</v>
      </c>
      <c r="I1718" s="57"/>
      <c r="J1718" s="58"/>
      <c r="K1718" s="58"/>
      <c r="L1718" s="57" t="s">
        <v>7419</v>
      </c>
      <c r="M1718" s="57"/>
      <c r="N1718" t="s">
        <v>10939</v>
      </c>
      <c r="T1718" s="2">
        <v>23</v>
      </c>
      <c r="U1718" s="2">
        <f t="shared" si="92"/>
        <v>1</v>
      </c>
    </row>
    <row r="1719" spans="1:21" customFormat="1" ht="15" x14ac:dyDescent="0.25">
      <c r="A1719" s="38" t="s">
        <v>5189</v>
      </c>
      <c r="B1719" s="39" t="s">
        <v>3433</v>
      </c>
      <c r="C1719" s="40" t="s">
        <v>3434</v>
      </c>
      <c r="D1719" s="57"/>
      <c r="E1719" s="45">
        <v>4</v>
      </c>
      <c r="F1719" s="45">
        <v>18400000</v>
      </c>
      <c r="G1719" s="42">
        <f t="shared" si="91"/>
        <v>707.69230769230774</v>
      </c>
      <c r="H1719" s="43">
        <f t="shared" si="90"/>
        <v>4600000</v>
      </c>
      <c r="I1719" s="57"/>
      <c r="J1719" s="58"/>
      <c r="K1719" s="58">
        <v>0</v>
      </c>
      <c r="L1719" s="57" t="s">
        <v>7420</v>
      </c>
      <c r="M1719" s="57"/>
      <c r="N1719" t="s">
        <v>10937</v>
      </c>
      <c r="O1719" s="2"/>
      <c r="P1719" s="2"/>
      <c r="Q1719" s="2"/>
      <c r="R1719" s="2"/>
      <c r="S1719" s="2"/>
      <c r="T1719" s="2">
        <v>4</v>
      </c>
      <c r="U1719" s="2">
        <f t="shared" si="92"/>
        <v>0</v>
      </c>
    </row>
    <row r="1720" spans="1:21" customFormat="1" ht="15" x14ac:dyDescent="0.25">
      <c r="A1720" s="38" t="s">
        <v>5189</v>
      </c>
      <c r="B1720" s="39" t="s">
        <v>3435</v>
      </c>
      <c r="C1720" s="40" t="s">
        <v>3436</v>
      </c>
      <c r="D1720" s="57"/>
      <c r="E1720" s="45">
        <v>2</v>
      </c>
      <c r="F1720" s="45">
        <v>1460000</v>
      </c>
      <c r="G1720" s="42">
        <f t="shared" si="91"/>
        <v>56.153846153846153</v>
      </c>
      <c r="H1720" s="43">
        <f t="shared" si="90"/>
        <v>730000</v>
      </c>
      <c r="I1720" s="57"/>
      <c r="J1720" s="58"/>
      <c r="K1720" s="58">
        <v>0</v>
      </c>
      <c r="L1720" s="57" t="s">
        <v>7420</v>
      </c>
      <c r="M1720" s="57"/>
      <c r="N1720" t="s">
        <v>10937</v>
      </c>
      <c r="O1720" s="2"/>
      <c r="P1720" s="2"/>
      <c r="Q1720" s="2"/>
      <c r="R1720" s="2"/>
      <c r="S1720" s="2"/>
      <c r="T1720" s="2">
        <v>2</v>
      </c>
      <c r="U1720" s="2">
        <f t="shared" si="92"/>
        <v>0</v>
      </c>
    </row>
    <row r="1721" spans="1:21" customFormat="1" ht="15" x14ac:dyDescent="0.25">
      <c r="A1721" s="38" t="s">
        <v>5189</v>
      </c>
      <c r="B1721" s="39" t="s">
        <v>3437</v>
      </c>
      <c r="C1721" s="40" t="s">
        <v>3438</v>
      </c>
      <c r="D1721" s="57"/>
      <c r="E1721" s="45">
        <v>10</v>
      </c>
      <c r="F1721" s="45">
        <v>470000</v>
      </c>
      <c r="G1721" s="42">
        <f t="shared" si="91"/>
        <v>18.076923076923077</v>
      </c>
      <c r="H1721" s="43">
        <f t="shared" si="90"/>
        <v>47000</v>
      </c>
      <c r="I1721" s="57"/>
      <c r="J1721" s="58"/>
      <c r="K1721" s="58"/>
      <c r="L1721" s="57" t="s">
        <v>7419</v>
      </c>
      <c r="M1721" s="57"/>
      <c r="N1721" t="s">
        <v>10939</v>
      </c>
      <c r="T1721" s="2">
        <v>10</v>
      </c>
      <c r="U1721" s="2">
        <f t="shared" si="92"/>
        <v>0</v>
      </c>
    </row>
    <row r="1722" spans="1:21" customFormat="1" ht="15" x14ac:dyDescent="0.25">
      <c r="A1722" s="38" t="s">
        <v>5189</v>
      </c>
      <c r="B1722" s="39" t="s">
        <v>3439</v>
      </c>
      <c r="C1722" s="40" t="s">
        <v>3440</v>
      </c>
      <c r="D1722" s="57"/>
      <c r="E1722" s="45">
        <v>3</v>
      </c>
      <c r="F1722" s="45">
        <v>3339750</v>
      </c>
      <c r="G1722" s="42">
        <f t="shared" si="91"/>
        <v>128.45192307692307</v>
      </c>
      <c r="H1722" s="43">
        <f t="shared" si="90"/>
        <v>1113250</v>
      </c>
      <c r="I1722" s="57"/>
      <c r="J1722" s="58"/>
      <c r="K1722" s="58"/>
      <c r="L1722" s="57" t="s">
        <v>7419</v>
      </c>
      <c r="M1722" s="57"/>
      <c r="N1722" t="s">
        <v>10939</v>
      </c>
      <c r="T1722" s="2">
        <v>3</v>
      </c>
      <c r="U1722" s="2">
        <f t="shared" si="92"/>
        <v>0</v>
      </c>
    </row>
    <row r="1723" spans="1:21" customFormat="1" ht="15" x14ac:dyDescent="0.25">
      <c r="A1723" s="38" t="s">
        <v>5189</v>
      </c>
      <c r="B1723" s="39" t="s">
        <v>3441</v>
      </c>
      <c r="C1723" s="40" t="s">
        <v>3442</v>
      </c>
      <c r="D1723" s="57"/>
      <c r="E1723" s="45">
        <v>10</v>
      </c>
      <c r="F1723" s="45">
        <v>590000</v>
      </c>
      <c r="G1723" s="42">
        <f t="shared" si="91"/>
        <v>22.692307692307693</v>
      </c>
      <c r="H1723" s="43">
        <f t="shared" si="90"/>
        <v>59000</v>
      </c>
      <c r="I1723" s="57"/>
      <c r="J1723" s="58"/>
      <c r="K1723" s="58"/>
      <c r="L1723" s="57" t="s">
        <v>7419</v>
      </c>
      <c r="M1723" s="57"/>
      <c r="N1723" t="s">
        <v>10939</v>
      </c>
      <c r="T1723" s="2">
        <v>10</v>
      </c>
      <c r="U1723" s="2">
        <f t="shared" si="92"/>
        <v>0</v>
      </c>
    </row>
    <row r="1724" spans="1:21" customFormat="1" ht="15" x14ac:dyDescent="0.25">
      <c r="A1724" s="38" t="s">
        <v>5189</v>
      </c>
      <c r="B1724" s="39" t="s">
        <v>3443</v>
      </c>
      <c r="C1724" s="40" t="s">
        <v>3444</v>
      </c>
      <c r="D1724" s="57"/>
      <c r="E1724" s="45">
        <v>10</v>
      </c>
      <c r="F1724" s="45">
        <v>543750</v>
      </c>
      <c r="G1724" s="42">
        <f t="shared" si="91"/>
        <v>20.91346153846154</v>
      </c>
      <c r="H1724" s="43">
        <f t="shared" si="90"/>
        <v>54375</v>
      </c>
      <c r="I1724" s="57"/>
      <c r="J1724" s="58"/>
      <c r="K1724" s="58"/>
      <c r="L1724" s="57" t="s">
        <v>7419</v>
      </c>
      <c r="M1724" s="57"/>
      <c r="N1724" t="s">
        <v>10939</v>
      </c>
      <c r="T1724" s="2">
        <v>10</v>
      </c>
      <c r="U1724" s="2">
        <f t="shared" si="92"/>
        <v>0</v>
      </c>
    </row>
    <row r="1725" spans="1:21" customFormat="1" ht="15" x14ac:dyDescent="0.25">
      <c r="A1725" s="38" t="s">
        <v>5189</v>
      </c>
      <c r="B1725" s="39" t="s">
        <v>3445</v>
      </c>
      <c r="C1725" s="40" t="s">
        <v>3446</v>
      </c>
      <c r="D1725" s="57"/>
      <c r="E1725" s="45">
        <v>10</v>
      </c>
      <c r="F1725" s="45">
        <v>510000</v>
      </c>
      <c r="G1725" s="42">
        <f t="shared" si="91"/>
        <v>19.615384615384617</v>
      </c>
      <c r="H1725" s="43">
        <f t="shared" si="90"/>
        <v>51000</v>
      </c>
      <c r="I1725" s="57"/>
      <c r="J1725" s="58"/>
      <c r="K1725" s="58"/>
      <c r="L1725" s="57" t="s">
        <v>7419</v>
      </c>
      <c r="M1725" s="57"/>
      <c r="N1725" t="s">
        <v>10939</v>
      </c>
      <c r="T1725" s="2">
        <v>10</v>
      </c>
      <c r="U1725" s="2">
        <f t="shared" si="92"/>
        <v>0</v>
      </c>
    </row>
    <row r="1726" spans="1:21" customFormat="1" ht="15" x14ac:dyDescent="0.25">
      <c r="A1726" s="38" t="s">
        <v>5189</v>
      </c>
      <c r="B1726" s="39" t="s">
        <v>3447</v>
      </c>
      <c r="C1726" s="40" t="s">
        <v>3448</v>
      </c>
      <c r="D1726" s="57"/>
      <c r="E1726" s="45">
        <v>4</v>
      </c>
      <c r="F1726" s="45">
        <v>3600000</v>
      </c>
      <c r="G1726" s="42">
        <f t="shared" si="91"/>
        <v>138.46153846153845</v>
      </c>
      <c r="H1726" s="43">
        <f t="shared" si="90"/>
        <v>900000</v>
      </c>
      <c r="I1726" s="57"/>
      <c r="J1726" s="58"/>
      <c r="K1726" s="58"/>
      <c r="L1726" s="57" t="s">
        <v>7419</v>
      </c>
      <c r="M1726" s="57"/>
      <c r="N1726" t="s">
        <v>10939</v>
      </c>
      <c r="T1726" s="2">
        <v>4</v>
      </c>
      <c r="U1726" s="2">
        <f t="shared" si="92"/>
        <v>0</v>
      </c>
    </row>
    <row r="1727" spans="1:21" customFormat="1" ht="15" x14ac:dyDescent="0.25">
      <c r="A1727" s="38" t="s">
        <v>5189</v>
      </c>
      <c r="B1727" s="39" t="s">
        <v>3449</v>
      </c>
      <c r="C1727" s="40" t="s">
        <v>3450</v>
      </c>
      <c r="D1727" s="57"/>
      <c r="E1727" s="45">
        <v>67</v>
      </c>
      <c r="F1727" s="45">
        <v>2613000</v>
      </c>
      <c r="G1727" s="42">
        <f t="shared" si="91"/>
        <v>100.5</v>
      </c>
      <c r="H1727" s="43">
        <f t="shared" si="90"/>
        <v>39000</v>
      </c>
      <c r="I1727" s="57"/>
      <c r="J1727" s="58"/>
      <c r="K1727" s="58"/>
      <c r="L1727" s="57" t="s">
        <v>7419</v>
      </c>
      <c r="M1727" s="57"/>
      <c r="N1727" t="s">
        <v>10939</v>
      </c>
      <c r="T1727" s="2">
        <v>54</v>
      </c>
      <c r="U1727" s="2">
        <f t="shared" si="92"/>
        <v>13</v>
      </c>
    </row>
    <row r="1728" spans="1:21" customFormat="1" ht="15" x14ac:dyDescent="0.25">
      <c r="A1728" s="38" t="s">
        <v>5189</v>
      </c>
      <c r="B1728" s="39" t="s">
        <v>3451</v>
      </c>
      <c r="C1728" s="40" t="s">
        <v>3452</v>
      </c>
      <c r="D1728" s="57"/>
      <c r="E1728" s="45">
        <v>9</v>
      </c>
      <c r="F1728" s="45">
        <v>2691000</v>
      </c>
      <c r="G1728" s="42">
        <f t="shared" si="91"/>
        <v>103.5</v>
      </c>
      <c r="H1728" s="43">
        <f t="shared" si="90"/>
        <v>299000</v>
      </c>
      <c r="I1728" s="57"/>
      <c r="J1728" s="58"/>
      <c r="K1728" s="58"/>
      <c r="L1728" s="57" t="s">
        <v>7419</v>
      </c>
      <c r="M1728" s="57"/>
      <c r="N1728" t="s">
        <v>10939</v>
      </c>
      <c r="T1728" s="2">
        <v>6</v>
      </c>
      <c r="U1728" s="2">
        <f t="shared" si="92"/>
        <v>3</v>
      </c>
    </row>
    <row r="1729" spans="1:21" customFormat="1" ht="15" x14ac:dyDescent="0.25">
      <c r="A1729" s="38" t="s">
        <v>5189</v>
      </c>
      <c r="B1729" s="39" t="s">
        <v>3453</v>
      </c>
      <c r="C1729" s="40" t="s">
        <v>3454</v>
      </c>
      <c r="D1729" s="57"/>
      <c r="E1729" s="45">
        <v>13</v>
      </c>
      <c r="F1729" s="45">
        <v>3978000</v>
      </c>
      <c r="G1729" s="42">
        <f t="shared" si="91"/>
        <v>153</v>
      </c>
      <c r="H1729" s="43">
        <f t="shared" si="90"/>
        <v>306000</v>
      </c>
      <c r="I1729" s="57"/>
      <c r="J1729" s="58"/>
      <c r="K1729" s="58"/>
      <c r="L1729" s="57" t="s">
        <v>7419</v>
      </c>
      <c r="M1729" s="57"/>
      <c r="N1729" t="s">
        <v>10939</v>
      </c>
      <c r="T1729" s="2">
        <v>13</v>
      </c>
      <c r="U1729" s="2">
        <f t="shared" si="92"/>
        <v>0</v>
      </c>
    </row>
    <row r="1730" spans="1:21" customFormat="1" ht="15" x14ac:dyDescent="0.25">
      <c r="A1730" s="38" t="s">
        <v>5189</v>
      </c>
      <c r="B1730" s="39" t="s">
        <v>3455</v>
      </c>
      <c r="C1730" s="40" t="s">
        <v>3456</v>
      </c>
      <c r="D1730" s="57"/>
      <c r="E1730" s="45">
        <v>50</v>
      </c>
      <c r="F1730" s="45">
        <v>600000</v>
      </c>
      <c r="G1730" s="42">
        <f t="shared" si="91"/>
        <v>23.076923076923077</v>
      </c>
      <c r="H1730" s="43">
        <f t="shared" si="90"/>
        <v>12000</v>
      </c>
      <c r="I1730" s="57"/>
      <c r="J1730" s="58"/>
      <c r="K1730" s="58">
        <v>0</v>
      </c>
      <c r="L1730" s="57" t="s">
        <v>7420</v>
      </c>
      <c r="M1730" s="57"/>
      <c r="N1730" t="s">
        <v>10937</v>
      </c>
      <c r="O1730" s="2"/>
      <c r="P1730" s="2"/>
      <c r="Q1730" s="2"/>
      <c r="R1730" s="2"/>
      <c r="S1730" s="2"/>
      <c r="T1730" s="2">
        <v>50</v>
      </c>
      <c r="U1730" s="2">
        <f t="shared" si="92"/>
        <v>0</v>
      </c>
    </row>
    <row r="1731" spans="1:21" customFormat="1" ht="15" x14ac:dyDescent="0.25">
      <c r="A1731" s="38" t="s">
        <v>5189</v>
      </c>
      <c r="B1731" s="39" t="s">
        <v>3457</v>
      </c>
      <c r="C1731" s="40" t="s">
        <v>3458</v>
      </c>
      <c r="D1731" s="57"/>
      <c r="E1731" s="45">
        <v>3</v>
      </c>
      <c r="F1731" s="45">
        <v>1128000</v>
      </c>
      <c r="G1731" s="42">
        <f t="shared" si="91"/>
        <v>43.384615384615387</v>
      </c>
      <c r="H1731" s="43">
        <f t="shared" si="90"/>
        <v>376000</v>
      </c>
      <c r="I1731" s="57"/>
      <c r="J1731" s="58"/>
      <c r="K1731" s="58">
        <v>0</v>
      </c>
      <c r="L1731" s="57" t="s">
        <v>7420</v>
      </c>
      <c r="M1731" s="57"/>
      <c r="N1731" t="s">
        <v>10937</v>
      </c>
      <c r="O1731" s="2"/>
      <c r="P1731" s="2"/>
      <c r="Q1731" s="2"/>
      <c r="R1731" s="2"/>
      <c r="S1731" s="2"/>
      <c r="T1731" s="2">
        <v>3</v>
      </c>
      <c r="U1731" s="2">
        <f t="shared" si="92"/>
        <v>0</v>
      </c>
    </row>
    <row r="1732" spans="1:21" customFormat="1" ht="15" x14ac:dyDescent="0.25">
      <c r="A1732" s="38" t="s">
        <v>5189</v>
      </c>
      <c r="B1732" s="39" t="s">
        <v>3459</v>
      </c>
      <c r="C1732" s="40" t="s">
        <v>3460</v>
      </c>
      <c r="D1732" s="57"/>
      <c r="E1732" s="45">
        <v>2</v>
      </c>
      <c r="F1732" s="45">
        <v>6830000</v>
      </c>
      <c r="G1732" s="42">
        <f t="shared" si="91"/>
        <v>262.69230769230768</v>
      </c>
      <c r="H1732" s="43">
        <f t="shared" si="90"/>
        <v>3415000</v>
      </c>
      <c r="I1732" s="57"/>
      <c r="J1732" s="58"/>
      <c r="K1732" s="58">
        <v>0</v>
      </c>
      <c r="L1732" s="57" t="s">
        <v>7420</v>
      </c>
      <c r="M1732" s="57"/>
      <c r="N1732" t="s">
        <v>10937</v>
      </c>
      <c r="O1732" s="2"/>
      <c r="P1732" s="2"/>
      <c r="Q1732" s="2"/>
      <c r="R1732" s="2"/>
      <c r="S1732" s="2"/>
      <c r="T1732" s="2">
        <v>2</v>
      </c>
      <c r="U1732" s="2">
        <f t="shared" si="92"/>
        <v>0</v>
      </c>
    </row>
    <row r="1733" spans="1:21" customFormat="1" ht="15" x14ac:dyDescent="0.25">
      <c r="A1733" s="38" t="s">
        <v>5189</v>
      </c>
      <c r="B1733" s="39" t="s">
        <v>3461</v>
      </c>
      <c r="C1733" s="40" t="s">
        <v>3462</v>
      </c>
      <c r="D1733" s="57"/>
      <c r="E1733" s="45">
        <v>9</v>
      </c>
      <c r="F1733" s="45">
        <v>672065.21739130281</v>
      </c>
      <c r="G1733" s="42">
        <f t="shared" si="91"/>
        <v>25.848662207357801</v>
      </c>
      <c r="H1733" s="43">
        <f t="shared" ref="H1733:H1796" si="93">IFERROR(F1733/E1733,0)</f>
        <v>74673.913043478096</v>
      </c>
      <c r="I1733" s="57"/>
      <c r="J1733" s="58"/>
      <c r="K1733" s="58"/>
      <c r="L1733" s="57" t="s">
        <v>7419</v>
      </c>
      <c r="M1733" s="57"/>
      <c r="N1733" t="s">
        <v>10939</v>
      </c>
      <c r="T1733" s="2">
        <v>0</v>
      </c>
      <c r="U1733" s="2">
        <f t="shared" si="92"/>
        <v>9</v>
      </c>
    </row>
    <row r="1734" spans="1:21" customFormat="1" ht="15" x14ac:dyDescent="0.25">
      <c r="A1734" s="38" t="s">
        <v>5189</v>
      </c>
      <c r="B1734" s="39" t="s">
        <v>3463</v>
      </c>
      <c r="C1734" s="40" t="s">
        <v>3464</v>
      </c>
      <c r="D1734" s="57"/>
      <c r="E1734" s="45">
        <v>10</v>
      </c>
      <c r="F1734" s="45">
        <v>900000</v>
      </c>
      <c r="G1734" s="42">
        <f t="shared" ref="G1734:G1797" si="94">+F1734/$G$1</f>
        <v>34.615384615384613</v>
      </c>
      <c r="H1734" s="43">
        <f t="shared" si="93"/>
        <v>90000</v>
      </c>
      <c r="I1734" s="57"/>
      <c r="J1734" s="58"/>
      <c r="K1734" s="58"/>
      <c r="L1734" s="57" t="s">
        <v>7419</v>
      </c>
      <c r="M1734" s="57"/>
      <c r="N1734" t="s">
        <v>10939</v>
      </c>
      <c r="T1734" s="2">
        <v>10</v>
      </c>
      <c r="U1734" s="2">
        <f t="shared" ref="U1734:U1797" si="95">+E1734-T1734</f>
        <v>0</v>
      </c>
    </row>
    <row r="1735" spans="1:21" customFormat="1" ht="15" x14ac:dyDescent="0.25">
      <c r="A1735" s="38" t="s">
        <v>5189</v>
      </c>
      <c r="B1735" s="39" t="s">
        <v>3465</v>
      </c>
      <c r="C1735" s="40" t="s">
        <v>3466</v>
      </c>
      <c r="D1735" s="57"/>
      <c r="E1735" s="45">
        <v>27</v>
      </c>
      <c r="F1735" s="45">
        <v>10231967.213114774</v>
      </c>
      <c r="G1735" s="42">
        <f t="shared" si="94"/>
        <v>393.53720050441439</v>
      </c>
      <c r="H1735" s="43">
        <f t="shared" si="93"/>
        <v>378961.74863388052</v>
      </c>
      <c r="I1735" s="57"/>
      <c r="J1735" s="58"/>
      <c r="K1735" s="58"/>
      <c r="L1735" s="57" t="s">
        <v>7419</v>
      </c>
      <c r="M1735" s="57"/>
      <c r="N1735" t="s">
        <v>10939</v>
      </c>
      <c r="T1735" s="2">
        <v>19</v>
      </c>
      <c r="U1735" s="2">
        <f t="shared" si="95"/>
        <v>8</v>
      </c>
    </row>
    <row r="1736" spans="1:21" customFormat="1" ht="15" x14ac:dyDescent="0.25">
      <c r="A1736" s="38" t="s">
        <v>5189</v>
      </c>
      <c r="B1736" s="39" t="s">
        <v>3467</v>
      </c>
      <c r="C1736" s="40" t="s">
        <v>3468</v>
      </c>
      <c r="D1736" s="57"/>
      <c r="E1736" s="45">
        <v>13</v>
      </c>
      <c r="F1736" s="45">
        <v>2234411.9558154601</v>
      </c>
      <c r="G1736" s="42">
        <f t="shared" si="94"/>
        <v>85.938921377517701</v>
      </c>
      <c r="H1736" s="43">
        <f t="shared" si="93"/>
        <v>171877.84275503538</v>
      </c>
      <c r="I1736" s="57"/>
      <c r="J1736" s="58"/>
      <c r="K1736" s="58"/>
      <c r="L1736" s="57" t="s">
        <v>7419</v>
      </c>
      <c r="M1736" s="57"/>
      <c r="N1736" t="s">
        <v>10939</v>
      </c>
      <c r="T1736" s="2">
        <v>11</v>
      </c>
      <c r="U1736" s="2">
        <f t="shared" si="95"/>
        <v>2</v>
      </c>
    </row>
    <row r="1737" spans="1:21" customFormat="1" ht="15" x14ac:dyDescent="0.25">
      <c r="A1737" s="38" t="s">
        <v>5189</v>
      </c>
      <c r="B1737" s="39" t="s">
        <v>3469</v>
      </c>
      <c r="C1737" s="40" t="s">
        <v>3470</v>
      </c>
      <c r="D1737" s="57"/>
      <c r="E1737" s="45">
        <v>8</v>
      </c>
      <c r="F1737" s="45">
        <v>368000</v>
      </c>
      <c r="G1737" s="42">
        <f t="shared" si="94"/>
        <v>14.153846153846153</v>
      </c>
      <c r="H1737" s="43">
        <f t="shared" si="93"/>
        <v>46000</v>
      </c>
      <c r="I1737" s="57"/>
      <c r="J1737" s="58"/>
      <c r="K1737" s="58"/>
      <c r="L1737" s="57" t="s">
        <v>7419</v>
      </c>
      <c r="M1737" s="57"/>
      <c r="N1737" t="s">
        <v>10939</v>
      </c>
      <c r="T1737" s="2">
        <v>8</v>
      </c>
      <c r="U1737" s="2">
        <f t="shared" si="95"/>
        <v>0</v>
      </c>
    </row>
    <row r="1738" spans="1:21" customFormat="1" ht="15" x14ac:dyDescent="0.25">
      <c r="A1738" s="38" t="s">
        <v>5189</v>
      </c>
      <c r="B1738" s="39" t="s">
        <v>3471</v>
      </c>
      <c r="C1738" s="40" t="s">
        <v>3472</v>
      </c>
      <c r="D1738" s="57"/>
      <c r="E1738" s="45">
        <v>4</v>
      </c>
      <c r="F1738" s="45">
        <v>43971428.571428567</v>
      </c>
      <c r="G1738" s="42">
        <f t="shared" si="94"/>
        <v>1691.2087912087911</v>
      </c>
      <c r="H1738" s="43">
        <f t="shared" si="93"/>
        <v>10992857.142857142</v>
      </c>
      <c r="I1738" s="57"/>
      <c r="J1738" s="58"/>
      <c r="K1738" s="58"/>
      <c r="L1738" s="57" t="s">
        <v>7419</v>
      </c>
      <c r="M1738" s="57"/>
      <c r="N1738" t="s">
        <v>10939</v>
      </c>
      <c r="T1738" s="2">
        <v>1</v>
      </c>
      <c r="U1738" s="2">
        <f t="shared" si="95"/>
        <v>3</v>
      </c>
    </row>
    <row r="1739" spans="1:21" customFormat="1" ht="15" x14ac:dyDescent="0.25">
      <c r="A1739" s="38" t="s">
        <v>5189</v>
      </c>
      <c r="B1739" s="39" t="s">
        <v>3473</v>
      </c>
      <c r="C1739" s="40" t="s">
        <v>3474</v>
      </c>
      <c r="D1739" s="57"/>
      <c r="E1739" s="45">
        <v>23</v>
      </c>
      <c r="F1739" s="45">
        <v>498593.22033898253</v>
      </c>
      <c r="G1739" s="42">
        <f t="shared" si="94"/>
        <v>19.176662320730099</v>
      </c>
      <c r="H1739" s="43">
        <f t="shared" si="93"/>
        <v>21677.966101694892</v>
      </c>
      <c r="I1739" s="57"/>
      <c r="J1739" s="58"/>
      <c r="K1739" s="58"/>
      <c r="L1739" s="57" t="s">
        <v>7419</v>
      </c>
      <c r="M1739" s="57"/>
      <c r="N1739" t="s">
        <v>10939</v>
      </c>
      <c r="T1739" s="2">
        <v>0</v>
      </c>
      <c r="U1739" s="2">
        <f t="shared" si="95"/>
        <v>23</v>
      </c>
    </row>
    <row r="1740" spans="1:21" customFormat="1" ht="15" x14ac:dyDescent="0.25">
      <c r="A1740" s="38" t="s">
        <v>5189</v>
      </c>
      <c r="B1740" s="39" t="s">
        <v>3475</v>
      </c>
      <c r="C1740" s="40" t="s">
        <v>3476</v>
      </c>
      <c r="D1740" s="57"/>
      <c r="E1740" s="45">
        <v>6</v>
      </c>
      <c r="F1740" s="45">
        <v>1626000</v>
      </c>
      <c r="G1740" s="42">
        <f t="shared" si="94"/>
        <v>62.53846153846154</v>
      </c>
      <c r="H1740" s="43">
        <f t="shared" si="93"/>
        <v>271000</v>
      </c>
      <c r="I1740" s="57"/>
      <c r="J1740" s="58"/>
      <c r="K1740" s="58"/>
      <c r="L1740" s="57" t="s">
        <v>7419</v>
      </c>
      <c r="M1740" s="57"/>
      <c r="N1740" t="s">
        <v>10939</v>
      </c>
      <c r="T1740" s="2">
        <v>10</v>
      </c>
      <c r="U1740" s="2">
        <f t="shared" si="95"/>
        <v>-4</v>
      </c>
    </row>
    <row r="1741" spans="1:21" customFormat="1" ht="15" x14ac:dyDescent="0.25">
      <c r="A1741" s="38" t="s">
        <v>5189</v>
      </c>
      <c r="B1741" s="39" t="s">
        <v>3477</v>
      </c>
      <c r="C1741" s="40" t="s">
        <v>3478</v>
      </c>
      <c r="D1741" s="57"/>
      <c r="E1741" s="45">
        <v>9</v>
      </c>
      <c r="F1741" s="45">
        <v>1935000</v>
      </c>
      <c r="G1741" s="42">
        <f t="shared" si="94"/>
        <v>74.42307692307692</v>
      </c>
      <c r="H1741" s="43">
        <f t="shared" si="93"/>
        <v>215000</v>
      </c>
      <c r="I1741" s="57"/>
      <c r="J1741" s="58"/>
      <c r="K1741" s="58"/>
      <c r="L1741" s="57" t="s">
        <v>7419</v>
      </c>
      <c r="M1741" s="57"/>
      <c r="N1741" t="s">
        <v>10939</v>
      </c>
      <c r="T1741" s="2">
        <v>6</v>
      </c>
      <c r="U1741" s="2">
        <f t="shared" si="95"/>
        <v>3</v>
      </c>
    </row>
    <row r="1742" spans="1:21" customFormat="1" ht="15" x14ac:dyDescent="0.25">
      <c r="A1742" s="38" t="s">
        <v>5189</v>
      </c>
      <c r="B1742" s="39" t="s">
        <v>3479</v>
      </c>
      <c r="C1742" s="40" t="s">
        <v>3480</v>
      </c>
      <c r="D1742" s="57"/>
      <c r="E1742" s="45">
        <v>3</v>
      </c>
      <c r="F1742" s="45">
        <v>525000</v>
      </c>
      <c r="G1742" s="42">
        <f t="shared" si="94"/>
        <v>20.192307692307693</v>
      </c>
      <c r="H1742" s="43">
        <f t="shared" si="93"/>
        <v>175000</v>
      </c>
      <c r="I1742" s="57"/>
      <c r="J1742" s="58"/>
      <c r="K1742" s="58"/>
      <c r="L1742" s="57" t="s">
        <v>7419</v>
      </c>
      <c r="M1742" s="57"/>
      <c r="N1742" t="s">
        <v>10939</v>
      </c>
      <c r="T1742" s="2">
        <v>0</v>
      </c>
      <c r="U1742" s="2">
        <f t="shared" si="95"/>
        <v>3</v>
      </c>
    </row>
    <row r="1743" spans="1:21" customFormat="1" ht="15" x14ac:dyDescent="0.25">
      <c r="A1743" s="38" t="s">
        <v>5189</v>
      </c>
      <c r="B1743" s="39" t="s">
        <v>3481</v>
      </c>
      <c r="C1743" s="40" t="s">
        <v>3482</v>
      </c>
      <c r="D1743" s="57"/>
      <c r="E1743" s="45">
        <v>4</v>
      </c>
      <c r="F1743" s="45">
        <v>852000</v>
      </c>
      <c r="G1743" s="42">
        <f t="shared" si="94"/>
        <v>32.769230769230766</v>
      </c>
      <c r="H1743" s="43">
        <f t="shared" si="93"/>
        <v>213000</v>
      </c>
      <c r="I1743" s="57"/>
      <c r="J1743" s="58"/>
      <c r="K1743" s="58"/>
      <c r="L1743" s="57" t="s">
        <v>7419</v>
      </c>
      <c r="M1743" s="57"/>
      <c r="N1743" t="s">
        <v>10939</v>
      </c>
      <c r="T1743" s="2">
        <v>3</v>
      </c>
      <c r="U1743" s="2">
        <f t="shared" si="95"/>
        <v>1</v>
      </c>
    </row>
    <row r="1744" spans="1:21" customFormat="1" ht="15" x14ac:dyDescent="0.25">
      <c r="A1744" s="38" t="s">
        <v>5189</v>
      </c>
      <c r="B1744" s="39" t="s">
        <v>3483</v>
      </c>
      <c r="C1744" s="40" t="s">
        <v>3484</v>
      </c>
      <c r="D1744" s="57"/>
      <c r="E1744" s="45">
        <v>4</v>
      </c>
      <c r="F1744" s="45">
        <v>876000</v>
      </c>
      <c r="G1744" s="42">
        <f t="shared" si="94"/>
        <v>33.692307692307693</v>
      </c>
      <c r="H1744" s="43">
        <f t="shared" si="93"/>
        <v>219000</v>
      </c>
      <c r="I1744" s="57"/>
      <c r="J1744" s="58"/>
      <c r="K1744" s="58"/>
      <c r="L1744" s="57" t="s">
        <v>7419</v>
      </c>
      <c r="M1744" s="57"/>
      <c r="N1744" t="s">
        <v>10939</v>
      </c>
      <c r="T1744" s="2">
        <v>4</v>
      </c>
      <c r="U1744" s="2">
        <f t="shared" si="95"/>
        <v>0</v>
      </c>
    </row>
    <row r="1745" spans="1:21" customFormat="1" ht="15" x14ac:dyDescent="0.25">
      <c r="A1745" s="38" t="s">
        <v>5189</v>
      </c>
      <c r="B1745" s="39" t="s">
        <v>3485</v>
      </c>
      <c r="C1745" s="40" t="s">
        <v>3486</v>
      </c>
      <c r="D1745" s="57"/>
      <c r="E1745" s="45">
        <v>3</v>
      </c>
      <c r="F1745" s="45">
        <v>744000</v>
      </c>
      <c r="G1745" s="42">
        <f t="shared" si="94"/>
        <v>28.615384615384617</v>
      </c>
      <c r="H1745" s="43">
        <f t="shared" si="93"/>
        <v>248000</v>
      </c>
      <c r="I1745" s="57"/>
      <c r="J1745" s="58"/>
      <c r="K1745" s="58"/>
      <c r="L1745" s="57" t="s">
        <v>7419</v>
      </c>
      <c r="M1745" s="57"/>
      <c r="N1745" t="s">
        <v>10939</v>
      </c>
      <c r="T1745" s="2">
        <v>1</v>
      </c>
      <c r="U1745" s="2">
        <f t="shared" si="95"/>
        <v>2</v>
      </c>
    </row>
    <row r="1746" spans="1:21" customFormat="1" ht="15" x14ac:dyDescent="0.25">
      <c r="A1746" s="38" t="s">
        <v>5189</v>
      </c>
      <c r="B1746" s="39" t="s">
        <v>3487</v>
      </c>
      <c r="C1746" s="40" t="s">
        <v>3488</v>
      </c>
      <c r="D1746" s="57"/>
      <c r="E1746" s="45">
        <v>2</v>
      </c>
      <c r="F1746" s="45">
        <v>7916000</v>
      </c>
      <c r="G1746" s="42">
        <f t="shared" si="94"/>
        <v>304.46153846153845</v>
      </c>
      <c r="H1746" s="43">
        <f t="shared" si="93"/>
        <v>3958000</v>
      </c>
      <c r="I1746" s="57"/>
      <c r="J1746" s="58"/>
      <c r="K1746" s="58">
        <v>0</v>
      </c>
      <c r="L1746" s="57" t="s">
        <v>7420</v>
      </c>
      <c r="M1746" s="57"/>
      <c r="N1746" t="s">
        <v>10937</v>
      </c>
      <c r="O1746" s="2"/>
      <c r="P1746" s="2"/>
      <c r="Q1746" s="2"/>
      <c r="R1746" s="2"/>
      <c r="S1746" s="2"/>
      <c r="T1746" s="2">
        <v>1</v>
      </c>
      <c r="U1746" s="2">
        <f t="shared" si="95"/>
        <v>1</v>
      </c>
    </row>
    <row r="1747" spans="1:21" customFormat="1" ht="15" x14ac:dyDescent="0.25">
      <c r="A1747" s="38" t="s">
        <v>5189</v>
      </c>
      <c r="B1747" s="39" t="s">
        <v>3489</v>
      </c>
      <c r="C1747" s="40" t="s">
        <v>3490</v>
      </c>
      <c r="D1747" s="57"/>
      <c r="E1747" s="45">
        <v>15</v>
      </c>
      <c r="F1747" s="45">
        <v>2250000</v>
      </c>
      <c r="G1747" s="42">
        <f t="shared" si="94"/>
        <v>86.538461538461533</v>
      </c>
      <c r="H1747" s="43">
        <f t="shared" si="93"/>
        <v>150000</v>
      </c>
      <c r="I1747" s="57"/>
      <c r="J1747" s="58"/>
      <c r="K1747" s="58"/>
      <c r="L1747" s="57" t="s">
        <v>7419</v>
      </c>
      <c r="M1747" s="57"/>
      <c r="N1747" t="s">
        <v>10939</v>
      </c>
      <c r="T1747" s="2">
        <v>26</v>
      </c>
      <c r="U1747" s="2">
        <f t="shared" si="95"/>
        <v>-11</v>
      </c>
    </row>
    <row r="1748" spans="1:21" customFormat="1" ht="15" x14ac:dyDescent="0.25">
      <c r="A1748" s="38" t="s">
        <v>5189</v>
      </c>
      <c r="B1748" s="39" t="s">
        <v>3491</v>
      </c>
      <c r="C1748" s="40" t="s">
        <v>3492</v>
      </c>
      <c r="D1748" s="57"/>
      <c r="E1748" s="45">
        <v>3</v>
      </c>
      <c r="F1748" s="45">
        <v>1050000</v>
      </c>
      <c r="G1748" s="42">
        <f t="shared" si="94"/>
        <v>40.384615384615387</v>
      </c>
      <c r="H1748" s="43">
        <f t="shared" si="93"/>
        <v>350000</v>
      </c>
      <c r="I1748" s="57"/>
      <c r="J1748" s="58"/>
      <c r="K1748" s="58"/>
      <c r="L1748" s="57" t="s">
        <v>7419</v>
      </c>
      <c r="M1748" s="57"/>
      <c r="N1748" t="s">
        <v>10939</v>
      </c>
      <c r="T1748" s="2">
        <v>3</v>
      </c>
      <c r="U1748" s="2">
        <f t="shared" si="95"/>
        <v>0</v>
      </c>
    </row>
    <row r="1749" spans="1:21" customFormat="1" ht="15" x14ac:dyDescent="0.25">
      <c r="A1749" s="38" t="s">
        <v>5189</v>
      </c>
      <c r="B1749" s="39" t="s">
        <v>3493</v>
      </c>
      <c r="C1749" s="40" t="s">
        <v>3494</v>
      </c>
      <c r="D1749" s="57"/>
      <c r="E1749" s="45">
        <v>4</v>
      </c>
      <c r="F1749" s="45">
        <v>2904000</v>
      </c>
      <c r="G1749" s="42">
        <f t="shared" si="94"/>
        <v>111.69230769230769</v>
      </c>
      <c r="H1749" s="43">
        <f t="shared" si="93"/>
        <v>726000</v>
      </c>
      <c r="I1749" s="57"/>
      <c r="J1749" s="58"/>
      <c r="K1749" s="58"/>
      <c r="L1749" s="57" t="s">
        <v>7419</v>
      </c>
      <c r="M1749" s="57"/>
      <c r="N1749" t="s">
        <v>10939</v>
      </c>
      <c r="T1749" s="2">
        <v>3</v>
      </c>
      <c r="U1749" s="2">
        <f t="shared" si="95"/>
        <v>1</v>
      </c>
    </row>
    <row r="1750" spans="1:21" customFormat="1" ht="15" x14ac:dyDescent="0.25">
      <c r="A1750" s="38" t="s">
        <v>5189</v>
      </c>
      <c r="B1750" s="39" t="s">
        <v>3495</v>
      </c>
      <c r="C1750" s="40" t="s">
        <v>3496</v>
      </c>
      <c r="D1750" s="57"/>
      <c r="E1750" s="45">
        <v>5</v>
      </c>
      <c r="F1750" s="45">
        <v>825000</v>
      </c>
      <c r="G1750" s="42">
        <f t="shared" si="94"/>
        <v>31.73076923076923</v>
      </c>
      <c r="H1750" s="43">
        <f t="shared" si="93"/>
        <v>165000</v>
      </c>
      <c r="I1750" s="57"/>
      <c r="J1750" s="58"/>
      <c r="K1750" s="58">
        <v>0</v>
      </c>
      <c r="L1750" s="57" t="s">
        <v>7420</v>
      </c>
      <c r="M1750" s="57"/>
      <c r="N1750" t="s">
        <v>10937</v>
      </c>
      <c r="O1750" s="2"/>
      <c r="P1750" s="2"/>
      <c r="Q1750" s="2"/>
      <c r="R1750" s="2"/>
      <c r="S1750" s="2"/>
      <c r="T1750" s="2">
        <v>5</v>
      </c>
      <c r="U1750" s="2">
        <f t="shared" si="95"/>
        <v>0</v>
      </c>
    </row>
    <row r="1751" spans="1:21" customFormat="1" ht="15" x14ac:dyDescent="0.25">
      <c r="A1751" s="38" t="s">
        <v>5189</v>
      </c>
      <c r="B1751" s="39" t="s">
        <v>3497</v>
      </c>
      <c r="C1751" s="40" t="s">
        <v>3498</v>
      </c>
      <c r="D1751" s="57"/>
      <c r="E1751" s="45">
        <v>6</v>
      </c>
      <c r="F1751" s="45">
        <v>16200000</v>
      </c>
      <c r="G1751" s="42">
        <f t="shared" si="94"/>
        <v>623.07692307692309</v>
      </c>
      <c r="H1751" s="43">
        <f t="shared" si="93"/>
        <v>2700000</v>
      </c>
      <c r="I1751" s="57"/>
      <c r="J1751" s="58"/>
      <c r="K1751" s="58"/>
      <c r="L1751" s="57" t="s">
        <v>7419</v>
      </c>
      <c r="M1751" s="57"/>
      <c r="N1751" t="s">
        <v>10939</v>
      </c>
      <c r="T1751" s="2">
        <v>5</v>
      </c>
      <c r="U1751" s="2">
        <f t="shared" si="95"/>
        <v>1</v>
      </c>
    </row>
    <row r="1752" spans="1:21" customFormat="1" ht="15" x14ac:dyDescent="0.25">
      <c r="A1752" s="38" t="s">
        <v>5189</v>
      </c>
      <c r="B1752" s="39" t="s">
        <v>3499</v>
      </c>
      <c r="C1752" s="40" t="s">
        <v>3500</v>
      </c>
      <c r="D1752" s="57"/>
      <c r="E1752" s="45">
        <v>28</v>
      </c>
      <c r="F1752" s="45">
        <v>1820000</v>
      </c>
      <c r="G1752" s="42">
        <f t="shared" si="94"/>
        <v>70</v>
      </c>
      <c r="H1752" s="43">
        <f t="shared" si="93"/>
        <v>65000</v>
      </c>
      <c r="I1752" s="57"/>
      <c r="J1752" s="58"/>
      <c r="K1752" s="58"/>
      <c r="L1752" s="57" t="s">
        <v>7419</v>
      </c>
      <c r="M1752" s="57"/>
      <c r="N1752" t="s">
        <v>10939</v>
      </c>
      <c r="T1752" s="2">
        <v>0</v>
      </c>
      <c r="U1752" s="2">
        <f t="shared" si="95"/>
        <v>28</v>
      </c>
    </row>
    <row r="1753" spans="1:21" customFormat="1" ht="15" x14ac:dyDescent="0.25">
      <c r="A1753" s="38" t="s">
        <v>5189</v>
      </c>
      <c r="B1753" s="39" t="s">
        <v>3501</v>
      </c>
      <c r="C1753" s="40" t="s">
        <v>3502</v>
      </c>
      <c r="D1753" s="57"/>
      <c r="E1753" s="45">
        <v>3</v>
      </c>
      <c r="F1753" s="45">
        <v>1191000</v>
      </c>
      <c r="G1753" s="42">
        <f t="shared" si="94"/>
        <v>45.807692307692307</v>
      </c>
      <c r="H1753" s="43">
        <f t="shared" si="93"/>
        <v>397000</v>
      </c>
      <c r="I1753" s="57"/>
      <c r="J1753" s="58"/>
      <c r="K1753" s="58"/>
      <c r="L1753" s="57" t="s">
        <v>7419</v>
      </c>
      <c r="M1753" s="57"/>
      <c r="N1753" t="s">
        <v>10939</v>
      </c>
      <c r="T1753" s="2">
        <v>0</v>
      </c>
      <c r="U1753" s="2">
        <f t="shared" si="95"/>
        <v>3</v>
      </c>
    </row>
    <row r="1754" spans="1:21" customFormat="1" ht="15" x14ac:dyDescent="0.25">
      <c r="A1754" s="38" t="s">
        <v>5189</v>
      </c>
      <c r="B1754" s="39" t="s">
        <v>3503</v>
      </c>
      <c r="C1754" s="40" t="s">
        <v>3504</v>
      </c>
      <c r="D1754" s="57"/>
      <c r="E1754" s="45">
        <v>200</v>
      </c>
      <c r="F1754" s="45">
        <v>1500000</v>
      </c>
      <c r="G1754" s="42">
        <f t="shared" si="94"/>
        <v>57.692307692307693</v>
      </c>
      <c r="H1754" s="43">
        <f t="shared" si="93"/>
        <v>7500</v>
      </c>
      <c r="I1754" s="57"/>
      <c r="J1754" s="58"/>
      <c r="K1754" s="58"/>
      <c r="L1754" s="57" t="s">
        <v>7419</v>
      </c>
      <c r="M1754" s="57"/>
      <c r="N1754" t="s">
        <v>10939</v>
      </c>
      <c r="T1754" s="2">
        <v>50</v>
      </c>
      <c r="U1754" s="2">
        <f t="shared" si="95"/>
        <v>150</v>
      </c>
    </row>
    <row r="1755" spans="1:21" customFormat="1" ht="15" x14ac:dyDescent="0.25">
      <c r="A1755" s="38" t="s">
        <v>5189</v>
      </c>
      <c r="B1755" s="39" t="s">
        <v>3505</v>
      </c>
      <c r="C1755" s="40" t="s">
        <v>3506</v>
      </c>
      <c r="D1755" s="57"/>
      <c r="E1755" s="45">
        <v>200</v>
      </c>
      <c r="F1755" s="45">
        <v>1500000</v>
      </c>
      <c r="G1755" s="42">
        <f t="shared" si="94"/>
        <v>57.692307692307693</v>
      </c>
      <c r="H1755" s="43">
        <f t="shared" si="93"/>
        <v>7500</v>
      </c>
      <c r="I1755" s="57"/>
      <c r="J1755" s="58"/>
      <c r="K1755" s="58"/>
      <c r="L1755" s="57" t="s">
        <v>7419</v>
      </c>
      <c r="M1755" s="57"/>
      <c r="N1755" t="s">
        <v>10939</v>
      </c>
      <c r="T1755" s="2">
        <v>50</v>
      </c>
      <c r="U1755" s="2">
        <f t="shared" si="95"/>
        <v>150</v>
      </c>
    </row>
    <row r="1756" spans="1:21" customFormat="1" ht="15" x14ac:dyDescent="0.25">
      <c r="A1756" s="38" t="s">
        <v>5189</v>
      </c>
      <c r="B1756" s="39" t="s">
        <v>3507</v>
      </c>
      <c r="C1756" s="40" t="s">
        <v>3508</v>
      </c>
      <c r="D1756" s="57"/>
      <c r="E1756" s="45">
        <v>3</v>
      </c>
      <c r="F1756" s="45">
        <v>270000</v>
      </c>
      <c r="G1756" s="42">
        <f t="shared" si="94"/>
        <v>10.384615384615385</v>
      </c>
      <c r="H1756" s="43">
        <f t="shared" si="93"/>
        <v>90000</v>
      </c>
      <c r="I1756" s="57"/>
      <c r="J1756" s="58"/>
      <c r="K1756" s="58"/>
      <c r="L1756" s="57" t="s">
        <v>7419</v>
      </c>
      <c r="M1756" s="57"/>
      <c r="N1756" t="s">
        <v>10939</v>
      </c>
      <c r="T1756" s="2">
        <v>2</v>
      </c>
      <c r="U1756" s="2">
        <f t="shared" si="95"/>
        <v>1</v>
      </c>
    </row>
    <row r="1757" spans="1:21" customFormat="1" ht="15" x14ac:dyDescent="0.25">
      <c r="A1757" s="38" t="s">
        <v>5189</v>
      </c>
      <c r="B1757" s="39" t="s">
        <v>3509</v>
      </c>
      <c r="C1757" s="40" t="s">
        <v>3510</v>
      </c>
      <c r="D1757" s="57"/>
      <c r="E1757" s="45">
        <v>7</v>
      </c>
      <c r="F1757" s="45">
        <v>60200</v>
      </c>
      <c r="G1757" s="42">
        <f t="shared" si="94"/>
        <v>2.3153846153846156</v>
      </c>
      <c r="H1757" s="43">
        <f t="shared" si="93"/>
        <v>8600</v>
      </c>
      <c r="I1757" s="57"/>
      <c r="J1757" s="58"/>
      <c r="K1757" s="58"/>
      <c r="L1757" s="57" t="s">
        <v>7419</v>
      </c>
      <c r="M1757" s="57"/>
      <c r="N1757" t="s">
        <v>10939</v>
      </c>
      <c r="T1757" s="2">
        <v>7</v>
      </c>
      <c r="U1757" s="2">
        <f t="shared" si="95"/>
        <v>0</v>
      </c>
    </row>
    <row r="1758" spans="1:21" customFormat="1" ht="15" x14ac:dyDescent="0.25">
      <c r="A1758" s="38" t="s">
        <v>5189</v>
      </c>
      <c r="B1758" s="39" t="s">
        <v>3511</v>
      </c>
      <c r="C1758" s="40" t="s">
        <v>3512</v>
      </c>
      <c r="D1758" s="57"/>
      <c r="E1758" s="45">
        <v>7</v>
      </c>
      <c r="F1758" s="45">
        <v>11200</v>
      </c>
      <c r="G1758" s="42">
        <f t="shared" si="94"/>
        <v>0.43076923076923079</v>
      </c>
      <c r="H1758" s="43">
        <f t="shared" si="93"/>
        <v>1600</v>
      </c>
      <c r="I1758" s="57"/>
      <c r="J1758" s="58"/>
      <c r="K1758" s="58"/>
      <c r="L1758" s="57" t="s">
        <v>7419</v>
      </c>
      <c r="M1758" s="57"/>
      <c r="N1758" t="s">
        <v>10939</v>
      </c>
      <c r="T1758" s="2">
        <v>7</v>
      </c>
      <c r="U1758" s="2">
        <f t="shared" si="95"/>
        <v>0</v>
      </c>
    </row>
    <row r="1759" spans="1:21" customFormat="1" ht="15" x14ac:dyDescent="0.25">
      <c r="A1759" s="38" t="s">
        <v>5189</v>
      </c>
      <c r="B1759" s="39" t="s">
        <v>3513</v>
      </c>
      <c r="C1759" s="40" t="s">
        <v>3514</v>
      </c>
      <c r="D1759" s="57"/>
      <c r="E1759" s="45">
        <v>4</v>
      </c>
      <c r="F1759" s="45">
        <v>96000</v>
      </c>
      <c r="G1759" s="42">
        <f t="shared" si="94"/>
        <v>3.6923076923076925</v>
      </c>
      <c r="H1759" s="43">
        <f t="shared" si="93"/>
        <v>24000</v>
      </c>
      <c r="I1759" s="57"/>
      <c r="J1759" s="58"/>
      <c r="K1759" s="58"/>
      <c r="L1759" s="57" t="s">
        <v>7419</v>
      </c>
      <c r="M1759" s="57"/>
      <c r="N1759" t="s">
        <v>10939</v>
      </c>
      <c r="T1759" s="2">
        <v>4</v>
      </c>
      <c r="U1759" s="2">
        <f t="shared" si="95"/>
        <v>0</v>
      </c>
    </row>
    <row r="1760" spans="1:21" customFormat="1" ht="15" x14ac:dyDescent="0.25">
      <c r="A1760" s="38" t="s">
        <v>5189</v>
      </c>
      <c r="B1760" s="39" t="s">
        <v>3515</v>
      </c>
      <c r="C1760" s="40" t="s">
        <v>3516</v>
      </c>
      <c r="D1760" s="57"/>
      <c r="E1760" s="45">
        <v>10</v>
      </c>
      <c r="F1760" s="45">
        <v>40000</v>
      </c>
      <c r="G1760" s="42">
        <f t="shared" si="94"/>
        <v>1.5384615384615385</v>
      </c>
      <c r="H1760" s="43">
        <f t="shared" si="93"/>
        <v>4000</v>
      </c>
      <c r="I1760" s="57"/>
      <c r="J1760" s="58"/>
      <c r="K1760" s="58">
        <v>0</v>
      </c>
      <c r="L1760" s="57" t="s">
        <v>7420</v>
      </c>
      <c r="M1760" s="57"/>
      <c r="N1760" t="s">
        <v>10937</v>
      </c>
      <c r="O1760" s="2"/>
      <c r="P1760" s="2"/>
      <c r="Q1760" s="2"/>
      <c r="R1760" s="2"/>
      <c r="S1760" s="2"/>
      <c r="T1760" s="2">
        <v>10</v>
      </c>
      <c r="U1760" s="2">
        <f t="shared" si="95"/>
        <v>0</v>
      </c>
    </row>
    <row r="1761" spans="1:21" customFormat="1" ht="15" x14ac:dyDescent="0.25">
      <c r="A1761" s="38" t="s">
        <v>5189</v>
      </c>
      <c r="B1761" s="39" t="s">
        <v>3517</v>
      </c>
      <c r="C1761" s="40" t="s">
        <v>3518</v>
      </c>
      <c r="D1761" s="57"/>
      <c r="E1761" s="45">
        <v>2</v>
      </c>
      <c r="F1761" s="45">
        <v>200000</v>
      </c>
      <c r="G1761" s="42">
        <f t="shared" si="94"/>
        <v>7.6923076923076925</v>
      </c>
      <c r="H1761" s="43">
        <f t="shared" si="93"/>
        <v>100000</v>
      </c>
      <c r="I1761" s="57"/>
      <c r="J1761" s="58"/>
      <c r="K1761" s="58">
        <v>0</v>
      </c>
      <c r="L1761" s="57" t="s">
        <v>7420</v>
      </c>
      <c r="M1761" s="57"/>
      <c r="N1761" t="s">
        <v>10937</v>
      </c>
      <c r="O1761" s="2"/>
      <c r="P1761" s="2"/>
      <c r="Q1761" s="2"/>
      <c r="R1761" s="2"/>
      <c r="S1761" s="2"/>
      <c r="T1761" s="2">
        <v>2</v>
      </c>
      <c r="U1761" s="2">
        <f t="shared" si="95"/>
        <v>0</v>
      </c>
    </row>
    <row r="1762" spans="1:21" customFormat="1" ht="15" x14ac:dyDescent="0.25">
      <c r="A1762" s="38" t="s">
        <v>5189</v>
      </c>
      <c r="B1762" s="39" t="s">
        <v>3519</v>
      </c>
      <c r="C1762" s="40" t="s">
        <v>3520</v>
      </c>
      <c r="D1762" s="57"/>
      <c r="E1762" s="45">
        <v>4</v>
      </c>
      <c r="F1762" s="45">
        <v>6680000</v>
      </c>
      <c r="G1762" s="42">
        <f t="shared" si="94"/>
        <v>256.92307692307691</v>
      </c>
      <c r="H1762" s="43">
        <f t="shared" si="93"/>
        <v>1670000</v>
      </c>
      <c r="I1762" s="57"/>
      <c r="J1762" s="58"/>
      <c r="K1762" s="58">
        <v>0</v>
      </c>
      <c r="L1762" s="57" t="s">
        <v>7420</v>
      </c>
      <c r="M1762" s="57"/>
      <c r="N1762" t="s">
        <v>10937</v>
      </c>
      <c r="O1762" s="2"/>
      <c r="P1762" s="2"/>
      <c r="Q1762" s="2"/>
      <c r="R1762" s="2"/>
      <c r="S1762" s="2"/>
      <c r="T1762" s="2">
        <v>4</v>
      </c>
      <c r="U1762" s="2">
        <f t="shared" si="95"/>
        <v>0</v>
      </c>
    </row>
    <row r="1763" spans="1:21" customFormat="1" ht="15" x14ac:dyDescent="0.25">
      <c r="A1763" s="38" t="s">
        <v>5189</v>
      </c>
      <c r="B1763" s="39" t="s">
        <v>3521</v>
      </c>
      <c r="C1763" s="40" t="s">
        <v>3522</v>
      </c>
      <c r="D1763" s="57"/>
      <c r="E1763" s="45">
        <v>4</v>
      </c>
      <c r="F1763" s="45">
        <v>11025000</v>
      </c>
      <c r="G1763" s="42">
        <f t="shared" si="94"/>
        <v>424.03846153846155</v>
      </c>
      <c r="H1763" s="43">
        <f t="shared" si="93"/>
        <v>2756250</v>
      </c>
      <c r="I1763" s="57"/>
      <c r="J1763" s="58"/>
      <c r="K1763" s="58"/>
      <c r="L1763" s="57" t="s">
        <v>7419</v>
      </c>
      <c r="M1763" s="57"/>
      <c r="N1763" t="s">
        <v>10939</v>
      </c>
      <c r="T1763" s="2">
        <v>3</v>
      </c>
      <c r="U1763" s="2">
        <f t="shared" si="95"/>
        <v>1</v>
      </c>
    </row>
    <row r="1764" spans="1:21" customFormat="1" ht="15" x14ac:dyDescent="0.25">
      <c r="A1764" s="38" t="s">
        <v>5189</v>
      </c>
      <c r="B1764" s="39" t="s">
        <v>3523</v>
      </c>
      <c r="C1764" s="40" t="s">
        <v>3524</v>
      </c>
      <c r="D1764" s="57"/>
      <c r="E1764" s="45">
        <v>1</v>
      </c>
      <c r="F1764" s="45">
        <v>1112000</v>
      </c>
      <c r="G1764" s="42">
        <f t="shared" si="94"/>
        <v>42.769230769230766</v>
      </c>
      <c r="H1764" s="43">
        <f t="shared" si="93"/>
        <v>1112000</v>
      </c>
      <c r="I1764" s="57"/>
      <c r="J1764" s="58"/>
      <c r="K1764" s="58">
        <v>0</v>
      </c>
      <c r="L1764" s="57" t="s">
        <v>7420</v>
      </c>
      <c r="M1764" s="57"/>
      <c r="N1764" t="s">
        <v>10937</v>
      </c>
      <c r="O1764" s="2"/>
      <c r="P1764" s="2"/>
      <c r="Q1764" s="2"/>
      <c r="R1764" s="2"/>
      <c r="S1764" s="2"/>
      <c r="T1764" s="2">
        <v>1</v>
      </c>
      <c r="U1764" s="2">
        <f t="shared" si="95"/>
        <v>0</v>
      </c>
    </row>
    <row r="1765" spans="1:21" customFormat="1" ht="15" x14ac:dyDescent="0.25">
      <c r="A1765" s="38" t="s">
        <v>5189</v>
      </c>
      <c r="B1765" s="39" t="s">
        <v>3525</v>
      </c>
      <c r="C1765" s="40" t="s">
        <v>3526</v>
      </c>
      <c r="D1765" s="57"/>
      <c r="E1765" s="45">
        <v>10</v>
      </c>
      <c r="F1765" s="45">
        <v>4300000</v>
      </c>
      <c r="G1765" s="42">
        <f t="shared" si="94"/>
        <v>165.38461538461539</v>
      </c>
      <c r="H1765" s="43">
        <f t="shared" si="93"/>
        <v>430000</v>
      </c>
      <c r="I1765" s="57"/>
      <c r="J1765" s="58"/>
      <c r="K1765" s="58">
        <v>0</v>
      </c>
      <c r="L1765" s="57" t="s">
        <v>7420</v>
      </c>
      <c r="M1765" s="57"/>
      <c r="N1765" t="s">
        <v>10937</v>
      </c>
      <c r="O1765" s="2"/>
      <c r="P1765" s="2"/>
      <c r="Q1765" s="2"/>
      <c r="R1765" s="2"/>
      <c r="S1765" s="2"/>
      <c r="T1765" s="2">
        <v>10</v>
      </c>
      <c r="U1765" s="2">
        <f t="shared" si="95"/>
        <v>0</v>
      </c>
    </row>
    <row r="1766" spans="1:21" customFormat="1" ht="15" x14ac:dyDescent="0.25">
      <c r="A1766" s="38" t="s">
        <v>5189</v>
      </c>
      <c r="B1766" s="39" t="s">
        <v>3527</v>
      </c>
      <c r="C1766" s="40" t="s">
        <v>3528</v>
      </c>
      <c r="D1766" s="57"/>
      <c r="E1766" s="45">
        <v>8</v>
      </c>
      <c r="F1766" s="45">
        <v>41411928.571428597</v>
      </c>
      <c r="G1766" s="42">
        <f t="shared" si="94"/>
        <v>1592.7664835164844</v>
      </c>
      <c r="H1766" s="43">
        <f t="shared" si="93"/>
        <v>5176491.0714285746</v>
      </c>
      <c r="I1766" s="57"/>
      <c r="J1766" s="58"/>
      <c r="K1766" s="58"/>
      <c r="L1766" s="57" t="s">
        <v>7419</v>
      </c>
      <c r="M1766" s="57"/>
      <c r="N1766" t="s">
        <v>10939</v>
      </c>
      <c r="T1766" s="2">
        <v>8</v>
      </c>
      <c r="U1766" s="2">
        <f t="shared" si="95"/>
        <v>0</v>
      </c>
    </row>
    <row r="1767" spans="1:21" customFormat="1" ht="15" x14ac:dyDescent="0.25">
      <c r="A1767" s="38" t="s">
        <v>5189</v>
      </c>
      <c r="B1767" s="39" t="s">
        <v>3529</v>
      </c>
      <c r="C1767" s="40" t="s">
        <v>3530</v>
      </c>
      <c r="D1767" s="57"/>
      <c r="E1767" s="45">
        <v>1</v>
      </c>
      <c r="F1767" s="45">
        <v>11000000</v>
      </c>
      <c r="G1767" s="42">
        <f t="shared" si="94"/>
        <v>423.07692307692309</v>
      </c>
      <c r="H1767" s="43">
        <f t="shared" si="93"/>
        <v>11000000</v>
      </c>
      <c r="I1767" s="57"/>
      <c r="J1767" s="58"/>
      <c r="K1767" s="58"/>
      <c r="L1767" s="57" t="s">
        <v>7419</v>
      </c>
      <c r="M1767" s="57"/>
      <c r="N1767" t="s">
        <v>10939</v>
      </c>
      <c r="T1767" s="2">
        <v>6</v>
      </c>
      <c r="U1767" s="2">
        <f t="shared" si="95"/>
        <v>-5</v>
      </c>
    </row>
    <row r="1768" spans="1:21" customFormat="1" ht="15" x14ac:dyDescent="0.25">
      <c r="A1768" s="38" t="s">
        <v>5189</v>
      </c>
      <c r="B1768" s="39" t="s">
        <v>3531</v>
      </c>
      <c r="C1768" s="40" t="s">
        <v>3532</v>
      </c>
      <c r="D1768" s="57"/>
      <c r="E1768" s="45">
        <v>6</v>
      </c>
      <c r="F1768" s="45">
        <v>69000000</v>
      </c>
      <c r="G1768" s="42">
        <f t="shared" si="94"/>
        <v>2653.8461538461538</v>
      </c>
      <c r="H1768" s="43">
        <f t="shared" si="93"/>
        <v>11500000</v>
      </c>
      <c r="I1768" s="57"/>
      <c r="J1768" s="58"/>
      <c r="K1768" s="58"/>
      <c r="L1768" s="57" t="s">
        <v>7419</v>
      </c>
      <c r="M1768" s="57"/>
      <c r="N1768" t="s">
        <v>10939</v>
      </c>
      <c r="T1768" s="2">
        <v>8</v>
      </c>
      <c r="U1768" s="2">
        <f t="shared" si="95"/>
        <v>-2</v>
      </c>
    </row>
    <row r="1769" spans="1:21" customFormat="1" ht="15" x14ac:dyDescent="0.25">
      <c r="A1769" s="38" t="s">
        <v>5189</v>
      </c>
      <c r="B1769" s="39" t="s">
        <v>3533</v>
      </c>
      <c r="C1769" s="40" t="s">
        <v>3534</v>
      </c>
      <c r="D1769" s="57"/>
      <c r="E1769" s="45">
        <v>2</v>
      </c>
      <c r="F1769" s="45">
        <v>9760000</v>
      </c>
      <c r="G1769" s="42">
        <f t="shared" si="94"/>
        <v>375.38461538461536</v>
      </c>
      <c r="H1769" s="43">
        <f t="shared" si="93"/>
        <v>4880000</v>
      </c>
      <c r="I1769" s="57"/>
      <c r="J1769" s="58"/>
      <c r="K1769" s="58"/>
      <c r="L1769" s="57" t="s">
        <v>7419</v>
      </c>
      <c r="M1769" s="57"/>
      <c r="N1769" t="s">
        <v>10939</v>
      </c>
      <c r="T1769" s="2">
        <v>2</v>
      </c>
      <c r="U1769" s="2">
        <f t="shared" si="95"/>
        <v>0</v>
      </c>
    </row>
    <row r="1770" spans="1:21" customFormat="1" ht="15" x14ac:dyDescent="0.25">
      <c r="A1770" s="38" t="s">
        <v>5189</v>
      </c>
      <c r="B1770" s="39" t="s">
        <v>3535</v>
      </c>
      <c r="C1770" s="40" t="s">
        <v>3536</v>
      </c>
      <c r="D1770" s="57"/>
      <c r="E1770" s="45">
        <v>2</v>
      </c>
      <c r="F1770" s="45">
        <v>528000</v>
      </c>
      <c r="G1770" s="42">
        <f t="shared" si="94"/>
        <v>20.307692307692307</v>
      </c>
      <c r="H1770" s="43">
        <f t="shared" si="93"/>
        <v>264000</v>
      </c>
      <c r="I1770" s="57"/>
      <c r="J1770" s="58"/>
      <c r="K1770" s="58">
        <v>0</v>
      </c>
      <c r="L1770" s="57" t="s">
        <v>7420</v>
      </c>
      <c r="M1770" s="57"/>
      <c r="N1770" t="s">
        <v>10937</v>
      </c>
      <c r="O1770" s="2"/>
      <c r="P1770" s="2"/>
      <c r="Q1770" s="2"/>
      <c r="R1770" s="2"/>
      <c r="S1770" s="2"/>
      <c r="T1770" s="2">
        <v>2</v>
      </c>
      <c r="U1770" s="2">
        <f t="shared" si="95"/>
        <v>0</v>
      </c>
    </row>
    <row r="1771" spans="1:21" customFormat="1" ht="15" x14ac:dyDescent="0.25">
      <c r="A1771" s="38" t="s">
        <v>5189</v>
      </c>
      <c r="B1771" s="39" t="s">
        <v>3537</v>
      </c>
      <c r="C1771" s="40" t="s">
        <v>3538</v>
      </c>
      <c r="D1771" s="57"/>
      <c r="E1771" s="45">
        <v>2</v>
      </c>
      <c r="F1771" s="45">
        <v>528000</v>
      </c>
      <c r="G1771" s="42">
        <f t="shared" si="94"/>
        <v>20.307692307692307</v>
      </c>
      <c r="H1771" s="43">
        <f t="shared" si="93"/>
        <v>264000</v>
      </c>
      <c r="I1771" s="57"/>
      <c r="J1771" s="58"/>
      <c r="K1771" s="58">
        <v>0</v>
      </c>
      <c r="L1771" s="57" t="s">
        <v>7420</v>
      </c>
      <c r="M1771" s="57"/>
      <c r="N1771" t="s">
        <v>10937</v>
      </c>
      <c r="O1771" s="2"/>
      <c r="P1771" s="2"/>
      <c r="Q1771" s="2"/>
      <c r="R1771" s="2"/>
      <c r="S1771" s="2"/>
      <c r="T1771" s="2">
        <v>2</v>
      </c>
      <c r="U1771" s="2">
        <f t="shared" si="95"/>
        <v>0</v>
      </c>
    </row>
    <row r="1772" spans="1:21" customFormat="1" ht="15" x14ac:dyDescent="0.25">
      <c r="A1772" s="38" t="s">
        <v>5189</v>
      </c>
      <c r="B1772" s="39" t="s">
        <v>3539</v>
      </c>
      <c r="C1772" s="40" t="s">
        <v>3540</v>
      </c>
      <c r="D1772" s="57"/>
      <c r="E1772" s="45">
        <v>100</v>
      </c>
      <c r="F1772" s="45">
        <v>6250000</v>
      </c>
      <c r="G1772" s="42">
        <f t="shared" si="94"/>
        <v>240.38461538461539</v>
      </c>
      <c r="H1772" s="43">
        <f t="shared" si="93"/>
        <v>62500</v>
      </c>
      <c r="I1772" s="57"/>
      <c r="J1772" s="58"/>
      <c r="K1772" s="58"/>
      <c r="L1772" s="57" t="s">
        <v>7419</v>
      </c>
      <c r="M1772" s="57"/>
      <c r="N1772" t="s">
        <v>10939</v>
      </c>
      <c r="T1772" s="2">
        <v>200</v>
      </c>
      <c r="U1772" s="2">
        <f t="shared" si="95"/>
        <v>-100</v>
      </c>
    </row>
    <row r="1773" spans="1:21" customFormat="1" ht="15" x14ac:dyDescent="0.25">
      <c r="A1773" s="38" t="s">
        <v>5189</v>
      </c>
      <c r="B1773" s="39" t="s">
        <v>3541</v>
      </c>
      <c r="C1773" s="40" t="s">
        <v>3542</v>
      </c>
      <c r="D1773" s="57"/>
      <c r="E1773" s="45">
        <v>18</v>
      </c>
      <c r="F1773" s="45">
        <v>6840000</v>
      </c>
      <c r="G1773" s="42">
        <f t="shared" si="94"/>
        <v>263.07692307692309</v>
      </c>
      <c r="H1773" s="43">
        <f t="shared" si="93"/>
        <v>380000</v>
      </c>
      <c r="I1773" s="57"/>
      <c r="J1773" s="58"/>
      <c r="K1773" s="58"/>
      <c r="L1773" s="57" t="s">
        <v>7419</v>
      </c>
      <c r="M1773" s="57"/>
      <c r="N1773" t="s">
        <v>10939</v>
      </c>
      <c r="T1773" s="2">
        <v>17</v>
      </c>
      <c r="U1773" s="2">
        <f t="shared" si="95"/>
        <v>1</v>
      </c>
    </row>
    <row r="1774" spans="1:21" customFormat="1" ht="15" x14ac:dyDescent="0.25">
      <c r="A1774" s="38" t="s">
        <v>5189</v>
      </c>
      <c r="B1774" s="39" t="s">
        <v>3543</v>
      </c>
      <c r="C1774" s="40" t="s">
        <v>3544</v>
      </c>
      <c r="D1774" s="57"/>
      <c r="E1774" s="45">
        <v>13</v>
      </c>
      <c r="F1774" s="45">
        <v>40300000</v>
      </c>
      <c r="G1774" s="42">
        <f t="shared" si="94"/>
        <v>1550</v>
      </c>
      <c r="H1774" s="43">
        <f t="shared" si="93"/>
        <v>3100000</v>
      </c>
      <c r="I1774" s="57"/>
      <c r="J1774" s="58"/>
      <c r="K1774" s="58"/>
      <c r="L1774" s="57" t="s">
        <v>7419</v>
      </c>
      <c r="M1774" s="57"/>
      <c r="N1774" t="s">
        <v>10939</v>
      </c>
      <c r="T1774" s="2">
        <v>17</v>
      </c>
      <c r="U1774" s="2">
        <f t="shared" si="95"/>
        <v>-4</v>
      </c>
    </row>
    <row r="1775" spans="1:21" customFormat="1" ht="15" x14ac:dyDescent="0.25">
      <c r="A1775" s="38" t="s">
        <v>5189</v>
      </c>
      <c r="B1775" s="39" t="s">
        <v>3545</v>
      </c>
      <c r="C1775" s="40" t="s">
        <v>3546</v>
      </c>
      <c r="D1775" s="57"/>
      <c r="E1775" s="45">
        <v>21</v>
      </c>
      <c r="F1775" s="45">
        <v>43713026.494565234</v>
      </c>
      <c r="G1775" s="42">
        <f t="shared" si="94"/>
        <v>1681.2702497909704</v>
      </c>
      <c r="H1775" s="43">
        <f t="shared" si="93"/>
        <v>2081572.6902173921</v>
      </c>
      <c r="I1775" s="57"/>
      <c r="J1775" s="58"/>
      <c r="K1775" s="58"/>
      <c r="L1775" s="57" t="s">
        <v>7419</v>
      </c>
      <c r="M1775" s="57"/>
      <c r="N1775" t="s">
        <v>10939</v>
      </c>
      <c r="T1775" s="2">
        <v>12</v>
      </c>
      <c r="U1775" s="2">
        <f t="shared" si="95"/>
        <v>9</v>
      </c>
    </row>
    <row r="1776" spans="1:21" customFormat="1" ht="15" x14ac:dyDescent="0.25">
      <c r="A1776" s="38" t="s">
        <v>5189</v>
      </c>
      <c r="B1776" s="39" t="s">
        <v>3547</v>
      </c>
      <c r="C1776" s="39" t="s">
        <v>3548</v>
      </c>
      <c r="D1776" s="57"/>
      <c r="E1776" s="45">
        <v>1</v>
      </c>
      <c r="F1776" s="45">
        <v>200000</v>
      </c>
      <c r="G1776" s="42">
        <f t="shared" si="94"/>
        <v>7.6923076923076925</v>
      </c>
      <c r="H1776" s="43">
        <f t="shared" si="93"/>
        <v>200000</v>
      </c>
      <c r="I1776" s="57"/>
      <c r="J1776" s="58"/>
      <c r="K1776" s="58"/>
      <c r="L1776" s="57" t="s">
        <v>7419</v>
      </c>
      <c r="M1776" s="57"/>
      <c r="N1776" t="s">
        <v>10939</v>
      </c>
      <c r="T1776" s="2">
        <v>10</v>
      </c>
      <c r="U1776" s="2">
        <f t="shared" si="95"/>
        <v>-9</v>
      </c>
    </row>
    <row r="1777" spans="1:21" customFormat="1" ht="15" x14ac:dyDescent="0.25">
      <c r="A1777" s="38" t="s">
        <v>5189</v>
      </c>
      <c r="B1777" s="39" t="s">
        <v>3549</v>
      </c>
      <c r="C1777" s="39" t="s">
        <v>3550</v>
      </c>
      <c r="D1777" s="57"/>
      <c r="E1777" s="45">
        <v>4</v>
      </c>
      <c r="F1777" s="45">
        <v>3600000</v>
      </c>
      <c r="G1777" s="42">
        <f t="shared" si="94"/>
        <v>138.46153846153845</v>
      </c>
      <c r="H1777" s="43">
        <f t="shared" si="93"/>
        <v>900000</v>
      </c>
      <c r="I1777" s="57"/>
      <c r="J1777" s="58"/>
      <c r="K1777" s="58"/>
      <c r="L1777" s="57" t="s">
        <v>7419</v>
      </c>
      <c r="M1777" s="57"/>
      <c r="N1777" t="s">
        <v>10939</v>
      </c>
      <c r="T1777" s="2">
        <v>8</v>
      </c>
      <c r="U1777" s="2">
        <f t="shared" si="95"/>
        <v>-4</v>
      </c>
    </row>
    <row r="1778" spans="1:21" customFormat="1" ht="22.5" x14ac:dyDescent="0.25">
      <c r="A1778" s="38" t="s">
        <v>5189</v>
      </c>
      <c r="B1778" s="39" t="s">
        <v>3551</v>
      </c>
      <c r="C1778" s="39" t="s">
        <v>3552</v>
      </c>
      <c r="D1778" s="57"/>
      <c r="E1778" s="45">
        <v>10</v>
      </c>
      <c r="F1778" s="45">
        <v>1550000</v>
      </c>
      <c r="G1778" s="42">
        <f t="shared" si="94"/>
        <v>59.615384615384613</v>
      </c>
      <c r="H1778" s="43">
        <f t="shared" si="93"/>
        <v>155000</v>
      </c>
      <c r="I1778" s="57"/>
      <c r="J1778" s="58"/>
      <c r="K1778" s="58"/>
      <c r="L1778" s="57" t="s">
        <v>7419</v>
      </c>
      <c r="M1778" s="57"/>
      <c r="N1778" t="s">
        <v>10939</v>
      </c>
      <c r="T1778" s="2">
        <v>7</v>
      </c>
      <c r="U1778" s="2">
        <f t="shared" si="95"/>
        <v>3</v>
      </c>
    </row>
    <row r="1779" spans="1:21" customFormat="1" ht="15" x14ac:dyDescent="0.25">
      <c r="A1779" s="38" t="s">
        <v>5189</v>
      </c>
      <c r="B1779" s="39" t="s">
        <v>3553</v>
      </c>
      <c r="C1779" s="39" t="s">
        <v>3554</v>
      </c>
      <c r="D1779" s="57"/>
      <c r="E1779" s="45">
        <v>9</v>
      </c>
      <c r="F1779" s="45">
        <v>51300000</v>
      </c>
      <c r="G1779" s="42">
        <f t="shared" si="94"/>
        <v>1973.0769230769231</v>
      </c>
      <c r="H1779" s="43">
        <f t="shared" si="93"/>
        <v>5700000</v>
      </c>
      <c r="I1779" s="57"/>
      <c r="J1779" s="58"/>
      <c r="K1779" s="58"/>
      <c r="L1779" s="57" t="s">
        <v>7419</v>
      </c>
      <c r="M1779" s="57"/>
      <c r="N1779" t="s">
        <v>10939</v>
      </c>
      <c r="T1779" s="2">
        <v>17</v>
      </c>
      <c r="U1779" s="2">
        <f t="shared" si="95"/>
        <v>-8</v>
      </c>
    </row>
    <row r="1780" spans="1:21" customFormat="1" ht="15" x14ac:dyDescent="0.25">
      <c r="A1780" s="38" t="s">
        <v>5189</v>
      </c>
      <c r="B1780" s="39" t="s">
        <v>3555</v>
      </c>
      <c r="C1780" s="39" t="s">
        <v>3556</v>
      </c>
      <c r="D1780" s="57"/>
      <c r="E1780" s="45">
        <v>4</v>
      </c>
      <c r="F1780" s="45">
        <v>1328000</v>
      </c>
      <c r="G1780" s="42">
        <f t="shared" si="94"/>
        <v>51.07692307692308</v>
      </c>
      <c r="H1780" s="43">
        <f t="shared" si="93"/>
        <v>332000</v>
      </c>
      <c r="I1780" s="57"/>
      <c r="J1780" s="58"/>
      <c r="K1780" s="58">
        <v>0</v>
      </c>
      <c r="L1780" s="57" t="s">
        <v>7420</v>
      </c>
      <c r="M1780" s="57"/>
      <c r="N1780" t="s">
        <v>10937</v>
      </c>
      <c r="O1780" s="2"/>
      <c r="P1780" s="2"/>
      <c r="Q1780" s="2"/>
      <c r="R1780" s="2"/>
      <c r="S1780" s="2"/>
      <c r="T1780" s="2">
        <v>9</v>
      </c>
      <c r="U1780" s="2">
        <f t="shared" si="95"/>
        <v>-5</v>
      </c>
    </row>
    <row r="1781" spans="1:21" customFormat="1" ht="15" x14ac:dyDescent="0.25">
      <c r="A1781" s="38" t="s">
        <v>5189</v>
      </c>
      <c r="B1781" s="39" t="s">
        <v>3557</v>
      </c>
      <c r="C1781" s="39" t="s">
        <v>3558</v>
      </c>
      <c r="D1781" s="57"/>
      <c r="E1781" s="45">
        <v>9</v>
      </c>
      <c r="F1781" s="45">
        <v>52200000</v>
      </c>
      <c r="G1781" s="42">
        <f t="shared" si="94"/>
        <v>2007.6923076923076</v>
      </c>
      <c r="H1781" s="43">
        <f t="shared" si="93"/>
        <v>5800000</v>
      </c>
      <c r="I1781" s="57"/>
      <c r="J1781" s="58"/>
      <c r="K1781" s="58"/>
      <c r="L1781" s="57" t="s">
        <v>7419</v>
      </c>
      <c r="M1781" s="57"/>
      <c r="N1781" t="s">
        <v>10939</v>
      </c>
      <c r="T1781" s="2">
        <v>17</v>
      </c>
      <c r="U1781" s="2">
        <f t="shared" si="95"/>
        <v>-8</v>
      </c>
    </row>
    <row r="1782" spans="1:21" customFormat="1" ht="22.5" x14ac:dyDescent="0.25">
      <c r="A1782" s="38" t="s">
        <v>5189</v>
      </c>
      <c r="B1782" s="39" t="s">
        <v>3559</v>
      </c>
      <c r="C1782" s="39" t="s">
        <v>3560</v>
      </c>
      <c r="D1782" s="57"/>
      <c r="E1782" s="45">
        <v>12</v>
      </c>
      <c r="F1782" s="45">
        <v>2280000</v>
      </c>
      <c r="G1782" s="42">
        <f t="shared" si="94"/>
        <v>87.692307692307693</v>
      </c>
      <c r="H1782" s="43">
        <f t="shared" si="93"/>
        <v>190000</v>
      </c>
      <c r="I1782" s="57"/>
      <c r="J1782" s="58"/>
      <c r="K1782" s="58"/>
      <c r="L1782" s="57" t="s">
        <v>7419</v>
      </c>
      <c r="M1782" s="57"/>
      <c r="N1782" t="s">
        <v>10939</v>
      </c>
      <c r="T1782" s="2">
        <v>0</v>
      </c>
      <c r="U1782" s="2">
        <f t="shared" si="95"/>
        <v>12</v>
      </c>
    </row>
    <row r="1783" spans="1:21" customFormat="1" ht="15" x14ac:dyDescent="0.25">
      <c r="A1783" s="38" t="s">
        <v>5189</v>
      </c>
      <c r="B1783" s="39" t="s">
        <v>3561</v>
      </c>
      <c r="C1783" s="39" t="s">
        <v>3562</v>
      </c>
      <c r="D1783" s="57"/>
      <c r="E1783" s="45">
        <v>11</v>
      </c>
      <c r="F1783" s="45">
        <v>944095.28172240127</v>
      </c>
      <c r="G1783" s="42">
        <f t="shared" si="94"/>
        <v>36.311356989323123</v>
      </c>
      <c r="H1783" s="43">
        <f t="shared" si="93"/>
        <v>85826.843792945569</v>
      </c>
      <c r="I1783" s="57"/>
      <c r="J1783" s="58"/>
      <c r="K1783" s="58"/>
      <c r="L1783" s="57" t="s">
        <v>7419</v>
      </c>
      <c r="M1783" s="57"/>
      <c r="N1783" t="s">
        <v>10939</v>
      </c>
      <c r="T1783" s="2">
        <v>33</v>
      </c>
      <c r="U1783" s="2">
        <f t="shared" si="95"/>
        <v>-22</v>
      </c>
    </row>
    <row r="1784" spans="1:21" customFormat="1" ht="22.5" x14ac:dyDescent="0.25">
      <c r="A1784" s="38" t="s">
        <v>5189</v>
      </c>
      <c r="B1784" s="39" t="s">
        <v>3563</v>
      </c>
      <c r="C1784" s="39" t="s">
        <v>3564</v>
      </c>
      <c r="D1784" s="57"/>
      <c r="E1784" s="45">
        <v>2</v>
      </c>
      <c r="F1784" s="45">
        <v>9370000</v>
      </c>
      <c r="G1784" s="42">
        <f t="shared" si="94"/>
        <v>360.38461538461536</v>
      </c>
      <c r="H1784" s="43">
        <f t="shared" si="93"/>
        <v>4685000</v>
      </c>
      <c r="I1784" s="57"/>
      <c r="J1784" s="58"/>
      <c r="K1784" s="58"/>
      <c r="L1784" s="57" t="s">
        <v>7419</v>
      </c>
      <c r="M1784" s="57"/>
      <c r="N1784" t="s">
        <v>10939</v>
      </c>
      <c r="T1784" s="2">
        <v>2</v>
      </c>
      <c r="U1784" s="2">
        <f t="shared" si="95"/>
        <v>0</v>
      </c>
    </row>
    <row r="1785" spans="1:21" customFormat="1" ht="15" x14ac:dyDescent="0.25">
      <c r="A1785" s="38" t="s">
        <v>5189</v>
      </c>
      <c r="B1785" s="39" t="s">
        <v>3565</v>
      </c>
      <c r="C1785" s="39" t="s">
        <v>3566</v>
      </c>
      <c r="D1785" s="57"/>
      <c r="E1785" s="45">
        <v>2</v>
      </c>
      <c r="F1785" s="45">
        <v>2800000</v>
      </c>
      <c r="G1785" s="42">
        <f t="shared" si="94"/>
        <v>107.69230769230769</v>
      </c>
      <c r="H1785" s="43">
        <f t="shared" si="93"/>
        <v>1400000</v>
      </c>
      <c r="I1785" s="57"/>
      <c r="J1785" s="58"/>
      <c r="K1785" s="58"/>
      <c r="L1785" s="57" t="s">
        <v>7419</v>
      </c>
      <c r="M1785" s="57"/>
      <c r="N1785" t="s">
        <v>10939</v>
      </c>
      <c r="T1785" s="2">
        <v>2</v>
      </c>
      <c r="U1785" s="2">
        <f t="shared" si="95"/>
        <v>0</v>
      </c>
    </row>
    <row r="1786" spans="1:21" customFormat="1" ht="15" x14ac:dyDescent="0.25">
      <c r="A1786" s="38" t="s">
        <v>5189</v>
      </c>
      <c r="B1786" s="39" t="s">
        <v>3567</v>
      </c>
      <c r="C1786" s="39" t="s">
        <v>3568</v>
      </c>
      <c r="D1786" s="57"/>
      <c r="E1786" s="45">
        <v>8</v>
      </c>
      <c r="F1786" s="45">
        <v>1760000</v>
      </c>
      <c r="G1786" s="42">
        <f t="shared" si="94"/>
        <v>67.692307692307693</v>
      </c>
      <c r="H1786" s="43">
        <f t="shared" si="93"/>
        <v>220000</v>
      </c>
      <c r="I1786" s="57"/>
      <c r="J1786" s="58"/>
      <c r="K1786" s="58"/>
      <c r="L1786" s="57" t="s">
        <v>7419</v>
      </c>
      <c r="M1786" s="57"/>
      <c r="N1786" t="s">
        <v>10939</v>
      </c>
      <c r="T1786" s="2">
        <v>6</v>
      </c>
      <c r="U1786" s="2">
        <f t="shared" si="95"/>
        <v>2</v>
      </c>
    </row>
    <row r="1787" spans="1:21" customFormat="1" ht="15" x14ac:dyDescent="0.25">
      <c r="A1787" s="38" t="s">
        <v>5189</v>
      </c>
      <c r="B1787" s="39" t="s">
        <v>3569</v>
      </c>
      <c r="C1787" s="39" t="s">
        <v>3570</v>
      </c>
      <c r="D1787" s="57"/>
      <c r="E1787" s="45">
        <v>4</v>
      </c>
      <c r="F1787" s="45">
        <v>2052000</v>
      </c>
      <c r="G1787" s="42">
        <f t="shared" si="94"/>
        <v>78.92307692307692</v>
      </c>
      <c r="H1787" s="43">
        <f t="shared" si="93"/>
        <v>513000</v>
      </c>
      <c r="I1787" s="57"/>
      <c r="J1787" s="58"/>
      <c r="K1787" s="58"/>
      <c r="L1787" s="57" t="s">
        <v>7419</v>
      </c>
      <c r="M1787" s="57"/>
      <c r="N1787" t="s">
        <v>10939</v>
      </c>
      <c r="T1787" s="2">
        <v>3</v>
      </c>
      <c r="U1787" s="2">
        <f t="shared" si="95"/>
        <v>1</v>
      </c>
    </row>
    <row r="1788" spans="1:21" customFormat="1" ht="22.5" x14ac:dyDescent="0.25">
      <c r="A1788" s="38" t="s">
        <v>5189</v>
      </c>
      <c r="B1788" s="39" t="s">
        <v>3571</v>
      </c>
      <c r="C1788" s="39" t="s">
        <v>3572</v>
      </c>
      <c r="D1788" s="57"/>
      <c r="E1788" s="45">
        <v>31</v>
      </c>
      <c r="F1788" s="45">
        <v>1249238</v>
      </c>
      <c r="G1788" s="42">
        <f t="shared" si="94"/>
        <v>48.047615384615384</v>
      </c>
      <c r="H1788" s="43">
        <f t="shared" si="93"/>
        <v>40298</v>
      </c>
      <c r="I1788" s="57"/>
      <c r="J1788" s="58"/>
      <c r="K1788" s="58"/>
      <c r="L1788" s="57" t="s">
        <v>7419</v>
      </c>
      <c r="M1788" s="57"/>
      <c r="N1788" t="s">
        <v>10939</v>
      </c>
      <c r="T1788" s="2">
        <v>29</v>
      </c>
      <c r="U1788" s="2">
        <f t="shared" si="95"/>
        <v>2</v>
      </c>
    </row>
    <row r="1789" spans="1:21" customFormat="1" ht="15" x14ac:dyDescent="0.25">
      <c r="A1789" s="38" t="s">
        <v>5189</v>
      </c>
      <c r="B1789" s="39" t="s">
        <v>3573</v>
      </c>
      <c r="C1789" s="39" t="s">
        <v>3574</v>
      </c>
      <c r="D1789" s="57"/>
      <c r="E1789" s="45">
        <v>12</v>
      </c>
      <c r="F1789" s="45">
        <v>111534364.59903383</v>
      </c>
      <c r="G1789" s="42">
        <f t="shared" si="94"/>
        <v>4289.7832538089933</v>
      </c>
      <c r="H1789" s="43">
        <f t="shared" si="93"/>
        <v>9294530.38325282</v>
      </c>
      <c r="I1789" s="57"/>
      <c r="J1789" s="58"/>
      <c r="K1789" s="58"/>
      <c r="L1789" s="57" t="s">
        <v>7419</v>
      </c>
      <c r="M1789" s="57"/>
      <c r="N1789" t="s">
        <v>10939</v>
      </c>
      <c r="T1789" s="2">
        <v>10</v>
      </c>
      <c r="U1789" s="2">
        <f t="shared" si="95"/>
        <v>2</v>
      </c>
    </row>
    <row r="1790" spans="1:21" customFormat="1" ht="15" x14ac:dyDescent="0.25">
      <c r="A1790" s="38" t="s">
        <v>5189</v>
      </c>
      <c r="B1790" s="39" t="s">
        <v>3575</v>
      </c>
      <c r="C1790" s="39" t="s">
        <v>3576</v>
      </c>
      <c r="D1790" s="57"/>
      <c r="E1790" s="45">
        <v>14</v>
      </c>
      <c r="F1790" s="45">
        <v>420000</v>
      </c>
      <c r="G1790" s="42">
        <f t="shared" si="94"/>
        <v>16.153846153846153</v>
      </c>
      <c r="H1790" s="43">
        <f t="shared" si="93"/>
        <v>30000</v>
      </c>
      <c r="I1790" s="57"/>
      <c r="J1790" s="58"/>
      <c r="K1790" s="58"/>
      <c r="L1790" s="57" t="s">
        <v>7419</v>
      </c>
      <c r="M1790" s="57"/>
      <c r="N1790" t="s">
        <v>10939</v>
      </c>
      <c r="T1790" s="2">
        <v>14</v>
      </c>
      <c r="U1790" s="2">
        <f t="shared" si="95"/>
        <v>0</v>
      </c>
    </row>
    <row r="1791" spans="1:21" customFormat="1" ht="15" x14ac:dyDescent="0.25">
      <c r="A1791" s="38" t="s">
        <v>5189</v>
      </c>
      <c r="B1791" s="39" t="s">
        <v>3577</v>
      </c>
      <c r="C1791" s="39" t="s">
        <v>3578</v>
      </c>
      <c r="D1791" s="57"/>
      <c r="E1791" s="45">
        <v>9</v>
      </c>
      <c r="F1791" s="45">
        <v>288000</v>
      </c>
      <c r="G1791" s="42">
        <f t="shared" si="94"/>
        <v>11.076923076923077</v>
      </c>
      <c r="H1791" s="43">
        <f t="shared" si="93"/>
        <v>32000</v>
      </c>
      <c r="I1791" s="57"/>
      <c r="J1791" s="58"/>
      <c r="K1791" s="58"/>
      <c r="L1791" s="57" t="s">
        <v>7419</v>
      </c>
      <c r="M1791" s="57"/>
      <c r="N1791" t="s">
        <v>10939</v>
      </c>
      <c r="T1791" s="2">
        <v>5</v>
      </c>
      <c r="U1791" s="2">
        <f t="shared" si="95"/>
        <v>4</v>
      </c>
    </row>
    <row r="1792" spans="1:21" customFormat="1" ht="15" x14ac:dyDescent="0.25">
      <c r="A1792" s="38" t="s">
        <v>5189</v>
      </c>
      <c r="B1792" s="39" t="s">
        <v>3579</v>
      </c>
      <c r="C1792" s="39" t="s">
        <v>3580</v>
      </c>
      <c r="D1792" s="57"/>
      <c r="E1792" s="45">
        <v>10</v>
      </c>
      <c r="F1792" s="45">
        <v>6750000</v>
      </c>
      <c r="G1792" s="42">
        <f t="shared" si="94"/>
        <v>259.61538461538464</v>
      </c>
      <c r="H1792" s="43">
        <f t="shared" si="93"/>
        <v>675000</v>
      </c>
      <c r="I1792" s="57"/>
      <c r="J1792" s="58"/>
      <c r="K1792" s="58">
        <v>0</v>
      </c>
      <c r="L1792" s="57" t="s">
        <v>7420</v>
      </c>
      <c r="M1792" s="57"/>
      <c r="N1792" t="s">
        <v>10937</v>
      </c>
      <c r="O1792" s="2"/>
      <c r="P1792" s="2"/>
      <c r="Q1792" s="2"/>
      <c r="R1792" s="2"/>
      <c r="S1792" s="2"/>
      <c r="T1792" s="2">
        <v>10</v>
      </c>
      <c r="U1792" s="2">
        <f t="shared" si="95"/>
        <v>0</v>
      </c>
    </row>
    <row r="1793" spans="1:21" customFormat="1" ht="15" x14ac:dyDescent="0.25">
      <c r="A1793" s="38" t="s">
        <v>5189</v>
      </c>
      <c r="B1793" s="39" t="s">
        <v>3581</v>
      </c>
      <c r="C1793" s="39" t="s">
        <v>3582</v>
      </c>
      <c r="D1793" s="57"/>
      <c r="E1793" s="45">
        <v>20</v>
      </c>
      <c r="F1793" s="45">
        <v>880000</v>
      </c>
      <c r="G1793" s="42">
        <f t="shared" si="94"/>
        <v>33.846153846153847</v>
      </c>
      <c r="H1793" s="43">
        <f t="shared" si="93"/>
        <v>44000</v>
      </c>
      <c r="I1793" s="57"/>
      <c r="J1793" s="58"/>
      <c r="K1793" s="58">
        <v>0</v>
      </c>
      <c r="L1793" s="57" t="s">
        <v>7420</v>
      </c>
      <c r="M1793" s="57"/>
      <c r="N1793" t="s">
        <v>10937</v>
      </c>
      <c r="O1793" s="2"/>
      <c r="P1793" s="2"/>
      <c r="Q1793" s="2"/>
      <c r="R1793" s="2"/>
      <c r="S1793" s="2"/>
      <c r="T1793" s="2">
        <v>20</v>
      </c>
      <c r="U1793" s="2">
        <f t="shared" si="95"/>
        <v>0</v>
      </c>
    </row>
    <row r="1794" spans="1:21" customFormat="1" ht="15" x14ac:dyDescent="0.25">
      <c r="A1794" s="38" t="s">
        <v>5189</v>
      </c>
      <c r="B1794" s="39" t="s">
        <v>3583</v>
      </c>
      <c r="C1794" s="39" t="s">
        <v>3584</v>
      </c>
      <c r="D1794" s="57"/>
      <c r="E1794" s="45">
        <v>3</v>
      </c>
      <c r="F1794" s="45">
        <v>111000</v>
      </c>
      <c r="G1794" s="42">
        <f t="shared" si="94"/>
        <v>4.2692307692307692</v>
      </c>
      <c r="H1794" s="43">
        <f t="shared" si="93"/>
        <v>37000</v>
      </c>
      <c r="I1794" s="57"/>
      <c r="J1794" s="58"/>
      <c r="K1794" s="58">
        <v>0</v>
      </c>
      <c r="L1794" s="57" t="s">
        <v>7420</v>
      </c>
      <c r="M1794" s="57"/>
      <c r="N1794" t="s">
        <v>10937</v>
      </c>
      <c r="O1794" s="2"/>
      <c r="P1794" s="2"/>
      <c r="Q1794" s="2"/>
      <c r="R1794" s="2"/>
      <c r="S1794" s="2"/>
      <c r="T1794" s="2">
        <v>3</v>
      </c>
      <c r="U1794" s="2">
        <f t="shared" si="95"/>
        <v>0</v>
      </c>
    </row>
    <row r="1795" spans="1:21" customFormat="1" ht="15" x14ac:dyDescent="0.25">
      <c r="A1795" s="38" t="s">
        <v>5189</v>
      </c>
      <c r="B1795" s="39" t="s">
        <v>3585</v>
      </c>
      <c r="C1795" s="39" t="s">
        <v>3586</v>
      </c>
      <c r="D1795" s="57"/>
      <c r="E1795" s="45">
        <v>9</v>
      </c>
      <c r="F1795" s="45">
        <v>513000</v>
      </c>
      <c r="G1795" s="42">
        <f t="shared" si="94"/>
        <v>19.73076923076923</v>
      </c>
      <c r="H1795" s="43">
        <f t="shared" si="93"/>
        <v>57000</v>
      </c>
      <c r="I1795" s="57"/>
      <c r="J1795" s="58"/>
      <c r="K1795" s="58"/>
      <c r="L1795" s="57" t="s">
        <v>7419</v>
      </c>
      <c r="M1795" s="57"/>
      <c r="N1795" t="s">
        <v>10939</v>
      </c>
      <c r="T1795" s="2">
        <v>9</v>
      </c>
      <c r="U1795" s="2">
        <f t="shared" si="95"/>
        <v>0</v>
      </c>
    </row>
    <row r="1796" spans="1:21" customFormat="1" ht="15" x14ac:dyDescent="0.25">
      <c r="A1796" s="38" t="s">
        <v>5189</v>
      </c>
      <c r="B1796" s="39" t="s">
        <v>3587</v>
      </c>
      <c r="C1796" s="39" t="s">
        <v>3588</v>
      </c>
      <c r="D1796" s="57"/>
      <c r="E1796" s="45">
        <v>2</v>
      </c>
      <c r="F1796" s="45">
        <v>2950000</v>
      </c>
      <c r="G1796" s="42">
        <f t="shared" si="94"/>
        <v>113.46153846153847</v>
      </c>
      <c r="H1796" s="43">
        <f t="shared" si="93"/>
        <v>1475000</v>
      </c>
      <c r="I1796" s="57"/>
      <c r="J1796" s="58"/>
      <c r="K1796" s="58">
        <v>0</v>
      </c>
      <c r="L1796" s="57" t="s">
        <v>7420</v>
      </c>
      <c r="M1796" s="57"/>
      <c r="N1796" t="s">
        <v>10937</v>
      </c>
      <c r="O1796" s="2"/>
      <c r="P1796" s="2"/>
      <c r="Q1796" s="2"/>
      <c r="R1796" s="2"/>
      <c r="S1796" s="2"/>
      <c r="T1796" s="2">
        <v>2</v>
      </c>
      <c r="U1796" s="2">
        <f t="shared" si="95"/>
        <v>0</v>
      </c>
    </row>
    <row r="1797" spans="1:21" customFormat="1" ht="15" x14ac:dyDescent="0.25">
      <c r="A1797" s="38" t="s">
        <v>5189</v>
      </c>
      <c r="B1797" s="39" t="s">
        <v>3589</v>
      </c>
      <c r="C1797" s="39" t="s">
        <v>3590</v>
      </c>
      <c r="D1797" s="57"/>
      <c r="E1797" s="45">
        <v>106</v>
      </c>
      <c r="F1797" s="45">
        <v>12419637.073766969</v>
      </c>
      <c r="G1797" s="42">
        <f t="shared" si="94"/>
        <v>477.6783489910373</v>
      </c>
      <c r="H1797" s="43">
        <f t="shared" ref="H1797:H1860" si="96">IFERROR(F1797/E1797,0)</f>
        <v>117166.38748836763</v>
      </c>
      <c r="I1797" s="57"/>
      <c r="J1797" s="58"/>
      <c r="K1797" s="58"/>
      <c r="L1797" s="57" t="s">
        <v>7419</v>
      </c>
      <c r="M1797" s="57"/>
      <c r="N1797" t="s">
        <v>10939</v>
      </c>
      <c r="T1797" s="2">
        <v>37</v>
      </c>
      <c r="U1797" s="2">
        <f t="shared" si="95"/>
        <v>69</v>
      </c>
    </row>
    <row r="1798" spans="1:21" customFormat="1" ht="15" x14ac:dyDescent="0.25">
      <c r="A1798" s="38" t="s">
        <v>5189</v>
      </c>
      <c r="B1798" s="39" t="s">
        <v>3591</v>
      </c>
      <c r="C1798" s="39" t="s">
        <v>3592</v>
      </c>
      <c r="D1798" s="57"/>
      <c r="E1798" s="45">
        <v>10</v>
      </c>
      <c r="F1798" s="45">
        <v>1590000</v>
      </c>
      <c r="G1798" s="42">
        <f t="shared" ref="G1798:G1861" si="97">+F1798/$G$1</f>
        <v>61.153846153846153</v>
      </c>
      <c r="H1798" s="43">
        <f t="shared" si="96"/>
        <v>159000</v>
      </c>
      <c r="I1798" s="57"/>
      <c r="J1798" s="58"/>
      <c r="K1798" s="58"/>
      <c r="L1798" s="57" t="s">
        <v>7419</v>
      </c>
      <c r="M1798" s="57"/>
      <c r="N1798" t="s">
        <v>10939</v>
      </c>
      <c r="T1798" s="2">
        <v>9</v>
      </c>
      <c r="U1798" s="2">
        <f t="shared" ref="U1798:U1861" si="98">+E1798-T1798</f>
        <v>1</v>
      </c>
    </row>
    <row r="1799" spans="1:21" customFormat="1" ht="15" x14ac:dyDescent="0.25">
      <c r="A1799" s="38" t="s">
        <v>5189</v>
      </c>
      <c r="B1799" s="39" t="s">
        <v>3593</v>
      </c>
      <c r="C1799" s="39" t="s">
        <v>3594</v>
      </c>
      <c r="D1799" s="57"/>
      <c r="E1799" s="45">
        <v>21</v>
      </c>
      <c r="F1799" s="45">
        <v>2289000</v>
      </c>
      <c r="G1799" s="42">
        <f t="shared" si="97"/>
        <v>88.038461538461533</v>
      </c>
      <c r="H1799" s="43">
        <f t="shared" si="96"/>
        <v>109000</v>
      </c>
      <c r="I1799" s="57"/>
      <c r="J1799" s="58"/>
      <c r="K1799" s="58"/>
      <c r="L1799" s="57" t="s">
        <v>7419</v>
      </c>
      <c r="M1799" s="57"/>
      <c r="N1799" t="s">
        <v>10939</v>
      </c>
      <c r="T1799" s="2">
        <v>21</v>
      </c>
      <c r="U1799" s="2">
        <f t="shared" si="98"/>
        <v>0</v>
      </c>
    </row>
    <row r="1800" spans="1:21" customFormat="1" ht="15" x14ac:dyDescent="0.25">
      <c r="A1800" s="38" t="s">
        <v>5189</v>
      </c>
      <c r="B1800" s="39" t="s">
        <v>3595</v>
      </c>
      <c r="C1800" s="39" t="s">
        <v>3596</v>
      </c>
      <c r="D1800" s="57"/>
      <c r="E1800" s="45">
        <v>19</v>
      </c>
      <c r="F1800" s="45">
        <v>1985500</v>
      </c>
      <c r="G1800" s="42">
        <f t="shared" si="97"/>
        <v>76.365384615384613</v>
      </c>
      <c r="H1800" s="43">
        <f t="shared" si="96"/>
        <v>104500</v>
      </c>
      <c r="I1800" s="57"/>
      <c r="J1800" s="58"/>
      <c r="K1800" s="58"/>
      <c r="L1800" s="57" t="s">
        <v>7419</v>
      </c>
      <c r="M1800" s="57"/>
      <c r="N1800" t="s">
        <v>10939</v>
      </c>
      <c r="T1800" s="2">
        <v>19</v>
      </c>
      <c r="U1800" s="2">
        <f t="shared" si="98"/>
        <v>0</v>
      </c>
    </row>
    <row r="1801" spans="1:21" customFormat="1" ht="15" x14ac:dyDescent="0.25">
      <c r="A1801" s="38" t="s">
        <v>5189</v>
      </c>
      <c r="B1801" s="39" t="s">
        <v>3597</v>
      </c>
      <c r="C1801" s="39" t="s">
        <v>3598</v>
      </c>
      <c r="D1801" s="57"/>
      <c r="E1801" s="45">
        <v>25</v>
      </c>
      <c r="F1801" s="45">
        <v>3250000</v>
      </c>
      <c r="G1801" s="42">
        <f t="shared" si="97"/>
        <v>125</v>
      </c>
      <c r="H1801" s="43">
        <f t="shared" si="96"/>
        <v>130000</v>
      </c>
      <c r="I1801" s="57"/>
      <c r="J1801" s="58"/>
      <c r="K1801" s="58"/>
      <c r="L1801" s="57" t="s">
        <v>7419</v>
      </c>
      <c r="M1801" s="57"/>
      <c r="N1801" t="s">
        <v>10939</v>
      </c>
      <c r="T1801" s="2">
        <v>25</v>
      </c>
      <c r="U1801" s="2">
        <f t="shared" si="98"/>
        <v>0</v>
      </c>
    </row>
    <row r="1802" spans="1:21" customFormat="1" ht="15" x14ac:dyDescent="0.25">
      <c r="A1802" s="38" t="s">
        <v>5189</v>
      </c>
      <c r="B1802" s="39" t="s">
        <v>3599</v>
      </c>
      <c r="C1802" s="40" t="s">
        <v>3600</v>
      </c>
      <c r="D1802" s="57"/>
      <c r="E1802" s="45">
        <v>10</v>
      </c>
      <c r="F1802" s="45">
        <v>530000</v>
      </c>
      <c r="G1802" s="42">
        <f t="shared" si="97"/>
        <v>20.384615384615383</v>
      </c>
      <c r="H1802" s="43">
        <f t="shared" si="96"/>
        <v>53000</v>
      </c>
      <c r="I1802" s="57"/>
      <c r="J1802" s="58"/>
      <c r="K1802" s="58"/>
      <c r="L1802" s="57" t="s">
        <v>7419</v>
      </c>
      <c r="M1802" s="57"/>
      <c r="N1802" t="s">
        <v>10939</v>
      </c>
      <c r="T1802" s="2">
        <v>0</v>
      </c>
      <c r="U1802" s="2">
        <f t="shared" si="98"/>
        <v>10</v>
      </c>
    </row>
    <row r="1803" spans="1:21" customFormat="1" ht="15" x14ac:dyDescent="0.25">
      <c r="A1803" s="38" t="s">
        <v>5189</v>
      </c>
      <c r="B1803" s="39" t="s">
        <v>3601</v>
      </c>
      <c r="C1803" s="40" t="s">
        <v>3602</v>
      </c>
      <c r="D1803" s="57"/>
      <c r="E1803" s="45">
        <v>1</v>
      </c>
      <c r="F1803" s="45">
        <v>320000</v>
      </c>
      <c r="G1803" s="42">
        <f t="shared" si="97"/>
        <v>12.307692307692308</v>
      </c>
      <c r="H1803" s="43">
        <f t="shared" si="96"/>
        <v>320000</v>
      </c>
      <c r="I1803" s="57"/>
      <c r="J1803" s="58"/>
      <c r="K1803" s="58">
        <v>0</v>
      </c>
      <c r="L1803" s="57" t="s">
        <v>7420</v>
      </c>
      <c r="M1803" s="57"/>
      <c r="N1803" t="s">
        <v>10937</v>
      </c>
      <c r="O1803" s="2"/>
      <c r="P1803" s="2"/>
      <c r="Q1803" s="2"/>
      <c r="R1803" s="2"/>
      <c r="S1803" s="2"/>
      <c r="T1803" s="2">
        <v>1</v>
      </c>
      <c r="U1803" s="2">
        <f t="shared" si="98"/>
        <v>0</v>
      </c>
    </row>
    <row r="1804" spans="1:21" customFormat="1" ht="15" x14ac:dyDescent="0.25">
      <c r="A1804" s="38" t="s">
        <v>5189</v>
      </c>
      <c r="B1804" s="39" t="s">
        <v>3603</v>
      </c>
      <c r="C1804" s="40" t="s">
        <v>3604</v>
      </c>
      <c r="D1804" s="57"/>
      <c r="E1804" s="45">
        <v>1</v>
      </c>
      <c r="F1804" s="45">
        <v>7300000</v>
      </c>
      <c r="G1804" s="42">
        <f t="shared" si="97"/>
        <v>280.76923076923077</v>
      </c>
      <c r="H1804" s="43">
        <f t="shared" si="96"/>
        <v>7300000</v>
      </c>
      <c r="I1804" s="57"/>
      <c r="J1804" s="58"/>
      <c r="K1804" s="58">
        <v>0</v>
      </c>
      <c r="L1804" s="57" t="s">
        <v>7420</v>
      </c>
      <c r="M1804" s="57"/>
      <c r="N1804" t="s">
        <v>10937</v>
      </c>
      <c r="O1804" s="2"/>
      <c r="P1804" s="2"/>
      <c r="Q1804" s="2"/>
      <c r="R1804" s="2"/>
      <c r="S1804" s="2"/>
      <c r="T1804" s="2">
        <v>1</v>
      </c>
      <c r="U1804" s="2">
        <f t="shared" si="98"/>
        <v>0</v>
      </c>
    </row>
    <row r="1805" spans="1:21" customFormat="1" ht="15" x14ac:dyDescent="0.25">
      <c r="A1805" s="38" t="s">
        <v>5189</v>
      </c>
      <c r="B1805" s="39" t="s">
        <v>3605</v>
      </c>
      <c r="C1805" s="40" t="s">
        <v>3606</v>
      </c>
      <c r="D1805" s="57"/>
      <c r="E1805" s="45">
        <v>12</v>
      </c>
      <c r="F1805" s="45">
        <v>1440000</v>
      </c>
      <c r="G1805" s="42">
        <f t="shared" si="97"/>
        <v>55.384615384615387</v>
      </c>
      <c r="H1805" s="43">
        <f t="shared" si="96"/>
        <v>120000</v>
      </c>
      <c r="I1805" s="57"/>
      <c r="J1805" s="58"/>
      <c r="K1805" s="58"/>
      <c r="L1805" s="57" t="s">
        <v>7419</v>
      </c>
      <c r="M1805" s="57"/>
      <c r="N1805" t="s">
        <v>10939</v>
      </c>
      <c r="T1805" s="2">
        <v>12</v>
      </c>
      <c r="U1805" s="2">
        <f t="shared" si="98"/>
        <v>0</v>
      </c>
    </row>
    <row r="1806" spans="1:21" customFormat="1" ht="15" x14ac:dyDescent="0.25">
      <c r="A1806" s="38" t="s">
        <v>5189</v>
      </c>
      <c r="B1806" s="39" t="s">
        <v>3607</v>
      </c>
      <c r="C1806" s="40" t="s">
        <v>3608</v>
      </c>
      <c r="D1806" s="57"/>
      <c r="E1806" s="45">
        <v>3</v>
      </c>
      <c r="F1806" s="45">
        <v>1215000</v>
      </c>
      <c r="G1806" s="42">
        <f t="shared" si="97"/>
        <v>46.730769230769234</v>
      </c>
      <c r="H1806" s="43">
        <f t="shared" si="96"/>
        <v>405000</v>
      </c>
      <c r="I1806" s="57"/>
      <c r="J1806" s="58"/>
      <c r="K1806" s="58"/>
      <c r="L1806" s="57" t="s">
        <v>7419</v>
      </c>
      <c r="M1806" s="57"/>
      <c r="N1806" t="s">
        <v>10939</v>
      </c>
      <c r="T1806" s="2">
        <v>2</v>
      </c>
      <c r="U1806" s="2">
        <f t="shared" si="98"/>
        <v>1</v>
      </c>
    </row>
    <row r="1807" spans="1:21" customFormat="1" ht="15" x14ac:dyDescent="0.25">
      <c r="A1807" s="38" t="s">
        <v>5189</v>
      </c>
      <c r="B1807" s="39" t="s">
        <v>3609</v>
      </c>
      <c r="C1807" s="40" t="s">
        <v>3610</v>
      </c>
      <c r="D1807" s="57"/>
      <c r="E1807" s="45">
        <v>1</v>
      </c>
      <c r="F1807" s="45">
        <v>552000</v>
      </c>
      <c r="G1807" s="42">
        <f t="shared" si="97"/>
        <v>21.23076923076923</v>
      </c>
      <c r="H1807" s="43">
        <f t="shared" si="96"/>
        <v>552000</v>
      </c>
      <c r="I1807" s="57"/>
      <c r="J1807" s="58"/>
      <c r="K1807" s="58">
        <v>0</v>
      </c>
      <c r="L1807" s="57" t="s">
        <v>7420</v>
      </c>
      <c r="M1807" s="57"/>
      <c r="N1807" t="s">
        <v>10937</v>
      </c>
      <c r="O1807" s="2"/>
      <c r="P1807" s="2"/>
      <c r="Q1807" s="2"/>
      <c r="R1807" s="2"/>
      <c r="S1807" s="2"/>
      <c r="T1807" s="2">
        <v>1</v>
      </c>
      <c r="U1807" s="2">
        <f t="shared" si="98"/>
        <v>0</v>
      </c>
    </row>
    <row r="1808" spans="1:21" customFormat="1" ht="15" x14ac:dyDescent="0.25">
      <c r="A1808" s="38" t="s">
        <v>5189</v>
      </c>
      <c r="B1808" s="39" t="s">
        <v>3611</v>
      </c>
      <c r="C1808" s="40" t="s">
        <v>3612</v>
      </c>
      <c r="D1808" s="57"/>
      <c r="E1808" s="45">
        <v>12</v>
      </c>
      <c r="F1808" s="45">
        <v>288000</v>
      </c>
      <c r="G1808" s="42">
        <f t="shared" si="97"/>
        <v>11.076923076923077</v>
      </c>
      <c r="H1808" s="43">
        <f t="shared" si="96"/>
        <v>24000</v>
      </c>
      <c r="I1808" s="57"/>
      <c r="J1808" s="58"/>
      <c r="K1808" s="58"/>
      <c r="L1808" s="57" t="s">
        <v>7419</v>
      </c>
      <c r="M1808" s="57"/>
      <c r="N1808" t="s">
        <v>10939</v>
      </c>
      <c r="T1808" s="2">
        <v>0</v>
      </c>
      <c r="U1808" s="2">
        <f t="shared" si="98"/>
        <v>12</v>
      </c>
    </row>
    <row r="1809" spans="1:21" customFormat="1" ht="15" x14ac:dyDescent="0.25">
      <c r="A1809" s="38" t="s">
        <v>5189</v>
      </c>
      <c r="B1809" s="39" t="s">
        <v>3613</v>
      </c>
      <c r="C1809" s="40" t="s">
        <v>3614</v>
      </c>
      <c r="D1809" s="57"/>
      <c r="E1809" s="45">
        <v>50</v>
      </c>
      <c r="F1809" s="45">
        <v>1450000</v>
      </c>
      <c r="G1809" s="42">
        <f t="shared" si="97"/>
        <v>55.769230769230766</v>
      </c>
      <c r="H1809" s="43">
        <f t="shared" si="96"/>
        <v>29000</v>
      </c>
      <c r="I1809" s="57"/>
      <c r="J1809" s="58"/>
      <c r="K1809" s="58"/>
      <c r="L1809" s="57" t="s">
        <v>7419</v>
      </c>
      <c r="M1809" s="57"/>
      <c r="N1809" t="s">
        <v>10939</v>
      </c>
      <c r="T1809" s="2">
        <v>49</v>
      </c>
      <c r="U1809" s="2">
        <f t="shared" si="98"/>
        <v>1</v>
      </c>
    </row>
    <row r="1810" spans="1:21" customFormat="1" ht="15" x14ac:dyDescent="0.25">
      <c r="A1810" s="38" t="s">
        <v>5189</v>
      </c>
      <c r="B1810" s="39" t="s">
        <v>3615</v>
      </c>
      <c r="C1810" s="40" t="s">
        <v>3616</v>
      </c>
      <c r="D1810" s="57"/>
      <c r="E1810" s="45">
        <v>1</v>
      </c>
      <c r="F1810" s="45">
        <v>260000</v>
      </c>
      <c r="G1810" s="42">
        <f t="shared" si="97"/>
        <v>10</v>
      </c>
      <c r="H1810" s="43">
        <f t="shared" si="96"/>
        <v>260000</v>
      </c>
      <c r="I1810" s="57"/>
      <c r="J1810" s="58"/>
      <c r="K1810" s="58"/>
      <c r="L1810" s="57" t="s">
        <v>7419</v>
      </c>
      <c r="M1810" s="57"/>
      <c r="N1810" t="s">
        <v>10939</v>
      </c>
      <c r="T1810" s="2">
        <v>0</v>
      </c>
      <c r="U1810" s="2">
        <f t="shared" si="98"/>
        <v>1</v>
      </c>
    </row>
    <row r="1811" spans="1:21" customFormat="1" ht="15" x14ac:dyDescent="0.25">
      <c r="A1811" s="38" t="s">
        <v>5189</v>
      </c>
      <c r="B1811" s="39" t="s">
        <v>3617</v>
      </c>
      <c r="C1811" s="40" t="s">
        <v>3618</v>
      </c>
      <c r="D1811" s="57"/>
      <c r="E1811" s="45">
        <v>2</v>
      </c>
      <c r="F1811" s="45">
        <v>240000</v>
      </c>
      <c r="G1811" s="42">
        <f t="shared" si="97"/>
        <v>9.2307692307692299</v>
      </c>
      <c r="H1811" s="43">
        <f t="shared" si="96"/>
        <v>120000</v>
      </c>
      <c r="I1811" s="57"/>
      <c r="J1811" s="58"/>
      <c r="K1811" s="58"/>
      <c r="L1811" s="57" t="s">
        <v>7419</v>
      </c>
      <c r="M1811" s="57"/>
      <c r="N1811" t="s">
        <v>10939</v>
      </c>
      <c r="T1811" s="2">
        <v>0</v>
      </c>
      <c r="U1811" s="2">
        <f t="shared" si="98"/>
        <v>2</v>
      </c>
    </row>
    <row r="1812" spans="1:21" customFormat="1" ht="15" x14ac:dyDescent="0.25">
      <c r="A1812" s="38" t="s">
        <v>5189</v>
      </c>
      <c r="B1812" s="39" t="s">
        <v>3619</v>
      </c>
      <c r="C1812" s="40" t="s">
        <v>3620</v>
      </c>
      <c r="D1812" s="57"/>
      <c r="E1812" s="45">
        <v>4</v>
      </c>
      <c r="F1812" s="45">
        <v>24000</v>
      </c>
      <c r="G1812" s="42">
        <f t="shared" si="97"/>
        <v>0.92307692307692313</v>
      </c>
      <c r="H1812" s="43">
        <f t="shared" si="96"/>
        <v>6000</v>
      </c>
      <c r="I1812" s="57"/>
      <c r="J1812" s="58"/>
      <c r="K1812" s="58"/>
      <c r="L1812" s="57" t="s">
        <v>7419</v>
      </c>
      <c r="M1812" s="57"/>
      <c r="N1812" t="s">
        <v>10939</v>
      </c>
      <c r="T1812" s="2">
        <v>0</v>
      </c>
      <c r="U1812" s="2">
        <f t="shared" si="98"/>
        <v>4</v>
      </c>
    </row>
    <row r="1813" spans="1:21" customFormat="1" ht="15" x14ac:dyDescent="0.25">
      <c r="A1813" s="38" t="s">
        <v>5189</v>
      </c>
      <c r="B1813" s="39" t="s">
        <v>3621</v>
      </c>
      <c r="C1813" s="40" t="s">
        <v>3622</v>
      </c>
      <c r="D1813" s="57"/>
      <c r="E1813" s="45">
        <v>1</v>
      </c>
      <c r="F1813" s="45">
        <v>16085000</v>
      </c>
      <c r="G1813" s="42">
        <f t="shared" si="97"/>
        <v>618.65384615384619</v>
      </c>
      <c r="H1813" s="43">
        <f t="shared" si="96"/>
        <v>16085000</v>
      </c>
      <c r="I1813" s="57"/>
      <c r="J1813" s="58"/>
      <c r="K1813" s="58"/>
      <c r="L1813" s="57" t="s">
        <v>7419</v>
      </c>
      <c r="M1813" s="57"/>
      <c r="N1813" t="s">
        <v>10939</v>
      </c>
      <c r="T1813" s="2">
        <v>2</v>
      </c>
      <c r="U1813" s="2">
        <f t="shared" si="98"/>
        <v>-1</v>
      </c>
    </row>
    <row r="1814" spans="1:21" customFormat="1" ht="15" x14ac:dyDescent="0.25">
      <c r="A1814" s="38" t="s">
        <v>5189</v>
      </c>
      <c r="B1814" s="39" t="s">
        <v>3623</v>
      </c>
      <c r="C1814" s="40" t="s">
        <v>3624</v>
      </c>
      <c r="D1814" s="57"/>
      <c r="E1814" s="45">
        <v>11</v>
      </c>
      <c r="F1814" s="45">
        <v>5500000</v>
      </c>
      <c r="G1814" s="42">
        <f t="shared" si="97"/>
        <v>211.53846153846155</v>
      </c>
      <c r="H1814" s="43">
        <f t="shared" si="96"/>
        <v>500000</v>
      </c>
      <c r="I1814" s="57"/>
      <c r="J1814" s="58"/>
      <c r="K1814" s="58"/>
      <c r="L1814" s="57" t="s">
        <v>7419</v>
      </c>
      <c r="M1814" s="57"/>
      <c r="N1814" t="s">
        <v>10939</v>
      </c>
      <c r="T1814" s="2">
        <v>11</v>
      </c>
      <c r="U1814" s="2">
        <f t="shared" si="98"/>
        <v>0</v>
      </c>
    </row>
    <row r="1815" spans="1:21" customFormat="1" ht="15" x14ac:dyDescent="0.25">
      <c r="A1815" s="38" t="s">
        <v>5189</v>
      </c>
      <c r="B1815" s="39" t="s">
        <v>3625</v>
      </c>
      <c r="C1815" s="40" t="s">
        <v>3626</v>
      </c>
      <c r="D1815" s="57"/>
      <c r="E1815" s="45">
        <v>128</v>
      </c>
      <c r="F1815" s="45">
        <v>14998457.110514484</v>
      </c>
      <c r="G1815" s="42">
        <f t="shared" si="97"/>
        <v>576.8637350197879</v>
      </c>
      <c r="H1815" s="43">
        <f t="shared" si="96"/>
        <v>117175.44617589441</v>
      </c>
      <c r="I1815" s="57"/>
      <c r="J1815" s="58"/>
      <c r="K1815" s="58"/>
      <c r="L1815" s="57" t="s">
        <v>7419</v>
      </c>
      <c r="M1815" s="57"/>
      <c r="N1815" t="s">
        <v>10939</v>
      </c>
      <c r="T1815" s="2">
        <v>0</v>
      </c>
      <c r="U1815" s="2">
        <f t="shared" si="98"/>
        <v>128</v>
      </c>
    </row>
    <row r="1816" spans="1:21" customFormat="1" ht="15" x14ac:dyDescent="0.25">
      <c r="A1816" s="38" t="s">
        <v>5189</v>
      </c>
      <c r="B1816" s="39" t="s">
        <v>3627</v>
      </c>
      <c r="C1816" s="40" t="s">
        <v>3628</v>
      </c>
      <c r="D1816" s="57"/>
      <c r="E1816" s="45">
        <v>10</v>
      </c>
      <c r="F1816" s="45">
        <v>13016528.9256198</v>
      </c>
      <c r="G1816" s="42">
        <f t="shared" si="97"/>
        <v>500.63572790845382</v>
      </c>
      <c r="H1816" s="43">
        <f t="shared" si="96"/>
        <v>1301652.8925619801</v>
      </c>
      <c r="I1816" s="57"/>
      <c r="J1816" s="58"/>
      <c r="K1816" s="58"/>
      <c r="L1816" s="57" t="s">
        <v>7419</v>
      </c>
      <c r="M1816" s="57"/>
      <c r="N1816" t="s">
        <v>10939</v>
      </c>
      <c r="T1816" s="2">
        <v>10</v>
      </c>
      <c r="U1816" s="2">
        <f t="shared" si="98"/>
        <v>0</v>
      </c>
    </row>
    <row r="1817" spans="1:21" customFormat="1" ht="15" x14ac:dyDescent="0.25">
      <c r="A1817" s="38" t="s">
        <v>5189</v>
      </c>
      <c r="B1817" s="39" t="s">
        <v>3629</v>
      </c>
      <c r="C1817" s="40" t="s">
        <v>3630</v>
      </c>
      <c r="D1817" s="57"/>
      <c r="E1817" s="45">
        <v>9</v>
      </c>
      <c r="F1817" s="45">
        <v>855000</v>
      </c>
      <c r="G1817" s="42">
        <f t="shared" si="97"/>
        <v>32.884615384615387</v>
      </c>
      <c r="H1817" s="43">
        <f t="shared" si="96"/>
        <v>95000</v>
      </c>
      <c r="I1817" s="57"/>
      <c r="J1817" s="58"/>
      <c r="K1817" s="58"/>
      <c r="L1817" s="57" t="s">
        <v>7419</v>
      </c>
      <c r="M1817" s="57"/>
      <c r="N1817" t="s">
        <v>10939</v>
      </c>
      <c r="T1817" s="2">
        <v>9</v>
      </c>
      <c r="U1817" s="2">
        <f t="shared" si="98"/>
        <v>0</v>
      </c>
    </row>
    <row r="1818" spans="1:21" customFormat="1" ht="15" x14ac:dyDescent="0.25">
      <c r="A1818" s="38" t="s">
        <v>5189</v>
      </c>
      <c r="B1818" s="39" t="s">
        <v>3631</v>
      </c>
      <c r="C1818" s="40" t="s">
        <v>3632</v>
      </c>
      <c r="D1818" s="57"/>
      <c r="E1818" s="45">
        <v>42</v>
      </c>
      <c r="F1818" s="45">
        <v>2100000</v>
      </c>
      <c r="G1818" s="42">
        <f t="shared" si="97"/>
        <v>80.769230769230774</v>
      </c>
      <c r="H1818" s="43">
        <f t="shared" si="96"/>
        <v>50000</v>
      </c>
      <c r="I1818" s="57"/>
      <c r="J1818" s="58"/>
      <c r="K1818" s="58"/>
      <c r="L1818" s="57" t="s">
        <v>7419</v>
      </c>
      <c r="M1818" s="57"/>
      <c r="N1818" t="s">
        <v>10939</v>
      </c>
      <c r="T1818" s="2">
        <v>20</v>
      </c>
      <c r="U1818" s="2">
        <f t="shared" si="98"/>
        <v>22</v>
      </c>
    </row>
    <row r="1819" spans="1:21" customFormat="1" ht="15" x14ac:dyDescent="0.25">
      <c r="A1819" s="38" t="s">
        <v>5189</v>
      </c>
      <c r="B1819" s="39" t="s">
        <v>3633</v>
      </c>
      <c r="C1819" s="40" t="s">
        <v>3634</v>
      </c>
      <c r="D1819" s="57"/>
      <c r="E1819" s="45">
        <v>50</v>
      </c>
      <c r="F1819" s="45">
        <v>45000000</v>
      </c>
      <c r="G1819" s="42">
        <f t="shared" si="97"/>
        <v>1730.7692307692307</v>
      </c>
      <c r="H1819" s="43">
        <f t="shared" si="96"/>
        <v>900000</v>
      </c>
      <c r="I1819" s="57"/>
      <c r="J1819" s="58"/>
      <c r="K1819" s="58"/>
      <c r="L1819" s="57" t="s">
        <v>7419</v>
      </c>
      <c r="M1819" s="57"/>
      <c r="N1819" t="s">
        <v>10939</v>
      </c>
      <c r="T1819" s="2">
        <v>100</v>
      </c>
      <c r="U1819" s="2">
        <f t="shared" si="98"/>
        <v>-50</v>
      </c>
    </row>
    <row r="1820" spans="1:21" customFormat="1" ht="15" x14ac:dyDescent="0.25">
      <c r="A1820" s="38" t="s">
        <v>5189</v>
      </c>
      <c r="B1820" s="39" t="s">
        <v>3635</v>
      </c>
      <c r="C1820" s="40" t="s">
        <v>3636</v>
      </c>
      <c r="D1820" s="57"/>
      <c r="E1820" s="45">
        <v>18</v>
      </c>
      <c r="F1820" s="45">
        <v>450000</v>
      </c>
      <c r="G1820" s="42">
        <f t="shared" si="97"/>
        <v>17.307692307692307</v>
      </c>
      <c r="H1820" s="43">
        <f t="shared" si="96"/>
        <v>25000</v>
      </c>
      <c r="I1820" s="57"/>
      <c r="J1820" s="58"/>
      <c r="K1820" s="58"/>
      <c r="L1820" s="57" t="s">
        <v>7419</v>
      </c>
      <c r="M1820" s="57"/>
      <c r="N1820" t="s">
        <v>10939</v>
      </c>
      <c r="T1820" s="2">
        <v>18</v>
      </c>
      <c r="U1820" s="2">
        <f t="shared" si="98"/>
        <v>0</v>
      </c>
    </row>
    <row r="1821" spans="1:21" customFormat="1" ht="15" x14ac:dyDescent="0.25">
      <c r="A1821" s="38" t="s">
        <v>5189</v>
      </c>
      <c r="B1821" s="39" t="s">
        <v>3637</v>
      </c>
      <c r="C1821" s="40" t="s">
        <v>3638</v>
      </c>
      <c r="D1821" s="57"/>
      <c r="E1821" s="45">
        <v>43</v>
      </c>
      <c r="F1821" s="45">
        <v>774000</v>
      </c>
      <c r="G1821" s="42">
        <f t="shared" si="97"/>
        <v>29.76923076923077</v>
      </c>
      <c r="H1821" s="43">
        <f t="shared" si="96"/>
        <v>18000</v>
      </c>
      <c r="I1821" s="57"/>
      <c r="J1821" s="58"/>
      <c r="K1821" s="58"/>
      <c r="L1821" s="57" t="s">
        <v>7419</v>
      </c>
      <c r="M1821" s="57"/>
      <c r="N1821" t="s">
        <v>10939</v>
      </c>
      <c r="T1821" s="2">
        <v>43</v>
      </c>
      <c r="U1821" s="2">
        <f t="shared" si="98"/>
        <v>0</v>
      </c>
    </row>
    <row r="1822" spans="1:21" customFormat="1" ht="15" x14ac:dyDescent="0.25">
      <c r="A1822" s="38" t="s">
        <v>5189</v>
      </c>
      <c r="B1822" s="39" t="s">
        <v>3639</v>
      </c>
      <c r="C1822" s="40" t="s">
        <v>3640</v>
      </c>
      <c r="D1822" s="57"/>
      <c r="E1822" s="45">
        <v>17</v>
      </c>
      <c r="F1822" s="45">
        <v>2040000</v>
      </c>
      <c r="G1822" s="42">
        <f t="shared" si="97"/>
        <v>78.461538461538467</v>
      </c>
      <c r="H1822" s="43">
        <f t="shared" si="96"/>
        <v>120000</v>
      </c>
      <c r="I1822" s="57"/>
      <c r="J1822" s="58"/>
      <c r="K1822" s="58"/>
      <c r="L1822" s="57" t="s">
        <v>7419</v>
      </c>
      <c r="M1822" s="57"/>
      <c r="N1822" t="s">
        <v>10939</v>
      </c>
      <c r="T1822" s="2">
        <v>16</v>
      </c>
      <c r="U1822" s="2">
        <f t="shared" si="98"/>
        <v>1</v>
      </c>
    </row>
    <row r="1823" spans="1:21" customFormat="1" ht="15" x14ac:dyDescent="0.25">
      <c r="A1823" s="38" t="s">
        <v>5189</v>
      </c>
      <c r="B1823" s="39" t="s">
        <v>3641</v>
      </c>
      <c r="C1823" s="40" t="s">
        <v>3642</v>
      </c>
      <c r="D1823" s="57"/>
      <c r="E1823" s="45">
        <v>35</v>
      </c>
      <c r="F1823" s="45">
        <v>31990574.291666642</v>
      </c>
      <c r="G1823" s="42">
        <f t="shared" si="97"/>
        <v>1230.4067035256401</v>
      </c>
      <c r="H1823" s="43">
        <f t="shared" si="96"/>
        <v>914016.40833333263</v>
      </c>
      <c r="I1823" s="57"/>
      <c r="J1823" s="58"/>
      <c r="K1823" s="58"/>
      <c r="L1823" s="57" t="s">
        <v>7419</v>
      </c>
      <c r="M1823" s="57"/>
      <c r="N1823" t="s">
        <v>10939</v>
      </c>
      <c r="T1823" s="2">
        <v>32</v>
      </c>
      <c r="U1823" s="2">
        <f t="shared" si="98"/>
        <v>3</v>
      </c>
    </row>
    <row r="1824" spans="1:21" customFormat="1" ht="15" x14ac:dyDescent="0.25">
      <c r="A1824" s="38" t="s">
        <v>5189</v>
      </c>
      <c r="B1824" s="39" t="s">
        <v>3643</v>
      </c>
      <c r="C1824" s="40" t="s">
        <v>3644</v>
      </c>
      <c r="D1824" s="57"/>
      <c r="E1824" s="45">
        <v>11</v>
      </c>
      <c r="F1824" s="45">
        <v>5610000</v>
      </c>
      <c r="G1824" s="42">
        <f t="shared" si="97"/>
        <v>215.76923076923077</v>
      </c>
      <c r="H1824" s="43">
        <f t="shared" si="96"/>
        <v>510000</v>
      </c>
      <c r="I1824" s="57"/>
      <c r="J1824" s="58"/>
      <c r="K1824" s="58"/>
      <c r="L1824" s="57" t="s">
        <v>7419</v>
      </c>
      <c r="M1824" s="57"/>
      <c r="N1824" t="s">
        <v>10939</v>
      </c>
      <c r="T1824" s="2">
        <v>11</v>
      </c>
      <c r="U1824" s="2">
        <f t="shared" si="98"/>
        <v>0</v>
      </c>
    </row>
    <row r="1825" spans="1:21" customFormat="1" ht="15" x14ac:dyDescent="0.25">
      <c r="A1825" s="38" t="s">
        <v>5189</v>
      </c>
      <c r="B1825" s="39" t="s">
        <v>3645</v>
      </c>
      <c r="C1825" s="40" t="s">
        <v>3646</v>
      </c>
      <c r="D1825" s="57"/>
      <c r="E1825" s="45">
        <v>11</v>
      </c>
      <c r="F1825" s="45">
        <v>2860000</v>
      </c>
      <c r="G1825" s="42">
        <f t="shared" si="97"/>
        <v>110</v>
      </c>
      <c r="H1825" s="43">
        <f t="shared" si="96"/>
        <v>260000</v>
      </c>
      <c r="I1825" s="57"/>
      <c r="J1825" s="58"/>
      <c r="K1825" s="58"/>
      <c r="L1825" s="57" t="s">
        <v>7419</v>
      </c>
      <c r="M1825" s="57"/>
      <c r="N1825" t="s">
        <v>10939</v>
      </c>
      <c r="T1825" s="2">
        <v>11</v>
      </c>
      <c r="U1825" s="2">
        <f t="shared" si="98"/>
        <v>0</v>
      </c>
    </row>
    <row r="1826" spans="1:21" customFormat="1" ht="15" x14ac:dyDescent="0.25">
      <c r="A1826" s="38" t="s">
        <v>5189</v>
      </c>
      <c r="B1826" s="39" t="s">
        <v>3647</v>
      </c>
      <c r="C1826" s="40" t="s">
        <v>3648</v>
      </c>
      <c r="D1826" s="57"/>
      <c r="E1826" s="45">
        <v>11</v>
      </c>
      <c r="F1826" s="45">
        <v>5610000</v>
      </c>
      <c r="G1826" s="42">
        <f t="shared" si="97"/>
        <v>215.76923076923077</v>
      </c>
      <c r="H1826" s="43">
        <f t="shared" si="96"/>
        <v>510000</v>
      </c>
      <c r="I1826" s="57"/>
      <c r="J1826" s="58"/>
      <c r="K1826" s="58"/>
      <c r="L1826" s="57" t="s">
        <v>7419</v>
      </c>
      <c r="M1826" s="57"/>
      <c r="N1826" t="s">
        <v>10939</v>
      </c>
      <c r="T1826" s="2">
        <v>11</v>
      </c>
      <c r="U1826" s="2">
        <f t="shared" si="98"/>
        <v>0</v>
      </c>
    </row>
    <row r="1827" spans="1:21" customFormat="1" ht="15" x14ac:dyDescent="0.25">
      <c r="A1827" s="38" t="s">
        <v>5189</v>
      </c>
      <c r="B1827" s="39" t="s">
        <v>3649</v>
      </c>
      <c r="C1827" s="40" t="s">
        <v>3650</v>
      </c>
      <c r="D1827" s="57"/>
      <c r="E1827" s="45">
        <v>11</v>
      </c>
      <c r="F1827" s="45">
        <v>5170000</v>
      </c>
      <c r="G1827" s="42">
        <f t="shared" si="97"/>
        <v>198.84615384615384</v>
      </c>
      <c r="H1827" s="43">
        <f t="shared" si="96"/>
        <v>470000</v>
      </c>
      <c r="I1827" s="57"/>
      <c r="J1827" s="58"/>
      <c r="K1827" s="58"/>
      <c r="L1827" s="57" t="s">
        <v>7419</v>
      </c>
      <c r="M1827" s="57"/>
      <c r="N1827" t="s">
        <v>10939</v>
      </c>
      <c r="T1827" s="2">
        <v>11</v>
      </c>
      <c r="U1827" s="2">
        <f t="shared" si="98"/>
        <v>0</v>
      </c>
    </row>
    <row r="1828" spans="1:21" customFormat="1" ht="15" x14ac:dyDescent="0.25">
      <c r="A1828" s="38" t="s">
        <v>5189</v>
      </c>
      <c r="B1828" s="39" t="s">
        <v>3651</v>
      </c>
      <c r="C1828" s="40" t="s">
        <v>3652</v>
      </c>
      <c r="D1828" s="57"/>
      <c r="E1828" s="45">
        <v>53</v>
      </c>
      <c r="F1828" s="45">
        <v>17490000</v>
      </c>
      <c r="G1828" s="42">
        <f t="shared" si="97"/>
        <v>672.69230769230774</v>
      </c>
      <c r="H1828" s="43">
        <f t="shared" si="96"/>
        <v>330000</v>
      </c>
      <c r="I1828" s="57"/>
      <c r="J1828" s="58"/>
      <c r="K1828" s="58"/>
      <c r="L1828" s="57" t="s">
        <v>7419</v>
      </c>
      <c r="M1828" s="57"/>
      <c r="N1828" t="s">
        <v>10939</v>
      </c>
      <c r="T1828" s="2">
        <v>53</v>
      </c>
      <c r="U1828" s="2">
        <f t="shared" si="98"/>
        <v>0</v>
      </c>
    </row>
    <row r="1829" spans="1:21" customFormat="1" ht="15" x14ac:dyDescent="0.25">
      <c r="A1829" s="38" t="s">
        <v>5189</v>
      </c>
      <c r="B1829" s="39" t="s">
        <v>3653</v>
      </c>
      <c r="C1829" s="40" t="s">
        <v>3654</v>
      </c>
      <c r="D1829" s="57"/>
      <c r="E1829" s="45">
        <v>10</v>
      </c>
      <c r="F1829" s="45">
        <v>1400000</v>
      </c>
      <c r="G1829" s="42">
        <f t="shared" si="97"/>
        <v>53.846153846153847</v>
      </c>
      <c r="H1829" s="43">
        <f t="shared" si="96"/>
        <v>140000</v>
      </c>
      <c r="I1829" s="57"/>
      <c r="J1829" s="58"/>
      <c r="K1829" s="58"/>
      <c r="L1829" s="57" t="s">
        <v>7419</v>
      </c>
      <c r="M1829" s="57"/>
      <c r="N1829" t="s">
        <v>10939</v>
      </c>
      <c r="T1829" s="2">
        <v>10</v>
      </c>
      <c r="U1829" s="2">
        <f t="shared" si="98"/>
        <v>0</v>
      </c>
    </row>
    <row r="1830" spans="1:21" customFormat="1" ht="15" x14ac:dyDescent="0.25">
      <c r="A1830" s="38" t="s">
        <v>5189</v>
      </c>
      <c r="B1830" s="39" t="s">
        <v>3655</v>
      </c>
      <c r="C1830" s="40" t="s">
        <v>3656</v>
      </c>
      <c r="D1830" s="57"/>
      <c r="E1830" s="45">
        <v>4</v>
      </c>
      <c r="F1830" s="45">
        <v>5200000</v>
      </c>
      <c r="G1830" s="42">
        <f t="shared" si="97"/>
        <v>200</v>
      </c>
      <c r="H1830" s="43">
        <f t="shared" si="96"/>
        <v>1300000</v>
      </c>
      <c r="I1830" s="57"/>
      <c r="J1830" s="58"/>
      <c r="K1830" s="58"/>
      <c r="L1830" s="57" t="s">
        <v>7419</v>
      </c>
      <c r="M1830" s="57"/>
      <c r="N1830" t="s">
        <v>10939</v>
      </c>
      <c r="T1830" s="2">
        <v>4</v>
      </c>
      <c r="U1830" s="2">
        <f t="shared" si="98"/>
        <v>0</v>
      </c>
    </row>
    <row r="1831" spans="1:21" customFormat="1" ht="15" x14ac:dyDescent="0.25">
      <c r="A1831" s="38" t="s">
        <v>5189</v>
      </c>
      <c r="B1831" s="39" t="s">
        <v>3657</v>
      </c>
      <c r="C1831" s="40" t="s">
        <v>3658</v>
      </c>
      <c r="D1831" s="57"/>
      <c r="E1831" s="45">
        <v>6</v>
      </c>
      <c r="F1831" s="45">
        <v>21300000</v>
      </c>
      <c r="G1831" s="42">
        <f t="shared" si="97"/>
        <v>819.23076923076928</v>
      </c>
      <c r="H1831" s="43">
        <f t="shared" si="96"/>
        <v>3550000</v>
      </c>
      <c r="I1831" s="57"/>
      <c r="J1831" s="58"/>
      <c r="K1831" s="58"/>
      <c r="L1831" s="57" t="s">
        <v>7419</v>
      </c>
      <c r="M1831" s="57"/>
      <c r="N1831" t="s">
        <v>10939</v>
      </c>
      <c r="T1831" s="2">
        <v>0</v>
      </c>
      <c r="U1831" s="2">
        <f t="shared" si="98"/>
        <v>6</v>
      </c>
    </row>
    <row r="1832" spans="1:21" customFormat="1" ht="15" x14ac:dyDescent="0.25">
      <c r="A1832" s="38" t="s">
        <v>5189</v>
      </c>
      <c r="B1832" s="39" t="s">
        <v>3659</v>
      </c>
      <c r="C1832" s="40" t="s">
        <v>3660</v>
      </c>
      <c r="D1832" s="57"/>
      <c r="E1832" s="45">
        <v>2</v>
      </c>
      <c r="F1832" s="45">
        <v>1200000</v>
      </c>
      <c r="G1832" s="42">
        <f t="shared" si="97"/>
        <v>46.153846153846153</v>
      </c>
      <c r="H1832" s="43">
        <f t="shared" si="96"/>
        <v>600000</v>
      </c>
      <c r="I1832" s="57"/>
      <c r="J1832" s="58"/>
      <c r="K1832" s="58"/>
      <c r="L1832" s="57" t="s">
        <v>7419</v>
      </c>
      <c r="M1832" s="57"/>
      <c r="N1832" t="s">
        <v>10939</v>
      </c>
      <c r="T1832" s="2">
        <v>2</v>
      </c>
      <c r="U1832" s="2">
        <f t="shared" si="98"/>
        <v>0</v>
      </c>
    </row>
    <row r="1833" spans="1:21" customFormat="1" ht="15" x14ac:dyDescent="0.25">
      <c r="A1833" s="38" t="s">
        <v>5189</v>
      </c>
      <c r="B1833" s="39" t="s">
        <v>3661</v>
      </c>
      <c r="C1833" s="40" t="s">
        <v>3662</v>
      </c>
      <c r="D1833" s="57"/>
      <c r="E1833" s="45">
        <v>1500</v>
      </c>
      <c r="F1833" s="45">
        <v>225000</v>
      </c>
      <c r="G1833" s="42">
        <f t="shared" si="97"/>
        <v>8.6538461538461533</v>
      </c>
      <c r="H1833" s="43">
        <f t="shared" si="96"/>
        <v>150</v>
      </c>
      <c r="I1833" s="57"/>
      <c r="J1833" s="58"/>
      <c r="K1833" s="58"/>
      <c r="L1833" s="57" t="s">
        <v>7419</v>
      </c>
      <c r="M1833" s="57"/>
      <c r="N1833" t="s">
        <v>10939</v>
      </c>
      <c r="T1833" s="2">
        <v>1200</v>
      </c>
      <c r="U1833" s="2">
        <f t="shared" si="98"/>
        <v>300</v>
      </c>
    </row>
    <row r="1834" spans="1:21" customFormat="1" ht="15" x14ac:dyDescent="0.25">
      <c r="A1834" s="38" t="s">
        <v>5189</v>
      </c>
      <c r="B1834" s="39" t="s">
        <v>3663</v>
      </c>
      <c r="C1834" s="40" t="s">
        <v>3664</v>
      </c>
      <c r="D1834" s="57"/>
      <c r="E1834" s="45">
        <v>8</v>
      </c>
      <c r="F1834" s="45">
        <v>6800000</v>
      </c>
      <c r="G1834" s="42">
        <f t="shared" si="97"/>
        <v>261.53846153846155</v>
      </c>
      <c r="H1834" s="43">
        <f t="shared" si="96"/>
        <v>850000</v>
      </c>
      <c r="I1834" s="57"/>
      <c r="J1834" s="58"/>
      <c r="K1834" s="58"/>
      <c r="L1834" s="57" t="s">
        <v>7419</v>
      </c>
      <c r="M1834" s="57"/>
      <c r="N1834" t="s">
        <v>10939</v>
      </c>
      <c r="T1834" s="2">
        <v>8</v>
      </c>
      <c r="U1834" s="2">
        <f t="shared" si="98"/>
        <v>0</v>
      </c>
    </row>
    <row r="1835" spans="1:21" customFormat="1" ht="15" x14ac:dyDescent="0.25">
      <c r="A1835" s="38" t="s">
        <v>5189</v>
      </c>
      <c r="B1835" s="39" t="s">
        <v>3665</v>
      </c>
      <c r="C1835" s="40" t="s">
        <v>3666</v>
      </c>
      <c r="D1835" s="57"/>
      <c r="E1835" s="45">
        <v>19</v>
      </c>
      <c r="F1835" s="45">
        <v>4760386.6666666688</v>
      </c>
      <c r="G1835" s="42">
        <f t="shared" si="97"/>
        <v>183.09179487179495</v>
      </c>
      <c r="H1835" s="43">
        <f t="shared" si="96"/>
        <v>250546.66666666677</v>
      </c>
      <c r="I1835" s="57"/>
      <c r="J1835" s="58"/>
      <c r="K1835" s="58"/>
      <c r="L1835" s="57" t="s">
        <v>7419</v>
      </c>
      <c r="M1835" s="57"/>
      <c r="N1835" t="s">
        <v>10939</v>
      </c>
      <c r="T1835" s="2">
        <v>25</v>
      </c>
      <c r="U1835" s="2">
        <f t="shared" si="98"/>
        <v>-6</v>
      </c>
    </row>
    <row r="1836" spans="1:21" customFormat="1" ht="15" x14ac:dyDescent="0.25">
      <c r="A1836" s="38" t="s">
        <v>5189</v>
      </c>
      <c r="B1836" s="39" t="s">
        <v>3667</v>
      </c>
      <c r="C1836" s="40" t="s">
        <v>3668</v>
      </c>
      <c r="D1836" s="57"/>
      <c r="E1836" s="45">
        <v>35</v>
      </c>
      <c r="F1836" s="45">
        <v>5729545.4545454578</v>
      </c>
      <c r="G1836" s="42">
        <f t="shared" si="97"/>
        <v>220.36713286713299</v>
      </c>
      <c r="H1836" s="43">
        <f t="shared" si="96"/>
        <v>163701.2987012988</v>
      </c>
      <c r="I1836" s="57"/>
      <c r="J1836" s="58"/>
      <c r="K1836" s="58"/>
      <c r="L1836" s="57" t="s">
        <v>7419</v>
      </c>
      <c r="M1836" s="57"/>
      <c r="N1836" t="s">
        <v>10939</v>
      </c>
      <c r="T1836" s="2">
        <v>22</v>
      </c>
      <c r="U1836" s="2">
        <f t="shared" si="98"/>
        <v>13</v>
      </c>
    </row>
    <row r="1837" spans="1:21" customFormat="1" ht="15" x14ac:dyDescent="0.25">
      <c r="A1837" s="38" t="s">
        <v>5189</v>
      </c>
      <c r="B1837" s="39" t="s">
        <v>3669</v>
      </c>
      <c r="C1837" s="40" t="s">
        <v>3670</v>
      </c>
      <c r="D1837" s="57"/>
      <c r="E1837" s="45">
        <v>17</v>
      </c>
      <c r="F1837" s="45">
        <v>4660990.6960227266</v>
      </c>
      <c r="G1837" s="42">
        <f t="shared" si="97"/>
        <v>179.26887292395102</v>
      </c>
      <c r="H1837" s="43">
        <f t="shared" si="96"/>
        <v>274175.92329545453</v>
      </c>
      <c r="I1837" s="57"/>
      <c r="J1837" s="58"/>
      <c r="K1837" s="58"/>
      <c r="L1837" s="57" t="s">
        <v>7419</v>
      </c>
      <c r="M1837" s="57"/>
      <c r="N1837" t="s">
        <v>10939</v>
      </c>
      <c r="T1837" s="2">
        <v>34</v>
      </c>
      <c r="U1837" s="2">
        <f t="shared" si="98"/>
        <v>-17</v>
      </c>
    </row>
    <row r="1838" spans="1:21" customFormat="1" ht="15" x14ac:dyDescent="0.25">
      <c r="A1838" s="38" t="s">
        <v>5189</v>
      </c>
      <c r="B1838" s="39" t="s">
        <v>3671</v>
      </c>
      <c r="C1838" s="40" t="s">
        <v>3672</v>
      </c>
      <c r="D1838" s="57"/>
      <c r="E1838" s="45">
        <v>52</v>
      </c>
      <c r="F1838" s="45">
        <v>8084784.6889952198</v>
      </c>
      <c r="G1838" s="42">
        <f t="shared" si="97"/>
        <v>310.9532572690469</v>
      </c>
      <c r="H1838" s="43">
        <f t="shared" si="96"/>
        <v>155476.62863452345</v>
      </c>
      <c r="I1838" s="57"/>
      <c r="J1838" s="58"/>
      <c r="K1838" s="58"/>
      <c r="L1838" s="57" t="s">
        <v>7419</v>
      </c>
      <c r="M1838" s="57"/>
      <c r="N1838" t="s">
        <v>10939</v>
      </c>
      <c r="T1838" s="2">
        <v>42</v>
      </c>
      <c r="U1838" s="2">
        <f t="shared" si="98"/>
        <v>10</v>
      </c>
    </row>
    <row r="1839" spans="1:21" customFormat="1" ht="15" x14ac:dyDescent="0.25">
      <c r="A1839" s="38" t="s">
        <v>5189</v>
      </c>
      <c r="B1839" s="39" t="s">
        <v>3673</v>
      </c>
      <c r="C1839" s="40" t="s">
        <v>3674</v>
      </c>
      <c r="D1839" s="57"/>
      <c r="E1839" s="45">
        <v>5</v>
      </c>
      <c r="F1839" s="45">
        <v>850000</v>
      </c>
      <c r="G1839" s="42">
        <f t="shared" si="97"/>
        <v>32.692307692307693</v>
      </c>
      <c r="H1839" s="43">
        <f t="shared" si="96"/>
        <v>170000</v>
      </c>
      <c r="I1839" s="57"/>
      <c r="J1839" s="58"/>
      <c r="K1839" s="58"/>
      <c r="L1839" s="57" t="s">
        <v>7419</v>
      </c>
      <c r="M1839" s="57"/>
      <c r="N1839" t="s">
        <v>10939</v>
      </c>
      <c r="T1839" s="2">
        <v>0</v>
      </c>
      <c r="U1839" s="2">
        <f t="shared" si="98"/>
        <v>5</v>
      </c>
    </row>
    <row r="1840" spans="1:21" customFormat="1" ht="15" x14ac:dyDescent="0.25">
      <c r="A1840" s="38" t="s">
        <v>5189</v>
      </c>
      <c r="B1840" s="39" t="s">
        <v>3675</v>
      </c>
      <c r="C1840" s="40" t="s">
        <v>3676</v>
      </c>
      <c r="D1840" s="57"/>
      <c r="E1840" s="45">
        <v>1</v>
      </c>
      <c r="F1840" s="45">
        <v>2000000</v>
      </c>
      <c r="G1840" s="42">
        <f t="shared" si="97"/>
        <v>76.92307692307692</v>
      </c>
      <c r="H1840" s="43">
        <f t="shared" si="96"/>
        <v>2000000</v>
      </c>
      <c r="I1840" s="57"/>
      <c r="J1840" s="58"/>
      <c r="K1840" s="58"/>
      <c r="L1840" s="57" t="s">
        <v>7419</v>
      </c>
      <c r="M1840" s="57"/>
      <c r="N1840" t="s">
        <v>10939</v>
      </c>
      <c r="T1840" s="2">
        <v>0</v>
      </c>
      <c r="U1840" s="2">
        <f t="shared" si="98"/>
        <v>1</v>
      </c>
    </row>
    <row r="1841" spans="1:21" customFormat="1" ht="15" x14ac:dyDescent="0.25">
      <c r="A1841" s="38" t="s">
        <v>5189</v>
      </c>
      <c r="B1841" s="39" t="s">
        <v>3677</v>
      </c>
      <c r="C1841" s="40" t="s">
        <v>3678</v>
      </c>
      <c r="D1841" s="57"/>
      <c r="E1841" s="45">
        <v>1</v>
      </c>
      <c r="F1841" s="45">
        <v>424000</v>
      </c>
      <c r="G1841" s="42">
        <f t="shared" si="97"/>
        <v>16.307692307692307</v>
      </c>
      <c r="H1841" s="43">
        <f t="shared" si="96"/>
        <v>424000</v>
      </c>
      <c r="I1841" s="57"/>
      <c r="J1841" s="58"/>
      <c r="K1841" s="58"/>
      <c r="L1841" s="57" t="s">
        <v>7419</v>
      </c>
      <c r="M1841" s="57"/>
      <c r="N1841" t="s">
        <v>10939</v>
      </c>
      <c r="T1841" s="2">
        <v>1</v>
      </c>
      <c r="U1841" s="2">
        <f t="shared" si="98"/>
        <v>0</v>
      </c>
    </row>
    <row r="1842" spans="1:21" customFormat="1" ht="15" x14ac:dyDescent="0.25">
      <c r="A1842" s="38" t="s">
        <v>5189</v>
      </c>
      <c r="B1842" s="39" t="s">
        <v>3679</v>
      </c>
      <c r="C1842" s="40" t="s">
        <v>3680</v>
      </c>
      <c r="D1842" s="57"/>
      <c r="E1842" s="45">
        <v>2</v>
      </c>
      <c r="F1842" s="45">
        <v>2256000</v>
      </c>
      <c r="G1842" s="42">
        <f t="shared" si="97"/>
        <v>86.769230769230774</v>
      </c>
      <c r="H1842" s="43">
        <f t="shared" si="96"/>
        <v>1128000</v>
      </c>
      <c r="I1842" s="57"/>
      <c r="J1842" s="58"/>
      <c r="K1842" s="58"/>
      <c r="L1842" s="57" t="s">
        <v>7419</v>
      </c>
      <c r="M1842" s="57"/>
      <c r="N1842" t="s">
        <v>10939</v>
      </c>
      <c r="T1842" s="2">
        <v>2</v>
      </c>
      <c r="U1842" s="2">
        <f t="shared" si="98"/>
        <v>0</v>
      </c>
    </row>
    <row r="1843" spans="1:21" customFormat="1" ht="15" x14ac:dyDescent="0.25">
      <c r="A1843" s="38" t="s">
        <v>5189</v>
      </c>
      <c r="B1843" s="39" t="s">
        <v>3681</v>
      </c>
      <c r="C1843" s="40" t="s">
        <v>3682</v>
      </c>
      <c r="D1843" s="57"/>
      <c r="E1843" s="45">
        <v>1</v>
      </c>
      <c r="F1843" s="45">
        <v>25000000</v>
      </c>
      <c r="G1843" s="42">
        <f t="shared" si="97"/>
        <v>961.53846153846155</v>
      </c>
      <c r="H1843" s="43">
        <f t="shared" si="96"/>
        <v>25000000</v>
      </c>
      <c r="I1843" s="57"/>
      <c r="J1843" s="58"/>
      <c r="K1843" s="58"/>
      <c r="L1843" s="57" t="s">
        <v>7419</v>
      </c>
      <c r="M1843" s="57"/>
      <c r="N1843" t="s">
        <v>10939</v>
      </c>
      <c r="T1843" s="2">
        <v>0</v>
      </c>
      <c r="U1843" s="2">
        <f t="shared" si="98"/>
        <v>1</v>
      </c>
    </row>
    <row r="1844" spans="1:21" customFormat="1" ht="15" x14ac:dyDescent="0.25">
      <c r="A1844" s="38" t="s">
        <v>5189</v>
      </c>
      <c r="B1844" s="39" t="s">
        <v>3683</v>
      </c>
      <c r="C1844" s="40" t="s">
        <v>3684</v>
      </c>
      <c r="D1844" s="57"/>
      <c r="E1844" s="45">
        <v>1</v>
      </c>
      <c r="F1844" s="45">
        <v>2550000</v>
      </c>
      <c r="G1844" s="42">
        <f t="shared" si="97"/>
        <v>98.07692307692308</v>
      </c>
      <c r="H1844" s="43">
        <f t="shared" si="96"/>
        <v>2550000</v>
      </c>
      <c r="I1844" s="57"/>
      <c r="J1844" s="58"/>
      <c r="K1844" s="58"/>
      <c r="L1844" s="57" t="s">
        <v>7419</v>
      </c>
      <c r="M1844" s="57"/>
      <c r="N1844" t="s">
        <v>10939</v>
      </c>
      <c r="T1844" s="2">
        <v>0</v>
      </c>
      <c r="U1844" s="2">
        <f t="shared" si="98"/>
        <v>1</v>
      </c>
    </row>
    <row r="1845" spans="1:21" customFormat="1" ht="15" x14ac:dyDescent="0.25">
      <c r="A1845" s="38" t="s">
        <v>5189</v>
      </c>
      <c r="B1845" s="39" t="s">
        <v>3685</v>
      </c>
      <c r="C1845" s="40" t="s">
        <v>3686</v>
      </c>
      <c r="D1845" s="57"/>
      <c r="E1845" s="45">
        <v>30</v>
      </c>
      <c r="F1845" s="45">
        <v>6300000</v>
      </c>
      <c r="G1845" s="42">
        <f t="shared" si="97"/>
        <v>242.30769230769232</v>
      </c>
      <c r="H1845" s="43">
        <f t="shared" si="96"/>
        <v>210000</v>
      </c>
      <c r="I1845" s="57"/>
      <c r="J1845" s="58"/>
      <c r="K1845" s="58"/>
      <c r="L1845" s="57" t="s">
        <v>7419</v>
      </c>
      <c r="M1845" s="57"/>
      <c r="N1845" t="s">
        <v>10939</v>
      </c>
      <c r="T1845" s="2">
        <v>10</v>
      </c>
      <c r="U1845" s="2">
        <f t="shared" si="98"/>
        <v>20</v>
      </c>
    </row>
    <row r="1846" spans="1:21" customFormat="1" ht="15" x14ac:dyDescent="0.25">
      <c r="A1846" s="38" t="s">
        <v>5189</v>
      </c>
      <c r="B1846" s="39" t="s">
        <v>3687</v>
      </c>
      <c r="C1846" s="40" t="s">
        <v>3688</v>
      </c>
      <c r="D1846" s="57"/>
      <c r="E1846" s="45">
        <v>26</v>
      </c>
      <c r="F1846" s="45">
        <v>25675000</v>
      </c>
      <c r="G1846" s="42">
        <f t="shared" si="97"/>
        <v>987.5</v>
      </c>
      <c r="H1846" s="43">
        <f t="shared" si="96"/>
        <v>987500</v>
      </c>
      <c r="I1846" s="57"/>
      <c r="J1846" s="58"/>
      <c r="K1846" s="58"/>
      <c r="L1846" s="57" t="s">
        <v>7419</v>
      </c>
      <c r="M1846" s="57"/>
      <c r="N1846" t="s">
        <v>10939</v>
      </c>
      <c r="T1846" s="2">
        <v>0</v>
      </c>
      <c r="U1846" s="2">
        <f t="shared" si="98"/>
        <v>26</v>
      </c>
    </row>
    <row r="1847" spans="1:21" customFormat="1" ht="15" x14ac:dyDescent="0.25">
      <c r="A1847" s="38" t="s">
        <v>5189</v>
      </c>
      <c r="B1847" s="39" t="s">
        <v>3689</v>
      </c>
      <c r="C1847" s="40" t="s">
        <v>3690</v>
      </c>
      <c r="D1847" s="57"/>
      <c r="E1847" s="45">
        <v>2</v>
      </c>
      <c r="F1847" s="45">
        <v>1660000</v>
      </c>
      <c r="G1847" s="42">
        <f t="shared" si="97"/>
        <v>63.846153846153847</v>
      </c>
      <c r="H1847" s="43">
        <f t="shared" si="96"/>
        <v>830000</v>
      </c>
      <c r="I1847" s="57"/>
      <c r="J1847" s="58"/>
      <c r="K1847" s="58"/>
      <c r="L1847" s="57" t="s">
        <v>7419</v>
      </c>
      <c r="M1847" s="57"/>
      <c r="N1847" t="s">
        <v>10939</v>
      </c>
      <c r="T1847" s="2">
        <v>2</v>
      </c>
      <c r="U1847" s="2">
        <f t="shared" si="98"/>
        <v>0</v>
      </c>
    </row>
    <row r="1848" spans="1:21" customFormat="1" ht="15" x14ac:dyDescent="0.25">
      <c r="A1848" s="38" t="s">
        <v>5189</v>
      </c>
      <c r="B1848" s="39" t="s">
        <v>3691</v>
      </c>
      <c r="C1848" s="40" t="s">
        <v>3692</v>
      </c>
      <c r="D1848" s="57"/>
      <c r="E1848" s="45">
        <v>2</v>
      </c>
      <c r="F1848" s="45">
        <v>50000</v>
      </c>
      <c r="G1848" s="42">
        <f t="shared" si="97"/>
        <v>1.9230769230769231</v>
      </c>
      <c r="H1848" s="43">
        <f t="shared" si="96"/>
        <v>25000</v>
      </c>
      <c r="I1848" s="57"/>
      <c r="J1848" s="58"/>
      <c r="K1848" s="58"/>
      <c r="L1848" s="57" t="s">
        <v>7419</v>
      </c>
      <c r="M1848" s="57"/>
      <c r="N1848" t="s">
        <v>10939</v>
      </c>
      <c r="T1848" s="2">
        <v>0</v>
      </c>
      <c r="U1848" s="2">
        <f t="shared" si="98"/>
        <v>2</v>
      </c>
    </row>
    <row r="1849" spans="1:21" customFormat="1" ht="15" x14ac:dyDescent="0.25">
      <c r="A1849" s="38" t="s">
        <v>5189</v>
      </c>
      <c r="B1849" s="39" t="s">
        <v>3693</v>
      </c>
      <c r="C1849" s="40" t="s">
        <v>3694</v>
      </c>
      <c r="D1849" s="57"/>
      <c r="E1849" s="45">
        <v>1</v>
      </c>
      <c r="F1849" s="45">
        <v>300000</v>
      </c>
      <c r="G1849" s="42">
        <f t="shared" si="97"/>
        <v>11.538461538461538</v>
      </c>
      <c r="H1849" s="43">
        <f t="shared" si="96"/>
        <v>300000</v>
      </c>
      <c r="I1849" s="57"/>
      <c r="J1849" s="58"/>
      <c r="K1849" s="58"/>
      <c r="L1849" s="57" t="s">
        <v>7419</v>
      </c>
      <c r="M1849" s="57"/>
      <c r="N1849" t="s">
        <v>10939</v>
      </c>
      <c r="T1849" s="2">
        <v>0</v>
      </c>
      <c r="U1849" s="2">
        <f t="shared" si="98"/>
        <v>1</v>
      </c>
    </row>
    <row r="1850" spans="1:21" customFormat="1" ht="15" x14ac:dyDescent="0.25">
      <c r="A1850" s="38" t="s">
        <v>5189</v>
      </c>
      <c r="B1850" s="39" t="s">
        <v>3695</v>
      </c>
      <c r="C1850" s="40" t="s">
        <v>3696</v>
      </c>
      <c r="D1850" s="57"/>
      <c r="E1850" s="45">
        <v>3</v>
      </c>
      <c r="F1850" s="45">
        <v>2700000</v>
      </c>
      <c r="G1850" s="42">
        <f t="shared" si="97"/>
        <v>103.84615384615384</v>
      </c>
      <c r="H1850" s="43">
        <f t="shared" si="96"/>
        <v>900000</v>
      </c>
      <c r="I1850" s="57"/>
      <c r="J1850" s="58"/>
      <c r="K1850" s="58"/>
      <c r="L1850" s="57" t="s">
        <v>7419</v>
      </c>
      <c r="M1850" s="57"/>
      <c r="N1850" t="s">
        <v>10939</v>
      </c>
      <c r="T1850" s="2">
        <v>3</v>
      </c>
      <c r="U1850" s="2">
        <f t="shared" si="98"/>
        <v>0</v>
      </c>
    </row>
    <row r="1851" spans="1:21" customFormat="1" ht="15" x14ac:dyDescent="0.25">
      <c r="A1851" s="38" t="s">
        <v>5189</v>
      </c>
      <c r="B1851" s="39" t="s">
        <v>3697</v>
      </c>
      <c r="C1851" s="40" t="s">
        <v>3698</v>
      </c>
      <c r="D1851" s="57"/>
      <c r="E1851" s="45">
        <v>4</v>
      </c>
      <c r="F1851" s="45">
        <v>1000000</v>
      </c>
      <c r="G1851" s="42">
        <f t="shared" si="97"/>
        <v>38.46153846153846</v>
      </c>
      <c r="H1851" s="43">
        <f t="shared" si="96"/>
        <v>250000</v>
      </c>
      <c r="I1851" s="57"/>
      <c r="J1851" s="58"/>
      <c r="K1851" s="58"/>
      <c r="L1851" s="57" t="s">
        <v>7419</v>
      </c>
      <c r="M1851" s="57"/>
      <c r="N1851" t="s">
        <v>10939</v>
      </c>
      <c r="T1851" s="2">
        <v>9</v>
      </c>
      <c r="U1851" s="2">
        <f t="shared" si="98"/>
        <v>-5</v>
      </c>
    </row>
    <row r="1852" spans="1:21" customFormat="1" ht="15" x14ac:dyDescent="0.25">
      <c r="A1852" s="38" t="s">
        <v>5189</v>
      </c>
      <c r="B1852" s="39" t="s">
        <v>3699</v>
      </c>
      <c r="C1852" s="40" t="s">
        <v>3700</v>
      </c>
      <c r="D1852" s="57"/>
      <c r="E1852" s="45">
        <v>5</v>
      </c>
      <c r="F1852" s="45">
        <v>500000</v>
      </c>
      <c r="G1852" s="42">
        <f t="shared" si="97"/>
        <v>19.23076923076923</v>
      </c>
      <c r="H1852" s="43">
        <f t="shared" si="96"/>
        <v>100000</v>
      </c>
      <c r="I1852" s="57"/>
      <c r="J1852" s="58"/>
      <c r="K1852" s="58"/>
      <c r="L1852" s="57" t="s">
        <v>7419</v>
      </c>
      <c r="M1852" s="57"/>
      <c r="N1852" t="s">
        <v>10939</v>
      </c>
      <c r="T1852" s="2">
        <v>3</v>
      </c>
      <c r="U1852" s="2">
        <f t="shared" si="98"/>
        <v>2</v>
      </c>
    </row>
    <row r="1853" spans="1:21" customFormat="1" ht="15" x14ac:dyDescent="0.25">
      <c r="A1853" s="38" t="s">
        <v>5189</v>
      </c>
      <c r="B1853" s="39" t="s">
        <v>3701</v>
      </c>
      <c r="C1853" s="40" t="s">
        <v>3702</v>
      </c>
      <c r="D1853" s="57"/>
      <c r="E1853" s="45">
        <v>9</v>
      </c>
      <c r="F1853" s="45">
        <v>1538181.818181819</v>
      </c>
      <c r="G1853" s="42">
        <f t="shared" si="97"/>
        <v>59.160839160839195</v>
      </c>
      <c r="H1853" s="43">
        <f t="shared" si="96"/>
        <v>170909.090909091</v>
      </c>
      <c r="I1853" s="57"/>
      <c r="J1853" s="58"/>
      <c r="K1853" s="58"/>
      <c r="L1853" s="57" t="s">
        <v>7419</v>
      </c>
      <c r="M1853" s="57"/>
      <c r="N1853" t="s">
        <v>10939</v>
      </c>
      <c r="T1853" s="2">
        <v>9</v>
      </c>
      <c r="U1853" s="2">
        <f t="shared" si="98"/>
        <v>0</v>
      </c>
    </row>
    <row r="1854" spans="1:21" customFormat="1" ht="15" x14ac:dyDescent="0.25">
      <c r="A1854" s="38" t="s">
        <v>5189</v>
      </c>
      <c r="B1854" s="39" t="s">
        <v>3703</v>
      </c>
      <c r="C1854" s="40" t="s">
        <v>3704</v>
      </c>
      <c r="D1854" s="57"/>
      <c r="E1854" s="45">
        <v>12</v>
      </c>
      <c r="F1854" s="45">
        <v>2880000</v>
      </c>
      <c r="G1854" s="42">
        <f t="shared" si="97"/>
        <v>110.76923076923077</v>
      </c>
      <c r="H1854" s="43">
        <f t="shared" si="96"/>
        <v>240000</v>
      </c>
      <c r="I1854" s="57"/>
      <c r="J1854" s="58"/>
      <c r="K1854" s="58"/>
      <c r="L1854" s="57" t="s">
        <v>7419</v>
      </c>
      <c r="M1854" s="57"/>
      <c r="N1854" t="s">
        <v>10939</v>
      </c>
      <c r="T1854" s="2">
        <v>29</v>
      </c>
      <c r="U1854" s="2">
        <f t="shared" si="98"/>
        <v>-17</v>
      </c>
    </row>
    <row r="1855" spans="1:21" customFormat="1" ht="15" x14ac:dyDescent="0.25">
      <c r="A1855" s="38" t="s">
        <v>5189</v>
      </c>
      <c r="B1855" s="39" t="s">
        <v>3705</v>
      </c>
      <c r="C1855" s="40" t="s">
        <v>3706</v>
      </c>
      <c r="D1855" s="57"/>
      <c r="E1855" s="45">
        <v>21</v>
      </c>
      <c r="F1855" s="45">
        <v>2604000</v>
      </c>
      <c r="G1855" s="42">
        <f t="shared" si="97"/>
        <v>100.15384615384616</v>
      </c>
      <c r="H1855" s="43">
        <f t="shared" si="96"/>
        <v>124000</v>
      </c>
      <c r="I1855" s="57"/>
      <c r="J1855" s="58"/>
      <c r="K1855" s="58"/>
      <c r="L1855" s="57" t="s">
        <v>7419</v>
      </c>
      <c r="M1855" s="57"/>
      <c r="N1855" t="s">
        <v>10939</v>
      </c>
      <c r="T1855" s="2">
        <v>21</v>
      </c>
      <c r="U1855" s="2">
        <f t="shared" si="98"/>
        <v>0</v>
      </c>
    </row>
    <row r="1856" spans="1:21" customFormat="1" ht="15" x14ac:dyDescent="0.25">
      <c r="A1856" s="38" t="s">
        <v>5189</v>
      </c>
      <c r="B1856" s="39" t="s">
        <v>3707</v>
      </c>
      <c r="C1856" s="40" t="s">
        <v>3708</v>
      </c>
      <c r="D1856" s="57"/>
      <c r="E1856" s="45">
        <v>6</v>
      </c>
      <c r="F1856" s="45">
        <v>2508000</v>
      </c>
      <c r="G1856" s="42">
        <f t="shared" si="97"/>
        <v>96.461538461538467</v>
      </c>
      <c r="H1856" s="43">
        <f t="shared" si="96"/>
        <v>418000</v>
      </c>
      <c r="I1856" s="57"/>
      <c r="J1856" s="58"/>
      <c r="K1856" s="58"/>
      <c r="L1856" s="57" t="s">
        <v>7419</v>
      </c>
      <c r="M1856" s="57"/>
      <c r="N1856" t="s">
        <v>10939</v>
      </c>
      <c r="T1856" s="2">
        <v>6</v>
      </c>
      <c r="U1856" s="2">
        <f t="shared" si="98"/>
        <v>0</v>
      </c>
    </row>
    <row r="1857" spans="1:21" customFormat="1" ht="15" x14ac:dyDescent="0.25">
      <c r="A1857" s="38" t="s">
        <v>5189</v>
      </c>
      <c r="B1857" s="39" t="s">
        <v>3709</v>
      </c>
      <c r="C1857" s="40" t="s">
        <v>3710</v>
      </c>
      <c r="D1857" s="57"/>
      <c r="E1857" s="45">
        <v>6</v>
      </c>
      <c r="F1857" s="45">
        <v>1824000</v>
      </c>
      <c r="G1857" s="42">
        <f t="shared" si="97"/>
        <v>70.15384615384616</v>
      </c>
      <c r="H1857" s="43">
        <f t="shared" si="96"/>
        <v>304000</v>
      </c>
      <c r="I1857" s="57"/>
      <c r="J1857" s="58"/>
      <c r="K1857" s="58"/>
      <c r="L1857" s="57" t="s">
        <v>7419</v>
      </c>
      <c r="M1857" s="57"/>
      <c r="N1857" t="s">
        <v>10939</v>
      </c>
      <c r="T1857" s="2">
        <v>5</v>
      </c>
      <c r="U1857" s="2">
        <f t="shared" si="98"/>
        <v>1</v>
      </c>
    </row>
    <row r="1858" spans="1:21" customFormat="1" ht="15" x14ac:dyDescent="0.25">
      <c r="A1858" s="38" t="s">
        <v>5189</v>
      </c>
      <c r="B1858" s="39" t="s">
        <v>3711</v>
      </c>
      <c r="C1858" s="40" t="s">
        <v>3712</v>
      </c>
      <c r="D1858" s="57"/>
      <c r="E1858" s="45">
        <v>19</v>
      </c>
      <c r="F1858" s="45">
        <v>5039750</v>
      </c>
      <c r="G1858" s="42">
        <f t="shared" si="97"/>
        <v>193.83653846153845</v>
      </c>
      <c r="H1858" s="43">
        <f t="shared" si="96"/>
        <v>265250</v>
      </c>
      <c r="I1858" s="57"/>
      <c r="J1858" s="58"/>
      <c r="K1858" s="58"/>
      <c r="L1858" s="57" t="s">
        <v>7419</v>
      </c>
      <c r="M1858" s="57"/>
      <c r="N1858" t="s">
        <v>10939</v>
      </c>
      <c r="T1858" s="2">
        <v>18</v>
      </c>
      <c r="U1858" s="2">
        <f t="shared" si="98"/>
        <v>1</v>
      </c>
    </row>
    <row r="1859" spans="1:21" customFormat="1" ht="15" x14ac:dyDescent="0.25">
      <c r="A1859" s="38" t="s">
        <v>5189</v>
      </c>
      <c r="B1859" s="39" t="s">
        <v>3713</v>
      </c>
      <c r="C1859" s="40" t="s">
        <v>3714</v>
      </c>
      <c r="D1859" s="57"/>
      <c r="E1859" s="45">
        <v>2</v>
      </c>
      <c r="F1859" s="45">
        <v>130000</v>
      </c>
      <c r="G1859" s="42">
        <f t="shared" si="97"/>
        <v>5</v>
      </c>
      <c r="H1859" s="43">
        <f t="shared" si="96"/>
        <v>65000</v>
      </c>
      <c r="I1859" s="57"/>
      <c r="J1859" s="58"/>
      <c r="K1859" s="58"/>
      <c r="L1859" s="57" t="s">
        <v>7419</v>
      </c>
      <c r="M1859" s="57"/>
      <c r="N1859" t="s">
        <v>10939</v>
      </c>
      <c r="T1859" s="2">
        <v>2</v>
      </c>
      <c r="U1859" s="2">
        <f t="shared" si="98"/>
        <v>0</v>
      </c>
    </row>
    <row r="1860" spans="1:21" customFormat="1" ht="15" x14ac:dyDescent="0.25">
      <c r="A1860" s="38" t="s">
        <v>5189</v>
      </c>
      <c r="B1860" s="39" t="s">
        <v>3715</v>
      </c>
      <c r="C1860" s="40" t="s">
        <v>3716</v>
      </c>
      <c r="D1860" s="57"/>
      <c r="E1860" s="45">
        <v>6</v>
      </c>
      <c r="F1860" s="45">
        <v>330000</v>
      </c>
      <c r="G1860" s="42">
        <f t="shared" si="97"/>
        <v>12.692307692307692</v>
      </c>
      <c r="H1860" s="43">
        <f t="shared" si="96"/>
        <v>55000</v>
      </c>
      <c r="I1860" s="57"/>
      <c r="J1860" s="58"/>
      <c r="K1860" s="58"/>
      <c r="L1860" s="57" t="s">
        <v>7419</v>
      </c>
      <c r="M1860" s="57"/>
      <c r="N1860" t="s">
        <v>10939</v>
      </c>
      <c r="T1860" s="2">
        <v>32</v>
      </c>
      <c r="U1860" s="2">
        <f t="shared" si="98"/>
        <v>-26</v>
      </c>
    </row>
    <row r="1861" spans="1:21" customFormat="1" ht="15" x14ac:dyDescent="0.25">
      <c r="A1861" s="38" t="s">
        <v>5189</v>
      </c>
      <c r="B1861" s="39" t="s">
        <v>3717</v>
      </c>
      <c r="C1861" s="40" t="s">
        <v>3718</v>
      </c>
      <c r="D1861" s="57"/>
      <c r="E1861" s="45">
        <v>66</v>
      </c>
      <c r="F1861" s="45">
        <v>3399000</v>
      </c>
      <c r="G1861" s="42">
        <f t="shared" si="97"/>
        <v>130.73076923076923</v>
      </c>
      <c r="H1861" s="43">
        <f t="shared" ref="H1861:H1924" si="99">IFERROR(F1861/E1861,0)</f>
        <v>51500</v>
      </c>
      <c r="I1861" s="57"/>
      <c r="J1861" s="58"/>
      <c r="K1861" s="58"/>
      <c r="L1861" s="57" t="s">
        <v>7419</v>
      </c>
      <c r="M1861" s="57"/>
      <c r="N1861" t="s">
        <v>10939</v>
      </c>
      <c r="T1861" s="2">
        <v>66</v>
      </c>
      <c r="U1861" s="2">
        <f t="shared" si="98"/>
        <v>0</v>
      </c>
    </row>
    <row r="1862" spans="1:21" customFormat="1" ht="15" x14ac:dyDescent="0.25">
      <c r="A1862" s="38" t="s">
        <v>5189</v>
      </c>
      <c r="B1862" s="39" t="s">
        <v>3719</v>
      </c>
      <c r="C1862" s="40" t="s">
        <v>3720</v>
      </c>
      <c r="D1862" s="57"/>
      <c r="E1862" s="45">
        <v>14</v>
      </c>
      <c r="F1862" s="45">
        <v>1815000</v>
      </c>
      <c r="G1862" s="42">
        <f t="shared" ref="G1862:G1925" si="100">+F1862/$G$1</f>
        <v>69.807692307692307</v>
      </c>
      <c r="H1862" s="43">
        <f t="shared" si="99"/>
        <v>129642.85714285714</v>
      </c>
      <c r="I1862" s="57"/>
      <c r="J1862" s="58"/>
      <c r="K1862" s="58"/>
      <c r="L1862" s="57" t="s">
        <v>7419</v>
      </c>
      <c r="M1862" s="57"/>
      <c r="N1862" t="s">
        <v>10939</v>
      </c>
      <c r="T1862" s="2">
        <v>14</v>
      </c>
      <c r="U1862" s="2">
        <f t="shared" ref="U1862:U1925" si="101">+E1862-T1862</f>
        <v>0</v>
      </c>
    </row>
    <row r="1863" spans="1:21" customFormat="1" ht="15" x14ac:dyDescent="0.25">
      <c r="A1863" s="38" t="s">
        <v>5189</v>
      </c>
      <c r="B1863" s="39" t="s">
        <v>3721</v>
      </c>
      <c r="C1863" s="40" t="s">
        <v>3722</v>
      </c>
      <c r="D1863" s="57"/>
      <c r="E1863" s="45">
        <v>12</v>
      </c>
      <c r="F1863" s="45">
        <v>2275000</v>
      </c>
      <c r="G1863" s="42">
        <f t="shared" si="100"/>
        <v>87.5</v>
      </c>
      <c r="H1863" s="43">
        <f t="shared" si="99"/>
        <v>189583.33333333334</v>
      </c>
      <c r="I1863" s="57"/>
      <c r="J1863" s="58"/>
      <c r="K1863" s="58"/>
      <c r="L1863" s="57" t="s">
        <v>7419</v>
      </c>
      <c r="M1863" s="57"/>
      <c r="N1863" t="s">
        <v>10939</v>
      </c>
      <c r="T1863" s="2">
        <v>12</v>
      </c>
      <c r="U1863" s="2">
        <f t="shared" si="101"/>
        <v>0</v>
      </c>
    </row>
    <row r="1864" spans="1:21" customFormat="1" ht="15" x14ac:dyDescent="0.25">
      <c r="A1864" s="38" t="s">
        <v>5189</v>
      </c>
      <c r="B1864" s="39" t="s">
        <v>3723</v>
      </c>
      <c r="C1864" s="40" t="s">
        <v>3724</v>
      </c>
      <c r="D1864" s="57"/>
      <c r="E1864" s="45">
        <v>14</v>
      </c>
      <c r="F1864" s="45">
        <v>3840000</v>
      </c>
      <c r="G1864" s="42">
        <f t="shared" si="100"/>
        <v>147.69230769230768</v>
      </c>
      <c r="H1864" s="43">
        <f t="shared" si="99"/>
        <v>274285.71428571426</v>
      </c>
      <c r="I1864" s="57"/>
      <c r="J1864" s="58"/>
      <c r="K1864" s="58"/>
      <c r="L1864" s="57" t="s">
        <v>7419</v>
      </c>
      <c r="M1864" s="57"/>
      <c r="N1864" t="s">
        <v>10939</v>
      </c>
      <c r="T1864" s="2">
        <v>14</v>
      </c>
      <c r="U1864" s="2">
        <f t="shared" si="101"/>
        <v>0</v>
      </c>
    </row>
    <row r="1865" spans="1:21" customFormat="1" ht="15" x14ac:dyDescent="0.25">
      <c r="A1865" s="38" t="s">
        <v>5189</v>
      </c>
      <c r="B1865" s="39" t="s">
        <v>3725</v>
      </c>
      <c r="C1865" s="40" t="s">
        <v>3726</v>
      </c>
      <c r="D1865" s="57"/>
      <c r="E1865" s="45">
        <v>86</v>
      </c>
      <c r="F1865" s="45">
        <v>604582.13399503753</v>
      </c>
      <c r="G1865" s="42">
        <f t="shared" si="100"/>
        <v>23.253158999809134</v>
      </c>
      <c r="H1865" s="43">
        <f t="shared" si="99"/>
        <v>7030.024813895785</v>
      </c>
      <c r="I1865" s="57"/>
      <c r="J1865" s="58"/>
      <c r="K1865" s="58"/>
      <c r="L1865" s="57" t="s">
        <v>7419</v>
      </c>
      <c r="M1865" s="57"/>
      <c r="N1865" t="s">
        <v>10939</v>
      </c>
      <c r="T1865" s="2">
        <v>119</v>
      </c>
      <c r="U1865" s="2">
        <f t="shared" si="101"/>
        <v>-33</v>
      </c>
    </row>
    <row r="1866" spans="1:21" customFormat="1" ht="15" x14ac:dyDescent="0.25">
      <c r="A1866" s="38" t="s">
        <v>5189</v>
      </c>
      <c r="B1866" s="39" t="s">
        <v>3727</v>
      </c>
      <c r="C1866" s="40" t="s">
        <v>3728</v>
      </c>
      <c r="D1866" s="57"/>
      <c r="E1866" s="45">
        <v>2</v>
      </c>
      <c r="F1866" s="45">
        <v>760000</v>
      </c>
      <c r="G1866" s="42">
        <f t="shared" si="100"/>
        <v>29.23076923076923</v>
      </c>
      <c r="H1866" s="43">
        <f t="shared" si="99"/>
        <v>380000</v>
      </c>
      <c r="I1866" s="57"/>
      <c r="J1866" s="58"/>
      <c r="K1866" s="58"/>
      <c r="L1866" s="57" t="s">
        <v>7419</v>
      </c>
      <c r="M1866" s="57"/>
      <c r="N1866" t="s">
        <v>10939</v>
      </c>
      <c r="T1866" s="2">
        <v>2</v>
      </c>
      <c r="U1866" s="2">
        <f t="shared" si="101"/>
        <v>0</v>
      </c>
    </row>
    <row r="1867" spans="1:21" customFormat="1" ht="15" x14ac:dyDescent="0.25">
      <c r="A1867" s="38" t="s">
        <v>5189</v>
      </c>
      <c r="B1867" s="39" t="s">
        <v>3729</v>
      </c>
      <c r="C1867" s="40" t="s">
        <v>3730</v>
      </c>
      <c r="D1867" s="57"/>
      <c r="E1867" s="45">
        <v>1</v>
      </c>
      <c r="F1867" s="45">
        <v>500000000</v>
      </c>
      <c r="G1867" s="42">
        <f t="shared" si="100"/>
        <v>19230.76923076923</v>
      </c>
      <c r="H1867" s="43">
        <f t="shared" si="99"/>
        <v>500000000</v>
      </c>
      <c r="I1867" s="57"/>
      <c r="J1867" s="58"/>
      <c r="K1867" s="58"/>
      <c r="L1867" s="57" t="s">
        <v>7419</v>
      </c>
      <c r="M1867" s="57"/>
      <c r="N1867" t="s">
        <v>10939</v>
      </c>
      <c r="T1867" s="2">
        <v>1</v>
      </c>
      <c r="U1867" s="2">
        <f t="shared" si="101"/>
        <v>0</v>
      </c>
    </row>
    <row r="1868" spans="1:21" customFormat="1" ht="15" x14ac:dyDescent="0.25">
      <c r="A1868" s="38" t="s">
        <v>5189</v>
      </c>
      <c r="B1868" s="39" t="s">
        <v>3731</v>
      </c>
      <c r="C1868" s="40" t="s">
        <v>3732</v>
      </c>
      <c r="D1868" s="57"/>
      <c r="E1868" s="45">
        <v>1</v>
      </c>
      <c r="F1868" s="45">
        <v>500000000</v>
      </c>
      <c r="G1868" s="42">
        <f t="shared" si="100"/>
        <v>19230.76923076923</v>
      </c>
      <c r="H1868" s="43">
        <f t="shared" si="99"/>
        <v>500000000</v>
      </c>
      <c r="I1868" s="57"/>
      <c r="J1868" s="58"/>
      <c r="K1868" s="58"/>
      <c r="L1868" s="57" t="s">
        <v>7419</v>
      </c>
      <c r="M1868" s="57"/>
      <c r="N1868" t="s">
        <v>10939</v>
      </c>
      <c r="T1868" s="2">
        <v>1</v>
      </c>
      <c r="U1868" s="2">
        <f t="shared" si="101"/>
        <v>0</v>
      </c>
    </row>
    <row r="1869" spans="1:21" customFormat="1" ht="15" x14ac:dyDescent="0.25">
      <c r="A1869" s="38" t="s">
        <v>5189</v>
      </c>
      <c r="B1869" s="39" t="s">
        <v>3733</v>
      </c>
      <c r="C1869" s="40" t="s">
        <v>3734</v>
      </c>
      <c r="D1869" s="57"/>
      <c r="E1869" s="45">
        <v>4</v>
      </c>
      <c r="F1869" s="45">
        <v>703200000</v>
      </c>
      <c r="G1869" s="42">
        <f t="shared" si="100"/>
        <v>27046.153846153848</v>
      </c>
      <c r="H1869" s="43">
        <f t="shared" si="99"/>
        <v>175800000</v>
      </c>
      <c r="I1869" s="57"/>
      <c r="J1869" s="58"/>
      <c r="K1869" s="58"/>
      <c r="L1869" s="57" t="s">
        <v>7419</v>
      </c>
      <c r="M1869" s="57"/>
      <c r="N1869" t="s">
        <v>10939</v>
      </c>
      <c r="T1869" s="2">
        <v>4</v>
      </c>
      <c r="U1869" s="2">
        <f t="shared" si="101"/>
        <v>0</v>
      </c>
    </row>
    <row r="1870" spans="1:21" customFormat="1" ht="15" x14ac:dyDescent="0.25">
      <c r="A1870" s="38" t="s">
        <v>5189</v>
      </c>
      <c r="B1870" s="39" t="s">
        <v>3735</v>
      </c>
      <c r="C1870" s="40" t="s">
        <v>3736</v>
      </c>
      <c r="D1870" s="57"/>
      <c r="E1870" s="45">
        <v>2000</v>
      </c>
      <c r="F1870" s="45">
        <v>110000000</v>
      </c>
      <c r="G1870" s="42">
        <f t="shared" si="100"/>
        <v>4230.7692307692305</v>
      </c>
      <c r="H1870" s="43">
        <f t="shared" si="99"/>
        <v>55000</v>
      </c>
      <c r="I1870" s="57"/>
      <c r="J1870" s="58"/>
      <c r="K1870" s="58"/>
      <c r="L1870" s="57" t="s">
        <v>7419</v>
      </c>
      <c r="M1870" s="57"/>
      <c r="N1870" t="s">
        <v>10939</v>
      </c>
      <c r="T1870" s="2">
        <v>1400</v>
      </c>
      <c r="U1870" s="2">
        <f t="shared" si="101"/>
        <v>600</v>
      </c>
    </row>
    <row r="1871" spans="1:21" customFormat="1" ht="15" x14ac:dyDescent="0.25">
      <c r="A1871" s="38" t="s">
        <v>5189</v>
      </c>
      <c r="B1871" s="39" t="s">
        <v>3737</v>
      </c>
      <c r="C1871" s="40" t="s">
        <v>3738</v>
      </c>
      <c r="D1871" s="57"/>
      <c r="E1871" s="45">
        <v>18</v>
      </c>
      <c r="F1871" s="45">
        <v>931578.94736842322</v>
      </c>
      <c r="G1871" s="42">
        <f t="shared" si="100"/>
        <v>35.82995951417012</v>
      </c>
      <c r="H1871" s="43">
        <f t="shared" si="99"/>
        <v>51754.385964912399</v>
      </c>
      <c r="I1871" s="57"/>
      <c r="J1871" s="58"/>
      <c r="K1871" s="58"/>
      <c r="L1871" s="57" t="s">
        <v>7419</v>
      </c>
      <c r="M1871" s="57"/>
      <c r="N1871" t="s">
        <v>10939</v>
      </c>
      <c r="T1871" s="2">
        <v>13</v>
      </c>
      <c r="U1871" s="2">
        <f t="shared" si="101"/>
        <v>5</v>
      </c>
    </row>
    <row r="1872" spans="1:21" customFormat="1" ht="15" x14ac:dyDescent="0.25">
      <c r="A1872" s="38" t="s">
        <v>5189</v>
      </c>
      <c r="B1872" s="39" t="s">
        <v>3739</v>
      </c>
      <c r="C1872" s="40" t="s">
        <v>3740</v>
      </c>
      <c r="D1872" s="57"/>
      <c r="E1872" s="45">
        <v>9</v>
      </c>
      <c r="F1872" s="45">
        <v>21423913.04347821</v>
      </c>
      <c r="G1872" s="42">
        <f t="shared" si="100"/>
        <v>823.99665551839269</v>
      </c>
      <c r="H1872" s="43">
        <f t="shared" si="99"/>
        <v>2380434.7826086897</v>
      </c>
      <c r="I1872" s="57"/>
      <c r="J1872" s="58"/>
      <c r="K1872" s="58"/>
      <c r="L1872" s="57" t="s">
        <v>7419</v>
      </c>
      <c r="M1872" s="57"/>
      <c r="N1872" t="s">
        <v>10939</v>
      </c>
      <c r="T1872" s="2">
        <v>8</v>
      </c>
      <c r="U1872" s="2">
        <f t="shared" si="101"/>
        <v>1</v>
      </c>
    </row>
    <row r="1873" spans="1:21" customFormat="1" ht="15" x14ac:dyDescent="0.25">
      <c r="A1873" s="38" t="s">
        <v>5189</v>
      </c>
      <c r="B1873" s="39" t="s">
        <v>3741</v>
      </c>
      <c r="C1873" s="40" t="s">
        <v>3742</v>
      </c>
      <c r="D1873" s="57"/>
      <c r="E1873" s="45">
        <v>3</v>
      </c>
      <c r="F1873" s="45">
        <v>23760000</v>
      </c>
      <c r="G1873" s="42">
        <f t="shared" si="100"/>
        <v>913.84615384615381</v>
      </c>
      <c r="H1873" s="43">
        <f t="shared" si="99"/>
        <v>7920000</v>
      </c>
      <c r="I1873" s="57"/>
      <c r="J1873" s="58"/>
      <c r="K1873" s="58"/>
      <c r="L1873" s="57" t="s">
        <v>7419</v>
      </c>
      <c r="M1873" s="57"/>
      <c r="N1873" t="s">
        <v>10939</v>
      </c>
      <c r="T1873" s="2">
        <v>3</v>
      </c>
      <c r="U1873" s="2">
        <f t="shared" si="101"/>
        <v>0</v>
      </c>
    </row>
    <row r="1874" spans="1:21" customFormat="1" ht="15" x14ac:dyDescent="0.25">
      <c r="A1874" s="38" t="s">
        <v>5189</v>
      </c>
      <c r="B1874" s="39" t="s">
        <v>3743</v>
      </c>
      <c r="C1874" s="40" t="s">
        <v>3744</v>
      </c>
      <c r="D1874" s="57"/>
      <c r="E1874" s="45">
        <v>2</v>
      </c>
      <c r="F1874" s="45">
        <v>53420000</v>
      </c>
      <c r="G1874" s="42">
        <f t="shared" si="100"/>
        <v>2054.6153846153848</v>
      </c>
      <c r="H1874" s="43">
        <f t="shared" si="99"/>
        <v>26710000</v>
      </c>
      <c r="I1874" s="57"/>
      <c r="J1874" s="58"/>
      <c r="K1874" s="58"/>
      <c r="L1874" s="57" t="s">
        <v>7419</v>
      </c>
      <c r="M1874" s="57"/>
      <c r="N1874" t="s">
        <v>10939</v>
      </c>
      <c r="T1874" s="2">
        <v>1</v>
      </c>
      <c r="U1874" s="2">
        <f t="shared" si="101"/>
        <v>1</v>
      </c>
    </row>
    <row r="1875" spans="1:21" customFormat="1" ht="15" x14ac:dyDescent="0.25">
      <c r="A1875" s="38" t="s">
        <v>5189</v>
      </c>
      <c r="B1875" s="39" t="s">
        <v>3745</v>
      </c>
      <c r="C1875" s="40" t="s">
        <v>3746</v>
      </c>
      <c r="D1875" s="57"/>
      <c r="E1875" s="45">
        <v>176.5</v>
      </c>
      <c r="F1875" s="45">
        <v>11748516.577839753</v>
      </c>
      <c r="G1875" s="42">
        <f t="shared" si="100"/>
        <v>451.8660222246059</v>
      </c>
      <c r="H1875" s="43">
        <f t="shared" si="99"/>
        <v>66563.833302208237</v>
      </c>
      <c r="I1875" s="57"/>
      <c r="J1875" s="58"/>
      <c r="K1875" s="58"/>
      <c r="L1875" s="57" t="s">
        <v>7419</v>
      </c>
      <c r="M1875" s="57"/>
      <c r="N1875" t="s">
        <v>10939</v>
      </c>
      <c r="T1875" s="2">
        <v>116</v>
      </c>
      <c r="U1875" s="2">
        <f t="shared" si="101"/>
        <v>60.5</v>
      </c>
    </row>
    <row r="1876" spans="1:21" customFormat="1" ht="15" x14ac:dyDescent="0.25">
      <c r="A1876" s="38" t="s">
        <v>5189</v>
      </c>
      <c r="B1876" s="39" t="s">
        <v>3747</v>
      </c>
      <c r="C1876" s="40" t="s">
        <v>3748</v>
      </c>
      <c r="D1876" s="57"/>
      <c r="E1876" s="45">
        <v>1</v>
      </c>
      <c r="F1876" s="45">
        <v>250000</v>
      </c>
      <c r="G1876" s="42">
        <f t="shared" si="100"/>
        <v>9.615384615384615</v>
      </c>
      <c r="H1876" s="43">
        <f t="shared" si="99"/>
        <v>250000</v>
      </c>
      <c r="I1876" s="57"/>
      <c r="J1876" s="58"/>
      <c r="K1876" s="58"/>
      <c r="L1876" s="57" t="s">
        <v>7419</v>
      </c>
      <c r="M1876" s="57"/>
      <c r="N1876" t="s">
        <v>10939</v>
      </c>
      <c r="T1876" s="2">
        <v>1</v>
      </c>
      <c r="U1876" s="2">
        <f t="shared" si="101"/>
        <v>0</v>
      </c>
    </row>
    <row r="1877" spans="1:21" customFormat="1" ht="15" x14ac:dyDescent="0.25">
      <c r="A1877" s="38" t="s">
        <v>5189</v>
      </c>
      <c r="B1877" s="39" t="s">
        <v>3749</v>
      </c>
      <c r="C1877" s="40" t="s">
        <v>3750</v>
      </c>
      <c r="D1877" s="57"/>
      <c r="E1877" s="45">
        <v>5</v>
      </c>
      <c r="F1877" s="45">
        <v>1900000</v>
      </c>
      <c r="G1877" s="42">
        <f t="shared" si="100"/>
        <v>73.07692307692308</v>
      </c>
      <c r="H1877" s="43">
        <f t="shared" si="99"/>
        <v>380000</v>
      </c>
      <c r="I1877" s="57"/>
      <c r="J1877" s="58"/>
      <c r="K1877" s="58"/>
      <c r="L1877" s="57" t="s">
        <v>7419</v>
      </c>
      <c r="M1877" s="57"/>
      <c r="N1877" t="s">
        <v>10939</v>
      </c>
      <c r="T1877" s="2">
        <v>3</v>
      </c>
      <c r="U1877" s="2">
        <f t="shared" si="101"/>
        <v>2</v>
      </c>
    </row>
    <row r="1878" spans="1:21" customFormat="1" ht="15" x14ac:dyDescent="0.25">
      <c r="A1878" s="38" t="s">
        <v>5189</v>
      </c>
      <c r="B1878" s="39" t="s">
        <v>3751</v>
      </c>
      <c r="C1878" s="40" t="s">
        <v>3752</v>
      </c>
      <c r="D1878" s="57"/>
      <c r="E1878" s="45">
        <v>40</v>
      </c>
      <c r="F1878" s="45">
        <v>6000000</v>
      </c>
      <c r="G1878" s="42">
        <f t="shared" si="100"/>
        <v>230.76923076923077</v>
      </c>
      <c r="H1878" s="43">
        <f t="shared" si="99"/>
        <v>150000</v>
      </c>
      <c r="I1878" s="57"/>
      <c r="J1878" s="58"/>
      <c r="K1878" s="58"/>
      <c r="L1878" s="57" t="s">
        <v>7419</v>
      </c>
      <c r="M1878" s="57"/>
      <c r="N1878" t="s">
        <v>10939</v>
      </c>
      <c r="T1878" s="2">
        <v>8</v>
      </c>
      <c r="U1878" s="2">
        <f t="shared" si="101"/>
        <v>32</v>
      </c>
    </row>
    <row r="1879" spans="1:21" customFormat="1" ht="15" x14ac:dyDescent="0.25">
      <c r="A1879" s="38" t="s">
        <v>5189</v>
      </c>
      <c r="B1879" s="39" t="s">
        <v>3753</v>
      </c>
      <c r="C1879" s="40" t="s">
        <v>3754</v>
      </c>
      <c r="D1879" s="57"/>
      <c r="E1879" s="45">
        <v>3</v>
      </c>
      <c r="F1879" s="45">
        <v>141483825</v>
      </c>
      <c r="G1879" s="42">
        <f t="shared" si="100"/>
        <v>5441.685576923077</v>
      </c>
      <c r="H1879" s="43">
        <f t="shared" si="99"/>
        <v>47161275</v>
      </c>
      <c r="I1879" s="57"/>
      <c r="J1879" s="58"/>
      <c r="K1879" s="58"/>
      <c r="L1879" s="57" t="s">
        <v>7419</v>
      </c>
      <c r="M1879" s="57"/>
      <c r="N1879" t="s">
        <v>10939</v>
      </c>
      <c r="T1879" s="2">
        <v>1</v>
      </c>
      <c r="U1879" s="2">
        <f t="shared" si="101"/>
        <v>2</v>
      </c>
    </row>
    <row r="1880" spans="1:21" customFormat="1" ht="15" x14ac:dyDescent="0.25">
      <c r="A1880" s="38" t="s">
        <v>5189</v>
      </c>
      <c r="B1880" s="39" t="s">
        <v>3755</v>
      </c>
      <c r="C1880" s="40" t="s">
        <v>3756</v>
      </c>
      <c r="D1880" s="57"/>
      <c r="E1880" s="45">
        <v>8</v>
      </c>
      <c r="F1880" s="45">
        <v>3176000</v>
      </c>
      <c r="G1880" s="42">
        <f t="shared" si="100"/>
        <v>122.15384615384616</v>
      </c>
      <c r="H1880" s="43">
        <f t="shared" si="99"/>
        <v>397000</v>
      </c>
      <c r="I1880" s="57"/>
      <c r="J1880" s="58"/>
      <c r="K1880" s="58"/>
      <c r="L1880" s="57" t="s">
        <v>7419</v>
      </c>
      <c r="M1880" s="57"/>
      <c r="N1880" t="s">
        <v>10939</v>
      </c>
      <c r="T1880" s="2">
        <v>0</v>
      </c>
      <c r="U1880" s="2">
        <f t="shared" si="101"/>
        <v>8</v>
      </c>
    </row>
    <row r="1881" spans="1:21" customFormat="1" ht="15" x14ac:dyDescent="0.25">
      <c r="A1881" s="38" t="s">
        <v>5189</v>
      </c>
      <c r="B1881" s="39" t="s">
        <v>3757</v>
      </c>
      <c r="C1881" s="40" t="s">
        <v>3758</v>
      </c>
      <c r="D1881" s="57"/>
      <c r="E1881" s="45">
        <v>5</v>
      </c>
      <c r="F1881" s="45">
        <v>4983636.3636363698</v>
      </c>
      <c r="G1881" s="42">
        <f t="shared" si="100"/>
        <v>191.67832167832191</v>
      </c>
      <c r="H1881" s="43">
        <f t="shared" si="99"/>
        <v>996727.27272727399</v>
      </c>
      <c r="I1881" s="57"/>
      <c r="J1881" s="58"/>
      <c r="K1881" s="58"/>
      <c r="L1881" s="57" t="s">
        <v>7419</v>
      </c>
      <c r="M1881" s="57"/>
      <c r="N1881" t="s">
        <v>10939</v>
      </c>
      <c r="T1881" s="2">
        <v>5</v>
      </c>
      <c r="U1881" s="2">
        <f t="shared" si="101"/>
        <v>0</v>
      </c>
    </row>
    <row r="1882" spans="1:21" customFormat="1" ht="15" x14ac:dyDescent="0.25">
      <c r="A1882" s="38" t="s">
        <v>5189</v>
      </c>
      <c r="B1882" s="39" t="s">
        <v>3759</v>
      </c>
      <c r="C1882" s="40" t="s">
        <v>3760</v>
      </c>
      <c r="D1882" s="57"/>
      <c r="E1882" s="45">
        <v>14</v>
      </c>
      <c r="F1882" s="45">
        <v>7828800</v>
      </c>
      <c r="G1882" s="42">
        <f t="shared" si="100"/>
        <v>301.10769230769233</v>
      </c>
      <c r="H1882" s="43">
        <f t="shared" si="99"/>
        <v>559200</v>
      </c>
      <c r="I1882" s="57"/>
      <c r="J1882" s="58"/>
      <c r="K1882" s="58"/>
      <c r="L1882" s="57" t="s">
        <v>7419</v>
      </c>
      <c r="M1882" s="57"/>
      <c r="N1882" t="s">
        <v>10939</v>
      </c>
      <c r="T1882" s="2">
        <v>14</v>
      </c>
      <c r="U1882" s="2">
        <f t="shared" si="101"/>
        <v>0</v>
      </c>
    </row>
    <row r="1883" spans="1:21" customFormat="1" ht="15" x14ac:dyDescent="0.25">
      <c r="A1883" s="38" t="s">
        <v>5189</v>
      </c>
      <c r="B1883" s="39" t="s">
        <v>3761</v>
      </c>
      <c r="C1883" s="40" t="s">
        <v>3762</v>
      </c>
      <c r="D1883" s="57"/>
      <c r="E1883" s="45">
        <v>10</v>
      </c>
      <c r="F1883" s="45">
        <v>2450526.3157894751</v>
      </c>
      <c r="G1883" s="42">
        <f t="shared" si="100"/>
        <v>94.251012145749044</v>
      </c>
      <c r="H1883" s="43">
        <f t="shared" si="99"/>
        <v>245052.6315789475</v>
      </c>
      <c r="I1883" s="57"/>
      <c r="J1883" s="58"/>
      <c r="K1883" s="58"/>
      <c r="L1883" s="57" t="s">
        <v>7419</v>
      </c>
      <c r="M1883" s="57"/>
      <c r="N1883" t="s">
        <v>10939</v>
      </c>
      <c r="T1883" s="2">
        <v>10</v>
      </c>
      <c r="U1883" s="2">
        <f t="shared" si="101"/>
        <v>0</v>
      </c>
    </row>
    <row r="1884" spans="1:21" customFormat="1" ht="15" x14ac:dyDescent="0.25">
      <c r="A1884" s="38" t="s">
        <v>5189</v>
      </c>
      <c r="B1884" s="39" t="s">
        <v>3763</v>
      </c>
      <c r="C1884" s="40" t="s">
        <v>3764</v>
      </c>
      <c r="D1884" s="57"/>
      <c r="E1884" s="45">
        <v>1</v>
      </c>
      <c r="F1884" s="45">
        <v>660000</v>
      </c>
      <c r="G1884" s="42">
        <f t="shared" si="100"/>
        <v>25.384615384615383</v>
      </c>
      <c r="H1884" s="43">
        <f t="shared" si="99"/>
        <v>660000</v>
      </c>
      <c r="I1884" s="57"/>
      <c r="J1884" s="58"/>
      <c r="K1884" s="58"/>
      <c r="L1884" s="57" t="s">
        <v>7419</v>
      </c>
      <c r="M1884" s="57"/>
      <c r="N1884" t="s">
        <v>10939</v>
      </c>
      <c r="T1884" s="2">
        <v>1</v>
      </c>
      <c r="U1884" s="2">
        <f t="shared" si="101"/>
        <v>0</v>
      </c>
    </row>
    <row r="1885" spans="1:21" customFormat="1" ht="15" x14ac:dyDescent="0.25">
      <c r="A1885" s="38" t="s">
        <v>5189</v>
      </c>
      <c r="B1885" s="39" t="s">
        <v>3765</v>
      </c>
      <c r="C1885" s="40" t="s">
        <v>3766</v>
      </c>
      <c r="D1885" s="57"/>
      <c r="E1885" s="45">
        <v>6</v>
      </c>
      <c r="F1885" s="45">
        <v>225007.9114994884</v>
      </c>
      <c r="G1885" s="42">
        <f t="shared" si="100"/>
        <v>8.6541504422880156</v>
      </c>
      <c r="H1885" s="43">
        <f t="shared" si="99"/>
        <v>37501.318583248067</v>
      </c>
      <c r="I1885" s="57"/>
      <c r="J1885" s="58"/>
      <c r="K1885" s="58"/>
      <c r="L1885" s="57" t="s">
        <v>7419</v>
      </c>
      <c r="M1885" s="57"/>
      <c r="N1885" t="s">
        <v>10939</v>
      </c>
      <c r="T1885" s="2">
        <v>26</v>
      </c>
      <c r="U1885" s="2">
        <f t="shared" si="101"/>
        <v>-20</v>
      </c>
    </row>
    <row r="1886" spans="1:21" customFormat="1" ht="15" x14ac:dyDescent="0.25">
      <c r="A1886" s="38" t="s">
        <v>5189</v>
      </c>
      <c r="B1886" s="39" t="s">
        <v>3767</v>
      </c>
      <c r="C1886" s="40" t="s">
        <v>3768</v>
      </c>
      <c r="D1886" s="57"/>
      <c r="E1886" s="45">
        <v>3</v>
      </c>
      <c r="F1886" s="45">
        <v>29400000</v>
      </c>
      <c r="G1886" s="42">
        <f t="shared" si="100"/>
        <v>1130.7692307692307</v>
      </c>
      <c r="H1886" s="43">
        <f t="shared" si="99"/>
        <v>9800000</v>
      </c>
      <c r="I1886" s="57"/>
      <c r="J1886" s="58"/>
      <c r="K1886" s="58"/>
      <c r="L1886" s="57" t="s">
        <v>7419</v>
      </c>
      <c r="M1886" s="57"/>
      <c r="N1886" t="s">
        <v>10939</v>
      </c>
      <c r="T1886" s="2">
        <v>0</v>
      </c>
      <c r="U1886" s="2">
        <f t="shared" si="101"/>
        <v>3</v>
      </c>
    </row>
    <row r="1887" spans="1:21" customFormat="1" ht="15" x14ac:dyDescent="0.25">
      <c r="A1887" s="38" t="s">
        <v>5189</v>
      </c>
      <c r="B1887" s="39" t="s">
        <v>3769</v>
      </c>
      <c r="C1887" s="40" t="s">
        <v>3770</v>
      </c>
      <c r="D1887" s="57"/>
      <c r="E1887" s="45">
        <v>96</v>
      </c>
      <c r="F1887" s="45">
        <v>132288</v>
      </c>
      <c r="G1887" s="42">
        <f t="shared" si="100"/>
        <v>5.0880000000000001</v>
      </c>
      <c r="H1887" s="43">
        <f t="shared" si="99"/>
        <v>1378</v>
      </c>
      <c r="I1887" s="57"/>
      <c r="J1887" s="58"/>
      <c r="K1887" s="58"/>
      <c r="L1887" s="57" t="s">
        <v>7419</v>
      </c>
      <c r="M1887" s="57"/>
      <c r="N1887" t="s">
        <v>10939</v>
      </c>
      <c r="T1887" s="2">
        <v>96</v>
      </c>
      <c r="U1887" s="2">
        <f t="shared" si="101"/>
        <v>0</v>
      </c>
    </row>
    <row r="1888" spans="1:21" customFormat="1" ht="15" x14ac:dyDescent="0.25">
      <c r="A1888" s="38" t="s">
        <v>5189</v>
      </c>
      <c r="B1888" s="39" t="s">
        <v>3771</v>
      </c>
      <c r="C1888" s="40" t="s">
        <v>3772</v>
      </c>
      <c r="D1888" s="57"/>
      <c r="E1888" s="45">
        <v>20</v>
      </c>
      <c r="F1888" s="45">
        <v>2785714.2857142827</v>
      </c>
      <c r="G1888" s="42">
        <f t="shared" si="100"/>
        <v>107.14285714285703</v>
      </c>
      <c r="H1888" s="43">
        <f t="shared" si="99"/>
        <v>139285.71428571414</v>
      </c>
      <c r="I1888" s="57"/>
      <c r="J1888" s="58"/>
      <c r="K1888" s="58"/>
      <c r="L1888" s="57" t="s">
        <v>7419</v>
      </c>
      <c r="M1888" s="57"/>
      <c r="N1888" t="s">
        <v>10939</v>
      </c>
      <c r="T1888" s="2">
        <v>8</v>
      </c>
      <c r="U1888" s="2">
        <f t="shared" si="101"/>
        <v>12</v>
      </c>
    </row>
    <row r="1889" spans="1:21" customFormat="1" ht="15" x14ac:dyDescent="0.25">
      <c r="A1889" s="38" t="s">
        <v>5189</v>
      </c>
      <c r="B1889" s="39" t="s">
        <v>3773</v>
      </c>
      <c r="C1889" s="40" t="s">
        <v>3774</v>
      </c>
      <c r="D1889" s="57"/>
      <c r="E1889" s="45">
        <v>75</v>
      </c>
      <c r="F1889" s="45">
        <v>8862096.742038656</v>
      </c>
      <c r="G1889" s="42">
        <f t="shared" si="100"/>
        <v>340.84987469379445</v>
      </c>
      <c r="H1889" s="43">
        <f t="shared" si="99"/>
        <v>118161.28989384875</v>
      </c>
      <c r="I1889" s="57"/>
      <c r="J1889" s="58"/>
      <c r="K1889" s="58"/>
      <c r="L1889" s="57" t="s">
        <v>7419</v>
      </c>
      <c r="M1889" s="57"/>
      <c r="N1889" t="s">
        <v>10939</v>
      </c>
      <c r="T1889" s="2">
        <v>135</v>
      </c>
      <c r="U1889" s="2">
        <f t="shared" si="101"/>
        <v>-60</v>
      </c>
    </row>
    <row r="1890" spans="1:21" customFormat="1" ht="15" x14ac:dyDescent="0.25">
      <c r="A1890" s="38" t="s">
        <v>5189</v>
      </c>
      <c r="B1890" s="39" t="s">
        <v>3775</v>
      </c>
      <c r="C1890" s="40" t="s">
        <v>3776</v>
      </c>
      <c r="D1890" s="57"/>
      <c r="E1890" s="45">
        <v>1</v>
      </c>
      <c r="F1890" s="45">
        <v>2169302.6666666698</v>
      </c>
      <c r="G1890" s="42">
        <f t="shared" si="100"/>
        <v>83.434717948718074</v>
      </c>
      <c r="H1890" s="43">
        <f t="shared" si="99"/>
        <v>2169302.6666666698</v>
      </c>
      <c r="I1890" s="57"/>
      <c r="J1890" s="58"/>
      <c r="K1890" s="58"/>
      <c r="L1890" s="57" t="s">
        <v>7419</v>
      </c>
      <c r="M1890" s="57"/>
      <c r="N1890" t="s">
        <v>10939</v>
      </c>
      <c r="T1890" s="2">
        <v>1</v>
      </c>
      <c r="U1890" s="2">
        <f t="shared" si="101"/>
        <v>0</v>
      </c>
    </row>
    <row r="1891" spans="1:21" customFormat="1" ht="15" x14ac:dyDescent="0.25">
      <c r="A1891" s="38" t="s">
        <v>5189</v>
      </c>
      <c r="B1891" s="39" t="s">
        <v>3777</v>
      </c>
      <c r="C1891" s="40" t="s">
        <v>3778</v>
      </c>
      <c r="D1891" s="57"/>
      <c r="E1891" s="45">
        <v>2</v>
      </c>
      <c r="F1891" s="45">
        <v>180000</v>
      </c>
      <c r="G1891" s="42">
        <f t="shared" si="100"/>
        <v>6.9230769230769234</v>
      </c>
      <c r="H1891" s="43">
        <f t="shared" si="99"/>
        <v>90000</v>
      </c>
      <c r="I1891" s="57"/>
      <c r="J1891" s="58"/>
      <c r="K1891" s="58"/>
      <c r="L1891" s="57" t="s">
        <v>7419</v>
      </c>
      <c r="M1891" s="57"/>
      <c r="N1891" t="s">
        <v>10939</v>
      </c>
      <c r="T1891" s="2">
        <v>2</v>
      </c>
      <c r="U1891" s="2">
        <f t="shared" si="101"/>
        <v>0</v>
      </c>
    </row>
    <row r="1892" spans="1:21" customFormat="1" ht="15" x14ac:dyDescent="0.25">
      <c r="A1892" s="38" t="s">
        <v>5189</v>
      </c>
      <c r="B1892" s="39" t="s">
        <v>3779</v>
      </c>
      <c r="C1892" s="40" t="s">
        <v>3780</v>
      </c>
      <c r="D1892" s="57"/>
      <c r="E1892" s="45">
        <v>1</v>
      </c>
      <c r="F1892" s="45">
        <v>1507909</v>
      </c>
      <c r="G1892" s="42">
        <f t="shared" si="100"/>
        <v>57.996499999999997</v>
      </c>
      <c r="H1892" s="43">
        <f t="shared" si="99"/>
        <v>1507909</v>
      </c>
      <c r="I1892" s="57"/>
      <c r="J1892" s="58"/>
      <c r="K1892" s="58"/>
      <c r="L1892" s="57" t="s">
        <v>7419</v>
      </c>
      <c r="M1892" s="57"/>
      <c r="N1892" t="s">
        <v>10939</v>
      </c>
      <c r="T1892" s="2">
        <v>1</v>
      </c>
      <c r="U1892" s="2">
        <f t="shared" si="101"/>
        <v>0</v>
      </c>
    </row>
    <row r="1893" spans="1:21" customFormat="1" ht="15" x14ac:dyDescent="0.25">
      <c r="A1893" s="38" t="s">
        <v>5189</v>
      </c>
      <c r="B1893" s="39" t="s">
        <v>3781</v>
      </c>
      <c r="C1893" s="40" t="s">
        <v>3782</v>
      </c>
      <c r="D1893" s="57"/>
      <c r="E1893" s="45">
        <v>8</v>
      </c>
      <c r="F1893" s="45">
        <v>1968000</v>
      </c>
      <c r="G1893" s="42">
        <f t="shared" si="100"/>
        <v>75.692307692307693</v>
      </c>
      <c r="H1893" s="43">
        <f t="shared" si="99"/>
        <v>246000</v>
      </c>
      <c r="I1893" s="57"/>
      <c r="J1893" s="58"/>
      <c r="K1893" s="58"/>
      <c r="L1893" s="57" t="s">
        <v>7419</v>
      </c>
      <c r="M1893" s="57"/>
      <c r="N1893" t="s">
        <v>10939</v>
      </c>
      <c r="T1893" s="2">
        <v>14</v>
      </c>
      <c r="U1893" s="2">
        <f t="shared" si="101"/>
        <v>-6</v>
      </c>
    </row>
    <row r="1894" spans="1:21" customFormat="1" ht="15" x14ac:dyDescent="0.25">
      <c r="A1894" s="38" t="s">
        <v>5189</v>
      </c>
      <c r="B1894" s="39" t="s">
        <v>3783</v>
      </c>
      <c r="C1894" s="40" t="s">
        <v>3784</v>
      </c>
      <c r="D1894" s="57"/>
      <c r="E1894" s="45">
        <v>1</v>
      </c>
      <c r="F1894" s="45">
        <v>1974309</v>
      </c>
      <c r="G1894" s="42">
        <f t="shared" si="100"/>
        <v>75.934961538461536</v>
      </c>
      <c r="H1894" s="43">
        <f t="shared" si="99"/>
        <v>1974309</v>
      </c>
      <c r="I1894" s="57"/>
      <c r="J1894" s="58"/>
      <c r="K1894" s="58"/>
      <c r="L1894" s="57" t="s">
        <v>7419</v>
      </c>
      <c r="M1894" s="57"/>
      <c r="N1894" t="s">
        <v>10939</v>
      </c>
      <c r="T1894" s="2">
        <v>1</v>
      </c>
      <c r="U1894" s="2">
        <f t="shared" si="101"/>
        <v>0</v>
      </c>
    </row>
    <row r="1895" spans="1:21" customFormat="1" ht="15" x14ac:dyDescent="0.25">
      <c r="A1895" s="38" t="s">
        <v>5189</v>
      </c>
      <c r="B1895" s="39" t="s">
        <v>3785</v>
      </c>
      <c r="C1895" s="40" t="s">
        <v>3786</v>
      </c>
      <c r="D1895" s="57"/>
      <c r="E1895" s="45">
        <v>14</v>
      </c>
      <c r="F1895" s="45">
        <v>266000</v>
      </c>
      <c r="G1895" s="42">
        <f t="shared" si="100"/>
        <v>10.23076923076923</v>
      </c>
      <c r="H1895" s="43">
        <f t="shared" si="99"/>
        <v>19000</v>
      </c>
      <c r="I1895" s="57"/>
      <c r="J1895" s="58"/>
      <c r="K1895" s="58"/>
      <c r="L1895" s="57" t="s">
        <v>7419</v>
      </c>
      <c r="M1895" s="57"/>
      <c r="N1895" t="s">
        <v>10939</v>
      </c>
      <c r="T1895" s="2">
        <v>13</v>
      </c>
      <c r="U1895" s="2">
        <f t="shared" si="101"/>
        <v>1</v>
      </c>
    </row>
    <row r="1896" spans="1:21" customFormat="1" ht="15" x14ac:dyDescent="0.25">
      <c r="A1896" s="38" t="s">
        <v>5189</v>
      </c>
      <c r="B1896" s="39" t="s">
        <v>3787</v>
      </c>
      <c r="C1896" s="40" t="s">
        <v>3788</v>
      </c>
      <c r="D1896" s="57"/>
      <c r="E1896" s="45">
        <v>8</v>
      </c>
      <c r="F1896" s="45">
        <v>5024000</v>
      </c>
      <c r="G1896" s="42">
        <f t="shared" si="100"/>
        <v>193.23076923076923</v>
      </c>
      <c r="H1896" s="43">
        <f t="shared" si="99"/>
        <v>628000</v>
      </c>
      <c r="I1896" s="57"/>
      <c r="J1896" s="58"/>
      <c r="K1896" s="58"/>
      <c r="L1896" s="57" t="s">
        <v>7419</v>
      </c>
      <c r="M1896" s="57"/>
      <c r="N1896" t="s">
        <v>10939</v>
      </c>
      <c r="T1896" s="2">
        <v>8</v>
      </c>
      <c r="U1896" s="2">
        <f t="shared" si="101"/>
        <v>0</v>
      </c>
    </row>
    <row r="1897" spans="1:21" customFormat="1" ht="15" x14ac:dyDescent="0.25">
      <c r="A1897" s="38" t="s">
        <v>5189</v>
      </c>
      <c r="B1897" s="39" t="s">
        <v>3789</v>
      </c>
      <c r="C1897" s="40" t="s">
        <v>3790</v>
      </c>
      <c r="D1897" s="57"/>
      <c r="E1897" s="45">
        <v>17</v>
      </c>
      <c r="F1897" s="45">
        <v>1749888.6494252875</v>
      </c>
      <c r="G1897" s="42">
        <f t="shared" si="100"/>
        <v>67.303409593280293</v>
      </c>
      <c r="H1897" s="43">
        <f t="shared" si="99"/>
        <v>102934.62643678162</v>
      </c>
      <c r="I1897" s="57"/>
      <c r="J1897" s="58"/>
      <c r="K1897" s="58"/>
      <c r="L1897" s="57" t="s">
        <v>7419</v>
      </c>
      <c r="M1897" s="57"/>
      <c r="N1897" t="s">
        <v>10939</v>
      </c>
      <c r="T1897" s="2">
        <v>0</v>
      </c>
      <c r="U1897" s="2">
        <f t="shared" si="101"/>
        <v>17</v>
      </c>
    </row>
    <row r="1898" spans="1:21" customFormat="1" ht="15" x14ac:dyDescent="0.25">
      <c r="A1898" s="38" t="s">
        <v>5189</v>
      </c>
      <c r="B1898" s="39" t="s">
        <v>3791</v>
      </c>
      <c r="C1898" s="40" t="s">
        <v>3792</v>
      </c>
      <c r="D1898" s="57"/>
      <c r="E1898" s="45">
        <v>4</v>
      </c>
      <c r="F1898" s="45">
        <v>2732000</v>
      </c>
      <c r="G1898" s="42">
        <f t="shared" si="100"/>
        <v>105.07692307692308</v>
      </c>
      <c r="H1898" s="43">
        <f t="shared" si="99"/>
        <v>683000</v>
      </c>
      <c r="I1898" s="57"/>
      <c r="J1898" s="58"/>
      <c r="K1898" s="58"/>
      <c r="L1898" s="57" t="s">
        <v>7419</v>
      </c>
      <c r="M1898" s="57"/>
      <c r="N1898" t="s">
        <v>10939</v>
      </c>
      <c r="T1898" s="2">
        <v>3</v>
      </c>
      <c r="U1898" s="2">
        <f t="shared" si="101"/>
        <v>1</v>
      </c>
    </row>
    <row r="1899" spans="1:21" customFormat="1" ht="15" x14ac:dyDescent="0.25">
      <c r="A1899" s="38" t="s">
        <v>5189</v>
      </c>
      <c r="B1899" s="39" t="s">
        <v>3793</v>
      </c>
      <c r="C1899" s="40" t="s">
        <v>3794</v>
      </c>
      <c r="D1899" s="57"/>
      <c r="E1899" s="45">
        <v>5</v>
      </c>
      <c r="F1899" s="45">
        <v>900000</v>
      </c>
      <c r="G1899" s="42">
        <f t="shared" si="100"/>
        <v>34.615384615384613</v>
      </c>
      <c r="H1899" s="43">
        <f t="shared" si="99"/>
        <v>180000</v>
      </c>
      <c r="I1899" s="57"/>
      <c r="J1899" s="58"/>
      <c r="K1899" s="58"/>
      <c r="L1899" s="57" t="s">
        <v>7419</v>
      </c>
      <c r="M1899" s="57"/>
      <c r="N1899" t="s">
        <v>10939</v>
      </c>
      <c r="T1899" s="2">
        <v>0</v>
      </c>
      <c r="U1899" s="2">
        <f t="shared" si="101"/>
        <v>5</v>
      </c>
    </row>
    <row r="1900" spans="1:21" customFormat="1" ht="15" x14ac:dyDescent="0.25">
      <c r="A1900" s="38" t="s">
        <v>5189</v>
      </c>
      <c r="B1900" s="39" t="s">
        <v>3795</v>
      </c>
      <c r="C1900" s="40" t="s">
        <v>3796</v>
      </c>
      <c r="D1900" s="57"/>
      <c r="E1900" s="45">
        <v>5</v>
      </c>
      <c r="F1900" s="45">
        <v>900000</v>
      </c>
      <c r="G1900" s="42">
        <f t="shared" si="100"/>
        <v>34.615384615384613</v>
      </c>
      <c r="H1900" s="43">
        <f t="shared" si="99"/>
        <v>180000</v>
      </c>
      <c r="I1900" s="57"/>
      <c r="J1900" s="58"/>
      <c r="K1900" s="58"/>
      <c r="L1900" s="57" t="s">
        <v>7419</v>
      </c>
      <c r="M1900" s="57"/>
      <c r="N1900" t="s">
        <v>10939</v>
      </c>
      <c r="T1900" s="2">
        <v>0</v>
      </c>
      <c r="U1900" s="2">
        <f t="shared" si="101"/>
        <v>5</v>
      </c>
    </row>
    <row r="1901" spans="1:21" customFormat="1" ht="15" x14ac:dyDescent="0.25">
      <c r="A1901" s="38" t="s">
        <v>5189</v>
      </c>
      <c r="B1901" s="39" t="s">
        <v>3797</v>
      </c>
      <c r="C1901" s="40" t="s">
        <v>3798</v>
      </c>
      <c r="D1901" s="57"/>
      <c r="E1901" s="45">
        <v>2</v>
      </c>
      <c r="F1901" s="45">
        <v>11600000</v>
      </c>
      <c r="G1901" s="42">
        <f t="shared" si="100"/>
        <v>446.15384615384613</v>
      </c>
      <c r="H1901" s="43">
        <f t="shared" si="99"/>
        <v>5800000</v>
      </c>
      <c r="I1901" s="57"/>
      <c r="J1901" s="58"/>
      <c r="K1901" s="58"/>
      <c r="L1901" s="57" t="s">
        <v>7419</v>
      </c>
      <c r="M1901" s="57"/>
      <c r="N1901" t="s">
        <v>10939</v>
      </c>
      <c r="T1901" s="2">
        <v>0</v>
      </c>
      <c r="U1901" s="2">
        <f t="shared" si="101"/>
        <v>2</v>
      </c>
    </row>
    <row r="1902" spans="1:21" customFormat="1" ht="15" x14ac:dyDescent="0.25">
      <c r="A1902" s="38" t="s">
        <v>5189</v>
      </c>
      <c r="B1902" s="39" t="s">
        <v>3799</v>
      </c>
      <c r="C1902" s="40" t="s">
        <v>3800</v>
      </c>
      <c r="D1902" s="57"/>
      <c r="E1902" s="45">
        <v>3</v>
      </c>
      <c r="F1902" s="45">
        <v>1350000</v>
      </c>
      <c r="G1902" s="42">
        <f t="shared" si="100"/>
        <v>51.92307692307692</v>
      </c>
      <c r="H1902" s="43">
        <f t="shared" si="99"/>
        <v>450000</v>
      </c>
      <c r="I1902" s="57"/>
      <c r="J1902" s="58"/>
      <c r="K1902" s="58"/>
      <c r="L1902" s="57" t="s">
        <v>7419</v>
      </c>
      <c r="M1902" s="57"/>
      <c r="N1902" t="s">
        <v>10939</v>
      </c>
      <c r="T1902" s="2">
        <v>0</v>
      </c>
      <c r="U1902" s="2">
        <f t="shared" si="101"/>
        <v>3</v>
      </c>
    </row>
    <row r="1903" spans="1:21" customFormat="1" ht="15" x14ac:dyDescent="0.25">
      <c r="A1903" s="38" t="s">
        <v>5189</v>
      </c>
      <c r="B1903" s="39" t="s">
        <v>3801</v>
      </c>
      <c r="C1903" s="40" t="s">
        <v>3802</v>
      </c>
      <c r="D1903" s="57"/>
      <c r="E1903" s="45">
        <v>3</v>
      </c>
      <c r="F1903" s="45">
        <v>1350000</v>
      </c>
      <c r="G1903" s="42">
        <f t="shared" si="100"/>
        <v>51.92307692307692</v>
      </c>
      <c r="H1903" s="43">
        <f t="shared" si="99"/>
        <v>450000</v>
      </c>
      <c r="I1903" s="57"/>
      <c r="J1903" s="58"/>
      <c r="K1903" s="58"/>
      <c r="L1903" s="57" t="s">
        <v>7419</v>
      </c>
      <c r="M1903" s="57"/>
      <c r="N1903" t="s">
        <v>10939</v>
      </c>
      <c r="T1903" s="2">
        <v>0</v>
      </c>
      <c r="U1903" s="2">
        <f t="shared" si="101"/>
        <v>3</v>
      </c>
    </row>
    <row r="1904" spans="1:21" customFormat="1" ht="15" x14ac:dyDescent="0.25">
      <c r="A1904" s="38" t="s">
        <v>5189</v>
      </c>
      <c r="B1904" s="39" t="s">
        <v>3803</v>
      </c>
      <c r="C1904" s="40" t="s">
        <v>3804</v>
      </c>
      <c r="D1904" s="57"/>
      <c r="E1904" s="45">
        <v>3</v>
      </c>
      <c r="F1904" s="45">
        <v>1500000</v>
      </c>
      <c r="G1904" s="42">
        <f t="shared" si="100"/>
        <v>57.692307692307693</v>
      </c>
      <c r="H1904" s="43">
        <f t="shared" si="99"/>
        <v>500000</v>
      </c>
      <c r="I1904" s="57"/>
      <c r="J1904" s="58"/>
      <c r="K1904" s="58"/>
      <c r="L1904" s="57" t="s">
        <v>7419</v>
      </c>
      <c r="M1904" s="57"/>
      <c r="N1904" t="s">
        <v>10939</v>
      </c>
      <c r="T1904" s="2">
        <v>0</v>
      </c>
      <c r="U1904" s="2">
        <f t="shared" si="101"/>
        <v>3</v>
      </c>
    </row>
    <row r="1905" spans="1:21" customFormat="1" ht="15" x14ac:dyDescent="0.25">
      <c r="A1905" s="38" t="s">
        <v>5189</v>
      </c>
      <c r="B1905" s="39" t="s">
        <v>3805</v>
      </c>
      <c r="C1905" s="40" t="s">
        <v>3806</v>
      </c>
      <c r="D1905" s="57"/>
      <c r="E1905" s="45">
        <v>2</v>
      </c>
      <c r="F1905" s="45">
        <v>1200000</v>
      </c>
      <c r="G1905" s="42">
        <f t="shared" si="100"/>
        <v>46.153846153846153</v>
      </c>
      <c r="H1905" s="43">
        <f t="shared" si="99"/>
        <v>600000</v>
      </c>
      <c r="I1905" s="57"/>
      <c r="J1905" s="58"/>
      <c r="K1905" s="58"/>
      <c r="L1905" s="57" t="s">
        <v>7419</v>
      </c>
      <c r="M1905" s="57"/>
      <c r="N1905" t="s">
        <v>10939</v>
      </c>
      <c r="T1905" s="2">
        <v>0</v>
      </c>
      <c r="U1905" s="2">
        <f t="shared" si="101"/>
        <v>2</v>
      </c>
    </row>
    <row r="1906" spans="1:21" customFormat="1" ht="15" x14ac:dyDescent="0.25">
      <c r="A1906" s="38" t="s">
        <v>5189</v>
      </c>
      <c r="B1906" s="39" t="s">
        <v>3807</v>
      </c>
      <c r="C1906" s="40" t="s">
        <v>3808</v>
      </c>
      <c r="D1906" s="57"/>
      <c r="E1906" s="45">
        <v>2</v>
      </c>
      <c r="F1906" s="45">
        <v>1200000</v>
      </c>
      <c r="G1906" s="42">
        <f t="shared" si="100"/>
        <v>46.153846153846153</v>
      </c>
      <c r="H1906" s="43">
        <f t="shared" si="99"/>
        <v>600000</v>
      </c>
      <c r="I1906" s="57"/>
      <c r="J1906" s="58"/>
      <c r="K1906" s="58"/>
      <c r="L1906" s="57" t="s">
        <v>7419</v>
      </c>
      <c r="M1906" s="57"/>
      <c r="N1906" t="s">
        <v>10939</v>
      </c>
      <c r="T1906" s="2">
        <v>0</v>
      </c>
      <c r="U1906" s="2">
        <f t="shared" si="101"/>
        <v>2</v>
      </c>
    </row>
    <row r="1907" spans="1:21" customFormat="1" ht="15" x14ac:dyDescent="0.25">
      <c r="A1907" s="38" t="s">
        <v>5189</v>
      </c>
      <c r="B1907" s="39" t="s">
        <v>3809</v>
      </c>
      <c r="C1907" s="40" t="s">
        <v>3810</v>
      </c>
      <c r="D1907" s="57"/>
      <c r="E1907" s="45">
        <v>1</v>
      </c>
      <c r="F1907" s="45">
        <v>500000000</v>
      </c>
      <c r="G1907" s="42">
        <f t="shared" si="100"/>
        <v>19230.76923076923</v>
      </c>
      <c r="H1907" s="43">
        <f t="shared" si="99"/>
        <v>500000000</v>
      </c>
      <c r="I1907" s="57"/>
      <c r="J1907" s="58"/>
      <c r="K1907" s="58"/>
      <c r="L1907" s="57" t="s">
        <v>7419</v>
      </c>
      <c r="M1907" s="57"/>
      <c r="N1907" t="s">
        <v>10939</v>
      </c>
      <c r="T1907" s="2">
        <v>1</v>
      </c>
      <c r="U1907" s="2">
        <f t="shared" si="101"/>
        <v>0</v>
      </c>
    </row>
    <row r="1908" spans="1:21" customFormat="1" ht="15" x14ac:dyDescent="0.25">
      <c r="A1908" s="38" t="s">
        <v>5189</v>
      </c>
      <c r="B1908" s="39" t="s">
        <v>3811</v>
      </c>
      <c r="C1908" s="40" t="s">
        <v>3812</v>
      </c>
      <c r="D1908" s="57"/>
      <c r="E1908" s="45">
        <v>2</v>
      </c>
      <c r="F1908" s="45">
        <v>234000000</v>
      </c>
      <c r="G1908" s="42">
        <f t="shared" si="100"/>
        <v>9000</v>
      </c>
      <c r="H1908" s="43">
        <f t="shared" si="99"/>
        <v>117000000</v>
      </c>
      <c r="I1908" s="57"/>
      <c r="J1908" s="58"/>
      <c r="K1908" s="58"/>
      <c r="L1908" s="57" t="s">
        <v>7419</v>
      </c>
      <c r="M1908" s="57"/>
      <c r="N1908" t="s">
        <v>10939</v>
      </c>
      <c r="T1908" s="2">
        <v>2</v>
      </c>
      <c r="U1908" s="2">
        <f t="shared" si="101"/>
        <v>0</v>
      </c>
    </row>
    <row r="1909" spans="1:21" customFormat="1" ht="15" x14ac:dyDescent="0.25">
      <c r="A1909" s="38" t="s">
        <v>5189</v>
      </c>
      <c r="B1909" s="39" t="s">
        <v>3813</v>
      </c>
      <c r="C1909" s="40" t="s">
        <v>3814</v>
      </c>
      <c r="D1909" s="57"/>
      <c r="E1909" s="45">
        <v>2</v>
      </c>
      <c r="F1909" s="45">
        <v>21566666.666666701</v>
      </c>
      <c r="G1909" s="42">
        <f t="shared" si="100"/>
        <v>829.48717948718081</v>
      </c>
      <c r="H1909" s="43">
        <f t="shared" si="99"/>
        <v>10783333.333333351</v>
      </c>
      <c r="I1909" s="57"/>
      <c r="J1909" s="58"/>
      <c r="K1909" s="58"/>
      <c r="L1909" s="57" t="s">
        <v>7419</v>
      </c>
      <c r="M1909" s="57"/>
      <c r="N1909" t="s">
        <v>10939</v>
      </c>
      <c r="T1909" s="2">
        <v>1</v>
      </c>
      <c r="U1909" s="2">
        <f t="shared" si="101"/>
        <v>1</v>
      </c>
    </row>
    <row r="1910" spans="1:21" customFormat="1" ht="15" x14ac:dyDescent="0.25">
      <c r="A1910" s="38" t="s">
        <v>5189</v>
      </c>
      <c r="B1910" s="39" t="s">
        <v>3815</v>
      </c>
      <c r="C1910" s="40" t="s">
        <v>3816</v>
      </c>
      <c r="D1910" s="57"/>
      <c r="E1910" s="45">
        <v>18</v>
      </c>
      <c r="F1910" s="45">
        <v>864000</v>
      </c>
      <c r="G1910" s="42">
        <f t="shared" si="100"/>
        <v>33.230769230769234</v>
      </c>
      <c r="H1910" s="43">
        <f t="shared" si="99"/>
        <v>48000</v>
      </c>
      <c r="I1910" s="57"/>
      <c r="J1910" s="58"/>
      <c r="K1910" s="58"/>
      <c r="L1910" s="57" t="s">
        <v>7419</v>
      </c>
      <c r="M1910" s="57"/>
      <c r="N1910" t="s">
        <v>10939</v>
      </c>
      <c r="T1910" s="2">
        <v>0</v>
      </c>
      <c r="U1910" s="2">
        <f t="shared" si="101"/>
        <v>18</v>
      </c>
    </row>
    <row r="1911" spans="1:21" customFormat="1" ht="15" x14ac:dyDescent="0.25">
      <c r="A1911" s="38" t="s">
        <v>5189</v>
      </c>
      <c r="B1911" s="39" t="s">
        <v>3817</v>
      </c>
      <c r="C1911" s="40" t="s">
        <v>3818</v>
      </c>
      <c r="D1911" s="57"/>
      <c r="E1911" s="45">
        <v>40</v>
      </c>
      <c r="F1911" s="45">
        <v>14400000</v>
      </c>
      <c r="G1911" s="42">
        <f t="shared" si="100"/>
        <v>553.84615384615381</v>
      </c>
      <c r="H1911" s="43">
        <f t="shared" si="99"/>
        <v>360000</v>
      </c>
      <c r="I1911" s="57"/>
      <c r="J1911" s="58"/>
      <c r="K1911" s="58"/>
      <c r="L1911" s="57" t="s">
        <v>7419</v>
      </c>
      <c r="M1911" s="57"/>
      <c r="N1911" t="s">
        <v>10939</v>
      </c>
      <c r="T1911" s="2">
        <v>5</v>
      </c>
      <c r="U1911" s="2">
        <f t="shared" si="101"/>
        <v>35</v>
      </c>
    </row>
    <row r="1912" spans="1:21" customFormat="1" ht="15" x14ac:dyDescent="0.25">
      <c r="A1912" s="38" t="s">
        <v>5189</v>
      </c>
      <c r="B1912" s="39" t="s">
        <v>3819</v>
      </c>
      <c r="C1912" s="40" t="s">
        <v>3820</v>
      </c>
      <c r="D1912" s="57"/>
      <c r="E1912" s="45">
        <v>6</v>
      </c>
      <c r="F1912" s="45">
        <v>17700000</v>
      </c>
      <c r="G1912" s="42">
        <f t="shared" si="100"/>
        <v>680.76923076923072</v>
      </c>
      <c r="H1912" s="43">
        <f t="shared" si="99"/>
        <v>2950000</v>
      </c>
      <c r="I1912" s="57"/>
      <c r="J1912" s="58"/>
      <c r="K1912" s="58"/>
      <c r="L1912" s="57" t="s">
        <v>7419</v>
      </c>
      <c r="M1912" s="57"/>
      <c r="N1912" t="s">
        <v>10939</v>
      </c>
      <c r="T1912" s="2">
        <v>6</v>
      </c>
      <c r="U1912" s="2">
        <f t="shared" si="101"/>
        <v>0</v>
      </c>
    </row>
    <row r="1913" spans="1:21" customFormat="1" ht="15" x14ac:dyDescent="0.25">
      <c r="A1913" s="38" t="s">
        <v>5189</v>
      </c>
      <c r="B1913" s="39" t="s">
        <v>3821</v>
      </c>
      <c r="C1913" s="40" t="s">
        <v>3822</v>
      </c>
      <c r="D1913" s="57"/>
      <c r="E1913" s="45">
        <v>30</v>
      </c>
      <c r="F1913" s="45">
        <v>1134000</v>
      </c>
      <c r="G1913" s="42">
        <f t="shared" si="100"/>
        <v>43.615384615384613</v>
      </c>
      <c r="H1913" s="43">
        <f t="shared" si="99"/>
        <v>37800</v>
      </c>
      <c r="I1913" s="57"/>
      <c r="J1913" s="58"/>
      <c r="K1913" s="58"/>
      <c r="L1913" s="57" t="s">
        <v>7419</v>
      </c>
      <c r="M1913" s="57"/>
      <c r="N1913" t="s">
        <v>10939</v>
      </c>
      <c r="T1913" s="2">
        <v>0</v>
      </c>
      <c r="U1913" s="2">
        <f t="shared" si="101"/>
        <v>30</v>
      </c>
    </row>
    <row r="1914" spans="1:21" customFormat="1" ht="15" x14ac:dyDescent="0.25">
      <c r="A1914" s="38" t="s">
        <v>5189</v>
      </c>
      <c r="B1914" s="39" t="s">
        <v>3823</v>
      </c>
      <c r="C1914" s="40" t="s">
        <v>3824</v>
      </c>
      <c r="D1914" s="57"/>
      <c r="E1914" s="45">
        <v>40</v>
      </c>
      <c r="F1914" s="45">
        <v>1120000</v>
      </c>
      <c r="G1914" s="42">
        <f t="shared" si="100"/>
        <v>43.07692307692308</v>
      </c>
      <c r="H1914" s="43">
        <f t="shared" si="99"/>
        <v>28000</v>
      </c>
      <c r="I1914" s="57"/>
      <c r="J1914" s="58"/>
      <c r="K1914" s="58"/>
      <c r="L1914" s="57" t="s">
        <v>7419</v>
      </c>
      <c r="M1914" s="57"/>
      <c r="N1914" t="s">
        <v>10939</v>
      </c>
      <c r="T1914" s="2">
        <v>0</v>
      </c>
      <c r="U1914" s="2">
        <f t="shared" si="101"/>
        <v>40</v>
      </c>
    </row>
    <row r="1915" spans="1:21" customFormat="1" ht="15" x14ac:dyDescent="0.25">
      <c r="A1915" s="38" t="s">
        <v>5189</v>
      </c>
      <c r="B1915" s="39" t="s">
        <v>3825</v>
      </c>
      <c r="C1915" s="40" t="s">
        <v>3826</v>
      </c>
      <c r="D1915" s="57"/>
      <c r="E1915" s="45">
        <v>1</v>
      </c>
      <c r="F1915" s="45">
        <v>5200000</v>
      </c>
      <c r="G1915" s="42">
        <f t="shared" si="100"/>
        <v>200</v>
      </c>
      <c r="H1915" s="43">
        <f t="shared" si="99"/>
        <v>5200000</v>
      </c>
      <c r="I1915" s="57"/>
      <c r="J1915" s="58"/>
      <c r="K1915" s="58"/>
      <c r="L1915" s="57" t="s">
        <v>7419</v>
      </c>
      <c r="M1915" s="57"/>
      <c r="N1915" t="s">
        <v>10939</v>
      </c>
      <c r="T1915" s="2">
        <v>1</v>
      </c>
      <c r="U1915" s="2">
        <f t="shared" si="101"/>
        <v>0</v>
      </c>
    </row>
    <row r="1916" spans="1:21" customFormat="1" ht="15" x14ac:dyDescent="0.25">
      <c r="A1916" s="38" t="s">
        <v>5189</v>
      </c>
      <c r="B1916" s="39" t="s">
        <v>3827</v>
      </c>
      <c r="C1916" s="40" t="s">
        <v>3828</v>
      </c>
      <c r="D1916" s="57"/>
      <c r="E1916" s="45">
        <v>1</v>
      </c>
      <c r="F1916" s="45">
        <v>1950000</v>
      </c>
      <c r="G1916" s="42">
        <f t="shared" si="100"/>
        <v>75</v>
      </c>
      <c r="H1916" s="43">
        <f t="shared" si="99"/>
        <v>1950000</v>
      </c>
      <c r="I1916" s="57"/>
      <c r="J1916" s="58"/>
      <c r="K1916" s="58"/>
      <c r="L1916" s="57" t="s">
        <v>7419</v>
      </c>
      <c r="M1916" s="57"/>
      <c r="N1916" t="s">
        <v>10939</v>
      </c>
      <c r="T1916" s="2">
        <v>1</v>
      </c>
      <c r="U1916" s="2">
        <f t="shared" si="101"/>
        <v>0</v>
      </c>
    </row>
    <row r="1917" spans="1:21" customFormat="1" ht="15" x14ac:dyDescent="0.25">
      <c r="A1917" s="38" t="s">
        <v>5189</v>
      </c>
      <c r="B1917" s="39" t="s">
        <v>3829</v>
      </c>
      <c r="C1917" s="40" t="s">
        <v>3830</v>
      </c>
      <c r="D1917" s="57"/>
      <c r="E1917" s="45">
        <v>10</v>
      </c>
      <c r="F1917" s="45">
        <v>60000000</v>
      </c>
      <c r="G1917" s="42">
        <f t="shared" si="100"/>
        <v>2307.6923076923076</v>
      </c>
      <c r="H1917" s="43">
        <f t="shared" si="99"/>
        <v>6000000</v>
      </c>
      <c r="I1917" s="57"/>
      <c r="J1917" s="58"/>
      <c r="K1917" s="58"/>
      <c r="L1917" s="57" t="s">
        <v>7419</v>
      </c>
      <c r="M1917" s="57"/>
      <c r="N1917" t="s">
        <v>10939</v>
      </c>
      <c r="T1917" s="2">
        <v>0</v>
      </c>
      <c r="U1917" s="2">
        <f t="shared" si="101"/>
        <v>10</v>
      </c>
    </row>
    <row r="1918" spans="1:21" customFormat="1" ht="15" x14ac:dyDescent="0.25">
      <c r="A1918" s="38" t="s">
        <v>5189</v>
      </c>
      <c r="B1918" s="39" t="s">
        <v>3831</v>
      </c>
      <c r="C1918" s="40" t="s">
        <v>3832</v>
      </c>
      <c r="D1918" s="57"/>
      <c r="E1918" s="45">
        <v>30</v>
      </c>
      <c r="F1918" s="45">
        <v>7235294.1176470602</v>
      </c>
      <c r="G1918" s="42">
        <f t="shared" si="100"/>
        <v>278.28054298642542</v>
      </c>
      <c r="H1918" s="43">
        <f t="shared" si="99"/>
        <v>241176.47058823533</v>
      </c>
      <c r="I1918" s="57"/>
      <c r="J1918" s="58"/>
      <c r="K1918" s="58"/>
      <c r="L1918" s="57" t="s">
        <v>7419</v>
      </c>
      <c r="M1918" s="57"/>
      <c r="N1918" t="s">
        <v>10939</v>
      </c>
      <c r="T1918" s="2">
        <v>0</v>
      </c>
      <c r="U1918" s="2">
        <f t="shared" si="101"/>
        <v>30</v>
      </c>
    </row>
    <row r="1919" spans="1:21" customFormat="1" ht="15" x14ac:dyDescent="0.25">
      <c r="A1919" s="38" t="s">
        <v>5189</v>
      </c>
      <c r="B1919" s="39" t="s">
        <v>3833</v>
      </c>
      <c r="C1919" s="40" t="s">
        <v>3834</v>
      </c>
      <c r="D1919" s="57"/>
      <c r="E1919" s="45">
        <v>4</v>
      </c>
      <c r="F1919" s="45">
        <v>96000</v>
      </c>
      <c r="G1919" s="42">
        <f t="shared" si="100"/>
        <v>3.6923076923076925</v>
      </c>
      <c r="H1919" s="43">
        <f t="shared" si="99"/>
        <v>24000</v>
      </c>
      <c r="I1919" s="57"/>
      <c r="J1919" s="58"/>
      <c r="K1919" s="58"/>
      <c r="L1919" s="57" t="s">
        <v>7419</v>
      </c>
      <c r="M1919" s="57"/>
      <c r="N1919" t="s">
        <v>10939</v>
      </c>
      <c r="T1919" s="2">
        <v>3</v>
      </c>
      <c r="U1919" s="2">
        <f t="shared" si="101"/>
        <v>1</v>
      </c>
    </row>
    <row r="1920" spans="1:21" customFormat="1" ht="15" x14ac:dyDescent="0.25">
      <c r="A1920" s="38" t="s">
        <v>5189</v>
      </c>
      <c r="B1920" s="39" t="s">
        <v>3835</v>
      </c>
      <c r="C1920" s="40" t="s">
        <v>3836</v>
      </c>
      <c r="D1920" s="57"/>
      <c r="E1920" s="45">
        <v>9</v>
      </c>
      <c r="F1920" s="45">
        <v>2250000</v>
      </c>
      <c r="G1920" s="42">
        <f t="shared" si="100"/>
        <v>86.538461538461533</v>
      </c>
      <c r="H1920" s="43">
        <f t="shared" si="99"/>
        <v>250000</v>
      </c>
      <c r="I1920" s="57"/>
      <c r="J1920" s="58"/>
      <c r="K1920" s="58"/>
      <c r="L1920" s="57" t="s">
        <v>7419</v>
      </c>
      <c r="M1920" s="57"/>
      <c r="N1920" t="s">
        <v>10939</v>
      </c>
      <c r="T1920" s="2">
        <v>9</v>
      </c>
      <c r="U1920" s="2">
        <f t="shared" si="101"/>
        <v>0</v>
      </c>
    </row>
    <row r="1921" spans="1:21" customFormat="1" ht="15" x14ac:dyDescent="0.25">
      <c r="A1921" s="38" t="s">
        <v>5189</v>
      </c>
      <c r="B1921" s="39" t="s">
        <v>3837</v>
      </c>
      <c r="C1921" s="40" t="s">
        <v>3838</v>
      </c>
      <c r="D1921" s="57"/>
      <c r="E1921" s="45">
        <v>10</v>
      </c>
      <c r="F1921" s="45">
        <v>650000</v>
      </c>
      <c r="G1921" s="42">
        <f t="shared" si="100"/>
        <v>25</v>
      </c>
      <c r="H1921" s="43">
        <f t="shared" si="99"/>
        <v>65000</v>
      </c>
      <c r="I1921" s="57"/>
      <c r="J1921" s="58"/>
      <c r="K1921" s="58"/>
      <c r="L1921" s="57" t="s">
        <v>7419</v>
      </c>
      <c r="M1921" s="57"/>
      <c r="N1921" t="s">
        <v>10939</v>
      </c>
      <c r="T1921" s="2">
        <v>10</v>
      </c>
      <c r="U1921" s="2">
        <f t="shared" si="101"/>
        <v>0</v>
      </c>
    </row>
    <row r="1922" spans="1:21" customFormat="1" ht="15" x14ac:dyDescent="0.25">
      <c r="A1922" s="38" t="s">
        <v>5189</v>
      </c>
      <c r="B1922" s="39" t="s">
        <v>3839</v>
      </c>
      <c r="C1922" s="40" t="s">
        <v>3840</v>
      </c>
      <c r="D1922" s="57"/>
      <c r="E1922" s="45">
        <v>1</v>
      </c>
      <c r="F1922" s="45">
        <v>3850000</v>
      </c>
      <c r="G1922" s="42">
        <f t="shared" si="100"/>
        <v>148.07692307692307</v>
      </c>
      <c r="H1922" s="43">
        <f t="shared" si="99"/>
        <v>3850000</v>
      </c>
      <c r="I1922" s="57"/>
      <c r="J1922" s="58"/>
      <c r="K1922" s="58"/>
      <c r="L1922" s="57" t="s">
        <v>7419</v>
      </c>
      <c r="M1922" s="57"/>
      <c r="N1922" t="s">
        <v>10939</v>
      </c>
      <c r="T1922" s="2">
        <v>0</v>
      </c>
      <c r="U1922" s="2">
        <f t="shared" si="101"/>
        <v>1</v>
      </c>
    </row>
    <row r="1923" spans="1:21" customFormat="1" ht="15" x14ac:dyDescent="0.25">
      <c r="A1923" s="38" t="s">
        <v>5189</v>
      </c>
      <c r="B1923" s="39" t="s">
        <v>3841</v>
      </c>
      <c r="C1923" s="40" t="s">
        <v>3842</v>
      </c>
      <c r="D1923" s="57"/>
      <c r="E1923" s="45">
        <v>57</v>
      </c>
      <c r="F1923" s="45">
        <v>798000</v>
      </c>
      <c r="G1923" s="42">
        <f t="shared" si="100"/>
        <v>30.692307692307693</v>
      </c>
      <c r="H1923" s="43">
        <f t="shared" si="99"/>
        <v>14000</v>
      </c>
      <c r="I1923" s="57"/>
      <c r="J1923" s="58"/>
      <c r="K1923" s="58"/>
      <c r="L1923" s="57" t="s">
        <v>7419</v>
      </c>
      <c r="M1923" s="57"/>
      <c r="N1923" t="s">
        <v>10939</v>
      </c>
      <c r="T1923" s="2">
        <v>0</v>
      </c>
      <c r="U1923" s="2">
        <f t="shared" si="101"/>
        <v>57</v>
      </c>
    </row>
    <row r="1924" spans="1:21" customFormat="1" ht="15" x14ac:dyDescent="0.25">
      <c r="A1924" s="38" t="s">
        <v>5189</v>
      </c>
      <c r="B1924" s="39" t="s">
        <v>3843</v>
      </c>
      <c r="C1924" s="40" t="s">
        <v>3844</v>
      </c>
      <c r="D1924" s="57"/>
      <c r="E1924" s="45">
        <v>4</v>
      </c>
      <c r="F1924" s="45">
        <v>1200000</v>
      </c>
      <c r="G1924" s="42">
        <f t="shared" si="100"/>
        <v>46.153846153846153</v>
      </c>
      <c r="H1924" s="43">
        <f t="shared" si="99"/>
        <v>300000</v>
      </c>
      <c r="I1924" s="57"/>
      <c r="J1924" s="58"/>
      <c r="K1924" s="58"/>
      <c r="L1924" s="57" t="s">
        <v>7419</v>
      </c>
      <c r="M1924" s="57"/>
      <c r="N1924" t="s">
        <v>10939</v>
      </c>
      <c r="T1924" s="2">
        <v>4</v>
      </c>
      <c r="U1924" s="2">
        <f t="shared" si="101"/>
        <v>0</v>
      </c>
    </row>
    <row r="1925" spans="1:21" customFormat="1" ht="15" x14ac:dyDescent="0.25">
      <c r="A1925" s="38" t="s">
        <v>5189</v>
      </c>
      <c r="B1925" s="39" t="s">
        <v>3845</v>
      </c>
      <c r="C1925" s="40" t="s">
        <v>3846</v>
      </c>
      <c r="D1925" s="57"/>
      <c r="E1925" s="45">
        <v>8</v>
      </c>
      <c r="F1925" s="45">
        <v>2000000</v>
      </c>
      <c r="G1925" s="42">
        <f t="shared" si="100"/>
        <v>76.92307692307692</v>
      </c>
      <c r="H1925" s="43">
        <f t="shared" ref="H1925:H1988" si="102">IFERROR(F1925/E1925,0)</f>
        <v>250000</v>
      </c>
      <c r="I1925" s="57"/>
      <c r="J1925" s="58"/>
      <c r="K1925" s="58"/>
      <c r="L1925" s="57" t="s">
        <v>7419</v>
      </c>
      <c r="M1925" s="57"/>
      <c r="N1925" t="s">
        <v>10939</v>
      </c>
      <c r="T1925" s="2">
        <v>8</v>
      </c>
      <c r="U1925" s="2">
        <f t="shared" si="101"/>
        <v>0</v>
      </c>
    </row>
    <row r="1926" spans="1:21" customFormat="1" ht="15" x14ac:dyDescent="0.25">
      <c r="A1926" s="38" t="s">
        <v>5189</v>
      </c>
      <c r="B1926" s="39" t="s">
        <v>3847</v>
      </c>
      <c r="C1926" s="40" t="s">
        <v>3848</v>
      </c>
      <c r="D1926" s="57"/>
      <c r="E1926" s="45">
        <v>7</v>
      </c>
      <c r="F1926" s="45">
        <v>1820000</v>
      </c>
      <c r="G1926" s="42">
        <f t="shared" ref="G1926:G1989" si="103">+F1926/$G$1</f>
        <v>70</v>
      </c>
      <c r="H1926" s="43">
        <f t="shared" si="102"/>
        <v>260000</v>
      </c>
      <c r="I1926" s="57"/>
      <c r="J1926" s="58"/>
      <c r="K1926" s="58"/>
      <c r="L1926" s="57" t="s">
        <v>7419</v>
      </c>
      <c r="M1926" s="57"/>
      <c r="N1926" t="s">
        <v>10939</v>
      </c>
      <c r="T1926" s="2">
        <v>7</v>
      </c>
      <c r="U1926" s="2">
        <f t="shared" ref="U1926:U1989" si="104">+E1926-T1926</f>
        <v>0</v>
      </c>
    </row>
    <row r="1927" spans="1:21" customFormat="1" ht="15" x14ac:dyDescent="0.25">
      <c r="A1927" s="38" t="s">
        <v>5189</v>
      </c>
      <c r="B1927" s="39" t="s">
        <v>3849</v>
      </c>
      <c r="C1927" s="40" t="s">
        <v>3850</v>
      </c>
      <c r="D1927" s="57"/>
      <c r="E1927" s="45">
        <v>3</v>
      </c>
      <c r="F1927" s="45">
        <v>807000</v>
      </c>
      <c r="G1927" s="42">
        <f t="shared" si="103"/>
        <v>31.03846153846154</v>
      </c>
      <c r="H1927" s="43">
        <f t="shared" si="102"/>
        <v>269000</v>
      </c>
      <c r="I1927" s="57"/>
      <c r="J1927" s="58"/>
      <c r="K1927" s="58"/>
      <c r="L1927" s="57" t="s">
        <v>7419</v>
      </c>
      <c r="M1927" s="57"/>
      <c r="N1927" t="s">
        <v>10939</v>
      </c>
      <c r="T1927" s="2">
        <v>3</v>
      </c>
      <c r="U1927" s="2">
        <f t="shared" si="104"/>
        <v>0</v>
      </c>
    </row>
    <row r="1928" spans="1:21" customFormat="1" ht="15" x14ac:dyDescent="0.25">
      <c r="A1928" s="38" t="s">
        <v>5189</v>
      </c>
      <c r="B1928" s="39" t="s">
        <v>3851</v>
      </c>
      <c r="C1928" s="40" t="s">
        <v>3852</v>
      </c>
      <c r="D1928" s="57"/>
      <c r="E1928" s="45">
        <v>5</v>
      </c>
      <c r="F1928" s="45">
        <v>1700000</v>
      </c>
      <c r="G1928" s="42">
        <f t="shared" si="103"/>
        <v>65.384615384615387</v>
      </c>
      <c r="H1928" s="43">
        <f t="shared" si="102"/>
        <v>340000</v>
      </c>
      <c r="I1928" s="57"/>
      <c r="J1928" s="58"/>
      <c r="K1928" s="58"/>
      <c r="L1928" s="57" t="s">
        <v>7419</v>
      </c>
      <c r="M1928" s="57"/>
      <c r="N1928" t="s">
        <v>10939</v>
      </c>
      <c r="T1928" s="2">
        <v>5</v>
      </c>
      <c r="U1928" s="2">
        <f t="shared" si="104"/>
        <v>0</v>
      </c>
    </row>
    <row r="1929" spans="1:21" customFormat="1" ht="15" x14ac:dyDescent="0.25">
      <c r="A1929" s="38" t="s">
        <v>5189</v>
      </c>
      <c r="B1929" s="39" t="s">
        <v>3853</v>
      </c>
      <c r="C1929" s="40" t="s">
        <v>3854</v>
      </c>
      <c r="D1929" s="57"/>
      <c r="E1929" s="45">
        <v>1</v>
      </c>
      <c r="F1929" s="45">
        <v>1491688</v>
      </c>
      <c r="G1929" s="42">
        <f t="shared" si="103"/>
        <v>57.372615384615386</v>
      </c>
      <c r="H1929" s="43">
        <f t="shared" si="102"/>
        <v>1491688</v>
      </c>
      <c r="I1929" s="57"/>
      <c r="J1929" s="58"/>
      <c r="K1929" s="58"/>
      <c r="L1929" s="57" t="s">
        <v>7419</v>
      </c>
      <c r="M1929" s="57"/>
      <c r="N1929" t="s">
        <v>10939</v>
      </c>
      <c r="T1929" s="2">
        <v>1</v>
      </c>
      <c r="U1929" s="2">
        <f t="shared" si="104"/>
        <v>0</v>
      </c>
    </row>
    <row r="1930" spans="1:21" customFormat="1" ht="15" x14ac:dyDescent="0.25">
      <c r="A1930" s="38" t="s">
        <v>5189</v>
      </c>
      <c r="B1930" s="39" t="s">
        <v>3855</v>
      </c>
      <c r="C1930" s="40" t="s">
        <v>3856</v>
      </c>
      <c r="D1930" s="57"/>
      <c r="E1930" s="45">
        <v>1</v>
      </c>
      <c r="F1930" s="45">
        <v>1475716</v>
      </c>
      <c r="G1930" s="42">
        <f t="shared" si="103"/>
        <v>56.758307692307689</v>
      </c>
      <c r="H1930" s="43">
        <f t="shared" si="102"/>
        <v>1475716</v>
      </c>
      <c r="I1930" s="57"/>
      <c r="J1930" s="58"/>
      <c r="K1930" s="58"/>
      <c r="L1930" s="57" t="s">
        <v>7419</v>
      </c>
      <c r="M1930" s="57"/>
      <c r="N1930" t="s">
        <v>10939</v>
      </c>
      <c r="T1930" s="2">
        <v>1</v>
      </c>
      <c r="U1930" s="2">
        <f t="shared" si="104"/>
        <v>0</v>
      </c>
    </row>
    <row r="1931" spans="1:21" customFormat="1" ht="15" x14ac:dyDescent="0.25">
      <c r="A1931" s="38" t="s">
        <v>5189</v>
      </c>
      <c r="B1931" s="39" t="s">
        <v>3857</v>
      </c>
      <c r="C1931" s="40" t="s">
        <v>3858</v>
      </c>
      <c r="D1931" s="57"/>
      <c r="E1931" s="45">
        <v>2</v>
      </c>
      <c r="F1931" s="45">
        <v>6734000</v>
      </c>
      <c r="G1931" s="42">
        <f t="shared" si="103"/>
        <v>259</v>
      </c>
      <c r="H1931" s="43">
        <f t="shared" si="102"/>
        <v>3367000</v>
      </c>
      <c r="I1931" s="57"/>
      <c r="J1931" s="58"/>
      <c r="K1931" s="58"/>
      <c r="L1931" s="57" t="s">
        <v>7419</v>
      </c>
      <c r="M1931" s="57"/>
      <c r="N1931" t="s">
        <v>10939</v>
      </c>
      <c r="T1931" s="2">
        <v>2</v>
      </c>
      <c r="U1931" s="2">
        <f t="shared" si="104"/>
        <v>0</v>
      </c>
    </row>
    <row r="1932" spans="1:21" customFormat="1" ht="15" x14ac:dyDescent="0.25">
      <c r="A1932" s="38" t="s">
        <v>5189</v>
      </c>
      <c r="B1932" s="39" t="s">
        <v>3859</v>
      </c>
      <c r="C1932" s="40" t="s">
        <v>3860</v>
      </c>
      <c r="D1932" s="57"/>
      <c r="E1932" s="45">
        <v>2</v>
      </c>
      <c r="F1932" s="45">
        <v>12820000</v>
      </c>
      <c r="G1932" s="42">
        <f t="shared" si="103"/>
        <v>493.07692307692309</v>
      </c>
      <c r="H1932" s="43">
        <f t="shared" si="102"/>
        <v>6410000</v>
      </c>
      <c r="I1932" s="57"/>
      <c r="J1932" s="58"/>
      <c r="K1932" s="58"/>
      <c r="L1932" s="57" t="s">
        <v>7419</v>
      </c>
      <c r="M1932" s="57"/>
      <c r="N1932" t="s">
        <v>10939</v>
      </c>
      <c r="T1932" s="2">
        <v>2</v>
      </c>
      <c r="U1932" s="2">
        <f t="shared" si="104"/>
        <v>0</v>
      </c>
    </row>
    <row r="1933" spans="1:21" customFormat="1" ht="15" x14ac:dyDescent="0.25">
      <c r="A1933" s="38" t="s">
        <v>5189</v>
      </c>
      <c r="B1933" s="39" t="s">
        <v>3861</v>
      </c>
      <c r="C1933" s="40" t="s">
        <v>3862</v>
      </c>
      <c r="D1933" s="57"/>
      <c r="E1933" s="45">
        <v>2</v>
      </c>
      <c r="F1933" s="45">
        <v>10340000</v>
      </c>
      <c r="G1933" s="42">
        <f t="shared" si="103"/>
        <v>397.69230769230768</v>
      </c>
      <c r="H1933" s="43">
        <f t="shared" si="102"/>
        <v>5170000</v>
      </c>
      <c r="I1933" s="57"/>
      <c r="J1933" s="58"/>
      <c r="K1933" s="58"/>
      <c r="L1933" s="57" t="s">
        <v>7419</v>
      </c>
      <c r="M1933" s="57"/>
      <c r="N1933" t="s">
        <v>10939</v>
      </c>
      <c r="T1933" s="2">
        <v>2</v>
      </c>
      <c r="U1933" s="2">
        <f t="shared" si="104"/>
        <v>0</v>
      </c>
    </row>
    <row r="1934" spans="1:21" customFormat="1" ht="15" x14ac:dyDescent="0.25">
      <c r="A1934" s="38" t="s">
        <v>5189</v>
      </c>
      <c r="B1934" s="39" t="s">
        <v>3863</v>
      </c>
      <c r="C1934" s="40" t="s">
        <v>3864</v>
      </c>
      <c r="D1934" s="57"/>
      <c r="E1934" s="45">
        <v>2</v>
      </c>
      <c r="F1934" s="45">
        <v>230000</v>
      </c>
      <c r="G1934" s="42">
        <f t="shared" si="103"/>
        <v>8.8461538461538467</v>
      </c>
      <c r="H1934" s="43">
        <f t="shared" si="102"/>
        <v>115000</v>
      </c>
      <c r="I1934" s="57"/>
      <c r="J1934" s="58"/>
      <c r="K1934" s="58"/>
      <c r="L1934" s="57" t="s">
        <v>7419</v>
      </c>
      <c r="M1934" s="57"/>
      <c r="N1934" t="s">
        <v>10939</v>
      </c>
      <c r="T1934" s="2">
        <v>2</v>
      </c>
      <c r="U1934" s="2">
        <f t="shared" si="104"/>
        <v>0</v>
      </c>
    </row>
    <row r="1935" spans="1:21" customFormat="1" ht="15" x14ac:dyDescent="0.25">
      <c r="A1935" s="38" t="s">
        <v>5189</v>
      </c>
      <c r="B1935" s="39" t="s">
        <v>3865</v>
      </c>
      <c r="C1935" s="40" t="s">
        <v>3866</v>
      </c>
      <c r="D1935" s="57"/>
      <c r="E1935" s="45">
        <v>10</v>
      </c>
      <c r="F1935" s="45">
        <v>18000000</v>
      </c>
      <c r="G1935" s="42">
        <f t="shared" si="103"/>
        <v>692.30769230769226</v>
      </c>
      <c r="H1935" s="43">
        <f t="shared" si="102"/>
        <v>1800000</v>
      </c>
      <c r="I1935" s="57"/>
      <c r="J1935" s="58"/>
      <c r="K1935" s="58"/>
      <c r="L1935" s="57" t="s">
        <v>7419</v>
      </c>
      <c r="M1935" s="57"/>
      <c r="N1935" t="s">
        <v>10939</v>
      </c>
      <c r="T1935" s="2">
        <v>11</v>
      </c>
      <c r="U1935" s="2">
        <f t="shared" si="104"/>
        <v>-1</v>
      </c>
    </row>
    <row r="1936" spans="1:21" customFormat="1" ht="15" x14ac:dyDescent="0.25">
      <c r="A1936" s="38" t="s">
        <v>5189</v>
      </c>
      <c r="B1936" s="39" t="s">
        <v>3867</v>
      </c>
      <c r="C1936" s="40" t="s">
        <v>3868</v>
      </c>
      <c r="D1936" s="57"/>
      <c r="E1936" s="45">
        <v>10</v>
      </c>
      <c r="F1936" s="45">
        <v>18000000</v>
      </c>
      <c r="G1936" s="42">
        <f t="shared" si="103"/>
        <v>692.30769230769226</v>
      </c>
      <c r="H1936" s="43">
        <f t="shared" si="102"/>
        <v>1800000</v>
      </c>
      <c r="I1936" s="57"/>
      <c r="J1936" s="58"/>
      <c r="K1936" s="58"/>
      <c r="L1936" s="57" t="s">
        <v>7419</v>
      </c>
      <c r="M1936" s="57"/>
      <c r="N1936" t="s">
        <v>10939</v>
      </c>
      <c r="T1936" s="2">
        <v>11</v>
      </c>
      <c r="U1936" s="2">
        <f t="shared" si="104"/>
        <v>-1</v>
      </c>
    </row>
    <row r="1937" spans="1:21" customFormat="1" ht="15" x14ac:dyDescent="0.25">
      <c r="A1937" s="38" t="s">
        <v>5189</v>
      </c>
      <c r="B1937" s="39" t="s">
        <v>3869</v>
      </c>
      <c r="C1937" s="40" t="s">
        <v>3870</v>
      </c>
      <c r="D1937" s="57"/>
      <c r="E1937" s="45">
        <v>28</v>
      </c>
      <c r="F1937" s="45">
        <v>3038000</v>
      </c>
      <c r="G1937" s="42">
        <f t="shared" si="103"/>
        <v>116.84615384615384</v>
      </c>
      <c r="H1937" s="43">
        <f t="shared" si="102"/>
        <v>108500</v>
      </c>
      <c r="I1937" s="57"/>
      <c r="J1937" s="58"/>
      <c r="K1937" s="58"/>
      <c r="L1937" s="57" t="s">
        <v>7419</v>
      </c>
      <c r="M1937" s="57"/>
      <c r="N1937" t="s">
        <v>10939</v>
      </c>
      <c r="T1937" s="2">
        <v>27</v>
      </c>
      <c r="U1937" s="2">
        <f t="shared" si="104"/>
        <v>1</v>
      </c>
    </row>
    <row r="1938" spans="1:21" customFormat="1" ht="15" x14ac:dyDescent="0.25">
      <c r="A1938" s="38" t="s">
        <v>5189</v>
      </c>
      <c r="B1938" s="39" t="s">
        <v>3871</v>
      </c>
      <c r="C1938" s="40" t="s">
        <v>3872</v>
      </c>
      <c r="D1938" s="57"/>
      <c r="E1938" s="45">
        <v>40</v>
      </c>
      <c r="F1938" s="45">
        <v>880000</v>
      </c>
      <c r="G1938" s="42">
        <f t="shared" si="103"/>
        <v>33.846153846153847</v>
      </c>
      <c r="H1938" s="43">
        <f t="shared" si="102"/>
        <v>22000</v>
      </c>
      <c r="I1938" s="57"/>
      <c r="J1938" s="58"/>
      <c r="K1938" s="58"/>
      <c r="L1938" s="57" t="s">
        <v>7419</v>
      </c>
      <c r="M1938" s="57"/>
      <c r="N1938" t="s">
        <v>10939</v>
      </c>
      <c r="T1938" s="2">
        <v>0</v>
      </c>
      <c r="U1938" s="2">
        <f t="shared" si="104"/>
        <v>40</v>
      </c>
    </row>
    <row r="1939" spans="1:21" customFormat="1" ht="15" x14ac:dyDescent="0.25">
      <c r="A1939" s="38" t="s">
        <v>5189</v>
      </c>
      <c r="B1939" s="39" t="s">
        <v>3873</v>
      </c>
      <c r="C1939" s="40" t="s">
        <v>3874</v>
      </c>
      <c r="D1939" s="57"/>
      <c r="E1939" s="45">
        <v>1</v>
      </c>
      <c r="F1939" s="45">
        <v>1950000</v>
      </c>
      <c r="G1939" s="42">
        <f t="shared" si="103"/>
        <v>75</v>
      </c>
      <c r="H1939" s="43">
        <f t="shared" si="102"/>
        <v>1950000</v>
      </c>
      <c r="I1939" s="57"/>
      <c r="J1939" s="58"/>
      <c r="K1939" s="58"/>
      <c r="L1939" s="57" t="s">
        <v>7419</v>
      </c>
      <c r="M1939" s="57"/>
      <c r="N1939" t="s">
        <v>10939</v>
      </c>
      <c r="T1939" s="2">
        <v>1</v>
      </c>
      <c r="U1939" s="2">
        <f t="shared" si="104"/>
        <v>0</v>
      </c>
    </row>
    <row r="1940" spans="1:21" customFormat="1" ht="15" x14ac:dyDescent="0.25">
      <c r="A1940" s="38" t="s">
        <v>5189</v>
      </c>
      <c r="B1940" s="39" t="s">
        <v>3875</v>
      </c>
      <c r="C1940" s="40" t="s">
        <v>3876</v>
      </c>
      <c r="D1940" s="57"/>
      <c r="E1940" s="45">
        <v>12</v>
      </c>
      <c r="F1940" s="45">
        <v>2184000</v>
      </c>
      <c r="G1940" s="42">
        <f t="shared" si="103"/>
        <v>84</v>
      </c>
      <c r="H1940" s="43">
        <f t="shared" si="102"/>
        <v>182000</v>
      </c>
      <c r="I1940" s="57"/>
      <c r="J1940" s="58"/>
      <c r="K1940" s="58"/>
      <c r="L1940" s="57" t="s">
        <v>7419</v>
      </c>
      <c r="M1940" s="57"/>
      <c r="N1940" t="s">
        <v>10939</v>
      </c>
      <c r="T1940" s="2">
        <v>12</v>
      </c>
      <c r="U1940" s="2">
        <f t="shared" si="104"/>
        <v>0</v>
      </c>
    </row>
    <row r="1941" spans="1:21" customFormat="1" ht="15" x14ac:dyDescent="0.25">
      <c r="A1941" s="38" t="s">
        <v>5189</v>
      </c>
      <c r="B1941" s="39" t="s">
        <v>3877</v>
      </c>
      <c r="C1941" s="40" t="s">
        <v>3878</v>
      </c>
      <c r="D1941" s="57"/>
      <c r="E1941" s="45">
        <v>28</v>
      </c>
      <c r="F1941" s="45">
        <v>1484000</v>
      </c>
      <c r="G1941" s="42">
        <f t="shared" si="103"/>
        <v>57.07692307692308</v>
      </c>
      <c r="H1941" s="43">
        <f t="shared" si="102"/>
        <v>53000</v>
      </c>
      <c r="I1941" s="57"/>
      <c r="J1941" s="58"/>
      <c r="K1941" s="58"/>
      <c r="L1941" s="57" t="s">
        <v>7419</v>
      </c>
      <c r="M1941" s="57"/>
      <c r="N1941" t="s">
        <v>10939</v>
      </c>
      <c r="T1941" s="2">
        <v>23</v>
      </c>
      <c r="U1941" s="2">
        <f t="shared" si="104"/>
        <v>5</v>
      </c>
    </row>
    <row r="1942" spans="1:21" customFormat="1" ht="15" x14ac:dyDescent="0.25">
      <c r="A1942" s="38" t="s">
        <v>5189</v>
      </c>
      <c r="B1942" s="39" t="s">
        <v>3879</v>
      </c>
      <c r="C1942" s="40" t="s">
        <v>3880</v>
      </c>
      <c r="D1942" s="57"/>
      <c r="E1942" s="45">
        <v>34</v>
      </c>
      <c r="F1942" s="45">
        <v>171190</v>
      </c>
      <c r="G1942" s="42">
        <f t="shared" si="103"/>
        <v>6.5842307692307696</v>
      </c>
      <c r="H1942" s="43">
        <f t="shared" si="102"/>
        <v>5035</v>
      </c>
      <c r="I1942" s="57"/>
      <c r="J1942" s="58"/>
      <c r="K1942" s="58"/>
      <c r="L1942" s="57" t="s">
        <v>7419</v>
      </c>
      <c r="M1942" s="57"/>
      <c r="N1942" t="s">
        <v>10939</v>
      </c>
      <c r="T1942" s="2">
        <v>18</v>
      </c>
      <c r="U1942" s="2">
        <f t="shared" si="104"/>
        <v>16</v>
      </c>
    </row>
    <row r="1943" spans="1:21" customFormat="1" ht="15" x14ac:dyDescent="0.25">
      <c r="A1943" s="38" t="s">
        <v>5189</v>
      </c>
      <c r="B1943" s="39" t="s">
        <v>3881</v>
      </c>
      <c r="C1943" s="40" t="s">
        <v>3882</v>
      </c>
      <c r="D1943" s="57"/>
      <c r="E1943" s="45">
        <v>10</v>
      </c>
      <c r="F1943" s="45">
        <v>2966666.6666666698</v>
      </c>
      <c r="G1943" s="42">
        <f t="shared" si="103"/>
        <v>114.10256410256422</v>
      </c>
      <c r="H1943" s="43">
        <f t="shared" si="102"/>
        <v>296666.66666666698</v>
      </c>
      <c r="I1943" s="57"/>
      <c r="J1943" s="58"/>
      <c r="K1943" s="58"/>
      <c r="L1943" s="57" t="s">
        <v>7419</v>
      </c>
      <c r="M1943" s="57"/>
      <c r="N1943" t="s">
        <v>10939</v>
      </c>
      <c r="T1943" s="2">
        <v>10</v>
      </c>
      <c r="U1943" s="2">
        <f t="shared" si="104"/>
        <v>0</v>
      </c>
    </row>
    <row r="1944" spans="1:21" customFormat="1" ht="15" x14ac:dyDescent="0.25">
      <c r="A1944" s="38" t="s">
        <v>5189</v>
      </c>
      <c r="B1944" s="39" t="s">
        <v>3883</v>
      </c>
      <c r="C1944" s="40" t="s">
        <v>3884</v>
      </c>
      <c r="D1944" s="57"/>
      <c r="E1944" s="45">
        <v>25</v>
      </c>
      <c r="F1944" s="45">
        <v>925000</v>
      </c>
      <c r="G1944" s="42">
        <f t="shared" si="103"/>
        <v>35.57692307692308</v>
      </c>
      <c r="H1944" s="43">
        <f t="shared" si="102"/>
        <v>37000</v>
      </c>
      <c r="I1944" s="57"/>
      <c r="J1944" s="58"/>
      <c r="K1944" s="58"/>
      <c r="L1944" s="57" t="s">
        <v>7419</v>
      </c>
      <c r="M1944" s="57"/>
      <c r="N1944" t="s">
        <v>10939</v>
      </c>
      <c r="T1944" s="2">
        <v>0</v>
      </c>
      <c r="U1944" s="2">
        <f t="shared" si="104"/>
        <v>25</v>
      </c>
    </row>
    <row r="1945" spans="1:21" customFormat="1" ht="15" x14ac:dyDescent="0.25">
      <c r="A1945" s="38" t="s">
        <v>5189</v>
      </c>
      <c r="B1945" s="39" t="s">
        <v>3885</v>
      </c>
      <c r="C1945" s="40" t="s">
        <v>3886</v>
      </c>
      <c r="D1945" s="57"/>
      <c r="E1945" s="45">
        <v>54</v>
      </c>
      <c r="F1945" s="45">
        <v>405000</v>
      </c>
      <c r="G1945" s="42">
        <f t="shared" si="103"/>
        <v>15.576923076923077</v>
      </c>
      <c r="H1945" s="43">
        <f t="shared" si="102"/>
        <v>7500</v>
      </c>
      <c r="I1945" s="57"/>
      <c r="J1945" s="58"/>
      <c r="K1945" s="58"/>
      <c r="L1945" s="57" t="s">
        <v>7419</v>
      </c>
      <c r="M1945" s="57"/>
      <c r="N1945" t="s">
        <v>10939</v>
      </c>
      <c r="T1945" s="2">
        <v>50</v>
      </c>
      <c r="U1945" s="2">
        <f t="shared" si="104"/>
        <v>4</v>
      </c>
    </row>
    <row r="1946" spans="1:21" customFormat="1" ht="15" x14ac:dyDescent="0.25">
      <c r="A1946" s="38" t="s">
        <v>5189</v>
      </c>
      <c r="B1946" s="39" t="s">
        <v>3887</v>
      </c>
      <c r="C1946" s="40" t="s">
        <v>3888</v>
      </c>
      <c r="D1946" s="57"/>
      <c r="E1946" s="45">
        <v>25</v>
      </c>
      <c r="F1946" s="45">
        <v>225000</v>
      </c>
      <c r="G1946" s="42">
        <f t="shared" si="103"/>
        <v>8.6538461538461533</v>
      </c>
      <c r="H1946" s="43">
        <f t="shared" si="102"/>
        <v>9000</v>
      </c>
      <c r="I1946" s="57"/>
      <c r="J1946" s="58"/>
      <c r="K1946" s="58"/>
      <c r="L1946" s="57" t="s">
        <v>7419</v>
      </c>
      <c r="M1946" s="57"/>
      <c r="N1946" t="s">
        <v>10939</v>
      </c>
      <c r="T1946" s="2">
        <v>22</v>
      </c>
      <c r="U1946" s="2">
        <f t="shared" si="104"/>
        <v>3</v>
      </c>
    </row>
    <row r="1947" spans="1:21" customFormat="1" ht="15" x14ac:dyDescent="0.25">
      <c r="A1947" s="38" t="s">
        <v>5189</v>
      </c>
      <c r="B1947" s="39" t="s">
        <v>3889</v>
      </c>
      <c r="C1947" s="40" t="s">
        <v>3890</v>
      </c>
      <c r="D1947" s="57"/>
      <c r="E1947" s="45">
        <v>55</v>
      </c>
      <c r="F1947" s="45">
        <v>439560</v>
      </c>
      <c r="G1947" s="42">
        <f t="shared" si="103"/>
        <v>16.906153846153845</v>
      </c>
      <c r="H1947" s="43">
        <f t="shared" si="102"/>
        <v>7992</v>
      </c>
      <c r="I1947" s="57"/>
      <c r="J1947" s="58"/>
      <c r="K1947" s="58"/>
      <c r="L1947" s="57" t="s">
        <v>7419</v>
      </c>
      <c r="M1947" s="57"/>
      <c r="N1947" t="s">
        <v>10939</v>
      </c>
      <c r="T1947" s="2">
        <v>44</v>
      </c>
      <c r="U1947" s="2">
        <f t="shared" si="104"/>
        <v>11</v>
      </c>
    </row>
    <row r="1948" spans="1:21" customFormat="1" ht="15" x14ac:dyDescent="0.25">
      <c r="A1948" s="38" t="s">
        <v>5189</v>
      </c>
      <c r="B1948" s="39" t="s">
        <v>3891</v>
      </c>
      <c r="C1948" s="40" t="s">
        <v>3892</v>
      </c>
      <c r="D1948" s="57"/>
      <c r="E1948" s="45">
        <v>1</v>
      </c>
      <c r="F1948" s="45">
        <v>182000</v>
      </c>
      <c r="G1948" s="42">
        <f t="shared" si="103"/>
        <v>7</v>
      </c>
      <c r="H1948" s="43">
        <f t="shared" si="102"/>
        <v>182000</v>
      </c>
      <c r="I1948" s="57"/>
      <c r="J1948" s="58"/>
      <c r="K1948" s="58"/>
      <c r="L1948" s="57" t="s">
        <v>7419</v>
      </c>
      <c r="M1948" s="57"/>
      <c r="N1948" t="s">
        <v>10939</v>
      </c>
      <c r="T1948" s="2">
        <v>0</v>
      </c>
      <c r="U1948" s="2">
        <f t="shared" si="104"/>
        <v>1</v>
      </c>
    </row>
    <row r="1949" spans="1:21" customFormat="1" ht="15" x14ac:dyDescent="0.25">
      <c r="A1949" s="38" t="s">
        <v>5189</v>
      </c>
      <c r="B1949" s="39" t="s">
        <v>3893</v>
      </c>
      <c r="C1949" s="40" t="s">
        <v>3894</v>
      </c>
      <c r="D1949" s="57"/>
      <c r="E1949" s="45">
        <v>48</v>
      </c>
      <c r="F1949" s="45">
        <v>576000</v>
      </c>
      <c r="G1949" s="42">
        <f t="shared" si="103"/>
        <v>22.153846153846153</v>
      </c>
      <c r="H1949" s="43">
        <f t="shared" si="102"/>
        <v>12000</v>
      </c>
      <c r="I1949" s="57"/>
      <c r="J1949" s="58"/>
      <c r="K1949" s="58"/>
      <c r="L1949" s="57" t="s">
        <v>7419</v>
      </c>
      <c r="M1949" s="57"/>
      <c r="N1949" t="s">
        <v>10939</v>
      </c>
      <c r="T1949" s="2">
        <v>32</v>
      </c>
      <c r="U1949" s="2">
        <f t="shared" si="104"/>
        <v>16</v>
      </c>
    </row>
    <row r="1950" spans="1:21" customFormat="1" ht="15" x14ac:dyDescent="0.25">
      <c r="A1950" s="38" t="s">
        <v>5189</v>
      </c>
      <c r="B1950" s="39" t="s">
        <v>3895</v>
      </c>
      <c r="C1950" s="40" t="s">
        <v>3896</v>
      </c>
      <c r="D1950" s="57"/>
      <c r="E1950" s="45">
        <v>4</v>
      </c>
      <c r="F1950" s="45">
        <v>11440000</v>
      </c>
      <c r="G1950" s="42">
        <f t="shared" si="103"/>
        <v>440</v>
      </c>
      <c r="H1950" s="43">
        <f t="shared" si="102"/>
        <v>2860000</v>
      </c>
      <c r="I1950" s="57"/>
      <c r="J1950" s="58"/>
      <c r="K1950" s="58"/>
      <c r="L1950" s="57" t="s">
        <v>7419</v>
      </c>
      <c r="M1950" s="57"/>
      <c r="N1950" t="s">
        <v>10939</v>
      </c>
      <c r="T1950" s="2">
        <v>4</v>
      </c>
      <c r="U1950" s="2">
        <f t="shared" si="104"/>
        <v>0</v>
      </c>
    </row>
    <row r="1951" spans="1:21" customFormat="1" ht="15" x14ac:dyDescent="0.25">
      <c r="A1951" s="38" t="s">
        <v>5189</v>
      </c>
      <c r="B1951" s="39" t="s">
        <v>3897</v>
      </c>
      <c r="C1951" s="40" t="s">
        <v>3898</v>
      </c>
      <c r="D1951" s="57"/>
      <c r="E1951" s="45">
        <v>2</v>
      </c>
      <c r="F1951" s="45">
        <v>5760000</v>
      </c>
      <c r="G1951" s="42">
        <f t="shared" si="103"/>
        <v>221.53846153846155</v>
      </c>
      <c r="H1951" s="43">
        <f t="shared" si="102"/>
        <v>2880000</v>
      </c>
      <c r="I1951" s="57"/>
      <c r="J1951" s="58"/>
      <c r="K1951" s="58"/>
      <c r="L1951" s="57" t="s">
        <v>7419</v>
      </c>
      <c r="M1951" s="57"/>
      <c r="N1951" t="s">
        <v>10939</v>
      </c>
      <c r="T1951" s="2">
        <v>2</v>
      </c>
      <c r="U1951" s="2">
        <f t="shared" si="104"/>
        <v>0</v>
      </c>
    </row>
    <row r="1952" spans="1:21" customFormat="1" ht="15" x14ac:dyDescent="0.25">
      <c r="A1952" s="38" t="s">
        <v>5189</v>
      </c>
      <c r="B1952" s="39" t="s">
        <v>3899</v>
      </c>
      <c r="C1952" s="40" t="s">
        <v>3900</v>
      </c>
      <c r="D1952" s="57"/>
      <c r="E1952" s="45">
        <v>180</v>
      </c>
      <c r="F1952" s="45">
        <v>1008000</v>
      </c>
      <c r="G1952" s="42">
        <f t="shared" si="103"/>
        <v>38.769230769230766</v>
      </c>
      <c r="H1952" s="43">
        <f t="shared" si="102"/>
        <v>5600</v>
      </c>
      <c r="I1952" s="57"/>
      <c r="J1952" s="58"/>
      <c r="K1952" s="58"/>
      <c r="L1952" s="57" t="s">
        <v>7419</v>
      </c>
      <c r="M1952" s="57"/>
      <c r="N1952" t="s">
        <v>10939</v>
      </c>
      <c r="T1952" s="2">
        <v>0</v>
      </c>
      <c r="U1952" s="2">
        <f t="shared" si="104"/>
        <v>180</v>
      </c>
    </row>
    <row r="1953" spans="1:21" customFormat="1" ht="15" x14ac:dyDescent="0.25">
      <c r="A1953" s="38" t="s">
        <v>5189</v>
      </c>
      <c r="B1953" s="39" t="s">
        <v>3901</v>
      </c>
      <c r="C1953" s="40" t="s">
        <v>3902</v>
      </c>
      <c r="D1953" s="57"/>
      <c r="E1953" s="45">
        <v>1</v>
      </c>
      <c r="F1953" s="45">
        <v>1750000</v>
      </c>
      <c r="G1953" s="42">
        <f t="shared" si="103"/>
        <v>67.307692307692307</v>
      </c>
      <c r="H1953" s="43">
        <f t="shared" si="102"/>
        <v>1750000</v>
      </c>
      <c r="I1953" s="57"/>
      <c r="J1953" s="58"/>
      <c r="K1953" s="58"/>
      <c r="L1953" s="57" t="s">
        <v>7419</v>
      </c>
      <c r="M1953" s="57"/>
      <c r="N1953" t="s">
        <v>10939</v>
      </c>
      <c r="T1953" s="2">
        <v>0</v>
      </c>
      <c r="U1953" s="2">
        <f t="shared" si="104"/>
        <v>1</v>
      </c>
    </row>
    <row r="1954" spans="1:21" customFormat="1" ht="15" x14ac:dyDescent="0.25">
      <c r="A1954" s="38" t="s">
        <v>5189</v>
      </c>
      <c r="B1954" s="39" t="s">
        <v>3903</v>
      </c>
      <c r="C1954" s="40" t="s">
        <v>3904</v>
      </c>
      <c r="D1954" s="57"/>
      <c r="E1954" s="45">
        <v>100</v>
      </c>
      <c r="F1954" s="45">
        <v>1070000</v>
      </c>
      <c r="G1954" s="42">
        <f t="shared" si="103"/>
        <v>41.153846153846153</v>
      </c>
      <c r="H1954" s="43">
        <f t="shared" si="102"/>
        <v>10700</v>
      </c>
      <c r="I1954" s="57"/>
      <c r="J1954" s="58"/>
      <c r="K1954" s="58"/>
      <c r="L1954" s="57" t="s">
        <v>7419</v>
      </c>
      <c r="M1954" s="57"/>
      <c r="N1954" t="s">
        <v>10939</v>
      </c>
      <c r="T1954" s="2">
        <v>0</v>
      </c>
      <c r="U1954" s="2">
        <f t="shared" si="104"/>
        <v>100</v>
      </c>
    </row>
    <row r="1955" spans="1:21" customFormat="1" ht="15" x14ac:dyDescent="0.25">
      <c r="A1955" s="38" t="s">
        <v>5189</v>
      </c>
      <c r="B1955" s="39" t="s">
        <v>3905</v>
      </c>
      <c r="C1955" s="40" t="s">
        <v>3906</v>
      </c>
      <c r="D1955" s="57"/>
      <c r="E1955" s="45">
        <v>3</v>
      </c>
      <c r="F1955" s="45">
        <v>11319000</v>
      </c>
      <c r="G1955" s="42">
        <f t="shared" si="103"/>
        <v>435.34615384615387</v>
      </c>
      <c r="H1955" s="43">
        <f t="shared" si="102"/>
        <v>3773000</v>
      </c>
      <c r="I1955" s="57"/>
      <c r="J1955" s="58"/>
      <c r="K1955" s="58"/>
      <c r="L1955" s="57" t="s">
        <v>7419</v>
      </c>
      <c r="M1955" s="57"/>
      <c r="N1955" t="s">
        <v>10939</v>
      </c>
      <c r="T1955" s="2">
        <v>3</v>
      </c>
      <c r="U1955" s="2">
        <f t="shared" si="104"/>
        <v>0</v>
      </c>
    </row>
    <row r="1956" spans="1:21" customFormat="1" ht="15" x14ac:dyDescent="0.25">
      <c r="A1956" s="38" t="s">
        <v>5189</v>
      </c>
      <c r="B1956" s="39" t="s">
        <v>3907</v>
      </c>
      <c r="C1956" s="40" t="s">
        <v>3908</v>
      </c>
      <c r="D1956" s="57"/>
      <c r="E1956" s="45">
        <v>4</v>
      </c>
      <c r="F1956" s="45">
        <v>2540000</v>
      </c>
      <c r="G1956" s="42">
        <f t="shared" si="103"/>
        <v>97.692307692307693</v>
      </c>
      <c r="H1956" s="43">
        <f t="shared" si="102"/>
        <v>635000</v>
      </c>
      <c r="I1956" s="57"/>
      <c r="J1956" s="58"/>
      <c r="K1956" s="58"/>
      <c r="L1956" s="57" t="s">
        <v>7419</v>
      </c>
      <c r="M1956" s="57"/>
      <c r="N1956" t="s">
        <v>10939</v>
      </c>
      <c r="T1956" s="2">
        <v>4</v>
      </c>
      <c r="U1956" s="2">
        <f t="shared" si="104"/>
        <v>0</v>
      </c>
    </row>
    <row r="1957" spans="1:21" customFormat="1" ht="15" x14ac:dyDescent="0.25">
      <c r="A1957" s="38" t="s">
        <v>5189</v>
      </c>
      <c r="B1957" s="39" t="s">
        <v>3909</v>
      </c>
      <c r="C1957" s="40" t="s">
        <v>3910</v>
      </c>
      <c r="D1957" s="57"/>
      <c r="E1957" s="45">
        <v>2</v>
      </c>
      <c r="F1957" s="45">
        <v>5028000</v>
      </c>
      <c r="G1957" s="42">
        <f t="shared" si="103"/>
        <v>193.38461538461539</v>
      </c>
      <c r="H1957" s="43">
        <f t="shared" si="102"/>
        <v>2514000</v>
      </c>
      <c r="I1957" s="57"/>
      <c r="J1957" s="58"/>
      <c r="K1957" s="58"/>
      <c r="L1957" s="57" t="s">
        <v>7419</v>
      </c>
      <c r="M1957" s="57"/>
      <c r="N1957" t="s">
        <v>10939</v>
      </c>
      <c r="T1957" s="2">
        <v>2</v>
      </c>
      <c r="U1957" s="2">
        <f t="shared" si="104"/>
        <v>0</v>
      </c>
    </row>
    <row r="1958" spans="1:21" customFormat="1" ht="15" x14ac:dyDescent="0.25">
      <c r="A1958" s="38" t="s">
        <v>5189</v>
      </c>
      <c r="B1958" s="39" t="s">
        <v>3911</v>
      </c>
      <c r="C1958" s="40" t="s">
        <v>3912</v>
      </c>
      <c r="D1958" s="57"/>
      <c r="E1958" s="45">
        <v>2</v>
      </c>
      <c r="F1958" s="45">
        <v>1402000</v>
      </c>
      <c r="G1958" s="42">
        <f t="shared" si="103"/>
        <v>53.92307692307692</v>
      </c>
      <c r="H1958" s="43">
        <f t="shared" si="102"/>
        <v>701000</v>
      </c>
      <c r="I1958" s="57"/>
      <c r="J1958" s="58"/>
      <c r="K1958" s="58"/>
      <c r="L1958" s="57" t="s">
        <v>7419</v>
      </c>
      <c r="M1958" s="57"/>
      <c r="N1958" t="s">
        <v>10939</v>
      </c>
      <c r="T1958" s="2">
        <v>2</v>
      </c>
      <c r="U1958" s="2">
        <f t="shared" si="104"/>
        <v>0</v>
      </c>
    </row>
    <row r="1959" spans="1:21" customFormat="1" ht="15" x14ac:dyDescent="0.25">
      <c r="A1959" s="38" t="s">
        <v>5189</v>
      </c>
      <c r="B1959" s="39" t="s">
        <v>3913</v>
      </c>
      <c r="C1959" s="40" t="s">
        <v>3914</v>
      </c>
      <c r="D1959" s="57"/>
      <c r="E1959" s="45">
        <v>1</v>
      </c>
      <c r="F1959" s="45">
        <v>6400000</v>
      </c>
      <c r="G1959" s="42">
        <f t="shared" si="103"/>
        <v>246.15384615384616</v>
      </c>
      <c r="H1959" s="43">
        <f t="shared" si="102"/>
        <v>6400000</v>
      </c>
      <c r="I1959" s="57"/>
      <c r="J1959" s="58"/>
      <c r="K1959" s="58"/>
      <c r="L1959" s="57" t="s">
        <v>7419</v>
      </c>
      <c r="M1959" s="57"/>
      <c r="N1959" t="s">
        <v>10939</v>
      </c>
      <c r="T1959" s="2">
        <v>1</v>
      </c>
      <c r="U1959" s="2">
        <f t="shared" si="104"/>
        <v>0</v>
      </c>
    </row>
    <row r="1960" spans="1:21" customFormat="1" ht="15" x14ac:dyDescent="0.25">
      <c r="A1960" s="38" t="s">
        <v>5189</v>
      </c>
      <c r="B1960" s="39" t="s">
        <v>3915</v>
      </c>
      <c r="C1960" s="40" t="s">
        <v>3916</v>
      </c>
      <c r="D1960" s="57"/>
      <c r="E1960" s="45">
        <v>3</v>
      </c>
      <c r="F1960" s="45">
        <v>3495000</v>
      </c>
      <c r="G1960" s="42">
        <f t="shared" si="103"/>
        <v>134.42307692307693</v>
      </c>
      <c r="H1960" s="43">
        <f t="shared" si="102"/>
        <v>1165000</v>
      </c>
      <c r="I1960" s="57"/>
      <c r="J1960" s="58"/>
      <c r="K1960" s="58"/>
      <c r="L1960" s="57" t="s">
        <v>7419</v>
      </c>
      <c r="M1960" s="57"/>
      <c r="N1960" t="s">
        <v>10939</v>
      </c>
      <c r="T1960" s="2">
        <v>3</v>
      </c>
      <c r="U1960" s="2">
        <f t="shared" si="104"/>
        <v>0</v>
      </c>
    </row>
    <row r="1961" spans="1:21" customFormat="1" ht="15" x14ac:dyDescent="0.25">
      <c r="A1961" s="38" t="s">
        <v>5189</v>
      </c>
      <c r="B1961" s="39" t="s">
        <v>3917</v>
      </c>
      <c r="C1961" s="40" t="s">
        <v>3918</v>
      </c>
      <c r="D1961" s="57"/>
      <c r="E1961" s="45">
        <v>1</v>
      </c>
      <c r="F1961" s="45">
        <v>2750000</v>
      </c>
      <c r="G1961" s="42">
        <f t="shared" si="103"/>
        <v>105.76923076923077</v>
      </c>
      <c r="H1961" s="43">
        <f t="shared" si="102"/>
        <v>2750000</v>
      </c>
      <c r="I1961" s="57"/>
      <c r="J1961" s="58"/>
      <c r="K1961" s="58"/>
      <c r="L1961" s="57" t="s">
        <v>7419</v>
      </c>
      <c r="M1961" s="57"/>
      <c r="N1961" t="s">
        <v>10939</v>
      </c>
      <c r="T1961" s="2">
        <v>1</v>
      </c>
      <c r="U1961" s="2">
        <f t="shared" si="104"/>
        <v>0</v>
      </c>
    </row>
    <row r="1962" spans="1:21" customFormat="1" ht="15" x14ac:dyDescent="0.25">
      <c r="A1962" s="38" t="s">
        <v>5189</v>
      </c>
      <c r="B1962" s="39" t="s">
        <v>3919</v>
      </c>
      <c r="C1962" s="40" t="s">
        <v>3920</v>
      </c>
      <c r="D1962" s="57"/>
      <c r="E1962" s="45">
        <v>2</v>
      </c>
      <c r="F1962" s="45">
        <v>1378000</v>
      </c>
      <c r="G1962" s="42">
        <f t="shared" si="103"/>
        <v>53</v>
      </c>
      <c r="H1962" s="43">
        <f t="shared" si="102"/>
        <v>689000</v>
      </c>
      <c r="I1962" s="57"/>
      <c r="J1962" s="58"/>
      <c r="K1962" s="58"/>
      <c r="L1962" s="57" t="s">
        <v>7419</v>
      </c>
      <c r="M1962" s="57"/>
      <c r="N1962" t="s">
        <v>10939</v>
      </c>
      <c r="T1962" s="2">
        <v>2</v>
      </c>
      <c r="U1962" s="2">
        <f t="shared" si="104"/>
        <v>0</v>
      </c>
    </row>
    <row r="1963" spans="1:21" customFormat="1" ht="15" x14ac:dyDescent="0.25">
      <c r="A1963" s="38" t="s">
        <v>5189</v>
      </c>
      <c r="B1963" s="39" t="s">
        <v>3921</v>
      </c>
      <c r="C1963" s="40" t="s">
        <v>3922</v>
      </c>
      <c r="D1963" s="57"/>
      <c r="E1963" s="45">
        <v>1</v>
      </c>
      <c r="F1963" s="45">
        <v>3300000</v>
      </c>
      <c r="G1963" s="42">
        <f t="shared" si="103"/>
        <v>126.92307692307692</v>
      </c>
      <c r="H1963" s="43">
        <f t="shared" si="102"/>
        <v>3300000</v>
      </c>
      <c r="I1963" s="57"/>
      <c r="J1963" s="58"/>
      <c r="K1963" s="58"/>
      <c r="L1963" s="57" t="s">
        <v>7419</v>
      </c>
      <c r="M1963" s="57"/>
      <c r="N1963" t="s">
        <v>10939</v>
      </c>
      <c r="T1963" s="2">
        <v>1</v>
      </c>
      <c r="U1963" s="2">
        <f t="shared" si="104"/>
        <v>0</v>
      </c>
    </row>
    <row r="1964" spans="1:21" customFormat="1" ht="15" x14ac:dyDescent="0.25">
      <c r="A1964" s="38" t="s">
        <v>5189</v>
      </c>
      <c r="B1964" s="39" t="s">
        <v>3923</v>
      </c>
      <c r="C1964" s="40" t="s">
        <v>3924</v>
      </c>
      <c r="D1964" s="57"/>
      <c r="E1964" s="45">
        <v>2</v>
      </c>
      <c r="F1964" s="45">
        <v>7090000</v>
      </c>
      <c r="G1964" s="42">
        <f t="shared" si="103"/>
        <v>272.69230769230768</v>
      </c>
      <c r="H1964" s="43">
        <f t="shared" si="102"/>
        <v>3545000</v>
      </c>
      <c r="I1964" s="57"/>
      <c r="J1964" s="58"/>
      <c r="K1964" s="58"/>
      <c r="L1964" s="57" t="s">
        <v>7419</v>
      </c>
      <c r="M1964" s="57"/>
      <c r="N1964" t="s">
        <v>10939</v>
      </c>
      <c r="T1964" s="2">
        <v>2</v>
      </c>
      <c r="U1964" s="2">
        <f t="shared" si="104"/>
        <v>0</v>
      </c>
    </row>
    <row r="1965" spans="1:21" customFormat="1" ht="15" x14ac:dyDescent="0.25">
      <c r="A1965" s="38" t="s">
        <v>5189</v>
      </c>
      <c r="B1965" s="39" t="s">
        <v>3925</v>
      </c>
      <c r="C1965" s="40" t="s">
        <v>3926</v>
      </c>
      <c r="D1965" s="57"/>
      <c r="E1965" s="45">
        <v>2</v>
      </c>
      <c r="F1965" s="45">
        <v>8222000</v>
      </c>
      <c r="G1965" s="42">
        <f t="shared" si="103"/>
        <v>316.23076923076923</v>
      </c>
      <c r="H1965" s="43">
        <f t="shared" si="102"/>
        <v>4111000</v>
      </c>
      <c r="I1965" s="57"/>
      <c r="J1965" s="58"/>
      <c r="K1965" s="58"/>
      <c r="L1965" s="57" t="s">
        <v>7419</v>
      </c>
      <c r="M1965" s="57"/>
      <c r="N1965" t="s">
        <v>10939</v>
      </c>
      <c r="T1965" s="2">
        <v>2</v>
      </c>
      <c r="U1965" s="2">
        <f t="shared" si="104"/>
        <v>0</v>
      </c>
    </row>
    <row r="1966" spans="1:21" customFormat="1" ht="15" x14ac:dyDescent="0.25">
      <c r="A1966" s="38" t="s">
        <v>5189</v>
      </c>
      <c r="B1966" s="39" t="s">
        <v>3927</v>
      </c>
      <c r="C1966" s="40" t="s">
        <v>3928</v>
      </c>
      <c r="D1966" s="57"/>
      <c r="E1966" s="45">
        <v>4</v>
      </c>
      <c r="F1966" s="45">
        <v>7488800</v>
      </c>
      <c r="G1966" s="42">
        <f t="shared" si="103"/>
        <v>288.03076923076924</v>
      </c>
      <c r="H1966" s="43">
        <f t="shared" si="102"/>
        <v>1872200</v>
      </c>
      <c r="I1966" s="57"/>
      <c r="J1966" s="58"/>
      <c r="K1966" s="58"/>
      <c r="L1966" s="57" t="s">
        <v>7419</v>
      </c>
      <c r="M1966" s="57"/>
      <c r="N1966" t="s">
        <v>10939</v>
      </c>
      <c r="T1966" s="2">
        <v>4</v>
      </c>
      <c r="U1966" s="2">
        <f t="shared" si="104"/>
        <v>0</v>
      </c>
    </row>
    <row r="1967" spans="1:21" customFormat="1" ht="15" x14ac:dyDescent="0.25">
      <c r="A1967" s="38" t="s">
        <v>5189</v>
      </c>
      <c r="B1967" s="39" t="s">
        <v>3929</v>
      </c>
      <c r="C1967" s="40" t="s">
        <v>3930</v>
      </c>
      <c r="D1967" s="57"/>
      <c r="E1967" s="45">
        <v>5</v>
      </c>
      <c r="F1967" s="45">
        <v>3800000</v>
      </c>
      <c r="G1967" s="42">
        <f t="shared" si="103"/>
        <v>146.15384615384616</v>
      </c>
      <c r="H1967" s="43">
        <f t="shared" si="102"/>
        <v>760000</v>
      </c>
      <c r="I1967" s="57"/>
      <c r="J1967" s="58"/>
      <c r="K1967" s="58"/>
      <c r="L1967" s="57" t="s">
        <v>7419</v>
      </c>
      <c r="M1967" s="57"/>
      <c r="N1967" t="s">
        <v>10939</v>
      </c>
      <c r="T1967" s="2">
        <v>5</v>
      </c>
      <c r="U1967" s="2">
        <f t="shared" si="104"/>
        <v>0</v>
      </c>
    </row>
    <row r="1968" spans="1:21" customFormat="1" ht="15" x14ac:dyDescent="0.25">
      <c r="A1968" s="38" t="s">
        <v>5189</v>
      </c>
      <c r="B1968" s="39" t="s">
        <v>3931</v>
      </c>
      <c r="C1968" s="40" t="s">
        <v>3932</v>
      </c>
      <c r="D1968" s="57"/>
      <c r="E1968" s="45">
        <v>3</v>
      </c>
      <c r="F1968" s="45">
        <v>2955000</v>
      </c>
      <c r="G1968" s="42">
        <f t="shared" si="103"/>
        <v>113.65384615384616</v>
      </c>
      <c r="H1968" s="43">
        <f t="shared" si="102"/>
        <v>985000</v>
      </c>
      <c r="I1968" s="57"/>
      <c r="J1968" s="58"/>
      <c r="K1968" s="58"/>
      <c r="L1968" s="57" t="s">
        <v>7419</v>
      </c>
      <c r="M1968" s="57"/>
      <c r="N1968" t="s">
        <v>10939</v>
      </c>
      <c r="T1968" s="2">
        <v>3</v>
      </c>
      <c r="U1968" s="2">
        <f t="shared" si="104"/>
        <v>0</v>
      </c>
    </row>
    <row r="1969" spans="1:21" customFormat="1" ht="15" x14ac:dyDescent="0.25">
      <c r="A1969" s="38" t="s">
        <v>5189</v>
      </c>
      <c r="B1969" s="39" t="s">
        <v>3933</v>
      </c>
      <c r="C1969" s="40" t="s">
        <v>3934</v>
      </c>
      <c r="D1969" s="57"/>
      <c r="E1969" s="45">
        <v>3</v>
      </c>
      <c r="F1969" s="45">
        <v>501000</v>
      </c>
      <c r="G1969" s="42">
        <f t="shared" si="103"/>
        <v>19.26923076923077</v>
      </c>
      <c r="H1969" s="43">
        <f t="shared" si="102"/>
        <v>167000</v>
      </c>
      <c r="I1969" s="57"/>
      <c r="J1969" s="58"/>
      <c r="K1969" s="58"/>
      <c r="L1969" s="57" t="s">
        <v>7419</v>
      </c>
      <c r="M1969" s="57"/>
      <c r="N1969" t="s">
        <v>10939</v>
      </c>
      <c r="T1969" s="2">
        <v>3</v>
      </c>
      <c r="U1969" s="2">
        <f t="shared" si="104"/>
        <v>0</v>
      </c>
    </row>
    <row r="1970" spans="1:21" customFormat="1" ht="15" x14ac:dyDescent="0.25">
      <c r="A1970" s="38" t="s">
        <v>5189</v>
      </c>
      <c r="B1970" s="39" t="s">
        <v>3935</v>
      </c>
      <c r="C1970" s="40" t="s">
        <v>3936</v>
      </c>
      <c r="D1970" s="57"/>
      <c r="E1970" s="45">
        <v>1</v>
      </c>
      <c r="F1970" s="45">
        <v>9756000</v>
      </c>
      <c r="G1970" s="42">
        <f t="shared" si="103"/>
        <v>375.23076923076923</v>
      </c>
      <c r="H1970" s="43">
        <f t="shared" si="102"/>
        <v>9756000</v>
      </c>
      <c r="I1970" s="57"/>
      <c r="J1970" s="58"/>
      <c r="K1970" s="58"/>
      <c r="L1970" s="57" t="s">
        <v>7419</v>
      </c>
      <c r="M1970" s="57"/>
      <c r="N1970" t="s">
        <v>10939</v>
      </c>
      <c r="T1970" s="2">
        <v>3</v>
      </c>
      <c r="U1970" s="2">
        <f t="shared" si="104"/>
        <v>-2</v>
      </c>
    </row>
    <row r="1971" spans="1:21" customFormat="1" ht="15" x14ac:dyDescent="0.25">
      <c r="A1971" s="38" t="s">
        <v>5189</v>
      </c>
      <c r="B1971" s="39" t="s">
        <v>3937</v>
      </c>
      <c r="C1971" s="40" t="s">
        <v>3938</v>
      </c>
      <c r="D1971" s="57"/>
      <c r="E1971" s="45">
        <v>1</v>
      </c>
      <c r="F1971" s="45">
        <v>3171000</v>
      </c>
      <c r="G1971" s="42">
        <f t="shared" si="103"/>
        <v>121.96153846153847</v>
      </c>
      <c r="H1971" s="43">
        <f t="shared" si="102"/>
        <v>3171000</v>
      </c>
      <c r="I1971" s="57"/>
      <c r="J1971" s="58"/>
      <c r="K1971" s="58"/>
      <c r="L1971" s="57" t="s">
        <v>7419</v>
      </c>
      <c r="M1971" s="57"/>
      <c r="N1971" t="s">
        <v>10939</v>
      </c>
      <c r="T1971" s="2">
        <v>3</v>
      </c>
      <c r="U1971" s="2">
        <f t="shared" si="104"/>
        <v>-2</v>
      </c>
    </row>
    <row r="1972" spans="1:21" customFormat="1" ht="15" x14ac:dyDescent="0.25">
      <c r="A1972" s="38" t="s">
        <v>5189</v>
      </c>
      <c r="B1972" s="39" t="s">
        <v>3939</v>
      </c>
      <c r="C1972" s="40" t="s">
        <v>3940</v>
      </c>
      <c r="D1972" s="57"/>
      <c r="E1972" s="45">
        <v>1</v>
      </c>
      <c r="F1972" s="45">
        <v>1220000</v>
      </c>
      <c r="G1972" s="42">
        <f t="shared" si="103"/>
        <v>46.92307692307692</v>
      </c>
      <c r="H1972" s="43">
        <f t="shared" si="102"/>
        <v>1220000</v>
      </c>
      <c r="I1972" s="57"/>
      <c r="J1972" s="58"/>
      <c r="K1972" s="58"/>
      <c r="L1972" s="57" t="s">
        <v>7419</v>
      </c>
      <c r="M1972" s="57"/>
      <c r="N1972" t="s">
        <v>10939</v>
      </c>
      <c r="T1972" s="2">
        <v>3</v>
      </c>
      <c r="U1972" s="2">
        <f t="shared" si="104"/>
        <v>-2</v>
      </c>
    </row>
    <row r="1973" spans="1:21" customFormat="1" ht="15" x14ac:dyDescent="0.25">
      <c r="A1973" s="38" t="s">
        <v>5189</v>
      </c>
      <c r="B1973" s="39" t="s">
        <v>3941</v>
      </c>
      <c r="C1973" s="40" t="s">
        <v>3942</v>
      </c>
      <c r="D1973" s="57"/>
      <c r="E1973" s="45">
        <v>1</v>
      </c>
      <c r="F1973" s="45">
        <v>1707000</v>
      </c>
      <c r="G1973" s="42">
        <f t="shared" si="103"/>
        <v>65.65384615384616</v>
      </c>
      <c r="H1973" s="43">
        <f t="shared" si="102"/>
        <v>1707000</v>
      </c>
      <c r="I1973" s="57"/>
      <c r="J1973" s="58"/>
      <c r="K1973" s="58"/>
      <c r="L1973" s="57" t="s">
        <v>7419</v>
      </c>
      <c r="M1973" s="57"/>
      <c r="N1973" t="s">
        <v>10939</v>
      </c>
      <c r="T1973" s="2">
        <v>3</v>
      </c>
      <c r="U1973" s="2">
        <f t="shared" si="104"/>
        <v>-2</v>
      </c>
    </row>
    <row r="1974" spans="1:21" customFormat="1" ht="15" x14ac:dyDescent="0.25">
      <c r="A1974" s="38" t="s">
        <v>5189</v>
      </c>
      <c r="B1974" s="39" t="s">
        <v>3943</v>
      </c>
      <c r="C1974" s="40" t="s">
        <v>3944</v>
      </c>
      <c r="D1974" s="57"/>
      <c r="E1974" s="45">
        <v>5</v>
      </c>
      <c r="F1974" s="45">
        <v>2000000</v>
      </c>
      <c r="G1974" s="42">
        <f t="shared" si="103"/>
        <v>76.92307692307692</v>
      </c>
      <c r="H1974" s="43">
        <f t="shared" si="102"/>
        <v>400000</v>
      </c>
      <c r="I1974" s="57"/>
      <c r="J1974" s="58"/>
      <c r="K1974" s="58"/>
      <c r="L1974" s="57" t="s">
        <v>7419</v>
      </c>
      <c r="M1974" s="57"/>
      <c r="N1974" t="s">
        <v>10939</v>
      </c>
      <c r="T1974" s="2">
        <v>5</v>
      </c>
      <c r="U1974" s="2">
        <f t="shared" si="104"/>
        <v>0</v>
      </c>
    </row>
    <row r="1975" spans="1:21" customFormat="1" ht="15" x14ac:dyDescent="0.25">
      <c r="A1975" s="38" t="s">
        <v>5189</v>
      </c>
      <c r="B1975" s="39" t="s">
        <v>3945</v>
      </c>
      <c r="C1975" s="40" t="s">
        <v>3946</v>
      </c>
      <c r="D1975" s="57"/>
      <c r="E1975" s="45">
        <v>2</v>
      </c>
      <c r="F1975" s="45">
        <v>860000</v>
      </c>
      <c r="G1975" s="42">
        <f t="shared" si="103"/>
        <v>33.07692307692308</v>
      </c>
      <c r="H1975" s="43">
        <f t="shared" si="102"/>
        <v>430000</v>
      </c>
      <c r="I1975" s="57"/>
      <c r="J1975" s="58"/>
      <c r="K1975" s="58"/>
      <c r="L1975" s="57" t="s">
        <v>7419</v>
      </c>
      <c r="M1975" s="57"/>
      <c r="N1975" t="s">
        <v>10939</v>
      </c>
      <c r="T1975" s="2">
        <v>2</v>
      </c>
      <c r="U1975" s="2">
        <f t="shared" si="104"/>
        <v>0</v>
      </c>
    </row>
    <row r="1976" spans="1:21" customFormat="1" ht="15" x14ac:dyDescent="0.25">
      <c r="A1976" s="38" t="s">
        <v>5189</v>
      </c>
      <c r="B1976" s="39" t="s">
        <v>3947</v>
      </c>
      <c r="C1976" s="40" t="s">
        <v>3948</v>
      </c>
      <c r="D1976" s="57"/>
      <c r="E1976" s="45">
        <v>8</v>
      </c>
      <c r="F1976" s="45">
        <v>3200000</v>
      </c>
      <c r="G1976" s="42">
        <f t="shared" si="103"/>
        <v>123.07692307692308</v>
      </c>
      <c r="H1976" s="43">
        <f t="shared" si="102"/>
        <v>400000</v>
      </c>
      <c r="I1976" s="57"/>
      <c r="J1976" s="58"/>
      <c r="K1976" s="58"/>
      <c r="L1976" s="57" t="s">
        <v>7419</v>
      </c>
      <c r="M1976" s="57"/>
      <c r="N1976" t="s">
        <v>10939</v>
      </c>
      <c r="T1976" s="2">
        <v>6</v>
      </c>
      <c r="U1976" s="2">
        <f t="shared" si="104"/>
        <v>2</v>
      </c>
    </row>
    <row r="1977" spans="1:21" customFormat="1" ht="15" x14ac:dyDescent="0.25">
      <c r="A1977" s="38" t="s">
        <v>5189</v>
      </c>
      <c r="B1977" s="39" t="s">
        <v>3949</v>
      </c>
      <c r="C1977" s="40" t="s">
        <v>3950</v>
      </c>
      <c r="D1977" s="57"/>
      <c r="E1977" s="45">
        <v>2</v>
      </c>
      <c r="F1977" s="45">
        <v>71000000</v>
      </c>
      <c r="G1977" s="42">
        <f t="shared" si="103"/>
        <v>2730.7692307692309</v>
      </c>
      <c r="H1977" s="43">
        <f t="shared" si="102"/>
        <v>35500000</v>
      </c>
      <c r="I1977" s="57"/>
      <c r="J1977" s="58"/>
      <c r="K1977" s="58"/>
      <c r="L1977" s="57" t="s">
        <v>7419</v>
      </c>
      <c r="M1977" s="57"/>
      <c r="N1977" t="s">
        <v>10939</v>
      </c>
      <c r="T1977" s="2">
        <v>1</v>
      </c>
      <c r="U1977" s="2">
        <f t="shared" si="104"/>
        <v>1</v>
      </c>
    </row>
    <row r="1978" spans="1:21" customFormat="1" ht="15" x14ac:dyDescent="0.25">
      <c r="A1978" s="38" t="s">
        <v>5189</v>
      </c>
      <c r="B1978" s="39" t="s">
        <v>3951</v>
      </c>
      <c r="C1978" s="40" t="s">
        <v>3952</v>
      </c>
      <c r="D1978" s="57"/>
      <c r="E1978" s="45">
        <v>6</v>
      </c>
      <c r="F1978" s="45">
        <v>10800000</v>
      </c>
      <c r="G1978" s="42">
        <f t="shared" si="103"/>
        <v>415.38461538461536</v>
      </c>
      <c r="H1978" s="43">
        <f t="shared" si="102"/>
        <v>1800000</v>
      </c>
      <c r="I1978" s="57"/>
      <c r="J1978" s="58"/>
      <c r="K1978" s="58"/>
      <c r="L1978" s="57" t="s">
        <v>7419</v>
      </c>
      <c r="M1978" s="57"/>
      <c r="N1978" t="s">
        <v>10939</v>
      </c>
      <c r="T1978" s="2">
        <v>4</v>
      </c>
      <c r="U1978" s="2">
        <f t="shared" si="104"/>
        <v>2</v>
      </c>
    </row>
    <row r="1979" spans="1:21" customFormat="1" ht="15" x14ac:dyDescent="0.25">
      <c r="A1979" s="38" t="s">
        <v>5189</v>
      </c>
      <c r="B1979" s="39" t="s">
        <v>3953</v>
      </c>
      <c r="C1979" s="40" t="s">
        <v>3954</v>
      </c>
      <c r="D1979" s="57"/>
      <c r="E1979" s="45">
        <v>10</v>
      </c>
      <c r="F1979" s="45">
        <v>220000</v>
      </c>
      <c r="G1979" s="42">
        <f t="shared" si="103"/>
        <v>8.4615384615384617</v>
      </c>
      <c r="H1979" s="43">
        <f t="shared" si="102"/>
        <v>22000</v>
      </c>
      <c r="I1979" s="57"/>
      <c r="J1979" s="58"/>
      <c r="K1979" s="58"/>
      <c r="L1979" s="57" t="s">
        <v>7419</v>
      </c>
      <c r="M1979" s="57"/>
      <c r="N1979" t="s">
        <v>10939</v>
      </c>
      <c r="T1979" s="2">
        <v>9</v>
      </c>
      <c r="U1979" s="2">
        <f t="shared" si="104"/>
        <v>1</v>
      </c>
    </row>
    <row r="1980" spans="1:21" customFormat="1" ht="15" x14ac:dyDescent="0.25">
      <c r="A1980" s="38" t="s">
        <v>5189</v>
      </c>
      <c r="B1980" s="39" t="s">
        <v>3955</v>
      </c>
      <c r="C1980" s="40" t="s">
        <v>3956</v>
      </c>
      <c r="D1980" s="57"/>
      <c r="E1980" s="45">
        <v>2</v>
      </c>
      <c r="F1980" s="45">
        <v>5800000</v>
      </c>
      <c r="G1980" s="42">
        <f t="shared" si="103"/>
        <v>223.07692307692307</v>
      </c>
      <c r="H1980" s="43">
        <f t="shared" si="102"/>
        <v>2900000</v>
      </c>
      <c r="I1980" s="57"/>
      <c r="J1980" s="58"/>
      <c r="K1980" s="58"/>
      <c r="L1980" s="57" t="s">
        <v>7419</v>
      </c>
      <c r="M1980" s="57"/>
      <c r="N1980" t="s">
        <v>10939</v>
      </c>
      <c r="T1980" s="2">
        <v>2</v>
      </c>
      <c r="U1980" s="2">
        <f t="shared" si="104"/>
        <v>0</v>
      </c>
    </row>
    <row r="1981" spans="1:21" customFormat="1" ht="15" x14ac:dyDescent="0.25">
      <c r="A1981" s="38" t="s">
        <v>5189</v>
      </c>
      <c r="B1981" s="39" t="s">
        <v>3957</v>
      </c>
      <c r="C1981" s="40" t="s">
        <v>3958</v>
      </c>
      <c r="D1981" s="57"/>
      <c r="E1981" s="45">
        <v>1</v>
      </c>
      <c r="F1981" s="45">
        <v>1370000</v>
      </c>
      <c r="G1981" s="42">
        <f t="shared" si="103"/>
        <v>52.692307692307693</v>
      </c>
      <c r="H1981" s="43">
        <f t="shared" si="102"/>
        <v>1370000</v>
      </c>
      <c r="I1981" s="57"/>
      <c r="J1981" s="58"/>
      <c r="K1981" s="58"/>
      <c r="L1981" s="57" t="s">
        <v>7419</v>
      </c>
      <c r="M1981" s="57"/>
      <c r="N1981" t="s">
        <v>10939</v>
      </c>
      <c r="T1981" s="2">
        <v>1</v>
      </c>
      <c r="U1981" s="2">
        <f t="shared" si="104"/>
        <v>0</v>
      </c>
    </row>
    <row r="1982" spans="1:21" customFormat="1" ht="15" x14ac:dyDescent="0.25">
      <c r="A1982" s="38" t="s">
        <v>5189</v>
      </c>
      <c r="B1982" s="39" t="s">
        <v>3959</v>
      </c>
      <c r="C1982" s="40" t="s">
        <v>3960</v>
      </c>
      <c r="D1982" s="57"/>
      <c r="E1982" s="45">
        <v>6</v>
      </c>
      <c r="F1982" s="45">
        <v>876000</v>
      </c>
      <c r="G1982" s="42">
        <f t="shared" si="103"/>
        <v>33.692307692307693</v>
      </c>
      <c r="H1982" s="43">
        <f t="shared" si="102"/>
        <v>146000</v>
      </c>
      <c r="I1982" s="57"/>
      <c r="J1982" s="58"/>
      <c r="K1982" s="58"/>
      <c r="L1982" s="57" t="s">
        <v>7419</v>
      </c>
      <c r="M1982" s="57"/>
      <c r="N1982" t="s">
        <v>10939</v>
      </c>
      <c r="T1982" s="2">
        <v>5</v>
      </c>
      <c r="U1982" s="2">
        <f t="shared" si="104"/>
        <v>1</v>
      </c>
    </row>
    <row r="1983" spans="1:21" customFormat="1" ht="15" x14ac:dyDescent="0.25">
      <c r="A1983" s="38" t="s">
        <v>5189</v>
      </c>
      <c r="B1983" s="39" t="s">
        <v>3961</v>
      </c>
      <c r="C1983" s="40" t="s">
        <v>3962</v>
      </c>
      <c r="D1983" s="57"/>
      <c r="E1983" s="45">
        <v>37</v>
      </c>
      <c r="F1983" s="45">
        <v>3811000</v>
      </c>
      <c r="G1983" s="42">
        <f t="shared" si="103"/>
        <v>146.57692307692307</v>
      </c>
      <c r="H1983" s="43">
        <f t="shared" si="102"/>
        <v>103000</v>
      </c>
      <c r="I1983" s="57"/>
      <c r="J1983" s="58"/>
      <c r="K1983" s="58"/>
      <c r="L1983" s="57" t="s">
        <v>7419</v>
      </c>
      <c r="M1983" s="57"/>
      <c r="N1983" t="s">
        <v>10939</v>
      </c>
      <c r="T1983" s="2">
        <v>34</v>
      </c>
      <c r="U1983" s="2">
        <f t="shared" si="104"/>
        <v>3</v>
      </c>
    </row>
    <row r="1984" spans="1:21" customFormat="1" ht="15" x14ac:dyDescent="0.25">
      <c r="A1984" s="38" t="s">
        <v>5189</v>
      </c>
      <c r="B1984" s="39" t="s">
        <v>3963</v>
      </c>
      <c r="C1984" s="40" t="s">
        <v>3964</v>
      </c>
      <c r="D1984" s="57"/>
      <c r="E1984" s="45">
        <v>32</v>
      </c>
      <c r="F1984" s="45">
        <v>7650909.0909091122</v>
      </c>
      <c r="G1984" s="42">
        <f t="shared" si="103"/>
        <v>294.26573426573509</v>
      </c>
      <c r="H1984" s="43">
        <f t="shared" si="102"/>
        <v>239090.90909090976</v>
      </c>
      <c r="I1984" s="57"/>
      <c r="J1984" s="58"/>
      <c r="K1984" s="58"/>
      <c r="L1984" s="57" t="s">
        <v>7419</v>
      </c>
      <c r="M1984" s="57"/>
      <c r="N1984" t="s">
        <v>10939</v>
      </c>
      <c r="T1984" s="2">
        <v>15</v>
      </c>
      <c r="U1984" s="2">
        <f t="shared" si="104"/>
        <v>17</v>
      </c>
    </row>
    <row r="1985" spans="1:21" customFormat="1" ht="15" x14ac:dyDescent="0.25">
      <c r="A1985" s="38" t="s">
        <v>5189</v>
      </c>
      <c r="B1985" s="39" t="s">
        <v>3965</v>
      </c>
      <c r="C1985" s="40" t="s">
        <v>3966</v>
      </c>
      <c r="D1985" s="57"/>
      <c r="E1985" s="45">
        <v>68</v>
      </c>
      <c r="F1985" s="45">
        <v>5576000</v>
      </c>
      <c r="G1985" s="42">
        <f t="shared" si="103"/>
        <v>214.46153846153845</v>
      </c>
      <c r="H1985" s="43">
        <f t="shared" si="102"/>
        <v>82000</v>
      </c>
      <c r="I1985" s="57"/>
      <c r="J1985" s="58"/>
      <c r="K1985" s="58"/>
      <c r="L1985" s="57" t="s">
        <v>7419</v>
      </c>
      <c r="M1985" s="57"/>
      <c r="N1985" t="s">
        <v>10939</v>
      </c>
      <c r="T1985" s="2">
        <v>58</v>
      </c>
      <c r="U1985" s="2">
        <f t="shared" si="104"/>
        <v>10</v>
      </c>
    </row>
    <row r="1986" spans="1:21" customFormat="1" ht="15" x14ac:dyDescent="0.25">
      <c r="A1986" s="38" t="s">
        <v>5189</v>
      </c>
      <c r="B1986" s="39" t="s">
        <v>3967</v>
      </c>
      <c r="C1986" s="40" t="s">
        <v>3968</v>
      </c>
      <c r="D1986" s="57"/>
      <c r="E1986" s="45">
        <v>63</v>
      </c>
      <c r="F1986" s="45">
        <v>10395000</v>
      </c>
      <c r="G1986" s="42">
        <f t="shared" si="103"/>
        <v>399.80769230769232</v>
      </c>
      <c r="H1986" s="43">
        <f t="shared" si="102"/>
        <v>165000</v>
      </c>
      <c r="I1986" s="57"/>
      <c r="J1986" s="58"/>
      <c r="K1986" s="58"/>
      <c r="L1986" s="57" t="s">
        <v>7419</v>
      </c>
      <c r="M1986" s="57"/>
      <c r="N1986" t="s">
        <v>10939</v>
      </c>
      <c r="T1986" s="2">
        <v>56</v>
      </c>
      <c r="U1986" s="2">
        <f t="shared" si="104"/>
        <v>7</v>
      </c>
    </row>
    <row r="1987" spans="1:21" customFormat="1" ht="15" x14ac:dyDescent="0.25">
      <c r="A1987" s="38" t="s">
        <v>5189</v>
      </c>
      <c r="B1987" s="39" t="s">
        <v>3969</v>
      </c>
      <c r="C1987" s="40" t="s">
        <v>3970</v>
      </c>
      <c r="D1987" s="57"/>
      <c r="E1987" s="45">
        <v>18</v>
      </c>
      <c r="F1987" s="45">
        <v>1638000</v>
      </c>
      <c r="G1987" s="42">
        <f t="shared" si="103"/>
        <v>63</v>
      </c>
      <c r="H1987" s="43">
        <f t="shared" si="102"/>
        <v>91000</v>
      </c>
      <c r="I1987" s="57"/>
      <c r="J1987" s="58"/>
      <c r="K1987" s="58"/>
      <c r="L1987" s="57" t="s">
        <v>7419</v>
      </c>
      <c r="M1987" s="57"/>
      <c r="N1987" t="s">
        <v>10939</v>
      </c>
      <c r="T1987" s="2">
        <v>18</v>
      </c>
      <c r="U1987" s="2">
        <f t="shared" si="104"/>
        <v>0</v>
      </c>
    </row>
    <row r="1988" spans="1:21" customFormat="1" ht="15" x14ac:dyDescent="0.25">
      <c r="A1988" s="38" t="s">
        <v>5189</v>
      </c>
      <c r="B1988" s="39" t="s">
        <v>3971</v>
      </c>
      <c r="C1988" s="40" t="s">
        <v>3972</v>
      </c>
      <c r="D1988" s="57"/>
      <c r="E1988" s="45">
        <v>25</v>
      </c>
      <c r="F1988" s="45">
        <v>6750000</v>
      </c>
      <c r="G1988" s="42">
        <f t="shared" si="103"/>
        <v>259.61538461538464</v>
      </c>
      <c r="H1988" s="43">
        <f t="shared" si="102"/>
        <v>270000</v>
      </c>
      <c r="I1988" s="57"/>
      <c r="J1988" s="58"/>
      <c r="K1988" s="58"/>
      <c r="L1988" s="57" t="s">
        <v>7419</v>
      </c>
      <c r="M1988" s="57"/>
      <c r="N1988" t="s">
        <v>10939</v>
      </c>
      <c r="T1988" s="2">
        <v>12</v>
      </c>
      <c r="U1988" s="2">
        <f t="shared" si="104"/>
        <v>13</v>
      </c>
    </row>
    <row r="1989" spans="1:21" customFormat="1" ht="15" x14ac:dyDescent="0.25">
      <c r="A1989" s="38" t="s">
        <v>5189</v>
      </c>
      <c r="B1989" s="39" t="s">
        <v>3973</v>
      </c>
      <c r="C1989" s="40" t="s">
        <v>3974</v>
      </c>
      <c r="D1989" s="57"/>
      <c r="E1989" s="45">
        <v>23</v>
      </c>
      <c r="F1989" s="45">
        <v>2070000</v>
      </c>
      <c r="G1989" s="42">
        <f t="shared" si="103"/>
        <v>79.615384615384613</v>
      </c>
      <c r="H1989" s="43">
        <f t="shared" ref="H1989:H2052" si="105">IFERROR(F1989/E1989,0)</f>
        <v>90000</v>
      </c>
      <c r="I1989" s="57"/>
      <c r="J1989" s="58"/>
      <c r="K1989" s="58"/>
      <c r="L1989" s="57" t="s">
        <v>7419</v>
      </c>
      <c r="M1989" s="57"/>
      <c r="N1989" t="s">
        <v>10939</v>
      </c>
      <c r="T1989" s="2">
        <v>30</v>
      </c>
      <c r="U1989" s="2">
        <f t="shared" si="104"/>
        <v>-7</v>
      </c>
    </row>
    <row r="1990" spans="1:21" customFormat="1" ht="15" x14ac:dyDescent="0.25">
      <c r="A1990" s="38" t="s">
        <v>5189</v>
      </c>
      <c r="B1990" s="39" t="s">
        <v>3975</v>
      </c>
      <c r="C1990" s="40" t="s">
        <v>3976</v>
      </c>
      <c r="D1990" s="57"/>
      <c r="E1990" s="45">
        <v>23</v>
      </c>
      <c r="F1990" s="45">
        <v>2587500</v>
      </c>
      <c r="G1990" s="42">
        <f t="shared" ref="G1990:G2053" si="106">+F1990/$G$1</f>
        <v>99.519230769230774</v>
      </c>
      <c r="H1990" s="43">
        <f t="shared" si="105"/>
        <v>112500</v>
      </c>
      <c r="I1990" s="57"/>
      <c r="J1990" s="58"/>
      <c r="K1990" s="58"/>
      <c r="L1990" s="57" t="s">
        <v>7419</v>
      </c>
      <c r="M1990" s="57"/>
      <c r="N1990" t="s">
        <v>10939</v>
      </c>
      <c r="T1990" s="2">
        <v>79</v>
      </c>
      <c r="U1990" s="2">
        <f t="shared" ref="U1990:U2053" si="107">+E1990-T1990</f>
        <v>-56</v>
      </c>
    </row>
    <row r="1991" spans="1:21" customFormat="1" ht="15" x14ac:dyDescent="0.25">
      <c r="A1991" s="38" t="s">
        <v>5189</v>
      </c>
      <c r="B1991" s="39" t="s">
        <v>3977</v>
      </c>
      <c r="C1991" s="40" t="s">
        <v>3978</v>
      </c>
      <c r="D1991" s="57"/>
      <c r="E1991" s="45">
        <v>39</v>
      </c>
      <c r="F1991" s="45">
        <v>3139500</v>
      </c>
      <c r="G1991" s="42">
        <f t="shared" si="106"/>
        <v>120.75</v>
      </c>
      <c r="H1991" s="43">
        <f t="shared" si="105"/>
        <v>80500</v>
      </c>
      <c r="I1991" s="57"/>
      <c r="J1991" s="58"/>
      <c r="K1991" s="58"/>
      <c r="L1991" s="57" t="s">
        <v>7419</v>
      </c>
      <c r="M1991" s="57"/>
      <c r="N1991" t="s">
        <v>10939</v>
      </c>
      <c r="T1991" s="2">
        <v>23</v>
      </c>
      <c r="U1991" s="2">
        <f t="shared" si="107"/>
        <v>16</v>
      </c>
    </row>
    <row r="1992" spans="1:21" customFormat="1" ht="15" x14ac:dyDescent="0.25">
      <c r="A1992" s="38" t="s">
        <v>5189</v>
      </c>
      <c r="B1992" s="39" t="s">
        <v>3979</v>
      </c>
      <c r="C1992" s="40" t="s">
        <v>3980</v>
      </c>
      <c r="D1992" s="57"/>
      <c r="E1992" s="45">
        <v>21</v>
      </c>
      <c r="F1992" s="45">
        <v>2653000.0000000019</v>
      </c>
      <c r="G1992" s="42">
        <f t="shared" si="106"/>
        <v>102.0384615384616</v>
      </c>
      <c r="H1992" s="43">
        <f t="shared" si="105"/>
        <v>126333.33333333342</v>
      </c>
      <c r="I1992" s="57"/>
      <c r="J1992" s="58"/>
      <c r="K1992" s="58"/>
      <c r="L1992" s="57" t="s">
        <v>7419</v>
      </c>
      <c r="M1992" s="57"/>
      <c r="N1992" t="s">
        <v>10939</v>
      </c>
      <c r="T1992" s="2">
        <v>17</v>
      </c>
      <c r="U1992" s="2">
        <f t="shared" si="107"/>
        <v>4</v>
      </c>
    </row>
    <row r="1993" spans="1:21" customFormat="1" ht="15" x14ac:dyDescent="0.25">
      <c r="A1993" s="38" t="s">
        <v>5189</v>
      </c>
      <c r="B1993" s="39" t="s">
        <v>3981</v>
      </c>
      <c r="C1993" s="40" t="s">
        <v>3982</v>
      </c>
      <c r="D1993" s="57"/>
      <c r="E1993" s="45">
        <v>28</v>
      </c>
      <c r="F1993" s="45">
        <v>3293767.6535202432</v>
      </c>
      <c r="G1993" s="42">
        <f t="shared" si="106"/>
        <v>126.68337128924013</v>
      </c>
      <c r="H1993" s="43">
        <f t="shared" si="105"/>
        <v>117634.5590542944</v>
      </c>
      <c r="I1993" s="57"/>
      <c r="J1993" s="58"/>
      <c r="K1993" s="58"/>
      <c r="L1993" s="57" t="s">
        <v>7419</v>
      </c>
      <c r="M1993" s="57"/>
      <c r="N1993" t="s">
        <v>10939</v>
      </c>
      <c r="T1993" s="2">
        <v>103</v>
      </c>
      <c r="U1993" s="2">
        <f t="shared" si="107"/>
        <v>-75</v>
      </c>
    </row>
    <row r="1994" spans="1:21" customFormat="1" ht="15" x14ac:dyDescent="0.25">
      <c r="A1994" s="38" t="s">
        <v>5189</v>
      </c>
      <c r="B1994" s="39" t="s">
        <v>3983</v>
      </c>
      <c r="C1994" s="40" t="s">
        <v>3984</v>
      </c>
      <c r="D1994" s="57"/>
      <c r="E1994" s="45">
        <v>5</v>
      </c>
      <c r="F1994" s="45">
        <v>1500000</v>
      </c>
      <c r="G1994" s="42">
        <f t="shared" si="106"/>
        <v>57.692307692307693</v>
      </c>
      <c r="H1994" s="43">
        <f t="shared" si="105"/>
        <v>300000</v>
      </c>
      <c r="I1994" s="57"/>
      <c r="J1994" s="58"/>
      <c r="K1994" s="58"/>
      <c r="L1994" s="57" t="s">
        <v>7419</v>
      </c>
      <c r="M1994" s="57"/>
      <c r="N1994" t="s">
        <v>10939</v>
      </c>
      <c r="T1994" s="2">
        <v>5</v>
      </c>
      <c r="U1994" s="2">
        <f t="shared" si="107"/>
        <v>0</v>
      </c>
    </row>
    <row r="1995" spans="1:21" customFormat="1" ht="15" x14ac:dyDescent="0.25">
      <c r="A1995" s="38" t="s">
        <v>5189</v>
      </c>
      <c r="B1995" s="39" t="s">
        <v>3985</v>
      </c>
      <c r="C1995" s="40" t="s">
        <v>3986</v>
      </c>
      <c r="D1995" s="57"/>
      <c r="E1995" s="45">
        <v>1</v>
      </c>
      <c r="F1995" s="45">
        <v>69433350</v>
      </c>
      <c r="G1995" s="42">
        <f t="shared" si="106"/>
        <v>2670.5134615384613</v>
      </c>
      <c r="H1995" s="43">
        <f t="shared" si="105"/>
        <v>69433350</v>
      </c>
      <c r="I1995" s="57"/>
      <c r="J1995" s="58"/>
      <c r="K1995" s="58"/>
      <c r="L1995" s="57" t="s">
        <v>7419</v>
      </c>
      <c r="M1995" s="57"/>
      <c r="N1995" t="s">
        <v>10939</v>
      </c>
      <c r="T1995" s="2">
        <v>0</v>
      </c>
      <c r="U1995" s="2">
        <f t="shared" si="107"/>
        <v>1</v>
      </c>
    </row>
    <row r="1996" spans="1:21" customFormat="1" ht="15" x14ac:dyDescent="0.25">
      <c r="A1996" s="38" t="s">
        <v>5189</v>
      </c>
      <c r="B1996" s="39" t="s">
        <v>3987</v>
      </c>
      <c r="C1996" s="40" t="s">
        <v>3988</v>
      </c>
      <c r="D1996" s="57"/>
      <c r="E1996" s="45">
        <v>1</v>
      </c>
      <c r="F1996" s="45">
        <v>550000000</v>
      </c>
      <c r="G1996" s="42">
        <f t="shared" si="106"/>
        <v>21153.846153846152</v>
      </c>
      <c r="H1996" s="43">
        <f t="shared" si="105"/>
        <v>550000000</v>
      </c>
      <c r="I1996" s="57"/>
      <c r="J1996" s="58"/>
      <c r="K1996" s="58"/>
      <c r="L1996" s="57" t="s">
        <v>7419</v>
      </c>
      <c r="M1996" s="57"/>
      <c r="N1996" t="s">
        <v>10939</v>
      </c>
      <c r="T1996" s="2">
        <v>1</v>
      </c>
      <c r="U1996" s="2">
        <f t="shared" si="107"/>
        <v>0</v>
      </c>
    </row>
    <row r="1997" spans="1:21" customFormat="1" ht="15" x14ac:dyDescent="0.25">
      <c r="A1997" s="38" t="s">
        <v>5189</v>
      </c>
      <c r="B1997" s="39" t="s">
        <v>3989</v>
      </c>
      <c r="C1997" s="40" t="s">
        <v>3990</v>
      </c>
      <c r="D1997" s="57"/>
      <c r="E1997" s="45">
        <v>1</v>
      </c>
      <c r="F1997" s="45">
        <v>34150000</v>
      </c>
      <c r="G1997" s="42">
        <f t="shared" si="106"/>
        <v>1313.4615384615386</v>
      </c>
      <c r="H1997" s="43">
        <f t="shared" si="105"/>
        <v>34150000</v>
      </c>
      <c r="I1997" s="57"/>
      <c r="J1997" s="58"/>
      <c r="K1997" s="58"/>
      <c r="L1997" s="57" t="s">
        <v>7419</v>
      </c>
      <c r="M1997" s="57"/>
      <c r="N1997" t="s">
        <v>10939</v>
      </c>
      <c r="T1997" s="2">
        <v>0</v>
      </c>
      <c r="U1997" s="2">
        <f t="shared" si="107"/>
        <v>1</v>
      </c>
    </row>
    <row r="1998" spans="1:21" customFormat="1" ht="15" x14ac:dyDescent="0.25">
      <c r="A1998" s="38" t="s">
        <v>5189</v>
      </c>
      <c r="B1998" s="39" t="s">
        <v>3991</v>
      </c>
      <c r="C1998" s="40" t="s">
        <v>3992</v>
      </c>
      <c r="D1998" s="57"/>
      <c r="E1998" s="45">
        <v>1</v>
      </c>
      <c r="F1998" s="45">
        <v>8000000</v>
      </c>
      <c r="G1998" s="42">
        <f t="shared" si="106"/>
        <v>307.69230769230768</v>
      </c>
      <c r="H1998" s="43">
        <f t="shared" si="105"/>
        <v>8000000</v>
      </c>
      <c r="I1998" s="57"/>
      <c r="J1998" s="58"/>
      <c r="K1998" s="58"/>
      <c r="L1998" s="57" t="s">
        <v>7419</v>
      </c>
      <c r="M1998" s="57"/>
      <c r="N1998" t="s">
        <v>10939</v>
      </c>
      <c r="T1998" s="2">
        <v>0</v>
      </c>
      <c r="U1998" s="2">
        <f t="shared" si="107"/>
        <v>1</v>
      </c>
    </row>
    <row r="1999" spans="1:21" customFormat="1" ht="15" x14ac:dyDescent="0.25">
      <c r="A1999" s="38" t="s">
        <v>5189</v>
      </c>
      <c r="B1999" s="39" t="s">
        <v>3993</v>
      </c>
      <c r="C1999" s="40" t="s">
        <v>3994</v>
      </c>
      <c r="D1999" s="57"/>
      <c r="E1999" s="45">
        <v>2</v>
      </c>
      <c r="F1999" s="45">
        <v>12000000</v>
      </c>
      <c r="G1999" s="42">
        <f t="shared" si="106"/>
        <v>461.53846153846155</v>
      </c>
      <c r="H1999" s="43">
        <f t="shared" si="105"/>
        <v>6000000</v>
      </c>
      <c r="I1999" s="57"/>
      <c r="J1999" s="58"/>
      <c r="K1999" s="58"/>
      <c r="L1999" s="57" t="s">
        <v>7419</v>
      </c>
      <c r="M1999" s="57"/>
      <c r="N1999" t="s">
        <v>10939</v>
      </c>
      <c r="T1999" s="2">
        <v>0</v>
      </c>
      <c r="U1999" s="2">
        <f t="shared" si="107"/>
        <v>2</v>
      </c>
    </row>
    <row r="2000" spans="1:21" customFormat="1" ht="15" x14ac:dyDescent="0.25">
      <c r="A2000" s="38" t="s">
        <v>5189</v>
      </c>
      <c r="B2000" s="39" t="s">
        <v>3995</v>
      </c>
      <c r="C2000" s="40" t="s">
        <v>3996</v>
      </c>
      <c r="D2000" s="57"/>
      <c r="E2000" s="45">
        <v>3</v>
      </c>
      <c r="F2000" s="45">
        <v>1650000</v>
      </c>
      <c r="G2000" s="42">
        <f t="shared" si="106"/>
        <v>63.46153846153846</v>
      </c>
      <c r="H2000" s="43">
        <f t="shared" si="105"/>
        <v>550000</v>
      </c>
      <c r="I2000" s="57"/>
      <c r="J2000" s="58"/>
      <c r="K2000" s="58"/>
      <c r="L2000" s="57" t="s">
        <v>7419</v>
      </c>
      <c r="M2000" s="57"/>
      <c r="N2000" t="s">
        <v>10939</v>
      </c>
      <c r="T2000" s="2">
        <v>0</v>
      </c>
      <c r="U2000" s="2">
        <f t="shared" si="107"/>
        <v>3</v>
      </c>
    </row>
    <row r="2001" spans="1:21" customFormat="1" ht="15" x14ac:dyDescent="0.25">
      <c r="A2001" s="38" t="s">
        <v>5189</v>
      </c>
      <c r="B2001" s="39" t="s">
        <v>3997</v>
      </c>
      <c r="C2001" s="40" t="s">
        <v>3998</v>
      </c>
      <c r="D2001" s="57"/>
      <c r="E2001" s="45">
        <v>3</v>
      </c>
      <c r="F2001" s="45">
        <v>1650000</v>
      </c>
      <c r="G2001" s="42">
        <f t="shared" si="106"/>
        <v>63.46153846153846</v>
      </c>
      <c r="H2001" s="43">
        <f t="shared" si="105"/>
        <v>550000</v>
      </c>
      <c r="I2001" s="57"/>
      <c r="J2001" s="58"/>
      <c r="K2001" s="58"/>
      <c r="L2001" s="57" t="s">
        <v>7419</v>
      </c>
      <c r="M2001" s="57"/>
      <c r="N2001" t="s">
        <v>10939</v>
      </c>
      <c r="T2001" s="2">
        <v>0</v>
      </c>
      <c r="U2001" s="2">
        <f t="shared" si="107"/>
        <v>3</v>
      </c>
    </row>
    <row r="2002" spans="1:21" customFormat="1" ht="15" x14ac:dyDescent="0.25">
      <c r="A2002" s="38" t="s">
        <v>5189</v>
      </c>
      <c r="B2002" s="39" t="s">
        <v>3999</v>
      </c>
      <c r="C2002" s="40" t="s">
        <v>4000</v>
      </c>
      <c r="D2002" s="57"/>
      <c r="E2002" s="45">
        <v>3</v>
      </c>
      <c r="F2002" s="45">
        <v>1650000</v>
      </c>
      <c r="G2002" s="42">
        <f t="shared" si="106"/>
        <v>63.46153846153846</v>
      </c>
      <c r="H2002" s="43">
        <f t="shared" si="105"/>
        <v>550000</v>
      </c>
      <c r="I2002" s="57"/>
      <c r="J2002" s="58"/>
      <c r="K2002" s="58"/>
      <c r="L2002" s="57" t="s">
        <v>7419</v>
      </c>
      <c r="M2002" s="57"/>
      <c r="N2002" t="s">
        <v>10939</v>
      </c>
      <c r="T2002" s="2">
        <v>0</v>
      </c>
      <c r="U2002" s="2">
        <f t="shared" si="107"/>
        <v>3</v>
      </c>
    </row>
    <row r="2003" spans="1:21" customFormat="1" ht="15" x14ac:dyDescent="0.25">
      <c r="A2003" s="38" t="s">
        <v>5189</v>
      </c>
      <c r="B2003" s="39" t="s">
        <v>4001</v>
      </c>
      <c r="C2003" s="40" t="s">
        <v>4002</v>
      </c>
      <c r="D2003" s="57"/>
      <c r="E2003" s="45">
        <v>3</v>
      </c>
      <c r="F2003" s="45">
        <v>1950000</v>
      </c>
      <c r="G2003" s="42">
        <f t="shared" si="106"/>
        <v>75</v>
      </c>
      <c r="H2003" s="43">
        <f t="shared" si="105"/>
        <v>650000</v>
      </c>
      <c r="I2003" s="57"/>
      <c r="J2003" s="58"/>
      <c r="K2003" s="58"/>
      <c r="L2003" s="57" t="s">
        <v>7419</v>
      </c>
      <c r="M2003" s="57"/>
      <c r="N2003" t="s">
        <v>10939</v>
      </c>
      <c r="T2003" s="2">
        <v>0</v>
      </c>
      <c r="U2003" s="2">
        <f t="shared" si="107"/>
        <v>3</v>
      </c>
    </row>
    <row r="2004" spans="1:21" customFormat="1" ht="15" x14ac:dyDescent="0.25">
      <c r="A2004" s="38" t="s">
        <v>5189</v>
      </c>
      <c r="B2004" s="39" t="s">
        <v>4003</v>
      </c>
      <c r="C2004" s="40" t="s">
        <v>4004</v>
      </c>
      <c r="D2004" s="57"/>
      <c r="E2004" s="45">
        <v>3</v>
      </c>
      <c r="F2004" s="45">
        <v>1650000</v>
      </c>
      <c r="G2004" s="42">
        <f t="shared" si="106"/>
        <v>63.46153846153846</v>
      </c>
      <c r="H2004" s="43">
        <f t="shared" si="105"/>
        <v>550000</v>
      </c>
      <c r="I2004" s="57"/>
      <c r="J2004" s="58"/>
      <c r="K2004" s="58"/>
      <c r="L2004" s="57" t="s">
        <v>7419</v>
      </c>
      <c r="M2004" s="57"/>
      <c r="N2004" t="s">
        <v>10939</v>
      </c>
      <c r="T2004" s="2">
        <v>0</v>
      </c>
      <c r="U2004" s="2">
        <f t="shared" si="107"/>
        <v>3</v>
      </c>
    </row>
    <row r="2005" spans="1:21" customFormat="1" ht="15" x14ac:dyDescent="0.25">
      <c r="A2005" s="38" t="s">
        <v>5189</v>
      </c>
      <c r="B2005" s="39" t="s">
        <v>4005</v>
      </c>
      <c r="C2005" s="40" t="s">
        <v>4006</v>
      </c>
      <c r="D2005" s="57"/>
      <c r="E2005" s="45">
        <v>2</v>
      </c>
      <c r="F2005" s="45">
        <v>10320000</v>
      </c>
      <c r="G2005" s="42">
        <f t="shared" si="106"/>
        <v>396.92307692307691</v>
      </c>
      <c r="H2005" s="43">
        <f t="shared" si="105"/>
        <v>5160000</v>
      </c>
      <c r="I2005" s="57"/>
      <c r="J2005" s="58"/>
      <c r="K2005" s="58"/>
      <c r="L2005" s="57" t="s">
        <v>7419</v>
      </c>
      <c r="M2005" s="57"/>
      <c r="N2005" t="s">
        <v>10939</v>
      </c>
      <c r="T2005" s="2">
        <v>0</v>
      </c>
      <c r="U2005" s="2">
        <f t="shared" si="107"/>
        <v>2</v>
      </c>
    </row>
    <row r="2006" spans="1:21" customFormat="1" ht="15" x14ac:dyDescent="0.25">
      <c r="A2006" s="38" t="s">
        <v>5189</v>
      </c>
      <c r="B2006" s="39" t="s">
        <v>4007</v>
      </c>
      <c r="C2006" s="40" t="s">
        <v>4008</v>
      </c>
      <c r="D2006" s="57"/>
      <c r="E2006" s="45">
        <v>18</v>
      </c>
      <c r="F2006" s="45">
        <v>6480000</v>
      </c>
      <c r="G2006" s="42">
        <f t="shared" si="106"/>
        <v>249.23076923076923</v>
      </c>
      <c r="H2006" s="43">
        <f t="shared" si="105"/>
        <v>360000</v>
      </c>
      <c r="I2006" s="57"/>
      <c r="J2006" s="58"/>
      <c r="K2006" s="58"/>
      <c r="L2006" s="57" t="s">
        <v>7419</v>
      </c>
      <c r="M2006" s="57"/>
      <c r="N2006" t="s">
        <v>10939</v>
      </c>
      <c r="T2006" s="2">
        <v>6</v>
      </c>
      <c r="U2006" s="2">
        <f t="shared" si="107"/>
        <v>12</v>
      </c>
    </row>
    <row r="2007" spans="1:21" customFormat="1" ht="15" x14ac:dyDescent="0.25">
      <c r="A2007" s="38" t="s">
        <v>5189</v>
      </c>
      <c r="B2007" s="39" t="s">
        <v>4009</v>
      </c>
      <c r="C2007" s="40" t="s">
        <v>4010</v>
      </c>
      <c r="D2007" s="57"/>
      <c r="E2007" s="45">
        <v>1</v>
      </c>
      <c r="F2007" s="45">
        <v>12600000</v>
      </c>
      <c r="G2007" s="42">
        <f t="shared" si="106"/>
        <v>484.61538461538464</v>
      </c>
      <c r="H2007" s="43">
        <f t="shared" si="105"/>
        <v>12600000</v>
      </c>
      <c r="I2007" s="57"/>
      <c r="J2007" s="58"/>
      <c r="K2007" s="58"/>
      <c r="L2007" s="57" t="s">
        <v>7419</v>
      </c>
      <c r="M2007" s="57"/>
      <c r="N2007" t="s">
        <v>10939</v>
      </c>
      <c r="T2007" s="2">
        <v>0</v>
      </c>
      <c r="U2007" s="2">
        <f t="shared" si="107"/>
        <v>1</v>
      </c>
    </row>
    <row r="2008" spans="1:21" customFormat="1" ht="15" x14ac:dyDescent="0.25">
      <c r="A2008" s="38" t="s">
        <v>5189</v>
      </c>
      <c r="B2008" s="39" t="s">
        <v>4011</v>
      </c>
      <c r="C2008" s="40" t="s">
        <v>4012</v>
      </c>
      <c r="D2008" s="57"/>
      <c r="E2008" s="45">
        <v>2</v>
      </c>
      <c r="F2008" s="45">
        <v>46000000</v>
      </c>
      <c r="G2008" s="42">
        <f t="shared" si="106"/>
        <v>1769.2307692307693</v>
      </c>
      <c r="H2008" s="43">
        <f t="shared" si="105"/>
        <v>23000000</v>
      </c>
      <c r="I2008" s="57"/>
      <c r="J2008" s="58"/>
      <c r="K2008" s="58"/>
      <c r="L2008" s="57" t="s">
        <v>7419</v>
      </c>
      <c r="M2008" s="57"/>
      <c r="N2008" t="s">
        <v>10939</v>
      </c>
      <c r="T2008" s="2">
        <v>2</v>
      </c>
      <c r="U2008" s="2">
        <f t="shared" si="107"/>
        <v>0</v>
      </c>
    </row>
    <row r="2009" spans="1:21" customFormat="1" ht="15" x14ac:dyDescent="0.25">
      <c r="A2009" s="38" t="s">
        <v>5189</v>
      </c>
      <c r="B2009" s="39" t="s">
        <v>4013</v>
      </c>
      <c r="C2009" s="40" t="s">
        <v>4014</v>
      </c>
      <c r="D2009" s="57"/>
      <c r="E2009" s="45">
        <v>25</v>
      </c>
      <c r="F2009" s="45">
        <v>487500</v>
      </c>
      <c r="G2009" s="42">
        <f t="shared" si="106"/>
        <v>18.75</v>
      </c>
      <c r="H2009" s="43">
        <f t="shared" si="105"/>
        <v>19500</v>
      </c>
      <c r="I2009" s="57"/>
      <c r="J2009" s="58"/>
      <c r="K2009" s="58"/>
      <c r="L2009" s="57" t="s">
        <v>7419</v>
      </c>
      <c r="M2009" s="57"/>
      <c r="N2009" t="s">
        <v>10939</v>
      </c>
      <c r="T2009" s="2">
        <v>16</v>
      </c>
      <c r="U2009" s="2">
        <f t="shared" si="107"/>
        <v>9</v>
      </c>
    </row>
    <row r="2010" spans="1:21" customFormat="1" ht="15" x14ac:dyDescent="0.25">
      <c r="A2010" s="38" t="s">
        <v>5189</v>
      </c>
      <c r="B2010" s="39" t="s">
        <v>4015</v>
      </c>
      <c r="C2010" s="40" t="s">
        <v>4016</v>
      </c>
      <c r="D2010" s="57"/>
      <c r="E2010" s="45">
        <v>6</v>
      </c>
      <c r="F2010" s="45">
        <v>5207142.8571428601</v>
      </c>
      <c r="G2010" s="42">
        <f t="shared" si="106"/>
        <v>200.2747252747254</v>
      </c>
      <c r="H2010" s="43">
        <f t="shared" si="105"/>
        <v>867857.14285714331</v>
      </c>
      <c r="I2010" s="57"/>
      <c r="J2010" s="58"/>
      <c r="K2010" s="58"/>
      <c r="L2010" s="57" t="s">
        <v>7419</v>
      </c>
      <c r="M2010" s="57"/>
      <c r="N2010" t="s">
        <v>10939</v>
      </c>
      <c r="T2010" s="2">
        <v>6</v>
      </c>
      <c r="U2010" s="2">
        <f t="shared" si="107"/>
        <v>0</v>
      </c>
    </row>
    <row r="2011" spans="1:21" customFormat="1" ht="15" x14ac:dyDescent="0.25">
      <c r="A2011" s="38" t="s">
        <v>5189</v>
      </c>
      <c r="B2011" s="39" t="s">
        <v>4017</v>
      </c>
      <c r="C2011" s="40" t="s">
        <v>4018</v>
      </c>
      <c r="D2011" s="57"/>
      <c r="E2011" s="45">
        <v>2</v>
      </c>
      <c r="F2011" s="45">
        <v>21539344</v>
      </c>
      <c r="G2011" s="42">
        <f t="shared" si="106"/>
        <v>828.43630769230765</v>
      </c>
      <c r="H2011" s="43">
        <f t="shared" si="105"/>
        <v>10769672</v>
      </c>
      <c r="I2011" s="57"/>
      <c r="J2011" s="58"/>
      <c r="K2011" s="58"/>
      <c r="L2011" s="57" t="s">
        <v>7419</v>
      </c>
      <c r="M2011" s="57"/>
      <c r="N2011" t="s">
        <v>10939</v>
      </c>
      <c r="T2011" s="2">
        <v>0</v>
      </c>
      <c r="U2011" s="2">
        <f t="shared" si="107"/>
        <v>2</v>
      </c>
    </row>
    <row r="2012" spans="1:21" customFormat="1" ht="15" x14ac:dyDescent="0.25">
      <c r="A2012" s="38" t="s">
        <v>5189</v>
      </c>
      <c r="B2012" s="39" t="s">
        <v>4019</v>
      </c>
      <c r="C2012" s="40" t="s">
        <v>4020</v>
      </c>
      <c r="D2012" s="57"/>
      <c r="E2012" s="45">
        <v>5</v>
      </c>
      <c r="F2012" s="45">
        <v>650000</v>
      </c>
      <c r="G2012" s="42">
        <f t="shared" si="106"/>
        <v>25</v>
      </c>
      <c r="H2012" s="43">
        <f t="shared" si="105"/>
        <v>130000</v>
      </c>
      <c r="I2012" s="57"/>
      <c r="J2012" s="58"/>
      <c r="K2012" s="58"/>
      <c r="L2012" s="57" t="s">
        <v>7419</v>
      </c>
      <c r="M2012" s="57"/>
      <c r="N2012" t="s">
        <v>10939</v>
      </c>
      <c r="T2012" s="2">
        <v>3</v>
      </c>
      <c r="U2012" s="2">
        <f t="shared" si="107"/>
        <v>2</v>
      </c>
    </row>
    <row r="2013" spans="1:21" customFormat="1" ht="15" x14ac:dyDescent="0.25">
      <c r="A2013" s="38" t="s">
        <v>5189</v>
      </c>
      <c r="B2013" s="39" t="s">
        <v>4021</v>
      </c>
      <c r="C2013" s="40" t="s">
        <v>4022</v>
      </c>
      <c r="D2013" s="57"/>
      <c r="E2013" s="45">
        <v>10</v>
      </c>
      <c r="F2013" s="45">
        <v>1800000</v>
      </c>
      <c r="G2013" s="42">
        <f t="shared" si="106"/>
        <v>69.230769230769226</v>
      </c>
      <c r="H2013" s="43">
        <f t="shared" si="105"/>
        <v>180000</v>
      </c>
      <c r="I2013" s="57"/>
      <c r="J2013" s="58"/>
      <c r="K2013" s="58"/>
      <c r="L2013" s="57" t="s">
        <v>7419</v>
      </c>
      <c r="M2013" s="57"/>
      <c r="N2013" t="s">
        <v>10939</v>
      </c>
      <c r="T2013" s="2">
        <v>10</v>
      </c>
      <c r="U2013" s="2">
        <f t="shared" si="107"/>
        <v>0</v>
      </c>
    </row>
    <row r="2014" spans="1:21" customFormat="1" ht="15" x14ac:dyDescent="0.25">
      <c r="A2014" s="38" t="s">
        <v>5189</v>
      </c>
      <c r="B2014" s="39" t="s">
        <v>4023</v>
      </c>
      <c r="C2014" s="40" t="s">
        <v>4024</v>
      </c>
      <c r="D2014" s="57"/>
      <c r="E2014" s="45">
        <v>7</v>
      </c>
      <c r="F2014" s="45">
        <v>1064411.7647058787</v>
      </c>
      <c r="G2014" s="42">
        <f t="shared" si="106"/>
        <v>40.938914027149181</v>
      </c>
      <c r="H2014" s="43">
        <f t="shared" si="105"/>
        <v>152058.82352941125</v>
      </c>
      <c r="I2014" s="57"/>
      <c r="J2014" s="58"/>
      <c r="K2014" s="58"/>
      <c r="L2014" s="57" t="s">
        <v>7419</v>
      </c>
      <c r="M2014" s="57"/>
      <c r="N2014" t="s">
        <v>10939</v>
      </c>
      <c r="T2014" s="2">
        <v>5</v>
      </c>
      <c r="U2014" s="2">
        <f t="shared" si="107"/>
        <v>2</v>
      </c>
    </row>
    <row r="2015" spans="1:21" customFormat="1" ht="15" x14ac:dyDescent="0.25">
      <c r="A2015" s="38" t="s">
        <v>5189</v>
      </c>
      <c r="B2015" s="39" t="s">
        <v>4025</v>
      </c>
      <c r="C2015" s="40" t="s">
        <v>4026</v>
      </c>
      <c r="D2015" s="57"/>
      <c r="E2015" s="45">
        <v>15</v>
      </c>
      <c r="F2015" s="45">
        <v>19500000</v>
      </c>
      <c r="G2015" s="42">
        <f t="shared" si="106"/>
        <v>750</v>
      </c>
      <c r="H2015" s="43">
        <f t="shared" si="105"/>
        <v>1300000</v>
      </c>
      <c r="I2015" s="57"/>
      <c r="J2015" s="58"/>
      <c r="K2015" s="58"/>
      <c r="L2015" s="57" t="s">
        <v>7419</v>
      </c>
      <c r="M2015" s="57"/>
      <c r="N2015" t="s">
        <v>10939</v>
      </c>
      <c r="T2015" s="2">
        <v>0</v>
      </c>
      <c r="U2015" s="2">
        <f t="shared" si="107"/>
        <v>15</v>
      </c>
    </row>
    <row r="2016" spans="1:21" customFormat="1" ht="15" x14ac:dyDescent="0.25">
      <c r="A2016" s="38" t="s">
        <v>5189</v>
      </c>
      <c r="B2016" s="39" t="s">
        <v>4027</v>
      </c>
      <c r="C2016" s="40" t="s">
        <v>4028</v>
      </c>
      <c r="D2016" s="57"/>
      <c r="E2016" s="45">
        <v>2</v>
      </c>
      <c r="F2016" s="45">
        <v>1430000</v>
      </c>
      <c r="G2016" s="42">
        <f t="shared" si="106"/>
        <v>55</v>
      </c>
      <c r="H2016" s="43">
        <f t="shared" si="105"/>
        <v>715000</v>
      </c>
      <c r="I2016" s="57"/>
      <c r="J2016" s="58"/>
      <c r="K2016" s="58"/>
      <c r="L2016" s="57" t="s">
        <v>7419</v>
      </c>
      <c r="M2016" s="57"/>
      <c r="N2016" t="s">
        <v>10939</v>
      </c>
      <c r="T2016" s="2">
        <v>1</v>
      </c>
      <c r="U2016" s="2">
        <f t="shared" si="107"/>
        <v>1</v>
      </c>
    </row>
    <row r="2017" spans="1:21" customFormat="1" ht="15" x14ac:dyDescent="0.25">
      <c r="A2017" s="38" t="s">
        <v>5189</v>
      </c>
      <c r="B2017" s="39" t="s">
        <v>4029</v>
      </c>
      <c r="C2017" s="40" t="s">
        <v>4030</v>
      </c>
      <c r="D2017" s="57"/>
      <c r="E2017" s="45">
        <v>30</v>
      </c>
      <c r="F2017" s="45">
        <v>320625</v>
      </c>
      <c r="G2017" s="42">
        <f t="shared" si="106"/>
        <v>12.33173076923077</v>
      </c>
      <c r="H2017" s="43">
        <f t="shared" si="105"/>
        <v>10687.5</v>
      </c>
      <c r="I2017" s="57"/>
      <c r="J2017" s="58"/>
      <c r="K2017" s="58"/>
      <c r="L2017" s="57" t="s">
        <v>7419</v>
      </c>
      <c r="M2017" s="57"/>
      <c r="N2017" t="s">
        <v>10939</v>
      </c>
      <c r="T2017" s="2">
        <v>28</v>
      </c>
      <c r="U2017" s="2">
        <f t="shared" si="107"/>
        <v>2</v>
      </c>
    </row>
    <row r="2018" spans="1:21" customFormat="1" ht="15" x14ac:dyDescent="0.25">
      <c r="A2018" s="38" t="s">
        <v>5189</v>
      </c>
      <c r="B2018" s="39" t="s">
        <v>4031</v>
      </c>
      <c r="C2018" s="40" t="s">
        <v>4032</v>
      </c>
      <c r="D2018" s="57"/>
      <c r="E2018" s="45">
        <v>1</v>
      </c>
      <c r="F2018" s="45">
        <v>231500</v>
      </c>
      <c r="G2018" s="42">
        <f t="shared" si="106"/>
        <v>8.9038461538461533</v>
      </c>
      <c r="H2018" s="43">
        <f t="shared" si="105"/>
        <v>231500</v>
      </c>
      <c r="I2018" s="57"/>
      <c r="J2018" s="58"/>
      <c r="K2018" s="58"/>
      <c r="L2018" s="57" t="s">
        <v>7419</v>
      </c>
      <c r="M2018" s="57"/>
      <c r="N2018" t="s">
        <v>10939</v>
      </c>
      <c r="T2018" s="2">
        <v>0</v>
      </c>
      <c r="U2018" s="2">
        <f t="shared" si="107"/>
        <v>1</v>
      </c>
    </row>
    <row r="2019" spans="1:21" customFormat="1" ht="15" x14ac:dyDescent="0.25">
      <c r="A2019" s="38" t="s">
        <v>5189</v>
      </c>
      <c r="B2019" s="39" t="s">
        <v>4033</v>
      </c>
      <c r="C2019" s="40" t="s">
        <v>4034</v>
      </c>
      <c r="D2019" s="57"/>
      <c r="E2019" s="45">
        <v>10</v>
      </c>
      <c r="F2019" s="45">
        <v>260000</v>
      </c>
      <c r="G2019" s="42">
        <f t="shared" si="106"/>
        <v>10</v>
      </c>
      <c r="H2019" s="43">
        <f t="shared" si="105"/>
        <v>26000</v>
      </c>
      <c r="I2019" s="57"/>
      <c r="J2019" s="58"/>
      <c r="K2019" s="58"/>
      <c r="L2019" s="57" t="s">
        <v>7419</v>
      </c>
      <c r="M2019" s="57"/>
      <c r="N2019" t="s">
        <v>10939</v>
      </c>
      <c r="T2019" s="2">
        <v>6</v>
      </c>
      <c r="U2019" s="2">
        <f t="shared" si="107"/>
        <v>4</v>
      </c>
    </row>
    <row r="2020" spans="1:21" customFormat="1" ht="15" x14ac:dyDescent="0.25">
      <c r="A2020" s="38" t="s">
        <v>5189</v>
      </c>
      <c r="B2020" s="39" t="s">
        <v>4035</v>
      </c>
      <c r="C2020" s="40" t="s">
        <v>4036</v>
      </c>
      <c r="D2020" s="57"/>
      <c r="E2020" s="45">
        <v>5000</v>
      </c>
      <c r="F2020" s="45">
        <v>400000</v>
      </c>
      <c r="G2020" s="42">
        <f t="shared" si="106"/>
        <v>15.384615384615385</v>
      </c>
      <c r="H2020" s="43">
        <f t="shared" si="105"/>
        <v>80</v>
      </c>
      <c r="I2020" s="57"/>
      <c r="J2020" s="58"/>
      <c r="K2020" s="58"/>
      <c r="L2020" s="57" t="s">
        <v>7419</v>
      </c>
      <c r="M2020" s="57"/>
      <c r="N2020" t="s">
        <v>10939</v>
      </c>
      <c r="T2020" s="2">
        <v>1000</v>
      </c>
      <c r="U2020" s="2">
        <f t="shared" si="107"/>
        <v>4000</v>
      </c>
    </row>
    <row r="2021" spans="1:21" customFormat="1" ht="15" x14ac:dyDescent="0.25">
      <c r="A2021" s="38" t="s">
        <v>5189</v>
      </c>
      <c r="B2021" s="39" t="s">
        <v>4037</v>
      </c>
      <c r="C2021" s="40" t="s">
        <v>4038</v>
      </c>
      <c r="D2021" s="57"/>
      <c r="E2021" s="45">
        <v>5</v>
      </c>
      <c r="F2021" s="45">
        <v>1820000</v>
      </c>
      <c r="G2021" s="42">
        <f t="shared" si="106"/>
        <v>70</v>
      </c>
      <c r="H2021" s="43">
        <f t="shared" si="105"/>
        <v>364000</v>
      </c>
      <c r="I2021" s="57"/>
      <c r="J2021" s="58"/>
      <c r="K2021" s="58"/>
      <c r="L2021" s="57" t="s">
        <v>7419</v>
      </c>
      <c r="M2021" s="57"/>
      <c r="N2021" t="s">
        <v>10939</v>
      </c>
      <c r="T2021" s="2">
        <v>5</v>
      </c>
      <c r="U2021" s="2">
        <f t="shared" si="107"/>
        <v>0</v>
      </c>
    </row>
    <row r="2022" spans="1:21" customFormat="1" ht="15" x14ac:dyDescent="0.25">
      <c r="A2022" s="38" t="s">
        <v>5189</v>
      </c>
      <c r="B2022" s="39" t="s">
        <v>4039</v>
      </c>
      <c r="C2022" s="40" t="s">
        <v>4040</v>
      </c>
      <c r="D2022" s="57"/>
      <c r="E2022" s="45">
        <v>1</v>
      </c>
      <c r="F2022" s="45">
        <v>291000</v>
      </c>
      <c r="G2022" s="42">
        <f t="shared" si="106"/>
        <v>11.192307692307692</v>
      </c>
      <c r="H2022" s="43">
        <f t="shared" si="105"/>
        <v>291000</v>
      </c>
      <c r="I2022" s="57"/>
      <c r="J2022" s="58"/>
      <c r="K2022" s="58"/>
      <c r="L2022" s="57" t="s">
        <v>7419</v>
      </c>
      <c r="M2022" s="57"/>
      <c r="N2022" t="s">
        <v>10939</v>
      </c>
      <c r="T2022" s="2">
        <v>0</v>
      </c>
      <c r="U2022" s="2">
        <f t="shared" si="107"/>
        <v>1</v>
      </c>
    </row>
    <row r="2023" spans="1:21" customFormat="1" ht="15" x14ac:dyDescent="0.25">
      <c r="A2023" s="38" t="s">
        <v>5189</v>
      </c>
      <c r="B2023" s="39" t="s">
        <v>4041</v>
      </c>
      <c r="C2023" s="40" t="s">
        <v>4042</v>
      </c>
      <c r="D2023" s="57"/>
      <c r="E2023" s="45">
        <v>3</v>
      </c>
      <c r="F2023" s="45">
        <v>64732500</v>
      </c>
      <c r="G2023" s="42">
        <f t="shared" si="106"/>
        <v>2489.7115384615386</v>
      </c>
      <c r="H2023" s="43">
        <f t="shared" si="105"/>
        <v>21577500</v>
      </c>
      <c r="I2023" s="57"/>
      <c r="J2023" s="58"/>
      <c r="K2023" s="58"/>
      <c r="L2023" s="57" t="s">
        <v>7419</v>
      </c>
      <c r="M2023" s="57"/>
      <c r="N2023" t="s">
        <v>10939</v>
      </c>
      <c r="T2023" s="2">
        <v>3</v>
      </c>
      <c r="U2023" s="2">
        <f t="shared" si="107"/>
        <v>0</v>
      </c>
    </row>
    <row r="2024" spans="1:21" customFormat="1" ht="15" x14ac:dyDescent="0.25">
      <c r="A2024" s="38" t="s">
        <v>5189</v>
      </c>
      <c r="B2024" s="39" t="s">
        <v>4043</v>
      </c>
      <c r="C2024" s="40" t="s">
        <v>4044</v>
      </c>
      <c r="D2024" s="57"/>
      <c r="E2024" s="45">
        <v>10</v>
      </c>
      <c r="F2024" s="45">
        <v>1130000</v>
      </c>
      <c r="G2024" s="42">
        <f t="shared" si="106"/>
        <v>43.46153846153846</v>
      </c>
      <c r="H2024" s="43">
        <f t="shared" si="105"/>
        <v>113000</v>
      </c>
      <c r="I2024" s="57"/>
      <c r="J2024" s="58"/>
      <c r="K2024" s="58"/>
      <c r="L2024" s="57" t="s">
        <v>7419</v>
      </c>
      <c r="M2024" s="57"/>
      <c r="N2024" t="s">
        <v>10939</v>
      </c>
      <c r="T2024" s="2">
        <v>10</v>
      </c>
      <c r="U2024" s="2">
        <f t="shared" si="107"/>
        <v>0</v>
      </c>
    </row>
    <row r="2025" spans="1:21" customFormat="1" ht="15" x14ac:dyDescent="0.25">
      <c r="A2025" s="38" t="s">
        <v>5189</v>
      </c>
      <c r="B2025" s="39" t="s">
        <v>4045</v>
      </c>
      <c r="C2025" s="40" t="s">
        <v>4046</v>
      </c>
      <c r="D2025" s="57"/>
      <c r="E2025" s="45">
        <v>2</v>
      </c>
      <c r="F2025" s="45">
        <v>720000</v>
      </c>
      <c r="G2025" s="42">
        <f t="shared" si="106"/>
        <v>27.692307692307693</v>
      </c>
      <c r="H2025" s="43">
        <f t="shared" si="105"/>
        <v>360000</v>
      </c>
      <c r="I2025" s="57"/>
      <c r="J2025" s="58"/>
      <c r="K2025" s="58"/>
      <c r="L2025" s="57" t="s">
        <v>7419</v>
      </c>
      <c r="M2025" s="57"/>
      <c r="N2025" t="s">
        <v>10939</v>
      </c>
      <c r="T2025" s="2">
        <v>2</v>
      </c>
      <c r="U2025" s="2">
        <f t="shared" si="107"/>
        <v>0</v>
      </c>
    </row>
    <row r="2026" spans="1:21" customFormat="1" ht="15" x14ac:dyDescent="0.25">
      <c r="A2026" s="38" t="s">
        <v>5189</v>
      </c>
      <c r="B2026" s="39" t="s">
        <v>4047</v>
      </c>
      <c r="C2026" s="40" t="s">
        <v>4048</v>
      </c>
      <c r="D2026" s="57"/>
      <c r="E2026" s="45">
        <v>6</v>
      </c>
      <c r="F2026" s="45">
        <v>249789.473684211</v>
      </c>
      <c r="G2026" s="42">
        <f t="shared" si="106"/>
        <v>9.6072874493927305</v>
      </c>
      <c r="H2026" s="43">
        <f t="shared" si="105"/>
        <v>41631.5789473685</v>
      </c>
      <c r="I2026" s="57"/>
      <c r="J2026" s="58"/>
      <c r="K2026" s="58"/>
      <c r="L2026" s="57" t="s">
        <v>7419</v>
      </c>
      <c r="M2026" s="57"/>
      <c r="N2026" t="s">
        <v>10939</v>
      </c>
      <c r="T2026" s="2">
        <v>6</v>
      </c>
      <c r="U2026" s="2">
        <f t="shared" si="107"/>
        <v>0</v>
      </c>
    </row>
    <row r="2027" spans="1:21" customFormat="1" ht="15" x14ac:dyDescent="0.25">
      <c r="A2027" s="38" t="s">
        <v>5189</v>
      </c>
      <c r="B2027" s="39" t="s">
        <v>4049</v>
      </c>
      <c r="C2027" s="40" t="s">
        <v>4050</v>
      </c>
      <c r="D2027" s="57"/>
      <c r="E2027" s="45">
        <v>30</v>
      </c>
      <c r="F2027" s="45">
        <v>162000</v>
      </c>
      <c r="G2027" s="42">
        <f t="shared" si="106"/>
        <v>6.2307692307692308</v>
      </c>
      <c r="H2027" s="43">
        <f t="shared" si="105"/>
        <v>5400</v>
      </c>
      <c r="I2027" s="57"/>
      <c r="J2027" s="58"/>
      <c r="K2027" s="58"/>
      <c r="L2027" s="57" t="s">
        <v>7419</v>
      </c>
      <c r="M2027" s="57"/>
      <c r="N2027" t="s">
        <v>10939</v>
      </c>
      <c r="T2027" s="2">
        <v>30</v>
      </c>
      <c r="U2027" s="2">
        <f t="shared" si="107"/>
        <v>0</v>
      </c>
    </row>
    <row r="2028" spans="1:21" customFormat="1" ht="15" x14ac:dyDescent="0.25">
      <c r="A2028" s="38" t="s">
        <v>5189</v>
      </c>
      <c r="B2028" s="39" t="s">
        <v>4051</v>
      </c>
      <c r="C2028" s="40" t="s">
        <v>4052</v>
      </c>
      <c r="D2028" s="57"/>
      <c r="E2028" s="45">
        <v>15</v>
      </c>
      <c r="F2028" s="45">
        <v>46500</v>
      </c>
      <c r="G2028" s="42">
        <f t="shared" si="106"/>
        <v>1.7884615384615385</v>
      </c>
      <c r="H2028" s="43">
        <f t="shared" si="105"/>
        <v>3100</v>
      </c>
      <c r="I2028" s="57"/>
      <c r="J2028" s="58"/>
      <c r="K2028" s="58"/>
      <c r="L2028" s="57" t="s">
        <v>7419</v>
      </c>
      <c r="M2028" s="57"/>
      <c r="N2028" t="s">
        <v>10939</v>
      </c>
      <c r="T2028" s="2">
        <v>15</v>
      </c>
      <c r="U2028" s="2">
        <f t="shared" si="107"/>
        <v>0</v>
      </c>
    </row>
    <row r="2029" spans="1:21" customFormat="1" ht="15" x14ac:dyDescent="0.25">
      <c r="A2029" s="38" t="s">
        <v>5189</v>
      </c>
      <c r="B2029" s="39" t="s">
        <v>4053</v>
      </c>
      <c r="C2029" s="40" t="s">
        <v>4054</v>
      </c>
      <c r="D2029" s="57"/>
      <c r="E2029" s="45">
        <v>21</v>
      </c>
      <c r="F2029" s="45">
        <v>504000</v>
      </c>
      <c r="G2029" s="42">
        <f t="shared" si="106"/>
        <v>19.384615384615383</v>
      </c>
      <c r="H2029" s="43">
        <f t="shared" si="105"/>
        <v>24000</v>
      </c>
      <c r="I2029" s="57"/>
      <c r="J2029" s="58"/>
      <c r="K2029" s="58"/>
      <c r="L2029" s="57" t="s">
        <v>7419</v>
      </c>
      <c r="M2029" s="57"/>
      <c r="N2029" t="s">
        <v>10939</v>
      </c>
      <c r="T2029" s="2">
        <v>21</v>
      </c>
      <c r="U2029" s="2">
        <f t="shared" si="107"/>
        <v>0</v>
      </c>
    </row>
    <row r="2030" spans="1:21" customFormat="1" ht="15" x14ac:dyDescent="0.25">
      <c r="A2030" s="38" t="s">
        <v>5189</v>
      </c>
      <c r="B2030" s="39" t="s">
        <v>4055</v>
      </c>
      <c r="C2030" s="40" t="s">
        <v>4056</v>
      </c>
      <c r="D2030" s="57"/>
      <c r="E2030" s="45">
        <v>1</v>
      </c>
      <c r="F2030" s="45">
        <v>16000</v>
      </c>
      <c r="G2030" s="42">
        <f t="shared" si="106"/>
        <v>0.61538461538461542</v>
      </c>
      <c r="H2030" s="43">
        <f t="shared" si="105"/>
        <v>16000</v>
      </c>
      <c r="I2030" s="57"/>
      <c r="J2030" s="58"/>
      <c r="K2030" s="58"/>
      <c r="L2030" s="57" t="s">
        <v>7419</v>
      </c>
      <c r="M2030" s="57"/>
      <c r="N2030" t="s">
        <v>10939</v>
      </c>
      <c r="T2030" s="2">
        <v>1</v>
      </c>
      <c r="U2030" s="2">
        <f t="shared" si="107"/>
        <v>0</v>
      </c>
    </row>
    <row r="2031" spans="1:21" customFormat="1" ht="15" x14ac:dyDescent="0.25">
      <c r="A2031" s="38" t="s">
        <v>5189</v>
      </c>
      <c r="B2031" s="39" t="s">
        <v>4057</v>
      </c>
      <c r="C2031" s="40" t="s">
        <v>4058</v>
      </c>
      <c r="D2031" s="57"/>
      <c r="E2031" s="45">
        <v>6</v>
      </c>
      <c r="F2031" s="45">
        <v>204000</v>
      </c>
      <c r="G2031" s="42">
        <f t="shared" si="106"/>
        <v>7.8461538461538458</v>
      </c>
      <c r="H2031" s="43">
        <f t="shared" si="105"/>
        <v>34000</v>
      </c>
      <c r="I2031" s="57"/>
      <c r="J2031" s="58"/>
      <c r="K2031" s="58"/>
      <c r="L2031" s="57" t="s">
        <v>7419</v>
      </c>
      <c r="M2031" s="57"/>
      <c r="N2031" t="s">
        <v>10939</v>
      </c>
      <c r="T2031" s="2">
        <v>5</v>
      </c>
      <c r="U2031" s="2">
        <f t="shared" si="107"/>
        <v>1</v>
      </c>
    </row>
    <row r="2032" spans="1:21" customFormat="1" ht="15" x14ac:dyDescent="0.25">
      <c r="A2032" s="38" t="s">
        <v>5189</v>
      </c>
      <c r="B2032" s="39" t="s">
        <v>4059</v>
      </c>
      <c r="C2032" s="40" t="s">
        <v>4060</v>
      </c>
      <c r="D2032" s="57"/>
      <c r="E2032" s="45">
        <v>8</v>
      </c>
      <c r="F2032" s="45">
        <v>800000</v>
      </c>
      <c r="G2032" s="42">
        <f t="shared" si="106"/>
        <v>30.76923076923077</v>
      </c>
      <c r="H2032" s="43">
        <f t="shared" si="105"/>
        <v>100000</v>
      </c>
      <c r="I2032" s="57"/>
      <c r="J2032" s="58"/>
      <c r="K2032" s="58"/>
      <c r="L2032" s="57" t="s">
        <v>7419</v>
      </c>
      <c r="M2032" s="57"/>
      <c r="N2032" t="s">
        <v>10939</v>
      </c>
      <c r="T2032" s="2">
        <v>6</v>
      </c>
      <c r="U2032" s="2">
        <f t="shared" si="107"/>
        <v>2</v>
      </c>
    </row>
    <row r="2033" spans="1:21" customFormat="1" ht="15" x14ac:dyDescent="0.25">
      <c r="A2033" s="38" t="s">
        <v>5189</v>
      </c>
      <c r="B2033" s="39" t="s">
        <v>4061</v>
      </c>
      <c r="C2033" s="40" t="s">
        <v>4062</v>
      </c>
      <c r="D2033" s="57"/>
      <c r="E2033" s="45">
        <v>5</v>
      </c>
      <c r="F2033" s="45">
        <v>325000</v>
      </c>
      <c r="G2033" s="42">
        <f t="shared" si="106"/>
        <v>12.5</v>
      </c>
      <c r="H2033" s="43">
        <f t="shared" si="105"/>
        <v>65000</v>
      </c>
      <c r="I2033" s="57"/>
      <c r="J2033" s="58"/>
      <c r="K2033" s="58"/>
      <c r="L2033" s="57" t="s">
        <v>7419</v>
      </c>
      <c r="M2033" s="57"/>
      <c r="N2033" t="s">
        <v>10939</v>
      </c>
      <c r="T2033" s="2">
        <v>3</v>
      </c>
      <c r="U2033" s="2">
        <f t="shared" si="107"/>
        <v>2</v>
      </c>
    </row>
    <row r="2034" spans="1:21" customFormat="1" ht="15" x14ac:dyDescent="0.25">
      <c r="A2034" s="38" t="s">
        <v>5189</v>
      </c>
      <c r="B2034" s="39" t="s">
        <v>4063</v>
      </c>
      <c r="C2034" s="40" t="s">
        <v>4064</v>
      </c>
      <c r="D2034" s="57"/>
      <c r="E2034" s="45">
        <v>8</v>
      </c>
      <c r="F2034" s="45">
        <v>24800</v>
      </c>
      <c r="G2034" s="42">
        <f t="shared" si="106"/>
        <v>0.9538461538461539</v>
      </c>
      <c r="H2034" s="43">
        <f t="shared" si="105"/>
        <v>3100</v>
      </c>
      <c r="I2034" s="57"/>
      <c r="J2034" s="58"/>
      <c r="K2034" s="58"/>
      <c r="L2034" s="57" t="s">
        <v>7419</v>
      </c>
      <c r="M2034" s="57"/>
      <c r="N2034" t="s">
        <v>10939</v>
      </c>
      <c r="T2034" s="2">
        <v>8</v>
      </c>
      <c r="U2034" s="2">
        <f t="shared" si="107"/>
        <v>0</v>
      </c>
    </row>
    <row r="2035" spans="1:21" customFormat="1" ht="15" x14ac:dyDescent="0.25">
      <c r="A2035" s="38" t="s">
        <v>5189</v>
      </c>
      <c r="B2035" s="39" t="s">
        <v>4065</v>
      </c>
      <c r="C2035" s="40" t="s">
        <v>4066</v>
      </c>
      <c r="D2035" s="57"/>
      <c r="E2035" s="45">
        <v>8</v>
      </c>
      <c r="F2035" s="45">
        <v>1920000</v>
      </c>
      <c r="G2035" s="42">
        <f t="shared" si="106"/>
        <v>73.84615384615384</v>
      </c>
      <c r="H2035" s="43">
        <f t="shared" si="105"/>
        <v>240000</v>
      </c>
      <c r="I2035" s="57"/>
      <c r="J2035" s="58"/>
      <c r="K2035" s="58"/>
      <c r="L2035" s="57" t="s">
        <v>7419</v>
      </c>
      <c r="M2035" s="57"/>
      <c r="N2035" t="s">
        <v>10939</v>
      </c>
      <c r="T2035" s="2">
        <v>7</v>
      </c>
      <c r="U2035" s="2">
        <f t="shared" si="107"/>
        <v>1</v>
      </c>
    </row>
    <row r="2036" spans="1:21" customFormat="1" ht="15" x14ac:dyDescent="0.25">
      <c r="A2036" s="38" t="s">
        <v>5189</v>
      </c>
      <c r="B2036" s="39" t="s">
        <v>4067</v>
      </c>
      <c r="C2036" s="40" t="s">
        <v>4068</v>
      </c>
      <c r="D2036" s="57"/>
      <c r="E2036" s="45">
        <v>120</v>
      </c>
      <c r="F2036" s="45">
        <v>5520000</v>
      </c>
      <c r="G2036" s="42">
        <f t="shared" si="106"/>
        <v>212.30769230769232</v>
      </c>
      <c r="H2036" s="43">
        <f t="shared" si="105"/>
        <v>46000</v>
      </c>
      <c r="I2036" s="57"/>
      <c r="J2036" s="58"/>
      <c r="K2036" s="58"/>
      <c r="L2036" s="57" t="s">
        <v>7419</v>
      </c>
      <c r="M2036" s="57"/>
      <c r="N2036" t="s">
        <v>10939</v>
      </c>
      <c r="T2036" s="2">
        <v>280</v>
      </c>
      <c r="U2036" s="2">
        <f t="shared" si="107"/>
        <v>-160</v>
      </c>
    </row>
    <row r="2037" spans="1:21" customFormat="1" ht="15" x14ac:dyDescent="0.25">
      <c r="A2037" s="38" t="s">
        <v>5189</v>
      </c>
      <c r="B2037" s="39" t="s">
        <v>4069</v>
      </c>
      <c r="C2037" s="40" t="s">
        <v>4070</v>
      </c>
      <c r="D2037" s="57"/>
      <c r="E2037" s="45">
        <v>5</v>
      </c>
      <c r="F2037" s="45">
        <v>1000000</v>
      </c>
      <c r="G2037" s="42">
        <f t="shared" si="106"/>
        <v>38.46153846153846</v>
      </c>
      <c r="H2037" s="43">
        <f t="shared" si="105"/>
        <v>200000</v>
      </c>
      <c r="I2037" s="57"/>
      <c r="J2037" s="58"/>
      <c r="K2037" s="58"/>
      <c r="L2037" s="57" t="s">
        <v>7419</v>
      </c>
      <c r="M2037" s="57"/>
      <c r="N2037" t="s">
        <v>10939</v>
      </c>
      <c r="T2037" s="2">
        <v>4</v>
      </c>
      <c r="U2037" s="2">
        <f t="shared" si="107"/>
        <v>1</v>
      </c>
    </row>
    <row r="2038" spans="1:21" customFormat="1" ht="15" x14ac:dyDescent="0.25">
      <c r="A2038" s="38" t="s">
        <v>5189</v>
      </c>
      <c r="B2038" s="39" t="s">
        <v>4071</v>
      </c>
      <c r="C2038" s="40" t="s">
        <v>4072</v>
      </c>
      <c r="D2038" s="57"/>
      <c r="E2038" s="45">
        <v>50</v>
      </c>
      <c r="F2038" s="45">
        <v>5787878.7878787871</v>
      </c>
      <c r="G2038" s="42">
        <f t="shared" si="106"/>
        <v>222.61072261072258</v>
      </c>
      <c r="H2038" s="43">
        <f t="shared" si="105"/>
        <v>115757.57575757575</v>
      </c>
      <c r="I2038" s="57"/>
      <c r="J2038" s="58"/>
      <c r="K2038" s="58"/>
      <c r="L2038" s="57" t="s">
        <v>7419</v>
      </c>
      <c r="M2038" s="57"/>
      <c r="N2038" t="s">
        <v>10939</v>
      </c>
      <c r="T2038" s="2">
        <v>28</v>
      </c>
      <c r="U2038" s="2">
        <f t="shared" si="107"/>
        <v>22</v>
      </c>
    </row>
    <row r="2039" spans="1:21" customFormat="1" ht="15" x14ac:dyDescent="0.25">
      <c r="A2039" s="38" t="s">
        <v>5189</v>
      </c>
      <c r="B2039" s="39" t="s">
        <v>4073</v>
      </c>
      <c r="C2039" s="40" t="s">
        <v>4074</v>
      </c>
      <c r="D2039" s="57"/>
      <c r="E2039" s="45">
        <v>6</v>
      </c>
      <c r="F2039" s="45">
        <v>14400000</v>
      </c>
      <c r="G2039" s="42">
        <f t="shared" si="106"/>
        <v>553.84615384615381</v>
      </c>
      <c r="H2039" s="43">
        <f t="shared" si="105"/>
        <v>2400000</v>
      </c>
      <c r="I2039" s="57"/>
      <c r="J2039" s="58"/>
      <c r="K2039" s="58"/>
      <c r="L2039" s="57" t="s">
        <v>7419</v>
      </c>
      <c r="M2039" s="57"/>
      <c r="N2039" t="s">
        <v>10939</v>
      </c>
      <c r="T2039" s="2">
        <v>0</v>
      </c>
      <c r="U2039" s="2">
        <f t="shared" si="107"/>
        <v>6</v>
      </c>
    </row>
    <row r="2040" spans="1:21" customFormat="1" ht="15" x14ac:dyDescent="0.25">
      <c r="A2040" s="38" t="s">
        <v>5189</v>
      </c>
      <c r="B2040" s="39" t="s">
        <v>4075</v>
      </c>
      <c r="C2040" s="40" t="s">
        <v>4076</v>
      </c>
      <c r="D2040" s="57"/>
      <c r="E2040" s="45">
        <v>3</v>
      </c>
      <c r="F2040" s="45">
        <v>1587000</v>
      </c>
      <c r="G2040" s="42">
        <f t="shared" si="106"/>
        <v>61.03846153846154</v>
      </c>
      <c r="H2040" s="43">
        <f t="shared" si="105"/>
        <v>529000</v>
      </c>
      <c r="I2040" s="57"/>
      <c r="J2040" s="58"/>
      <c r="K2040" s="58"/>
      <c r="L2040" s="57" t="s">
        <v>7419</v>
      </c>
      <c r="M2040" s="57"/>
      <c r="N2040" t="s">
        <v>10939</v>
      </c>
      <c r="T2040" s="2">
        <v>0</v>
      </c>
      <c r="U2040" s="2">
        <f t="shared" si="107"/>
        <v>3</v>
      </c>
    </row>
    <row r="2041" spans="1:21" customFormat="1" ht="15" x14ac:dyDescent="0.25">
      <c r="A2041" s="38" t="s">
        <v>5189</v>
      </c>
      <c r="B2041" s="39" t="s">
        <v>4077</v>
      </c>
      <c r="C2041" s="40" t="s">
        <v>4078</v>
      </c>
      <c r="D2041" s="57"/>
      <c r="E2041" s="45">
        <v>2</v>
      </c>
      <c r="F2041" s="45">
        <v>1280000</v>
      </c>
      <c r="G2041" s="42">
        <f t="shared" si="106"/>
        <v>49.230769230769234</v>
      </c>
      <c r="H2041" s="43">
        <f t="shared" si="105"/>
        <v>640000</v>
      </c>
      <c r="I2041" s="57"/>
      <c r="J2041" s="58"/>
      <c r="K2041" s="58"/>
      <c r="L2041" s="57" t="s">
        <v>7419</v>
      </c>
      <c r="M2041" s="57"/>
      <c r="N2041" t="s">
        <v>10939</v>
      </c>
      <c r="T2041" s="2">
        <v>1</v>
      </c>
      <c r="U2041" s="2">
        <f t="shared" si="107"/>
        <v>1</v>
      </c>
    </row>
    <row r="2042" spans="1:21" customFormat="1" ht="15" x14ac:dyDescent="0.25">
      <c r="A2042" s="38" t="s">
        <v>5189</v>
      </c>
      <c r="B2042" s="39" t="s">
        <v>4079</v>
      </c>
      <c r="C2042" s="40" t="s">
        <v>4080</v>
      </c>
      <c r="D2042" s="57"/>
      <c r="E2042" s="45">
        <v>17</v>
      </c>
      <c r="F2042" s="45">
        <v>6460000</v>
      </c>
      <c r="G2042" s="42">
        <f t="shared" si="106"/>
        <v>248.46153846153845</v>
      </c>
      <c r="H2042" s="43">
        <f t="shared" si="105"/>
        <v>380000</v>
      </c>
      <c r="I2042" s="57"/>
      <c r="J2042" s="58"/>
      <c r="K2042" s="58"/>
      <c r="L2042" s="57" t="s">
        <v>7419</v>
      </c>
      <c r="M2042" s="57"/>
      <c r="N2042" t="s">
        <v>10939</v>
      </c>
      <c r="T2042" s="2">
        <v>13</v>
      </c>
      <c r="U2042" s="2">
        <f t="shared" si="107"/>
        <v>4</v>
      </c>
    </row>
    <row r="2043" spans="1:21" customFormat="1" ht="15" x14ac:dyDescent="0.25">
      <c r="A2043" s="38" t="s">
        <v>5189</v>
      </c>
      <c r="B2043" s="39" t="s">
        <v>4081</v>
      </c>
      <c r="C2043" s="40" t="s">
        <v>4082</v>
      </c>
      <c r="D2043" s="57"/>
      <c r="E2043" s="45">
        <v>2</v>
      </c>
      <c r="F2043" s="45">
        <v>142000</v>
      </c>
      <c r="G2043" s="42">
        <f t="shared" si="106"/>
        <v>5.4615384615384617</v>
      </c>
      <c r="H2043" s="43">
        <f t="shared" si="105"/>
        <v>71000</v>
      </c>
      <c r="I2043" s="57"/>
      <c r="J2043" s="58"/>
      <c r="K2043" s="58"/>
      <c r="L2043" s="57" t="s">
        <v>7419</v>
      </c>
      <c r="M2043" s="57"/>
      <c r="N2043" t="s">
        <v>10939</v>
      </c>
      <c r="T2043" s="2">
        <v>10</v>
      </c>
      <c r="U2043" s="2">
        <f t="shared" si="107"/>
        <v>-8</v>
      </c>
    </row>
    <row r="2044" spans="1:21" customFormat="1" ht="15" x14ac:dyDescent="0.25">
      <c r="A2044" s="38" t="s">
        <v>5189</v>
      </c>
      <c r="B2044" s="39" t="s">
        <v>4083</v>
      </c>
      <c r="C2044" s="40" t="s">
        <v>4084</v>
      </c>
      <c r="D2044" s="57"/>
      <c r="E2044" s="45">
        <v>2</v>
      </c>
      <c r="F2044" s="45">
        <v>11304000</v>
      </c>
      <c r="G2044" s="42">
        <f t="shared" si="106"/>
        <v>434.76923076923077</v>
      </c>
      <c r="H2044" s="43">
        <f t="shared" si="105"/>
        <v>5652000</v>
      </c>
      <c r="I2044" s="57"/>
      <c r="J2044" s="58"/>
      <c r="K2044" s="58"/>
      <c r="L2044" s="57" t="s">
        <v>7419</v>
      </c>
      <c r="M2044" s="57"/>
      <c r="N2044" t="s">
        <v>10939</v>
      </c>
      <c r="T2044" s="2">
        <v>2</v>
      </c>
      <c r="U2044" s="2">
        <f t="shared" si="107"/>
        <v>0</v>
      </c>
    </row>
    <row r="2045" spans="1:21" customFormat="1" ht="15" x14ac:dyDescent="0.25">
      <c r="A2045" s="38" t="s">
        <v>5189</v>
      </c>
      <c r="B2045" s="39" t="s">
        <v>4085</v>
      </c>
      <c r="C2045" s="40" t="s">
        <v>4086</v>
      </c>
      <c r="D2045" s="57"/>
      <c r="E2045" s="45">
        <v>54</v>
      </c>
      <c r="F2045" s="45">
        <v>3510000</v>
      </c>
      <c r="G2045" s="42">
        <f t="shared" si="106"/>
        <v>135</v>
      </c>
      <c r="H2045" s="43">
        <f t="shared" si="105"/>
        <v>65000</v>
      </c>
      <c r="I2045" s="57"/>
      <c r="J2045" s="58"/>
      <c r="K2045" s="58"/>
      <c r="L2045" s="57" t="s">
        <v>7419</v>
      </c>
      <c r="M2045" s="57"/>
      <c r="N2045" t="s">
        <v>10939</v>
      </c>
      <c r="T2045" s="2">
        <v>45</v>
      </c>
      <c r="U2045" s="2">
        <f t="shared" si="107"/>
        <v>9</v>
      </c>
    </row>
    <row r="2046" spans="1:21" customFormat="1" ht="15" x14ac:dyDescent="0.25">
      <c r="A2046" s="38" t="s">
        <v>5189</v>
      </c>
      <c r="B2046" s="39" t="s">
        <v>4087</v>
      </c>
      <c r="C2046" s="40" t="s">
        <v>4088</v>
      </c>
      <c r="D2046" s="57"/>
      <c r="E2046" s="45">
        <v>3</v>
      </c>
      <c r="F2046" s="45">
        <v>1440000</v>
      </c>
      <c r="G2046" s="42">
        <f t="shared" si="106"/>
        <v>55.384615384615387</v>
      </c>
      <c r="H2046" s="43">
        <f t="shared" si="105"/>
        <v>480000</v>
      </c>
      <c r="I2046" s="57"/>
      <c r="J2046" s="58"/>
      <c r="K2046" s="58"/>
      <c r="L2046" s="57" t="s">
        <v>7419</v>
      </c>
      <c r="M2046" s="57"/>
      <c r="N2046" t="s">
        <v>10939</v>
      </c>
      <c r="O2046" s="2"/>
      <c r="P2046" s="2"/>
      <c r="Q2046" s="2"/>
      <c r="R2046" s="2"/>
      <c r="S2046" s="2"/>
      <c r="T2046" s="2">
        <v>1</v>
      </c>
      <c r="U2046" s="2">
        <f t="shared" si="107"/>
        <v>2</v>
      </c>
    </row>
    <row r="2047" spans="1:21" customFormat="1" ht="15" x14ac:dyDescent="0.25">
      <c r="A2047" s="38" t="s">
        <v>5189</v>
      </c>
      <c r="B2047" s="39" t="s">
        <v>4089</v>
      </c>
      <c r="C2047" s="40" t="s">
        <v>4090</v>
      </c>
      <c r="D2047" s="57"/>
      <c r="E2047" s="45">
        <v>4</v>
      </c>
      <c r="F2047" s="45">
        <v>920000</v>
      </c>
      <c r="G2047" s="42">
        <f t="shared" si="106"/>
        <v>35.384615384615387</v>
      </c>
      <c r="H2047" s="43">
        <f t="shared" si="105"/>
        <v>230000</v>
      </c>
      <c r="I2047" s="57"/>
      <c r="J2047" s="58"/>
      <c r="K2047" s="58"/>
      <c r="L2047" s="57" t="s">
        <v>7419</v>
      </c>
      <c r="M2047" s="57"/>
      <c r="N2047" t="s">
        <v>10939</v>
      </c>
      <c r="T2047" s="2">
        <v>0</v>
      </c>
      <c r="U2047" s="2">
        <f t="shared" si="107"/>
        <v>4</v>
      </c>
    </row>
    <row r="2048" spans="1:21" customFormat="1" ht="15" x14ac:dyDescent="0.25">
      <c r="A2048" s="38" t="s">
        <v>5189</v>
      </c>
      <c r="B2048" s="39" t="s">
        <v>4091</v>
      </c>
      <c r="C2048" s="40" t="s">
        <v>4092</v>
      </c>
      <c r="D2048" s="57"/>
      <c r="E2048" s="45">
        <v>5</v>
      </c>
      <c r="F2048" s="45">
        <v>3150000</v>
      </c>
      <c r="G2048" s="42">
        <f t="shared" si="106"/>
        <v>121.15384615384616</v>
      </c>
      <c r="H2048" s="43">
        <f t="shared" si="105"/>
        <v>630000</v>
      </c>
      <c r="I2048" s="57"/>
      <c r="J2048" s="58"/>
      <c r="K2048" s="58"/>
      <c r="L2048" s="57" t="s">
        <v>7419</v>
      </c>
      <c r="M2048" s="57"/>
      <c r="N2048" t="s">
        <v>10939</v>
      </c>
      <c r="T2048" s="2">
        <v>4</v>
      </c>
      <c r="U2048" s="2">
        <f t="shared" si="107"/>
        <v>1</v>
      </c>
    </row>
    <row r="2049" spans="1:21" customFormat="1" ht="15" x14ac:dyDescent="0.25">
      <c r="A2049" s="38" t="s">
        <v>5189</v>
      </c>
      <c r="B2049" s="39" t="s">
        <v>4093</v>
      </c>
      <c r="C2049" s="40" t="s">
        <v>4094</v>
      </c>
      <c r="D2049" s="57"/>
      <c r="E2049" s="45">
        <v>2</v>
      </c>
      <c r="F2049" s="45">
        <v>36200000</v>
      </c>
      <c r="G2049" s="42">
        <f t="shared" si="106"/>
        <v>1392.3076923076924</v>
      </c>
      <c r="H2049" s="43">
        <f t="shared" si="105"/>
        <v>18100000</v>
      </c>
      <c r="I2049" s="57"/>
      <c r="J2049" s="58"/>
      <c r="K2049" s="58"/>
      <c r="L2049" s="57" t="s">
        <v>7419</v>
      </c>
      <c r="M2049" s="57"/>
      <c r="N2049" t="s">
        <v>10939</v>
      </c>
      <c r="T2049" s="2">
        <v>2</v>
      </c>
      <c r="U2049" s="2">
        <f t="shared" si="107"/>
        <v>0</v>
      </c>
    </row>
    <row r="2050" spans="1:21" customFormat="1" ht="15" x14ac:dyDescent="0.25">
      <c r="A2050" s="38" t="s">
        <v>5189</v>
      </c>
      <c r="B2050" s="39" t="s">
        <v>4095</v>
      </c>
      <c r="C2050" s="40" t="s">
        <v>4096</v>
      </c>
      <c r="D2050" s="57"/>
      <c r="E2050" s="45">
        <v>1</v>
      </c>
      <c r="F2050" s="45">
        <v>7000000</v>
      </c>
      <c r="G2050" s="42">
        <f t="shared" si="106"/>
        <v>269.23076923076923</v>
      </c>
      <c r="H2050" s="43">
        <f t="shared" si="105"/>
        <v>7000000</v>
      </c>
      <c r="I2050" s="57"/>
      <c r="J2050" s="58"/>
      <c r="K2050" s="58"/>
      <c r="L2050" s="57" t="s">
        <v>7419</v>
      </c>
      <c r="M2050" s="57"/>
      <c r="N2050" t="s">
        <v>10939</v>
      </c>
      <c r="T2050" s="2">
        <v>1</v>
      </c>
      <c r="U2050" s="2">
        <f t="shared" si="107"/>
        <v>0</v>
      </c>
    </row>
    <row r="2051" spans="1:21" customFormat="1" ht="15" x14ac:dyDescent="0.25">
      <c r="A2051" s="38" t="s">
        <v>5189</v>
      </c>
      <c r="B2051" s="39" t="s">
        <v>4097</v>
      </c>
      <c r="C2051" s="40" t="s">
        <v>4098</v>
      </c>
      <c r="D2051" s="57"/>
      <c r="E2051" s="45">
        <v>2</v>
      </c>
      <c r="F2051" s="45">
        <v>11606000</v>
      </c>
      <c r="G2051" s="42">
        <f t="shared" si="106"/>
        <v>446.38461538461536</v>
      </c>
      <c r="H2051" s="43">
        <f t="shared" si="105"/>
        <v>5803000</v>
      </c>
      <c r="I2051" s="57"/>
      <c r="J2051" s="58"/>
      <c r="K2051" s="58"/>
      <c r="L2051" s="57" t="s">
        <v>7419</v>
      </c>
      <c r="M2051" s="57"/>
      <c r="N2051" t="s">
        <v>10939</v>
      </c>
      <c r="T2051" s="2">
        <v>2</v>
      </c>
      <c r="U2051" s="2">
        <f t="shared" si="107"/>
        <v>0</v>
      </c>
    </row>
    <row r="2052" spans="1:21" customFormat="1" ht="15" x14ac:dyDescent="0.25">
      <c r="A2052" s="38" t="s">
        <v>5189</v>
      </c>
      <c r="B2052" s="39" t="s">
        <v>4099</v>
      </c>
      <c r="C2052" s="40" t="s">
        <v>4100</v>
      </c>
      <c r="D2052" s="57"/>
      <c r="E2052" s="45">
        <v>2</v>
      </c>
      <c r="F2052" s="45">
        <v>18316000</v>
      </c>
      <c r="G2052" s="42">
        <f t="shared" si="106"/>
        <v>704.46153846153845</v>
      </c>
      <c r="H2052" s="43">
        <f t="shared" si="105"/>
        <v>9158000</v>
      </c>
      <c r="I2052" s="57"/>
      <c r="J2052" s="58"/>
      <c r="K2052" s="58"/>
      <c r="L2052" s="57" t="s">
        <v>7419</v>
      </c>
      <c r="M2052" s="57"/>
      <c r="N2052" t="s">
        <v>10939</v>
      </c>
      <c r="T2052" s="2">
        <v>2</v>
      </c>
      <c r="U2052" s="2">
        <f t="shared" si="107"/>
        <v>0</v>
      </c>
    </row>
    <row r="2053" spans="1:21" customFormat="1" ht="15" x14ac:dyDescent="0.25">
      <c r="A2053" s="38" t="s">
        <v>5189</v>
      </c>
      <c r="B2053" s="39" t="s">
        <v>4101</v>
      </c>
      <c r="C2053" s="40" t="s">
        <v>4102</v>
      </c>
      <c r="D2053" s="57"/>
      <c r="E2053" s="45">
        <v>1</v>
      </c>
      <c r="F2053" s="45">
        <v>11800000</v>
      </c>
      <c r="G2053" s="42">
        <f t="shared" si="106"/>
        <v>453.84615384615387</v>
      </c>
      <c r="H2053" s="43">
        <f t="shared" ref="H2053:H2116" si="108">IFERROR(F2053/E2053,0)</f>
        <v>11800000</v>
      </c>
      <c r="I2053" s="57"/>
      <c r="J2053" s="58"/>
      <c r="K2053" s="58"/>
      <c r="L2053" s="57" t="s">
        <v>7419</v>
      </c>
      <c r="M2053" s="57"/>
      <c r="N2053" t="s">
        <v>10939</v>
      </c>
      <c r="T2053" s="2">
        <v>1</v>
      </c>
      <c r="U2053" s="2">
        <f t="shared" si="107"/>
        <v>0</v>
      </c>
    </row>
    <row r="2054" spans="1:21" customFormat="1" ht="15" x14ac:dyDescent="0.25">
      <c r="A2054" s="38" t="s">
        <v>5189</v>
      </c>
      <c r="B2054" s="39" t="s">
        <v>4103</v>
      </c>
      <c r="C2054" s="40" t="s">
        <v>4104</v>
      </c>
      <c r="D2054" s="57"/>
      <c r="E2054" s="45">
        <v>1</v>
      </c>
      <c r="F2054" s="45">
        <v>2378000</v>
      </c>
      <c r="G2054" s="42">
        <f t="shared" ref="G2054:G2117" si="109">+F2054/$G$1</f>
        <v>91.461538461538467</v>
      </c>
      <c r="H2054" s="43">
        <f t="shared" si="108"/>
        <v>2378000</v>
      </c>
      <c r="I2054" s="57"/>
      <c r="J2054" s="58"/>
      <c r="K2054" s="58"/>
      <c r="L2054" s="57" t="s">
        <v>7419</v>
      </c>
      <c r="M2054" s="57"/>
      <c r="N2054" t="s">
        <v>10939</v>
      </c>
      <c r="T2054" s="2">
        <v>3</v>
      </c>
      <c r="U2054" s="2">
        <f t="shared" ref="U2054:U2117" si="110">+E2054-T2054</f>
        <v>-2</v>
      </c>
    </row>
    <row r="2055" spans="1:21" customFormat="1" ht="15" x14ac:dyDescent="0.25">
      <c r="A2055" s="38" t="s">
        <v>5189</v>
      </c>
      <c r="B2055" s="39" t="s">
        <v>4105</v>
      </c>
      <c r="C2055" s="40" t="s">
        <v>4106</v>
      </c>
      <c r="D2055" s="57"/>
      <c r="E2055" s="45">
        <v>4</v>
      </c>
      <c r="F2055" s="45">
        <v>164000</v>
      </c>
      <c r="G2055" s="42">
        <f t="shared" si="109"/>
        <v>6.3076923076923075</v>
      </c>
      <c r="H2055" s="43">
        <f t="shared" si="108"/>
        <v>41000</v>
      </c>
      <c r="I2055" s="57"/>
      <c r="J2055" s="58"/>
      <c r="K2055" s="58"/>
      <c r="L2055" s="57" t="s">
        <v>7419</v>
      </c>
      <c r="M2055" s="57"/>
      <c r="N2055" t="s">
        <v>10939</v>
      </c>
      <c r="T2055" s="2">
        <v>2</v>
      </c>
      <c r="U2055" s="2">
        <f t="shared" si="110"/>
        <v>2</v>
      </c>
    </row>
    <row r="2056" spans="1:21" customFormat="1" ht="15" x14ac:dyDescent="0.25">
      <c r="A2056" s="38" t="s">
        <v>5189</v>
      </c>
      <c r="B2056" s="39" t="s">
        <v>4107</v>
      </c>
      <c r="C2056" s="40" t="s">
        <v>4108</v>
      </c>
      <c r="D2056" s="57"/>
      <c r="E2056" s="45">
        <v>2</v>
      </c>
      <c r="F2056" s="45">
        <v>3600000</v>
      </c>
      <c r="G2056" s="42">
        <f t="shared" si="109"/>
        <v>138.46153846153845</v>
      </c>
      <c r="H2056" s="43">
        <f t="shared" si="108"/>
        <v>1800000</v>
      </c>
      <c r="I2056" s="57"/>
      <c r="J2056" s="58"/>
      <c r="K2056" s="58"/>
      <c r="L2056" s="57" t="s">
        <v>7419</v>
      </c>
      <c r="M2056" s="57"/>
      <c r="N2056" t="s">
        <v>10939</v>
      </c>
      <c r="T2056" s="2">
        <v>2</v>
      </c>
      <c r="U2056" s="2">
        <f t="shared" si="110"/>
        <v>0</v>
      </c>
    </row>
    <row r="2057" spans="1:21" customFormat="1" ht="15" x14ac:dyDescent="0.25">
      <c r="A2057" s="38" t="s">
        <v>5189</v>
      </c>
      <c r="B2057" s="39" t="s">
        <v>4109</v>
      </c>
      <c r="C2057" s="40" t="s">
        <v>4110</v>
      </c>
      <c r="D2057" s="57"/>
      <c r="E2057" s="45">
        <v>1</v>
      </c>
      <c r="F2057" s="45">
        <v>5400000</v>
      </c>
      <c r="G2057" s="42">
        <f t="shared" si="109"/>
        <v>207.69230769230768</v>
      </c>
      <c r="H2057" s="43">
        <f t="shared" si="108"/>
        <v>5400000</v>
      </c>
      <c r="I2057" s="57"/>
      <c r="J2057" s="58"/>
      <c r="K2057" s="58"/>
      <c r="L2057" s="57" t="s">
        <v>7419</v>
      </c>
      <c r="M2057" s="57"/>
      <c r="N2057" t="s">
        <v>10939</v>
      </c>
      <c r="T2057" s="2">
        <v>1</v>
      </c>
      <c r="U2057" s="2">
        <f t="shared" si="110"/>
        <v>0</v>
      </c>
    </row>
    <row r="2058" spans="1:21" customFormat="1" ht="15" x14ac:dyDescent="0.25">
      <c r="A2058" s="38" t="s">
        <v>5189</v>
      </c>
      <c r="B2058" s="39" t="s">
        <v>4111</v>
      </c>
      <c r="C2058" s="40" t="s">
        <v>4112</v>
      </c>
      <c r="D2058" s="57"/>
      <c r="E2058" s="45">
        <v>5</v>
      </c>
      <c r="F2058" s="45">
        <v>7500000</v>
      </c>
      <c r="G2058" s="42">
        <f t="shared" si="109"/>
        <v>288.46153846153845</v>
      </c>
      <c r="H2058" s="43">
        <f t="shared" si="108"/>
        <v>1500000</v>
      </c>
      <c r="I2058" s="57"/>
      <c r="J2058" s="58"/>
      <c r="K2058" s="58"/>
      <c r="L2058" s="57" t="s">
        <v>7419</v>
      </c>
      <c r="M2058" s="57"/>
      <c r="N2058" t="s">
        <v>10939</v>
      </c>
      <c r="T2058" s="2">
        <v>5</v>
      </c>
      <c r="U2058" s="2">
        <f t="shared" si="110"/>
        <v>0</v>
      </c>
    </row>
    <row r="2059" spans="1:21" customFormat="1" ht="15" x14ac:dyDescent="0.25">
      <c r="A2059" s="38" t="s">
        <v>5189</v>
      </c>
      <c r="B2059" s="39" t="s">
        <v>4113</v>
      </c>
      <c r="C2059" s="40" t="s">
        <v>4114</v>
      </c>
      <c r="D2059" s="57"/>
      <c r="E2059" s="45">
        <v>11</v>
      </c>
      <c r="F2059" s="45">
        <v>65230000</v>
      </c>
      <c r="G2059" s="42">
        <f t="shared" si="109"/>
        <v>2508.8461538461538</v>
      </c>
      <c r="H2059" s="43">
        <f t="shared" si="108"/>
        <v>5930000</v>
      </c>
      <c r="I2059" s="57"/>
      <c r="J2059" s="58"/>
      <c r="K2059" s="58"/>
      <c r="L2059" s="57" t="s">
        <v>7419</v>
      </c>
      <c r="M2059" s="57"/>
      <c r="N2059" t="s">
        <v>10939</v>
      </c>
      <c r="O2059" s="2"/>
      <c r="P2059" s="2"/>
      <c r="Q2059" s="2"/>
      <c r="R2059" s="2"/>
      <c r="S2059" s="2"/>
      <c r="T2059" s="2">
        <v>8</v>
      </c>
      <c r="U2059" s="2">
        <f t="shared" si="110"/>
        <v>3</v>
      </c>
    </row>
    <row r="2060" spans="1:21" customFormat="1" ht="15" x14ac:dyDescent="0.25">
      <c r="A2060" s="38" t="s">
        <v>5189</v>
      </c>
      <c r="B2060" s="39" t="s">
        <v>4115</v>
      </c>
      <c r="C2060" s="40" t="s">
        <v>4116</v>
      </c>
      <c r="D2060" s="57"/>
      <c r="E2060" s="45">
        <v>24</v>
      </c>
      <c r="F2060" s="45">
        <v>3960000</v>
      </c>
      <c r="G2060" s="42">
        <f t="shared" si="109"/>
        <v>152.30769230769232</v>
      </c>
      <c r="H2060" s="43">
        <f t="shared" si="108"/>
        <v>165000</v>
      </c>
      <c r="I2060" s="57"/>
      <c r="J2060" s="58"/>
      <c r="K2060" s="58"/>
      <c r="L2060" s="57" t="s">
        <v>7419</v>
      </c>
      <c r="M2060" s="57"/>
      <c r="N2060" t="s">
        <v>10939</v>
      </c>
      <c r="T2060" s="2">
        <v>1</v>
      </c>
      <c r="U2060" s="2">
        <f t="shared" si="110"/>
        <v>23</v>
      </c>
    </row>
    <row r="2061" spans="1:21" customFormat="1" ht="15" x14ac:dyDescent="0.25">
      <c r="A2061" s="38" t="s">
        <v>5189</v>
      </c>
      <c r="B2061" s="39" t="s">
        <v>4117</v>
      </c>
      <c r="C2061" s="40" t="s">
        <v>4118</v>
      </c>
      <c r="D2061" s="57"/>
      <c r="E2061" s="45">
        <v>30</v>
      </c>
      <c r="F2061" s="45">
        <v>2460000</v>
      </c>
      <c r="G2061" s="42">
        <f t="shared" si="109"/>
        <v>94.615384615384613</v>
      </c>
      <c r="H2061" s="43">
        <f t="shared" si="108"/>
        <v>82000</v>
      </c>
      <c r="I2061" s="57"/>
      <c r="J2061" s="58"/>
      <c r="K2061" s="58"/>
      <c r="L2061" s="57" t="s">
        <v>7419</v>
      </c>
      <c r="M2061" s="57"/>
      <c r="N2061" t="s">
        <v>10939</v>
      </c>
      <c r="T2061" s="2">
        <v>30</v>
      </c>
      <c r="U2061" s="2">
        <f t="shared" si="110"/>
        <v>0</v>
      </c>
    </row>
    <row r="2062" spans="1:21" customFormat="1" ht="15" x14ac:dyDescent="0.25">
      <c r="A2062" s="38" t="s">
        <v>5189</v>
      </c>
      <c r="B2062" s="39" t="s">
        <v>4119</v>
      </c>
      <c r="C2062" s="40" t="s">
        <v>4120</v>
      </c>
      <c r="D2062" s="57"/>
      <c r="E2062" s="45">
        <v>30</v>
      </c>
      <c r="F2062" s="45">
        <v>4350000</v>
      </c>
      <c r="G2062" s="42">
        <f t="shared" si="109"/>
        <v>167.30769230769232</v>
      </c>
      <c r="H2062" s="43">
        <f t="shared" si="108"/>
        <v>145000</v>
      </c>
      <c r="I2062" s="57"/>
      <c r="J2062" s="58"/>
      <c r="K2062" s="58"/>
      <c r="L2062" s="57" t="s">
        <v>7419</v>
      </c>
      <c r="M2062" s="57"/>
      <c r="N2062" t="s">
        <v>10939</v>
      </c>
      <c r="T2062" s="2">
        <v>30</v>
      </c>
      <c r="U2062" s="2">
        <f t="shared" si="110"/>
        <v>0</v>
      </c>
    </row>
    <row r="2063" spans="1:21" customFormat="1" ht="15" x14ac:dyDescent="0.25">
      <c r="A2063" s="38" t="s">
        <v>5189</v>
      </c>
      <c r="B2063" s="39" t="s">
        <v>4121</v>
      </c>
      <c r="C2063" s="40" t="s">
        <v>4122</v>
      </c>
      <c r="D2063" s="57"/>
      <c r="E2063" s="45">
        <v>81</v>
      </c>
      <c r="F2063" s="45">
        <v>505980.00000000023</v>
      </c>
      <c r="G2063" s="42">
        <f t="shared" si="109"/>
        <v>19.460769230769241</v>
      </c>
      <c r="H2063" s="43">
        <f t="shared" si="108"/>
        <v>6246.6666666666697</v>
      </c>
      <c r="I2063" s="57"/>
      <c r="J2063" s="58"/>
      <c r="K2063" s="58"/>
      <c r="L2063" s="57" t="s">
        <v>7419</v>
      </c>
      <c r="M2063" s="57"/>
      <c r="N2063" t="s">
        <v>10939</v>
      </c>
      <c r="T2063" s="2">
        <v>30</v>
      </c>
      <c r="U2063" s="2">
        <f t="shared" si="110"/>
        <v>51</v>
      </c>
    </row>
    <row r="2064" spans="1:21" customFormat="1" ht="15" x14ac:dyDescent="0.25">
      <c r="A2064" s="38" t="s">
        <v>5189</v>
      </c>
      <c r="B2064" s="39" t="s">
        <v>4123</v>
      </c>
      <c r="C2064" s="40" t="s">
        <v>4124</v>
      </c>
      <c r="D2064" s="57"/>
      <c r="E2064" s="45">
        <v>50</v>
      </c>
      <c r="F2064" s="45">
        <v>273000</v>
      </c>
      <c r="G2064" s="42">
        <f t="shared" si="109"/>
        <v>10.5</v>
      </c>
      <c r="H2064" s="43">
        <f t="shared" si="108"/>
        <v>5460</v>
      </c>
      <c r="I2064" s="57"/>
      <c r="J2064" s="58"/>
      <c r="K2064" s="58"/>
      <c r="L2064" s="57" t="s">
        <v>7419</v>
      </c>
      <c r="M2064" s="57"/>
      <c r="N2064" t="s">
        <v>10939</v>
      </c>
      <c r="T2064" s="2">
        <v>0</v>
      </c>
      <c r="U2064" s="2">
        <f t="shared" si="110"/>
        <v>50</v>
      </c>
    </row>
    <row r="2065" spans="1:21" customFormat="1" ht="15" x14ac:dyDescent="0.25">
      <c r="A2065" s="38" t="s">
        <v>5189</v>
      </c>
      <c r="B2065" s="39" t="s">
        <v>4125</v>
      </c>
      <c r="C2065" s="40" t="s">
        <v>4126</v>
      </c>
      <c r="D2065" s="57"/>
      <c r="E2065" s="45">
        <v>5</v>
      </c>
      <c r="F2065" s="45">
        <v>2750000</v>
      </c>
      <c r="G2065" s="42">
        <f t="shared" si="109"/>
        <v>105.76923076923077</v>
      </c>
      <c r="H2065" s="43">
        <f t="shared" si="108"/>
        <v>550000</v>
      </c>
      <c r="I2065" s="57"/>
      <c r="J2065" s="58"/>
      <c r="K2065" s="58"/>
      <c r="L2065" s="57" t="s">
        <v>7419</v>
      </c>
      <c r="M2065" s="57"/>
      <c r="N2065" t="s">
        <v>10939</v>
      </c>
      <c r="O2065" s="2"/>
      <c r="P2065" s="2"/>
      <c r="Q2065" s="2"/>
      <c r="R2065" s="2"/>
      <c r="S2065" s="2"/>
      <c r="T2065" s="2">
        <v>5</v>
      </c>
      <c r="U2065" s="2">
        <f t="shared" si="110"/>
        <v>0</v>
      </c>
    </row>
    <row r="2066" spans="1:21" customFormat="1" ht="15" x14ac:dyDescent="0.25">
      <c r="A2066" s="38" t="s">
        <v>5189</v>
      </c>
      <c r="B2066" s="39" t="s">
        <v>4127</v>
      </c>
      <c r="C2066" s="40" t="s">
        <v>4128</v>
      </c>
      <c r="D2066" s="57"/>
      <c r="E2066" s="45">
        <v>5</v>
      </c>
      <c r="F2066" s="45">
        <v>1300000</v>
      </c>
      <c r="G2066" s="42">
        <f t="shared" si="109"/>
        <v>50</v>
      </c>
      <c r="H2066" s="43">
        <f t="shared" si="108"/>
        <v>260000</v>
      </c>
      <c r="I2066" s="57"/>
      <c r="J2066" s="58"/>
      <c r="K2066" s="58"/>
      <c r="L2066" s="57" t="s">
        <v>7419</v>
      </c>
      <c r="M2066" s="57"/>
      <c r="N2066" t="s">
        <v>10939</v>
      </c>
      <c r="T2066" s="2">
        <v>2</v>
      </c>
      <c r="U2066" s="2">
        <f t="shared" si="110"/>
        <v>3</v>
      </c>
    </row>
    <row r="2067" spans="1:21" customFormat="1" ht="15" x14ac:dyDescent="0.25">
      <c r="A2067" s="38" t="s">
        <v>5189</v>
      </c>
      <c r="B2067" s="39" t="s">
        <v>4129</v>
      </c>
      <c r="C2067" s="40" t="s">
        <v>4130</v>
      </c>
      <c r="D2067" s="57"/>
      <c r="E2067" s="45">
        <v>3</v>
      </c>
      <c r="F2067" s="45">
        <v>984000</v>
      </c>
      <c r="G2067" s="42">
        <f t="shared" si="109"/>
        <v>37.846153846153847</v>
      </c>
      <c r="H2067" s="43">
        <f t="shared" si="108"/>
        <v>328000</v>
      </c>
      <c r="I2067" s="57"/>
      <c r="J2067" s="58"/>
      <c r="K2067" s="58"/>
      <c r="L2067" s="57" t="s">
        <v>7419</v>
      </c>
      <c r="M2067" s="57"/>
      <c r="N2067" t="s">
        <v>10939</v>
      </c>
      <c r="O2067" s="2"/>
      <c r="P2067" s="2"/>
      <c r="Q2067" s="2"/>
      <c r="R2067" s="2"/>
      <c r="S2067" s="2"/>
      <c r="T2067" s="2">
        <v>3</v>
      </c>
      <c r="U2067" s="2">
        <f t="shared" si="110"/>
        <v>0</v>
      </c>
    </row>
    <row r="2068" spans="1:21" customFormat="1" ht="15" x14ac:dyDescent="0.25">
      <c r="A2068" s="38" t="s">
        <v>5189</v>
      </c>
      <c r="B2068" s="39" t="s">
        <v>4131</v>
      </c>
      <c r="C2068" s="40" t="s">
        <v>4132</v>
      </c>
      <c r="D2068" s="57"/>
      <c r="E2068" s="45">
        <v>1</v>
      </c>
      <c r="F2068" s="45">
        <v>90000000</v>
      </c>
      <c r="G2068" s="42">
        <f t="shared" si="109"/>
        <v>3461.5384615384614</v>
      </c>
      <c r="H2068" s="43">
        <f t="shared" si="108"/>
        <v>90000000</v>
      </c>
      <c r="I2068" s="57"/>
      <c r="J2068" s="58"/>
      <c r="K2068" s="58"/>
      <c r="L2068" s="57" t="s">
        <v>7419</v>
      </c>
      <c r="M2068" s="57"/>
      <c r="N2068" t="s">
        <v>10939</v>
      </c>
      <c r="T2068" s="2">
        <v>1</v>
      </c>
      <c r="U2068" s="2">
        <f t="shared" si="110"/>
        <v>0</v>
      </c>
    </row>
    <row r="2069" spans="1:21" customFormat="1" ht="15" x14ac:dyDescent="0.25">
      <c r="A2069" s="38" t="s">
        <v>5189</v>
      </c>
      <c r="B2069" s="39" t="s">
        <v>4133</v>
      </c>
      <c r="C2069" s="40" t="s">
        <v>4134</v>
      </c>
      <c r="D2069" s="57"/>
      <c r="E2069" s="45">
        <v>18</v>
      </c>
      <c r="F2069" s="45">
        <v>2160000</v>
      </c>
      <c r="G2069" s="42">
        <f t="shared" si="109"/>
        <v>83.07692307692308</v>
      </c>
      <c r="H2069" s="43">
        <f t="shared" si="108"/>
        <v>120000</v>
      </c>
      <c r="I2069" s="57"/>
      <c r="J2069" s="58"/>
      <c r="K2069" s="58"/>
      <c r="L2069" s="57" t="s">
        <v>7419</v>
      </c>
      <c r="M2069" s="57"/>
      <c r="N2069" t="s">
        <v>10939</v>
      </c>
      <c r="T2069" s="2">
        <v>8</v>
      </c>
      <c r="U2069" s="2">
        <f t="shared" si="110"/>
        <v>10</v>
      </c>
    </row>
    <row r="2070" spans="1:21" customFormat="1" ht="15" x14ac:dyDescent="0.25">
      <c r="A2070" s="38" t="s">
        <v>5189</v>
      </c>
      <c r="B2070" s="39" t="s">
        <v>4135</v>
      </c>
      <c r="C2070" s="40" t="s">
        <v>4136</v>
      </c>
      <c r="D2070" s="57"/>
      <c r="E2070" s="45">
        <v>71</v>
      </c>
      <c r="F2070" s="45">
        <v>137953</v>
      </c>
      <c r="G2070" s="42">
        <f t="shared" si="109"/>
        <v>5.3058846153846151</v>
      </c>
      <c r="H2070" s="43">
        <f t="shared" si="108"/>
        <v>1943</v>
      </c>
      <c r="I2070" s="57"/>
      <c r="J2070" s="58"/>
      <c r="K2070" s="58"/>
      <c r="L2070" s="57" t="s">
        <v>7419</v>
      </c>
      <c r="M2070" s="57"/>
      <c r="N2070" t="s">
        <v>10939</v>
      </c>
      <c r="T2070" s="2">
        <v>32</v>
      </c>
      <c r="U2070" s="2">
        <f t="shared" si="110"/>
        <v>39</v>
      </c>
    </row>
    <row r="2071" spans="1:21" customFormat="1" ht="15" x14ac:dyDescent="0.25">
      <c r="A2071" s="38" t="s">
        <v>5189</v>
      </c>
      <c r="B2071" s="39" t="s">
        <v>4137</v>
      </c>
      <c r="C2071" s="40" t="s">
        <v>4138</v>
      </c>
      <c r="D2071" s="57"/>
      <c r="E2071" s="45">
        <v>27</v>
      </c>
      <c r="F2071" s="45">
        <v>1242000</v>
      </c>
      <c r="G2071" s="42">
        <f t="shared" si="109"/>
        <v>47.769230769230766</v>
      </c>
      <c r="H2071" s="43">
        <f t="shared" si="108"/>
        <v>46000</v>
      </c>
      <c r="I2071" s="57"/>
      <c r="J2071" s="58"/>
      <c r="K2071" s="58"/>
      <c r="L2071" s="57" t="s">
        <v>7419</v>
      </c>
      <c r="M2071" s="57"/>
      <c r="N2071" t="s">
        <v>10939</v>
      </c>
      <c r="T2071" s="2">
        <v>62</v>
      </c>
      <c r="U2071" s="2">
        <f t="shared" si="110"/>
        <v>-35</v>
      </c>
    </row>
    <row r="2072" spans="1:21" customFormat="1" ht="15" x14ac:dyDescent="0.25">
      <c r="A2072" s="38" t="s">
        <v>5189</v>
      </c>
      <c r="B2072" s="39" t="s">
        <v>4139</v>
      </c>
      <c r="C2072" s="40" t="s">
        <v>4140</v>
      </c>
      <c r="D2072" s="57"/>
      <c r="E2072" s="45">
        <v>45</v>
      </c>
      <c r="F2072" s="45">
        <v>1620000</v>
      </c>
      <c r="G2072" s="42">
        <f t="shared" si="109"/>
        <v>62.307692307692307</v>
      </c>
      <c r="H2072" s="43">
        <f t="shared" si="108"/>
        <v>36000</v>
      </c>
      <c r="I2072" s="57"/>
      <c r="J2072" s="58"/>
      <c r="K2072" s="58"/>
      <c r="L2072" s="57" t="s">
        <v>7419</v>
      </c>
      <c r="M2072" s="57"/>
      <c r="N2072" t="s">
        <v>10939</v>
      </c>
      <c r="T2072" s="2">
        <v>0</v>
      </c>
      <c r="U2072" s="2">
        <f t="shared" si="110"/>
        <v>45</v>
      </c>
    </row>
    <row r="2073" spans="1:21" customFormat="1" ht="15" x14ac:dyDescent="0.25">
      <c r="A2073" s="38" t="s">
        <v>5189</v>
      </c>
      <c r="B2073" s="39" t="s">
        <v>4141</v>
      </c>
      <c r="C2073" s="40" t="s">
        <v>4142</v>
      </c>
      <c r="D2073" s="57"/>
      <c r="E2073" s="45">
        <v>2</v>
      </c>
      <c r="F2073" s="45">
        <v>1700000</v>
      </c>
      <c r="G2073" s="42">
        <f t="shared" si="109"/>
        <v>65.384615384615387</v>
      </c>
      <c r="H2073" s="43">
        <f t="shared" si="108"/>
        <v>850000</v>
      </c>
      <c r="I2073" s="57"/>
      <c r="J2073" s="58"/>
      <c r="K2073" s="58"/>
      <c r="L2073" s="57" t="s">
        <v>7419</v>
      </c>
      <c r="M2073" s="57"/>
      <c r="N2073" t="s">
        <v>10939</v>
      </c>
      <c r="T2073" s="2">
        <v>0</v>
      </c>
      <c r="U2073" s="2">
        <f t="shared" si="110"/>
        <v>2</v>
      </c>
    </row>
    <row r="2074" spans="1:21" customFormat="1" ht="15" x14ac:dyDescent="0.25">
      <c r="A2074" s="38" t="s">
        <v>5189</v>
      </c>
      <c r="B2074" s="39" t="s">
        <v>4143</v>
      </c>
      <c r="C2074" s="40" t="s">
        <v>4144</v>
      </c>
      <c r="D2074" s="57"/>
      <c r="E2074" s="45">
        <v>100</v>
      </c>
      <c r="F2074" s="45">
        <v>3000000</v>
      </c>
      <c r="G2074" s="42">
        <f t="shared" si="109"/>
        <v>115.38461538461539</v>
      </c>
      <c r="H2074" s="43">
        <f t="shared" si="108"/>
        <v>30000</v>
      </c>
      <c r="I2074" s="57"/>
      <c r="J2074" s="58"/>
      <c r="K2074" s="58"/>
      <c r="L2074" s="57" t="s">
        <v>7419</v>
      </c>
      <c r="M2074" s="57"/>
      <c r="N2074" t="s">
        <v>10939</v>
      </c>
      <c r="T2074" s="2">
        <v>100</v>
      </c>
      <c r="U2074" s="2">
        <f t="shared" si="110"/>
        <v>0</v>
      </c>
    </row>
    <row r="2075" spans="1:21" customFormat="1" ht="15" x14ac:dyDescent="0.25">
      <c r="A2075" s="38" t="s">
        <v>5189</v>
      </c>
      <c r="B2075" s="39" t="s">
        <v>4145</v>
      </c>
      <c r="C2075" s="40" t="s">
        <v>4146</v>
      </c>
      <c r="D2075" s="57"/>
      <c r="E2075" s="45">
        <v>4</v>
      </c>
      <c r="F2075" s="45">
        <v>2152000</v>
      </c>
      <c r="G2075" s="42">
        <f t="shared" si="109"/>
        <v>82.769230769230774</v>
      </c>
      <c r="H2075" s="43">
        <f t="shared" si="108"/>
        <v>538000</v>
      </c>
      <c r="I2075" s="57"/>
      <c r="J2075" s="58"/>
      <c r="K2075" s="58"/>
      <c r="L2075" s="57" t="s">
        <v>7419</v>
      </c>
      <c r="M2075" s="57"/>
      <c r="N2075" t="s">
        <v>10939</v>
      </c>
      <c r="T2075" s="2">
        <v>4</v>
      </c>
      <c r="U2075" s="2">
        <f t="shared" si="110"/>
        <v>0</v>
      </c>
    </row>
    <row r="2076" spans="1:21" customFormat="1" ht="15" x14ac:dyDescent="0.25">
      <c r="A2076" s="38" t="s">
        <v>5189</v>
      </c>
      <c r="B2076" s="39" t="s">
        <v>4147</v>
      </c>
      <c r="C2076" s="40" t="s">
        <v>4148</v>
      </c>
      <c r="D2076" s="57"/>
      <c r="E2076" s="45">
        <v>44</v>
      </c>
      <c r="F2076" s="45">
        <v>96580</v>
      </c>
      <c r="G2076" s="42">
        <f t="shared" si="109"/>
        <v>3.7146153846153847</v>
      </c>
      <c r="H2076" s="43">
        <f t="shared" si="108"/>
        <v>2195</v>
      </c>
      <c r="I2076" s="57"/>
      <c r="J2076" s="58"/>
      <c r="K2076" s="58"/>
      <c r="L2076" s="57" t="s">
        <v>7419</v>
      </c>
      <c r="M2076" s="57"/>
      <c r="N2076" t="s">
        <v>10939</v>
      </c>
      <c r="T2076" s="2">
        <v>38</v>
      </c>
      <c r="U2076" s="2">
        <f t="shared" si="110"/>
        <v>6</v>
      </c>
    </row>
    <row r="2077" spans="1:21" customFormat="1" ht="15" x14ac:dyDescent="0.25">
      <c r="A2077" s="38" t="s">
        <v>5189</v>
      </c>
      <c r="B2077" s="39" t="s">
        <v>4149</v>
      </c>
      <c r="C2077" s="40" t="s">
        <v>4150</v>
      </c>
      <c r="D2077" s="57"/>
      <c r="E2077" s="45">
        <v>6</v>
      </c>
      <c r="F2077" s="45">
        <v>44653750</v>
      </c>
      <c r="G2077" s="42">
        <f t="shared" si="109"/>
        <v>1717.4519230769231</v>
      </c>
      <c r="H2077" s="43">
        <f t="shared" si="108"/>
        <v>7442291.666666667</v>
      </c>
      <c r="I2077" s="57"/>
      <c r="J2077" s="58"/>
      <c r="K2077" s="58"/>
      <c r="L2077" s="57" t="s">
        <v>7419</v>
      </c>
      <c r="M2077" s="57"/>
      <c r="N2077" t="s">
        <v>10939</v>
      </c>
      <c r="T2077" s="2">
        <v>4</v>
      </c>
      <c r="U2077" s="2">
        <f t="shared" si="110"/>
        <v>2</v>
      </c>
    </row>
    <row r="2078" spans="1:21" customFormat="1" ht="15" x14ac:dyDescent="0.25">
      <c r="A2078" s="38" t="s">
        <v>5189</v>
      </c>
      <c r="B2078" s="39" t="s">
        <v>4151</v>
      </c>
      <c r="C2078" s="40" t="s">
        <v>4152</v>
      </c>
      <c r="D2078" s="57"/>
      <c r="E2078" s="45">
        <v>4</v>
      </c>
      <c r="F2078" s="45">
        <v>8200000</v>
      </c>
      <c r="G2078" s="42">
        <f t="shared" si="109"/>
        <v>315.38461538461536</v>
      </c>
      <c r="H2078" s="43">
        <f t="shared" si="108"/>
        <v>2050000</v>
      </c>
      <c r="I2078" s="57"/>
      <c r="J2078" s="58"/>
      <c r="K2078" s="58"/>
      <c r="L2078" s="57" t="s">
        <v>7419</v>
      </c>
      <c r="M2078" s="57"/>
      <c r="N2078" t="s">
        <v>10939</v>
      </c>
      <c r="T2078" s="2">
        <v>4</v>
      </c>
      <c r="U2078" s="2">
        <f t="shared" si="110"/>
        <v>0</v>
      </c>
    </row>
    <row r="2079" spans="1:21" customFormat="1" ht="15" x14ac:dyDescent="0.25">
      <c r="A2079" s="38" t="s">
        <v>5189</v>
      </c>
      <c r="B2079" s="39" t="s">
        <v>4153</v>
      </c>
      <c r="C2079" s="40" t="s">
        <v>4154</v>
      </c>
      <c r="D2079" s="57"/>
      <c r="E2079" s="45">
        <v>2</v>
      </c>
      <c r="F2079" s="45">
        <v>2200000</v>
      </c>
      <c r="G2079" s="42">
        <f t="shared" si="109"/>
        <v>84.615384615384613</v>
      </c>
      <c r="H2079" s="43">
        <f t="shared" si="108"/>
        <v>1100000</v>
      </c>
      <c r="I2079" s="57"/>
      <c r="J2079" s="58"/>
      <c r="K2079" s="58"/>
      <c r="L2079" s="57" t="s">
        <v>7419</v>
      </c>
      <c r="M2079" s="57"/>
      <c r="N2079" t="s">
        <v>10939</v>
      </c>
      <c r="T2079" s="2">
        <v>2</v>
      </c>
      <c r="U2079" s="2">
        <f t="shared" si="110"/>
        <v>0</v>
      </c>
    </row>
    <row r="2080" spans="1:21" customFormat="1" ht="15" x14ac:dyDescent="0.25">
      <c r="A2080" s="38" t="s">
        <v>5189</v>
      </c>
      <c r="B2080" s="39" t="s">
        <v>4155</v>
      </c>
      <c r="C2080" s="40" t="s">
        <v>4156</v>
      </c>
      <c r="D2080" s="57"/>
      <c r="E2080" s="45">
        <v>3</v>
      </c>
      <c r="F2080" s="45">
        <v>2042700</v>
      </c>
      <c r="G2080" s="42">
        <f t="shared" si="109"/>
        <v>78.565384615384616</v>
      </c>
      <c r="H2080" s="43">
        <f t="shared" si="108"/>
        <v>680900</v>
      </c>
      <c r="I2080" s="57"/>
      <c r="J2080" s="58"/>
      <c r="K2080" s="58"/>
      <c r="L2080" s="57" t="s">
        <v>7419</v>
      </c>
      <c r="M2080" s="57"/>
      <c r="N2080" t="s">
        <v>10939</v>
      </c>
      <c r="T2080" s="2">
        <v>3</v>
      </c>
      <c r="U2080" s="2">
        <f t="shared" si="110"/>
        <v>0</v>
      </c>
    </row>
    <row r="2081" spans="1:21" customFormat="1" ht="15" x14ac:dyDescent="0.25">
      <c r="A2081" s="38" t="s">
        <v>5189</v>
      </c>
      <c r="B2081" s="39" t="s">
        <v>4157</v>
      </c>
      <c r="C2081" s="40" t="s">
        <v>4158</v>
      </c>
      <c r="D2081" s="57"/>
      <c r="E2081" s="45">
        <v>1</v>
      </c>
      <c r="F2081" s="45">
        <v>258000</v>
      </c>
      <c r="G2081" s="42">
        <f t="shared" si="109"/>
        <v>9.9230769230769234</v>
      </c>
      <c r="H2081" s="43">
        <f t="shared" si="108"/>
        <v>258000</v>
      </c>
      <c r="I2081" s="57"/>
      <c r="J2081" s="58"/>
      <c r="K2081" s="58"/>
      <c r="L2081" s="57" t="s">
        <v>7419</v>
      </c>
      <c r="M2081" s="57"/>
      <c r="N2081" t="s">
        <v>10939</v>
      </c>
      <c r="T2081" s="2">
        <v>1</v>
      </c>
      <c r="U2081" s="2">
        <f t="shared" si="110"/>
        <v>0</v>
      </c>
    </row>
    <row r="2082" spans="1:21" customFormat="1" ht="15" x14ac:dyDescent="0.25">
      <c r="A2082" s="38" t="s">
        <v>5189</v>
      </c>
      <c r="B2082" s="39" t="s">
        <v>4159</v>
      </c>
      <c r="C2082" s="40" t="s">
        <v>4160</v>
      </c>
      <c r="D2082" s="57"/>
      <c r="E2082" s="45">
        <v>10</v>
      </c>
      <c r="F2082" s="45">
        <v>13184400</v>
      </c>
      <c r="G2082" s="42">
        <f t="shared" si="109"/>
        <v>507.09230769230771</v>
      </c>
      <c r="H2082" s="43">
        <f t="shared" si="108"/>
        <v>1318440</v>
      </c>
      <c r="I2082" s="57"/>
      <c r="J2082" s="58"/>
      <c r="K2082" s="58"/>
      <c r="L2082" s="57" t="s">
        <v>7419</v>
      </c>
      <c r="M2082" s="57"/>
      <c r="N2082" t="s">
        <v>10939</v>
      </c>
      <c r="T2082" s="2">
        <v>10</v>
      </c>
      <c r="U2082" s="2">
        <f t="shared" si="110"/>
        <v>0</v>
      </c>
    </row>
    <row r="2083" spans="1:21" customFormat="1" ht="15" x14ac:dyDescent="0.25">
      <c r="A2083" s="38" t="s">
        <v>5189</v>
      </c>
      <c r="B2083" s="39" t="s">
        <v>4161</v>
      </c>
      <c r="C2083" s="40" t="s">
        <v>4162</v>
      </c>
      <c r="D2083" s="57"/>
      <c r="E2083" s="45">
        <v>46</v>
      </c>
      <c r="F2083" s="45">
        <v>276000</v>
      </c>
      <c r="G2083" s="42">
        <f t="shared" si="109"/>
        <v>10.615384615384615</v>
      </c>
      <c r="H2083" s="43">
        <f t="shared" si="108"/>
        <v>6000</v>
      </c>
      <c r="I2083" s="57"/>
      <c r="J2083" s="58"/>
      <c r="K2083" s="58"/>
      <c r="L2083" s="57" t="s">
        <v>7419</v>
      </c>
      <c r="M2083" s="57"/>
      <c r="N2083" t="s">
        <v>10939</v>
      </c>
      <c r="T2083" s="2">
        <v>19</v>
      </c>
      <c r="U2083" s="2">
        <f t="shared" si="110"/>
        <v>27</v>
      </c>
    </row>
    <row r="2084" spans="1:21" customFormat="1" ht="15" x14ac:dyDescent="0.25">
      <c r="A2084" s="38" t="s">
        <v>5189</v>
      </c>
      <c r="B2084" s="39" t="s">
        <v>4163</v>
      </c>
      <c r="C2084" s="40" t="s">
        <v>4164</v>
      </c>
      <c r="D2084" s="57"/>
      <c r="E2084" s="45">
        <v>40</v>
      </c>
      <c r="F2084" s="45">
        <v>4200000</v>
      </c>
      <c r="G2084" s="42">
        <f t="shared" si="109"/>
        <v>161.53846153846155</v>
      </c>
      <c r="H2084" s="43">
        <f t="shared" si="108"/>
        <v>105000</v>
      </c>
      <c r="I2084" s="57"/>
      <c r="J2084" s="58"/>
      <c r="K2084" s="58"/>
      <c r="L2084" s="57" t="s">
        <v>7419</v>
      </c>
      <c r="M2084" s="57"/>
      <c r="N2084" t="s">
        <v>10939</v>
      </c>
      <c r="T2084" s="2">
        <v>40</v>
      </c>
      <c r="U2084" s="2">
        <f t="shared" si="110"/>
        <v>0</v>
      </c>
    </row>
    <row r="2085" spans="1:21" customFormat="1" ht="15" x14ac:dyDescent="0.25">
      <c r="A2085" s="38" t="s">
        <v>5189</v>
      </c>
      <c r="B2085" s="39" t="s">
        <v>4165</v>
      </c>
      <c r="C2085" s="40" t="s">
        <v>4166</v>
      </c>
      <c r="D2085" s="57"/>
      <c r="E2085" s="45">
        <v>24</v>
      </c>
      <c r="F2085" s="45">
        <v>12000000</v>
      </c>
      <c r="G2085" s="42">
        <f t="shared" si="109"/>
        <v>461.53846153846155</v>
      </c>
      <c r="H2085" s="43">
        <f t="shared" si="108"/>
        <v>500000</v>
      </c>
      <c r="I2085" s="57"/>
      <c r="J2085" s="58"/>
      <c r="K2085" s="58"/>
      <c r="L2085" s="57" t="s">
        <v>7419</v>
      </c>
      <c r="M2085" s="57"/>
      <c r="N2085" t="s">
        <v>10939</v>
      </c>
      <c r="T2085" s="2">
        <v>34</v>
      </c>
      <c r="U2085" s="2">
        <f t="shared" si="110"/>
        <v>-10</v>
      </c>
    </row>
    <row r="2086" spans="1:21" customFormat="1" ht="15" x14ac:dyDescent="0.25">
      <c r="A2086" s="38" t="s">
        <v>5189</v>
      </c>
      <c r="B2086" s="39" t="s">
        <v>4167</v>
      </c>
      <c r="C2086" s="40" t="s">
        <v>4168</v>
      </c>
      <c r="D2086" s="57"/>
      <c r="E2086" s="45">
        <v>3</v>
      </c>
      <c r="F2086" s="45">
        <v>172500</v>
      </c>
      <c r="G2086" s="42">
        <f t="shared" si="109"/>
        <v>6.634615384615385</v>
      </c>
      <c r="H2086" s="43">
        <f t="shared" si="108"/>
        <v>57500</v>
      </c>
      <c r="I2086" s="57"/>
      <c r="J2086" s="58"/>
      <c r="K2086" s="58"/>
      <c r="L2086" s="57" t="s">
        <v>7419</v>
      </c>
      <c r="M2086" s="57"/>
      <c r="N2086" t="s">
        <v>10939</v>
      </c>
      <c r="T2086" s="2">
        <v>0</v>
      </c>
      <c r="U2086" s="2">
        <f t="shared" si="110"/>
        <v>3</v>
      </c>
    </row>
    <row r="2087" spans="1:21" customFormat="1" ht="15" x14ac:dyDescent="0.25">
      <c r="A2087" s="38" t="s">
        <v>5189</v>
      </c>
      <c r="B2087" s="39" t="s">
        <v>4169</v>
      </c>
      <c r="C2087" s="40" t="s">
        <v>4170</v>
      </c>
      <c r="D2087" s="57"/>
      <c r="E2087" s="45">
        <v>20</v>
      </c>
      <c r="F2087" s="45">
        <v>420000</v>
      </c>
      <c r="G2087" s="42">
        <f t="shared" si="109"/>
        <v>16.153846153846153</v>
      </c>
      <c r="H2087" s="43">
        <f t="shared" si="108"/>
        <v>21000</v>
      </c>
      <c r="I2087" s="57"/>
      <c r="J2087" s="58"/>
      <c r="K2087" s="58"/>
      <c r="L2087" s="57" t="s">
        <v>7419</v>
      </c>
      <c r="M2087" s="57"/>
      <c r="N2087" t="s">
        <v>10939</v>
      </c>
      <c r="T2087" s="2">
        <v>20</v>
      </c>
      <c r="U2087" s="2">
        <f t="shared" si="110"/>
        <v>0</v>
      </c>
    </row>
    <row r="2088" spans="1:21" customFormat="1" ht="15" x14ac:dyDescent="0.25">
      <c r="A2088" s="38" t="s">
        <v>5189</v>
      </c>
      <c r="B2088" s="39" t="s">
        <v>4171</v>
      </c>
      <c r="C2088" s="40" t="s">
        <v>4172</v>
      </c>
      <c r="D2088" s="57"/>
      <c r="E2088" s="45">
        <v>2</v>
      </c>
      <c r="F2088" s="45">
        <v>290000</v>
      </c>
      <c r="G2088" s="42">
        <f t="shared" si="109"/>
        <v>11.153846153846153</v>
      </c>
      <c r="H2088" s="43">
        <f t="shared" si="108"/>
        <v>145000</v>
      </c>
      <c r="I2088" s="57"/>
      <c r="J2088" s="58"/>
      <c r="K2088" s="58"/>
      <c r="L2088" s="57" t="s">
        <v>7419</v>
      </c>
      <c r="M2088" s="57"/>
      <c r="N2088" t="s">
        <v>10939</v>
      </c>
      <c r="T2088" s="2">
        <v>2</v>
      </c>
      <c r="U2088" s="2">
        <f t="shared" si="110"/>
        <v>0</v>
      </c>
    </row>
    <row r="2089" spans="1:21" customFormat="1" ht="15" x14ac:dyDescent="0.25">
      <c r="A2089" s="38" t="s">
        <v>5189</v>
      </c>
      <c r="B2089" s="39" t="s">
        <v>4173</v>
      </c>
      <c r="C2089" s="40" t="s">
        <v>4174</v>
      </c>
      <c r="D2089" s="57"/>
      <c r="E2089" s="45">
        <v>3</v>
      </c>
      <c r="F2089" s="45">
        <v>36000000</v>
      </c>
      <c r="G2089" s="42">
        <f t="shared" si="109"/>
        <v>1384.6153846153845</v>
      </c>
      <c r="H2089" s="43">
        <f t="shared" si="108"/>
        <v>12000000</v>
      </c>
      <c r="I2089" s="57"/>
      <c r="J2089" s="58"/>
      <c r="K2089" s="58"/>
      <c r="L2089" s="57" t="s">
        <v>7419</v>
      </c>
      <c r="M2089" s="57"/>
      <c r="N2089" t="s">
        <v>10939</v>
      </c>
      <c r="T2089" s="2">
        <v>3</v>
      </c>
      <c r="U2089" s="2">
        <f t="shared" si="110"/>
        <v>0</v>
      </c>
    </row>
    <row r="2090" spans="1:21" customFormat="1" ht="15" x14ac:dyDescent="0.25">
      <c r="A2090" s="38" t="s">
        <v>5189</v>
      </c>
      <c r="B2090" s="39" t="s">
        <v>4175</v>
      </c>
      <c r="C2090" s="40" t="s">
        <v>4176</v>
      </c>
      <c r="D2090" s="57"/>
      <c r="E2090" s="45">
        <v>900</v>
      </c>
      <c r="F2090" s="45">
        <v>153000</v>
      </c>
      <c r="G2090" s="42">
        <f t="shared" si="109"/>
        <v>5.884615384615385</v>
      </c>
      <c r="H2090" s="43">
        <f t="shared" si="108"/>
        <v>170</v>
      </c>
      <c r="I2090" s="57"/>
      <c r="J2090" s="58"/>
      <c r="K2090" s="58"/>
      <c r="L2090" s="57" t="s">
        <v>7419</v>
      </c>
      <c r="M2090" s="57"/>
      <c r="N2090" t="s">
        <v>10939</v>
      </c>
      <c r="T2090" s="2">
        <v>650</v>
      </c>
      <c r="U2090" s="2">
        <f t="shared" si="110"/>
        <v>250</v>
      </c>
    </row>
    <row r="2091" spans="1:21" customFormat="1" ht="15" x14ac:dyDescent="0.25">
      <c r="A2091" s="38" t="s">
        <v>5189</v>
      </c>
      <c r="B2091" s="39" t="s">
        <v>4177</v>
      </c>
      <c r="C2091" s="40" t="s">
        <v>4178</v>
      </c>
      <c r="D2091" s="57"/>
      <c r="E2091" s="45">
        <v>46</v>
      </c>
      <c r="F2091" s="45">
        <v>736000</v>
      </c>
      <c r="G2091" s="42">
        <f t="shared" si="109"/>
        <v>28.307692307692307</v>
      </c>
      <c r="H2091" s="43">
        <f t="shared" si="108"/>
        <v>16000</v>
      </c>
      <c r="I2091" s="57"/>
      <c r="J2091" s="58"/>
      <c r="K2091" s="58"/>
      <c r="L2091" s="57" t="s">
        <v>7419</v>
      </c>
      <c r="M2091" s="57"/>
      <c r="N2091" t="s">
        <v>10939</v>
      </c>
      <c r="T2091" s="2">
        <v>41</v>
      </c>
      <c r="U2091" s="2">
        <f t="shared" si="110"/>
        <v>5</v>
      </c>
    </row>
    <row r="2092" spans="1:21" customFormat="1" ht="15" x14ac:dyDescent="0.25">
      <c r="A2092" s="38" t="s">
        <v>5189</v>
      </c>
      <c r="B2092" s="39" t="s">
        <v>4179</v>
      </c>
      <c r="C2092" s="40" t="s">
        <v>4180</v>
      </c>
      <c r="D2092" s="57"/>
      <c r="E2092" s="45">
        <v>2</v>
      </c>
      <c r="F2092" s="45">
        <v>30900000</v>
      </c>
      <c r="G2092" s="42">
        <f t="shared" si="109"/>
        <v>1188.4615384615386</v>
      </c>
      <c r="H2092" s="43">
        <f t="shared" si="108"/>
        <v>15450000</v>
      </c>
      <c r="I2092" s="57"/>
      <c r="J2092" s="58"/>
      <c r="K2092" s="58"/>
      <c r="L2092" s="57" t="s">
        <v>7419</v>
      </c>
      <c r="M2092" s="57"/>
      <c r="N2092" t="s">
        <v>10939</v>
      </c>
      <c r="T2092" s="2">
        <v>2</v>
      </c>
      <c r="U2092" s="2">
        <f t="shared" si="110"/>
        <v>0</v>
      </c>
    </row>
    <row r="2093" spans="1:21" customFormat="1" ht="15" x14ac:dyDescent="0.25">
      <c r="A2093" s="38" t="s">
        <v>5189</v>
      </c>
      <c r="B2093" s="39" t="s">
        <v>4181</v>
      </c>
      <c r="C2093" s="40" t="s">
        <v>4182</v>
      </c>
      <c r="D2093" s="57"/>
      <c r="E2093" s="45">
        <v>1</v>
      </c>
      <c r="F2093" s="45">
        <v>5500000</v>
      </c>
      <c r="G2093" s="42">
        <f t="shared" si="109"/>
        <v>211.53846153846155</v>
      </c>
      <c r="H2093" s="43">
        <f t="shared" si="108"/>
        <v>5500000</v>
      </c>
      <c r="I2093" s="57"/>
      <c r="J2093" s="58"/>
      <c r="K2093" s="58"/>
      <c r="L2093" s="57" t="s">
        <v>7419</v>
      </c>
      <c r="M2093" s="57"/>
      <c r="N2093" t="s">
        <v>10939</v>
      </c>
      <c r="T2093" s="2">
        <v>1</v>
      </c>
      <c r="U2093" s="2">
        <f t="shared" si="110"/>
        <v>0</v>
      </c>
    </row>
    <row r="2094" spans="1:21" customFormat="1" ht="15" x14ac:dyDescent="0.25">
      <c r="A2094" s="38" t="s">
        <v>5189</v>
      </c>
      <c r="B2094" s="39" t="s">
        <v>4183</v>
      </c>
      <c r="C2094" s="40" t="s">
        <v>4184</v>
      </c>
      <c r="D2094" s="57"/>
      <c r="E2094" s="45">
        <v>2</v>
      </c>
      <c r="F2094" s="45">
        <v>2100000</v>
      </c>
      <c r="G2094" s="42">
        <f t="shared" si="109"/>
        <v>80.769230769230774</v>
      </c>
      <c r="H2094" s="43">
        <f t="shared" si="108"/>
        <v>1050000</v>
      </c>
      <c r="I2094" s="57"/>
      <c r="J2094" s="58"/>
      <c r="K2094" s="58"/>
      <c r="L2094" s="57" t="s">
        <v>7419</v>
      </c>
      <c r="M2094" s="57"/>
      <c r="N2094" t="s">
        <v>10939</v>
      </c>
      <c r="T2094" s="2">
        <v>2</v>
      </c>
      <c r="U2094" s="2">
        <f t="shared" si="110"/>
        <v>0</v>
      </c>
    </row>
    <row r="2095" spans="1:21" customFormat="1" ht="15" x14ac:dyDescent="0.25">
      <c r="A2095" s="38" t="s">
        <v>5189</v>
      </c>
      <c r="B2095" s="39" t="s">
        <v>4185</v>
      </c>
      <c r="C2095" s="40" t="s">
        <v>4186</v>
      </c>
      <c r="D2095" s="57"/>
      <c r="E2095" s="45">
        <v>10</v>
      </c>
      <c r="F2095" s="45">
        <v>5700000</v>
      </c>
      <c r="G2095" s="42">
        <f t="shared" si="109"/>
        <v>219.23076923076923</v>
      </c>
      <c r="H2095" s="43">
        <f t="shared" si="108"/>
        <v>570000</v>
      </c>
      <c r="I2095" s="57"/>
      <c r="J2095" s="58"/>
      <c r="K2095" s="58"/>
      <c r="L2095" s="57" t="s">
        <v>7419</v>
      </c>
      <c r="M2095" s="57"/>
      <c r="N2095" t="s">
        <v>10939</v>
      </c>
      <c r="T2095" s="2">
        <v>10</v>
      </c>
      <c r="U2095" s="2">
        <f t="shared" si="110"/>
        <v>0</v>
      </c>
    </row>
    <row r="2096" spans="1:21" customFormat="1" ht="15" x14ac:dyDescent="0.25">
      <c r="A2096" s="38" t="s">
        <v>5189</v>
      </c>
      <c r="B2096" s="39" t="s">
        <v>4187</v>
      </c>
      <c r="C2096" s="40" t="s">
        <v>4188</v>
      </c>
      <c r="D2096" s="57"/>
      <c r="E2096" s="45">
        <v>10</v>
      </c>
      <c r="F2096" s="45">
        <v>1912500</v>
      </c>
      <c r="G2096" s="42">
        <f t="shared" si="109"/>
        <v>73.557692307692307</v>
      </c>
      <c r="H2096" s="43">
        <f t="shared" si="108"/>
        <v>191250</v>
      </c>
      <c r="I2096" s="57"/>
      <c r="J2096" s="58"/>
      <c r="K2096" s="58"/>
      <c r="L2096" s="57" t="s">
        <v>7419</v>
      </c>
      <c r="M2096" s="57"/>
      <c r="N2096" t="s">
        <v>10939</v>
      </c>
      <c r="T2096" s="2">
        <v>10</v>
      </c>
      <c r="U2096" s="2">
        <f t="shared" si="110"/>
        <v>0</v>
      </c>
    </row>
    <row r="2097" spans="1:21" customFormat="1" ht="15" x14ac:dyDescent="0.25">
      <c r="A2097" s="38" t="s">
        <v>5189</v>
      </c>
      <c r="B2097" s="39" t="s">
        <v>4189</v>
      </c>
      <c r="C2097" s="40" t="s">
        <v>4190</v>
      </c>
      <c r="D2097" s="57"/>
      <c r="E2097" s="45">
        <v>9</v>
      </c>
      <c r="F2097" s="45">
        <v>7425000</v>
      </c>
      <c r="G2097" s="42">
        <f t="shared" si="109"/>
        <v>285.57692307692309</v>
      </c>
      <c r="H2097" s="43">
        <f t="shared" si="108"/>
        <v>825000</v>
      </c>
      <c r="I2097" s="57"/>
      <c r="J2097" s="58"/>
      <c r="K2097" s="58"/>
      <c r="L2097" s="57" t="s">
        <v>7419</v>
      </c>
      <c r="M2097" s="57"/>
      <c r="N2097" t="s">
        <v>10939</v>
      </c>
      <c r="T2097" s="2">
        <v>9</v>
      </c>
      <c r="U2097" s="2">
        <f t="shared" si="110"/>
        <v>0</v>
      </c>
    </row>
    <row r="2098" spans="1:21" customFormat="1" ht="15" x14ac:dyDescent="0.25">
      <c r="A2098" s="38" t="s">
        <v>5189</v>
      </c>
      <c r="B2098" s="39" t="s">
        <v>4191</v>
      </c>
      <c r="C2098" s="40" t="s">
        <v>4192</v>
      </c>
      <c r="D2098" s="57"/>
      <c r="E2098" s="45">
        <v>5</v>
      </c>
      <c r="F2098" s="45">
        <v>7750000</v>
      </c>
      <c r="G2098" s="42">
        <f t="shared" si="109"/>
        <v>298.07692307692309</v>
      </c>
      <c r="H2098" s="43">
        <f t="shared" si="108"/>
        <v>1550000</v>
      </c>
      <c r="I2098" s="57"/>
      <c r="J2098" s="58"/>
      <c r="K2098" s="58"/>
      <c r="L2098" s="57" t="s">
        <v>7419</v>
      </c>
      <c r="M2098" s="57"/>
      <c r="N2098" t="s">
        <v>10939</v>
      </c>
      <c r="T2098" s="2">
        <v>5</v>
      </c>
      <c r="U2098" s="2">
        <f t="shared" si="110"/>
        <v>0</v>
      </c>
    </row>
    <row r="2099" spans="1:21" customFormat="1" ht="15" x14ac:dyDescent="0.25">
      <c r="A2099" s="38" t="s">
        <v>5189</v>
      </c>
      <c r="B2099" s="39" t="s">
        <v>4193</v>
      </c>
      <c r="C2099" s="40" t="s">
        <v>4194</v>
      </c>
      <c r="D2099" s="57"/>
      <c r="E2099" s="45">
        <v>2</v>
      </c>
      <c r="F2099" s="45">
        <v>5300000</v>
      </c>
      <c r="G2099" s="42">
        <f t="shared" si="109"/>
        <v>203.84615384615384</v>
      </c>
      <c r="H2099" s="43">
        <f t="shared" si="108"/>
        <v>2650000</v>
      </c>
      <c r="I2099" s="57"/>
      <c r="J2099" s="58"/>
      <c r="K2099" s="58"/>
      <c r="L2099" s="57" t="s">
        <v>7419</v>
      </c>
      <c r="M2099" s="57"/>
      <c r="N2099" t="s">
        <v>10939</v>
      </c>
      <c r="T2099" s="2">
        <v>1</v>
      </c>
      <c r="U2099" s="2">
        <f t="shared" si="110"/>
        <v>1</v>
      </c>
    </row>
    <row r="2100" spans="1:21" customFormat="1" ht="15" x14ac:dyDescent="0.25">
      <c r="A2100" s="38" t="s">
        <v>5189</v>
      </c>
      <c r="B2100" s="39" t="s">
        <v>4195</v>
      </c>
      <c r="C2100" s="40" t="s">
        <v>4196</v>
      </c>
      <c r="D2100" s="57"/>
      <c r="E2100" s="45">
        <v>3</v>
      </c>
      <c r="F2100" s="45">
        <v>27000000</v>
      </c>
      <c r="G2100" s="42">
        <f t="shared" si="109"/>
        <v>1038.4615384615386</v>
      </c>
      <c r="H2100" s="43">
        <f t="shared" si="108"/>
        <v>9000000</v>
      </c>
      <c r="I2100" s="57"/>
      <c r="J2100" s="58"/>
      <c r="K2100" s="58"/>
      <c r="L2100" s="57" t="s">
        <v>7419</v>
      </c>
      <c r="M2100" s="57"/>
      <c r="N2100" t="s">
        <v>10939</v>
      </c>
      <c r="T2100" s="2">
        <v>3</v>
      </c>
      <c r="U2100" s="2">
        <f t="shared" si="110"/>
        <v>0</v>
      </c>
    </row>
    <row r="2101" spans="1:21" customFormat="1" ht="15" x14ac:dyDescent="0.25">
      <c r="A2101" s="38" t="s">
        <v>5189</v>
      </c>
      <c r="B2101" s="39" t="s">
        <v>4197</v>
      </c>
      <c r="C2101" s="40" t="s">
        <v>4198</v>
      </c>
      <c r="D2101" s="57"/>
      <c r="E2101" s="45">
        <v>2</v>
      </c>
      <c r="F2101" s="45">
        <v>2650000</v>
      </c>
      <c r="G2101" s="42">
        <f t="shared" si="109"/>
        <v>101.92307692307692</v>
      </c>
      <c r="H2101" s="43">
        <f t="shared" si="108"/>
        <v>1325000</v>
      </c>
      <c r="I2101" s="57"/>
      <c r="J2101" s="58"/>
      <c r="K2101" s="58"/>
      <c r="L2101" s="57" t="s">
        <v>7419</v>
      </c>
      <c r="M2101" s="57"/>
      <c r="N2101" t="s">
        <v>10939</v>
      </c>
      <c r="T2101" s="2">
        <v>2</v>
      </c>
      <c r="U2101" s="2">
        <f t="shared" si="110"/>
        <v>0</v>
      </c>
    </row>
    <row r="2102" spans="1:21" customFormat="1" ht="15" x14ac:dyDescent="0.25">
      <c r="A2102" s="38" t="s">
        <v>5189</v>
      </c>
      <c r="B2102" s="39" t="s">
        <v>4199</v>
      </c>
      <c r="C2102" s="40" t="s">
        <v>4200</v>
      </c>
      <c r="D2102" s="57"/>
      <c r="E2102" s="45">
        <v>3</v>
      </c>
      <c r="F2102" s="45">
        <v>156000</v>
      </c>
      <c r="G2102" s="42">
        <f t="shared" si="109"/>
        <v>6</v>
      </c>
      <c r="H2102" s="43">
        <f t="shared" si="108"/>
        <v>52000</v>
      </c>
      <c r="I2102" s="57"/>
      <c r="J2102" s="58"/>
      <c r="K2102" s="58"/>
      <c r="L2102" s="57" t="s">
        <v>7419</v>
      </c>
      <c r="M2102" s="57"/>
      <c r="N2102" t="s">
        <v>10939</v>
      </c>
      <c r="T2102" s="2">
        <v>3</v>
      </c>
      <c r="U2102" s="2">
        <f t="shared" si="110"/>
        <v>0</v>
      </c>
    </row>
    <row r="2103" spans="1:21" customFormat="1" ht="15" x14ac:dyDescent="0.25">
      <c r="A2103" s="38" t="s">
        <v>5189</v>
      </c>
      <c r="B2103" s="39" t="s">
        <v>4201</v>
      </c>
      <c r="C2103" s="40" t="s">
        <v>4202</v>
      </c>
      <c r="D2103" s="57"/>
      <c r="E2103" s="45">
        <v>9</v>
      </c>
      <c r="F2103" s="45">
        <v>3420000</v>
      </c>
      <c r="G2103" s="42">
        <f t="shared" si="109"/>
        <v>131.53846153846155</v>
      </c>
      <c r="H2103" s="43">
        <f t="shared" si="108"/>
        <v>380000</v>
      </c>
      <c r="I2103" s="57"/>
      <c r="J2103" s="58"/>
      <c r="K2103" s="58"/>
      <c r="L2103" s="57" t="s">
        <v>7419</v>
      </c>
      <c r="M2103" s="57"/>
      <c r="N2103" t="s">
        <v>10939</v>
      </c>
      <c r="T2103" s="2">
        <v>9</v>
      </c>
      <c r="U2103" s="2">
        <f t="shared" si="110"/>
        <v>0</v>
      </c>
    </row>
    <row r="2104" spans="1:21" customFormat="1" ht="15" x14ac:dyDescent="0.25">
      <c r="A2104" s="38" t="s">
        <v>5189</v>
      </c>
      <c r="B2104" s="39" t="s">
        <v>4203</v>
      </c>
      <c r="C2104" s="40" t="s">
        <v>4204</v>
      </c>
      <c r="D2104" s="57"/>
      <c r="E2104" s="45">
        <v>8</v>
      </c>
      <c r="F2104" s="45">
        <v>13440000</v>
      </c>
      <c r="G2104" s="42">
        <f t="shared" si="109"/>
        <v>516.92307692307691</v>
      </c>
      <c r="H2104" s="43">
        <f t="shared" si="108"/>
        <v>1680000</v>
      </c>
      <c r="I2104" s="57"/>
      <c r="J2104" s="58"/>
      <c r="K2104" s="58"/>
      <c r="L2104" s="57" t="s">
        <v>7419</v>
      </c>
      <c r="M2104" s="57"/>
      <c r="N2104" t="s">
        <v>10939</v>
      </c>
      <c r="T2104" s="2">
        <v>8</v>
      </c>
      <c r="U2104" s="2">
        <f t="shared" si="110"/>
        <v>0</v>
      </c>
    </row>
    <row r="2105" spans="1:21" customFormat="1" ht="15" x14ac:dyDescent="0.25">
      <c r="A2105" s="38" t="s">
        <v>5189</v>
      </c>
      <c r="B2105" s="39" t="s">
        <v>4205</v>
      </c>
      <c r="C2105" s="40" t="s">
        <v>4206</v>
      </c>
      <c r="D2105" s="57"/>
      <c r="E2105" s="45">
        <v>5</v>
      </c>
      <c r="F2105" s="45">
        <v>1425000</v>
      </c>
      <c r="G2105" s="42">
        <f t="shared" si="109"/>
        <v>54.807692307692307</v>
      </c>
      <c r="H2105" s="43">
        <f t="shared" si="108"/>
        <v>285000</v>
      </c>
      <c r="I2105" s="57"/>
      <c r="J2105" s="58"/>
      <c r="K2105" s="58"/>
      <c r="L2105" s="57" t="s">
        <v>7419</v>
      </c>
      <c r="M2105" s="57"/>
      <c r="N2105" t="s">
        <v>10939</v>
      </c>
      <c r="T2105" s="2">
        <v>5</v>
      </c>
      <c r="U2105" s="2">
        <f t="shared" si="110"/>
        <v>0</v>
      </c>
    </row>
    <row r="2106" spans="1:21" customFormat="1" ht="15" x14ac:dyDescent="0.25">
      <c r="A2106" s="38" t="s">
        <v>5189</v>
      </c>
      <c r="B2106" s="39" t="s">
        <v>4207</v>
      </c>
      <c r="C2106" s="40" t="s">
        <v>4208</v>
      </c>
      <c r="D2106" s="57"/>
      <c r="E2106" s="45">
        <v>97</v>
      </c>
      <c r="F2106" s="45">
        <v>2910000</v>
      </c>
      <c r="G2106" s="42">
        <f t="shared" si="109"/>
        <v>111.92307692307692</v>
      </c>
      <c r="H2106" s="43">
        <f t="shared" si="108"/>
        <v>30000</v>
      </c>
      <c r="I2106" s="57"/>
      <c r="J2106" s="58"/>
      <c r="K2106" s="58"/>
      <c r="L2106" s="57" t="s">
        <v>7419</v>
      </c>
      <c r="M2106" s="57"/>
      <c r="N2106" t="s">
        <v>10939</v>
      </c>
      <c r="T2106" s="2">
        <v>90</v>
      </c>
      <c r="U2106" s="2">
        <f t="shared" si="110"/>
        <v>7</v>
      </c>
    </row>
    <row r="2107" spans="1:21" customFormat="1" ht="15" x14ac:dyDescent="0.25">
      <c r="A2107" s="38" t="s">
        <v>5189</v>
      </c>
      <c r="B2107" s="39" t="s">
        <v>4209</v>
      </c>
      <c r="C2107" s="40" t="s">
        <v>4210</v>
      </c>
      <c r="D2107" s="57"/>
      <c r="E2107" s="45">
        <v>19</v>
      </c>
      <c r="F2107" s="45">
        <v>161500</v>
      </c>
      <c r="G2107" s="42">
        <f t="shared" si="109"/>
        <v>6.2115384615384617</v>
      </c>
      <c r="H2107" s="43">
        <f t="shared" si="108"/>
        <v>8500</v>
      </c>
      <c r="I2107" s="57"/>
      <c r="J2107" s="58"/>
      <c r="K2107" s="58"/>
      <c r="L2107" s="57" t="s">
        <v>7419</v>
      </c>
      <c r="M2107" s="57"/>
      <c r="N2107" t="s">
        <v>10939</v>
      </c>
      <c r="T2107" s="2">
        <v>42</v>
      </c>
      <c r="U2107" s="2">
        <f t="shared" si="110"/>
        <v>-23</v>
      </c>
    </row>
    <row r="2108" spans="1:21" customFormat="1" ht="15" x14ac:dyDescent="0.25">
      <c r="A2108" s="38" t="s">
        <v>5189</v>
      </c>
      <c r="B2108" s="39" t="s">
        <v>4211</v>
      </c>
      <c r="C2108" s="40" t="s">
        <v>4212</v>
      </c>
      <c r="D2108" s="57"/>
      <c r="E2108" s="45">
        <v>1</v>
      </c>
      <c r="F2108" s="45">
        <v>10000000</v>
      </c>
      <c r="G2108" s="42">
        <f t="shared" si="109"/>
        <v>384.61538461538464</v>
      </c>
      <c r="H2108" s="43">
        <f t="shared" si="108"/>
        <v>10000000</v>
      </c>
      <c r="I2108" s="57"/>
      <c r="J2108" s="58"/>
      <c r="K2108" s="58"/>
      <c r="L2108" s="57" t="s">
        <v>7419</v>
      </c>
      <c r="M2108" s="57"/>
      <c r="N2108" t="s">
        <v>10939</v>
      </c>
      <c r="T2108" s="2">
        <v>1</v>
      </c>
      <c r="U2108" s="2">
        <f t="shared" si="110"/>
        <v>0</v>
      </c>
    </row>
    <row r="2109" spans="1:21" customFormat="1" ht="15" x14ac:dyDescent="0.25">
      <c r="A2109" s="38" t="s">
        <v>5189</v>
      </c>
      <c r="B2109" s="39" t="s">
        <v>4213</v>
      </c>
      <c r="C2109" s="40" t="s">
        <v>4214</v>
      </c>
      <c r="D2109" s="57"/>
      <c r="E2109" s="45">
        <v>5</v>
      </c>
      <c r="F2109" s="45">
        <v>680000</v>
      </c>
      <c r="G2109" s="42">
        <f t="shared" si="109"/>
        <v>26.153846153846153</v>
      </c>
      <c r="H2109" s="43">
        <f t="shared" si="108"/>
        <v>136000</v>
      </c>
      <c r="I2109" s="57"/>
      <c r="J2109" s="58"/>
      <c r="K2109" s="58"/>
      <c r="L2109" s="57" t="s">
        <v>7419</v>
      </c>
      <c r="M2109" s="57"/>
      <c r="N2109" t="s">
        <v>10939</v>
      </c>
      <c r="T2109" s="2">
        <v>5</v>
      </c>
      <c r="U2109" s="2">
        <f t="shared" si="110"/>
        <v>0</v>
      </c>
    </row>
    <row r="2110" spans="1:21" customFormat="1" ht="15" x14ac:dyDescent="0.25">
      <c r="A2110" s="38" t="s">
        <v>5189</v>
      </c>
      <c r="B2110" s="39" t="s">
        <v>4215</v>
      </c>
      <c r="C2110" s="40" t="s">
        <v>4216</v>
      </c>
      <c r="D2110" s="57"/>
      <c r="E2110" s="45">
        <v>5</v>
      </c>
      <c r="F2110" s="45">
        <v>680000</v>
      </c>
      <c r="G2110" s="42">
        <f t="shared" si="109"/>
        <v>26.153846153846153</v>
      </c>
      <c r="H2110" s="43">
        <f t="shared" si="108"/>
        <v>136000</v>
      </c>
      <c r="I2110" s="57"/>
      <c r="J2110" s="58"/>
      <c r="K2110" s="58"/>
      <c r="L2110" s="57" t="s">
        <v>7419</v>
      </c>
      <c r="M2110" s="57"/>
      <c r="N2110" t="s">
        <v>10939</v>
      </c>
      <c r="T2110" s="2">
        <v>5</v>
      </c>
      <c r="U2110" s="2">
        <f t="shared" si="110"/>
        <v>0</v>
      </c>
    </row>
    <row r="2111" spans="1:21" customFormat="1" ht="15" x14ac:dyDescent="0.25">
      <c r="A2111" s="38" t="s">
        <v>5189</v>
      </c>
      <c r="B2111" s="39" t="s">
        <v>4217</v>
      </c>
      <c r="C2111" s="40" t="s">
        <v>4218</v>
      </c>
      <c r="D2111" s="57"/>
      <c r="E2111" s="45">
        <v>2</v>
      </c>
      <c r="F2111" s="45">
        <v>286000</v>
      </c>
      <c r="G2111" s="42">
        <f t="shared" si="109"/>
        <v>11</v>
      </c>
      <c r="H2111" s="43">
        <f t="shared" si="108"/>
        <v>143000</v>
      </c>
      <c r="I2111" s="57"/>
      <c r="J2111" s="58"/>
      <c r="K2111" s="58"/>
      <c r="L2111" s="57" t="s">
        <v>7419</v>
      </c>
      <c r="M2111" s="57"/>
      <c r="N2111" t="s">
        <v>10939</v>
      </c>
      <c r="T2111" s="2">
        <v>2</v>
      </c>
      <c r="U2111" s="2">
        <f t="shared" si="110"/>
        <v>0</v>
      </c>
    </row>
    <row r="2112" spans="1:21" customFormat="1" ht="15" x14ac:dyDescent="0.25">
      <c r="A2112" s="38" t="s">
        <v>5189</v>
      </c>
      <c r="B2112" s="39" t="s">
        <v>4219</v>
      </c>
      <c r="C2112" s="40" t="s">
        <v>4220</v>
      </c>
      <c r="D2112" s="57"/>
      <c r="E2112" s="45">
        <v>4</v>
      </c>
      <c r="F2112" s="45">
        <v>860000</v>
      </c>
      <c r="G2112" s="42">
        <f t="shared" si="109"/>
        <v>33.07692307692308</v>
      </c>
      <c r="H2112" s="43">
        <f t="shared" si="108"/>
        <v>215000</v>
      </c>
      <c r="I2112" s="57"/>
      <c r="J2112" s="58"/>
      <c r="K2112" s="58"/>
      <c r="L2112" s="57" t="s">
        <v>7419</v>
      </c>
      <c r="M2112" s="57"/>
      <c r="N2112" t="s">
        <v>10939</v>
      </c>
      <c r="T2112" s="2">
        <v>3</v>
      </c>
      <c r="U2112" s="2">
        <f t="shared" si="110"/>
        <v>1</v>
      </c>
    </row>
    <row r="2113" spans="1:21" customFormat="1" ht="15" x14ac:dyDescent="0.25">
      <c r="A2113" s="38" t="s">
        <v>5189</v>
      </c>
      <c r="B2113" s="39" t="s">
        <v>4221</v>
      </c>
      <c r="C2113" s="40" t="s">
        <v>4222</v>
      </c>
      <c r="D2113" s="57"/>
      <c r="E2113" s="45">
        <v>6</v>
      </c>
      <c r="F2113" s="45">
        <v>5050100</v>
      </c>
      <c r="G2113" s="42">
        <f t="shared" si="109"/>
        <v>194.23461538461538</v>
      </c>
      <c r="H2113" s="43">
        <f t="shared" si="108"/>
        <v>841683.33333333337</v>
      </c>
      <c r="I2113" s="57"/>
      <c r="J2113" s="58"/>
      <c r="K2113" s="58"/>
      <c r="L2113" s="57" t="s">
        <v>7419</v>
      </c>
      <c r="M2113" s="57"/>
      <c r="N2113" t="s">
        <v>10939</v>
      </c>
      <c r="T2113" s="2">
        <v>12</v>
      </c>
      <c r="U2113" s="2">
        <f t="shared" si="110"/>
        <v>-6</v>
      </c>
    </row>
    <row r="2114" spans="1:21" customFormat="1" ht="15" x14ac:dyDescent="0.25">
      <c r="A2114" s="38" t="s">
        <v>5189</v>
      </c>
      <c r="B2114" s="39" t="s">
        <v>4223</v>
      </c>
      <c r="C2114" s="40" t="s">
        <v>4224</v>
      </c>
      <c r="D2114" s="57"/>
      <c r="E2114" s="45">
        <v>35</v>
      </c>
      <c r="F2114" s="45">
        <v>192500</v>
      </c>
      <c r="G2114" s="42">
        <f t="shared" si="109"/>
        <v>7.4038461538461542</v>
      </c>
      <c r="H2114" s="43">
        <f t="shared" si="108"/>
        <v>5500</v>
      </c>
      <c r="I2114" s="57"/>
      <c r="J2114" s="58"/>
      <c r="K2114" s="58"/>
      <c r="L2114" s="57" t="s">
        <v>7419</v>
      </c>
      <c r="M2114" s="57"/>
      <c r="N2114" t="s">
        <v>10939</v>
      </c>
      <c r="T2114" s="2">
        <v>35</v>
      </c>
      <c r="U2114" s="2">
        <f t="shared" si="110"/>
        <v>0</v>
      </c>
    </row>
    <row r="2115" spans="1:21" customFormat="1" ht="15" x14ac:dyDescent="0.25">
      <c r="A2115" s="38" t="s">
        <v>5189</v>
      </c>
      <c r="B2115" s="39" t="s">
        <v>4225</v>
      </c>
      <c r="C2115" s="40" t="s">
        <v>4226</v>
      </c>
      <c r="D2115" s="57"/>
      <c r="E2115" s="45">
        <v>6</v>
      </c>
      <c r="F2115" s="45">
        <v>2352000</v>
      </c>
      <c r="G2115" s="42">
        <f t="shared" si="109"/>
        <v>90.461538461538467</v>
      </c>
      <c r="H2115" s="43">
        <f t="shared" si="108"/>
        <v>392000</v>
      </c>
      <c r="I2115" s="57"/>
      <c r="J2115" s="58"/>
      <c r="K2115" s="58"/>
      <c r="L2115" s="57" t="s">
        <v>7419</v>
      </c>
      <c r="M2115" s="57"/>
      <c r="N2115" t="s">
        <v>10939</v>
      </c>
      <c r="T2115" s="2">
        <v>15</v>
      </c>
      <c r="U2115" s="2">
        <f t="shared" si="110"/>
        <v>-9</v>
      </c>
    </row>
    <row r="2116" spans="1:21" customFormat="1" ht="15" x14ac:dyDescent="0.25">
      <c r="A2116" s="38" t="s">
        <v>5189</v>
      </c>
      <c r="B2116" s="39" t="s">
        <v>4227</v>
      </c>
      <c r="C2116" s="40" t="s">
        <v>4228</v>
      </c>
      <c r="D2116" s="57"/>
      <c r="E2116" s="45">
        <v>14</v>
      </c>
      <c r="F2116" s="45">
        <v>36400000</v>
      </c>
      <c r="G2116" s="42">
        <f t="shared" si="109"/>
        <v>1400</v>
      </c>
      <c r="H2116" s="43">
        <f t="shared" si="108"/>
        <v>2600000</v>
      </c>
      <c r="I2116" s="57"/>
      <c r="J2116" s="58"/>
      <c r="K2116" s="58"/>
      <c r="L2116" s="57" t="s">
        <v>7419</v>
      </c>
      <c r="M2116" s="57"/>
      <c r="N2116" t="s">
        <v>10939</v>
      </c>
      <c r="T2116" s="2">
        <v>13</v>
      </c>
      <c r="U2116" s="2">
        <f t="shared" si="110"/>
        <v>1</v>
      </c>
    </row>
    <row r="2117" spans="1:21" customFormat="1" ht="15" x14ac:dyDescent="0.25">
      <c r="A2117" s="38" t="s">
        <v>5189</v>
      </c>
      <c r="B2117" s="39" t="s">
        <v>4229</v>
      </c>
      <c r="C2117" s="40" t="s">
        <v>4230</v>
      </c>
      <c r="D2117" s="57"/>
      <c r="E2117" s="45">
        <v>2</v>
      </c>
      <c r="F2117" s="45">
        <v>760000</v>
      </c>
      <c r="G2117" s="42">
        <f t="shared" si="109"/>
        <v>29.23076923076923</v>
      </c>
      <c r="H2117" s="43">
        <f t="shared" ref="H2117:H2180" si="111">IFERROR(F2117/E2117,0)</f>
        <v>380000</v>
      </c>
      <c r="I2117" s="57"/>
      <c r="J2117" s="58"/>
      <c r="K2117" s="58"/>
      <c r="L2117" s="57" t="s">
        <v>7419</v>
      </c>
      <c r="M2117" s="57"/>
      <c r="N2117" t="s">
        <v>10939</v>
      </c>
      <c r="T2117" s="2">
        <v>1</v>
      </c>
      <c r="U2117" s="2">
        <f t="shared" si="110"/>
        <v>1</v>
      </c>
    </row>
    <row r="2118" spans="1:21" customFormat="1" ht="15" x14ac:dyDescent="0.25">
      <c r="A2118" s="38" t="s">
        <v>5189</v>
      </c>
      <c r="B2118" s="39" t="s">
        <v>4231</v>
      </c>
      <c r="C2118" s="40" t="s">
        <v>4232</v>
      </c>
      <c r="D2118" s="57"/>
      <c r="E2118" s="45">
        <v>5</v>
      </c>
      <c r="F2118" s="45">
        <v>1900000</v>
      </c>
      <c r="G2118" s="42">
        <f t="shared" ref="G2118:G2181" si="112">+F2118/$G$1</f>
        <v>73.07692307692308</v>
      </c>
      <c r="H2118" s="43">
        <f t="shared" si="111"/>
        <v>380000</v>
      </c>
      <c r="I2118" s="57"/>
      <c r="J2118" s="58"/>
      <c r="K2118" s="58"/>
      <c r="L2118" s="57" t="s">
        <v>7419</v>
      </c>
      <c r="M2118" s="57"/>
      <c r="N2118" t="s">
        <v>10939</v>
      </c>
      <c r="T2118" s="2">
        <v>5</v>
      </c>
      <c r="U2118" s="2">
        <f t="shared" ref="U2118:U2181" si="113">+E2118-T2118</f>
        <v>0</v>
      </c>
    </row>
    <row r="2119" spans="1:21" customFormat="1" ht="15" x14ac:dyDescent="0.25">
      <c r="A2119" s="38" t="s">
        <v>5189</v>
      </c>
      <c r="B2119" s="39" t="s">
        <v>4233</v>
      </c>
      <c r="C2119" s="40" t="s">
        <v>4234</v>
      </c>
      <c r="D2119" s="57"/>
      <c r="E2119" s="45">
        <v>5</v>
      </c>
      <c r="F2119" s="45">
        <v>1920000</v>
      </c>
      <c r="G2119" s="42">
        <f t="shared" si="112"/>
        <v>73.84615384615384</v>
      </c>
      <c r="H2119" s="43">
        <f t="shared" si="111"/>
        <v>384000</v>
      </c>
      <c r="I2119" s="57"/>
      <c r="J2119" s="58"/>
      <c r="K2119" s="58"/>
      <c r="L2119" s="57" t="s">
        <v>7419</v>
      </c>
      <c r="M2119" s="57"/>
      <c r="N2119" t="s">
        <v>10939</v>
      </c>
      <c r="T2119" s="2">
        <v>0</v>
      </c>
      <c r="U2119" s="2">
        <f t="shared" si="113"/>
        <v>5</v>
      </c>
    </row>
    <row r="2120" spans="1:21" customFormat="1" ht="15" x14ac:dyDescent="0.25">
      <c r="A2120" s="38" t="s">
        <v>5189</v>
      </c>
      <c r="B2120" s="39" t="s">
        <v>4235</v>
      </c>
      <c r="C2120" s="40" t="s">
        <v>4236</v>
      </c>
      <c r="D2120" s="57"/>
      <c r="E2120" s="45">
        <v>165</v>
      </c>
      <c r="F2120" s="45">
        <v>6930000</v>
      </c>
      <c r="G2120" s="42">
        <f t="shared" si="112"/>
        <v>266.53846153846155</v>
      </c>
      <c r="H2120" s="43">
        <f t="shared" si="111"/>
        <v>42000</v>
      </c>
      <c r="I2120" s="57"/>
      <c r="J2120" s="58"/>
      <c r="K2120" s="58"/>
      <c r="L2120" s="57" t="s">
        <v>7419</v>
      </c>
      <c r="M2120" s="57"/>
      <c r="N2120" t="s">
        <v>10939</v>
      </c>
      <c r="T2120" s="2">
        <v>605</v>
      </c>
      <c r="U2120" s="2">
        <f t="shared" si="113"/>
        <v>-440</v>
      </c>
    </row>
    <row r="2121" spans="1:21" customFormat="1" ht="15" x14ac:dyDescent="0.25">
      <c r="A2121" s="38" t="s">
        <v>5189</v>
      </c>
      <c r="B2121" s="39" t="s">
        <v>4237</v>
      </c>
      <c r="C2121" s="40" t="s">
        <v>4238</v>
      </c>
      <c r="D2121" s="57"/>
      <c r="E2121" s="45">
        <v>1</v>
      </c>
      <c r="F2121" s="45">
        <v>415000</v>
      </c>
      <c r="G2121" s="42">
        <f t="shared" si="112"/>
        <v>15.961538461538462</v>
      </c>
      <c r="H2121" s="43">
        <f t="shared" si="111"/>
        <v>415000</v>
      </c>
      <c r="I2121" s="57"/>
      <c r="J2121" s="58"/>
      <c r="K2121" s="58"/>
      <c r="L2121" s="57" t="s">
        <v>7419</v>
      </c>
      <c r="M2121" s="57"/>
      <c r="N2121" t="s">
        <v>10939</v>
      </c>
      <c r="T2121" s="2">
        <v>0</v>
      </c>
      <c r="U2121" s="2">
        <f t="shared" si="113"/>
        <v>1</v>
      </c>
    </row>
    <row r="2122" spans="1:21" customFormat="1" ht="15" x14ac:dyDescent="0.25">
      <c r="A2122" s="38" t="s">
        <v>5189</v>
      </c>
      <c r="B2122" s="39" t="s">
        <v>4239</v>
      </c>
      <c r="C2122" s="40" t="s">
        <v>4240</v>
      </c>
      <c r="D2122" s="57"/>
      <c r="E2122" s="45">
        <v>33</v>
      </c>
      <c r="F2122" s="45">
        <v>37620</v>
      </c>
      <c r="G2122" s="42">
        <f t="shared" si="112"/>
        <v>1.446923076923077</v>
      </c>
      <c r="H2122" s="43">
        <f t="shared" si="111"/>
        <v>1140</v>
      </c>
      <c r="I2122" s="57"/>
      <c r="J2122" s="58"/>
      <c r="K2122" s="58"/>
      <c r="L2122" s="57" t="s">
        <v>7419</v>
      </c>
      <c r="M2122" s="57"/>
      <c r="N2122" t="s">
        <v>10939</v>
      </c>
      <c r="T2122" s="2">
        <v>33</v>
      </c>
      <c r="U2122" s="2">
        <f t="shared" si="113"/>
        <v>0</v>
      </c>
    </row>
    <row r="2123" spans="1:21" customFormat="1" ht="15" x14ac:dyDescent="0.25">
      <c r="A2123" s="38" t="s">
        <v>5189</v>
      </c>
      <c r="B2123" s="39" t="s">
        <v>4241</v>
      </c>
      <c r="C2123" s="40" t="s">
        <v>4242</v>
      </c>
      <c r="D2123" s="57"/>
      <c r="E2123" s="45">
        <v>58</v>
      </c>
      <c r="F2123" s="45">
        <v>1566000</v>
      </c>
      <c r="G2123" s="42">
        <f t="shared" si="112"/>
        <v>60.230769230769234</v>
      </c>
      <c r="H2123" s="43">
        <f t="shared" si="111"/>
        <v>27000</v>
      </c>
      <c r="I2123" s="57"/>
      <c r="J2123" s="58"/>
      <c r="K2123" s="58"/>
      <c r="L2123" s="57" t="s">
        <v>7419</v>
      </c>
      <c r="M2123" s="57"/>
      <c r="N2123" t="s">
        <v>10939</v>
      </c>
      <c r="T2123" s="2">
        <v>35</v>
      </c>
      <c r="U2123" s="2">
        <f t="shared" si="113"/>
        <v>23</v>
      </c>
    </row>
    <row r="2124" spans="1:21" customFormat="1" ht="15" x14ac:dyDescent="0.25">
      <c r="A2124" s="38" t="s">
        <v>5189</v>
      </c>
      <c r="B2124" s="39" t="s">
        <v>4243</v>
      </c>
      <c r="C2124" s="40" t="s">
        <v>4244</v>
      </c>
      <c r="D2124" s="57"/>
      <c r="E2124" s="45">
        <v>115</v>
      </c>
      <c r="F2124" s="45">
        <v>5750000</v>
      </c>
      <c r="G2124" s="42">
        <f t="shared" si="112"/>
        <v>221.15384615384616</v>
      </c>
      <c r="H2124" s="43">
        <f t="shared" si="111"/>
        <v>50000</v>
      </c>
      <c r="I2124" s="57"/>
      <c r="J2124" s="58"/>
      <c r="K2124" s="58"/>
      <c r="L2124" s="57" t="s">
        <v>7419</v>
      </c>
      <c r="M2124" s="57"/>
      <c r="N2124" t="s">
        <v>10939</v>
      </c>
      <c r="O2124" s="2"/>
      <c r="P2124" s="2"/>
      <c r="Q2124" s="2"/>
      <c r="R2124" s="2"/>
      <c r="S2124" s="2"/>
      <c r="T2124" s="2">
        <v>115</v>
      </c>
      <c r="U2124" s="2">
        <f t="shared" si="113"/>
        <v>0</v>
      </c>
    </row>
    <row r="2125" spans="1:21" customFormat="1" ht="15" x14ac:dyDescent="0.25">
      <c r="A2125" s="38" t="s">
        <v>5189</v>
      </c>
      <c r="B2125" s="39" t="s">
        <v>4245</v>
      </c>
      <c r="C2125" s="40" t="s">
        <v>4246</v>
      </c>
      <c r="D2125" s="57"/>
      <c r="E2125" s="45">
        <v>40</v>
      </c>
      <c r="F2125" s="45">
        <v>3200000</v>
      </c>
      <c r="G2125" s="42">
        <f t="shared" si="112"/>
        <v>123.07692307692308</v>
      </c>
      <c r="H2125" s="43">
        <f t="shared" si="111"/>
        <v>80000</v>
      </c>
      <c r="I2125" s="57"/>
      <c r="J2125" s="58"/>
      <c r="K2125" s="58"/>
      <c r="L2125" s="57" t="s">
        <v>7419</v>
      </c>
      <c r="M2125" s="57"/>
      <c r="N2125" t="s">
        <v>10939</v>
      </c>
      <c r="T2125" s="2">
        <v>35</v>
      </c>
      <c r="U2125" s="2">
        <f t="shared" si="113"/>
        <v>5</v>
      </c>
    </row>
    <row r="2126" spans="1:21" customFormat="1" ht="15" x14ac:dyDescent="0.25">
      <c r="A2126" s="38" t="s">
        <v>5189</v>
      </c>
      <c r="B2126" s="39" t="s">
        <v>4247</v>
      </c>
      <c r="C2126" s="40" t="s">
        <v>4248</v>
      </c>
      <c r="D2126" s="57"/>
      <c r="E2126" s="45">
        <v>50</v>
      </c>
      <c r="F2126" s="45">
        <v>175000</v>
      </c>
      <c r="G2126" s="42">
        <f t="shared" si="112"/>
        <v>6.7307692307692308</v>
      </c>
      <c r="H2126" s="43">
        <f t="shared" si="111"/>
        <v>3500</v>
      </c>
      <c r="I2126" s="57"/>
      <c r="J2126" s="58"/>
      <c r="K2126" s="58"/>
      <c r="L2126" s="57" t="s">
        <v>7419</v>
      </c>
      <c r="M2126" s="57"/>
      <c r="N2126" t="s">
        <v>10939</v>
      </c>
      <c r="T2126" s="2">
        <v>56</v>
      </c>
      <c r="U2126" s="2">
        <f t="shared" si="113"/>
        <v>-6</v>
      </c>
    </row>
    <row r="2127" spans="1:21" customFormat="1" ht="15" x14ac:dyDescent="0.25">
      <c r="A2127" s="38" t="s">
        <v>5189</v>
      </c>
      <c r="B2127" s="39" t="s">
        <v>4249</v>
      </c>
      <c r="C2127" s="40" t="s">
        <v>4250</v>
      </c>
      <c r="D2127" s="57"/>
      <c r="E2127" s="45">
        <v>19</v>
      </c>
      <c r="F2127" s="45">
        <v>182096</v>
      </c>
      <c r="G2127" s="42">
        <f t="shared" si="112"/>
        <v>7.0036923076923081</v>
      </c>
      <c r="H2127" s="43">
        <f t="shared" si="111"/>
        <v>9584</v>
      </c>
      <c r="I2127" s="57"/>
      <c r="J2127" s="58"/>
      <c r="K2127" s="58"/>
      <c r="L2127" s="57" t="s">
        <v>7419</v>
      </c>
      <c r="M2127" s="57"/>
      <c r="N2127" t="s">
        <v>10939</v>
      </c>
      <c r="T2127" s="2">
        <v>65</v>
      </c>
      <c r="U2127" s="2">
        <f t="shared" si="113"/>
        <v>-46</v>
      </c>
    </row>
    <row r="2128" spans="1:21" customFormat="1" ht="15" x14ac:dyDescent="0.25">
      <c r="A2128" s="38" t="s">
        <v>5189</v>
      </c>
      <c r="B2128" s="39" t="s">
        <v>4251</v>
      </c>
      <c r="C2128" s="40" t="s">
        <v>4252</v>
      </c>
      <c r="D2128" s="57"/>
      <c r="E2128" s="45">
        <v>40</v>
      </c>
      <c r="F2128" s="45">
        <v>431200</v>
      </c>
      <c r="G2128" s="42">
        <f t="shared" si="112"/>
        <v>16.584615384615386</v>
      </c>
      <c r="H2128" s="43">
        <f t="shared" si="111"/>
        <v>10780</v>
      </c>
      <c r="I2128" s="57"/>
      <c r="J2128" s="58"/>
      <c r="K2128" s="58"/>
      <c r="L2128" s="57" t="s">
        <v>7419</v>
      </c>
      <c r="M2128" s="57"/>
      <c r="N2128" t="s">
        <v>10939</v>
      </c>
      <c r="T2128" s="2">
        <v>40</v>
      </c>
      <c r="U2128" s="2">
        <f t="shared" si="113"/>
        <v>0</v>
      </c>
    </row>
    <row r="2129" spans="1:21" customFormat="1" ht="15" x14ac:dyDescent="0.25">
      <c r="A2129" s="38" t="s">
        <v>5189</v>
      </c>
      <c r="B2129" s="39" t="s">
        <v>4253</v>
      </c>
      <c r="C2129" s="40" t="s">
        <v>4254</v>
      </c>
      <c r="D2129" s="57"/>
      <c r="E2129" s="45">
        <v>1</v>
      </c>
      <c r="F2129" s="45">
        <v>445000000</v>
      </c>
      <c r="G2129" s="42">
        <f t="shared" si="112"/>
        <v>17115.384615384617</v>
      </c>
      <c r="H2129" s="43">
        <f t="shared" si="111"/>
        <v>445000000</v>
      </c>
      <c r="I2129" s="57"/>
      <c r="J2129" s="58"/>
      <c r="K2129" s="58"/>
      <c r="L2129" s="57" t="s">
        <v>7419</v>
      </c>
      <c r="M2129" s="57"/>
      <c r="N2129" t="s">
        <v>10939</v>
      </c>
      <c r="T2129" s="2">
        <v>1</v>
      </c>
      <c r="U2129" s="2">
        <f t="shared" si="113"/>
        <v>0</v>
      </c>
    </row>
    <row r="2130" spans="1:21" customFormat="1" ht="15" x14ac:dyDescent="0.25">
      <c r="A2130" s="38" t="s">
        <v>5189</v>
      </c>
      <c r="B2130" s="39" t="s">
        <v>4255</v>
      </c>
      <c r="C2130" s="40" t="s">
        <v>4256</v>
      </c>
      <c r="D2130" s="57"/>
      <c r="E2130" s="45">
        <v>1</v>
      </c>
      <c r="F2130" s="45">
        <v>23750000</v>
      </c>
      <c r="G2130" s="42">
        <f t="shared" si="112"/>
        <v>913.46153846153845</v>
      </c>
      <c r="H2130" s="43">
        <f t="shared" si="111"/>
        <v>23750000</v>
      </c>
      <c r="I2130" s="57"/>
      <c r="J2130" s="58"/>
      <c r="K2130" s="58"/>
      <c r="L2130" s="57" t="s">
        <v>7419</v>
      </c>
      <c r="M2130" s="57"/>
      <c r="N2130" t="s">
        <v>10939</v>
      </c>
      <c r="T2130" s="2">
        <v>0</v>
      </c>
      <c r="U2130" s="2">
        <f t="shared" si="113"/>
        <v>1</v>
      </c>
    </row>
    <row r="2131" spans="1:21" customFormat="1" ht="15" x14ac:dyDescent="0.25">
      <c r="A2131" s="38" t="s">
        <v>5189</v>
      </c>
      <c r="B2131" s="39" t="s">
        <v>4257</v>
      </c>
      <c r="C2131" s="40" t="s">
        <v>4258</v>
      </c>
      <c r="D2131" s="57"/>
      <c r="E2131" s="45">
        <v>1</v>
      </c>
      <c r="F2131" s="45">
        <v>7125000</v>
      </c>
      <c r="G2131" s="42">
        <f t="shared" si="112"/>
        <v>274.03846153846155</v>
      </c>
      <c r="H2131" s="43">
        <f t="shared" si="111"/>
        <v>7125000</v>
      </c>
      <c r="I2131" s="57"/>
      <c r="J2131" s="58"/>
      <c r="K2131" s="58"/>
      <c r="L2131" s="57" t="s">
        <v>7419</v>
      </c>
      <c r="M2131" s="57"/>
      <c r="N2131" t="s">
        <v>10939</v>
      </c>
      <c r="T2131" s="2">
        <v>0</v>
      </c>
      <c r="U2131" s="2">
        <f t="shared" si="113"/>
        <v>1</v>
      </c>
    </row>
    <row r="2132" spans="1:21" customFormat="1" ht="15" x14ac:dyDescent="0.25">
      <c r="A2132" s="38" t="s">
        <v>5189</v>
      </c>
      <c r="B2132" s="39" t="s">
        <v>4259</v>
      </c>
      <c r="C2132" s="40" t="s">
        <v>4260</v>
      </c>
      <c r="D2132" s="57"/>
      <c r="E2132" s="45">
        <v>1</v>
      </c>
      <c r="F2132" s="45">
        <v>6000000</v>
      </c>
      <c r="G2132" s="42">
        <f t="shared" si="112"/>
        <v>230.76923076923077</v>
      </c>
      <c r="H2132" s="43">
        <f t="shared" si="111"/>
        <v>6000000</v>
      </c>
      <c r="I2132" s="57"/>
      <c r="J2132" s="58"/>
      <c r="K2132" s="58"/>
      <c r="L2132" s="57" t="s">
        <v>7419</v>
      </c>
      <c r="M2132" s="57"/>
      <c r="N2132" t="s">
        <v>10939</v>
      </c>
      <c r="T2132" s="2">
        <v>0</v>
      </c>
      <c r="U2132" s="2">
        <f t="shared" si="113"/>
        <v>1</v>
      </c>
    </row>
    <row r="2133" spans="1:21" customFormat="1" ht="15" x14ac:dyDescent="0.25">
      <c r="A2133" s="38" t="s">
        <v>5189</v>
      </c>
      <c r="B2133" s="39" t="s">
        <v>4261</v>
      </c>
      <c r="C2133" s="40" t="s">
        <v>4262</v>
      </c>
      <c r="D2133" s="57"/>
      <c r="E2133" s="45">
        <v>1</v>
      </c>
      <c r="F2133" s="45">
        <v>2500000</v>
      </c>
      <c r="G2133" s="42">
        <f t="shared" si="112"/>
        <v>96.15384615384616</v>
      </c>
      <c r="H2133" s="43">
        <f t="shared" si="111"/>
        <v>2500000</v>
      </c>
      <c r="I2133" s="57"/>
      <c r="J2133" s="58"/>
      <c r="K2133" s="58"/>
      <c r="L2133" s="57" t="s">
        <v>7419</v>
      </c>
      <c r="M2133" s="57"/>
      <c r="N2133" t="s">
        <v>10939</v>
      </c>
      <c r="T2133" s="2">
        <v>1</v>
      </c>
      <c r="U2133" s="2">
        <f t="shared" si="113"/>
        <v>0</v>
      </c>
    </row>
    <row r="2134" spans="1:21" customFormat="1" ht="15" x14ac:dyDescent="0.25">
      <c r="A2134" s="38" t="s">
        <v>5189</v>
      </c>
      <c r="B2134" s="39" t="s">
        <v>4263</v>
      </c>
      <c r="C2134" s="40" t="s">
        <v>4264</v>
      </c>
      <c r="D2134" s="57"/>
      <c r="E2134" s="45">
        <v>1</v>
      </c>
      <c r="F2134" s="45">
        <v>28500000</v>
      </c>
      <c r="G2134" s="42">
        <f t="shared" si="112"/>
        <v>1096.1538461538462</v>
      </c>
      <c r="H2134" s="43">
        <f t="shared" si="111"/>
        <v>28500000</v>
      </c>
      <c r="I2134" s="57"/>
      <c r="J2134" s="58"/>
      <c r="K2134" s="58"/>
      <c r="L2134" s="57" t="s">
        <v>7419</v>
      </c>
      <c r="M2134" s="57"/>
      <c r="N2134" t="s">
        <v>10939</v>
      </c>
      <c r="T2134" s="2">
        <v>0</v>
      </c>
      <c r="U2134" s="2">
        <f t="shared" si="113"/>
        <v>1</v>
      </c>
    </row>
    <row r="2135" spans="1:21" customFormat="1" ht="15" x14ac:dyDescent="0.25">
      <c r="A2135" s="38" t="s">
        <v>5189</v>
      </c>
      <c r="B2135" s="39" t="s">
        <v>4265</v>
      </c>
      <c r="C2135" s="40" t="s">
        <v>4266</v>
      </c>
      <c r="D2135" s="57"/>
      <c r="E2135" s="45">
        <v>1</v>
      </c>
      <c r="F2135" s="45">
        <v>28500000</v>
      </c>
      <c r="G2135" s="42">
        <f t="shared" si="112"/>
        <v>1096.1538461538462</v>
      </c>
      <c r="H2135" s="43">
        <f t="shared" si="111"/>
        <v>28500000</v>
      </c>
      <c r="I2135" s="57"/>
      <c r="J2135" s="58"/>
      <c r="K2135" s="58"/>
      <c r="L2135" s="57" t="s">
        <v>7419</v>
      </c>
      <c r="M2135" s="57"/>
      <c r="N2135" t="s">
        <v>10939</v>
      </c>
      <c r="T2135" s="2">
        <v>0</v>
      </c>
      <c r="U2135" s="2">
        <f t="shared" si="113"/>
        <v>1</v>
      </c>
    </row>
    <row r="2136" spans="1:21" customFormat="1" ht="15" x14ac:dyDescent="0.25">
      <c r="A2136" s="38" t="s">
        <v>5189</v>
      </c>
      <c r="B2136" s="39" t="s">
        <v>4267</v>
      </c>
      <c r="C2136" s="40" t="s">
        <v>4268</v>
      </c>
      <c r="D2136" s="57"/>
      <c r="E2136" s="45">
        <v>1</v>
      </c>
      <c r="F2136" s="45">
        <v>9420000</v>
      </c>
      <c r="G2136" s="42">
        <f t="shared" si="112"/>
        <v>362.30769230769232</v>
      </c>
      <c r="H2136" s="43">
        <f t="shared" si="111"/>
        <v>9420000</v>
      </c>
      <c r="I2136" s="57"/>
      <c r="J2136" s="58"/>
      <c r="K2136" s="58"/>
      <c r="L2136" s="57" t="s">
        <v>7419</v>
      </c>
      <c r="M2136" s="57"/>
      <c r="N2136" t="s">
        <v>10939</v>
      </c>
      <c r="T2136" s="2">
        <v>0</v>
      </c>
      <c r="U2136" s="2">
        <f t="shared" si="113"/>
        <v>1</v>
      </c>
    </row>
    <row r="2137" spans="1:21" customFormat="1" ht="15" x14ac:dyDescent="0.25">
      <c r="A2137" s="38" t="s">
        <v>5189</v>
      </c>
      <c r="B2137" s="39" t="s">
        <v>4269</v>
      </c>
      <c r="C2137" s="40" t="s">
        <v>4270</v>
      </c>
      <c r="D2137" s="57"/>
      <c r="E2137" s="45">
        <v>44</v>
      </c>
      <c r="F2137" s="45">
        <v>2112000</v>
      </c>
      <c r="G2137" s="42">
        <f t="shared" si="112"/>
        <v>81.230769230769226</v>
      </c>
      <c r="H2137" s="43">
        <f t="shared" si="111"/>
        <v>48000</v>
      </c>
      <c r="I2137" s="57"/>
      <c r="J2137" s="58"/>
      <c r="K2137" s="58"/>
      <c r="L2137" s="57" t="s">
        <v>7419</v>
      </c>
      <c r="M2137" s="57"/>
      <c r="N2137" t="s">
        <v>10939</v>
      </c>
      <c r="T2137" s="2">
        <v>44</v>
      </c>
      <c r="U2137" s="2">
        <f t="shared" si="113"/>
        <v>0</v>
      </c>
    </row>
    <row r="2138" spans="1:21" customFormat="1" ht="15" x14ac:dyDescent="0.25">
      <c r="A2138" s="38" t="s">
        <v>5189</v>
      </c>
      <c r="B2138" s="39" t="s">
        <v>4271</v>
      </c>
      <c r="C2138" s="40" t="s">
        <v>4272</v>
      </c>
      <c r="D2138" s="57"/>
      <c r="E2138" s="45">
        <v>17</v>
      </c>
      <c r="F2138" s="45">
        <v>2652000</v>
      </c>
      <c r="G2138" s="42">
        <f t="shared" si="112"/>
        <v>102</v>
      </c>
      <c r="H2138" s="43">
        <f t="shared" si="111"/>
        <v>156000</v>
      </c>
      <c r="I2138" s="57"/>
      <c r="J2138" s="58"/>
      <c r="K2138" s="58"/>
      <c r="L2138" s="57" t="s">
        <v>7419</v>
      </c>
      <c r="M2138" s="57"/>
      <c r="N2138" t="s">
        <v>10939</v>
      </c>
      <c r="T2138" s="2">
        <v>16</v>
      </c>
      <c r="U2138" s="2">
        <f t="shared" si="113"/>
        <v>1</v>
      </c>
    </row>
    <row r="2139" spans="1:21" customFormat="1" ht="15" x14ac:dyDescent="0.25">
      <c r="A2139" s="38" t="s">
        <v>5189</v>
      </c>
      <c r="B2139" s="39" t="s">
        <v>4273</v>
      </c>
      <c r="C2139" s="40" t="s">
        <v>4274</v>
      </c>
      <c r="D2139" s="57"/>
      <c r="E2139" s="45">
        <v>13</v>
      </c>
      <c r="F2139" s="45">
        <v>48100</v>
      </c>
      <c r="G2139" s="42">
        <f t="shared" si="112"/>
        <v>1.85</v>
      </c>
      <c r="H2139" s="43">
        <f t="shared" si="111"/>
        <v>3700</v>
      </c>
      <c r="I2139" s="57"/>
      <c r="J2139" s="58"/>
      <c r="K2139" s="58"/>
      <c r="L2139" s="57" t="s">
        <v>7419</v>
      </c>
      <c r="M2139" s="57"/>
      <c r="N2139" t="s">
        <v>10939</v>
      </c>
      <c r="T2139" s="2">
        <v>85</v>
      </c>
      <c r="U2139" s="2">
        <f t="shared" si="113"/>
        <v>-72</v>
      </c>
    </row>
    <row r="2140" spans="1:21" customFormat="1" ht="15" x14ac:dyDescent="0.25">
      <c r="A2140" s="38" t="s">
        <v>5189</v>
      </c>
      <c r="B2140" s="39" t="s">
        <v>4275</v>
      </c>
      <c r="C2140" s="40" t="s">
        <v>4276</v>
      </c>
      <c r="D2140" s="57"/>
      <c r="E2140" s="45">
        <v>3</v>
      </c>
      <c r="F2140" s="45">
        <v>25117143.66</v>
      </c>
      <c r="G2140" s="42">
        <f t="shared" si="112"/>
        <v>966.04398692307689</v>
      </c>
      <c r="H2140" s="43">
        <f t="shared" si="111"/>
        <v>8372381.2199999997</v>
      </c>
      <c r="I2140" s="57"/>
      <c r="J2140" s="58"/>
      <c r="K2140" s="58"/>
      <c r="L2140" s="57" t="s">
        <v>7419</v>
      </c>
      <c r="M2140" s="57"/>
      <c r="N2140" t="s">
        <v>10939</v>
      </c>
      <c r="T2140" s="2">
        <v>3</v>
      </c>
      <c r="U2140" s="2">
        <f t="shared" si="113"/>
        <v>0</v>
      </c>
    </row>
    <row r="2141" spans="1:21" customFormat="1" ht="15" x14ac:dyDescent="0.25">
      <c r="A2141" s="38" t="s">
        <v>5189</v>
      </c>
      <c r="B2141" s="39" t="s">
        <v>4277</v>
      </c>
      <c r="C2141" s="40" t="s">
        <v>4278</v>
      </c>
      <c r="D2141" s="57"/>
      <c r="E2141" s="45">
        <v>5</v>
      </c>
      <c r="F2141" s="45">
        <v>275000</v>
      </c>
      <c r="G2141" s="42">
        <f t="shared" si="112"/>
        <v>10.576923076923077</v>
      </c>
      <c r="H2141" s="43">
        <f t="shared" si="111"/>
        <v>55000</v>
      </c>
      <c r="I2141" s="57"/>
      <c r="J2141" s="58"/>
      <c r="K2141" s="58"/>
      <c r="L2141" s="57" t="s">
        <v>7419</v>
      </c>
      <c r="M2141" s="57"/>
      <c r="N2141" t="s">
        <v>10939</v>
      </c>
      <c r="T2141" s="2">
        <v>5</v>
      </c>
      <c r="U2141" s="2">
        <f t="shared" si="113"/>
        <v>0</v>
      </c>
    </row>
    <row r="2142" spans="1:21" customFormat="1" ht="15" x14ac:dyDescent="0.25">
      <c r="A2142" s="38" t="s">
        <v>5189</v>
      </c>
      <c r="B2142" s="39" t="s">
        <v>4279</v>
      </c>
      <c r="C2142" s="40" t="s">
        <v>4280</v>
      </c>
      <c r="D2142" s="57"/>
      <c r="E2142" s="45">
        <v>20</v>
      </c>
      <c r="F2142" s="45">
        <v>1800000</v>
      </c>
      <c r="G2142" s="42">
        <f t="shared" si="112"/>
        <v>69.230769230769226</v>
      </c>
      <c r="H2142" s="43">
        <f t="shared" si="111"/>
        <v>90000</v>
      </c>
      <c r="I2142" s="57"/>
      <c r="J2142" s="58"/>
      <c r="K2142" s="58"/>
      <c r="L2142" s="57" t="s">
        <v>7419</v>
      </c>
      <c r="M2142" s="57"/>
      <c r="N2142" t="s">
        <v>10939</v>
      </c>
      <c r="T2142" s="2">
        <v>20</v>
      </c>
      <c r="U2142" s="2">
        <f t="shared" si="113"/>
        <v>0</v>
      </c>
    </row>
    <row r="2143" spans="1:21" customFormat="1" ht="15" x14ac:dyDescent="0.25">
      <c r="A2143" s="38" t="s">
        <v>5189</v>
      </c>
      <c r="B2143" s="39" t="s">
        <v>4281</v>
      </c>
      <c r="C2143" s="40" t="s">
        <v>4282</v>
      </c>
      <c r="D2143" s="57"/>
      <c r="E2143" s="45">
        <v>5</v>
      </c>
      <c r="F2143" s="45">
        <v>275000</v>
      </c>
      <c r="G2143" s="42">
        <f t="shared" si="112"/>
        <v>10.576923076923077</v>
      </c>
      <c r="H2143" s="43">
        <f t="shared" si="111"/>
        <v>55000</v>
      </c>
      <c r="I2143" s="57"/>
      <c r="J2143" s="58"/>
      <c r="K2143" s="58"/>
      <c r="L2143" s="57" t="s">
        <v>7419</v>
      </c>
      <c r="M2143" s="57"/>
      <c r="N2143" t="s">
        <v>10939</v>
      </c>
      <c r="T2143" s="2">
        <v>5</v>
      </c>
      <c r="U2143" s="2">
        <f t="shared" si="113"/>
        <v>0</v>
      </c>
    </row>
    <row r="2144" spans="1:21" customFormat="1" ht="15" x14ac:dyDescent="0.25">
      <c r="A2144" s="38" t="s">
        <v>5189</v>
      </c>
      <c r="B2144" s="39" t="s">
        <v>4283</v>
      </c>
      <c r="C2144" s="40" t="s">
        <v>4284</v>
      </c>
      <c r="D2144" s="57"/>
      <c r="E2144" s="45">
        <v>20</v>
      </c>
      <c r="F2144" s="45">
        <v>1800000</v>
      </c>
      <c r="G2144" s="42">
        <f t="shared" si="112"/>
        <v>69.230769230769226</v>
      </c>
      <c r="H2144" s="43">
        <f t="shared" si="111"/>
        <v>90000</v>
      </c>
      <c r="I2144" s="57"/>
      <c r="J2144" s="58"/>
      <c r="K2144" s="58"/>
      <c r="L2144" s="57" t="s">
        <v>7419</v>
      </c>
      <c r="M2144" s="57"/>
      <c r="N2144" t="s">
        <v>10939</v>
      </c>
      <c r="T2144" s="2">
        <v>20</v>
      </c>
      <c r="U2144" s="2">
        <f t="shared" si="113"/>
        <v>0</v>
      </c>
    </row>
    <row r="2145" spans="1:21" customFormat="1" ht="15" x14ac:dyDescent="0.25">
      <c r="A2145" s="38" t="s">
        <v>5189</v>
      </c>
      <c r="B2145" s="39" t="s">
        <v>4285</v>
      </c>
      <c r="C2145" s="40" t="s">
        <v>4286</v>
      </c>
      <c r="D2145" s="57"/>
      <c r="E2145" s="45">
        <v>1</v>
      </c>
      <c r="F2145" s="45">
        <v>1155000</v>
      </c>
      <c r="G2145" s="42">
        <f t="shared" si="112"/>
        <v>44.42307692307692</v>
      </c>
      <c r="H2145" s="43">
        <f t="shared" si="111"/>
        <v>1155000</v>
      </c>
      <c r="I2145" s="57"/>
      <c r="J2145" s="58"/>
      <c r="K2145" s="58"/>
      <c r="L2145" s="57" t="s">
        <v>7419</v>
      </c>
      <c r="M2145" s="57"/>
      <c r="N2145" t="s">
        <v>10939</v>
      </c>
      <c r="T2145" s="2">
        <v>1</v>
      </c>
      <c r="U2145" s="2">
        <f t="shared" si="113"/>
        <v>0</v>
      </c>
    </row>
    <row r="2146" spans="1:21" customFormat="1" ht="15" x14ac:dyDescent="0.25">
      <c r="A2146" s="38" t="s">
        <v>5189</v>
      </c>
      <c r="B2146" s="39" t="s">
        <v>4287</v>
      </c>
      <c r="C2146" s="40" t="s">
        <v>4288</v>
      </c>
      <c r="D2146" s="57"/>
      <c r="E2146" s="45">
        <v>5</v>
      </c>
      <c r="F2146" s="45">
        <v>15897000</v>
      </c>
      <c r="G2146" s="42">
        <f t="shared" si="112"/>
        <v>611.42307692307691</v>
      </c>
      <c r="H2146" s="43">
        <f t="shared" si="111"/>
        <v>3179400</v>
      </c>
      <c r="I2146" s="57"/>
      <c r="J2146" s="58"/>
      <c r="K2146" s="58"/>
      <c r="L2146" s="57" t="s">
        <v>7419</v>
      </c>
      <c r="M2146" s="57"/>
      <c r="N2146" t="s">
        <v>10939</v>
      </c>
      <c r="O2146" s="2"/>
      <c r="P2146" s="2"/>
      <c r="Q2146" s="2"/>
      <c r="R2146" s="2"/>
      <c r="S2146" s="2"/>
      <c r="T2146" s="2">
        <v>5</v>
      </c>
      <c r="U2146" s="2">
        <f t="shared" si="113"/>
        <v>0</v>
      </c>
    </row>
    <row r="2147" spans="1:21" customFormat="1" ht="15" x14ac:dyDescent="0.25">
      <c r="A2147" s="38" t="s">
        <v>5189</v>
      </c>
      <c r="B2147" s="39" t="s">
        <v>4289</v>
      </c>
      <c r="C2147" s="40" t="s">
        <v>4290</v>
      </c>
      <c r="D2147" s="57"/>
      <c r="E2147" s="45">
        <v>33</v>
      </c>
      <c r="F2147" s="45">
        <v>35640</v>
      </c>
      <c r="G2147" s="42">
        <f t="shared" si="112"/>
        <v>1.3707692307692307</v>
      </c>
      <c r="H2147" s="43">
        <f t="shared" si="111"/>
        <v>1080</v>
      </c>
      <c r="I2147" s="57"/>
      <c r="J2147" s="58"/>
      <c r="K2147" s="58"/>
      <c r="L2147" s="57" t="s">
        <v>7419</v>
      </c>
      <c r="M2147" s="57"/>
      <c r="N2147" t="s">
        <v>10939</v>
      </c>
      <c r="T2147" s="2">
        <v>37</v>
      </c>
      <c r="U2147" s="2">
        <f t="shared" si="113"/>
        <v>-4</v>
      </c>
    </row>
    <row r="2148" spans="1:21" customFormat="1" ht="15" x14ac:dyDescent="0.25">
      <c r="A2148" s="38" t="s">
        <v>5189</v>
      </c>
      <c r="B2148" s="39" t="s">
        <v>4291</v>
      </c>
      <c r="C2148" s="40" t="s">
        <v>4292</v>
      </c>
      <c r="D2148" s="57"/>
      <c r="E2148" s="45">
        <v>1</v>
      </c>
      <c r="F2148" s="45">
        <v>6650000</v>
      </c>
      <c r="G2148" s="42">
        <f t="shared" si="112"/>
        <v>255.76923076923077</v>
      </c>
      <c r="H2148" s="43">
        <f t="shared" si="111"/>
        <v>6650000</v>
      </c>
      <c r="I2148" s="57"/>
      <c r="J2148" s="58"/>
      <c r="K2148" s="58"/>
      <c r="L2148" s="57" t="s">
        <v>7419</v>
      </c>
      <c r="M2148" s="57"/>
      <c r="N2148" t="s">
        <v>10939</v>
      </c>
      <c r="T2148" s="2">
        <v>2</v>
      </c>
      <c r="U2148" s="2">
        <f t="shared" si="113"/>
        <v>-1</v>
      </c>
    </row>
    <row r="2149" spans="1:21" customFormat="1" ht="15" x14ac:dyDescent="0.25">
      <c r="A2149" s="38" t="s">
        <v>5189</v>
      </c>
      <c r="B2149" s="39" t="s">
        <v>4293</v>
      </c>
      <c r="C2149" s="40" t="s">
        <v>4294</v>
      </c>
      <c r="D2149" s="57"/>
      <c r="E2149" s="45">
        <v>1</v>
      </c>
      <c r="F2149" s="45">
        <v>4356250</v>
      </c>
      <c r="G2149" s="42">
        <f t="shared" si="112"/>
        <v>167.54807692307693</v>
      </c>
      <c r="H2149" s="43">
        <f t="shared" si="111"/>
        <v>4356250</v>
      </c>
      <c r="I2149" s="57"/>
      <c r="J2149" s="58"/>
      <c r="K2149" s="58"/>
      <c r="L2149" s="57" t="s">
        <v>7419</v>
      </c>
      <c r="M2149" s="57"/>
      <c r="N2149" t="s">
        <v>10939</v>
      </c>
      <c r="T2149" s="2">
        <v>3</v>
      </c>
      <c r="U2149" s="2">
        <f t="shared" si="113"/>
        <v>-2</v>
      </c>
    </row>
    <row r="2150" spans="1:21" customFormat="1" ht="15" x14ac:dyDescent="0.25">
      <c r="A2150" s="38" t="s">
        <v>5189</v>
      </c>
      <c r="B2150" s="39" t="s">
        <v>4295</v>
      </c>
      <c r="C2150" s="40" t="s">
        <v>4296</v>
      </c>
      <c r="D2150" s="57"/>
      <c r="E2150" s="45">
        <v>23</v>
      </c>
      <c r="F2150" s="45">
        <v>4715000</v>
      </c>
      <c r="G2150" s="42">
        <f t="shared" si="112"/>
        <v>181.34615384615384</v>
      </c>
      <c r="H2150" s="43">
        <f t="shared" si="111"/>
        <v>205000</v>
      </c>
      <c r="I2150" s="57"/>
      <c r="J2150" s="58"/>
      <c r="K2150" s="58"/>
      <c r="L2150" s="57" t="s">
        <v>7419</v>
      </c>
      <c r="M2150" s="57"/>
      <c r="N2150" t="s">
        <v>10939</v>
      </c>
      <c r="T2150" s="2">
        <v>22</v>
      </c>
      <c r="U2150" s="2">
        <f t="shared" si="113"/>
        <v>1</v>
      </c>
    </row>
    <row r="2151" spans="1:21" customFormat="1" ht="15" x14ac:dyDescent="0.25">
      <c r="A2151" s="38" t="s">
        <v>5189</v>
      </c>
      <c r="B2151" s="39" t="s">
        <v>4297</v>
      </c>
      <c r="C2151" s="40" t="s">
        <v>4298</v>
      </c>
      <c r="D2151" s="57"/>
      <c r="E2151" s="45">
        <v>2</v>
      </c>
      <c r="F2151" s="45">
        <v>840000</v>
      </c>
      <c r="G2151" s="42">
        <f t="shared" si="112"/>
        <v>32.307692307692307</v>
      </c>
      <c r="H2151" s="43">
        <f t="shared" si="111"/>
        <v>420000</v>
      </c>
      <c r="I2151" s="57"/>
      <c r="J2151" s="58"/>
      <c r="K2151" s="58"/>
      <c r="L2151" s="57" t="s">
        <v>7419</v>
      </c>
      <c r="M2151" s="57"/>
      <c r="N2151" t="s">
        <v>10939</v>
      </c>
      <c r="T2151" s="2">
        <v>0</v>
      </c>
      <c r="U2151" s="2">
        <f t="shared" si="113"/>
        <v>2</v>
      </c>
    </row>
    <row r="2152" spans="1:21" customFormat="1" ht="15" x14ac:dyDescent="0.25">
      <c r="A2152" s="38" t="s">
        <v>5189</v>
      </c>
      <c r="B2152" s="39" t="s">
        <v>4299</v>
      </c>
      <c r="C2152" s="40" t="s">
        <v>4300</v>
      </c>
      <c r="D2152" s="57"/>
      <c r="E2152" s="45">
        <v>25</v>
      </c>
      <c r="F2152" s="45">
        <v>23750000</v>
      </c>
      <c r="G2152" s="42">
        <f t="shared" si="112"/>
        <v>913.46153846153845</v>
      </c>
      <c r="H2152" s="43">
        <f t="shared" si="111"/>
        <v>950000</v>
      </c>
      <c r="I2152" s="57"/>
      <c r="J2152" s="58"/>
      <c r="K2152" s="58"/>
      <c r="L2152" s="57" t="s">
        <v>7419</v>
      </c>
      <c r="M2152" s="57"/>
      <c r="N2152" t="s">
        <v>10939</v>
      </c>
      <c r="T2152" s="2">
        <v>24</v>
      </c>
      <c r="U2152" s="2">
        <f t="shared" si="113"/>
        <v>1</v>
      </c>
    </row>
    <row r="2153" spans="1:21" customFormat="1" ht="15" x14ac:dyDescent="0.25">
      <c r="A2153" s="38" t="s">
        <v>5189</v>
      </c>
      <c r="B2153" s="39" t="s">
        <v>4301</v>
      </c>
      <c r="C2153" s="40" t="s">
        <v>4302</v>
      </c>
      <c r="D2153" s="57"/>
      <c r="E2153" s="45">
        <v>16</v>
      </c>
      <c r="F2153" s="45">
        <v>15200000</v>
      </c>
      <c r="G2153" s="42">
        <f t="shared" si="112"/>
        <v>584.61538461538464</v>
      </c>
      <c r="H2153" s="43">
        <f t="shared" si="111"/>
        <v>950000</v>
      </c>
      <c r="I2153" s="57"/>
      <c r="J2153" s="58"/>
      <c r="K2153" s="58"/>
      <c r="L2153" s="57" t="s">
        <v>7419</v>
      </c>
      <c r="M2153" s="57"/>
      <c r="N2153" t="s">
        <v>10939</v>
      </c>
      <c r="T2153" s="2">
        <v>10</v>
      </c>
      <c r="U2153" s="2">
        <f t="shared" si="113"/>
        <v>6</v>
      </c>
    </row>
    <row r="2154" spans="1:21" customFormat="1" ht="15" x14ac:dyDescent="0.25">
      <c r="A2154" s="38" t="s">
        <v>5189</v>
      </c>
      <c r="B2154" s="39" t="s">
        <v>4303</v>
      </c>
      <c r="C2154" s="40" t="s">
        <v>4304</v>
      </c>
      <c r="D2154" s="57"/>
      <c r="E2154" s="45">
        <v>9</v>
      </c>
      <c r="F2154" s="45">
        <v>20250000</v>
      </c>
      <c r="G2154" s="42">
        <f t="shared" si="112"/>
        <v>778.84615384615381</v>
      </c>
      <c r="H2154" s="43">
        <f t="shared" si="111"/>
        <v>2250000</v>
      </c>
      <c r="I2154" s="57"/>
      <c r="J2154" s="58"/>
      <c r="K2154" s="58"/>
      <c r="L2154" s="57" t="s">
        <v>7419</v>
      </c>
      <c r="M2154" s="57"/>
      <c r="N2154" t="s">
        <v>10939</v>
      </c>
      <c r="T2154" s="2">
        <v>8</v>
      </c>
      <c r="U2154" s="2">
        <f t="shared" si="113"/>
        <v>1</v>
      </c>
    </row>
    <row r="2155" spans="1:21" customFormat="1" ht="15" x14ac:dyDescent="0.25">
      <c r="A2155" s="38" t="s">
        <v>5189</v>
      </c>
      <c r="B2155" s="39" t="s">
        <v>4305</v>
      </c>
      <c r="C2155" s="40" t="s">
        <v>4306</v>
      </c>
      <c r="D2155" s="57"/>
      <c r="E2155" s="45">
        <v>5</v>
      </c>
      <c r="F2155" s="45">
        <v>13000000</v>
      </c>
      <c r="G2155" s="42">
        <f t="shared" si="112"/>
        <v>500</v>
      </c>
      <c r="H2155" s="43">
        <f t="shared" si="111"/>
        <v>2600000</v>
      </c>
      <c r="I2155" s="57"/>
      <c r="J2155" s="58"/>
      <c r="K2155" s="58"/>
      <c r="L2155" s="57" t="s">
        <v>7419</v>
      </c>
      <c r="M2155" s="57"/>
      <c r="N2155" t="s">
        <v>10939</v>
      </c>
      <c r="T2155" s="2">
        <v>8</v>
      </c>
      <c r="U2155" s="2">
        <f t="shared" si="113"/>
        <v>-3</v>
      </c>
    </row>
    <row r="2156" spans="1:21" customFormat="1" ht="15" x14ac:dyDescent="0.25">
      <c r="A2156" s="38" t="s">
        <v>5189</v>
      </c>
      <c r="B2156" s="39" t="s">
        <v>4307</v>
      </c>
      <c r="C2156" s="40" t="s">
        <v>4308</v>
      </c>
      <c r="D2156" s="57"/>
      <c r="E2156" s="45">
        <v>10</v>
      </c>
      <c r="F2156" s="45">
        <v>1900000</v>
      </c>
      <c r="G2156" s="42">
        <f t="shared" si="112"/>
        <v>73.07692307692308</v>
      </c>
      <c r="H2156" s="43">
        <f t="shared" si="111"/>
        <v>190000</v>
      </c>
      <c r="I2156" s="57"/>
      <c r="J2156" s="58"/>
      <c r="K2156" s="58"/>
      <c r="L2156" s="57" t="s">
        <v>7419</v>
      </c>
      <c r="M2156" s="57"/>
      <c r="N2156" t="s">
        <v>10939</v>
      </c>
      <c r="T2156" s="2">
        <v>10</v>
      </c>
      <c r="U2156" s="2">
        <f t="shared" si="113"/>
        <v>0</v>
      </c>
    </row>
    <row r="2157" spans="1:21" customFormat="1" ht="15" x14ac:dyDescent="0.25">
      <c r="A2157" s="38" t="s">
        <v>5189</v>
      </c>
      <c r="B2157" s="39" t="s">
        <v>4309</v>
      </c>
      <c r="C2157" s="40" t="s">
        <v>4310</v>
      </c>
      <c r="D2157" s="57"/>
      <c r="E2157" s="45">
        <v>10</v>
      </c>
      <c r="F2157" s="45">
        <v>1900000</v>
      </c>
      <c r="G2157" s="42">
        <f t="shared" si="112"/>
        <v>73.07692307692308</v>
      </c>
      <c r="H2157" s="43">
        <f t="shared" si="111"/>
        <v>190000</v>
      </c>
      <c r="I2157" s="57"/>
      <c r="J2157" s="58"/>
      <c r="K2157" s="58"/>
      <c r="L2157" s="57" t="s">
        <v>7419</v>
      </c>
      <c r="M2157" s="57"/>
      <c r="N2157" t="s">
        <v>10939</v>
      </c>
      <c r="T2157" s="2">
        <v>10</v>
      </c>
      <c r="U2157" s="2">
        <f t="shared" si="113"/>
        <v>0</v>
      </c>
    </row>
    <row r="2158" spans="1:21" customFormat="1" ht="15" x14ac:dyDescent="0.25">
      <c r="A2158" s="38" t="s">
        <v>5189</v>
      </c>
      <c r="B2158" s="39" t="s">
        <v>4311</v>
      </c>
      <c r="C2158" s="40" t="s">
        <v>4312</v>
      </c>
      <c r="D2158" s="57"/>
      <c r="E2158" s="45">
        <v>293</v>
      </c>
      <c r="F2158" s="45">
        <v>15382500</v>
      </c>
      <c r="G2158" s="42">
        <f t="shared" si="112"/>
        <v>591.63461538461536</v>
      </c>
      <c r="H2158" s="43">
        <f t="shared" si="111"/>
        <v>52500</v>
      </c>
      <c r="I2158" s="57"/>
      <c r="J2158" s="58"/>
      <c r="K2158" s="58"/>
      <c r="L2158" s="57" t="s">
        <v>7419</v>
      </c>
      <c r="M2158" s="57"/>
      <c r="N2158" t="s">
        <v>10939</v>
      </c>
      <c r="T2158" s="2">
        <v>270</v>
      </c>
      <c r="U2158" s="2">
        <f t="shared" si="113"/>
        <v>23</v>
      </c>
    </row>
    <row r="2159" spans="1:21" customFormat="1" ht="15" x14ac:dyDescent="0.25">
      <c r="A2159" s="38" t="s">
        <v>5189</v>
      </c>
      <c r="B2159" s="39" t="s">
        <v>4313</v>
      </c>
      <c r="C2159" s="40" t="s">
        <v>4314</v>
      </c>
      <c r="D2159" s="57"/>
      <c r="E2159" s="45">
        <v>2</v>
      </c>
      <c r="F2159" s="45">
        <v>6780000</v>
      </c>
      <c r="G2159" s="42">
        <f t="shared" si="112"/>
        <v>260.76923076923077</v>
      </c>
      <c r="H2159" s="43">
        <f t="shared" si="111"/>
        <v>3390000</v>
      </c>
      <c r="I2159" s="57"/>
      <c r="J2159" s="58"/>
      <c r="K2159" s="58"/>
      <c r="L2159" s="57" t="s">
        <v>7419</v>
      </c>
      <c r="M2159" s="57"/>
      <c r="N2159" t="s">
        <v>10939</v>
      </c>
      <c r="T2159" s="2">
        <v>2</v>
      </c>
      <c r="U2159" s="2">
        <f t="shared" si="113"/>
        <v>0</v>
      </c>
    </row>
    <row r="2160" spans="1:21" customFormat="1" ht="15" x14ac:dyDescent="0.25">
      <c r="A2160" s="38" t="s">
        <v>5189</v>
      </c>
      <c r="B2160" s="39" t="s">
        <v>4315</v>
      </c>
      <c r="C2160" s="40" t="s">
        <v>4316</v>
      </c>
      <c r="D2160" s="57"/>
      <c r="E2160" s="45">
        <v>1</v>
      </c>
      <c r="F2160" s="45">
        <v>6032000</v>
      </c>
      <c r="G2160" s="42">
        <f t="shared" si="112"/>
        <v>232</v>
      </c>
      <c r="H2160" s="43">
        <f t="shared" si="111"/>
        <v>6032000</v>
      </c>
      <c r="I2160" s="57"/>
      <c r="J2160" s="58"/>
      <c r="K2160" s="58"/>
      <c r="L2160" s="57" t="s">
        <v>7419</v>
      </c>
      <c r="M2160" s="57"/>
      <c r="N2160" t="s">
        <v>10939</v>
      </c>
      <c r="T2160" s="2">
        <v>1</v>
      </c>
      <c r="U2160" s="2">
        <f t="shared" si="113"/>
        <v>0</v>
      </c>
    </row>
    <row r="2161" spans="1:21" customFormat="1" ht="15" x14ac:dyDescent="0.25">
      <c r="A2161" s="38" t="s">
        <v>5189</v>
      </c>
      <c r="B2161" s="39" t="s">
        <v>4317</v>
      </c>
      <c r="C2161" s="40" t="s">
        <v>4318</v>
      </c>
      <c r="D2161" s="57"/>
      <c r="E2161" s="45">
        <v>2</v>
      </c>
      <c r="F2161" s="45">
        <v>11950000</v>
      </c>
      <c r="G2161" s="42">
        <f t="shared" si="112"/>
        <v>459.61538461538464</v>
      </c>
      <c r="H2161" s="43">
        <f t="shared" si="111"/>
        <v>5975000</v>
      </c>
      <c r="I2161" s="57"/>
      <c r="J2161" s="58"/>
      <c r="K2161" s="58"/>
      <c r="L2161" s="57" t="s">
        <v>7419</v>
      </c>
      <c r="M2161" s="57"/>
      <c r="N2161" t="s">
        <v>10939</v>
      </c>
      <c r="T2161" s="2">
        <v>2</v>
      </c>
      <c r="U2161" s="2">
        <f t="shared" si="113"/>
        <v>0</v>
      </c>
    </row>
    <row r="2162" spans="1:21" customFormat="1" ht="15" x14ac:dyDescent="0.25">
      <c r="A2162" s="38" t="s">
        <v>5189</v>
      </c>
      <c r="B2162" s="39" t="s">
        <v>4319</v>
      </c>
      <c r="C2162" s="40" t="s">
        <v>4320</v>
      </c>
      <c r="D2162" s="57"/>
      <c r="E2162" s="45">
        <v>8</v>
      </c>
      <c r="F2162" s="45">
        <v>2288000</v>
      </c>
      <c r="G2162" s="42">
        <f t="shared" si="112"/>
        <v>88</v>
      </c>
      <c r="H2162" s="43">
        <f t="shared" si="111"/>
        <v>286000</v>
      </c>
      <c r="I2162" s="57"/>
      <c r="J2162" s="58"/>
      <c r="K2162" s="58"/>
      <c r="L2162" s="57" t="s">
        <v>7419</v>
      </c>
      <c r="M2162" s="57"/>
      <c r="N2162" t="s">
        <v>10939</v>
      </c>
      <c r="T2162" s="2">
        <v>6</v>
      </c>
      <c r="U2162" s="2">
        <f t="shared" si="113"/>
        <v>2</v>
      </c>
    </row>
    <row r="2163" spans="1:21" customFormat="1" ht="15" x14ac:dyDescent="0.25">
      <c r="A2163" s="38" t="s">
        <v>5189</v>
      </c>
      <c r="B2163" s="39" t="s">
        <v>4321</v>
      </c>
      <c r="C2163" s="40" t="s">
        <v>4322</v>
      </c>
      <c r="D2163" s="57"/>
      <c r="E2163" s="45">
        <v>5</v>
      </c>
      <c r="F2163" s="45">
        <v>1000000</v>
      </c>
      <c r="G2163" s="42">
        <f t="shared" si="112"/>
        <v>38.46153846153846</v>
      </c>
      <c r="H2163" s="43">
        <f t="shared" si="111"/>
        <v>200000</v>
      </c>
      <c r="I2163" s="57"/>
      <c r="J2163" s="58"/>
      <c r="K2163" s="58"/>
      <c r="L2163" s="57" t="s">
        <v>7419</v>
      </c>
      <c r="M2163" s="57"/>
      <c r="N2163" t="s">
        <v>10939</v>
      </c>
      <c r="T2163" s="2">
        <v>5</v>
      </c>
      <c r="U2163" s="2">
        <f t="shared" si="113"/>
        <v>0</v>
      </c>
    </row>
    <row r="2164" spans="1:21" customFormat="1" ht="15" x14ac:dyDescent="0.25">
      <c r="A2164" s="38" t="s">
        <v>5189</v>
      </c>
      <c r="B2164" s="39" t="s">
        <v>4323</v>
      </c>
      <c r="C2164" s="40" t="s">
        <v>4324</v>
      </c>
      <c r="D2164" s="57"/>
      <c r="E2164" s="45">
        <v>19</v>
      </c>
      <c r="F2164" s="45">
        <v>5282000</v>
      </c>
      <c r="G2164" s="42">
        <f t="shared" si="112"/>
        <v>203.15384615384616</v>
      </c>
      <c r="H2164" s="43">
        <f t="shared" si="111"/>
        <v>278000</v>
      </c>
      <c r="I2164" s="57"/>
      <c r="J2164" s="58"/>
      <c r="K2164" s="58"/>
      <c r="L2164" s="57" t="s">
        <v>7419</v>
      </c>
      <c r="M2164" s="57"/>
      <c r="N2164" t="s">
        <v>10939</v>
      </c>
      <c r="T2164" s="2">
        <v>19</v>
      </c>
      <c r="U2164" s="2">
        <f t="shared" si="113"/>
        <v>0</v>
      </c>
    </row>
    <row r="2165" spans="1:21" customFormat="1" ht="15" x14ac:dyDescent="0.25">
      <c r="A2165" s="38" t="s">
        <v>5189</v>
      </c>
      <c r="B2165" s="39" t="s">
        <v>4325</v>
      </c>
      <c r="C2165" s="40" t="s">
        <v>4326</v>
      </c>
      <c r="D2165" s="57"/>
      <c r="E2165" s="45">
        <v>75</v>
      </c>
      <c r="F2165" s="45">
        <v>1200000</v>
      </c>
      <c r="G2165" s="42">
        <f t="shared" si="112"/>
        <v>46.153846153846153</v>
      </c>
      <c r="H2165" s="43">
        <f t="shared" si="111"/>
        <v>16000</v>
      </c>
      <c r="I2165" s="57"/>
      <c r="J2165" s="58"/>
      <c r="K2165" s="58"/>
      <c r="L2165" s="57" t="s">
        <v>7419</v>
      </c>
      <c r="M2165" s="57"/>
      <c r="N2165" t="s">
        <v>10939</v>
      </c>
      <c r="T2165" s="2">
        <v>0</v>
      </c>
      <c r="U2165" s="2">
        <f t="shared" si="113"/>
        <v>75</v>
      </c>
    </row>
    <row r="2166" spans="1:21" customFormat="1" ht="15" x14ac:dyDescent="0.25">
      <c r="A2166" s="38" t="s">
        <v>5189</v>
      </c>
      <c r="B2166" s="39" t="s">
        <v>4327</v>
      </c>
      <c r="C2166" s="40" t="s">
        <v>4328</v>
      </c>
      <c r="D2166" s="57"/>
      <c r="E2166" s="45">
        <v>20</v>
      </c>
      <c r="F2166" s="45">
        <v>160000</v>
      </c>
      <c r="G2166" s="42">
        <f t="shared" si="112"/>
        <v>6.1538461538461542</v>
      </c>
      <c r="H2166" s="43">
        <f t="shared" si="111"/>
        <v>8000</v>
      </c>
      <c r="I2166" s="57"/>
      <c r="J2166" s="58"/>
      <c r="K2166" s="58"/>
      <c r="L2166" s="57" t="s">
        <v>7419</v>
      </c>
      <c r="M2166" s="57"/>
      <c r="N2166" t="s">
        <v>10939</v>
      </c>
      <c r="T2166" s="2">
        <v>0</v>
      </c>
      <c r="U2166" s="2">
        <f t="shared" si="113"/>
        <v>20</v>
      </c>
    </row>
    <row r="2167" spans="1:21" customFormat="1" ht="15" x14ac:dyDescent="0.25">
      <c r="A2167" s="38" t="s">
        <v>5189</v>
      </c>
      <c r="B2167" s="39" t="s">
        <v>4329</v>
      </c>
      <c r="C2167" s="40" t="s">
        <v>4330</v>
      </c>
      <c r="D2167" s="57"/>
      <c r="E2167" s="45">
        <v>3</v>
      </c>
      <c r="F2167" s="45">
        <v>1698000</v>
      </c>
      <c r="G2167" s="42">
        <f t="shared" si="112"/>
        <v>65.307692307692307</v>
      </c>
      <c r="H2167" s="43">
        <f t="shared" si="111"/>
        <v>566000</v>
      </c>
      <c r="I2167" s="57"/>
      <c r="J2167" s="58"/>
      <c r="K2167" s="58"/>
      <c r="L2167" s="57" t="s">
        <v>7419</v>
      </c>
      <c r="M2167" s="57"/>
      <c r="N2167" t="s">
        <v>10939</v>
      </c>
      <c r="T2167" s="2">
        <v>3</v>
      </c>
      <c r="U2167" s="2">
        <f t="shared" si="113"/>
        <v>0</v>
      </c>
    </row>
    <row r="2168" spans="1:21" customFormat="1" ht="15" x14ac:dyDescent="0.25">
      <c r="A2168" s="38" t="s">
        <v>5189</v>
      </c>
      <c r="B2168" s="39" t="s">
        <v>4331</v>
      </c>
      <c r="C2168" s="40" t="s">
        <v>4332</v>
      </c>
      <c r="D2168" s="57"/>
      <c r="E2168" s="45">
        <v>5</v>
      </c>
      <c r="F2168" s="45">
        <v>1200000</v>
      </c>
      <c r="G2168" s="42">
        <f t="shared" si="112"/>
        <v>46.153846153846153</v>
      </c>
      <c r="H2168" s="43">
        <f t="shared" si="111"/>
        <v>240000</v>
      </c>
      <c r="I2168" s="57"/>
      <c r="J2168" s="58"/>
      <c r="K2168" s="58"/>
      <c r="L2168" s="57" t="s">
        <v>7419</v>
      </c>
      <c r="M2168" s="57"/>
      <c r="N2168" t="s">
        <v>10939</v>
      </c>
      <c r="T2168" s="2">
        <v>5</v>
      </c>
      <c r="U2168" s="2">
        <f t="shared" si="113"/>
        <v>0</v>
      </c>
    </row>
    <row r="2169" spans="1:21" customFormat="1" ht="15" x14ac:dyDescent="0.25">
      <c r="A2169" s="38" t="s">
        <v>5189</v>
      </c>
      <c r="B2169" s="39" t="s">
        <v>4333</v>
      </c>
      <c r="C2169" s="40" t="s">
        <v>4334</v>
      </c>
      <c r="D2169" s="57"/>
      <c r="E2169" s="45">
        <v>4</v>
      </c>
      <c r="F2169" s="45">
        <v>720000</v>
      </c>
      <c r="G2169" s="42">
        <f t="shared" si="112"/>
        <v>27.692307692307693</v>
      </c>
      <c r="H2169" s="43">
        <f t="shared" si="111"/>
        <v>180000</v>
      </c>
      <c r="I2169" s="57"/>
      <c r="J2169" s="58"/>
      <c r="K2169" s="58"/>
      <c r="L2169" s="57" t="s">
        <v>7419</v>
      </c>
      <c r="M2169" s="57"/>
      <c r="N2169" t="s">
        <v>10939</v>
      </c>
      <c r="T2169" s="2">
        <v>4</v>
      </c>
      <c r="U2169" s="2">
        <f t="shared" si="113"/>
        <v>0</v>
      </c>
    </row>
    <row r="2170" spans="1:21" customFormat="1" ht="15" x14ac:dyDescent="0.25">
      <c r="A2170" s="38" t="s">
        <v>5189</v>
      </c>
      <c r="B2170" s="39" t="s">
        <v>4335</v>
      </c>
      <c r="C2170" s="40" t="s">
        <v>4336</v>
      </c>
      <c r="D2170" s="57"/>
      <c r="E2170" s="45">
        <v>60</v>
      </c>
      <c r="F2170" s="45">
        <v>2475000</v>
      </c>
      <c r="G2170" s="42">
        <f t="shared" si="112"/>
        <v>95.192307692307693</v>
      </c>
      <c r="H2170" s="43">
        <f t="shared" si="111"/>
        <v>41250</v>
      </c>
      <c r="I2170" s="57"/>
      <c r="J2170" s="58"/>
      <c r="K2170" s="58"/>
      <c r="L2170" s="57" t="s">
        <v>7419</v>
      </c>
      <c r="M2170" s="57"/>
      <c r="N2170" t="s">
        <v>10939</v>
      </c>
      <c r="T2170" s="2">
        <v>0</v>
      </c>
      <c r="U2170" s="2">
        <f t="shared" si="113"/>
        <v>60</v>
      </c>
    </row>
    <row r="2171" spans="1:21" customFormat="1" ht="15" x14ac:dyDescent="0.25">
      <c r="A2171" s="38" t="s">
        <v>5189</v>
      </c>
      <c r="B2171" s="39" t="s">
        <v>4337</v>
      </c>
      <c r="C2171" s="40" t="s">
        <v>4338</v>
      </c>
      <c r="D2171" s="57"/>
      <c r="E2171" s="45">
        <v>20</v>
      </c>
      <c r="F2171" s="45">
        <v>163365324</v>
      </c>
      <c r="G2171" s="42">
        <f t="shared" si="112"/>
        <v>6283.2816923076925</v>
      </c>
      <c r="H2171" s="43">
        <f t="shared" si="111"/>
        <v>8168266.2000000002</v>
      </c>
      <c r="I2171" s="57"/>
      <c r="J2171" s="58"/>
      <c r="K2171" s="58"/>
      <c r="L2171" s="57" t="s">
        <v>7419</v>
      </c>
      <c r="M2171" s="57"/>
      <c r="N2171" t="s">
        <v>10939</v>
      </c>
      <c r="T2171" s="2">
        <v>4</v>
      </c>
      <c r="U2171" s="2">
        <f t="shared" si="113"/>
        <v>16</v>
      </c>
    </row>
    <row r="2172" spans="1:21" customFormat="1" ht="15" x14ac:dyDescent="0.25">
      <c r="A2172" s="38" t="s">
        <v>5189</v>
      </c>
      <c r="B2172" s="39" t="s">
        <v>4339</v>
      </c>
      <c r="C2172" s="40" t="s">
        <v>4340</v>
      </c>
      <c r="D2172" s="57"/>
      <c r="E2172" s="45">
        <v>5</v>
      </c>
      <c r="F2172" s="45">
        <v>150000</v>
      </c>
      <c r="G2172" s="42">
        <f t="shared" si="112"/>
        <v>5.7692307692307692</v>
      </c>
      <c r="H2172" s="43">
        <f t="shared" si="111"/>
        <v>30000</v>
      </c>
      <c r="I2172" s="57"/>
      <c r="J2172" s="58"/>
      <c r="K2172" s="58"/>
      <c r="L2172" s="57" t="s">
        <v>7419</v>
      </c>
      <c r="M2172" s="57"/>
      <c r="N2172" t="s">
        <v>10939</v>
      </c>
      <c r="T2172" s="2">
        <v>5</v>
      </c>
      <c r="U2172" s="2">
        <f t="shared" si="113"/>
        <v>0</v>
      </c>
    </row>
    <row r="2173" spans="1:21" customFormat="1" ht="15" x14ac:dyDescent="0.25">
      <c r="A2173" s="38" t="s">
        <v>5189</v>
      </c>
      <c r="B2173" s="39" t="s">
        <v>4341</v>
      </c>
      <c r="C2173" s="40" t="s">
        <v>4342</v>
      </c>
      <c r="D2173" s="57"/>
      <c r="E2173" s="45">
        <v>2</v>
      </c>
      <c r="F2173" s="45">
        <v>21189600</v>
      </c>
      <c r="G2173" s="42">
        <f t="shared" si="112"/>
        <v>814.98461538461538</v>
      </c>
      <c r="H2173" s="43">
        <f t="shared" si="111"/>
        <v>10594800</v>
      </c>
      <c r="I2173" s="57"/>
      <c r="J2173" s="58"/>
      <c r="K2173" s="58"/>
      <c r="L2173" s="57" t="s">
        <v>7419</v>
      </c>
      <c r="M2173" s="57"/>
      <c r="N2173" t="s">
        <v>10939</v>
      </c>
      <c r="T2173" s="2">
        <v>1</v>
      </c>
      <c r="U2173" s="2">
        <f t="shared" si="113"/>
        <v>1</v>
      </c>
    </row>
    <row r="2174" spans="1:21" customFormat="1" ht="15" x14ac:dyDescent="0.25">
      <c r="A2174" s="38" t="s">
        <v>5189</v>
      </c>
      <c r="B2174" s="39" t="s">
        <v>4343</v>
      </c>
      <c r="C2174" s="40" t="s">
        <v>4344</v>
      </c>
      <c r="D2174" s="57"/>
      <c r="E2174" s="45">
        <v>2</v>
      </c>
      <c r="F2174" s="45">
        <v>2439200</v>
      </c>
      <c r="G2174" s="42">
        <f t="shared" si="112"/>
        <v>93.815384615384616</v>
      </c>
      <c r="H2174" s="43">
        <f t="shared" si="111"/>
        <v>1219600</v>
      </c>
      <c r="I2174" s="57"/>
      <c r="J2174" s="58"/>
      <c r="K2174" s="58"/>
      <c r="L2174" s="57" t="s">
        <v>7419</v>
      </c>
      <c r="M2174" s="57"/>
      <c r="N2174" t="s">
        <v>10939</v>
      </c>
      <c r="T2174" s="2">
        <v>1</v>
      </c>
      <c r="U2174" s="2">
        <f t="shared" si="113"/>
        <v>1</v>
      </c>
    </row>
    <row r="2175" spans="1:21" customFormat="1" ht="15" x14ac:dyDescent="0.25">
      <c r="A2175" s="38" t="s">
        <v>5189</v>
      </c>
      <c r="B2175" s="39" t="s">
        <v>4345</v>
      </c>
      <c r="C2175" s="40" t="s">
        <v>4346</v>
      </c>
      <c r="D2175" s="57"/>
      <c r="E2175" s="45">
        <v>250</v>
      </c>
      <c r="F2175" s="45">
        <v>3842750</v>
      </c>
      <c r="G2175" s="42">
        <f t="shared" si="112"/>
        <v>147.79807692307693</v>
      </c>
      <c r="H2175" s="43">
        <f t="shared" si="111"/>
        <v>15371</v>
      </c>
      <c r="I2175" s="57"/>
      <c r="J2175" s="58"/>
      <c r="K2175" s="58"/>
      <c r="L2175" s="57" t="s">
        <v>7419</v>
      </c>
      <c r="M2175" s="57"/>
      <c r="N2175" t="s">
        <v>10939</v>
      </c>
      <c r="T2175" s="2">
        <v>250</v>
      </c>
      <c r="U2175" s="2">
        <f t="shared" si="113"/>
        <v>0</v>
      </c>
    </row>
    <row r="2176" spans="1:21" customFormat="1" ht="15" x14ac:dyDescent="0.25">
      <c r="A2176" s="38" t="s">
        <v>5189</v>
      </c>
      <c r="B2176" s="39" t="s">
        <v>4347</v>
      </c>
      <c r="C2176" s="40" t="s">
        <v>4348</v>
      </c>
      <c r="D2176" s="57"/>
      <c r="E2176" s="45">
        <v>1</v>
      </c>
      <c r="F2176" s="45">
        <v>12318400</v>
      </c>
      <c r="G2176" s="42">
        <f t="shared" si="112"/>
        <v>473.78461538461539</v>
      </c>
      <c r="H2176" s="43">
        <f t="shared" si="111"/>
        <v>12318400</v>
      </c>
      <c r="I2176" s="57"/>
      <c r="J2176" s="58"/>
      <c r="K2176" s="58"/>
      <c r="L2176" s="57" t="s">
        <v>7419</v>
      </c>
      <c r="M2176" s="57"/>
      <c r="N2176" t="s">
        <v>10939</v>
      </c>
      <c r="T2176" s="2">
        <v>0</v>
      </c>
      <c r="U2176" s="2">
        <f t="shared" si="113"/>
        <v>1</v>
      </c>
    </row>
    <row r="2177" spans="1:21" customFormat="1" ht="15" x14ac:dyDescent="0.25">
      <c r="A2177" s="38" t="s">
        <v>5189</v>
      </c>
      <c r="B2177" s="39" t="s">
        <v>4349</v>
      </c>
      <c r="C2177" s="40" t="s">
        <v>4350</v>
      </c>
      <c r="D2177" s="57"/>
      <c r="E2177" s="45">
        <v>49</v>
      </c>
      <c r="F2177" s="45">
        <v>6250000</v>
      </c>
      <c r="G2177" s="42">
        <f t="shared" si="112"/>
        <v>240.38461538461539</v>
      </c>
      <c r="H2177" s="43">
        <f t="shared" si="111"/>
        <v>127551.02040816327</v>
      </c>
      <c r="I2177" s="57"/>
      <c r="J2177" s="58"/>
      <c r="K2177" s="58"/>
      <c r="L2177" s="57" t="s">
        <v>7419</v>
      </c>
      <c r="M2177" s="57"/>
      <c r="N2177" t="s">
        <v>10939</v>
      </c>
      <c r="T2177" s="2">
        <v>49</v>
      </c>
      <c r="U2177" s="2">
        <f t="shared" si="113"/>
        <v>0</v>
      </c>
    </row>
    <row r="2178" spans="1:21" customFormat="1" ht="15" x14ac:dyDescent="0.25">
      <c r="A2178" s="38" t="s">
        <v>5189</v>
      </c>
      <c r="B2178" s="39" t="s">
        <v>4351</v>
      </c>
      <c r="C2178" s="40" t="s">
        <v>4352</v>
      </c>
      <c r="D2178" s="57"/>
      <c r="E2178" s="45">
        <v>3</v>
      </c>
      <c r="F2178" s="45">
        <v>1260000</v>
      </c>
      <c r="G2178" s="42">
        <f t="shared" si="112"/>
        <v>48.46153846153846</v>
      </c>
      <c r="H2178" s="43">
        <f t="shared" si="111"/>
        <v>420000</v>
      </c>
      <c r="I2178" s="57"/>
      <c r="J2178" s="58"/>
      <c r="K2178" s="58"/>
      <c r="L2178" s="57" t="s">
        <v>7419</v>
      </c>
      <c r="M2178" s="57"/>
      <c r="N2178" t="s">
        <v>10939</v>
      </c>
      <c r="T2178" s="2">
        <v>3</v>
      </c>
      <c r="U2178" s="2">
        <f t="shared" si="113"/>
        <v>0</v>
      </c>
    </row>
    <row r="2179" spans="1:21" customFormat="1" ht="15" x14ac:dyDescent="0.25">
      <c r="A2179" s="38" t="s">
        <v>5189</v>
      </c>
      <c r="B2179" s="39" t="s">
        <v>4353</v>
      </c>
      <c r="C2179" s="40" t="s">
        <v>4354</v>
      </c>
      <c r="D2179" s="57"/>
      <c r="E2179" s="45">
        <v>1</v>
      </c>
      <c r="F2179" s="45">
        <v>590000</v>
      </c>
      <c r="G2179" s="42">
        <f t="shared" si="112"/>
        <v>22.692307692307693</v>
      </c>
      <c r="H2179" s="43">
        <f t="shared" si="111"/>
        <v>590000</v>
      </c>
      <c r="I2179" s="57"/>
      <c r="J2179" s="58"/>
      <c r="K2179" s="58"/>
      <c r="L2179" s="57" t="s">
        <v>7419</v>
      </c>
      <c r="M2179" s="57"/>
      <c r="N2179" t="s">
        <v>10939</v>
      </c>
      <c r="T2179" s="2">
        <v>1</v>
      </c>
      <c r="U2179" s="2">
        <f t="shared" si="113"/>
        <v>0</v>
      </c>
    </row>
    <row r="2180" spans="1:21" customFormat="1" ht="15" x14ac:dyDescent="0.25">
      <c r="A2180" s="38" t="s">
        <v>5189</v>
      </c>
      <c r="B2180" s="39" t="s">
        <v>4355</v>
      </c>
      <c r="C2180" s="40" t="s">
        <v>4356</v>
      </c>
      <c r="D2180" s="57"/>
      <c r="E2180" s="45">
        <v>2</v>
      </c>
      <c r="F2180" s="45">
        <v>1200000</v>
      </c>
      <c r="G2180" s="42">
        <f t="shared" si="112"/>
        <v>46.153846153846153</v>
      </c>
      <c r="H2180" s="43">
        <f t="shared" si="111"/>
        <v>600000</v>
      </c>
      <c r="I2180" s="57"/>
      <c r="J2180" s="58"/>
      <c r="K2180" s="58"/>
      <c r="L2180" s="57" t="s">
        <v>7419</v>
      </c>
      <c r="M2180" s="57"/>
      <c r="N2180" t="s">
        <v>10939</v>
      </c>
      <c r="T2180" s="2">
        <v>2</v>
      </c>
      <c r="U2180" s="2">
        <f t="shared" si="113"/>
        <v>0</v>
      </c>
    </row>
    <row r="2181" spans="1:21" customFormat="1" ht="15" x14ac:dyDescent="0.25">
      <c r="A2181" s="38" t="s">
        <v>5189</v>
      </c>
      <c r="B2181" s="39" t="s">
        <v>4357</v>
      </c>
      <c r="C2181" s="40" t="s">
        <v>4358</v>
      </c>
      <c r="D2181" s="57"/>
      <c r="E2181" s="45">
        <v>1</v>
      </c>
      <c r="F2181" s="45">
        <v>980000</v>
      </c>
      <c r="G2181" s="42">
        <f t="shared" si="112"/>
        <v>37.692307692307693</v>
      </c>
      <c r="H2181" s="43">
        <f t="shared" ref="H2181:H2244" si="114">IFERROR(F2181/E2181,0)</f>
        <v>980000</v>
      </c>
      <c r="I2181" s="57"/>
      <c r="J2181" s="58"/>
      <c r="K2181" s="58"/>
      <c r="L2181" s="57" t="s">
        <v>7419</v>
      </c>
      <c r="M2181" s="57"/>
      <c r="N2181" t="s">
        <v>10939</v>
      </c>
      <c r="T2181" s="2">
        <v>1</v>
      </c>
      <c r="U2181" s="2">
        <f t="shared" si="113"/>
        <v>0</v>
      </c>
    </row>
    <row r="2182" spans="1:21" customFormat="1" ht="15" x14ac:dyDescent="0.25">
      <c r="A2182" s="38" t="s">
        <v>5189</v>
      </c>
      <c r="B2182" s="39" t="s">
        <v>4359</v>
      </c>
      <c r="C2182" s="40" t="s">
        <v>4360</v>
      </c>
      <c r="D2182" s="57"/>
      <c r="E2182" s="45">
        <v>15</v>
      </c>
      <c r="F2182" s="45">
        <v>6315000</v>
      </c>
      <c r="G2182" s="42">
        <f t="shared" ref="G2182:G2245" si="115">+F2182/$G$1</f>
        <v>242.88461538461539</v>
      </c>
      <c r="H2182" s="43">
        <f t="shared" si="114"/>
        <v>421000</v>
      </c>
      <c r="I2182" s="57"/>
      <c r="J2182" s="58"/>
      <c r="K2182" s="58"/>
      <c r="L2182" s="57" t="s">
        <v>7419</v>
      </c>
      <c r="M2182" s="57"/>
      <c r="N2182" t="s">
        <v>10939</v>
      </c>
      <c r="T2182" s="2">
        <v>15</v>
      </c>
      <c r="U2182" s="2">
        <f t="shared" ref="U2182:U2245" si="116">+E2182-T2182</f>
        <v>0</v>
      </c>
    </row>
    <row r="2183" spans="1:21" customFormat="1" ht="15" x14ac:dyDescent="0.25">
      <c r="A2183" s="38" t="s">
        <v>5189</v>
      </c>
      <c r="B2183" s="39" t="s">
        <v>4361</v>
      </c>
      <c r="C2183" s="40" t="s">
        <v>4362</v>
      </c>
      <c r="D2183" s="57"/>
      <c r="E2183" s="45">
        <v>6</v>
      </c>
      <c r="F2183" s="45">
        <v>11340000</v>
      </c>
      <c r="G2183" s="42">
        <f t="shared" si="115"/>
        <v>436.15384615384613</v>
      </c>
      <c r="H2183" s="43">
        <f t="shared" si="114"/>
        <v>1890000</v>
      </c>
      <c r="I2183" s="57"/>
      <c r="J2183" s="58"/>
      <c r="K2183" s="58"/>
      <c r="L2183" s="57" t="s">
        <v>7419</v>
      </c>
      <c r="M2183" s="57"/>
      <c r="N2183" t="s">
        <v>10939</v>
      </c>
      <c r="T2183" s="2">
        <v>6</v>
      </c>
      <c r="U2183" s="2">
        <f t="shared" si="116"/>
        <v>0</v>
      </c>
    </row>
    <row r="2184" spans="1:21" customFormat="1" ht="15" x14ac:dyDescent="0.25">
      <c r="A2184" s="38" t="s">
        <v>5189</v>
      </c>
      <c r="B2184" s="39" t="s">
        <v>4363</v>
      </c>
      <c r="C2184" s="40" t="s">
        <v>4364</v>
      </c>
      <c r="D2184" s="57"/>
      <c r="E2184" s="45">
        <v>9</v>
      </c>
      <c r="F2184" s="45">
        <v>1350000</v>
      </c>
      <c r="G2184" s="42">
        <f t="shared" si="115"/>
        <v>51.92307692307692</v>
      </c>
      <c r="H2184" s="43">
        <f t="shared" si="114"/>
        <v>150000</v>
      </c>
      <c r="I2184" s="57"/>
      <c r="J2184" s="58"/>
      <c r="K2184" s="58"/>
      <c r="L2184" s="57" t="s">
        <v>7419</v>
      </c>
      <c r="M2184" s="57"/>
      <c r="N2184" t="s">
        <v>10939</v>
      </c>
      <c r="T2184" s="2">
        <v>6</v>
      </c>
      <c r="U2184" s="2">
        <f t="shared" si="116"/>
        <v>3</v>
      </c>
    </row>
    <row r="2185" spans="1:21" customFormat="1" ht="15" x14ac:dyDescent="0.25">
      <c r="A2185" s="38" t="s">
        <v>5189</v>
      </c>
      <c r="B2185" s="39" t="s">
        <v>4365</v>
      </c>
      <c r="C2185" s="40" t="s">
        <v>4366</v>
      </c>
      <c r="D2185" s="57"/>
      <c r="E2185" s="45">
        <v>3</v>
      </c>
      <c r="F2185" s="45">
        <v>11700000</v>
      </c>
      <c r="G2185" s="42">
        <f t="shared" si="115"/>
        <v>450</v>
      </c>
      <c r="H2185" s="43">
        <f t="shared" si="114"/>
        <v>3900000</v>
      </c>
      <c r="I2185" s="57"/>
      <c r="J2185" s="58"/>
      <c r="K2185" s="58"/>
      <c r="L2185" s="57" t="s">
        <v>7419</v>
      </c>
      <c r="M2185" s="57"/>
      <c r="N2185" t="s">
        <v>10939</v>
      </c>
      <c r="O2185" s="2"/>
      <c r="P2185" s="2"/>
      <c r="Q2185" s="2"/>
      <c r="R2185" s="2"/>
      <c r="S2185" s="2"/>
      <c r="T2185" s="2">
        <v>3</v>
      </c>
      <c r="U2185" s="2">
        <f t="shared" si="116"/>
        <v>0</v>
      </c>
    </row>
    <row r="2186" spans="1:21" customFormat="1" ht="15" x14ac:dyDescent="0.25">
      <c r="A2186" s="38" t="s">
        <v>5189</v>
      </c>
      <c r="B2186" s="39" t="s">
        <v>4367</v>
      </c>
      <c r="C2186" s="40" t="s">
        <v>4368</v>
      </c>
      <c r="D2186" s="57"/>
      <c r="E2186" s="45">
        <v>3</v>
      </c>
      <c r="F2186" s="45">
        <v>577612500</v>
      </c>
      <c r="G2186" s="42">
        <f t="shared" si="115"/>
        <v>22215.865384615383</v>
      </c>
      <c r="H2186" s="43">
        <f t="shared" si="114"/>
        <v>192537500</v>
      </c>
      <c r="I2186" s="57"/>
      <c r="J2186" s="58"/>
      <c r="K2186" s="58"/>
      <c r="L2186" s="57" t="s">
        <v>7419</v>
      </c>
      <c r="M2186" s="57"/>
      <c r="N2186" t="s">
        <v>10939</v>
      </c>
      <c r="T2186" s="2">
        <v>3</v>
      </c>
      <c r="U2186" s="2">
        <f t="shared" si="116"/>
        <v>0</v>
      </c>
    </row>
    <row r="2187" spans="1:21" customFormat="1" ht="15" x14ac:dyDescent="0.25">
      <c r="A2187" s="38" t="s">
        <v>5189</v>
      </c>
      <c r="B2187" s="39" t="s">
        <v>4369</v>
      </c>
      <c r="C2187" s="40" t="s">
        <v>4370</v>
      </c>
      <c r="D2187" s="57"/>
      <c r="E2187" s="45">
        <v>3</v>
      </c>
      <c r="F2187" s="45">
        <v>130556250</v>
      </c>
      <c r="G2187" s="42">
        <f t="shared" si="115"/>
        <v>5021.3942307692305</v>
      </c>
      <c r="H2187" s="43">
        <f t="shared" si="114"/>
        <v>43518750</v>
      </c>
      <c r="I2187" s="57"/>
      <c r="J2187" s="58"/>
      <c r="K2187" s="58"/>
      <c r="L2187" s="57" t="s">
        <v>7419</v>
      </c>
      <c r="M2187" s="57"/>
      <c r="N2187" t="s">
        <v>10939</v>
      </c>
      <c r="T2187" s="2">
        <v>3</v>
      </c>
      <c r="U2187" s="2">
        <f t="shared" si="116"/>
        <v>0</v>
      </c>
    </row>
    <row r="2188" spans="1:21" customFormat="1" ht="15" x14ac:dyDescent="0.25">
      <c r="A2188" s="38" t="s">
        <v>5189</v>
      </c>
      <c r="B2188" s="39" t="s">
        <v>4371</v>
      </c>
      <c r="C2188" s="40" t="s">
        <v>4372</v>
      </c>
      <c r="D2188" s="57"/>
      <c r="E2188" s="45">
        <v>14</v>
      </c>
      <c r="F2188" s="45">
        <v>2461780800</v>
      </c>
      <c r="G2188" s="42">
        <f t="shared" si="115"/>
        <v>94683.876923076925</v>
      </c>
      <c r="H2188" s="43">
        <f t="shared" si="114"/>
        <v>175841485.7142857</v>
      </c>
      <c r="I2188" s="57"/>
      <c r="J2188" s="58"/>
      <c r="K2188" s="58"/>
      <c r="L2188" s="57" t="s">
        <v>7419</v>
      </c>
      <c r="M2188" s="57"/>
      <c r="N2188" t="s">
        <v>10939</v>
      </c>
      <c r="T2188" s="2">
        <v>17</v>
      </c>
      <c r="U2188" s="2">
        <f t="shared" si="116"/>
        <v>-3</v>
      </c>
    </row>
    <row r="2189" spans="1:21" customFormat="1" ht="15" x14ac:dyDescent="0.25">
      <c r="A2189" s="38" t="s">
        <v>5189</v>
      </c>
      <c r="B2189" s="39" t="s">
        <v>4373</v>
      </c>
      <c r="C2189" s="40" t="s">
        <v>4374</v>
      </c>
      <c r="D2189" s="57"/>
      <c r="E2189" s="45">
        <v>1</v>
      </c>
      <c r="F2189" s="45">
        <v>9025000</v>
      </c>
      <c r="G2189" s="42">
        <f t="shared" si="115"/>
        <v>347.11538461538464</v>
      </c>
      <c r="H2189" s="43">
        <f t="shared" si="114"/>
        <v>9025000</v>
      </c>
      <c r="I2189" s="57"/>
      <c r="J2189" s="58"/>
      <c r="K2189" s="58"/>
      <c r="L2189" s="57" t="s">
        <v>7419</v>
      </c>
      <c r="M2189" s="57"/>
      <c r="N2189" t="s">
        <v>10939</v>
      </c>
      <c r="T2189" s="2">
        <v>1</v>
      </c>
      <c r="U2189" s="2">
        <f t="shared" si="116"/>
        <v>0</v>
      </c>
    </row>
    <row r="2190" spans="1:21" customFormat="1" ht="15" x14ac:dyDescent="0.25">
      <c r="A2190" s="38" t="s">
        <v>5189</v>
      </c>
      <c r="B2190" s="39" t="s">
        <v>4375</v>
      </c>
      <c r="C2190" s="40" t="s">
        <v>4376</v>
      </c>
      <c r="D2190" s="57"/>
      <c r="E2190" s="45">
        <v>1</v>
      </c>
      <c r="F2190" s="45">
        <v>8550000</v>
      </c>
      <c r="G2190" s="42">
        <f t="shared" si="115"/>
        <v>328.84615384615387</v>
      </c>
      <c r="H2190" s="43">
        <f t="shared" si="114"/>
        <v>8550000</v>
      </c>
      <c r="I2190" s="57"/>
      <c r="J2190" s="58"/>
      <c r="K2190" s="58"/>
      <c r="L2190" s="57" t="s">
        <v>7419</v>
      </c>
      <c r="M2190" s="57"/>
      <c r="N2190" t="s">
        <v>10939</v>
      </c>
      <c r="T2190" s="2">
        <v>1</v>
      </c>
      <c r="U2190" s="2">
        <f t="shared" si="116"/>
        <v>0</v>
      </c>
    </row>
    <row r="2191" spans="1:21" customFormat="1" ht="15" x14ac:dyDescent="0.25">
      <c r="A2191" s="38" t="s">
        <v>5189</v>
      </c>
      <c r="B2191" s="39" t="s">
        <v>4377</v>
      </c>
      <c r="C2191" s="40" t="s">
        <v>4378</v>
      </c>
      <c r="D2191" s="57"/>
      <c r="E2191" s="45">
        <v>6</v>
      </c>
      <c r="F2191" s="45">
        <v>780000</v>
      </c>
      <c r="G2191" s="42">
        <f t="shared" si="115"/>
        <v>30</v>
      </c>
      <c r="H2191" s="43">
        <f t="shared" si="114"/>
        <v>130000</v>
      </c>
      <c r="I2191" s="57"/>
      <c r="J2191" s="58"/>
      <c r="K2191" s="58"/>
      <c r="L2191" s="57" t="s">
        <v>7419</v>
      </c>
      <c r="M2191" s="57"/>
      <c r="N2191" t="s">
        <v>10939</v>
      </c>
      <c r="T2191" s="2">
        <v>0</v>
      </c>
      <c r="U2191" s="2">
        <f t="shared" si="116"/>
        <v>6</v>
      </c>
    </row>
    <row r="2192" spans="1:21" customFormat="1" ht="15" x14ac:dyDescent="0.25">
      <c r="A2192" s="38" t="s">
        <v>5189</v>
      </c>
      <c r="B2192" s="39" t="s">
        <v>4379</v>
      </c>
      <c r="C2192" s="40" t="s">
        <v>4380</v>
      </c>
      <c r="D2192" s="57"/>
      <c r="E2192" s="45">
        <v>400</v>
      </c>
      <c r="F2192" s="45">
        <v>16000000</v>
      </c>
      <c r="G2192" s="42">
        <f t="shared" si="115"/>
        <v>615.38461538461536</v>
      </c>
      <c r="H2192" s="43">
        <f t="shared" si="114"/>
        <v>40000</v>
      </c>
      <c r="I2192" s="57"/>
      <c r="J2192" s="58"/>
      <c r="K2192" s="58"/>
      <c r="L2192" s="57" t="s">
        <v>7419</v>
      </c>
      <c r="M2192" s="57"/>
      <c r="N2192" t="s">
        <v>10939</v>
      </c>
      <c r="T2192" s="2">
        <v>600</v>
      </c>
      <c r="U2192" s="2">
        <f t="shared" si="116"/>
        <v>-200</v>
      </c>
    </row>
    <row r="2193" spans="1:21" customFormat="1" ht="15" x14ac:dyDescent="0.25">
      <c r="A2193" s="38" t="s">
        <v>5189</v>
      </c>
      <c r="B2193" s="39" t="s">
        <v>4381</v>
      </c>
      <c r="C2193" s="40" t="s">
        <v>4382</v>
      </c>
      <c r="D2193" s="57"/>
      <c r="E2193" s="45">
        <v>13</v>
      </c>
      <c r="F2193" s="45">
        <v>2210000</v>
      </c>
      <c r="G2193" s="42">
        <f t="shared" si="115"/>
        <v>85</v>
      </c>
      <c r="H2193" s="43">
        <f t="shared" si="114"/>
        <v>170000</v>
      </c>
      <c r="I2193" s="57"/>
      <c r="J2193" s="58"/>
      <c r="K2193" s="58"/>
      <c r="L2193" s="57" t="s">
        <v>7419</v>
      </c>
      <c r="M2193" s="57"/>
      <c r="N2193" t="s">
        <v>10939</v>
      </c>
      <c r="T2193" s="2">
        <v>0</v>
      </c>
      <c r="U2193" s="2">
        <f t="shared" si="116"/>
        <v>13</v>
      </c>
    </row>
    <row r="2194" spans="1:21" customFormat="1" ht="15" x14ac:dyDescent="0.25">
      <c r="A2194" s="38" t="s">
        <v>5189</v>
      </c>
      <c r="B2194" s="39" t="s">
        <v>4383</v>
      </c>
      <c r="C2194" s="40" t="s">
        <v>4384</v>
      </c>
      <c r="D2194" s="57"/>
      <c r="E2194" s="45">
        <v>50</v>
      </c>
      <c r="F2194" s="45">
        <v>1350000</v>
      </c>
      <c r="G2194" s="42">
        <f t="shared" si="115"/>
        <v>51.92307692307692</v>
      </c>
      <c r="H2194" s="43">
        <f t="shared" si="114"/>
        <v>27000</v>
      </c>
      <c r="I2194" s="57"/>
      <c r="J2194" s="58"/>
      <c r="K2194" s="58"/>
      <c r="L2194" s="57" t="s">
        <v>7419</v>
      </c>
      <c r="M2194" s="57"/>
      <c r="N2194" t="s">
        <v>10939</v>
      </c>
      <c r="T2194" s="2">
        <v>98</v>
      </c>
      <c r="U2194" s="2">
        <f t="shared" si="116"/>
        <v>-48</v>
      </c>
    </row>
    <row r="2195" spans="1:21" customFormat="1" ht="15" x14ac:dyDescent="0.25">
      <c r="A2195" s="38" t="s">
        <v>5189</v>
      </c>
      <c r="B2195" s="39" t="s">
        <v>4385</v>
      </c>
      <c r="C2195" s="40" t="s">
        <v>4386</v>
      </c>
      <c r="D2195" s="57"/>
      <c r="E2195" s="45">
        <v>2</v>
      </c>
      <c r="F2195" s="45">
        <v>2277400</v>
      </c>
      <c r="G2195" s="42">
        <f t="shared" si="115"/>
        <v>87.592307692307699</v>
      </c>
      <c r="H2195" s="43">
        <f t="shared" si="114"/>
        <v>1138700</v>
      </c>
      <c r="I2195" s="57"/>
      <c r="J2195" s="58"/>
      <c r="K2195" s="58"/>
      <c r="L2195" s="57" t="s">
        <v>7419</v>
      </c>
      <c r="M2195" s="57"/>
      <c r="N2195" t="s">
        <v>10939</v>
      </c>
      <c r="T2195" s="2">
        <v>0</v>
      </c>
      <c r="U2195" s="2">
        <f t="shared" si="116"/>
        <v>2</v>
      </c>
    </row>
    <row r="2196" spans="1:21" customFormat="1" ht="15" x14ac:dyDescent="0.25">
      <c r="A2196" s="38" t="s">
        <v>5189</v>
      </c>
      <c r="B2196" s="39" t="s">
        <v>4387</v>
      </c>
      <c r="C2196" s="40" t="s">
        <v>4388</v>
      </c>
      <c r="D2196" s="57"/>
      <c r="E2196" s="45">
        <v>5</v>
      </c>
      <c r="F2196" s="45">
        <v>1535000</v>
      </c>
      <c r="G2196" s="42">
        <f t="shared" si="115"/>
        <v>59.03846153846154</v>
      </c>
      <c r="H2196" s="43">
        <f t="shared" si="114"/>
        <v>307000</v>
      </c>
      <c r="I2196" s="57"/>
      <c r="J2196" s="58"/>
      <c r="K2196" s="58"/>
      <c r="L2196" s="57" t="s">
        <v>7419</v>
      </c>
      <c r="M2196" s="57"/>
      <c r="N2196" t="s">
        <v>10939</v>
      </c>
      <c r="T2196" s="2">
        <v>5</v>
      </c>
      <c r="U2196" s="2">
        <f t="shared" si="116"/>
        <v>0</v>
      </c>
    </row>
    <row r="2197" spans="1:21" customFormat="1" ht="15" x14ac:dyDescent="0.25">
      <c r="A2197" s="38" t="s">
        <v>5189</v>
      </c>
      <c r="B2197" s="39" t="s">
        <v>4389</v>
      </c>
      <c r="C2197" s="40" t="s">
        <v>4390</v>
      </c>
      <c r="D2197" s="57"/>
      <c r="E2197" s="45">
        <v>1</v>
      </c>
      <c r="F2197" s="45">
        <v>375000</v>
      </c>
      <c r="G2197" s="42">
        <f t="shared" si="115"/>
        <v>14.423076923076923</v>
      </c>
      <c r="H2197" s="43">
        <f t="shared" si="114"/>
        <v>375000</v>
      </c>
      <c r="I2197" s="57"/>
      <c r="J2197" s="58"/>
      <c r="K2197" s="58"/>
      <c r="L2197" s="57" t="s">
        <v>7419</v>
      </c>
      <c r="M2197" s="57"/>
      <c r="N2197" t="s">
        <v>10939</v>
      </c>
      <c r="T2197" s="2">
        <v>1</v>
      </c>
      <c r="U2197" s="2">
        <f t="shared" si="116"/>
        <v>0</v>
      </c>
    </row>
    <row r="2198" spans="1:21" customFormat="1" ht="15" x14ac:dyDescent="0.25">
      <c r="A2198" s="38" t="s">
        <v>5189</v>
      </c>
      <c r="B2198" s="39" t="s">
        <v>4391</v>
      </c>
      <c r="C2198" s="40" t="s">
        <v>4392</v>
      </c>
      <c r="D2198" s="57"/>
      <c r="E2198" s="45">
        <v>200</v>
      </c>
      <c r="F2198" s="45">
        <v>3460000</v>
      </c>
      <c r="G2198" s="42">
        <f t="shared" si="115"/>
        <v>133.07692307692307</v>
      </c>
      <c r="H2198" s="43">
        <f t="shared" si="114"/>
        <v>17300</v>
      </c>
      <c r="I2198" s="57"/>
      <c r="J2198" s="58"/>
      <c r="K2198" s="58"/>
      <c r="L2198" s="57" t="s">
        <v>7419</v>
      </c>
      <c r="M2198" s="57"/>
      <c r="N2198" t="s">
        <v>10939</v>
      </c>
      <c r="O2198" s="2"/>
      <c r="P2198" s="2"/>
      <c r="Q2198" s="2"/>
      <c r="R2198" s="2"/>
      <c r="S2198" s="2"/>
      <c r="T2198" s="2">
        <v>50</v>
      </c>
      <c r="U2198" s="2">
        <f t="shared" si="116"/>
        <v>150</v>
      </c>
    </row>
    <row r="2199" spans="1:21" customFormat="1" ht="15" x14ac:dyDescent="0.25">
      <c r="A2199" s="38" t="s">
        <v>5189</v>
      </c>
      <c r="B2199" s="39" t="s">
        <v>4393</v>
      </c>
      <c r="C2199" s="40" t="s">
        <v>4394</v>
      </c>
      <c r="D2199" s="57"/>
      <c r="E2199" s="45">
        <v>66</v>
      </c>
      <c r="F2199" s="45">
        <v>171006</v>
      </c>
      <c r="G2199" s="42">
        <f t="shared" si="115"/>
        <v>6.5771538461538466</v>
      </c>
      <c r="H2199" s="43">
        <f t="shared" si="114"/>
        <v>2591</v>
      </c>
      <c r="I2199" s="57"/>
      <c r="J2199" s="58"/>
      <c r="K2199" s="58"/>
      <c r="L2199" s="57" t="s">
        <v>7419</v>
      </c>
      <c r="M2199" s="57"/>
      <c r="N2199" t="s">
        <v>10939</v>
      </c>
      <c r="T2199" s="2">
        <v>66</v>
      </c>
      <c r="U2199" s="2">
        <f t="shared" si="116"/>
        <v>0</v>
      </c>
    </row>
    <row r="2200" spans="1:21" customFormat="1" ht="15" x14ac:dyDescent="0.25">
      <c r="A2200" s="38" t="s">
        <v>5189</v>
      </c>
      <c r="B2200" s="39" t="s">
        <v>4395</v>
      </c>
      <c r="C2200" s="40" t="s">
        <v>4396</v>
      </c>
      <c r="D2200" s="57"/>
      <c r="E2200" s="45">
        <v>20</v>
      </c>
      <c r="F2200" s="45">
        <v>1640000</v>
      </c>
      <c r="G2200" s="42">
        <f t="shared" si="115"/>
        <v>63.07692307692308</v>
      </c>
      <c r="H2200" s="43">
        <f t="shared" si="114"/>
        <v>82000</v>
      </c>
      <c r="I2200" s="57"/>
      <c r="J2200" s="58"/>
      <c r="K2200" s="58"/>
      <c r="L2200" s="57" t="s">
        <v>7419</v>
      </c>
      <c r="M2200" s="57"/>
      <c r="N2200" t="s">
        <v>10939</v>
      </c>
      <c r="O2200" s="2"/>
      <c r="P2200" s="2"/>
      <c r="Q2200" s="2"/>
      <c r="R2200" s="2"/>
      <c r="S2200" s="2"/>
      <c r="T2200" s="2">
        <v>7</v>
      </c>
      <c r="U2200" s="2">
        <f t="shared" si="116"/>
        <v>13</v>
      </c>
    </row>
    <row r="2201" spans="1:21" customFormat="1" ht="15" x14ac:dyDescent="0.25">
      <c r="A2201" s="38" t="s">
        <v>5189</v>
      </c>
      <c r="B2201" s="39" t="s">
        <v>4397</v>
      </c>
      <c r="C2201" s="40" t="s">
        <v>4398</v>
      </c>
      <c r="D2201" s="57"/>
      <c r="E2201" s="45">
        <v>14</v>
      </c>
      <c r="F2201" s="45">
        <v>3990000</v>
      </c>
      <c r="G2201" s="42">
        <f t="shared" si="115"/>
        <v>153.46153846153845</v>
      </c>
      <c r="H2201" s="43">
        <f t="shared" si="114"/>
        <v>285000</v>
      </c>
      <c r="I2201" s="57"/>
      <c r="J2201" s="58"/>
      <c r="K2201" s="58"/>
      <c r="L2201" s="57" t="s">
        <v>7419</v>
      </c>
      <c r="M2201" s="57"/>
      <c r="N2201" t="s">
        <v>10939</v>
      </c>
      <c r="T2201" s="2">
        <v>20</v>
      </c>
      <c r="U2201" s="2">
        <f t="shared" si="116"/>
        <v>-6</v>
      </c>
    </row>
    <row r="2202" spans="1:21" customFormat="1" ht="15" x14ac:dyDescent="0.25">
      <c r="A2202" s="38" t="s">
        <v>5189</v>
      </c>
      <c r="B2202" s="39" t="s">
        <v>4399</v>
      </c>
      <c r="C2202" s="40" t="s">
        <v>4400</v>
      </c>
      <c r="D2202" s="57"/>
      <c r="E2202" s="45">
        <v>6</v>
      </c>
      <c r="F2202" s="45">
        <v>72000000</v>
      </c>
      <c r="G2202" s="42">
        <f t="shared" si="115"/>
        <v>2769.2307692307691</v>
      </c>
      <c r="H2202" s="43">
        <f t="shared" si="114"/>
        <v>12000000</v>
      </c>
      <c r="I2202" s="57"/>
      <c r="J2202" s="58"/>
      <c r="K2202" s="58"/>
      <c r="L2202" s="57" t="s">
        <v>7419</v>
      </c>
      <c r="M2202" s="57"/>
      <c r="N2202" t="s">
        <v>10939</v>
      </c>
      <c r="T2202" s="2">
        <v>3</v>
      </c>
      <c r="U2202" s="2">
        <f t="shared" si="116"/>
        <v>3</v>
      </c>
    </row>
    <row r="2203" spans="1:21" customFormat="1" ht="15" x14ac:dyDescent="0.25">
      <c r="A2203" s="38" t="s">
        <v>5189</v>
      </c>
      <c r="B2203" s="39" t="s">
        <v>4401</v>
      </c>
      <c r="C2203" s="40" t="s">
        <v>4402</v>
      </c>
      <c r="D2203" s="57"/>
      <c r="E2203" s="45">
        <v>8</v>
      </c>
      <c r="F2203" s="45">
        <v>3440000</v>
      </c>
      <c r="G2203" s="42">
        <f t="shared" si="115"/>
        <v>132.30769230769232</v>
      </c>
      <c r="H2203" s="43">
        <f t="shared" si="114"/>
        <v>430000</v>
      </c>
      <c r="I2203" s="57"/>
      <c r="J2203" s="58"/>
      <c r="K2203" s="58"/>
      <c r="L2203" s="57" t="s">
        <v>7419</v>
      </c>
      <c r="M2203" s="57"/>
      <c r="N2203" t="s">
        <v>10939</v>
      </c>
      <c r="T2203" s="2">
        <v>8</v>
      </c>
      <c r="U2203" s="2">
        <f t="shared" si="116"/>
        <v>0</v>
      </c>
    </row>
    <row r="2204" spans="1:21" customFormat="1" ht="15" x14ac:dyDescent="0.25">
      <c r="A2204" s="38" t="s">
        <v>5189</v>
      </c>
      <c r="B2204" s="39" t="s">
        <v>4403</v>
      </c>
      <c r="C2204" s="40" t="s">
        <v>4404</v>
      </c>
      <c r="D2204" s="57"/>
      <c r="E2204" s="45">
        <v>2</v>
      </c>
      <c r="F2204" s="45">
        <v>114513760</v>
      </c>
      <c r="G2204" s="42">
        <f t="shared" si="115"/>
        <v>4404.375384615385</v>
      </c>
      <c r="H2204" s="43">
        <f t="shared" si="114"/>
        <v>57256880</v>
      </c>
      <c r="I2204" s="57"/>
      <c r="J2204" s="58"/>
      <c r="K2204" s="58"/>
      <c r="L2204" s="57" t="s">
        <v>7419</v>
      </c>
      <c r="M2204" s="57"/>
      <c r="N2204" t="s">
        <v>10939</v>
      </c>
      <c r="T2204" s="2">
        <v>2</v>
      </c>
      <c r="U2204" s="2">
        <f t="shared" si="116"/>
        <v>0</v>
      </c>
    </row>
    <row r="2205" spans="1:21" customFormat="1" ht="15" x14ac:dyDescent="0.25">
      <c r="A2205" s="38" t="s">
        <v>5189</v>
      </c>
      <c r="B2205" s="39" t="s">
        <v>4405</v>
      </c>
      <c r="C2205" s="40" t="s">
        <v>4406</v>
      </c>
      <c r="D2205" s="57"/>
      <c r="E2205" s="45">
        <v>10</v>
      </c>
      <c r="F2205" s="45">
        <v>250000</v>
      </c>
      <c r="G2205" s="42">
        <f t="shared" si="115"/>
        <v>9.615384615384615</v>
      </c>
      <c r="H2205" s="43">
        <f t="shared" si="114"/>
        <v>25000</v>
      </c>
      <c r="I2205" s="57"/>
      <c r="J2205" s="58"/>
      <c r="K2205" s="58"/>
      <c r="L2205" s="57" t="s">
        <v>7419</v>
      </c>
      <c r="M2205" s="57"/>
      <c r="N2205" t="s">
        <v>10939</v>
      </c>
      <c r="T2205" s="2">
        <v>10</v>
      </c>
      <c r="U2205" s="2">
        <f t="shared" si="116"/>
        <v>0</v>
      </c>
    </row>
    <row r="2206" spans="1:21" customFormat="1" ht="15" x14ac:dyDescent="0.25">
      <c r="A2206" s="38" t="s">
        <v>5189</v>
      </c>
      <c r="B2206" s="39" t="s">
        <v>4407</v>
      </c>
      <c r="C2206" s="40" t="s">
        <v>4408</v>
      </c>
      <c r="D2206" s="57"/>
      <c r="E2206" s="45">
        <v>1</v>
      </c>
      <c r="F2206" s="45">
        <v>12000000</v>
      </c>
      <c r="G2206" s="42">
        <f t="shared" si="115"/>
        <v>461.53846153846155</v>
      </c>
      <c r="H2206" s="43">
        <f t="shared" si="114"/>
        <v>12000000</v>
      </c>
      <c r="I2206" s="57"/>
      <c r="J2206" s="58"/>
      <c r="K2206" s="58"/>
      <c r="L2206" s="57" t="s">
        <v>7419</v>
      </c>
      <c r="M2206" s="57"/>
      <c r="N2206" t="s">
        <v>10939</v>
      </c>
      <c r="T2206" s="2">
        <v>1</v>
      </c>
      <c r="U2206" s="2">
        <f t="shared" si="116"/>
        <v>0</v>
      </c>
    </row>
    <row r="2207" spans="1:21" customFormat="1" ht="15" x14ac:dyDescent="0.25">
      <c r="A2207" s="38" t="s">
        <v>5189</v>
      </c>
      <c r="B2207" s="39" t="s">
        <v>4409</v>
      </c>
      <c r="C2207" s="40" t="s">
        <v>4410</v>
      </c>
      <c r="D2207" s="57"/>
      <c r="E2207" s="45">
        <v>41</v>
      </c>
      <c r="F2207" s="45">
        <v>252742.22222222225</v>
      </c>
      <c r="G2207" s="42">
        <f t="shared" si="115"/>
        <v>9.7208547008547015</v>
      </c>
      <c r="H2207" s="43">
        <f t="shared" si="114"/>
        <v>6164.4444444444453</v>
      </c>
      <c r="I2207" s="57"/>
      <c r="J2207" s="58"/>
      <c r="K2207" s="58"/>
      <c r="L2207" s="57" t="s">
        <v>7419</v>
      </c>
      <c r="M2207" s="57"/>
      <c r="N2207" t="s">
        <v>10939</v>
      </c>
      <c r="T2207" s="2">
        <v>21</v>
      </c>
      <c r="U2207" s="2">
        <f t="shared" si="116"/>
        <v>20</v>
      </c>
    </row>
    <row r="2208" spans="1:21" customFormat="1" ht="15" x14ac:dyDescent="0.25">
      <c r="A2208" s="38" t="s">
        <v>5189</v>
      </c>
      <c r="B2208" s="39" t="s">
        <v>4411</v>
      </c>
      <c r="C2208" s="40" t="s">
        <v>4412</v>
      </c>
      <c r="D2208" s="57"/>
      <c r="E2208" s="45">
        <v>13</v>
      </c>
      <c r="F2208" s="45">
        <v>4810000</v>
      </c>
      <c r="G2208" s="42">
        <f t="shared" si="115"/>
        <v>185</v>
      </c>
      <c r="H2208" s="43">
        <f t="shared" si="114"/>
        <v>370000</v>
      </c>
      <c r="I2208" s="57"/>
      <c r="J2208" s="58"/>
      <c r="K2208" s="58"/>
      <c r="L2208" s="57" t="s">
        <v>7419</v>
      </c>
      <c r="M2208" s="57"/>
      <c r="N2208" t="s">
        <v>10939</v>
      </c>
      <c r="T2208" s="2">
        <v>33</v>
      </c>
      <c r="U2208" s="2">
        <f t="shared" si="116"/>
        <v>-20</v>
      </c>
    </row>
    <row r="2209" spans="1:21" customFormat="1" ht="15" x14ac:dyDescent="0.25">
      <c r="A2209" s="38" t="s">
        <v>5189</v>
      </c>
      <c r="B2209" s="39" t="s">
        <v>4413</v>
      </c>
      <c r="C2209" s="40" t="s">
        <v>4414</v>
      </c>
      <c r="D2209" s="57"/>
      <c r="E2209" s="45">
        <v>1</v>
      </c>
      <c r="F2209" s="45">
        <v>146000</v>
      </c>
      <c r="G2209" s="42">
        <f t="shared" si="115"/>
        <v>5.615384615384615</v>
      </c>
      <c r="H2209" s="43">
        <f t="shared" si="114"/>
        <v>146000</v>
      </c>
      <c r="I2209" s="57"/>
      <c r="J2209" s="58"/>
      <c r="K2209" s="58"/>
      <c r="L2209" s="57" t="s">
        <v>7419</v>
      </c>
      <c r="M2209" s="57"/>
      <c r="N2209" t="s">
        <v>10939</v>
      </c>
      <c r="T2209" s="2">
        <v>0</v>
      </c>
      <c r="U2209" s="2">
        <f t="shared" si="116"/>
        <v>1</v>
      </c>
    </row>
    <row r="2210" spans="1:21" customFormat="1" ht="15" x14ac:dyDescent="0.25">
      <c r="A2210" s="38" t="s">
        <v>5189</v>
      </c>
      <c r="B2210" s="39" t="s">
        <v>4415</v>
      </c>
      <c r="C2210" s="40" t="s">
        <v>4416</v>
      </c>
      <c r="D2210" s="57"/>
      <c r="E2210" s="45">
        <v>6</v>
      </c>
      <c r="F2210" s="45">
        <v>1950000</v>
      </c>
      <c r="G2210" s="42">
        <f t="shared" si="115"/>
        <v>75</v>
      </c>
      <c r="H2210" s="43">
        <f t="shared" si="114"/>
        <v>325000</v>
      </c>
      <c r="I2210" s="57"/>
      <c r="J2210" s="58"/>
      <c r="K2210" s="58"/>
      <c r="L2210" s="57" t="s">
        <v>7419</v>
      </c>
      <c r="M2210" s="57"/>
      <c r="N2210" t="s">
        <v>10939</v>
      </c>
      <c r="T2210" s="2">
        <v>6</v>
      </c>
      <c r="U2210" s="2">
        <f t="shared" si="116"/>
        <v>0</v>
      </c>
    </row>
    <row r="2211" spans="1:21" customFormat="1" ht="15" x14ac:dyDescent="0.25">
      <c r="A2211" s="38" t="s">
        <v>5189</v>
      </c>
      <c r="B2211" s="39" t="s">
        <v>4417</v>
      </c>
      <c r="C2211" s="40" t="s">
        <v>4418</v>
      </c>
      <c r="D2211" s="57"/>
      <c r="E2211" s="45">
        <v>16</v>
      </c>
      <c r="F2211" s="45">
        <v>8000000</v>
      </c>
      <c r="G2211" s="42">
        <f t="shared" si="115"/>
        <v>307.69230769230768</v>
      </c>
      <c r="H2211" s="43">
        <f t="shared" si="114"/>
        <v>500000</v>
      </c>
      <c r="I2211" s="57"/>
      <c r="J2211" s="58"/>
      <c r="K2211" s="58"/>
      <c r="L2211" s="57" t="s">
        <v>7419</v>
      </c>
      <c r="M2211" s="57"/>
      <c r="N2211" t="s">
        <v>10939</v>
      </c>
      <c r="O2211" s="2"/>
      <c r="P2211" s="2"/>
      <c r="Q2211" s="2"/>
      <c r="R2211" s="2"/>
      <c r="S2211" s="2"/>
      <c r="T2211" s="2">
        <v>16</v>
      </c>
      <c r="U2211" s="2">
        <f t="shared" si="116"/>
        <v>0</v>
      </c>
    </row>
    <row r="2212" spans="1:21" customFormat="1" ht="15" x14ac:dyDescent="0.25">
      <c r="A2212" s="38" t="s">
        <v>5189</v>
      </c>
      <c r="B2212" s="39" t="s">
        <v>4419</v>
      </c>
      <c r="C2212" s="40" t="s">
        <v>4420</v>
      </c>
      <c r="D2212" s="57"/>
      <c r="E2212" s="45">
        <v>9</v>
      </c>
      <c r="F2212" s="45">
        <v>2700000</v>
      </c>
      <c r="G2212" s="42">
        <f t="shared" si="115"/>
        <v>103.84615384615384</v>
      </c>
      <c r="H2212" s="43">
        <f t="shared" si="114"/>
        <v>300000</v>
      </c>
      <c r="I2212" s="57"/>
      <c r="J2212" s="58"/>
      <c r="K2212" s="58"/>
      <c r="L2212" s="57" t="s">
        <v>7419</v>
      </c>
      <c r="M2212" s="57"/>
      <c r="N2212" t="s">
        <v>10939</v>
      </c>
      <c r="T2212" s="2">
        <v>9</v>
      </c>
      <c r="U2212" s="2">
        <f t="shared" si="116"/>
        <v>0</v>
      </c>
    </row>
    <row r="2213" spans="1:21" customFormat="1" ht="15" x14ac:dyDescent="0.25">
      <c r="A2213" s="38" t="s">
        <v>5189</v>
      </c>
      <c r="B2213" s="39" t="s">
        <v>4421</v>
      </c>
      <c r="C2213" s="40" t="s">
        <v>4422</v>
      </c>
      <c r="D2213" s="57"/>
      <c r="E2213" s="45">
        <v>1</v>
      </c>
      <c r="F2213" s="45">
        <v>5000000</v>
      </c>
      <c r="G2213" s="42">
        <f t="shared" si="115"/>
        <v>192.30769230769232</v>
      </c>
      <c r="H2213" s="43">
        <f t="shared" si="114"/>
        <v>5000000</v>
      </c>
      <c r="I2213" s="57"/>
      <c r="J2213" s="58"/>
      <c r="K2213" s="58"/>
      <c r="L2213" s="57" t="s">
        <v>7419</v>
      </c>
      <c r="M2213" s="57"/>
      <c r="N2213" t="s">
        <v>10939</v>
      </c>
      <c r="T2213" s="2">
        <v>1</v>
      </c>
      <c r="U2213" s="2">
        <f t="shared" si="116"/>
        <v>0</v>
      </c>
    </row>
    <row r="2214" spans="1:21" customFormat="1" ht="15" x14ac:dyDescent="0.25">
      <c r="A2214" s="38" t="s">
        <v>5189</v>
      </c>
      <c r="B2214" s="39" t="s">
        <v>4423</v>
      </c>
      <c r="C2214" s="40" t="s">
        <v>4424</v>
      </c>
      <c r="D2214" s="57"/>
      <c r="E2214" s="45">
        <v>1</v>
      </c>
      <c r="F2214" s="45">
        <v>13200000</v>
      </c>
      <c r="G2214" s="42">
        <f t="shared" si="115"/>
        <v>507.69230769230768</v>
      </c>
      <c r="H2214" s="43">
        <f t="shared" si="114"/>
        <v>13200000</v>
      </c>
      <c r="I2214" s="57"/>
      <c r="J2214" s="58"/>
      <c r="K2214" s="58"/>
      <c r="L2214" s="57" t="s">
        <v>7419</v>
      </c>
      <c r="M2214" s="57"/>
      <c r="N2214" t="s">
        <v>10939</v>
      </c>
      <c r="T2214" s="2">
        <v>0</v>
      </c>
      <c r="U2214" s="2">
        <f t="shared" si="116"/>
        <v>1</v>
      </c>
    </row>
    <row r="2215" spans="1:21" customFormat="1" ht="15" x14ac:dyDescent="0.25">
      <c r="A2215" s="38" t="s">
        <v>5189</v>
      </c>
      <c r="B2215" s="39" t="s">
        <v>4425</v>
      </c>
      <c r="C2215" s="40" t="s">
        <v>4426</v>
      </c>
      <c r="D2215" s="57"/>
      <c r="E2215" s="45">
        <v>9</v>
      </c>
      <c r="F2215" s="45">
        <v>2700000</v>
      </c>
      <c r="G2215" s="42">
        <f t="shared" si="115"/>
        <v>103.84615384615384</v>
      </c>
      <c r="H2215" s="43">
        <f t="shared" si="114"/>
        <v>300000</v>
      </c>
      <c r="I2215" s="57"/>
      <c r="J2215" s="58"/>
      <c r="K2215" s="58"/>
      <c r="L2215" s="57" t="s">
        <v>7419</v>
      </c>
      <c r="M2215" s="57"/>
      <c r="N2215" t="s">
        <v>10939</v>
      </c>
      <c r="T2215" s="2">
        <v>8</v>
      </c>
      <c r="U2215" s="2">
        <f t="shared" si="116"/>
        <v>1</v>
      </c>
    </row>
    <row r="2216" spans="1:21" customFormat="1" ht="15" x14ac:dyDescent="0.25">
      <c r="A2216" s="38" t="s">
        <v>5189</v>
      </c>
      <c r="B2216" s="39" t="s">
        <v>4427</v>
      </c>
      <c r="C2216" s="40" t="s">
        <v>4428</v>
      </c>
      <c r="D2216" s="57"/>
      <c r="E2216" s="45">
        <v>5</v>
      </c>
      <c r="F2216" s="45">
        <v>4850000</v>
      </c>
      <c r="G2216" s="42">
        <f t="shared" si="115"/>
        <v>186.53846153846155</v>
      </c>
      <c r="H2216" s="43">
        <f t="shared" si="114"/>
        <v>970000</v>
      </c>
      <c r="I2216" s="57"/>
      <c r="J2216" s="58"/>
      <c r="K2216" s="58"/>
      <c r="L2216" s="57" t="s">
        <v>7419</v>
      </c>
      <c r="M2216" s="57"/>
      <c r="N2216" t="s">
        <v>10939</v>
      </c>
      <c r="T2216" s="2">
        <v>5</v>
      </c>
      <c r="U2216" s="2">
        <f t="shared" si="116"/>
        <v>0</v>
      </c>
    </row>
    <row r="2217" spans="1:21" customFormat="1" ht="15" x14ac:dyDescent="0.25">
      <c r="A2217" s="38" t="s">
        <v>5189</v>
      </c>
      <c r="B2217" s="39" t="s">
        <v>4429</v>
      </c>
      <c r="C2217" s="40" t="s">
        <v>4430</v>
      </c>
      <c r="D2217" s="57"/>
      <c r="E2217" s="45">
        <v>13</v>
      </c>
      <c r="F2217" s="45">
        <v>767000</v>
      </c>
      <c r="G2217" s="42">
        <f t="shared" si="115"/>
        <v>29.5</v>
      </c>
      <c r="H2217" s="43">
        <f t="shared" si="114"/>
        <v>59000</v>
      </c>
      <c r="I2217" s="57"/>
      <c r="J2217" s="58"/>
      <c r="K2217" s="58"/>
      <c r="L2217" s="57" t="s">
        <v>7419</v>
      </c>
      <c r="M2217" s="57"/>
      <c r="N2217" t="s">
        <v>10939</v>
      </c>
      <c r="T2217" s="2">
        <v>13</v>
      </c>
      <c r="U2217" s="2">
        <f t="shared" si="116"/>
        <v>0</v>
      </c>
    </row>
    <row r="2218" spans="1:21" customFormat="1" ht="15" x14ac:dyDescent="0.25">
      <c r="A2218" s="38" t="s">
        <v>5189</v>
      </c>
      <c r="B2218" s="39" t="s">
        <v>4431</v>
      </c>
      <c r="C2218" s="40" t="s">
        <v>4432</v>
      </c>
      <c r="D2218" s="57"/>
      <c r="E2218" s="45">
        <v>5</v>
      </c>
      <c r="F2218" s="45">
        <v>825000</v>
      </c>
      <c r="G2218" s="42">
        <f t="shared" si="115"/>
        <v>31.73076923076923</v>
      </c>
      <c r="H2218" s="43">
        <f t="shared" si="114"/>
        <v>165000</v>
      </c>
      <c r="I2218" s="57"/>
      <c r="J2218" s="58"/>
      <c r="K2218" s="58"/>
      <c r="L2218" s="57" t="s">
        <v>7419</v>
      </c>
      <c r="M2218" s="57"/>
      <c r="N2218" t="s">
        <v>10939</v>
      </c>
      <c r="T2218" s="2">
        <v>5</v>
      </c>
      <c r="U2218" s="2">
        <f t="shared" si="116"/>
        <v>0</v>
      </c>
    </row>
    <row r="2219" spans="1:21" customFormat="1" ht="15" x14ac:dyDescent="0.25">
      <c r="A2219" s="38" t="s">
        <v>5189</v>
      </c>
      <c r="B2219" s="39" t="s">
        <v>4433</v>
      </c>
      <c r="C2219" s="40" t="s">
        <v>4434</v>
      </c>
      <c r="D2219" s="57"/>
      <c r="E2219" s="45">
        <v>11</v>
      </c>
      <c r="F2219" s="45">
        <v>7046875</v>
      </c>
      <c r="G2219" s="42">
        <f t="shared" si="115"/>
        <v>271.03365384615387</v>
      </c>
      <c r="H2219" s="43">
        <f t="shared" si="114"/>
        <v>640625</v>
      </c>
      <c r="I2219" s="57"/>
      <c r="J2219" s="58"/>
      <c r="K2219" s="58"/>
      <c r="L2219" s="57" t="s">
        <v>7419</v>
      </c>
      <c r="M2219" s="57"/>
      <c r="N2219" t="s">
        <v>10939</v>
      </c>
      <c r="T2219" s="2">
        <v>11</v>
      </c>
      <c r="U2219" s="2">
        <f t="shared" si="116"/>
        <v>0</v>
      </c>
    </row>
    <row r="2220" spans="1:21" customFormat="1" ht="15" x14ac:dyDescent="0.25">
      <c r="A2220" s="38" t="s">
        <v>5189</v>
      </c>
      <c r="B2220" s="39" t="s">
        <v>4435</v>
      </c>
      <c r="C2220" s="40" t="s">
        <v>4436</v>
      </c>
      <c r="D2220" s="57"/>
      <c r="E2220" s="45">
        <v>4000</v>
      </c>
      <c r="F2220" s="45">
        <v>2304000</v>
      </c>
      <c r="G2220" s="42">
        <f t="shared" si="115"/>
        <v>88.615384615384613</v>
      </c>
      <c r="H2220" s="43">
        <f t="shared" si="114"/>
        <v>576</v>
      </c>
      <c r="I2220" s="57"/>
      <c r="J2220" s="58"/>
      <c r="K2220" s="58"/>
      <c r="L2220" s="57" t="s">
        <v>7419</v>
      </c>
      <c r="M2220" s="57"/>
      <c r="N2220" t="s">
        <v>10939</v>
      </c>
      <c r="T2220" s="2">
        <v>4000</v>
      </c>
      <c r="U2220" s="2">
        <f t="shared" si="116"/>
        <v>0</v>
      </c>
    </row>
    <row r="2221" spans="1:21" customFormat="1" ht="15" x14ac:dyDescent="0.25">
      <c r="A2221" s="38" t="s">
        <v>5189</v>
      </c>
      <c r="B2221" s="39" t="s">
        <v>4437</v>
      </c>
      <c r="C2221" s="40" t="s">
        <v>4438</v>
      </c>
      <c r="D2221" s="57"/>
      <c r="E2221" s="45">
        <v>800</v>
      </c>
      <c r="F2221" s="45">
        <v>960000</v>
      </c>
      <c r="G2221" s="42">
        <f t="shared" si="115"/>
        <v>36.92307692307692</v>
      </c>
      <c r="H2221" s="43">
        <f t="shared" si="114"/>
        <v>1200</v>
      </c>
      <c r="I2221" s="57"/>
      <c r="J2221" s="58"/>
      <c r="K2221" s="58"/>
      <c r="L2221" s="57" t="s">
        <v>7419</v>
      </c>
      <c r="M2221" s="57"/>
      <c r="N2221" t="s">
        <v>10939</v>
      </c>
      <c r="T2221" s="2">
        <v>800</v>
      </c>
      <c r="U2221" s="2">
        <f t="shared" si="116"/>
        <v>0</v>
      </c>
    </row>
    <row r="2222" spans="1:21" customFormat="1" ht="15" x14ac:dyDescent="0.25">
      <c r="A2222" s="38" t="s">
        <v>5189</v>
      </c>
      <c r="B2222" s="39" t="s">
        <v>4439</v>
      </c>
      <c r="C2222" s="40" t="s">
        <v>4440</v>
      </c>
      <c r="D2222" s="57"/>
      <c r="E2222" s="45">
        <v>800</v>
      </c>
      <c r="F2222" s="45">
        <v>960000</v>
      </c>
      <c r="G2222" s="42">
        <f t="shared" si="115"/>
        <v>36.92307692307692</v>
      </c>
      <c r="H2222" s="43">
        <f t="shared" si="114"/>
        <v>1200</v>
      </c>
      <c r="I2222" s="57"/>
      <c r="J2222" s="58"/>
      <c r="K2222" s="58"/>
      <c r="L2222" s="57" t="s">
        <v>7419</v>
      </c>
      <c r="M2222" s="57"/>
      <c r="N2222" t="s">
        <v>10939</v>
      </c>
      <c r="T2222" s="2">
        <v>800</v>
      </c>
      <c r="U2222" s="2">
        <f t="shared" si="116"/>
        <v>0</v>
      </c>
    </row>
    <row r="2223" spans="1:21" customFormat="1" ht="15" x14ac:dyDescent="0.25">
      <c r="A2223" s="38" t="s">
        <v>5189</v>
      </c>
      <c r="B2223" s="39" t="s">
        <v>4441</v>
      </c>
      <c r="C2223" s="40" t="s">
        <v>4442</v>
      </c>
      <c r="D2223" s="57"/>
      <c r="E2223" s="45">
        <v>4000</v>
      </c>
      <c r="F2223" s="45">
        <v>1680000</v>
      </c>
      <c r="G2223" s="42">
        <f t="shared" si="115"/>
        <v>64.615384615384613</v>
      </c>
      <c r="H2223" s="43">
        <f t="shared" si="114"/>
        <v>420</v>
      </c>
      <c r="I2223" s="57"/>
      <c r="J2223" s="58"/>
      <c r="K2223" s="58"/>
      <c r="L2223" s="57" t="s">
        <v>7419</v>
      </c>
      <c r="M2223" s="57"/>
      <c r="N2223" t="s">
        <v>10939</v>
      </c>
      <c r="T2223" s="2">
        <v>4000</v>
      </c>
      <c r="U2223" s="2">
        <f t="shared" si="116"/>
        <v>0</v>
      </c>
    </row>
    <row r="2224" spans="1:21" customFormat="1" ht="15" x14ac:dyDescent="0.25">
      <c r="A2224" s="38" t="s">
        <v>5189</v>
      </c>
      <c r="B2224" s="39" t="s">
        <v>4443</v>
      </c>
      <c r="C2224" s="40" t="s">
        <v>4444</v>
      </c>
      <c r="D2224" s="57"/>
      <c r="E2224" s="45">
        <v>11</v>
      </c>
      <c r="F2224" s="45">
        <v>1045000</v>
      </c>
      <c r="G2224" s="42">
        <f t="shared" si="115"/>
        <v>40.192307692307693</v>
      </c>
      <c r="H2224" s="43">
        <f t="shared" si="114"/>
        <v>95000</v>
      </c>
      <c r="I2224" s="57"/>
      <c r="J2224" s="58"/>
      <c r="K2224" s="58"/>
      <c r="L2224" s="57" t="s">
        <v>7419</v>
      </c>
      <c r="M2224" s="57"/>
      <c r="N2224" t="s">
        <v>10939</v>
      </c>
      <c r="T2224" s="2">
        <v>0</v>
      </c>
      <c r="U2224" s="2">
        <f t="shared" si="116"/>
        <v>11</v>
      </c>
    </row>
    <row r="2225" spans="1:21" customFormat="1" ht="15" x14ac:dyDescent="0.25">
      <c r="A2225" s="38" t="s">
        <v>5189</v>
      </c>
      <c r="B2225" s="39" t="s">
        <v>4445</v>
      </c>
      <c r="C2225" s="40" t="s">
        <v>4446</v>
      </c>
      <c r="D2225" s="57"/>
      <c r="E2225" s="45">
        <v>4</v>
      </c>
      <c r="F2225" s="45">
        <v>1812000</v>
      </c>
      <c r="G2225" s="42">
        <f t="shared" si="115"/>
        <v>69.692307692307693</v>
      </c>
      <c r="H2225" s="43">
        <f t="shared" si="114"/>
        <v>453000</v>
      </c>
      <c r="I2225" s="57"/>
      <c r="J2225" s="58"/>
      <c r="K2225" s="58"/>
      <c r="L2225" s="57" t="s">
        <v>7419</v>
      </c>
      <c r="M2225" s="57"/>
      <c r="N2225" t="s">
        <v>10939</v>
      </c>
      <c r="T2225" s="2">
        <v>4</v>
      </c>
      <c r="U2225" s="2">
        <f t="shared" si="116"/>
        <v>0</v>
      </c>
    </row>
    <row r="2226" spans="1:21" customFormat="1" ht="15" x14ac:dyDescent="0.25">
      <c r="A2226" s="38" t="s">
        <v>5189</v>
      </c>
      <c r="B2226" s="39" t="s">
        <v>4447</v>
      </c>
      <c r="C2226" s="40" t="s">
        <v>4448</v>
      </c>
      <c r="D2226" s="57"/>
      <c r="E2226" s="45">
        <v>22</v>
      </c>
      <c r="F2226" s="45">
        <v>1100000</v>
      </c>
      <c r="G2226" s="42">
        <f t="shared" si="115"/>
        <v>42.307692307692307</v>
      </c>
      <c r="H2226" s="43">
        <f t="shared" si="114"/>
        <v>50000</v>
      </c>
      <c r="I2226" s="57"/>
      <c r="J2226" s="58"/>
      <c r="K2226" s="58"/>
      <c r="L2226" s="57" t="s">
        <v>7419</v>
      </c>
      <c r="M2226" s="57"/>
      <c r="N2226" t="s">
        <v>10939</v>
      </c>
      <c r="T2226" s="2">
        <v>22</v>
      </c>
      <c r="U2226" s="2">
        <f t="shared" si="116"/>
        <v>0</v>
      </c>
    </row>
    <row r="2227" spans="1:21" customFormat="1" ht="15" x14ac:dyDescent="0.25">
      <c r="A2227" s="38" t="s">
        <v>5189</v>
      </c>
      <c r="B2227" s="39" t="s">
        <v>4449</v>
      </c>
      <c r="C2227" s="40" t="s">
        <v>4450</v>
      </c>
      <c r="D2227" s="57"/>
      <c r="E2227" s="45">
        <v>1</v>
      </c>
      <c r="F2227" s="45">
        <v>6585000</v>
      </c>
      <c r="G2227" s="42">
        <f t="shared" si="115"/>
        <v>253.26923076923077</v>
      </c>
      <c r="H2227" s="43">
        <f t="shared" si="114"/>
        <v>6585000</v>
      </c>
      <c r="I2227" s="57"/>
      <c r="J2227" s="58"/>
      <c r="K2227" s="58"/>
      <c r="L2227" s="57" t="s">
        <v>7419</v>
      </c>
      <c r="M2227" s="57"/>
      <c r="N2227" t="s">
        <v>10939</v>
      </c>
      <c r="T2227" s="2">
        <v>0</v>
      </c>
      <c r="U2227" s="2">
        <f t="shared" si="116"/>
        <v>1</v>
      </c>
    </row>
    <row r="2228" spans="1:21" customFormat="1" ht="15" x14ac:dyDescent="0.25">
      <c r="A2228" s="38" t="s">
        <v>5189</v>
      </c>
      <c r="B2228" s="39" t="s">
        <v>4451</v>
      </c>
      <c r="C2228" s="40" t="s">
        <v>4452</v>
      </c>
      <c r="D2228" s="57"/>
      <c r="E2228" s="45">
        <v>52</v>
      </c>
      <c r="F2228" s="45">
        <v>3671999.9999999958</v>
      </c>
      <c r="G2228" s="42">
        <f t="shared" si="115"/>
        <v>141.23076923076906</v>
      </c>
      <c r="H2228" s="43">
        <f t="shared" si="114"/>
        <v>70615.384615384537</v>
      </c>
      <c r="I2228" s="57"/>
      <c r="J2228" s="58"/>
      <c r="K2228" s="58"/>
      <c r="L2228" s="57" t="s">
        <v>7419</v>
      </c>
      <c r="M2228" s="57"/>
      <c r="N2228" t="s">
        <v>10939</v>
      </c>
      <c r="T2228" s="2">
        <v>0</v>
      </c>
      <c r="U2228" s="2">
        <f t="shared" si="116"/>
        <v>52</v>
      </c>
    </row>
    <row r="2229" spans="1:21" customFormat="1" ht="15" x14ac:dyDescent="0.25">
      <c r="A2229" s="38" t="s">
        <v>5189</v>
      </c>
      <c r="B2229" s="39" t="s">
        <v>4453</v>
      </c>
      <c r="C2229" s="40" t="s">
        <v>4454</v>
      </c>
      <c r="D2229" s="57"/>
      <c r="E2229" s="45">
        <v>2</v>
      </c>
      <c r="F2229" s="45">
        <v>182000</v>
      </c>
      <c r="G2229" s="42">
        <f t="shared" si="115"/>
        <v>7</v>
      </c>
      <c r="H2229" s="43">
        <f t="shared" si="114"/>
        <v>91000</v>
      </c>
      <c r="I2229" s="57"/>
      <c r="J2229" s="58"/>
      <c r="K2229" s="58"/>
      <c r="L2229" s="57" t="s">
        <v>7419</v>
      </c>
      <c r="M2229" s="57"/>
      <c r="N2229" t="s">
        <v>10939</v>
      </c>
      <c r="T2229" s="2">
        <v>0</v>
      </c>
      <c r="U2229" s="2">
        <f t="shared" si="116"/>
        <v>2</v>
      </c>
    </row>
    <row r="2230" spans="1:21" customFormat="1" ht="15" x14ac:dyDescent="0.25">
      <c r="A2230" s="38" t="s">
        <v>5189</v>
      </c>
      <c r="B2230" s="39" t="s">
        <v>4455</v>
      </c>
      <c r="C2230" s="40" t="s">
        <v>4456</v>
      </c>
      <c r="D2230" s="57"/>
      <c r="E2230" s="45">
        <v>3</v>
      </c>
      <c r="F2230" s="45">
        <v>7395000</v>
      </c>
      <c r="G2230" s="42">
        <f t="shared" si="115"/>
        <v>284.42307692307691</v>
      </c>
      <c r="H2230" s="43">
        <f t="shared" si="114"/>
        <v>2465000</v>
      </c>
      <c r="I2230" s="57"/>
      <c r="J2230" s="58"/>
      <c r="K2230" s="58"/>
      <c r="L2230" s="57" t="s">
        <v>7419</v>
      </c>
      <c r="M2230" s="57"/>
      <c r="N2230" t="s">
        <v>10939</v>
      </c>
      <c r="T2230" s="2">
        <v>3</v>
      </c>
      <c r="U2230" s="2">
        <f t="shared" si="116"/>
        <v>0</v>
      </c>
    </row>
    <row r="2231" spans="1:21" customFormat="1" ht="15" x14ac:dyDescent="0.25">
      <c r="A2231" s="38" t="s">
        <v>5189</v>
      </c>
      <c r="B2231" s="39" t="s">
        <v>4457</v>
      </c>
      <c r="C2231" s="40" t="s">
        <v>4458</v>
      </c>
      <c r="D2231" s="57"/>
      <c r="E2231" s="45">
        <v>4</v>
      </c>
      <c r="F2231" s="45">
        <v>4800000</v>
      </c>
      <c r="G2231" s="42">
        <f t="shared" si="115"/>
        <v>184.61538461538461</v>
      </c>
      <c r="H2231" s="43">
        <f t="shared" si="114"/>
        <v>1200000</v>
      </c>
      <c r="I2231" s="57"/>
      <c r="J2231" s="58"/>
      <c r="K2231" s="58"/>
      <c r="L2231" s="57" t="s">
        <v>7419</v>
      </c>
      <c r="M2231" s="57"/>
      <c r="N2231" t="s">
        <v>10939</v>
      </c>
      <c r="T2231" s="2">
        <v>4</v>
      </c>
      <c r="U2231" s="2">
        <f t="shared" si="116"/>
        <v>0</v>
      </c>
    </row>
    <row r="2232" spans="1:21" customFormat="1" ht="15" x14ac:dyDescent="0.25">
      <c r="A2232" s="38" t="s">
        <v>5189</v>
      </c>
      <c r="B2232" s="39" t="s">
        <v>4459</v>
      </c>
      <c r="C2232" s="40" t="s">
        <v>4460</v>
      </c>
      <c r="D2232" s="57"/>
      <c r="E2232" s="45">
        <v>66</v>
      </c>
      <c r="F2232" s="45">
        <v>990000</v>
      </c>
      <c r="G2232" s="42">
        <f t="shared" si="115"/>
        <v>38.07692307692308</v>
      </c>
      <c r="H2232" s="43">
        <f t="shared" si="114"/>
        <v>15000</v>
      </c>
      <c r="I2232" s="57"/>
      <c r="J2232" s="58"/>
      <c r="K2232" s="58"/>
      <c r="L2232" s="57" t="s">
        <v>7419</v>
      </c>
      <c r="M2232" s="57"/>
      <c r="N2232" t="s">
        <v>10939</v>
      </c>
      <c r="T2232" s="2">
        <v>66</v>
      </c>
      <c r="U2232" s="2">
        <f t="shared" si="116"/>
        <v>0</v>
      </c>
    </row>
    <row r="2233" spans="1:21" customFormat="1" ht="15" x14ac:dyDescent="0.25">
      <c r="A2233" s="38" t="s">
        <v>5189</v>
      </c>
      <c r="B2233" s="39" t="s">
        <v>4461</v>
      </c>
      <c r="C2233" s="40" t="s">
        <v>4462</v>
      </c>
      <c r="D2233" s="57"/>
      <c r="E2233" s="45">
        <v>8</v>
      </c>
      <c r="F2233" s="45">
        <v>1935200</v>
      </c>
      <c r="G2233" s="42">
        <f t="shared" si="115"/>
        <v>74.430769230769229</v>
      </c>
      <c r="H2233" s="43">
        <f t="shared" si="114"/>
        <v>241900</v>
      </c>
      <c r="I2233" s="57"/>
      <c r="J2233" s="58"/>
      <c r="K2233" s="58"/>
      <c r="L2233" s="57" t="s">
        <v>7419</v>
      </c>
      <c r="M2233" s="57"/>
      <c r="N2233" t="s">
        <v>10939</v>
      </c>
      <c r="T2233" s="2">
        <v>0</v>
      </c>
      <c r="U2233" s="2">
        <f t="shared" si="116"/>
        <v>8</v>
      </c>
    </row>
    <row r="2234" spans="1:21" customFormat="1" ht="15" x14ac:dyDescent="0.25">
      <c r="A2234" s="38" t="s">
        <v>5189</v>
      </c>
      <c r="B2234" s="39" t="s">
        <v>4463</v>
      </c>
      <c r="C2234" s="40" t="s">
        <v>4464</v>
      </c>
      <c r="D2234" s="57"/>
      <c r="E2234" s="45">
        <v>1</v>
      </c>
      <c r="F2234" s="45">
        <v>8786725</v>
      </c>
      <c r="G2234" s="42">
        <f t="shared" si="115"/>
        <v>337.95096153846151</v>
      </c>
      <c r="H2234" s="43">
        <f t="shared" si="114"/>
        <v>8786725</v>
      </c>
      <c r="I2234" s="57"/>
      <c r="J2234" s="58"/>
      <c r="K2234" s="58"/>
      <c r="L2234" s="57" t="s">
        <v>7419</v>
      </c>
      <c r="M2234" s="57"/>
      <c r="N2234" t="s">
        <v>10939</v>
      </c>
      <c r="T2234" s="2">
        <v>0</v>
      </c>
      <c r="U2234" s="2">
        <f t="shared" si="116"/>
        <v>1</v>
      </c>
    </row>
    <row r="2235" spans="1:21" customFormat="1" ht="15" x14ac:dyDescent="0.25">
      <c r="A2235" s="38" t="s">
        <v>5189</v>
      </c>
      <c r="B2235" s="39" t="s">
        <v>4465</v>
      </c>
      <c r="C2235" s="40" t="s">
        <v>4466</v>
      </c>
      <c r="D2235" s="57"/>
      <c r="E2235" s="45">
        <v>2</v>
      </c>
      <c r="F2235" s="45">
        <v>9530170</v>
      </c>
      <c r="G2235" s="42">
        <f t="shared" si="115"/>
        <v>366.54500000000002</v>
      </c>
      <c r="H2235" s="43">
        <f t="shared" si="114"/>
        <v>4765085</v>
      </c>
      <c r="I2235" s="57"/>
      <c r="J2235" s="58"/>
      <c r="K2235" s="58"/>
      <c r="L2235" s="57" t="s">
        <v>7419</v>
      </c>
      <c r="M2235" s="57"/>
      <c r="N2235" t="s">
        <v>10939</v>
      </c>
      <c r="T2235" s="2">
        <v>3</v>
      </c>
      <c r="U2235" s="2">
        <f t="shared" si="116"/>
        <v>-1</v>
      </c>
    </row>
    <row r="2236" spans="1:21" customFormat="1" ht="15" x14ac:dyDescent="0.25">
      <c r="A2236" s="38" t="s">
        <v>5189</v>
      </c>
      <c r="B2236" s="39" t="s">
        <v>4467</v>
      </c>
      <c r="C2236" s="40" t="s">
        <v>4468</v>
      </c>
      <c r="D2236" s="57"/>
      <c r="E2236" s="45">
        <v>6</v>
      </c>
      <c r="F2236" s="45">
        <v>7200000</v>
      </c>
      <c r="G2236" s="42">
        <f t="shared" si="115"/>
        <v>276.92307692307691</v>
      </c>
      <c r="H2236" s="43">
        <f t="shared" si="114"/>
        <v>1200000</v>
      </c>
      <c r="I2236" s="57"/>
      <c r="J2236" s="58"/>
      <c r="K2236" s="58"/>
      <c r="L2236" s="57" t="s">
        <v>7419</v>
      </c>
      <c r="M2236" s="57"/>
      <c r="N2236" t="s">
        <v>10939</v>
      </c>
      <c r="T2236" s="2">
        <v>0</v>
      </c>
      <c r="U2236" s="2">
        <f t="shared" si="116"/>
        <v>6</v>
      </c>
    </row>
    <row r="2237" spans="1:21" customFormat="1" ht="15" x14ac:dyDescent="0.25">
      <c r="A2237" s="38" t="s">
        <v>5189</v>
      </c>
      <c r="B2237" s="39" t="s">
        <v>4469</v>
      </c>
      <c r="C2237" s="40" t="s">
        <v>4470</v>
      </c>
      <c r="D2237" s="57"/>
      <c r="E2237" s="45">
        <v>6</v>
      </c>
      <c r="F2237" s="45">
        <v>6000000</v>
      </c>
      <c r="G2237" s="42">
        <f t="shared" si="115"/>
        <v>230.76923076923077</v>
      </c>
      <c r="H2237" s="43">
        <f t="shared" si="114"/>
        <v>1000000</v>
      </c>
      <c r="I2237" s="57"/>
      <c r="J2237" s="58"/>
      <c r="K2237" s="58"/>
      <c r="L2237" s="57" t="s">
        <v>7419</v>
      </c>
      <c r="M2237" s="57"/>
      <c r="N2237" t="s">
        <v>10939</v>
      </c>
      <c r="T2237" s="2">
        <v>0</v>
      </c>
      <c r="U2237" s="2">
        <f t="shared" si="116"/>
        <v>6</v>
      </c>
    </row>
    <row r="2238" spans="1:21" customFormat="1" ht="15" x14ac:dyDescent="0.25">
      <c r="A2238" s="38" t="s">
        <v>5189</v>
      </c>
      <c r="B2238" s="39" t="s">
        <v>4471</v>
      </c>
      <c r="C2238" s="40" t="s">
        <v>4472</v>
      </c>
      <c r="D2238" s="57"/>
      <c r="E2238" s="45">
        <v>1</v>
      </c>
      <c r="F2238" s="45">
        <v>8728200</v>
      </c>
      <c r="G2238" s="42">
        <f t="shared" si="115"/>
        <v>335.7</v>
      </c>
      <c r="H2238" s="43">
        <f t="shared" si="114"/>
        <v>8728200</v>
      </c>
      <c r="I2238" s="57"/>
      <c r="J2238" s="58"/>
      <c r="K2238" s="58"/>
      <c r="L2238" s="57" t="s">
        <v>7419</v>
      </c>
      <c r="M2238" s="57"/>
      <c r="N2238" t="s">
        <v>10939</v>
      </c>
      <c r="T2238" s="2">
        <v>0</v>
      </c>
      <c r="U2238" s="2">
        <f t="shared" si="116"/>
        <v>1</v>
      </c>
    </row>
    <row r="2239" spans="1:21" customFormat="1" ht="15" x14ac:dyDescent="0.25">
      <c r="A2239" s="38" t="s">
        <v>5189</v>
      </c>
      <c r="B2239" s="39" t="s">
        <v>4473</v>
      </c>
      <c r="C2239" s="40" t="s">
        <v>4474</v>
      </c>
      <c r="D2239" s="57"/>
      <c r="E2239" s="45">
        <v>1</v>
      </c>
      <c r="F2239" s="45">
        <v>10828150</v>
      </c>
      <c r="G2239" s="42">
        <f t="shared" si="115"/>
        <v>416.46730769230771</v>
      </c>
      <c r="H2239" s="43">
        <f t="shared" si="114"/>
        <v>10828150</v>
      </c>
      <c r="I2239" s="57"/>
      <c r="J2239" s="58"/>
      <c r="K2239" s="58"/>
      <c r="L2239" s="57" t="s">
        <v>7419</v>
      </c>
      <c r="M2239" s="57"/>
      <c r="N2239" t="s">
        <v>10939</v>
      </c>
      <c r="T2239" s="2">
        <v>0</v>
      </c>
      <c r="U2239" s="2">
        <f t="shared" si="116"/>
        <v>1</v>
      </c>
    </row>
    <row r="2240" spans="1:21" customFormat="1" ht="15" x14ac:dyDescent="0.25">
      <c r="A2240" s="38" t="s">
        <v>5189</v>
      </c>
      <c r="B2240" s="39" t="s">
        <v>4475</v>
      </c>
      <c r="C2240" s="40" t="s">
        <v>4476</v>
      </c>
      <c r="D2240" s="57"/>
      <c r="E2240" s="45">
        <v>1</v>
      </c>
      <c r="F2240" s="45">
        <v>5486200</v>
      </c>
      <c r="G2240" s="42">
        <f t="shared" si="115"/>
        <v>211.00769230769231</v>
      </c>
      <c r="H2240" s="43">
        <f t="shared" si="114"/>
        <v>5486200</v>
      </c>
      <c r="I2240" s="57"/>
      <c r="J2240" s="58"/>
      <c r="K2240" s="58"/>
      <c r="L2240" s="57" t="s">
        <v>7419</v>
      </c>
      <c r="M2240" s="57"/>
      <c r="N2240" t="s">
        <v>10939</v>
      </c>
      <c r="T2240" s="2">
        <v>0</v>
      </c>
      <c r="U2240" s="2">
        <f t="shared" si="116"/>
        <v>1</v>
      </c>
    </row>
    <row r="2241" spans="1:21" customFormat="1" ht="15" x14ac:dyDescent="0.25">
      <c r="A2241" s="38" t="s">
        <v>5189</v>
      </c>
      <c r="B2241" s="39" t="s">
        <v>4477</v>
      </c>
      <c r="C2241" s="40" t="s">
        <v>4478</v>
      </c>
      <c r="D2241" s="57"/>
      <c r="E2241" s="45">
        <v>1</v>
      </c>
      <c r="F2241" s="45">
        <v>10101450</v>
      </c>
      <c r="G2241" s="42">
        <f t="shared" si="115"/>
        <v>388.51730769230767</v>
      </c>
      <c r="H2241" s="43">
        <f t="shared" si="114"/>
        <v>10101450</v>
      </c>
      <c r="I2241" s="57"/>
      <c r="J2241" s="58"/>
      <c r="K2241" s="58"/>
      <c r="L2241" s="57" t="s">
        <v>7419</v>
      </c>
      <c r="M2241" s="57"/>
      <c r="N2241" t="s">
        <v>10939</v>
      </c>
      <c r="T2241" s="2">
        <v>0</v>
      </c>
      <c r="U2241" s="2">
        <f t="shared" si="116"/>
        <v>1</v>
      </c>
    </row>
    <row r="2242" spans="1:21" customFormat="1" ht="15" x14ac:dyDescent="0.25">
      <c r="A2242" s="38" t="s">
        <v>5189</v>
      </c>
      <c r="B2242" s="39" t="s">
        <v>4479</v>
      </c>
      <c r="C2242" s="40" t="s">
        <v>4480</v>
      </c>
      <c r="D2242" s="57"/>
      <c r="E2242" s="45">
        <v>2</v>
      </c>
      <c r="F2242" s="45">
        <v>5354100</v>
      </c>
      <c r="G2242" s="42">
        <f t="shared" si="115"/>
        <v>205.92692307692309</v>
      </c>
      <c r="H2242" s="43">
        <f t="shared" si="114"/>
        <v>2677050</v>
      </c>
      <c r="I2242" s="57"/>
      <c r="J2242" s="58"/>
      <c r="K2242" s="58"/>
      <c r="L2242" s="57" t="s">
        <v>7419</v>
      </c>
      <c r="M2242" s="57"/>
      <c r="N2242" t="s">
        <v>10939</v>
      </c>
      <c r="T2242" s="2">
        <v>0</v>
      </c>
      <c r="U2242" s="2">
        <f t="shared" si="116"/>
        <v>2</v>
      </c>
    </row>
    <row r="2243" spans="1:21" customFormat="1" ht="15" x14ac:dyDescent="0.25">
      <c r="A2243" s="38" t="s">
        <v>5189</v>
      </c>
      <c r="B2243" s="39" t="s">
        <v>4481</v>
      </c>
      <c r="C2243" s="40" t="s">
        <v>4482</v>
      </c>
      <c r="D2243" s="57"/>
      <c r="E2243" s="45">
        <v>2</v>
      </c>
      <c r="F2243" s="45">
        <v>5458000</v>
      </c>
      <c r="G2243" s="42">
        <f t="shared" si="115"/>
        <v>209.92307692307693</v>
      </c>
      <c r="H2243" s="43">
        <f t="shared" si="114"/>
        <v>2729000</v>
      </c>
      <c r="I2243" s="57"/>
      <c r="J2243" s="58"/>
      <c r="K2243" s="58"/>
      <c r="L2243" s="57" t="s">
        <v>7419</v>
      </c>
      <c r="M2243" s="57"/>
      <c r="N2243" t="s">
        <v>10939</v>
      </c>
      <c r="T2243" s="2">
        <v>0</v>
      </c>
      <c r="U2243" s="2">
        <f t="shared" si="116"/>
        <v>2</v>
      </c>
    </row>
    <row r="2244" spans="1:21" customFormat="1" ht="15" x14ac:dyDescent="0.25">
      <c r="A2244" s="38" t="s">
        <v>5189</v>
      </c>
      <c r="B2244" s="39" t="s">
        <v>4483</v>
      </c>
      <c r="C2244" s="40" t="s">
        <v>4484</v>
      </c>
      <c r="D2244" s="57"/>
      <c r="E2244" s="45">
        <v>1</v>
      </c>
      <c r="F2244" s="45">
        <v>5175600</v>
      </c>
      <c r="G2244" s="42">
        <f t="shared" si="115"/>
        <v>199.06153846153848</v>
      </c>
      <c r="H2244" s="43">
        <f t="shared" si="114"/>
        <v>5175600</v>
      </c>
      <c r="I2244" s="57"/>
      <c r="J2244" s="58"/>
      <c r="K2244" s="58"/>
      <c r="L2244" s="57" t="s">
        <v>7419</v>
      </c>
      <c r="M2244" s="57"/>
      <c r="N2244" t="s">
        <v>10939</v>
      </c>
      <c r="T2244" s="2">
        <v>0</v>
      </c>
      <c r="U2244" s="2">
        <f t="shared" si="116"/>
        <v>1</v>
      </c>
    </row>
    <row r="2245" spans="1:21" customFormat="1" ht="15" x14ac:dyDescent="0.25">
      <c r="A2245" s="38" t="s">
        <v>5189</v>
      </c>
      <c r="B2245" s="39" t="s">
        <v>4485</v>
      </c>
      <c r="C2245" s="40" t="s">
        <v>4486</v>
      </c>
      <c r="D2245" s="57"/>
      <c r="E2245" s="45">
        <v>2</v>
      </c>
      <c r="F2245" s="45">
        <v>8118200</v>
      </c>
      <c r="G2245" s="42">
        <f t="shared" si="115"/>
        <v>312.23846153846154</v>
      </c>
      <c r="H2245" s="43">
        <f t="shared" ref="H2245:H2308" si="117">IFERROR(F2245/E2245,0)</f>
        <v>4059100</v>
      </c>
      <c r="I2245" s="57"/>
      <c r="J2245" s="58"/>
      <c r="K2245" s="58"/>
      <c r="L2245" s="57" t="s">
        <v>7419</v>
      </c>
      <c r="M2245" s="57"/>
      <c r="N2245" t="s">
        <v>10939</v>
      </c>
      <c r="T2245" s="2">
        <v>0</v>
      </c>
      <c r="U2245" s="2">
        <f t="shared" si="116"/>
        <v>2</v>
      </c>
    </row>
    <row r="2246" spans="1:21" customFormat="1" ht="15" x14ac:dyDescent="0.25">
      <c r="A2246" s="38" t="s">
        <v>5189</v>
      </c>
      <c r="B2246" s="39" t="s">
        <v>4487</v>
      </c>
      <c r="C2246" s="40" t="s">
        <v>4488</v>
      </c>
      <c r="D2246" s="57"/>
      <c r="E2246" s="45">
        <v>1</v>
      </c>
      <c r="F2246" s="45">
        <v>2719403</v>
      </c>
      <c r="G2246" s="42">
        <f t="shared" ref="G2246:G2309" si="118">+F2246/$G$1</f>
        <v>104.59242307692308</v>
      </c>
      <c r="H2246" s="43">
        <f t="shared" si="117"/>
        <v>2719403</v>
      </c>
      <c r="I2246" s="57"/>
      <c r="J2246" s="58"/>
      <c r="K2246" s="58"/>
      <c r="L2246" s="57" t="s">
        <v>7419</v>
      </c>
      <c r="M2246" s="57"/>
      <c r="N2246" t="s">
        <v>10939</v>
      </c>
      <c r="T2246" s="2">
        <v>0</v>
      </c>
      <c r="U2246" s="2">
        <f t="shared" ref="U2246:U2309" si="119">+E2246-T2246</f>
        <v>1</v>
      </c>
    </row>
    <row r="2247" spans="1:21" customFormat="1" ht="15" x14ac:dyDescent="0.25">
      <c r="A2247" s="38" t="s">
        <v>5189</v>
      </c>
      <c r="B2247" s="39" t="s">
        <v>4489</v>
      </c>
      <c r="C2247" s="40" t="s">
        <v>4490</v>
      </c>
      <c r="D2247" s="57"/>
      <c r="E2247" s="45">
        <v>2</v>
      </c>
      <c r="F2247" s="45">
        <v>72079200</v>
      </c>
      <c r="G2247" s="42">
        <f t="shared" si="118"/>
        <v>2772.2769230769231</v>
      </c>
      <c r="H2247" s="43">
        <f t="shared" si="117"/>
        <v>36039600</v>
      </c>
      <c r="I2247" s="57"/>
      <c r="J2247" s="58"/>
      <c r="K2247" s="58"/>
      <c r="L2247" s="57" t="s">
        <v>7419</v>
      </c>
      <c r="M2247" s="57"/>
      <c r="N2247" t="s">
        <v>10939</v>
      </c>
      <c r="T2247" s="2">
        <v>0</v>
      </c>
      <c r="U2247" s="2">
        <f t="shared" si="119"/>
        <v>2</v>
      </c>
    </row>
    <row r="2248" spans="1:21" customFormat="1" ht="15" x14ac:dyDescent="0.25">
      <c r="A2248" s="38" t="s">
        <v>5189</v>
      </c>
      <c r="B2248" s="39" t="s">
        <v>4491</v>
      </c>
      <c r="C2248" s="40" t="s">
        <v>4492</v>
      </c>
      <c r="D2248" s="57"/>
      <c r="E2248" s="45">
        <v>1</v>
      </c>
      <c r="F2248" s="45">
        <v>8548550</v>
      </c>
      <c r="G2248" s="42">
        <f t="shared" si="118"/>
        <v>328.7903846153846</v>
      </c>
      <c r="H2248" s="43">
        <f t="shared" si="117"/>
        <v>8548550</v>
      </c>
      <c r="I2248" s="57"/>
      <c r="J2248" s="58"/>
      <c r="K2248" s="58"/>
      <c r="L2248" s="57" t="s">
        <v>7419</v>
      </c>
      <c r="M2248" s="57"/>
      <c r="N2248" t="s">
        <v>10939</v>
      </c>
      <c r="T2248" s="2">
        <v>0</v>
      </c>
      <c r="U2248" s="2">
        <f t="shared" si="119"/>
        <v>1</v>
      </c>
    </row>
    <row r="2249" spans="1:21" customFormat="1" ht="15" x14ac:dyDescent="0.25">
      <c r="A2249" s="38" t="s">
        <v>5189</v>
      </c>
      <c r="B2249" s="39" t="s">
        <v>4493</v>
      </c>
      <c r="C2249" s="40" t="s">
        <v>4494</v>
      </c>
      <c r="D2249" s="57"/>
      <c r="E2249" s="45">
        <v>41</v>
      </c>
      <c r="F2249" s="45">
        <v>4128093.3465739805</v>
      </c>
      <c r="G2249" s="42">
        <f t="shared" si="118"/>
        <v>158.77282102207619</v>
      </c>
      <c r="H2249" s="43">
        <f t="shared" si="117"/>
        <v>100685.20357497514</v>
      </c>
      <c r="I2249" s="57"/>
      <c r="J2249" s="58"/>
      <c r="K2249" s="58"/>
      <c r="L2249" s="57" t="s">
        <v>7419</v>
      </c>
      <c r="M2249" s="57"/>
      <c r="N2249" t="s">
        <v>10939</v>
      </c>
      <c r="T2249" s="2">
        <v>104</v>
      </c>
      <c r="U2249" s="2">
        <f t="shared" si="119"/>
        <v>-63</v>
      </c>
    </row>
    <row r="2250" spans="1:21" customFormat="1" ht="15" x14ac:dyDescent="0.25">
      <c r="A2250" s="38" t="s">
        <v>5189</v>
      </c>
      <c r="B2250" s="39" t="s">
        <v>4495</v>
      </c>
      <c r="C2250" s="40" t="s">
        <v>4496</v>
      </c>
      <c r="D2250" s="57"/>
      <c r="E2250" s="45">
        <v>5</v>
      </c>
      <c r="F2250" s="45">
        <v>13750000</v>
      </c>
      <c r="G2250" s="42">
        <f t="shared" si="118"/>
        <v>528.84615384615381</v>
      </c>
      <c r="H2250" s="43">
        <f t="shared" si="117"/>
        <v>2750000</v>
      </c>
      <c r="I2250" s="57"/>
      <c r="J2250" s="58"/>
      <c r="K2250" s="58"/>
      <c r="L2250" s="57" t="s">
        <v>7419</v>
      </c>
      <c r="M2250" s="57"/>
      <c r="N2250" t="s">
        <v>10939</v>
      </c>
      <c r="T2250" s="2">
        <v>5</v>
      </c>
      <c r="U2250" s="2">
        <f t="shared" si="119"/>
        <v>0</v>
      </c>
    </row>
    <row r="2251" spans="1:21" customFormat="1" ht="15" x14ac:dyDescent="0.25">
      <c r="A2251" s="38" t="s">
        <v>5189</v>
      </c>
      <c r="B2251" s="39" t="s">
        <v>4497</v>
      </c>
      <c r="C2251" s="40" t="s">
        <v>4498</v>
      </c>
      <c r="D2251" s="57"/>
      <c r="E2251" s="45">
        <v>100</v>
      </c>
      <c r="F2251" s="45">
        <v>430000</v>
      </c>
      <c r="G2251" s="42">
        <f t="shared" si="118"/>
        <v>16.53846153846154</v>
      </c>
      <c r="H2251" s="43">
        <f t="shared" si="117"/>
        <v>4300</v>
      </c>
      <c r="I2251" s="57"/>
      <c r="J2251" s="58"/>
      <c r="K2251" s="58"/>
      <c r="L2251" s="57" t="s">
        <v>7419</v>
      </c>
      <c r="M2251" s="57"/>
      <c r="N2251" t="s">
        <v>10939</v>
      </c>
      <c r="T2251" s="2">
        <v>35</v>
      </c>
      <c r="U2251" s="2">
        <f t="shared" si="119"/>
        <v>65</v>
      </c>
    </row>
    <row r="2252" spans="1:21" customFormat="1" ht="15" x14ac:dyDescent="0.25">
      <c r="A2252" s="38" t="s">
        <v>5189</v>
      </c>
      <c r="B2252" s="39" t="s">
        <v>4499</v>
      </c>
      <c r="C2252" s="40" t="s">
        <v>4500</v>
      </c>
      <c r="D2252" s="57"/>
      <c r="E2252" s="45">
        <v>3</v>
      </c>
      <c r="F2252" s="45">
        <v>489000</v>
      </c>
      <c r="G2252" s="42">
        <f t="shared" si="118"/>
        <v>18.807692307692307</v>
      </c>
      <c r="H2252" s="43">
        <f t="shared" si="117"/>
        <v>163000</v>
      </c>
      <c r="I2252" s="57"/>
      <c r="J2252" s="58"/>
      <c r="K2252" s="58"/>
      <c r="L2252" s="57" t="s">
        <v>7419</v>
      </c>
      <c r="M2252" s="57"/>
      <c r="N2252" t="s">
        <v>10939</v>
      </c>
      <c r="T2252" s="2">
        <v>2</v>
      </c>
      <c r="U2252" s="2">
        <f t="shared" si="119"/>
        <v>1</v>
      </c>
    </row>
    <row r="2253" spans="1:21" customFormat="1" ht="15" x14ac:dyDescent="0.25">
      <c r="A2253" s="38" t="s">
        <v>5189</v>
      </c>
      <c r="B2253" s="39" t="s">
        <v>4501</v>
      </c>
      <c r="C2253" s="40" t="s">
        <v>4502</v>
      </c>
      <c r="D2253" s="57"/>
      <c r="E2253" s="45">
        <v>4</v>
      </c>
      <c r="F2253" s="45">
        <v>712000</v>
      </c>
      <c r="G2253" s="42">
        <f t="shared" si="118"/>
        <v>27.384615384615383</v>
      </c>
      <c r="H2253" s="43">
        <f t="shared" si="117"/>
        <v>178000</v>
      </c>
      <c r="I2253" s="57"/>
      <c r="J2253" s="58"/>
      <c r="K2253" s="58"/>
      <c r="L2253" s="57" t="s">
        <v>7419</v>
      </c>
      <c r="M2253" s="57"/>
      <c r="N2253" t="s">
        <v>10939</v>
      </c>
      <c r="T2253" s="2">
        <v>4</v>
      </c>
      <c r="U2253" s="2">
        <f t="shared" si="119"/>
        <v>0</v>
      </c>
    </row>
    <row r="2254" spans="1:21" customFormat="1" ht="15" x14ac:dyDescent="0.25">
      <c r="A2254" s="38" t="s">
        <v>5189</v>
      </c>
      <c r="B2254" s="39" t="s">
        <v>4503</v>
      </c>
      <c r="C2254" s="40" t="s">
        <v>4504</v>
      </c>
      <c r="D2254" s="57"/>
      <c r="E2254" s="45">
        <v>2</v>
      </c>
      <c r="F2254" s="45">
        <v>326000</v>
      </c>
      <c r="G2254" s="42">
        <f t="shared" si="118"/>
        <v>12.538461538461538</v>
      </c>
      <c r="H2254" s="43">
        <f t="shared" si="117"/>
        <v>163000</v>
      </c>
      <c r="I2254" s="57"/>
      <c r="J2254" s="58"/>
      <c r="K2254" s="58"/>
      <c r="L2254" s="57" t="s">
        <v>7419</v>
      </c>
      <c r="M2254" s="57"/>
      <c r="N2254" t="s">
        <v>10939</v>
      </c>
      <c r="T2254" s="2">
        <v>0</v>
      </c>
      <c r="U2254" s="2">
        <f t="shared" si="119"/>
        <v>2</v>
      </c>
    </row>
    <row r="2255" spans="1:21" customFormat="1" ht="15" x14ac:dyDescent="0.25">
      <c r="A2255" s="38" t="s">
        <v>5189</v>
      </c>
      <c r="B2255" s="39" t="s">
        <v>4505</v>
      </c>
      <c r="C2255" s="40" t="s">
        <v>4506</v>
      </c>
      <c r="D2255" s="57"/>
      <c r="E2255" s="45">
        <v>17</v>
      </c>
      <c r="F2255" s="45">
        <v>374000</v>
      </c>
      <c r="G2255" s="42">
        <f t="shared" si="118"/>
        <v>14.384615384615385</v>
      </c>
      <c r="H2255" s="43">
        <f t="shared" si="117"/>
        <v>22000</v>
      </c>
      <c r="I2255" s="57"/>
      <c r="J2255" s="58"/>
      <c r="K2255" s="58"/>
      <c r="L2255" s="57" t="s">
        <v>7419</v>
      </c>
      <c r="M2255" s="57"/>
      <c r="N2255" t="s">
        <v>10939</v>
      </c>
      <c r="T2255" s="2">
        <v>0</v>
      </c>
      <c r="U2255" s="2">
        <f t="shared" si="119"/>
        <v>17</v>
      </c>
    </row>
    <row r="2256" spans="1:21" customFormat="1" ht="15" x14ac:dyDescent="0.25">
      <c r="A2256" s="38" t="s">
        <v>5189</v>
      </c>
      <c r="B2256" s="39" t="s">
        <v>4507</v>
      </c>
      <c r="C2256" s="40" t="s">
        <v>4508</v>
      </c>
      <c r="D2256" s="57"/>
      <c r="E2256" s="45">
        <v>50</v>
      </c>
      <c r="F2256" s="45">
        <v>2250000</v>
      </c>
      <c r="G2256" s="42">
        <f t="shared" si="118"/>
        <v>86.538461538461533</v>
      </c>
      <c r="H2256" s="43">
        <f t="shared" si="117"/>
        <v>45000</v>
      </c>
      <c r="I2256" s="57"/>
      <c r="J2256" s="58"/>
      <c r="K2256" s="58"/>
      <c r="L2256" s="57" t="s">
        <v>7419</v>
      </c>
      <c r="M2256" s="57"/>
      <c r="N2256" t="s">
        <v>10939</v>
      </c>
      <c r="T2256" s="2">
        <v>50</v>
      </c>
      <c r="U2256" s="2">
        <f t="shared" si="119"/>
        <v>0</v>
      </c>
    </row>
    <row r="2257" spans="1:21" customFormat="1" ht="15" x14ac:dyDescent="0.25">
      <c r="A2257" s="38" t="s">
        <v>5189</v>
      </c>
      <c r="B2257" s="39" t="s">
        <v>4509</v>
      </c>
      <c r="C2257" s="40" t="s">
        <v>4510</v>
      </c>
      <c r="D2257" s="57"/>
      <c r="E2257" s="45">
        <v>1</v>
      </c>
      <c r="F2257" s="45">
        <v>10932000</v>
      </c>
      <c r="G2257" s="42">
        <f t="shared" si="118"/>
        <v>420.46153846153845</v>
      </c>
      <c r="H2257" s="43">
        <f t="shared" si="117"/>
        <v>10932000</v>
      </c>
      <c r="I2257" s="57"/>
      <c r="J2257" s="58"/>
      <c r="K2257" s="58"/>
      <c r="L2257" s="57" t="s">
        <v>7419</v>
      </c>
      <c r="M2257" s="57"/>
      <c r="N2257" t="s">
        <v>10939</v>
      </c>
      <c r="T2257" s="2">
        <v>1</v>
      </c>
      <c r="U2257" s="2">
        <f t="shared" si="119"/>
        <v>0</v>
      </c>
    </row>
    <row r="2258" spans="1:21" customFormat="1" ht="15" x14ac:dyDescent="0.25">
      <c r="A2258" s="38" t="s">
        <v>5189</v>
      </c>
      <c r="B2258" s="39" t="s">
        <v>4511</v>
      </c>
      <c r="C2258" s="40" t="s">
        <v>4512</v>
      </c>
      <c r="D2258" s="57"/>
      <c r="E2258" s="45">
        <v>1</v>
      </c>
      <c r="F2258" s="45">
        <v>5463000</v>
      </c>
      <c r="G2258" s="42">
        <f t="shared" si="118"/>
        <v>210.11538461538461</v>
      </c>
      <c r="H2258" s="43">
        <f t="shared" si="117"/>
        <v>5463000</v>
      </c>
      <c r="I2258" s="57"/>
      <c r="J2258" s="58"/>
      <c r="K2258" s="58"/>
      <c r="L2258" s="57" t="s">
        <v>7419</v>
      </c>
      <c r="M2258" s="57"/>
      <c r="N2258" t="s">
        <v>10939</v>
      </c>
      <c r="T2258" s="2">
        <v>0</v>
      </c>
      <c r="U2258" s="2">
        <f t="shared" si="119"/>
        <v>1</v>
      </c>
    </row>
    <row r="2259" spans="1:21" customFormat="1" ht="15" x14ac:dyDescent="0.25">
      <c r="A2259" s="38" t="s">
        <v>5189</v>
      </c>
      <c r="B2259" s="39" t="s">
        <v>4513</v>
      </c>
      <c r="C2259" s="40" t="s">
        <v>4514</v>
      </c>
      <c r="D2259" s="57"/>
      <c r="E2259" s="45">
        <v>8</v>
      </c>
      <c r="F2259" s="45">
        <v>2000000</v>
      </c>
      <c r="G2259" s="42">
        <f t="shared" si="118"/>
        <v>76.92307692307692</v>
      </c>
      <c r="H2259" s="43">
        <f t="shared" si="117"/>
        <v>250000</v>
      </c>
      <c r="I2259" s="57"/>
      <c r="J2259" s="58"/>
      <c r="K2259" s="58"/>
      <c r="L2259" s="57" t="s">
        <v>7419</v>
      </c>
      <c r="M2259" s="57"/>
      <c r="N2259" t="s">
        <v>10939</v>
      </c>
      <c r="T2259" s="2">
        <v>2</v>
      </c>
      <c r="U2259" s="2">
        <f t="shared" si="119"/>
        <v>6</v>
      </c>
    </row>
    <row r="2260" spans="1:21" customFormat="1" ht="15" x14ac:dyDescent="0.25">
      <c r="A2260" s="38" t="s">
        <v>5189</v>
      </c>
      <c r="B2260" s="39" t="s">
        <v>4515</v>
      </c>
      <c r="C2260" s="40" t="s">
        <v>4516</v>
      </c>
      <c r="D2260" s="57"/>
      <c r="E2260" s="45">
        <v>1</v>
      </c>
      <c r="F2260" s="45">
        <v>10828144</v>
      </c>
      <c r="G2260" s="42">
        <f t="shared" si="118"/>
        <v>416.46707692307695</v>
      </c>
      <c r="H2260" s="43">
        <f t="shared" si="117"/>
        <v>10828144</v>
      </c>
      <c r="I2260" s="57"/>
      <c r="J2260" s="58"/>
      <c r="K2260" s="58"/>
      <c r="L2260" s="57" t="s">
        <v>7419</v>
      </c>
      <c r="M2260" s="57"/>
      <c r="N2260" t="s">
        <v>10939</v>
      </c>
      <c r="T2260" s="2">
        <v>0</v>
      </c>
      <c r="U2260" s="2">
        <f t="shared" si="119"/>
        <v>1</v>
      </c>
    </row>
    <row r="2261" spans="1:21" customFormat="1" ht="15" x14ac:dyDescent="0.25">
      <c r="A2261" s="38" t="s">
        <v>5189</v>
      </c>
      <c r="B2261" s="39" t="s">
        <v>4517</v>
      </c>
      <c r="C2261" s="40" t="s">
        <v>4518</v>
      </c>
      <c r="D2261" s="57"/>
      <c r="E2261" s="45">
        <v>1</v>
      </c>
      <c r="F2261" s="45">
        <v>8200000</v>
      </c>
      <c r="G2261" s="42">
        <f t="shared" si="118"/>
        <v>315.38461538461536</v>
      </c>
      <c r="H2261" s="43">
        <f t="shared" si="117"/>
        <v>8200000</v>
      </c>
      <c r="I2261" s="57"/>
      <c r="J2261" s="58"/>
      <c r="K2261" s="58"/>
      <c r="L2261" s="57" t="s">
        <v>7419</v>
      </c>
      <c r="M2261" s="57"/>
      <c r="N2261" t="s">
        <v>10939</v>
      </c>
      <c r="T2261" s="2">
        <v>0</v>
      </c>
      <c r="U2261" s="2">
        <f t="shared" si="119"/>
        <v>1</v>
      </c>
    </row>
    <row r="2262" spans="1:21" customFormat="1" ht="15" x14ac:dyDescent="0.25">
      <c r="A2262" s="38" t="s">
        <v>5189</v>
      </c>
      <c r="B2262" s="39" t="s">
        <v>4519</v>
      </c>
      <c r="C2262" s="40" t="s">
        <v>4520</v>
      </c>
      <c r="D2262" s="57"/>
      <c r="E2262" s="45">
        <v>1</v>
      </c>
      <c r="F2262" s="45">
        <v>3463100</v>
      </c>
      <c r="G2262" s="42">
        <f t="shared" si="118"/>
        <v>133.19615384615383</v>
      </c>
      <c r="H2262" s="43">
        <f t="shared" si="117"/>
        <v>3463100</v>
      </c>
      <c r="I2262" s="57"/>
      <c r="J2262" s="58"/>
      <c r="K2262" s="58"/>
      <c r="L2262" s="57" t="s">
        <v>7419</v>
      </c>
      <c r="M2262" s="57"/>
      <c r="N2262" t="s">
        <v>10939</v>
      </c>
      <c r="T2262" s="2">
        <v>0</v>
      </c>
      <c r="U2262" s="2">
        <f t="shared" si="119"/>
        <v>1</v>
      </c>
    </row>
    <row r="2263" spans="1:21" customFormat="1" ht="15" x14ac:dyDescent="0.25">
      <c r="A2263" s="38" t="s">
        <v>5189</v>
      </c>
      <c r="B2263" s="39" t="s">
        <v>4521</v>
      </c>
      <c r="C2263" s="40" t="s">
        <v>4522</v>
      </c>
      <c r="D2263" s="57"/>
      <c r="E2263" s="45">
        <v>1</v>
      </c>
      <c r="F2263" s="45">
        <v>1622000</v>
      </c>
      <c r="G2263" s="42">
        <f t="shared" si="118"/>
        <v>62.384615384615387</v>
      </c>
      <c r="H2263" s="43">
        <f t="shared" si="117"/>
        <v>1622000</v>
      </c>
      <c r="I2263" s="57"/>
      <c r="J2263" s="58"/>
      <c r="K2263" s="58"/>
      <c r="L2263" s="57" t="s">
        <v>7419</v>
      </c>
      <c r="M2263" s="57"/>
      <c r="N2263" t="s">
        <v>10939</v>
      </c>
      <c r="T2263" s="2">
        <v>0</v>
      </c>
      <c r="U2263" s="2">
        <f t="shared" si="119"/>
        <v>1</v>
      </c>
    </row>
    <row r="2264" spans="1:21" customFormat="1" ht="15" x14ac:dyDescent="0.25">
      <c r="A2264" s="38" t="s">
        <v>5189</v>
      </c>
      <c r="B2264" s="39" t="s">
        <v>4523</v>
      </c>
      <c r="C2264" s="40" t="s">
        <v>4524</v>
      </c>
      <c r="D2264" s="57"/>
      <c r="E2264" s="45">
        <v>18</v>
      </c>
      <c r="F2264" s="45">
        <v>21600000</v>
      </c>
      <c r="G2264" s="42">
        <f t="shared" si="118"/>
        <v>830.76923076923072</v>
      </c>
      <c r="H2264" s="43">
        <f t="shared" si="117"/>
        <v>1200000</v>
      </c>
      <c r="I2264" s="57"/>
      <c r="J2264" s="58"/>
      <c r="K2264" s="58"/>
      <c r="L2264" s="57" t="s">
        <v>7419</v>
      </c>
      <c r="M2264" s="57"/>
      <c r="N2264" t="s">
        <v>10939</v>
      </c>
      <c r="T2264" s="2">
        <v>8</v>
      </c>
      <c r="U2264" s="2">
        <f t="shared" si="119"/>
        <v>10</v>
      </c>
    </row>
    <row r="2265" spans="1:21" customFormat="1" ht="15" x14ac:dyDescent="0.25">
      <c r="A2265" s="38" t="s">
        <v>5189</v>
      </c>
      <c r="B2265" s="39" t="s">
        <v>4525</v>
      </c>
      <c r="C2265" s="40" t="s">
        <v>4526</v>
      </c>
      <c r="D2265" s="57"/>
      <c r="E2265" s="45">
        <v>7</v>
      </c>
      <c r="F2265" s="45">
        <v>3843000</v>
      </c>
      <c r="G2265" s="42">
        <f t="shared" si="118"/>
        <v>147.80769230769232</v>
      </c>
      <c r="H2265" s="43">
        <f t="shared" si="117"/>
        <v>549000</v>
      </c>
      <c r="I2265" s="57"/>
      <c r="J2265" s="58"/>
      <c r="K2265" s="58"/>
      <c r="L2265" s="57" t="s">
        <v>7419</v>
      </c>
      <c r="M2265" s="57"/>
      <c r="N2265" t="s">
        <v>10939</v>
      </c>
      <c r="T2265" s="2">
        <v>7</v>
      </c>
      <c r="U2265" s="2">
        <f t="shared" si="119"/>
        <v>0</v>
      </c>
    </row>
    <row r="2266" spans="1:21" customFormat="1" ht="15" x14ac:dyDescent="0.25">
      <c r="A2266" s="38" t="s">
        <v>5189</v>
      </c>
      <c r="B2266" s="39" t="s">
        <v>4527</v>
      </c>
      <c r="C2266" s="40" t="s">
        <v>4528</v>
      </c>
      <c r="D2266" s="57"/>
      <c r="E2266" s="45">
        <v>30</v>
      </c>
      <c r="F2266" s="45">
        <v>714000</v>
      </c>
      <c r="G2266" s="42">
        <f t="shared" si="118"/>
        <v>27.46153846153846</v>
      </c>
      <c r="H2266" s="43">
        <f t="shared" si="117"/>
        <v>23800</v>
      </c>
      <c r="I2266" s="57"/>
      <c r="J2266" s="58"/>
      <c r="K2266" s="58"/>
      <c r="L2266" s="57" t="s">
        <v>7419</v>
      </c>
      <c r="M2266" s="57"/>
      <c r="N2266" t="s">
        <v>10939</v>
      </c>
      <c r="T2266" s="2">
        <v>12</v>
      </c>
      <c r="U2266" s="2">
        <f t="shared" si="119"/>
        <v>18</v>
      </c>
    </row>
    <row r="2267" spans="1:21" customFormat="1" ht="15" x14ac:dyDescent="0.25">
      <c r="A2267" s="38" t="s">
        <v>5189</v>
      </c>
      <c r="B2267" s="39" t="s">
        <v>4529</v>
      </c>
      <c r="C2267" s="40" t="s">
        <v>4530</v>
      </c>
      <c r="D2267" s="57"/>
      <c r="E2267" s="45">
        <v>1</v>
      </c>
      <c r="F2267" s="45">
        <v>1200000</v>
      </c>
      <c r="G2267" s="42">
        <f t="shared" si="118"/>
        <v>46.153846153846153</v>
      </c>
      <c r="H2267" s="43">
        <f t="shared" si="117"/>
        <v>1200000</v>
      </c>
      <c r="I2267" s="57"/>
      <c r="J2267" s="58"/>
      <c r="K2267" s="58"/>
      <c r="L2267" s="57" t="s">
        <v>7419</v>
      </c>
      <c r="M2267" s="57"/>
      <c r="N2267" t="s">
        <v>10939</v>
      </c>
      <c r="T2267" s="2">
        <v>0</v>
      </c>
      <c r="U2267" s="2">
        <f t="shared" si="119"/>
        <v>1</v>
      </c>
    </row>
    <row r="2268" spans="1:21" customFormat="1" ht="15" x14ac:dyDescent="0.25">
      <c r="A2268" s="38" t="s">
        <v>5189</v>
      </c>
      <c r="B2268" s="39" t="s">
        <v>4531</v>
      </c>
      <c r="C2268" s="40" t="s">
        <v>4532</v>
      </c>
      <c r="D2268" s="57"/>
      <c r="E2268" s="45">
        <v>100</v>
      </c>
      <c r="F2268" s="45">
        <v>10120000</v>
      </c>
      <c r="G2268" s="42">
        <f t="shared" si="118"/>
        <v>389.23076923076923</v>
      </c>
      <c r="H2268" s="43">
        <f t="shared" si="117"/>
        <v>101200</v>
      </c>
      <c r="I2268" s="57"/>
      <c r="J2268" s="58"/>
      <c r="K2268" s="58"/>
      <c r="L2268" s="57" t="s">
        <v>7419</v>
      </c>
      <c r="M2268" s="57"/>
      <c r="N2268" t="s">
        <v>10939</v>
      </c>
      <c r="O2268" s="2"/>
      <c r="P2268" s="2"/>
      <c r="Q2268" s="2"/>
      <c r="R2268" s="2"/>
      <c r="S2268" s="2"/>
      <c r="T2268" s="2">
        <v>0</v>
      </c>
      <c r="U2268" s="2">
        <f t="shared" si="119"/>
        <v>100</v>
      </c>
    </row>
    <row r="2269" spans="1:21" customFormat="1" ht="15" x14ac:dyDescent="0.25">
      <c r="A2269" s="38" t="s">
        <v>5189</v>
      </c>
      <c r="B2269" s="39" t="s">
        <v>4533</v>
      </c>
      <c r="C2269" s="40" t="s">
        <v>4534</v>
      </c>
      <c r="D2269" s="57"/>
      <c r="E2269" s="45">
        <v>3</v>
      </c>
      <c r="F2269" s="45">
        <v>630000</v>
      </c>
      <c r="G2269" s="42">
        <f t="shared" si="118"/>
        <v>24.23076923076923</v>
      </c>
      <c r="H2269" s="43">
        <f t="shared" si="117"/>
        <v>210000</v>
      </c>
      <c r="I2269" s="57"/>
      <c r="J2269" s="58"/>
      <c r="K2269" s="58"/>
      <c r="L2269" s="57" t="s">
        <v>7419</v>
      </c>
      <c r="M2269" s="57"/>
      <c r="N2269" t="s">
        <v>10939</v>
      </c>
      <c r="T2269" s="2">
        <v>1</v>
      </c>
      <c r="U2269" s="2">
        <f t="shared" si="119"/>
        <v>2</v>
      </c>
    </row>
    <row r="2270" spans="1:21" customFormat="1" ht="15" x14ac:dyDescent="0.25">
      <c r="A2270" s="38" t="s">
        <v>5189</v>
      </c>
      <c r="B2270" s="39" t="s">
        <v>4535</v>
      </c>
      <c r="C2270" s="40" t="s">
        <v>4536</v>
      </c>
      <c r="D2270" s="57"/>
      <c r="E2270" s="45">
        <v>18</v>
      </c>
      <c r="F2270" s="45">
        <v>98280</v>
      </c>
      <c r="G2270" s="42">
        <f t="shared" si="118"/>
        <v>3.78</v>
      </c>
      <c r="H2270" s="43">
        <f t="shared" si="117"/>
        <v>5460</v>
      </c>
      <c r="I2270" s="57"/>
      <c r="J2270" s="58"/>
      <c r="K2270" s="58"/>
      <c r="L2270" s="57" t="s">
        <v>7419</v>
      </c>
      <c r="M2270" s="57"/>
      <c r="N2270" t="s">
        <v>10939</v>
      </c>
      <c r="T2270" s="2">
        <v>100</v>
      </c>
      <c r="U2270" s="2">
        <f t="shared" si="119"/>
        <v>-82</v>
      </c>
    </row>
    <row r="2271" spans="1:21" customFormat="1" ht="15" x14ac:dyDescent="0.25">
      <c r="A2271" s="38" t="s">
        <v>5189</v>
      </c>
      <c r="B2271" s="39" t="s">
        <v>4537</v>
      </c>
      <c r="C2271" s="40" t="s">
        <v>4538</v>
      </c>
      <c r="D2271" s="57"/>
      <c r="E2271" s="45">
        <v>12</v>
      </c>
      <c r="F2271" s="45">
        <v>900000</v>
      </c>
      <c r="G2271" s="42">
        <f t="shared" si="118"/>
        <v>34.615384615384613</v>
      </c>
      <c r="H2271" s="43">
        <f t="shared" si="117"/>
        <v>75000</v>
      </c>
      <c r="I2271" s="57"/>
      <c r="J2271" s="58"/>
      <c r="K2271" s="58"/>
      <c r="L2271" s="57" t="s">
        <v>7419</v>
      </c>
      <c r="M2271" s="57"/>
      <c r="N2271" t="s">
        <v>10939</v>
      </c>
      <c r="T2271" s="2">
        <v>6</v>
      </c>
      <c r="U2271" s="2">
        <f t="shared" si="119"/>
        <v>6</v>
      </c>
    </row>
    <row r="2272" spans="1:21" customFormat="1" ht="15" x14ac:dyDescent="0.25">
      <c r="A2272" s="38" t="s">
        <v>5189</v>
      </c>
      <c r="B2272" s="39" t="s">
        <v>4539</v>
      </c>
      <c r="C2272" s="40" t="s">
        <v>4540</v>
      </c>
      <c r="D2272" s="57"/>
      <c r="E2272" s="45">
        <v>3</v>
      </c>
      <c r="F2272" s="45">
        <v>1095000</v>
      </c>
      <c r="G2272" s="42">
        <f t="shared" si="118"/>
        <v>42.115384615384613</v>
      </c>
      <c r="H2272" s="43">
        <f t="shared" si="117"/>
        <v>365000</v>
      </c>
      <c r="I2272" s="57"/>
      <c r="J2272" s="58"/>
      <c r="K2272" s="58"/>
      <c r="L2272" s="57" t="s">
        <v>7419</v>
      </c>
      <c r="M2272" s="57"/>
      <c r="N2272" t="s">
        <v>10939</v>
      </c>
      <c r="T2272" s="2">
        <v>3</v>
      </c>
      <c r="U2272" s="2">
        <f t="shared" si="119"/>
        <v>0</v>
      </c>
    </row>
    <row r="2273" spans="1:21" customFormat="1" ht="15" x14ac:dyDescent="0.25">
      <c r="A2273" s="38" t="s">
        <v>5189</v>
      </c>
      <c r="B2273" s="39" t="s">
        <v>4541</v>
      </c>
      <c r="C2273" s="40" t="s">
        <v>4542</v>
      </c>
      <c r="D2273" s="57"/>
      <c r="E2273" s="45">
        <v>8</v>
      </c>
      <c r="F2273" s="45">
        <v>448000</v>
      </c>
      <c r="G2273" s="42">
        <f t="shared" si="118"/>
        <v>17.23076923076923</v>
      </c>
      <c r="H2273" s="43">
        <f t="shared" si="117"/>
        <v>56000</v>
      </c>
      <c r="I2273" s="57"/>
      <c r="J2273" s="58"/>
      <c r="K2273" s="58"/>
      <c r="L2273" s="57" t="s">
        <v>7419</v>
      </c>
      <c r="M2273" s="57"/>
      <c r="N2273" t="s">
        <v>10939</v>
      </c>
      <c r="T2273" s="2">
        <v>8</v>
      </c>
      <c r="U2273" s="2">
        <f t="shared" si="119"/>
        <v>0</v>
      </c>
    </row>
    <row r="2274" spans="1:21" customFormat="1" ht="15" x14ac:dyDescent="0.25">
      <c r="A2274" s="38" t="s">
        <v>5189</v>
      </c>
      <c r="B2274" s="39" t="s">
        <v>4543</v>
      </c>
      <c r="C2274" s="40" t="s">
        <v>4544</v>
      </c>
      <c r="D2274" s="57"/>
      <c r="E2274" s="45">
        <v>6</v>
      </c>
      <c r="F2274" s="45">
        <v>336000</v>
      </c>
      <c r="G2274" s="42">
        <f t="shared" si="118"/>
        <v>12.923076923076923</v>
      </c>
      <c r="H2274" s="43">
        <f t="shared" si="117"/>
        <v>56000</v>
      </c>
      <c r="I2274" s="57"/>
      <c r="J2274" s="58"/>
      <c r="K2274" s="58"/>
      <c r="L2274" s="57" t="s">
        <v>7419</v>
      </c>
      <c r="M2274" s="57"/>
      <c r="N2274" t="s">
        <v>10939</v>
      </c>
      <c r="T2274" s="2">
        <v>6</v>
      </c>
      <c r="U2274" s="2">
        <f t="shared" si="119"/>
        <v>0</v>
      </c>
    </row>
    <row r="2275" spans="1:21" customFormat="1" ht="15" x14ac:dyDescent="0.25">
      <c r="A2275" s="38" t="s">
        <v>5189</v>
      </c>
      <c r="B2275" s="39" t="s">
        <v>4545</v>
      </c>
      <c r="C2275" s="40" t="s">
        <v>4546</v>
      </c>
      <c r="D2275" s="57"/>
      <c r="E2275" s="45">
        <v>6</v>
      </c>
      <c r="F2275" s="45">
        <v>3000000</v>
      </c>
      <c r="G2275" s="42">
        <f t="shared" si="118"/>
        <v>115.38461538461539</v>
      </c>
      <c r="H2275" s="43">
        <f t="shared" si="117"/>
        <v>500000</v>
      </c>
      <c r="I2275" s="57"/>
      <c r="J2275" s="58"/>
      <c r="K2275" s="58"/>
      <c r="L2275" s="57" t="s">
        <v>7419</v>
      </c>
      <c r="M2275" s="57"/>
      <c r="N2275" t="s">
        <v>10939</v>
      </c>
      <c r="T2275" s="2">
        <v>3</v>
      </c>
      <c r="U2275" s="2">
        <f t="shared" si="119"/>
        <v>3</v>
      </c>
    </row>
    <row r="2276" spans="1:21" customFormat="1" ht="15" x14ac:dyDescent="0.25">
      <c r="A2276" s="38" t="s">
        <v>5189</v>
      </c>
      <c r="B2276" s="39" t="s">
        <v>4547</v>
      </c>
      <c r="C2276" s="40" t="s">
        <v>4548</v>
      </c>
      <c r="D2276" s="57"/>
      <c r="E2276" s="45">
        <v>13</v>
      </c>
      <c r="F2276" s="45">
        <v>5551000</v>
      </c>
      <c r="G2276" s="42">
        <f t="shared" si="118"/>
        <v>213.5</v>
      </c>
      <c r="H2276" s="43">
        <f t="shared" si="117"/>
        <v>427000</v>
      </c>
      <c r="I2276" s="57"/>
      <c r="J2276" s="58"/>
      <c r="K2276" s="58"/>
      <c r="L2276" s="57" t="s">
        <v>7419</v>
      </c>
      <c r="M2276" s="57"/>
      <c r="N2276" t="s">
        <v>10939</v>
      </c>
      <c r="T2276" s="2">
        <v>4</v>
      </c>
      <c r="U2276" s="2">
        <f t="shared" si="119"/>
        <v>9</v>
      </c>
    </row>
    <row r="2277" spans="1:21" customFormat="1" ht="15" x14ac:dyDescent="0.25">
      <c r="A2277" s="38" t="s">
        <v>5189</v>
      </c>
      <c r="B2277" s="39" t="s">
        <v>4549</v>
      </c>
      <c r="C2277" s="40" t="s">
        <v>4550</v>
      </c>
      <c r="D2277" s="57"/>
      <c r="E2277" s="45">
        <v>7</v>
      </c>
      <c r="F2277" s="45">
        <v>3500000</v>
      </c>
      <c r="G2277" s="42">
        <f t="shared" si="118"/>
        <v>134.61538461538461</v>
      </c>
      <c r="H2277" s="43">
        <f t="shared" si="117"/>
        <v>500000</v>
      </c>
      <c r="I2277" s="57"/>
      <c r="J2277" s="58"/>
      <c r="K2277" s="58"/>
      <c r="L2277" s="57" t="s">
        <v>7419</v>
      </c>
      <c r="M2277" s="57"/>
      <c r="N2277" t="s">
        <v>10939</v>
      </c>
      <c r="T2277" s="2">
        <v>0</v>
      </c>
      <c r="U2277" s="2">
        <f t="shared" si="119"/>
        <v>7</v>
      </c>
    </row>
    <row r="2278" spans="1:21" customFormat="1" ht="15" x14ac:dyDescent="0.25">
      <c r="A2278" s="38" t="s">
        <v>5189</v>
      </c>
      <c r="B2278" s="39" t="s">
        <v>4551</v>
      </c>
      <c r="C2278" s="40" t="s">
        <v>4552</v>
      </c>
      <c r="D2278" s="57"/>
      <c r="E2278" s="45">
        <v>4</v>
      </c>
      <c r="F2278" s="45">
        <v>2400000</v>
      </c>
      <c r="G2278" s="42">
        <f t="shared" si="118"/>
        <v>92.307692307692307</v>
      </c>
      <c r="H2278" s="43">
        <f t="shared" si="117"/>
        <v>600000</v>
      </c>
      <c r="I2278" s="57"/>
      <c r="J2278" s="58"/>
      <c r="K2278" s="58"/>
      <c r="L2278" s="57" t="s">
        <v>7419</v>
      </c>
      <c r="M2278" s="57"/>
      <c r="N2278" t="s">
        <v>10939</v>
      </c>
      <c r="T2278" s="2">
        <v>4</v>
      </c>
      <c r="U2278" s="2">
        <f t="shared" si="119"/>
        <v>0</v>
      </c>
    </row>
    <row r="2279" spans="1:21" customFormat="1" ht="15" x14ac:dyDescent="0.25">
      <c r="A2279" s="38" t="s">
        <v>5189</v>
      </c>
      <c r="B2279" s="39" t="s">
        <v>4553</v>
      </c>
      <c r="C2279" s="40" t="s">
        <v>4554</v>
      </c>
      <c r="D2279" s="57"/>
      <c r="E2279" s="45">
        <v>15</v>
      </c>
      <c r="F2279" s="45">
        <v>892500</v>
      </c>
      <c r="G2279" s="42">
        <f t="shared" si="118"/>
        <v>34.32692307692308</v>
      </c>
      <c r="H2279" s="43">
        <f t="shared" si="117"/>
        <v>59500</v>
      </c>
      <c r="I2279" s="57"/>
      <c r="J2279" s="58"/>
      <c r="K2279" s="58"/>
      <c r="L2279" s="57" t="s">
        <v>7419</v>
      </c>
      <c r="M2279" s="57"/>
      <c r="N2279" t="s">
        <v>10939</v>
      </c>
      <c r="T2279" s="2">
        <v>0</v>
      </c>
      <c r="U2279" s="2">
        <f t="shared" si="119"/>
        <v>15</v>
      </c>
    </row>
    <row r="2280" spans="1:21" customFormat="1" ht="15" x14ac:dyDescent="0.25">
      <c r="A2280" s="38" t="s">
        <v>5189</v>
      </c>
      <c r="B2280" s="39" t="s">
        <v>4555</v>
      </c>
      <c r="C2280" s="40" t="s">
        <v>4556</v>
      </c>
      <c r="D2280" s="57"/>
      <c r="E2280" s="45">
        <v>16</v>
      </c>
      <c r="F2280" s="45">
        <v>1721776</v>
      </c>
      <c r="G2280" s="42">
        <f t="shared" si="118"/>
        <v>66.222153846153844</v>
      </c>
      <c r="H2280" s="43">
        <f t="shared" si="117"/>
        <v>107611</v>
      </c>
      <c r="I2280" s="57"/>
      <c r="J2280" s="58"/>
      <c r="K2280" s="58"/>
      <c r="L2280" s="57" t="s">
        <v>7419</v>
      </c>
      <c r="M2280" s="57"/>
      <c r="N2280" t="s">
        <v>10939</v>
      </c>
      <c r="T2280" s="2">
        <v>0</v>
      </c>
      <c r="U2280" s="2">
        <f t="shared" si="119"/>
        <v>16</v>
      </c>
    </row>
    <row r="2281" spans="1:21" customFormat="1" ht="15" x14ac:dyDescent="0.25">
      <c r="A2281" s="38" t="s">
        <v>5189</v>
      </c>
      <c r="B2281" s="39" t="s">
        <v>4557</v>
      </c>
      <c r="C2281" s="40" t="s">
        <v>4558</v>
      </c>
      <c r="D2281" s="57"/>
      <c r="E2281" s="45">
        <v>3</v>
      </c>
      <c r="F2281" s="45">
        <v>14100000</v>
      </c>
      <c r="G2281" s="42">
        <f t="shared" si="118"/>
        <v>542.30769230769226</v>
      </c>
      <c r="H2281" s="43">
        <f t="shared" si="117"/>
        <v>4700000</v>
      </c>
      <c r="I2281" s="57"/>
      <c r="J2281" s="58"/>
      <c r="K2281" s="58"/>
      <c r="L2281" s="57" t="s">
        <v>7419</v>
      </c>
      <c r="M2281" s="57"/>
      <c r="N2281" t="s">
        <v>10939</v>
      </c>
      <c r="T2281" s="2">
        <v>3</v>
      </c>
      <c r="U2281" s="2">
        <f t="shared" si="119"/>
        <v>0</v>
      </c>
    </row>
    <row r="2282" spans="1:21" customFormat="1" ht="15" x14ac:dyDescent="0.25">
      <c r="A2282" s="38" t="s">
        <v>5189</v>
      </c>
      <c r="B2282" s="39" t="s">
        <v>4559</v>
      </c>
      <c r="C2282" s="40" t="s">
        <v>4560</v>
      </c>
      <c r="D2282" s="57"/>
      <c r="E2282" s="45">
        <v>11</v>
      </c>
      <c r="F2282" s="45">
        <v>71500</v>
      </c>
      <c r="G2282" s="42">
        <f t="shared" si="118"/>
        <v>2.75</v>
      </c>
      <c r="H2282" s="43">
        <f t="shared" si="117"/>
        <v>6500</v>
      </c>
      <c r="I2282" s="57"/>
      <c r="J2282" s="58"/>
      <c r="K2282" s="58"/>
      <c r="L2282" s="57" t="s">
        <v>7419</v>
      </c>
      <c r="M2282" s="57"/>
      <c r="N2282" t="s">
        <v>10939</v>
      </c>
      <c r="T2282" s="2">
        <v>0</v>
      </c>
      <c r="U2282" s="2">
        <f t="shared" si="119"/>
        <v>11</v>
      </c>
    </row>
    <row r="2283" spans="1:21" customFormat="1" ht="15" x14ac:dyDescent="0.25">
      <c r="A2283" s="38" t="s">
        <v>5189</v>
      </c>
      <c r="B2283" s="39" t="s">
        <v>4561</v>
      </c>
      <c r="C2283" s="40" t="s">
        <v>4562</v>
      </c>
      <c r="D2283" s="57"/>
      <c r="E2283" s="45">
        <v>6</v>
      </c>
      <c r="F2283" s="45">
        <v>12240000</v>
      </c>
      <c r="G2283" s="42">
        <f t="shared" si="118"/>
        <v>470.76923076923077</v>
      </c>
      <c r="H2283" s="43">
        <f t="shared" si="117"/>
        <v>2040000</v>
      </c>
      <c r="I2283" s="57"/>
      <c r="J2283" s="58"/>
      <c r="K2283" s="58"/>
      <c r="L2283" s="57" t="s">
        <v>7419</v>
      </c>
      <c r="M2283" s="57"/>
      <c r="N2283" t="s">
        <v>10939</v>
      </c>
      <c r="T2283" s="2">
        <v>0</v>
      </c>
      <c r="U2283" s="2">
        <f t="shared" si="119"/>
        <v>6</v>
      </c>
    </row>
    <row r="2284" spans="1:21" customFormat="1" ht="15" x14ac:dyDescent="0.25">
      <c r="A2284" s="38" t="s">
        <v>5189</v>
      </c>
      <c r="B2284" s="39" t="s">
        <v>4563</v>
      </c>
      <c r="C2284" s="40" t="s">
        <v>4564</v>
      </c>
      <c r="D2284" s="57"/>
      <c r="E2284" s="45">
        <v>4</v>
      </c>
      <c r="F2284" s="45">
        <v>3580000</v>
      </c>
      <c r="G2284" s="42">
        <f t="shared" si="118"/>
        <v>137.69230769230768</v>
      </c>
      <c r="H2284" s="43">
        <f t="shared" si="117"/>
        <v>895000</v>
      </c>
      <c r="I2284" s="57"/>
      <c r="J2284" s="58"/>
      <c r="K2284" s="58"/>
      <c r="L2284" s="57" t="s">
        <v>7419</v>
      </c>
      <c r="M2284" s="57"/>
      <c r="N2284" t="s">
        <v>10939</v>
      </c>
      <c r="T2284" s="2">
        <v>0</v>
      </c>
      <c r="U2284" s="2">
        <f t="shared" si="119"/>
        <v>4</v>
      </c>
    </row>
    <row r="2285" spans="1:21" customFormat="1" ht="15" x14ac:dyDescent="0.25">
      <c r="A2285" s="38" t="s">
        <v>5189</v>
      </c>
      <c r="B2285" s="39" t="s">
        <v>4565</v>
      </c>
      <c r="C2285" s="40" t="s">
        <v>4566</v>
      </c>
      <c r="D2285" s="57"/>
      <c r="E2285" s="45">
        <v>27</v>
      </c>
      <c r="F2285" s="45">
        <v>448200</v>
      </c>
      <c r="G2285" s="42">
        <f t="shared" si="118"/>
        <v>17.238461538461539</v>
      </c>
      <c r="H2285" s="43">
        <f t="shared" si="117"/>
        <v>16600</v>
      </c>
      <c r="I2285" s="57"/>
      <c r="J2285" s="58"/>
      <c r="K2285" s="58"/>
      <c r="L2285" s="57" t="s">
        <v>7419</v>
      </c>
      <c r="M2285" s="57"/>
      <c r="N2285" t="s">
        <v>10939</v>
      </c>
      <c r="T2285" s="2">
        <v>0</v>
      </c>
      <c r="U2285" s="2">
        <f t="shared" si="119"/>
        <v>27</v>
      </c>
    </row>
    <row r="2286" spans="1:21" customFormat="1" ht="15" x14ac:dyDescent="0.25">
      <c r="A2286" s="38" t="s">
        <v>5189</v>
      </c>
      <c r="B2286" s="39" t="s">
        <v>4567</v>
      </c>
      <c r="C2286" s="40" t="s">
        <v>4568</v>
      </c>
      <c r="D2286" s="57"/>
      <c r="E2286" s="45">
        <v>1</v>
      </c>
      <c r="F2286" s="45">
        <v>585000</v>
      </c>
      <c r="G2286" s="42">
        <f t="shared" si="118"/>
        <v>22.5</v>
      </c>
      <c r="H2286" s="43">
        <f t="shared" si="117"/>
        <v>585000</v>
      </c>
      <c r="I2286" s="57"/>
      <c r="J2286" s="58"/>
      <c r="K2286" s="58"/>
      <c r="L2286" s="57" t="s">
        <v>7419</v>
      </c>
      <c r="M2286" s="57"/>
      <c r="N2286" t="s">
        <v>10939</v>
      </c>
      <c r="T2286" s="2">
        <v>0</v>
      </c>
      <c r="U2286" s="2">
        <f t="shared" si="119"/>
        <v>1</v>
      </c>
    </row>
    <row r="2287" spans="1:21" customFormat="1" ht="15" x14ac:dyDescent="0.25">
      <c r="A2287" s="38" t="s">
        <v>5189</v>
      </c>
      <c r="B2287" s="39" t="s">
        <v>4569</v>
      </c>
      <c r="C2287" s="40" t="s">
        <v>4570</v>
      </c>
      <c r="D2287" s="57"/>
      <c r="E2287" s="45">
        <v>1</v>
      </c>
      <c r="F2287" s="45">
        <v>4900000</v>
      </c>
      <c r="G2287" s="42">
        <f t="shared" si="118"/>
        <v>188.46153846153845</v>
      </c>
      <c r="H2287" s="43">
        <f t="shared" si="117"/>
        <v>4900000</v>
      </c>
      <c r="I2287" s="57"/>
      <c r="J2287" s="58"/>
      <c r="K2287" s="58"/>
      <c r="L2287" s="57" t="s">
        <v>7419</v>
      </c>
      <c r="M2287" s="57"/>
      <c r="N2287" t="s">
        <v>10939</v>
      </c>
      <c r="T2287" s="2">
        <v>0</v>
      </c>
      <c r="U2287" s="2">
        <f t="shared" si="119"/>
        <v>1</v>
      </c>
    </row>
    <row r="2288" spans="1:21" customFormat="1" ht="15" x14ac:dyDescent="0.25">
      <c r="A2288" s="38" t="s">
        <v>5189</v>
      </c>
      <c r="B2288" s="39" t="s">
        <v>4571</v>
      </c>
      <c r="C2288" s="40" t="s">
        <v>4572</v>
      </c>
      <c r="D2288" s="57"/>
      <c r="E2288" s="45">
        <v>1</v>
      </c>
      <c r="F2288" s="45">
        <v>8050000</v>
      </c>
      <c r="G2288" s="42">
        <f t="shared" si="118"/>
        <v>309.61538461538464</v>
      </c>
      <c r="H2288" s="43">
        <f t="shared" si="117"/>
        <v>8050000</v>
      </c>
      <c r="I2288" s="57"/>
      <c r="J2288" s="58"/>
      <c r="K2288" s="58"/>
      <c r="L2288" s="57" t="s">
        <v>7419</v>
      </c>
      <c r="M2288" s="57"/>
      <c r="N2288" t="s">
        <v>10939</v>
      </c>
      <c r="T2288" s="2">
        <v>1</v>
      </c>
      <c r="U2288" s="2">
        <f t="shared" si="119"/>
        <v>0</v>
      </c>
    </row>
    <row r="2289" spans="1:21" customFormat="1" ht="15" x14ac:dyDescent="0.25">
      <c r="A2289" s="38" t="s">
        <v>5189</v>
      </c>
      <c r="B2289" s="39" t="s">
        <v>4573</v>
      </c>
      <c r="C2289" s="40" t="s">
        <v>4574</v>
      </c>
      <c r="D2289" s="57"/>
      <c r="E2289" s="45">
        <v>3</v>
      </c>
      <c r="F2289" s="45">
        <v>8970000</v>
      </c>
      <c r="G2289" s="42">
        <f t="shared" si="118"/>
        <v>345</v>
      </c>
      <c r="H2289" s="43">
        <f t="shared" si="117"/>
        <v>2990000</v>
      </c>
      <c r="I2289" s="57"/>
      <c r="J2289" s="58"/>
      <c r="K2289" s="58"/>
      <c r="L2289" s="57" t="s">
        <v>7419</v>
      </c>
      <c r="M2289" s="57"/>
      <c r="N2289" t="s">
        <v>10939</v>
      </c>
      <c r="T2289" s="2">
        <v>2</v>
      </c>
      <c r="U2289" s="2">
        <f t="shared" si="119"/>
        <v>1</v>
      </c>
    </row>
    <row r="2290" spans="1:21" customFormat="1" ht="15" x14ac:dyDescent="0.25">
      <c r="A2290" s="38" t="s">
        <v>5189</v>
      </c>
      <c r="B2290" s="39" t="s">
        <v>4575</v>
      </c>
      <c r="C2290" s="40" t="s">
        <v>4576</v>
      </c>
      <c r="D2290" s="57"/>
      <c r="E2290" s="45">
        <v>9</v>
      </c>
      <c r="F2290" s="45">
        <v>232404973.92391318</v>
      </c>
      <c r="G2290" s="42">
        <f t="shared" si="118"/>
        <v>8938.6528432274299</v>
      </c>
      <c r="H2290" s="43">
        <f t="shared" si="117"/>
        <v>25822774.880434796</v>
      </c>
      <c r="I2290" s="57"/>
      <c r="J2290" s="58"/>
      <c r="K2290" s="58"/>
      <c r="L2290" s="57" t="s">
        <v>7419</v>
      </c>
      <c r="M2290" s="57"/>
      <c r="N2290" t="s">
        <v>10939</v>
      </c>
      <c r="T2290" s="2">
        <v>9</v>
      </c>
      <c r="U2290" s="2">
        <f t="shared" si="119"/>
        <v>0</v>
      </c>
    </row>
    <row r="2291" spans="1:21" customFormat="1" ht="15" x14ac:dyDescent="0.25">
      <c r="A2291" s="38" t="s">
        <v>5189</v>
      </c>
      <c r="B2291" s="39" t="s">
        <v>4577</v>
      </c>
      <c r="C2291" s="40" t="s">
        <v>4578</v>
      </c>
      <c r="D2291" s="57"/>
      <c r="E2291" s="45">
        <v>18</v>
      </c>
      <c r="F2291" s="45">
        <v>20389910.399999999</v>
      </c>
      <c r="G2291" s="42">
        <f t="shared" si="118"/>
        <v>784.22732307692297</v>
      </c>
      <c r="H2291" s="43">
        <f t="shared" si="117"/>
        <v>1132772.7999999998</v>
      </c>
      <c r="I2291" s="57"/>
      <c r="J2291" s="58"/>
      <c r="K2291" s="58"/>
      <c r="L2291" s="57" t="s">
        <v>7419</v>
      </c>
      <c r="M2291" s="57"/>
      <c r="N2291" t="s">
        <v>10939</v>
      </c>
      <c r="T2291" s="2">
        <v>8</v>
      </c>
      <c r="U2291" s="2">
        <f t="shared" si="119"/>
        <v>10</v>
      </c>
    </row>
    <row r="2292" spans="1:21" customFormat="1" ht="15" x14ac:dyDescent="0.25">
      <c r="A2292" s="38" t="s">
        <v>5189</v>
      </c>
      <c r="B2292" s="39" t="s">
        <v>4579</v>
      </c>
      <c r="C2292" s="40" t="s">
        <v>4580</v>
      </c>
      <c r="D2292" s="57"/>
      <c r="E2292" s="45">
        <v>2</v>
      </c>
      <c r="F2292" s="45">
        <v>90000000</v>
      </c>
      <c r="G2292" s="42">
        <f t="shared" si="118"/>
        <v>3461.5384615384614</v>
      </c>
      <c r="H2292" s="43">
        <f t="shared" si="117"/>
        <v>45000000</v>
      </c>
      <c r="I2292" s="57"/>
      <c r="J2292" s="58"/>
      <c r="K2292" s="58"/>
      <c r="L2292" s="57" t="s">
        <v>7419</v>
      </c>
      <c r="M2292" s="57"/>
      <c r="N2292" t="s">
        <v>10939</v>
      </c>
      <c r="T2292" s="2">
        <v>2</v>
      </c>
      <c r="U2292" s="2">
        <f t="shared" si="119"/>
        <v>0</v>
      </c>
    </row>
    <row r="2293" spans="1:21" customFormat="1" ht="15" x14ac:dyDescent="0.25">
      <c r="A2293" s="38" t="s">
        <v>5189</v>
      </c>
      <c r="B2293" s="39" t="s">
        <v>4581</v>
      </c>
      <c r="C2293" s="40" t="s">
        <v>4582</v>
      </c>
      <c r="D2293" s="57"/>
      <c r="E2293" s="45">
        <v>4</v>
      </c>
      <c r="F2293" s="45">
        <v>484000</v>
      </c>
      <c r="G2293" s="42">
        <f t="shared" si="118"/>
        <v>18.615384615384617</v>
      </c>
      <c r="H2293" s="43">
        <f t="shared" si="117"/>
        <v>121000</v>
      </c>
      <c r="I2293" s="57"/>
      <c r="J2293" s="58"/>
      <c r="K2293" s="58"/>
      <c r="L2293" s="57" t="s">
        <v>7419</v>
      </c>
      <c r="M2293" s="57"/>
      <c r="N2293" t="s">
        <v>10939</v>
      </c>
      <c r="T2293" s="2">
        <v>4</v>
      </c>
      <c r="U2293" s="2">
        <f t="shared" si="119"/>
        <v>0</v>
      </c>
    </row>
    <row r="2294" spans="1:21" customFormat="1" ht="15" x14ac:dyDescent="0.25">
      <c r="A2294" s="38" t="s">
        <v>5189</v>
      </c>
      <c r="B2294" s="39" t="s">
        <v>4583</v>
      </c>
      <c r="C2294" s="40" t="s">
        <v>4584</v>
      </c>
      <c r="D2294" s="57"/>
      <c r="E2294" s="45">
        <v>13</v>
      </c>
      <c r="F2294" s="45">
        <v>16705000</v>
      </c>
      <c r="G2294" s="42">
        <f t="shared" si="118"/>
        <v>642.5</v>
      </c>
      <c r="H2294" s="43">
        <f t="shared" si="117"/>
        <v>1285000</v>
      </c>
      <c r="I2294" s="57"/>
      <c r="J2294" s="58"/>
      <c r="K2294" s="58"/>
      <c r="L2294" s="57" t="s">
        <v>7419</v>
      </c>
      <c r="M2294" s="57"/>
      <c r="N2294" t="s">
        <v>10939</v>
      </c>
      <c r="T2294" s="2">
        <v>13</v>
      </c>
      <c r="U2294" s="2">
        <f t="shared" si="119"/>
        <v>0</v>
      </c>
    </row>
    <row r="2295" spans="1:21" customFormat="1" ht="15" x14ac:dyDescent="0.25">
      <c r="A2295" s="38" t="s">
        <v>5189</v>
      </c>
      <c r="B2295" s="39" t="s">
        <v>4585</v>
      </c>
      <c r="C2295" s="40" t="s">
        <v>4586</v>
      </c>
      <c r="D2295" s="57"/>
      <c r="E2295" s="45">
        <v>3</v>
      </c>
      <c r="F2295" s="45">
        <v>765000</v>
      </c>
      <c r="G2295" s="42">
        <f t="shared" si="118"/>
        <v>29.423076923076923</v>
      </c>
      <c r="H2295" s="43">
        <f t="shared" si="117"/>
        <v>255000</v>
      </c>
      <c r="I2295" s="57"/>
      <c r="J2295" s="58"/>
      <c r="K2295" s="58"/>
      <c r="L2295" s="57" t="s">
        <v>7419</v>
      </c>
      <c r="M2295" s="57"/>
      <c r="N2295" t="s">
        <v>10939</v>
      </c>
      <c r="T2295" s="2">
        <v>2</v>
      </c>
      <c r="U2295" s="2">
        <f t="shared" si="119"/>
        <v>1</v>
      </c>
    </row>
    <row r="2296" spans="1:21" customFormat="1" ht="15" x14ac:dyDescent="0.25">
      <c r="A2296" s="38" t="s">
        <v>5189</v>
      </c>
      <c r="B2296" s="39" t="s">
        <v>4587</v>
      </c>
      <c r="C2296" s="40" t="s">
        <v>4588</v>
      </c>
      <c r="D2296" s="57"/>
      <c r="E2296" s="45">
        <v>5</v>
      </c>
      <c r="F2296" s="45">
        <v>375000</v>
      </c>
      <c r="G2296" s="42">
        <f t="shared" si="118"/>
        <v>14.423076923076923</v>
      </c>
      <c r="H2296" s="43">
        <f t="shared" si="117"/>
        <v>75000</v>
      </c>
      <c r="I2296" s="57"/>
      <c r="J2296" s="58"/>
      <c r="K2296" s="58"/>
      <c r="L2296" s="57" t="s">
        <v>7419</v>
      </c>
      <c r="M2296" s="57"/>
      <c r="N2296" t="s">
        <v>10939</v>
      </c>
      <c r="T2296" s="2">
        <v>5</v>
      </c>
      <c r="U2296" s="2">
        <f t="shared" si="119"/>
        <v>0</v>
      </c>
    </row>
    <row r="2297" spans="1:21" customFormat="1" ht="15" x14ac:dyDescent="0.25">
      <c r="A2297" s="38" t="s">
        <v>5189</v>
      </c>
      <c r="B2297" s="39" t="s">
        <v>4589</v>
      </c>
      <c r="C2297" s="40" t="s">
        <v>4590</v>
      </c>
      <c r="D2297" s="57"/>
      <c r="E2297" s="45">
        <v>99</v>
      </c>
      <c r="F2297" s="45">
        <v>4455000</v>
      </c>
      <c r="G2297" s="42">
        <f t="shared" si="118"/>
        <v>171.34615384615384</v>
      </c>
      <c r="H2297" s="43">
        <f t="shared" si="117"/>
        <v>45000</v>
      </c>
      <c r="I2297" s="57"/>
      <c r="J2297" s="58"/>
      <c r="K2297" s="58"/>
      <c r="L2297" s="57" t="s">
        <v>7419</v>
      </c>
      <c r="M2297" s="57"/>
      <c r="N2297" t="s">
        <v>10939</v>
      </c>
      <c r="T2297" s="2">
        <v>87</v>
      </c>
      <c r="U2297" s="2">
        <f t="shared" si="119"/>
        <v>12</v>
      </c>
    </row>
    <row r="2298" spans="1:21" customFormat="1" ht="15" x14ac:dyDescent="0.25">
      <c r="A2298" s="38" t="s">
        <v>5189</v>
      </c>
      <c r="B2298" s="39" t="s">
        <v>4591</v>
      </c>
      <c r="C2298" s="40" t="s">
        <v>4592</v>
      </c>
      <c r="D2298" s="57"/>
      <c r="E2298" s="45">
        <v>30</v>
      </c>
      <c r="F2298" s="45">
        <v>1800000</v>
      </c>
      <c r="G2298" s="42">
        <f t="shared" si="118"/>
        <v>69.230769230769226</v>
      </c>
      <c r="H2298" s="43">
        <f t="shared" si="117"/>
        <v>60000</v>
      </c>
      <c r="I2298" s="57"/>
      <c r="J2298" s="58"/>
      <c r="K2298" s="58"/>
      <c r="L2298" s="57" t="s">
        <v>7419</v>
      </c>
      <c r="M2298" s="57"/>
      <c r="N2298" t="s">
        <v>10939</v>
      </c>
      <c r="T2298" s="2">
        <v>26</v>
      </c>
      <c r="U2298" s="2">
        <f t="shared" si="119"/>
        <v>4</v>
      </c>
    </row>
    <row r="2299" spans="1:21" customFormat="1" ht="15" x14ac:dyDescent="0.25">
      <c r="A2299" s="38" t="s">
        <v>5189</v>
      </c>
      <c r="B2299" s="39" t="s">
        <v>4593</v>
      </c>
      <c r="C2299" s="40" t="s">
        <v>4594</v>
      </c>
      <c r="D2299" s="57"/>
      <c r="E2299" s="45">
        <v>58</v>
      </c>
      <c r="F2299" s="45">
        <v>5626000</v>
      </c>
      <c r="G2299" s="42">
        <f t="shared" si="118"/>
        <v>216.38461538461539</v>
      </c>
      <c r="H2299" s="43">
        <f t="shared" si="117"/>
        <v>97000</v>
      </c>
      <c r="I2299" s="57"/>
      <c r="J2299" s="58"/>
      <c r="K2299" s="58"/>
      <c r="L2299" s="57" t="s">
        <v>7419</v>
      </c>
      <c r="M2299" s="57"/>
      <c r="N2299" t="s">
        <v>10939</v>
      </c>
      <c r="T2299" s="2">
        <v>54</v>
      </c>
      <c r="U2299" s="2">
        <f t="shared" si="119"/>
        <v>4</v>
      </c>
    </row>
    <row r="2300" spans="1:21" customFormat="1" ht="15" x14ac:dyDescent="0.25">
      <c r="A2300" s="38" t="s">
        <v>5189</v>
      </c>
      <c r="B2300" s="39" t="s">
        <v>4595</v>
      </c>
      <c r="C2300" s="40" t="s">
        <v>4596</v>
      </c>
      <c r="D2300" s="57"/>
      <c r="E2300" s="45">
        <v>2</v>
      </c>
      <c r="F2300" s="45">
        <v>9756700</v>
      </c>
      <c r="G2300" s="42">
        <f t="shared" si="118"/>
        <v>375.25769230769231</v>
      </c>
      <c r="H2300" s="43">
        <f t="shared" si="117"/>
        <v>4878350</v>
      </c>
      <c r="I2300" s="57"/>
      <c r="J2300" s="58"/>
      <c r="K2300" s="58"/>
      <c r="L2300" s="57" t="s">
        <v>7419</v>
      </c>
      <c r="M2300" s="57"/>
      <c r="N2300" t="s">
        <v>10939</v>
      </c>
      <c r="T2300" s="2">
        <v>3</v>
      </c>
      <c r="U2300" s="2">
        <f t="shared" si="119"/>
        <v>-1</v>
      </c>
    </row>
    <row r="2301" spans="1:21" customFormat="1" ht="15" x14ac:dyDescent="0.25">
      <c r="A2301" s="38" t="s">
        <v>5189</v>
      </c>
      <c r="B2301" s="39" t="s">
        <v>4597</v>
      </c>
      <c r="C2301" s="40" t="s">
        <v>4598</v>
      </c>
      <c r="D2301" s="57"/>
      <c r="E2301" s="45">
        <v>2</v>
      </c>
      <c r="F2301" s="45">
        <v>54982600</v>
      </c>
      <c r="G2301" s="42">
        <f t="shared" si="118"/>
        <v>2114.7153846153847</v>
      </c>
      <c r="H2301" s="43">
        <f t="shared" si="117"/>
        <v>27491300</v>
      </c>
      <c r="I2301" s="57"/>
      <c r="J2301" s="58"/>
      <c r="K2301" s="58"/>
      <c r="L2301" s="57" t="s">
        <v>7419</v>
      </c>
      <c r="M2301" s="57"/>
      <c r="N2301" t="s">
        <v>10939</v>
      </c>
      <c r="T2301" s="2">
        <v>0</v>
      </c>
      <c r="U2301" s="2">
        <f t="shared" si="119"/>
        <v>2</v>
      </c>
    </row>
    <row r="2302" spans="1:21" customFormat="1" ht="15" x14ac:dyDescent="0.25">
      <c r="A2302" s="38" t="s">
        <v>5189</v>
      </c>
      <c r="B2302" s="39" t="s">
        <v>4599</v>
      </c>
      <c r="C2302" s="40" t="s">
        <v>4600</v>
      </c>
      <c r="D2302" s="57"/>
      <c r="E2302" s="45">
        <v>2</v>
      </c>
      <c r="F2302" s="45">
        <v>68014200</v>
      </c>
      <c r="G2302" s="42">
        <f t="shared" si="118"/>
        <v>2615.9307692307693</v>
      </c>
      <c r="H2302" s="43">
        <f t="shared" si="117"/>
        <v>34007100</v>
      </c>
      <c r="I2302" s="57"/>
      <c r="J2302" s="58"/>
      <c r="K2302" s="58"/>
      <c r="L2302" s="57" t="s">
        <v>7419</v>
      </c>
      <c r="M2302" s="57"/>
      <c r="N2302" t="s">
        <v>10939</v>
      </c>
      <c r="T2302" s="2">
        <v>1</v>
      </c>
      <c r="U2302" s="2">
        <f t="shared" si="119"/>
        <v>1</v>
      </c>
    </row>
    <row r="2303" spans="1:21" customFormat="1" ht="15" x14ac:dyDescent="0.25">
      <c r="A2303" s="38" t="s">
        <v>5189</v>
      </c>
      <c r="B2303" s="39" t="s">
        <v>4601</v>
      </c>
      <c r="C2303" s="40" t="s">
        <v>4602</v>
      </c>
      <c r="D2303" s="57"/>
      <c r="E2303" s="45">
        <v>4</v>
      </c>
      <c r="F2303" s="45">
        <v>3420000</v>
      </c>
      <c r="G2303" s="42">
        <f t="shared" si="118"/>
        <v>131.53846153846155</v>
      </c>
      <c r="H2303" s="43">
        <f t="shared" si="117"/>
        <v>855000</v>
      </c>
      <c r="I2303" s="57"/>
      <c r="J2303" s="58"/>
      <c r="K2303" s="58"/>
      <c r="L2303" s="57" t="s">
        <v>7419</v>
      </c>
      <c r="M2303" s="57"/>
      <c r="N2303" t="s">
        <v>10939</v>
      </c>
      <c r="T2303" s="2">
        <v>0</v>
      </c>
      <c r="U2303" s="2">
        <f t="shared" si="119"/>
        <v>4</v>
      </c>
    </row>
    <row r="2304" spans="1:21" customFormat="1" ht="15" x14ac:dyDescent="0.25">
      <c r="A2304" s="38" t="s">
        <v>5189</v>
      </c>
      <c r="B2304" s="39" t="s">
        <v>4603</v>
      </c>
      <c r="C2304" s="40" t="s">
        <v>4604</v>
      </c>
      <c r="D2304" s="57"/>
      <c r="E2304" s="45">
        <v>1</v>
      </c>
      <c r="F2304" s="45">
        <v>2660749</v>
      </c>
      <c r="G2304" s="42">
        <f t="shared" si="118"/>
        <v>102.3365</v>
      </c>
      <c r="H2304" s="43">
        <f t="shared" si="117"/>
        <v>2660749</v>
      </c>
      <c r="I2304" s="57"/>
      <c r="J2304" s="58"/>
      <c r="K2304" s="58"/>
      <c r="L2304" s="57" t="s">
        <v>7419</v>
      </c>
      <c r="M2304" s="57"/>
      <c r="N2304" t="s">
        <v>10939</v>
      </c>
      <c r="T2304" s="2">
        <v>0</v>
      </c>
      <c r="U2304" s="2">
        <f t="shared" si="119"/>
        <v>1</v>
      </c>
    </row>
    <row r="2305" spans="1:21" customFormat="1" ht="15" x14ac:dyDescent="0.25">
      <c r="A2305" s="38" t="s">
        <v>5189</v>
      </c>
      <c r="B2305" s="39" t="s">
        <v>4605</v>
      </c>
      <c r="C2305" s="40" t="s">
        <v>4606</v>
      </c>
      <c r="D2305" s="57"/>
      <c r="E2305" s="45">
        <v>1</v>
      </c>
      <c r="F2305" s="45">
        <v>3018050</v>
      </c>
      <c r="G2305" s="42">
        <f t="shared" si="118"/>
        <v>116.07884615384616</v>
      </c>
      <c r="H2305" s="43">
        <f t="shared" si="117"/>
        <v>3018050</v>
      </c>
      <c r="I2305" s="57"/>
      <c r="J2305" s="58"/>
      <c r="K2305" s="58"/>
      <c r="L2305" s="57" t="s">
        <v>7419</v>
      </c>
      <c r="M2305" s="57"/>
      <c r="N2305" t="s">
        <v>10939</v>
      </c>
      <c r="T2305" s="2">
        <v>0</v>
      </c>
      <c r="U2305" s="2">
        <f t="shared" si="119"/>
        <v>1</v>
      </c>
    </row>
    <row r="2306" spans="1:21" customFormat="1" ht="15" x14ac:dyDescent="0.25">
      <c r="A2306" s="38" t="s">
        <v>5189</v>
      </c>
      <c r="B2306" s="39" t="s">
        <v>4607</v>
      </c>
      <c r="C2306" s="40" t="s">
        <v>4608</v>
      </c>
      <c r="D2306" s="57"/>
      <c r="E2306" s="45">
        <v>14</v>
      </c>
      <c r="F2306" s="45">
        <v>6384000</v>
      </c>
      <c r="G2306" s="42">
        <f t="shared" si="118"/>
        <v>245.53846153846155</v>
      </c>
      <c r="H2306" s="43">
        <f t="shared" si="117"/>
        <v>456000</v>
      </c>
      <c r="I2306" s="57"/>
      <c r="J2306" s="58"/>
      <c r="K2306" s="58"/>
      <c r="L2306" s="57" t="s">
        <v>7419</v>
      </c>
      <c r="M2306" s="57"/>
      <c r="N2306" t="s">
        <v>10939</v>
      </c>
      <c r="T2306" s="2">
        <v>14</v>
      </c>
      <c r="U2306" s="2">
        <f t="shared" si="119"/>
        <v>0</v>
      </c>
    </row>
    <row r="2307" spans="1:21" customFormat="1" ht="15" x14ac:dyDescent="0.25">
      <c r="A2307" s="38" t="s">
        <v>5189</v>
      </c>
      <c r="B2307" s="39" t="s">
        <v>4609</v>
      </c>
      <c r="C2307" s="40" t="s">
        <v>4610</v>
      </c>
      <c r="D2307" s="57"/>
      <c r="E2307" s="45">
        <v>8</v>
      </c>
      <c r="F2307" s="45">
        <v>20000000</v>
      </c>
      <c r="G2307" s="42">
        <f t="shared" si="118"/>
        <v>769.23076923076928</v>
      </c>
      <c r="H2307" s="43">
        <f t="shared" si="117"/>
        <v>2500000</v>
      </c>
      <c r="I2307" s="57"/>
      <c r="J2307" s="58"/>
      <c r="K2307" s="58"/>
      <c r="L2307" s="57" t="s">
        <v>7419</v>
      </c>
      <c r="M2307" s="57"/>
      <c r="N2307" t="s">
        <v>10939</v>
      </c>
      <c r="T2307" s="2">
        <v>1</v>
      </c>
      <c r="U2307" s="2">
        <f t="shared" si="119"/>
        <v>7</v>
      </c>
    </row>
    <row r="2308" spans="1:21" customFormat="1" ht="15" x14ac:dyDescent="0.25">
      <c r="A2308" s="38" t="s">
        <v>5189</v>
      </c>
      <c r="B2308" s="39" t="s">
        <v>4611</v>
      </c>
      <c r="C2308" s="40" t="s">
        <v>4612</v>
      </c>
      <c r="D2308" s="57"/>
      <c r="E2308" s="45">
        <v>2</v>
      </c>
      <c r="F2308" s="45">
        <v>5000000</v>
      </c>
      <c r="G2308" s="42">
        <f t="shared" si="118"/>
        <v>192.30769230769232</v>
      </c>
      <c r="H2308" s="43">
        <f t="shared" si="117"/>
        <v>2500000</v>
      </c>
      <c r="I2308" s="57"/>
      <c r="J2308" s="58"/>
      <c r="K2308" s="58"/>
      <c r="L2308" s="57" t="s">
        <v>7419</v>
      </c>
      <c r="M2308" s="57"/>
      <c r="N2308" t="s">
        <v>10939</v>
      </c>
      <c r="T2308" s="2">
        <v>5</v>
      </c>
      <c r="U2308" s="2">
        <f t="shared" si="119"/>
        <v>-3</v>
      </c>
    </row>
    <row r="2309" spans="1:21" customFormat="1" ht="15" x14ac:dyDescent="0.25">
      <c r="A2309" s="38" t="s">
        <v>5189</v>
      </c>
      <c r="B2309" s="39" t="s">
        <v>4613</v>
      </c>
      <c r="C2309" s="40" t="s">
        <v>4614</v>
      </c>
      <c r="D2309" s="57"/>
      <c r="E2309" s="45">
        <v>1</v>
      </c>
      <c r="F2309" s="45">
        <v>2500000</v>
      </c>
      <c r="G2309" s="42">
        <f t="shared" si="118"/>
        <v>96.15384615384616</v>
      </c>
      <c r="H2309" s="43">
        <f t="shared" ref="H2309:H2372" si="120">IFERROR(F2309/E2309,0)</f>
        <v>2500000</v>
      </c>
      <c r="I2309" s="57"/>
      <c r="J2309" s="58"/>
      <c r="K2309" s="58"/>
      <c r="L2309" s="57" t="s">
        <v>7419</v>
      </c>
      <c r="M2309" s="57"/>
      <c r="N2309" t="s">
        <v>10939</v>
      </c>
      <c r="T2309" s="2">
        <v>3</v>
      </c>
      <c r="U2309" s="2">
        <f t="shared" si="119"/>
        <v>-2</v>
      </c>
    </row>
    <row r="2310" spans="1:21" customFormat="1" ht="15" x14ac:dyDescent="0.25">
      <c r="A2310" s="38" t="s">
        <v>5189</v>
      </c>
      <c r="B2310" s="39" t="s">
        <v>4615</v>
      </c>
      <c r="C2310" s="40" t="s">
        <v>4616</v>
      </c>
      <c r="D2310" s="57"/>
      <c r="E2310" s="45">
        <v>2</v>
      </c>
      <c r="F2310" s="45">
        <v>5000000</v>
      </c>
      <c r="G2310" s="42">
        <f t="shared" ref="G2310:G2373" si="121">+F2310/$G$1</f>
        <v>192.30769230769232</v>
      </c>
      <c r="H2310" s="43">
        <f t="shared" si="120"/>
        <v>2500000</v>
      </c>
      <c r="I2310" s="57"/>
      <c r="J2310" s="58"/>
      <c r="K2310" s="58"/>
      <c r="L2310" s="57" t="s">
        <v>7419</v>
      </c>
      <c r="M2310" s="57"/>
      <c r="N2310" t="s">
        <v>10939</v>
      </c>
      <c r="T2310" s="2">
        <v>0</v>
      </c>
      <c r="U2310" s="2">
        <f t="shared" ref="U2310:U2373" si="122">+E2310-T2310</f>
        <v>2</v>
      </c>
    </row>
    <row r="2311" spans="1:21" customFormat="1" ht="15" x14ac:dyDescent="0.25">
      <c r="A2311" s="38" t="s">
        <v>5189</v>
      </c>
      <c r="B2311" s="39" t="s">
        <v>4617</v>
      </c>
      <c r="C2311" s="40" t="s">
        <v>4618</v>
      </c>
      <c r="D2311" s="57"/>
      <c r="E2311" s="45">
        <v>9</v>
      </c>
      <c r="F2311" s="45">
        <v>22500000</v>
      </c>
      <c r="G2311" s="42">
        <f t="shared" si="121"/>
        <v>865.38461538461536</v>
      </c>
      <c r="H2311" s="43">
        <f t="shared" si="120"/>
        <v>2500000</v>
      </c>
      <c r="I2311" s="57"/>
      <c r="J2311" s="58"/>
      <c r="K2311" s="58"/>
      <c r="L2311" s="57" t="s">
        <v>7419</v>
      </c>
      <c r="M2311" s="57"/>
      <c r="N2311" t="s">
        <v>10939</v>
      </c>
      <c r="T2311" s="2">
        <v>6</v>
      </c>
      <c r="U2311" s="2">
        <f t="shared" si="122"/>
        <v>3</v>
      </c>
    </row>
    <row r="2312" spans="1:21" customFormat="1" ht="15" x14ac:dyDescent="0.25">
      <c r="A2312" s="38" t="s">
        <v>5189</v>
      </c>
      <c r="B2312" s="39" t="s">
        <v>4619</v>
      </c>
      <c r="C2312" s="40" t="s">
        <v>4620</v>
      </c>
      <c r="D2312" s="57"/>
      <c r="E2312" s="45">
        <v>10</v>
      </c>
      <c r="F2312" s="45">
        <v>25000000</v>
      </c>
      <c r="G2312" s="42">
        <f t="shared" si="121"/>
        <v>961.53846153846155</v>
      </c>
      <c r="H2312" s="43">
        <f t="shared" si="120"/>
        <v>2500000</v>
      </c>
      <c r="I2312" s="57"/>
      <c r="J2312" s="58"/>
      <c r="K2312" s="58"/>
      <c r="L2312" s="57" t="s">
        <v>7419</v>
      </c>
      <c r="M2312" s="57"/>
      <c r="N2312" t="s">
        <v>10939</v>
      </c>
      <c r="T2312" s="2">
        <v>5</v>
      </c>
      <c r="U2312" s="2">
        <f t="shared" si="122"/>
        <v>5</v>
      </c>
    </row>
    <row r="2313" spans="1:21" customFormat="1" ht="15" x14ac:dyDescent="0.25">
      <c r="A2313" s="38" t="s">
        <v>5189</v>
      </c>
      <c r="B2313" s="39" t="s">
        <v>4621</v>
      </c>
      <c r="C2313" s="40" t="s">
        <v>4622</v>
      </c>
      <c r="D2313" s="57"/>
      <c r="E2313" s="45">
        <v>10</v>
      </c>
      <c r="F2313" s="45">
        <v>25000000</v>
      </c>
      <c r="G2313" s="42">
        <f t="shared" si="121"/>
        <v>961.53846153846155</v>
      </c>
      <c r="H2313" s="43">
        <f t="shared" si="120"/>
        <v>2500000</v>
      </c>
      <c r="I2313" s="57"/>
      <c r="J2313" s="58"/>
      <c r="K2313" s="58"/>
      <c r="L2313" s="57" t="s">
        <v>7419</v>
      </c>
      <c r="M2313" s="57"/>
      <c r="N2313" t="s">
        <v>10939</v>
      </c>
      <c r="T2313" s="2">
        <v>9</v>
      </c>
      <c r="U2313" s="2">
        <f t="shared" si="122"/>
        <v>1</v>
      </c>
    </row>
    <row r="2314" spans="1:21" customFormat="1" ht="15" x14ac:dyDescent="0.25">
      <c r="A2314" s="38" t="s">
        <v>5189</v>
      </c>
      <c r="B2314" s="39" t="s">
        <v>4623</v>
      </c>
      <c r="C2314" s="40" t="s">
        <v>4624</v>
      </c>
      <c r="D2314" s="57"/>
      <c r="E2314" s="45">
        <v>24</v>
      </c>
      <c r="F2314" s="45">
        <v>3600000</v>
      </c>
      <c r="G2314" s="42">
        <f t="shared" si="121"/>
        <v>138.46153846153845</v>
      </c>
      <c r="H2314" s="43">
        <f t="shared" si="120"/>
        <v>150000</v>
      </c>
      <c r="I2314" s="57"/>
      <c r="J2314" s="58"/>
      <c r="K2314" s="58"/>
      <c r="L2314" s="57" t="s">
        <v>7419</v>
      </c>
      <c r="M2314" s="57"/>
      <c r="N2314" t="s">
        <v>10939</v>
      </c>
      <c r="T2314" s="2">
        <v>20</v>
      </c>
      <c r="U2314" s="2">
        <f t="shared" si="122"/>
        <v>4</v>
      </c>
    </row>
    <row r="2315" spans="1:21" customFormat="1" ht="15" x14ac:dyDescent="0.25">
      <c r="A2315" s="38" t="s">
        <v>5189</v>
      </c>
      <c r="B2315" s="39" t="s">
        <v>4625</v>
      </c>
      <c r="C2315" s="40" t="s">
        <v>4626</v>
      </c>
      <c r="D2315" s="57"/>
      <c r="E2315" s="45">
        <v>2</v>
      </c>
      <c r="F2315" s="45">
        <v>2400000</v>
      </c>
      <c r="G2315" s="42">
        <f t="shared" si="121"/>
        <v>92.307692307692307</v>
      </c>
      <c r="H2315" s="43">
        <f t="shared" si="120"/>
        <v>1200000</v>
      </c>
      <c r="I2315" s="57"/>
      <c r="J2315" s="58"/>
      <c r="K2315" s="58"/>
      <c r="L2315" s="57" t="s">
        <v>7419</v>
      </c>
      <c r="M2315" s="57"/>
      <c r="N2315" t="s">
        <v>10939</v>
      </c>
      <c r="T2315" s="2">
        <v>2</v>
      </c>
      <c r="U2315" s="2">
        <f t="shared" si="122"/>
        <v>0</v>
      </c>
    </row>
    <row r="2316" spans="1:21" customFormat="1" ht="15" x14ac:dyDescent="0.25">
      <c r="A2316" s="38" t="s">
        <v>5189</v>
      </c>
      <c r="B2316" s="39" t="s">
        <v>4627</v>
      </c>
      <c r="C2316" s="40" t="s">
        <v>4628</v>
      </c>
      <c r="D2316" s="57"/>
      <c r="E2316" s="45">
        <v>1</v>
      </c>
      <c r="F2316" s="45">
        <v>1200000</v>
      </c>
      <c r="G2316" s="42">
        <f t="shared" si="121"/>
        <v>46.153846153846153</v>
      </c>
      <c r="H2316" s="43">
        <f t="shared" si="120"/>
        <v>1200000</v>
      </c>
      <c r="I2316" s="57"/>
      <c r="J2316" s="58"/>
      <c r="K2316" s="58"/>
      <c r="L2316" s="57" t="s">
        <v>7419</v>
      </c>
      <c r="M2316" s="57"/>
      <c r="N2316" t="s">
        <v>10939</v>
      </c>
      <c r="T2316" s="2">
        <v>1</v>
      </c>
      <c r="U2316" s="2">
        <f t="shared" si="122"/>
        <v>0</v>
      </c>
    </row>
    <row r="2317" spans="1:21" customFormat="1" ht="15" x14ac:dyDescent="0.25">
      <c r="A2317" s="38" t="s">
        <v>5189</v>
      </c>
      <c r="B2317" s="39" t="s">
        <v>4629</v>
      </c>
      <c r="C2317" s="40" t="s">
        <v>4630</v>
      </c>
      <c r="D2317" s="57"/>
      <c r="E2317" s="45">
        <v>6</v>
      </c>
      <c r="F2317" s="45">
        <v>7200000</v>
      </c>
      <c r="G2317" s="42">
        <f t="shared" si="121"/>
        <v>276.92307692307691</v>
      </c>
      <c r="H2317" s="43">
        <f t="shared" si="120"/>
        <v>1200000</v>
      </c>
      <c r="I2317" s="57"/>
      <c r="J2317" s="58"/>
      <c r="K2317" s="58"/>
      <c r="L2317" s="57" t="s">
        <v>7419</v>
      </c>
      <c r="M2317" s="57"/>
      <c r="N2317" t="s">
        <v>10939</v>
      </c>
      <c r="T2317" s="2">
        <v>4</v>
      </c>
      <c r="U2317" s="2">
        <f t="shared" si="122"/>
        <v>2</v>
      </c>
    </row>
    <row r="2318" spans="1:21" customFormat="1" ht="15" x14ac:dyDescent="0.25">
      <c r="A2318" s="38" t="s">
        <v>5189</v>
      </c>
      <c r="B2318" s="39" t="s">
        <v>4631</v>
      </c>
      <c r="C2318" s="40" t="s">
        <v>4632</v>
      </c>
      <c r="D2318" s="57"/>
      <c r="E2318" s="45">
        <v>11</v>
      </c>
      <c r="F2318" s="45">
        <v>13200000</v>
      </c>
      <c r="G2318" s="42">
        <f t="shared" si="121"/>
        <v>507.69230769230768</v>
      </c>
      <c r="H2318" s="43">
        <f t="shared" si="120"/>
        <v>1200000</v>
      </c>
      <c r="I2318" s="57"/>
      <c r="J2318" s="58"/>
      <c r="K2318" s="58"/>
      <c r="L2318" s="57" t="s">
        <v>7419</v>
      </c>
      <c r="M2318" s="57"/>
      <c r="N2318" t="s">
        <v>10939</v>
      </c>
      <c r="T2318" s="2">
        <v>9</v>
      </c>
      <c r="U2318" s="2">
        <f t="shared" si="122"/>
        <v>2</v>
      </c>
    </row>
    <row r="2319" spans="1:21" customFormat="1" ht="15" x14ac:dyDescent="0.25">
      <c r="A2319" s="38" t="s">
        <v>5189</v>
      </c>
      <c r="B2319" s="39" t="s">
        <v>4633</v>
      </c>
      <c r="C2319" s="40" t="s">
        <v>4634</v>
      </c>
      <c r="D2319" s="57"/>
      <c r="E2319" s="45">
        <v>3</v>
      </c>
      <c r="F2319" s="45">
        <v>2400000</v>
      </c>
      <c r="G2319" s="42">
        <f t="shared" si="121"/>
        <v>92.307692307692307</v>
      </c>
      <c r="H2319" s="43">
        <f t="shared" si="120"/>
        <v>800000</v>
      </c>
      <c r="I2319" s="57"/>
      <c r="J2319" s="58"/>
      <c r="K2319" s="58"/>
      <c r="L2319" s="57" t="s">
        <v>7419</v>
      </c>
      <c r="M2319" s="57"/>
      <c r="N2319" t="s">
        <v>10939</v>
      </c>
      <c r="T2319" s="2">
        <v>3</v>
      </c>
      <c r="U2319" s="2">
        <f t="shared" si="122"/>
        <v>0</v>
      </c>
    </row>
    <row r="2320" spans="1:21" customFormat="1" ht="15" x14ac:dyDescent="0.25">
      <c r="A2320" s="38" t="s">
        <v>5189</v>
      </c>
      <c r="B2320" s="39" t="s">
        <v>4635</v>
      </c>
      <c r="C2320" s="40" t="s">
        <v>4636</v>
      </c>
      <c r="D2320" s="57"/>
      <c r="E2320" s="45">
        <v>9</v>
      </c>
      <c r="F2320" s="45">
        <v>1323000</v>
      </c>
      <c r="G2320" s="42">
        <f t="shared" si="121"/>
        <v>50.884615384615387</v>
      </c>
      <c r="H2320" s="43">
        <f t="shared" si="120"/>
        <v>147000</v>
      </c>
      <c r="I2320" s="57"/>
      <c r="J2320" s="58"/>
      <c r="K2320" s="58"/>
      <c r="L2320" s="57" t="s">
        <v>7419</v>
      </c>
      <c r="M2320" s="57"/>
      <c r="N2320" t="s">
        <v>10939</v>
      </c>
      <c r="T2320" s="2">
        <v>9</v>
      </c>
      <c r="U2320" s="2">
        <f t="shared" si="122"/>
        <v>0</v>
      </c>
    </row>
    <row r="2321" spans="1:21" customFormat="1" ht="15" x14ac:dyDescent="0.25">
      <c r="A2321" s="38" t="s">
        <v>5189</v>
      </c>
      <c r="B2321" s="39" t="s">
        <v>4637</v>
      </c>
      <c r="C2321" s="40" t="s">
        <v>4638</v>
      </c>
      <c r="D2321" s="57"/>
      <c r="E2321" s="45">
        <v>5</v>
      </c>
      <c r="F2321" s="45">
        <v>29880000</v>
      </c>
      <c r="G2321" s="42">
        <f t="shared" si="121"/>
        <v>1149.2307692307693</v>
      </c>
      <c r="H2321" s="43">
        <f t="shared" si="120"/>
        <v>5976000</v>
      </c>
      <c r="I2321" s="57"/>
      <c r="J2321" s="58"/>
      <c r="K2321" s="58"/>
      <c r="L2321" s="57" t="s">
        <v>7419</v>
      </c>
      <c r="M2321" s="57"/>
      <c r="N2321" t="s">
        <v>10939</v>
      </c>
      <c r="O2321" s="2"/>
      <c r="P2321" s="2"/>
      <c r="Q2321" s="2"/>
      <c r="R2321" s="2"/>
      <c r="S2321" s="2"/>
      <c r="T2321" s="2">
        <v>5</v>
      </c>
      <c r="U2321" s="2">
        <f t="shared" si="122"/>
        <v>0</v>
      </c>
    </row>
    <row r="2322" spans="1:21" customFormat="1" ht="15" x14ac:dyDescent="0.25">
      <c r="A2322" s="38" t="s">
        <v>5189</v>
      </c>
      <c r="B2322" s="39" t="s">
        <v>4639</v>
      </c>
      <c r="C2322" s="40" t="s">
        <v>4640</v>
      </c>
      <c r="D2322" s="57"/>
      <c r="E2322" s="45">
        <v>46</v>
      </c>
      <c r="F2322" s="45">
        <v>1472000</v>
      </c>
      <c r="G2322" s="42">
        <f t="shared" si="121"/>
        <v>56.615384615384613</v>
      </c>
      <c r="H2322" s="43">
        <f t="shared" si="120"/>
        <v>32000</v>
      </c>
      <c r="I2322" s="57"/>
      <c r="J2322" s="58"/>
      <c r="K2322" s="58"/>
      <c r="L2322" s="57" t="s">
        <v>7419</v>
      </c>
      <c r="M2322" s="57"/>
      <c r="N2322" t="s">
        <v>10939</v>
      </c>
      <c r="O2322" s="2"/>
      <c r="P2322" s="2"/>
      <c r="Q2322" s="2"/>
      <c r="R2322" s="2"/>
      <c r="S2322" s="2"/>
      <c r="T2322" s="2">
        <v>46</v>
      </c>
      <c r="U2322" s="2">
        <f t="shared" si="122"/>
        <v>0</v>
      </c>
    </row>
    <row r="2323" spans="1:21" customFormat="1" ht="15" x14ac:dyDescent="0.25">
      <c r="A2323" s="38" t="s">
        <v>5189</v>
      </c>
      <c r="B2323" s="39" t="s">
        <v>4641</v>
      </c>
      <c r="C2323" s="40" t="s">
        <v>4642</v>
      </c>
      <c r="D2323" s="57"/>
      <c r="E2323" s="45">
        <v>44</v>
      </c>
      <c r="F2323" s="45">
        <v>1320000</v>
      </c>
      <c r="G2323" s="42">
        <f t="shared" si="121"/>
        <v>50.769230769230766</v>
      </c>
      <c r="H2323" s="43">
        <f t="shared" si="120"/>
        <v>30000</v>
      </c>
      <c r="I2323" s="57"/>
      <c r="J2323" s="58"/>
      <c r="K2323" s="58"/>
      <c r="L2323" s="57" t="s">
        <v>7419</v>
      </c>
      <c r="M2323" s="57"/>
      <c r="N2323" t="s">
        <v>10939</v>
      </c>
      <c r="T2323" s="2">
        <v>41</v>
      </c>
      <c r="U2323" s="2">
        <f t="shared" si="122"/>
        <v>3</v>
      </c>
    </row>
    <row r="2324" spans="1:21" customFormat="1" ht="15" x14ac:dyDescent="0.25">
      <c r="A2324" s="38" t="s">
        <v>5189</v>
      </c>
      <c r="B2324" s="39" t="s">
        <v>4643</v>
      </c>
      <c r="C2324" s="40" t="s">
        <v>4644</v>
      </c>
      <c r="D2324" s="57"/>
      <c r="E2324" s="45">
        <v>71</v>
      </c>
      <c r="F2324" s="45">
        <v>2711647.0588235301</v>
      </c>
      <c r="G2324" s="42">
        <f t="shared" si="121"/>
        <v>104.29411764705885</v>
      </c>
      <c r="H2324" s="43">
        <f t="shared" si="120"/>
        <v>38192.212096106057</v>
      </c>
      <c r="I2324" s="57"/>
      <c r="J2324" s="58"/>
      <c r="K2324" s="58"/>
      <c r="L2324" s="57" t="s">
        <v>7419</v>
      </c>
      <c r="M2324" s="57"/>
      <c r="N2324" t="s">
        <v>10939</v>
      </c>
      <c r="T2324" s="2">
        <v>71</v>
      </c>
      <c r="U2324" s="2">
        <f t="shared" si="122"/>
        <v>0</v>
      </c>
    </row>
    <row r="2325" spans="1:21" customFormat="1" ht="15" x14ac:dyDescent="0.25">
      <c r="A2325" s="38" t="s">
        <v>5189</v>
      </c>
      <c r="B2325" s="39" t="s">
        <v>4645</v>
      </c>
      <c r="C2325" s="40" t="s">
        <v>4646</v>
      </c>
      <c r="D2325" s="57"/>
      <c r="E2325" s="45">
        <v>1</v>
      </c>
      <c r="F2325" s="45">
        <v>9000000</v>
      </c>
      <c r="G2325" s="42">
        <f t="shared" si="121"/>
        <v>346.15384615384613</v>
      </c>
      <c r="H2325" s="43">
        <f t="shared" si="120"/>
        <v>9000000</v>
      </c>
      <c r="I2325" s="57"/>
      <c r="J2325" s="58"/>
      <c r="K2325" s="58"/>
      <c r="L2325" s="57" t="s">
        <v>7419</v>
      </c>
      <c r="M2325" s="57"/>
      <c r="N2325" t="s">
        <v>10939</v>
      </c>
      <c r="T2325" s="2">
        <v>1</v>
      </c>
      <c r="U2325" s="2">
        <f t="shared" si="122"/>
        <v>0</v>
      </c>
    </row>
    <row r="2326" spans="1:21" customFormat="1" ht="15" x14ac:dyDescent="0.25">
      <c r="A2326" s="38" t="s">
        <v>5189</v>
      </c>
      <c r="B2326" s="39" t="s">
        <v>4647</v>
      </c>
      <c r="C2326" s="40" t="s">
        <v>4648</v>
      </c>
      <c r="D2326" s="57"/>
      <c r="E2326" s="45">
        <v>1</v>
      </c>
      <c r="F2326" s="45">
        <v>70000000</v>
      </c>
      <c r="G2326" s="42">
        <f t="shared" si="121"/>
        <v>2692.3076923076924</v>
      </c>
      <c r="H2326" s="43">
        <f t="shared" si="120"/>
        <v>70000000</v>
      </c>
      <c r="I2326" s="57"/>
      <c r="J2326" s="58"/>
      <c r="K2326" s="58"/>
      <c r="L2326" s="57" t="s">
        <v>7419</v>
      </c>
      <c r="M2326" s="57"/>
      <c r="N2326" t="s">
        <v>10939</v>
      </c>
      <c r="T2326" s="2">
        <v>1</v>
      </c>
      <c r="U2326" s="2">
        <f t="shared" si="122"/>
        <v>0</v>
      </c>
    </row>
    <row r="2327" spans="1:21" customFormat="1" ht="15" x14ac:dyDescent="0.25">
      <c r="A2327" s="38" t="s">
        <v>5189</v>
      </c>
      <c r="B2327" s="39" t="s">
        <v>4649</v>
      </c>
      <c r="C2327" s="40" t="s">
        <v>4650</v>
      </c>
      <c r="D2327" s="57"/>
      <c r="E2327" s="45">
        <v>1</v>
      </c>
      <c r="F2327" s="45">
        <v>63180000</v>
      </c>
      <c r="G2327" s="42">
        <f t="shared" si="121"/>
        <v>2430</v>
      </c>
      <c r="H2327" s="43">
        <f t="shared" si="120"/>
        <v>63180000</v>
      </c>
      <c r="I2327" s="57"/>
      <c r="J2327" s="58"/>
      <c r="K2327" s="58"/>
      <c r="L2327" s="57" t="s">
        <v>7419</v>
      </c>
      <c r="M2327" s="57"/>
      <c r="N2327" t="s">
        <v>10939</v>
      </c>
      <c r="T2327" s="2">
        <v>1</v>
      </c>
      <c r="U2327" s="2">
        <f t="shared" si="122"/>
        <v>0</v>
      </c>
    </row>
    <row r="2328" spans="1:21" customFormat="1" ht="15" x14ac:dyDescent="0.25">
      <c r="A2328" s="38" t="s">
        <v>5189</v>
      </c>
      <c r="B2328" s="39" t="s">
        <v>4651</v>
      </c>
      <c r="C2328" s="40" t="s">
        <v>4652</v>
      </c>
      <c r="D2328" s="57"/>
      <c r="E2328" s="45">
        <v>49</v>
      </c>
      <c r="F2328" s="45">
        <v>735000</v>
      </c>
      <c r="G2328" s="42">
        <f t="shared" si="121"/>
        <v>28.26923076923077</v>
      </c>
      <c r="H2328" s="43">
        <f t="shared" si="120"/>
        <v>15000</v>
      </c>
      <c r="I2328" s="57"/>
      <c r="J2328" s="58"/>
      <c r="K2328" s="58"/>
      <c r="L2328" s="57" t="s">
        <v>7419</v>
      </c>
      <c r="M2328" s="57"/>
      <c r="N2328" t="s">
        <v>10939</v>
      </c>
      <c r="T2328" s="2">
        <v>46</v>
      </c>
      <c r="U2328" s="2">
        <f t="shared" si="122"/>
        <v>3</v>
      </c>
    </row>
    <row r="2329" spans="1:21" customFormat="1" ht="15" x14ac:dyDescent="0.25">
      <c r="A2329" s="38" t="s">
        <v>5189</v>
      </c>
      <c r="B2329" s="39" t="s">
        <v>4653</v>
      </c>
      <c r="C2329" s="40" t="s">
        <v>4654</v>
      </c>
      <c r="D2329" s="57"/>
      <c r="E2329" s="45">
        <v>4</v>
      </c>
      <c r="F2329" s="45">
        <v>808000</v>
      </c>
      <c r="G2329" s="42">
        <f t="shared" si="121"/>
        <v>31.076923076923077</v>
      </c>
      <c r="H2329" s="43">
        <f t="shared" si="120"/>
        <v>202000</v>
      </c>
      <c r="I2329" s="57"/>
      <c r="J2329" s="58"/>
      <c r="K2329" s="58"/>
      <c r="L2329" s="57" t="s">
        <v>7419</v>
      </c>
      <c r="M2329" s="57"/>
      <c r="N2329" t="s">
        <v>10939</v>
      </c>
      <c r="T2329" s="2">
        <v>4</v>
      </c>
      <c r="U2329" s="2">
        <f t="shared" si="122"/>
        <v>0</v>
      </c>
    </row>
    <row r="2330" spans="1:21" customFormat="1" ht="15" x14ac:dyDescent="0.25">
      <c r="A2330" s="38" t="s">
        <v>5189</v>
      </c>
      <c r="B2330" s="39" t="s">
        <v>4655</v>
      </c>
      <c r="C2330" s="40" t="s">
        <v>4656</v>
      </c>
      <c r="D2330" s="57"/>
      <c r="E2330" s="45">
        <v>8</v>
      </c>
      <c r="F2330" s="45">
        <v>2000000</v>
      </c>
      <c r="G2330" s="42">
        <f t="shared" si="121"/>
        <v>76.92307692307692</v>
      </c>
      <c r="H2330" s="43">
        <f t="shared" si="120"/>
        <v>250000</v>
      </c>
      <c r="I2330" s="57"/>
      <c r="J2330" s="58"/>
      <c r="K2330" s="58"/>
      <c r="L2330" s="57" t="s">
        <v>7419</v>
      </c>
      <c r="M2330" s="57"/>
      <c r="N2330" t="s">
        <v>10939</v>
      </c>
      <c r="T2330" s="2">
        <v>0</v>
      </c>
      <c r="U2330" s="2">
        <f t="shared" si="122"/>
        <v>8</v>
      </c>
    </row>
    <row r="2331" spans="1:21" customFormat="1" ht="15" x14ac:dyDescent="0.25">
      <c r="A2331" s="38" t="s">
        <v>5189</v>
      </c>
      <c r="B2331" s="39" t="s">
        <v>4657</v>
      </c>
      <c r="C2331" s="40" t="s">
        <v>4658</v>
      </c>
      <c r="D2331" s="57"/>
      <c r="E2331" s="45">
        <v>182</v>
      </c>
      <c r="F2331" s="45">
        <v>2002000</v>
      </c>
      <c r="G2331" s="42">
        <f t="shared" si="121"/>
        <v>77</v>
      </c>
      <c r="H2331" s="43">
        <f t="shared" si="120"/>
        <v>11000</v>
      </c>
      <c r="I2331" s="57"/>
      <c r="J2331" s="58"/>
      <c r="K2331" s="58"/>
      <c r="L2331" s="57" t="s">
        <v>7419</v>
      </c>
      <c r="M2331" s="57"/>
      <c r="N2331" t="s">
        <v>10939</v>
      </c>
      <c r="T2331" s="2">
        <v>86</v>
      </c>
      <c r="U2331" s="2">
        <f t="shared" si="122"/>
        <v>96</v>
      </c>
    </row>
    <row r="2332" spans="1:21" customFormat="1" ht="15" x14ac:dyDescent="0.25">
      <c r="A2332" s="38" t="s">
        <v>5189</v>
      </c>
      <c r="B2332" s="39" t="s">
        <v>4659</v>
      </c>
      <c r="C2332" s="40" t="s">
        <v>4660</v>
      </c>
      <c r="D2332" s="57"/>
      <c r="E2332" s="45">
        <v>50</v>
      </c>
      <c r="F2332" s="45">
        <v>45414.285714285696</v>
      </c>
      <c r="G2332" s="42">
        <f t="shared" si="121"/>
        <v>1.746703296703296</v>
      </c>
      <c r="H2332" s="43">
        <f t="shared" si="120"/>
        <v>908.28571428571388</v>
      </c>
      <c r="I2332" s="57"/>
      <c r="J2332" s="58"/>
      <c r="K2332" s="58"/>
      <c r="L2332" s="57" t="s">
        <v>7419</v>
      </c>
      <c r="M2332" s="57"/>
      <c r="N2332" t="s">
        <v>10939</v>
      </c>
      <c r="T2332" s="2">
        <v>27</v>
      </c>
      <c r="U2332" s="2">
        <f t="shared" si="122"/>
        <v>23</v>
      </c>
    </row>
    <row r="2333" spans="1:21" customFormat="1" ht="15" x14ac:dyDescent="0.25">
      <c r="A2333" s="38" t="s">
        <v>5189</v>
      </c>
      <c r="B2333" s="39" t="s">
        <v>4661</v>
      </c>
      <c r="C2333" s="40" t="s">
        <v>4662</v>
      </c>
      <c r="D2333" s="57"/>
      <c r="E2333" s="45">
        <v>3</v>
      </c>
      <c r="F2333" s="45">
        <v>246000</v>
      </c>
      <c r="G2333" s="42">
        <f t="shared" si="121"/>
        <v>9.4615384615384617</v>
      </c>
      <c r="H2333" s="43">
        <f t="shared" si="120"/>
        <v>82000</v>
      </c>
      <c r="I2333" s="57"/>
      <c r="J2333" s="58"/>
      <c r="K2333" s="58"/>
      <c r="L2333" s="57" t="s">
        <v>7419</v>
      </c>
      <c r="M2333" s="57"/>
      <c r="N2333" t="s">
        <v>10939</v>
      </c>
      <c r="T2333" s="2">
        <v>0</v>
      </c>
      <c r="U2333" s="2">
        <f t="shared" si="122"/>
        <v>3</v>
      </c>
    </row>
    <row r="2334" spans="1:21" customFormat="1" ht="15" x14ac:dyDescent="0.25">
      <c r="A2334" s="38" t="s">
        <v>5189</v>
      </c>
      <c r="B2334" s="39" t="s">
        <v>4663</v>
      </c>
      <c r="C2334" s="40" t="s">
        <v>4664</v>
      </c>
      <c r="D2334" s="57"/>
      <c r="E2334" s="45">
        <v>2</v>
      </c>
      <c r="F2334" s="45">
        <v>10760000</v>
      </c>
      <c r="G2334" s="42">
        <f t="shared" si="121"/>
        <v>413.84615384615387</v>
      </c>
      <c r="H2334" s="43">
        <f t="shared" si="120"/>
        <v>5380000</v>
      </c>
      <c r="I2334" s="57"/>
      <c r="J2334" s="58"/>
      <c r="K2334" s="58"/>
      <c r="L2334" s="57" t="s">
        <v>7419</v>
      </c>
      <c r="M2334" s="57"/>
      <c r="N2334" t="s">
        <v>10939</v>
      </c>
      <c r="T2334" s="2">
        <v>1</v>
      </c>
      <c r="U2334" s="2">
        <f t="shared" si="122"/>
        <v>1</v>
      </c>
    </row>
    <row r="2335" spans="1:21" customFormat="1" ht="15" x14ac:dyDescent="0.25">
      <c r="A2335" s="38" t="s">
        <v>5189</v>
      </c>
      <c r="B2335" s="39" t="s">
        <v>4665</v>
      </c>
      <c r="C2335" s="40" t="s">
        <v>4666</v>
      </c>
      <c r="D2335" s="57"/>
      <c r="E2335" s="45">
        <v>3</v>
      </c>
      <c r="F2335" s="45">
        <v>390000</v>
      </c>
      <c r="G2335" s="42">
        <f t="shared" si="121"/>
        <v>15</v>
      </c>
      <c r="H2335" s="43">
        <f t="shared" si="120"/>
        <v>130000</v>
      </c>
      <c r="I2335" s="57"/>
      <c r="J2335" s="58"/>
      <c r="K2335" s="58"/>
      <c r="L2335" s="57" t="s">
        <v>7419</v>
      </c>
      <c r="M2335" s="57"/>
      <c r="N2335" t="s">
        <v>10939</v>
      </c>
      <c r="T2335" s="2">
        <v>2</v>
      </c>
      <c r="U2335" s="2">
        <f t="shared" si="122"/>
        <v>1</v>
      </c>
    </row>
    <row r="2336" spans="1:21" customFormat="1" ht="15" x14ac:dyDescent="0.25">
      <c r="A2336" s="38" t="s">
        <v>5189</v>
      </c>
      <c r="B2336" s="39" t="s">
        <v>4667</v>
      </c>
      <c r="C2336" s="40" t="s">
        <v>4668</v>
      </c>
      <c r="D2336" s="57"/>
      <c r="E2336" s="45">
        <v>4</v>
      </c>
      <c r="F2336" s="45">
        <v>3800000</v>
      </c>
      <c r="G2336" s="42">
        <f t="shared" si="121"/>
        <v>146.15384615384616</v>
      </c>
      <c r="H2336" s="43">
        <f t="shared" si="120"/>
        <v>950000</v>
      </c>
      <c r="I2336" s="57"/>
      <c r="J2336" s="58"/>
      <c r="K2336" s="58"/>
      <c r="L2336" s="57" t="s">
        <v>7419</v>
      </c>
      <c r="M2336" s="57"/>
      <c r="N2336" t="s">
        <v>10939</v>
      </c>
      <c r="T2336" s="2">
        <v>4</v>
      </c>
      <c r="U2336" s="2">
        <f t="shared" si="122"/>
        <v>0</v>
      </c>
    </row>
    <row r="2337" spans="1:21" customFormat="1" ht="15" x14ac:dyDescent="0.25">
      <c r="A2337" s="38" t="s">
        <v>5189</v>
      </c>
      <c r="B2337" s="39" t="s">
        <v>4669</v>
      </c>
      <c r="C2337" s="40" t="s">
        <v>4670</v>
      </c>
      <c r="D2337" s="57"/>
      <c r="E2337" s="45">
        <v>3</v>
      </c>
      <c r="F2337" s="45">
        <v>3007600</v>
      </c>
      <c r="G2337" s="42">
        <f t="shared" si="121"/>
        <v>115.67692307692307</v>
      </c>
      <c r="H2337" s="43">
        <f t="shared" si="120"/>
        <v>1002533.3333333334</v>
      </c>
      <c r="I2337" s="57"/>
      <c r="J2337" s="58"/>
      <c r="K2337" s="58"/>
      <c r="L2337" s="57" t="s">
        <v>7419</v>
      </c>
      <c r="M2337" s="57"/>
      <c r="N2337" t="s">
        <v>10939</v>
      </c>
      <c r="T2337" s="2">
        <v>0</v>
      </c>
      <c r="U2337" s="2">
        <f t="shared" si="122"/>
        <v>3</v>
      </c>
    </row>
    <row r="2338" spans="1:21" customFormat="1" ht="15" x14ac:dyDescent="0.25">
      <c r="A2338" s="38" t="s">
        <v>5189</v>
      </c>
      <c r="B2338" s="39" t="s">
        <v>4671</v>
      </c>
      <c r="C2338" s="40" t="s">
        <v>4672</v>
      </c>
      <c r="D2338" s="57"/>
      <c r="E2338" s="45">
        <v>50</v>
      </c>
      <c r="F2338" s="45">
        <v>1452000</v>
      </c>
      <c r="G2338" s="42">
        <f t="shared" si="121"/>
        <v>55.846153846153847</v>
      </c>
      <c r="H2338" s="43">
        <f t="shared" si="120"/>
        <v>29040</v>
      </c>
      <c r="I2338" s="57"/>
      <c r="J2338" s="58"/>
      <c r="K2338" s="58"/>
      <c r="L2338" s="57" t="s">
        <v>7419</v>
      </c>
      <c r="M2338" s="57"/>
      <c r="N2338" t="s">
        <v>10939</v>
      </c>
      <c r="T2338" s="2">
        <v>0</v>
      </c>
      <c r="U2338" s="2">
        <f t="shared" si="122"/>
        <v>50</v>
      </c>
    </row>
    <row r="2339" spans="1:21" customFormat="1" ht="15" x14ac:dyDescent="0.25">
      <c r="A2339" s="38" t="s">
        <v>5189</v>
      </c>
      <c r="B2339" s="39" t="s">
        <v>4673</v>
      </c>
      <c r="C2339" s="40" t="s">
        <v>4674</v>
      </c>
      <c r="D2339" s="57"/>
      <c r="E2339" s="45">
        <v>40</v>
      </c>
      <c r="F2339" s="45">
        <v>6000000</v>
      </c>
      <c r="G2339" s="42">
        <f t="shared" si="121"/>
        <v>230.76923076923077</v>
      </c>
      <c r="H2339" s="43">
        <f t="shared" si="120"/>
        <v>150000</v>
      </c>
      <c r="I2339" s="57"/>
      <c r="J2339" s="58"/>
      <c r="K2339" s="58"/>
      <c r="L2339" s="57" t="s">
        <v>7419</v>
      </c>
      <c r="M2339" s="57"/>
      <c r="N2339" t="s">
        <v>10939</v>
      </c>
      <c r="T2339" s="2">
        <v>40</v>
      </c>
      <c r="U2339" s="2">
        <f t="shared" si="122"/>
        <v>0</v>
      </c>
    </row>
    <row r="2340" spans="1:21" customFormat="1" ht="15" x14ac:dyDescent="0.25">
      <c r="A2340" s="38" t="s">
        <v>5189</v>
      </c>
      <c r="B2340" s="39" t="s">
        <v>4675</v>
      </c>
      <c r="C2340" s="40" t="s">
        <v>4676</v>
      </c>
      <c r="D2340" s="57"/>
      <c r="E2340" s="45">
        <v>40</v>
      </c>
      <c r="F2340" s="45">
        <v>10400000</v>
      </c>
      <c r="G2340" s="42">
        <f t="shared" si="121"/>
        <v>400</v>
      </c>
      <c r="H2340" s="43">
        <f t="shared" si="120"/>
        <v>260000</v>
      </c>
      <c r="I2340" s="57"/>
      <c r="J2340" s="58"/>
      <c r="K2340" s="58"/>
      <c r="L2340" s="57" t="s">
        <v>7419</v>
      </c>
      <c r="M2340" s="57"/>
      <c r="N2340" t="s">
        <v>10939</v>
      </c>
      <c r="T2340" s="2">
        <v>40</v>
      </c>
      <c r="U2340" s="2">
        <f t="shared" si="122"/>
        <v>0</v>
      </c>
    </row>
    <row r="2341" spans="1:21" customFormat="1" ht="15" x14ac:dyDescent="0.25">
      <c r="A2341" s="38" t="s">
        <v>5189</v>
      </c>
      <c r="B2341" s="39" t="s">
        <v>4677</v>
      </c>
      <c r="C2341" s="40" t="s">
        <v>4678</v>
      </c>
      <c r="D2341" s="57"/>
      <c r="E2341" s="45">
        <v>50</v>
      </c>
      <c r="F2341" s="45">
        <v>6750000</v>
      </c>
      <c r="G2341" s="42">
        <f t="shared" si="121"/>
        <v>259.61538461538464</v>
      </c>
      <c r="H2341" s="43">
        <f t="shared" si="120"/>
        <v>135000</v>
      </c>
      <c r="I2341" s="57"/>
      <c r="J2341" s="58"/>
      <c r="K2341" s="58"/>
      <c r="L2341" s="57" t="s">
        <v>7419</v>
      </c>
      <c r="M2341" s="57"/>
      <c r="N2341" t="s">
        <v>10939</v>
      </c>
      <c r="T2341" s="2">
        <v>50</v>
      </c>
      <c r="U2341" s="2">
        <f t="shared" si="122"/>
        <v>0</v>
      </c>
    </row>
    <row r="2342" spans="1:21" customFormat="1" ht="15" x14ac:dyDescent="0.25">
      <c r="A2342" s="38" t="s">
        <v>5189</v>
      </c>
      <c r="B2342" s="39" t="s">
        <v>4679</v>
      </c>
      <c r="C2342" s="40" t="s">
        <v>4680</v>
      </c>
      <c r="D2342" s="57"/>
      <c r="E2342" s="45">
        <v>2</v>
      </c>
      <c r="F2342" s="45">
        <v>900000</v>
      </c>
      <c r="G2342" s="42">
        <f t="shared" si="121"/>
        <v>34.615384615384613</v>
      </c>
      <c r="H2342" s="43">
        <f t="shared" si="120"/>
        <v>450000</v>
      </c>
      <c r="I2342" s="57"/>
      <c r="J2342" s="58"/>
      <c r="K2342" s="58"/>
      <c r="L2342" s="57" t="s">
        <v>7419</v>
      </c>
      <c r="M2342" s="57"/>
      <c r="N2342" t="s">
        <v>10939</v>
      </c>
      <c r="T2342" s="2">
        <v>2</v>
      </c>
      <c r="U2342" s="2">
        <f t="shared" si="122"/>
        <v>0</v>
      </c>
    </row>
    <row r="2343" spans="1:21" customFormat="1" ht="15" x14ac:dyDescent="0.25">
      <c r="A2343" s="38" t="s">
        <v>5189</v>
      </c>
      <c r="B2343" s="39" t="s">
        <v>4681</v>
      </c>
      <c r="C2343" s="40" t="s">
        <v>4682</v>
      </c>
      <c r="D2343" s="57"/>
      <c r="E2343" s="45">
        <v>16</v>
      </c>
      <c r="F2343" s="45">
        <v>980288</v>
      </c>
      <c r="G2343" s="42">
        <f t="shared" si="121"/>
        <v>37.703384615384614</v>
      </c>
      <c r="H2343" s="43">
        <f t="shared" si="120"/>
        <v>61268</v>
      </c>
      <c r="I2343" s="57"/>
      <c r="J2343" s="58"/>
      <c r="K2343" s="58"/>
      <c r="L2343" s="57" t="s">
        <v>7419</v>
      </c>
      <c r="M2343" s="57"/>
      <c r="N2343" t="s">
        <v>10939</v>
      </c>
      <c r="T2343" s="2">
        <v>16</v>
      </c>
      <c r="U2343" s="2">
        <f t="shared" si="122"/>
        <v>0</v>
      </c>
    </row>
    <row r="2344" spans="1:21" customFormat="1" ht="15" x14ac:dyDescent="0.25">
      <c r="A2344" s="38" t="s">
        <v>5189</v>
      </c>
      <c r="B2344" s="39" t="s">
        <v>4683</v>
      </c>
      <c r="C2344" s="40" t="s">
        <v>4684</v>
      </c>
      <c r="D2344" s="57"/>
      <c r="E2344" s="45">
        <v>16</v>
      </c>
      <c r="F2344" s="45">
        <v>1702320</v>
      </c>
      <c r="G2344" s="42">
        <f t="shared" si="121"/>
        <v>65.473846153846154</v>
      </c>
      <c r="H2344" s="43">
        <f t="shared" si="120"/>
        <v>106395</v>
      </c>
      <c r="I2344" s="57"/>
      <c r="J2344" s="58"/>
      <c r="K2344" s="58"/>
      <c r="L2344" s="57" t="s">
        <v>7419</v>
      </c>
      <c r="M2344" s="57"/>
      <c r="N2344" t="s">
        <v>10939</v>
      </c>
      <c r="T2344" s="2">
        <v>16</v>
      </c>
      <c r="U2344" s="2">
        <f t="shared" si="122"/>
        <v>0</v>
      </c>
    </row>
    <row r="2345" spans="1:21" customFormat="1" ht="15" x14ac:dyDescent="0.25">
      <c r="A2345" s="38" t="s">
        <v>5189</v>
      </c>
      <c r="B2345" s="39" t="s">
        <v>4685</v>
      </c>
      <c r="C2345" s="40" t="s">
        <v>4686</v>
      </c>
      <c r="D2345" s="57"/>
      <c r="E2345" s="45">
        <v>1</v>
      </c>
      <c r="F2345" s="45">
        <v>9191800</v>
      </c>
      <c r="G2345" s="42">
        <f t="shared" si="121"/>
        <v>353.53076923076924</v>
      </c>
      <c r="H2345" s="43">
        <f t="shared" si="120"/>
        <v>9191800</v>
      </c>
      <c r="I2345" s="57"/>
      <c r="J2345" s="58"/>
      <c r="K2345" s="58"/>
      <c r="L2345" s="57" t="s">
        <v>7419</v>
      </c>
      <c r="M2345" s="57"/>
      <c r="N2345" t="s">
        <v>10939</v>
      </c>
      <c r="T2345" s="2">
        <v>0</v>
      </c>
      <c r="U2345" s="2">
        <f t="shared" si="122"/>
        <v>1</v>
      </c>
    </row>
    <row r="2346" spans="1:21" customFormat="1" ht="15" x14ac:dyDescent="0.25">
      <c r="A2346" s="38" t="s">
        <v>5189</v>
      </c>
      <c r="B2346" s="39" t="s">
        <v>4687</v>
      </c>
      <c r="C2346" s="40" t="s">
        <v>4688</v>
      </c>
      <c r="D2346" s="57"/>
      <c r="E2346" s="45">
        <v>2</v>
      </c>
      <c r="F2346" s="45">
        <v>1979400</v>
      </c>
      <c r="G2346" s="42">
        <f t="shared" si="121"/>
        <v>76.130769230769232</v>
      </c>
      <c r="H2346" s="43">
        <f t="shared" si="120"/>
        <v>989700</v>
      </c>
      <c r="I2346" s="57"/>
      <c r="J2346" s="58"/>
      <c r="K2346" s="58"/>
      <c r="L2346" s="57" t="s">
        <v>7419</v>
      </c>
      <c r="M2346" s="57"/>
      <c r="N2346" t="s">
        <v>10939</v>
      </c>
      <c r="T2346" s="2">
        <v>0</v>
      </c>
      <c r="U2346" s="2">
        <f t="shared" si="122"/>
        <v>2</v>
      </c>
    </row>
    <row r="2347" spans="1:21" customFormat="1" ht="15" x14ac:dyDescent="0.25">
      <c r="A2347" s="38" t="s">
        <v>5189</v>
      </c>
      <c r="B2347" s="39" t="s">
        <v>4689</v>
      </c>
      <c r="C2347" s="40" t="s">
        <v>4690</v>
      </c>
      <c r="D2347" s="57"/>
      <c r="E2347" s="45">
        <v>5</v>
      </c>
      <c r="F2347" s="45">
        <v>145205.5</v>
      </c>
      <c r="G2347" s="42">
        <f t="shared" si="121"/>
        <v>5.584826923076923</v>
      </c>
      <c r="H2347" s="43">
        <f t="shared" si="120"/>
        <v>29041.1</v>
      </c>
      <c r="I2347" s="57"/>
      <c r="J2347" s="58"/>
      <c r="K2347" s="58"/>
      <c r="L2347" s="57" t="s">
        <v>7419</v>
      </c>
      <c r="M2347" s="57"/>
      <c r="N2347" t="s">
        <v>10939</v>
      </c>
      <c r="T2347" s="2">
        <v>5</v>
      </c>
      <c r="U2347" s="2">
        <f t="shared" si="122"/>
        <v>0</v>
      </c>
    </row>
    <row r="2348" spans="1:21" customFormat="1" ht="15" x14ac:dyDescent="0.25">
      <c r="A2348" s="38" t="s">
        <v>5189</v>
      </c>
      <c r="B2348" s="39" t="s">
        <v>4691</v>
      </c>
      <c r="C2348" s="40" t="s">
        <v>4692</v>
      </c>
      <c r="D2348" s="57"/>
      <c r="E2348" s="45">
        <v>10</v>
      </c>
      <c r="F2348" s="45">
        <v>290411</v>
      </c>
      <c r="G2348" s="42">
        <f t="shared" si="121"/>
        <v>11.169653846153846</v>
      </c>
      <c r="H2348" s="43">
        <f t="shared" si="120"/>
        <v>29041.1</v>
      </c>
      <c r="I2348" s="57"/>
      <c r="J2348" s="58"/>
      <c r="K2348" s="58"/>
      <c r="L2348" s="57" t="s">
        <v>7419</v>
      </c>
      <c r="M2348" s="57"/>
      <c r="N2348" t="s">
        <v>10939</v>
      </c>
      <c r="T2348" s="2">
        <v>10</v>
      </c>
      <c r="U2348" s="2">
        <f t="shared" si="122"/>
        <v>0</v>
      </c>
    </row>
    <row r="2349" spans="1:21" customFormat="1" ht="15" x14ac:dyDescent="0.25">
      <c r="A2349" s="38" t="s">
        <v>5189</v>
      </c>
      <c r="B2349" s="39" t="s">
        <v>4693</v>
      </c>
      <c r="C2349" s="40" t="s">
        <v>4694</v>
      </c>
      <c r="D2349" s="57"/>
      <c r="E2349" s="45">
        <v>5</v>
      </c>
      <c r="F2349" s="45">
        <v>660025</v>
      </c>
      <c r="G2349" s="42">
        <f t="shared" si="121"/>
        <v>25.385576923076922</v>
      </c>
      <c r="H2349" s="43">
        <f t="shared" si="120"/>
        <v>132005</v>
      </c>
      <c r="I2349" s="57"/>
      <c r="J2349" s="58"/>
      <c r="K2349" s="58"/>
      <c r="L2349" s="57" t="s">
        <v>7419</v>
      </c>
      <c r="M2349" s="57"/>
      <c r="N2349" t="s">
        <v>10939</v>
      </c>
      <c r="T2349" s="2">
        <v>5</v>
      </c>
      <c r="U2349" s="2">
        <f t="shared" si="122"/>
        <v>0</v>
      </c>
    </row>
    <row r="2350" spans="1:21" customFormat="1" ht="15" x14ac:dyDescent="0.25">
      <c r="A2350" s="38" t="s">
        <v>5189</v>
      </c>
      <c r="B2350" s="39" t="s">
        <v>4695</v>
      </c>
      <c r="C2350" s="40" t="s">
        <v>4696</v>
      </c>
      <c r="D2350" s="57"/>
      <c r="E2350" s="45">
        <v>10</v>
      </c>
      <c r="F2350" s="45">
        <v>924035</v>
      </c>
      <c r="G2350" s="42">
        <f t="shared" si="121"/>
        <v>35.53980769230769</v>
      </c>
      <c r="H2350" s="43">
        <f t="shared" si="120"/>
        <v>92403.5</v>
      </c>
      <c r="I2350" s="57"/>
      <c r="J2350" s="58"/>
      <c r="K2350" s="58"/>
      <c r="L2350" s="57" t="s">
        <v>7419</v>
      </c>
      <c r="M2350" s="57"/>
      <c r="N2350" t="s">
        <v>10939</v>
      </c>
      <c r="T2350" s="2">
        <v>10</v>
      </c>
      <c r="U2350" s="2">
        <f t="shared" si="122"/>
        <v>0</v>
      </c>
    </row>
    <row r="2351" spans="1:21" customFormat="1" ht="15" x14ac:dyDescent="0.25">
      <c r="A2351" s="38" t="s">
        <v>5189</v>
      </c>
      <c r="B2351" s="39" t="s">
        <v>4697</v>
      </c>
      <c r="C2351" s="40" t="s">
        <v>4698</v>
      </c>
      <c r="D2351" s="57"/>
      <c r="E2351" s="45">
        <v>10</v>
      </c>
      <c r="F2351" s="45">
        <v>3432130</v>
      </c>
      <c r="G2351" s="42">
        <f t="shared" si="121"/>
        <v>132.005</v>
      </c>
      <c r="H2351" s="43">
        <f t="shared" si="120"/>
        <v>343213</v>
      </c>
      <c r="I2351" s="57"/>
      <c r="J2351" s="58"/>
      <c r="K2351" s="58"/>
      <c r="L2351" s="57" t="s">
        <v>7419</v>
      </c>
      <c r="M2351" s="57"/>
      <c r="N2351" t="s">
        <v>10939</v>
      </c>
      <c r="T2351" s="2">
        <v>10</v>
      </c>
      <c r="U2351" s="2">
        <f t="shared" si="122"/>
        <v>0</v>
      </c>
    </row>
    <row r="2352" spans="1:21" customFormat="1" ht="15" x14ac:dyDescent="0.25">
      <c r="A2352" s="38" t="s">
        <v>5189</v>
      </c>
      <c r="B2352" s="39" t="s">
        <v>4699</v>
      </c>
      <c r="C2352" s="40" t="s">
        <v>4700</v>
      </c>
      <c r="D2352" s="57"/>
      <c r="E2352" s="45">
        <v>5</v>
      </c>
      <c r="F2352" s="45">
        <v>184807</v>
      </c>
      <c r="G2352" s="42">
        <f t="shared" si="121"/>
        <v>7.1079615384615389</v>
      </c>
      <c r="H2352" s="43">
        <f t="shared" si="120"/>
        <v>36961.4</v>
      </c>
      <c r="I2352" s="57"/>
      <c r="J2352" s="58"/>
      <c r="K2352" s="58"/>
      <c r="L2352" s="57" t="s">
        <v>7419</v>
      </c>
      <c r="M2352" s="57"/>
      <c r="N2352" t="s">
        <v>10939</v>
      </c>
      <c r="T2352" s="2">
        <v>5</v>
      </c>
      <c r="U2352" s="2">
        <f t="shared" si="122"/>
        <v>0</v>
      </c>
    </row>
    <row r="2353" spans="1:21" customFormat="1" ht="15" x14ac:dyDescent="0.25">
      <c r="A2353" s="38" t="s">
        <v>5189</v>
      </c>
      <c r="B2353" s="39" t="s">
        <v>4701</v>
      </c>
      <c r="C2353" s="40" t="s">
        <v>4702</v>
      </c>
      <c r="D2353" s="57"/>
      <c r="E2353" s="45">
        <v>5</v>
      </c>
      <c r="F2353" s="45">
        <v>145205.5</v>
      </c>
      <c r="G2353" s="42">
        <f t="shared" si="121"/>
        <v>5.584826923076923</v>
      </c>
      <c r="H2353" s="43">
        <f t="shared" si="120"/>
        <v>29041.1</v>
      </c>
      <c r="I2353" s="57"/>
      <c r="J2353" s="58"/>
      <c r="K2353" s="58"/>
      <c r="L2353" s="57" t="s">
        <v>7419</v>
      </c>
      <c r="M2353" s="57"/>
      <c r="N2353" t="s">
        <v>10939</v>
      </c>
      <c r="T2353" s="2">
        <v>5</v>
      </c>
      <c r="U2353" s="2">
        <f t="shared" si="122"/>
        <v>0</v>
      </c>
    </row>
    <row r="2354" spans="1:21" customFormat="1" ht="15" x14ac:dyDescent="0.25">
      <c r="A2354" s="38" t="s">
        <v>5189</v>
      </c>
      <c r="B2354" s="39" t="s">
        <v>4703</v>
      </c>
      <c r="C2354" s="40" t="s">
        <v>4704</v>
      </c>
      <c r="D2354" s="57"/>
      <c r="E2354" s="45">
        <v>5</v>
      </c>
      <c r="F2354" s="45">
        <v>145205.5</v>
      </c>
      <c r="G2354" s="42">
        <f t="shared" si="121"/>
        <v>5.584826923076923</v>
      </c>
      <c r="H2354" s="43">
        <f t="shared" si="120"/>
        <v>29041.1</v>
      </c>
      <c r="I2354" s="57"/>
      <c r="J2354" s="58"/>
      <c r="K2354" s="58"/>
      <c r="L2354" s="57" t="s">
        <v>7419</v>
      </c>
      <c r="M2354" s="57"/>
      <c r="N2354" t="s">
        <v>10939</v>
      </c>
      <c r="T2354" s="2">
        <v>5</v>
      </c>
      <c r="U2354" s="2">
        <f t="shared" si="122"/>
        <v>0</v>
      </c>
    </row>
    <row r="2355" spans="1:21" customFormat="1" ht="15" x14ac:dyDescent="0.25">
      <c r="A2355" s="38" t="s">
        <v>5189</v>
      </c>
      <c r="B2355" s="39" t="s">
        <v>4705</v>
      </c>
      <c r="C2355" s="40" t="s">
        <v>4706</v>
      </c>
      <c r="D2355" s="57"/>
      <c r="E2355" s="45">
        <v>5</v>
      </c>
      <c r="F2355" s="45">
        <v>132005</v>
      </c>
      <c r="G2355" s="42">
        <f t="shared" si="121"/>
        <v>5.0771153846153849</v>
      </c>
      <c r="H2355" s="43">
        <f t="shared" si="120"/>
        <v>26401</v>
      </c>
      <c r="I2355" s="57"/>
      <c r="J2355" s="58"/>
      <c r="K2355" s="58"/>
      <c r="L2355" s="57" t="s">
        <v>7419</v>
      </c>
      <c r="M2355" s="57"/>
      <c r="N2355" t="s">
        <v>10939</v>
      </c>
      <c r="T2355" s="2">
        <v>5</v>
      </c>
      <c r="U2355" s="2">
        <f t="shared" si="122"/>
        <v>0</v>
      </c>
    </row>
    <row r="2356" spans="1:21" customFormat="1" ht="15" x14ac:dyDescent="0.25">
      <c r="A2356" s="38" t="s">
        <v>5189</v>
      </c>
      <c r="B2356" s="39" t="s">
        <v>4707</v>
      </c>
      <c r="C2356" s="40" t="s">
        <v>4708</v>
      </c>
      <c r="D2356" s="57"/>
      <c r="E2356" s="45">
        <v>10</v>
      </c>
      <c r="F2356" s="45">
        <v>316812</v>
      </c>
      <c r="G2356" s="42">
        <f t="shared" si="121"/>
        <v>12.185076923076924</v>
      </c>
      <c r="H2356" s="43">
        <f t="shared" si="120"/>
        <v>31681.200000000001</v>
      </c>
      <c r="I2356" s="57"/>
      <c r="J2356" s="58"/>
      <c r="K2356" s="58"/>
      <c r="L2356" s="57" t="s">
        <v>7419</v>
      </c>
      <c r="M2356" s="57"/>
      <c r="N2356" t="s">
        <v>10939</v>
      </c>
      <c r="T2356" s="2">
        <v>10</v>
      </c>
      <c r="U2356" s="2">
        <f t="shared" si="122"/>
        <v>0</v>
      </c>
    </row>
    <row r="2357" spans="1:21" customFormat="1" ht="15" x14ac:dyDescent="0.25">
      <c r="A2357" s="38" t="s">
        <v>5189</v>
      </c>
      <c r="B2357" s="39" t="s">
        <v>4709</v>
      </c>
      <c r="C2357" s="40" t="s">
        <v>4710</v>
      </c>
      <c r="D2357" s="57"/>
      <c r="E2357" s="45">
        <v>5</v>
      </c>
      <c r="F2357" s="45">
        <v>3960150</v>
      </c>
      <c r="G2357" s="42">
        <f t="shared" si="121"/>
        <v>152.31346153846152</v>
      </c>
      <c r="H2357" s="43">
        <f t="shared" si="120"/>
        <v>792030</v>
      </c>
      <c r="I2357" s="57"/>
      <c r="J2357" s="58"/>
      <c r="K2357" s="58"/>
      <c r="L2357" s="57" t="s">
        <v>7419</v>
      </c>
      <c r="M2357" s="57"/>
      <c r="N2357" t="s">
        <v>10939</v>
      </c>
      <c r="T2357" s="2">
        <v>5</v>
      </c>
      <c r="U2357" s="2">
        <f t="shared" si="122"/>
        <v>0</v>
      </c>
    </row>
    <row r="2358" spans="1:21" customFormat="1" ht="15" x14ac:dyDescent="0.25">
      <c r="A2358" s="38" t="s">
        <v>5189</v>
      </c>
      <c r="B2358" s="39" t="s">
        <v>4711</v>
      </c>
      <c r="C2358" s="40" t="s">
        <v>4712</v>
      </c>
      <c r="D2358" s="57"/>
      <c r="E2358" s="45">
        <v>15</v>
      </c>
      <c r="F2358" s="45">
        <v>3326526</v>
      </c>
      <c r="G2358" s="42">
        <f t="shared" si="121"/>
        <v>127.9433076923077</v>
      </c>
      <c r="H2358" s="43">
        <f t="shared" si="120"/>
        <v>221768.4</v>
      </c>
      <c r="I2358" s="57"/>
      <c r="J2358" s="58"/>
      <c r="K2358" s="58"/>
      <c r="L2358" s="57" t="s">
        <v>7419</v>
      </c>
      <c r="M2358" s="57"/>
      <c r="N2358" t="s">
        <v>10939</v>
      </c>
      <c r="T2358" s="2">
        <v>15</v>
      </c>
      <c r="U2358" s="2">
        <f t="shared" si="122"/>
        <v>0</v>
      </c>
    </row>
    <row r="2359" spans="1:21" customFormat="1" ht="15" x14ac:dyDescent="0.25">
      <c r="A2359" s="38" t="s">
        <v>5189</v>
      </c>
      <c r="B2359" s="39" t="s">
        <v>4713</v>
      </c>
      <c r="C2359" s="40" t="s">
        <v>4714</v>
      </c>
      <c r="D2359" s="57"/>
      <c r="E2359" s="45">
        <v>5</v>
      </c>
      <c r="F2359" s="45">
        <v>3141719</v>
      </c>
      <c r="G2359" s="42">
        <f t="shared" si="121"/>
        <v>120.83534615384616</v>
      </c>
      <c r="H2359" s="43">
        <f t="shared" si="120"/>
        <v>628343.80000000005</v>
      </c>
      <c r="I2359" s="57"/>
      <c r="J2359" s="58"/>
      <c r="K2359" s="58"/>
      <c r="L2359" s="57" t="s">
        <v>7419</v>
      </c>
      <c r="M2359" s="57"/>
      <c r="N2359" t="s">
        <v>10939</v>
      </c>
      <c r="T2359" s="2">
        <v>5</v>
      </c>
      <c r="U2359" s="2">
        <f t="shared" si="122"/>
        <v>0</v>
      </c>
    </row>
    <row r="2360" spans="1:21" customFormat="1" ht="15" x14ac:dyDescent="0.25">
      <c r="A2360" s="38" t="s">
        <v>5189</v>
      </c>
      <c r="B2360" s="39" t="s">
        <v>4715</v>
      </c>
      <c r="C2360" s="40" t="s">
        <v>4716</v>
      </c>
      <c r="D2360" s="57"/>
      <c r="E2360" s="45">
        <v>5</v>
      </c>
      <c r="F2360" s="45">
        <v>3141719</v>
      </c>
      <c r="G2360" s="42">
        <f t="shared" si="121"/>
        <v>120.83534615384616</v>
      </c>
      <c r="H2360" s="43">
        <f t="shared" si="120"/>
        <v>628343.80000000005</v>
      </c>
      <c r="I2360" s="57"/>
      <c r="J2360" s="58"/>
      <c r="K2360" s="58"/>
      <c r="L2360" s="57" t="s">
        <v>7419</v>
      </c>
      <c r="M2360" s="57"/>
      <c r="N2360" t="s">
        <v>10939</v>
      </c>
      <c r="T2360" s="2">
        <v>5</v>
      </c>
      <c r="U2360" s="2">
        <f t="shared" si="122"/>
        <v>0</v>
      </c>
    </row>
    <row r="2361" spans="1:21" customFormat="1" ht="15" x14ac:dyDescent="0.25">
      <c r="A2361" s="38" t="s">
        <v>5189</v>
      </c>
      <c r="B2361" s="39" t="s">
        <v>4717</v>
      </c>
      <c r="C2361" s="40" t="s">
        <v>4718</v>
      </c>
      <c r="D2361" s="57"/>
      <c r="E2361" s="45">
        <v>5</v>
      </c>
      <c r="F2361" s="45">
        <v>1386052.5</v>
      </c>
      <c r="G2361" s="42">
        <f t="shared" si="121"/>
        <v>53.309711538461535</v>
      </c>
      <c r="H2361" s="43">
        <f t="shared" si="120"/>
        <v>277210.5</v>
      </c>
      <c r="I2361" s="57"/>
      <c r="J2361" s="58"/>
      <c r="K2361" s="58"/>
      <c r="L2361" s="57" t="s">
        <v>7419</v>
      </c>
      <c r="M2361" s="57"/>
      <c r="N2361" t="s">
        <v>10939</v>
      </c>
      <c r="T2361" s="2">
        <v>5</v>
      </c>
      <c r="U2361" s="2">
        <f t="shared" si="122"/>
        <v>0</v>
      </c>
    </row>
    <row r="2362" spans="1:21" customFormat="1" ht="15" x14ac:dyDescent="0.25">
      <c r="A2362" s="38" t="s">
        <v>5189</v>
      </c>
      <c r="B2362" s="39" t="s">
        <v>4719</v>
      </c>
      <c r="C2362" s="40" t="s">
        <v>4720</v>
      </c>
      <c r="D2362" s="57"/>
      <c r="E2362" s="45">
        <v>5</v>
      </c>
      <c r="F2362" s="45">
        <v>2125280.5</v>
      </c>
      <c r="G2362" s="42">
        <f t="shared" si="121"/>
        <v>81.741557692307694</v>
      </c>
      <c r="H2362" s="43">
        <f t="shared" si="120"/>
        <v>425056.1</v>
      </c>
      <c r="I2362" s="57"/>
      <c r="J2362" s="58"/>
      <c r="K2362" s="58"/>
      <c r="L2362" s="57" t="s">
        <v>7419</v>
      </c>
      <c r="M2362" s="57"/>
      <c r="N2362" t="s">
        <v>10939</v>
      </c>
      <c r="T2362" s="2">
        <v>5</v>
      </c>
      <c r="U2362" s="2">
        <f t="shared" si="122"/>
        <v>0</v>
      </c>
    </row>
    <row r="2363" spans="1:21" customFormat="1" ht="15" x14ac:dyDescent="0.25">
      <c r="A2363" s="38" t="s">
        <v>5189</v>
      </c>
      <c r="B2363" s="39" t="s">
        <v>4721</v>
      </c>
      <c r="C2363" s="40" t="s">
        <v>4722</v>
      </c>
      <c r="D2363" s="57"/>
      <c r="E2363" s="45">
        <v>5</v>
      </c>
      <c r="F2363" s="45">
        <v>660025</v>
      </c>
      <c r="G2363" s="42">
        <f t="shared" si="121"/>
        <v>25.385576923076922</v>
      </c>
      <c r="H2363" s="43">
        <f t="shared" si="120"/>
        <v>132005</v>
      </c>
      <c r="I2363" s="57"/>
      <c r="J2363" s="58"/>
      <c r="K2363" s="58"/>
      <c r="L2363" s="57" t="s">
        <v>7419</v>
      </c>
      <c r="M2363" s="57"/>
      <c r="N2363" t="s">
        <v>10939</v>
      </c>
      <c r="T2363" s="2">
        <v>5</v>
      </c>
      <c r="U2363" s="2">
        <f t="shared" si="122"/>
        <v>0</v>
      </c>
    </row>
    <row r="2364" spans="1:21" customFormat="1" ht="15" x14ac:dyDescent="0.25">
      <c r="A2364" s="38" t="s">
        <v>5189</v>
      </c>
      <c r="B2364" s="39" t="s">
        <v>4723</v>
      </c>
      <c r="C2364" s="40" t="s">
        <v>4724</v>
      </c>
      <c r="D2364" s="57"/>
      <c r="E2364" s="45">
        <v>5</v>
      </c>
      <c r="F2364" s="45">
        <v>2032877</v>
      </c>
      <c r="G2364" s="42">
        <f t="shared" si="121"/>
        <v>78.187576923076918</v>
      </c>
      <c r="H2364" s="43">
        <f t="shared" si="120"/>
        <v>406575.4</v>
      </c>
      <c r="I2364" s="57"/>
      <c r="J2364" s="58"/>
      <c r="K2364" s="58"/>
      <c r="L2364" s="57" t="s">
        <v>7419</v>
      </c>
      <c r="M2364" s="57"/>
      <c r="N2364" t="s">
        <v>10939</v>
      </c>
      <c r="T2364" s="2">
        <v>5</v>
      </c>
      <c r="U2364" s="2">
        <f t="shared" si="122"/>
        <v>0</v>
      </c>
    </row>
    <row r="2365" spans="1:21" customFormat="1" ht="15" x14ac:dyDescent="0.25">
      <c r="A2365" s="38" t="s">
        <v>5189</v>
      </c>
      <c r="B2365" s="39" t="s">
        <v>4725</v>
      </c>
      <c r="C2365" s="40" t="s">
        <v>4726</v>
      </c>
      <c r="D2365" s="57"/>
      <c r="E2365" s="45">
        <v>5</v>
      </c>
      <c r="F2365" s="45">
        <v>171606.5</v>
      </c>
      <c r="G2365" s="42">
        <f t="shared" si="121"/>
        <v>6.60025</v>
      </c>
      <c r="H2365" s="43">
        <f t="shared" si="120"/>
        <v>34321.300000000003</v>
      </c>
      <c r="I2365" s="57"/>
      <c r="J2365" s="58"/>
      <c r="K2365" s="58"/>
      <c r="L2365" s="57" t="s">
        <v>7419</v>
      </c>
      <c r="M2365" s="57"/>
      <c r="N2365" t="s">
        <v>10939</v>
      </c>
      <c r="T2365" s="2">
        <v>5</v>
      </c>
      <c r="U2365" s="2">
        <f t="shared" si="122"/>
        <v>0</v>
      </c>
    </row>
    <row r="2366" spans="1:21" customFormat="1" ht="15" x14ac:dyDescent="0.25">
      <c r="A2366" s="38" t="s">
        <v>5189</v>
      </c>
      <c r="B2366" s="39" t="s">
        <v>4727</v>
      </c>
      <c r="C2366" s="40" t="s">
        <v>4728</v>
      </c>
      <c r="D2366" s="57"/>
      <c r="E2366" s="45">
        <v>5</v>
      </c>
      <c r="F2366" s="45">
        <v>171606.5</v>
      </c>
      <c r="G2366" s="42">
        <f t="shared" si="121"/>
        <v>6.60025</v>
      </c>
      <c r="H2366" s="43">
        <f t="shared" si="120"/>
        <v>34321.300000000003</v>
      </c>
      <c r="I2366" s="57"/>
      <c r="J2366" s="58"/>
      <c r="K2366" s="58"/>
      <c r="L2366" s="57" t="s">
        <v>7419</v>
      </c>
      <c r="M2366" s="57"/>
      <c r="N2366" t="s">
        <v>10939</v>
      </c>
      <c r="T2366" s="2">
        <v>5</v>
      </c>
      <c r="U2366" s="2">
        <f t="shared" si="122"/>
        <v>0</v>
      </c>
    </row>
    <row r="2367" spans="1:21" customFormat="1" ht="15" x14ac:dyDescent="0.25">
      <c r="A2367" s="38" t="s">
        <v>5189</v>
      </c>
      <c r="B2367" s="39" t="s">
        <v>4729</v>
      </c>
      <c r="C2367" s="40" t="s">
        <v>4730</v>
      </c>
      <c r="D2367" s="57"/>
      <c r="E2367" s="45">
        <v>5</v>
      </c>
      <c r="F2367" s="45">
        <v>224408.5</v>
      </c>
      <c r="G2367" s="42">
        <f t="shared" si="121"/>
        <v>8.631096153846153</v>
      </c>
      <c r="H2367" s="43">
        <f t="shared" si="120"/>
        <v>44881.7</v>
      </c>
      <c r="I2367" s="57"/>
      <c r="J2367" s="58"/>
      <c r="K2367" s="58"/>
      <c r="L2367" s="57" t="s">
        <v>7419</v>
      </c>
      <c r="M2367" s="57"/>
      <c r="N2367" t="s">
        <v>10939</v>
      </c>
      <c r="T2367" s="2">
        <v>5</v>
      </c>
      <c r="U2367" s="2">
        <f t="shared" si="122"/>
        <v>0</v>
      </c>
    </row>
    <row r="2368" spans="1:21" customFormat="1" ht="15" x14ac:dyDescent="0.25">
      <c r="A2368" s="38" t="s">
        <v>5189</v>
      </c>
      <c r="B2368" s="39" t="s">
        <v>4731</v>
      </c>
      <c r="C2368" s="40" t="s">
        <v>4732</v>
      </c>
      <c r="D2368" s="57"/>
      <c r="E2368" s="45">
        <v>5</v>
      </c>
      <c r="F2368" s="45">
        <v>409215.5</v>
      </c>
      <c r="G2368" s="42">
        <f t="shared" si="121"/>
        <v>15.739057692307693</v>
      </c>
      <c r="H2368" s="43">
        <f t="shared" si="120"/>
        <v>81843.100000000006</v>
      </c>
      <c r="I2368" s="57"/>
      <c r="J2368" s="58"/>
      <c r="K2368" s="58"/>
      <c r="L2368" s="57" t="s">
        <v>7419</v>
      </c>
      <c r="M2368" s="57"/>
      <c r="N2368" t="s">
        <v>10939</v>
      </c>
      <c r="T2368" s="2">
        <v>5</v>
      </c>
      <c r="U2368" s="2">
        <f t="shared" si="122"/>
        <v>0</v>
      </c>
    </row>
    <row r="2369" spans="1:21" customFormat="1" ht="15" x14ac:dyDescent="0.25">
      <c r="A2369" s="38" t="s">
        <v>5189</v>
      </c>
      <c r="B2369" s="39" t="s">
        <v>4733</v>
      </c>
      <c r="C2369" s="40" t="s">
        <v>4734</v>
      </c>
      <c r="D2369" s="57"/>
      <c r="E2369" s="45">
        <v>5</v>
      </c>
      <c r="F2369" s="45">
        <v>277210.5</v>
      </c>
      <c r="G2369" s="42">
        <f t="shared" si="121"/>
        <v>10.661942307692307</v>
      </c>
      <c r="H2369" s="43">
        <f t="shared" si="120"/>
        <v>55442.1</v>
      </c>
      <c r="I2369" s="57"/>
      <c r="J2369" s="58"/>
      <c r="K2369" s="58"/>
      <c r="L2369" s="57" t="s">
        <v>7419</v>
      </c>
      <c r="M2369" s="57"/>
      <c r="N2369" t="s">
        <v>10939</v>
      </c>
      <c r="T2369" s="2">
        <v>5</v>
      </c>
      <c r="U2369" s="2">
        <f t="shared" si="122"/>
        <v>0</v>
      </c>
    </row>
    <row r="2370" spans="1:21" customFormat="1" ht="15" x14ac:dyDescent="0.25">
      <c r="A2370" s="38" t="s">
        <v>5189</v>
      </c>
      <c r="B2370" s="39" t="s">
        <v>4735</v>
      </c>
      <c r="C2370" s="40" t="s">
        <v>4736</v>
      </c>
      <c r="D2370" s="57"/>
      <c r="E2370" s="45">
        <v>5</v>
      </c>
      <c r="F2370" s="45">
        <v>4752180</v>
      </c>
      <c r="G2370" s="42">
        <f t="shared" si="121"/>
        <v>182.77615384615385</v>
      </c>
      <c r="H2370" s="43">
        <f t="shared" si="120"/>
        <v>950436</v>
      </c>
      <c r="I2370" s="57"/>
      <c r="J2370" s="58"/>
      <c r="K2370" s="58"/>
      <c r="L2370" s="57" t="s">
        <v>7419</v>
      </c>
      <c r="M2370" s="57"/>
      <c r="N2370" t="s">
        <v>10939</v>
      </c>
      <c r="T2370" s="2">
        <v>5</v>
      </c>
      <c r="U2370" s="2">
        <f t="shared" si="122"/>
        <v>0</v>
      </c>
    </row>
    <row r="2371" spans="1:21" customFormat="1" ht="15" x14ac:dyDescent="0.25">
      <c r="A2371" s="38" t="s">
        <v>5189</v>
      </c>
      <c r="B2371" s="39" t="s">
        <v>4737</v>
      </c>
      <c r="C2371" s="40" t="s">
        <v>4738</v>
      </c>
      <c r="D2371" s="57"/>
      <c r="E2371" s="45">
        <v>5</v>
      </c>
      <c r="F2371" s="45">
        <v>1108842</v>
      </c>
      <c r="G2371" s="42">
        <f t="shared" si="121"/>
        <v>42.647769230769228</v>
      </c>
      <c r="H2371" s="43">
        <f t="shared" si="120"/>
        <v>221768.4</v>
      </c>
      <c r="I2371" s="57"/>
      <c r="J2371" s="58"/>
      <c r="K2371" s="58"/>
      <c r="L2371" s="57" t="s">
        <v>7419</v>
      </c>
      <c r="M2371" s="57"/>
      <c r="N2371" t="s">
        <v>10939</v>
      </c>
      <c r="T2371" s="2">
        <v>5</v>
      </c>
      <c r="U2371" s="2">
        <f t="shared" si="122"/>
        <v>0</v>
      </c>
    </row>
    <row r="2372" spans="1:21" customFormat="1" ht="15" x14ac:dyDescent="0.25">
      <c r="A2372" s="38" t="s">
        <v>5189</v>
      </c>
      <c r="B2372" s="39" t="s">
        <v>4739</v>
      </c>
      <c r="C2372" s="40" t="s">
        <v>4740</v>
      </c>
      <c r="D2372" s="57"/>
      <c r="E2372" s="45">
        <v>5</v>
      </c>
      <c r="F2372" s="45">
        <v>5531009.5</v>
      </c>
      <c r="G2372" s="42">
        <f t="shared" si="121"/>
        <v>212.7311346153846</v>
      </c>
      <c r="H2372" s="43">
        <f t="shared" si="120"/>
        <v>1106201.8999999999</v>
      </c>
      <c r="I2372" s="57"/>
      <c r="J2372" s="58"/>
      <c r="K2372" s="58"/>
      <c r="L2372" s="57" t="s">
        <v>7419</v>
      </c>
      <c r="M2372" s="57"/>
      <c r="N2372" t="s">
        <v>10939</v>
      </c>
      <c r="T2372" s="2">
        <v>5</v>
      </c>
      <c r="U2372" s="2">
        <f t="shared" si="122"/>
        <v>0</v>
      </c>
    </row>
    <row r="2373" spans="1:21" customFormat="1" ht="15" x14ac:dyDescent="0.25">
      <c r="A2373" s="38" t="s">
        <v>5189</v>
      </c>
      <c r="B2373" s="39" t="s">
        <v>4741</v>
      </c>
      <c r="C2373" s="40" t="s">
        <v>4742</v>
      </c>
      <c r="D2373" s="57"/>
      <c r="E2373" s="45">
        <v>9</v>
      </c>
      <c r="F2373" s="45">
        <v>3600000</v>
      </c>
      <c r="G2373" s="42">
        <f t="shared" si="121"/>
        <v>138.46153846153845</v>
      </c>
      <c r="H2373" s="43">
        <f t="shared" ref="H2373:H2436" si="123">IFERROR(F2373/E2373,0)</f>
        <v>400000</v>
      </c>
      <c r="I2373" s="57"/>
      <c r="J2373" s="58"/>
      <c r="K2373" s="58"/>
      <c r="L2373" s="57" t="s">
        <v>7419</v>
      </c>
      <c r="M2373" s="57"/>
      <c r="N2373" t="s">
        <v>10939</v>
      </c>
      <c r="T2373" s="2">
        <v>0</v>
      </c>
      <c r="U2373" s="2">
        <f t="shared" si="122"/>
        <v>9</v>
      </c>
    </row>
    <row r="2374" spans="1:21" customFormat="1" ht="15" x14ac:dyDescent="0.25">
      <c r="A2374" s="38" t="s">
        <v>5189</v>
      </c>
      <c r="B2374" s="39" t="s">
        <v>4743</v>
      </c>
      <c r="C2374" s="40" t="s">
        <v>4744</v>
      </c>
      <c r="D2374" s="57"/>
      <c r="E2374" s="45">
        <v>50</v>
      </c>
      <c r="F2374" s="45">
        <v>1150000</v>
      </c>
      <c r="G2374" s="42">
        <f t="shared" ref="G2374:G2437" si="124">+F2374/$G$1</f>
        <v>44.230769230769234</v>
      </c>
      <c r="H2374" s="43">
        <f t="shared" si="123"/>
        <v>23000</v>
      </c>
      <c r="I2374" s="57"/>
      <c r="J2374" s="58"/>
      <c r="K2374" s="58"/>
      <c r="L2374" s="57" t="s">
        <v>7419</v>
      </c>
      <c r="M2374" s="57"/>
      <c r="N2374" t="s">
        <v>10939</v>
      </c>
      <c r="T2374" s="2">
        <v>50</v>
      </c>
      <c r="U2374" s="2">
        <f t="shared" ref="U2374:U2437" si="125">+E2374-T2374</f>
        <v>0</v>
      </c>
    </row>
    <row r="2375" spans="1:21" customFormat="1" ht="15" x14ac:dyDescent="0.25">
      <c r="A2375" s="38" t="s">
        <v>5189</v>
      </c>
      <c r="B2375" s="39" t="s">
        <v>4745</v>
      </c>
      <c r="C2375" s="40" t="s">
        <v>4746</v>
      </c>
      <c r="D2375" s="57"/>
      <c r="E2375" s="45">
        <v>2</v>
      </c>
      <c r="F2375" s="45">
        <v>6761200</v>
      </c>
      <c r="G2375" s="42">
        <f t="shared" si="124"/>
        <v>260.04615384615386</v>
      </c>
      <c r="H2375" s="43">
        <f t="shared" si="123"/>
        <v>3380600</v>
      </c>
      <c r="I2375" s="57"/>
      <c r="J2375" s="58"/>
      <c r="K2375" s="58"/>
      <c r="L2375" s="57" t="s">
        <v>7419</v>
      </c>
      <c r="M2375" s="57"/>
      <c r="N2375" t="s">
        <v>10939</v>
      </c>
      <c r="T2375" s="2">
        <v>0</v>
      </c>
      <c r="U2375" s="2">
        <f t="shared" si="125"/>
        <v>2</v>
      </c>
    </row>
    <row r="2376" spans="1:21" customFormat="1" ht="15" x14ac:dyDescent="0.25">
      <c r="A2376" s="38" t="s">
        <v>5189</v>
      </c>
      <c r="B2376" s="39" t="s">
        <v>4747</v>
      </c>
      <c r="C2376" s="40" t="s">
        <v>4748</v>
      </c>
      <c r="D2376" s="57"/>
      <c r="E2376" s="45">
        <v>1</v>
      </c>
      <c r="F2376" s="45">
        <v>275000</v>
      </c>
      <c r="G2376" s="42">
        <f t="shared" si="124"/>
        <v>10.576923076923077</v>
      </c>
      <c r="H2376" s="43">
        <f t="shared" si="123"/>
        <v>275000</v>
      </c>
      <c r="I2376" s="57"/>
      <c r="J2376" s="58"/>
      <c r="K2376" s="58"/>
      <c r="L2376" s="57" t="s">
        <v>7419</v>
      </c>
      <c r="M2376" s="57"/>
      <c r="N2376" t="s">
        <v>10939</v>
      </c>
      <c r="T2376" s="2">
        <v>1</v>
      </c>
      <c r="U2376" s="2">
        <f t="shared" si="125"/>
        <v>0</v>
      </c>
    </row>
    <row r="2377" spans="1:21" customFormat="1" ht="15" x14ac:dyDescent="0.25">
      <c r="A2377" s="38" t="s">
        <v>5189</v>
      </c>
      <c r="B2377" s="39" t="s">
        <v>4749</v>
      </c>
      <c r="C2377" s="40" t="s">
        <v>4750</v>
      </c>
      <c r="D2377" s="57"/>
      <c r="E2377" s="45">
        <v>7</v>
      </c>
      <c r="F2377" s="45">
        <v>9520000</v>
      </c>
      <c r="G2377" s="42">
        <f t="shared" si="124"/>
        <v>366.15384615384613</v>
      </c>
      <c r="H2377" s="43">
        <f t="shared" si="123"/>
        <v>1360000</v>
      </c>
      <c r="I2377" s="57"/>
      <c r="J2377" s="58"/>
      <c r="K2377" s="58"/>
      <c r="L2377" s="57" t="s">
        <v>7419</v>
      </c>
      <c r="M2377" s="57"/>
      <c r="N2377" t="s">
        <v>10939</v>
      </c>
      <c r="T2377" s="2">
        <v>3</v>
      </c>
      <c r="U2377" s="2">
        <f t="shared" si="125"/>
        <v>4</v>
      </c>
    </row>
    <row r="2378" spans="1:21" customFormat="1" ht="15" x14ac:dyDescent="0.25">
      <c r="A2378" s="38" t="s">
        <v>5189</v>
      </c>
      <c r="B2378" s="39" t="s">
        <v>4751</v>
      </c>
      <c r="C2378" s="40" t="s">
        <v>4752</v>
      </c>
      <c r="D2378" s="57"/>
      <c r="E2378" s="45">
        <v>50</v>
      </c>
      <c r="F2378" s="45">
        <v>350000</v>
      </c>
      <c r="G2378" s="42">
        <f t="shared" si="124"/>
        <v>13.461538461538462</v>
      </c>
      <c r="H2378" s="43">
        <f t="shared" si="123"/>
        <v>7000</v>
      </c>
      <c r="I2378" s="57"/>
      <c r="J2378" s="58"/>
      <c r="K2378" s="58"/>
      <c r="L2378" s="57" t="s">
        <v>7419</v>
      </c>
      <c r="M2378" s="57"/>
      <c r="N2378" t="s">
        <v>10939</v>
      </c>
      <c r="T2378" s="2">
        <v>48</v>
      </c>
      <c r="U2378" s="2">
        <f t="shared" si="125"/>
        <v>2</v>
      </c>
    </row>
    <row r="2379" spans="1:21" customFormat="1" ht="15" x14ac:dyDescent="0.25">
      <c r="A2379" s="38" t="s">
        <v>5189</v>
      </c>
      <c r="B2379" s="39" t="s">
        <v>4753</v>
      </c>
      <c r="C2379" s="40" t="s">
        <v>4754</v>
      </c>
      <c r="D2379" s="57"/>
      <c r="E2379" s="45">
        <v>1</v>
      </c>
      <c r="F2379" s="45">
        <v>2195281</v>
      </c>
      <c r="G2379" s="42">
        <f t="shared" si="124"/>
        <v>84.433884615384613</v>
      </c>
      <c r="H2379" s="43">
        <f t="shared" si="123"/>
        <v>2195281</v>
      </c>
      <c r="I2379" s="57"/>
      <c r="J2379" s="58"/>
      <c r="K2379" s="58"/>
      <c r="L2379" s="57" t="s">
        <v>7419</v>
      </c>
      <c r="M2379" s="57"/>
      <c r="N2379" t="s">
        <v>10939</v>
      </c>
      <c r="T2379" s="2">
        <v>0</v>
      </c>
      <c r="U2379" s="2">
        <f t="shared" si="125"/>
        <v>1</v>
      </c>
    </row>
    <row r="2380" spans="1:21" customFormat="1" ht="15" x14ac:dyDescent="0.25">
      <c r="A2380" s="38" t="s">
        <v>5189</v>
      </c>
      <c r="B2380" s="39" t="s">
        <v>4755</v>
      </c>
      <c r="C2380" s="40" t="s">
        <v>4756</v>
      </c>
      <c r="D2380" s="57"/>
      <c r="E2380" s="45">
        <v>4</v>
      </c>
      <c r="F2380" s="45">
        <v>15213900</v>
      </c>
      <c r="G2380" s="42">
        <f t="shared" si="124"/>
        <v>585.15</v>
      </c>
      <c r="H2380" s="43">
        <f t="shared" si="123"/>
        <v>3803475</v>
      </c>
      <c r="I2380" s="57"/>
      <c r="J2380" s="58"/>
      <c r="K2380" s="58"/>
      <c r="L2380" s="57" t="s">
        <v>7419</v>
      </c>
      <c r="M2380" s="57"/>
      <c r="N2380" t="s">
        <v>10939</v>
      </c>
      <c r="T2380" s="2">
        <v>0</v>
      </c>
      <c r="U2380" s="2">
        <f t="shared" si="125"/>
        <v>4</v>
      </c>
    </row>
    <row r="2381" spans="1:21" customFormat="1" ht="15" x14ac:dyDescent="0.25">
      <c r="A2381" s="38" t="s">
        <v>5189</v>
      </c>
      <c r="B2381" s="39" t="s">
        <v>4757</v>
      </c>
      <c r="C2381" s="40" t="s">
        <v>4758</v>
      </c>
      <c r="D2381" s="57"/>
      <c r="E2381" s="45">
        <v>4</v>
      </c>
      <c r="F2381" s="45">
        <v>8800000</v>
      </c>
      <c r="G2381" s="42">
        <f t="shared" si="124"/>
        <v>338.46153846153845</v>
      </c>
      <c r="H2381" s="43">
        <f t="shared" si="123"/>
        <v>2200000</v>
      </c>
      <c r="I2381" s="57"/>
      <c r="J2381" s="58"/>
      <c r="K2381" s="58"/>
      <c r="L2381" s="57" t="s">
        <v>7419</v>
      </c>
      <c r="M2381" s="57"/>
      <c r="N2381" t="s">
        <v>10939</v>
      </c>
      <c r="T2381" s="2">
        <v>4</v>
      </c>
      <c r="U2381" s="2">
        <f t="shared" si="125"/>
        <v>0</v>
      </c>
    </row>
    <row r="2382" spans="1:21" customFormat="1" ht="15" x14ac:dyDescent="0.25">
      <c r="A2382" s="38" t="s">
        <v>5189</v>
      </c>
      <c r="B2382" s="39" t="s">
        <v>4759</v>
      </c>
      <c r="C2382" s="40" t="s">
        <v>4760</v>
      </c>
      <c r="D2382" s="57"/>
      <c r="E2382" s="45">
        <v>3</v>
      </c>
      <c r="F2382" s="45">
        <v>48750000</v>
      </c>
      <c r="G2382" s="42">
        <f t="shared" si="124"/>
        <v>1875</v>
      </c>
      <c r="H2382" s="43">
        <f t="shared" si="123"/>
        <v>16250000</v>
      </c>
      <c r="I2382" s="57"/>
      <c r="J2382" s="58"/>
      <c r="K2382" s="58"/>
      <c r="L2382" s="57" t="s">
        <v>7419</v>
      </c>
      <c r="M2382" s="57"/>
      <c r="N2382" t="s">
        <v>10939</v>
      </c>
      <c r="T2382" s="2">
        <v>3</v>
      </c>
      <c r="U2382" s="2">
        <f t="shared" si="125"/>
        <v>0</v>
      </c>
    </row>
    <row r="2383" spans="1:21" customFormat="1" ht="15" x14ac:dyDescent="0.25">
      <c r="A2383" s="38" t="s">
        <v>5189</v>
      </c>
      <c r="B2383" s="39" t="s">
        <v>4761</v>
      </c>
      <c r="C2383" s="40" t="s">
        <v>4762</v>
      </c>
      <c r="D2383" s="57"/>
      <c r="E2383" s="45">
        <v>2</v>
      </c>
      <c r="F2383" s="45">
        <v>36500000</v>
      </c>
      <c r="G2383" s="42">
        <f t="shared" si="124"/>
        <v>1403.8461538461538</v>
      </c>
      <c r="H2383" s="43">
        <f t="shared" si="123"/>
        <v>18250000</v>
      </c>
      <c r="I2383" s="57"/>
      <c r="J2383" s="58"/>
      <c r="K2383" s="58"/>
      <c r="L2383" s="57" t="s">
        <v>7419</v>
      </c>
      <c r="M2383" s="57"/>
      <c r="N2383" t="s">
        <v>10939</v>
      </c>
      <c r="T2383" s="2">
        <v>2</v>
      </c>
      <c r="U2383" s="2">
        <f t="shared" si="125"/>
        <v>0</v>
      </c>
    </row>
    <row r="2384" spans="1:21" customFormat="1" ht="15" x14ac:dyDescent="0.25">
      <c r="A2384" s="38" t="s">
        <v>5189</v>
      </c>
      <c r="B2384" s="39" t="s">
        <v>4763</v>
      </c>
      <c r="C2384" s="40" t="s">
        <v>4764</v>
      </c>
      <c r="D2384" s="57"/>
      <c r="E2384" s="45">
        <v>3</v>
      </c>
      <c r="F2384" s="45">
        <v>48750000</v>
      </c>
      <c r="G2384" s="42">
        <f t="shared" si="124"/>
        <v>1875</v>
      </c>
      <c r="H2384" s="43">
        <f t="shared" si="123"/>
        <v>16250000</v>
      </c>
      <c r="I2384" s="57"/>
      <c r="J2384" s="58"/>
      <c r="K2384" s="58"/>
      <c r="L2384" s="57" t="s">
        <v>7419</v>
      </c>
      <c r="M2384" s="57"/>
      <c r="N2384" t="s">
        <v>10939</v>
      </c>
      <c r="T2384" s="2">
        <v>3</v>
      </c>
      <c r="U2384" s="2">
        <f t="shared" si="125"/>
        <v>0</v>
      </c>
    </row>
    <row r="2385" spans="1:21" customFormat="1" ht="15" x14ac:dyDescent="0.25">
      <c r="A2385" s="38" t="s">
        <v>5189</v>
      </c>
      <c r="B2385" s="39" t="s">
        <v>4765</v>
      </c>
      <c r="C2385" s="40" t="s">
        <v>4766</v>
      </c>
      <c r="D2385" s="57"/>
      <c r="E2385" s="45">
        <v>2</v>
      </c>
      <c r="F2385" s="45">
        <v>36500000</v>
      </c>
      <c r="G2385" s="42">
        <f t="shared" si="124"/>
        <v>1403.8461538461538</v>
      </c>
      <c r="H2385" s="43">
        <f t="shared" si="123"/>
        <v>18250000</v>
      </c>
      <c r="I2385" s="57"/>
      <c r="J2385" s="58"/>
      <c r="K2385" s="58"/>
      <c r="L2385" s="57" t="s">
        <v>7419</v>
      </c>
      <c r="M2385" s="57"/>
      <c r="N2385" t="s">
        <v>10939</v>
      </c>
      <c r="T2385" s="2">
        <v>2</v>
      </c>
      <c r="U2385" s="2">
        <f t="shared" si="125"/>
        <v>0</v>
      </c>
    </row>
    <row r="2386" spans="1:21" customFormat="1" ht="15" x14ac:dyDescent="0.25">
      <c r="A2386" s="38" t="s">
        <v>5189</v>
      </c>
      <c r="B2386" s="39" t="s">
        <v>4767</v>
      </c>
      <c r="C2386" s="40" t="s">
        <v>4768</v>
      </c>
      <c r="D2386" s="57"/>
      <c r="E2386" s="45">
        <v>6</v>
      </c>
      <c r="F2386" s="45">
        <v>660000</v>
      </c>
      <c r="G2386" s="42">
        <f t="shared" si="124"/>
        <v>25.384615384615383</v>
      </c>
      <c r="H2386" s="43">
        <f t="shared" si="123"/>
        <v>110000</v>
      </c>
      <c r="I2386" s="57"/>
      <c r="J2386" s="58"/>
      <c r="K2386" s="58"/>
      <c r="L2386" s="57" t="s">
        <v>7419</v>
      </c>
      <c r="M2386" s="57"/>
      <c r="N2386" t="s">
        <v>10939</v>
      </c>
      <c r="T2386" s="2">
        <v>0</v>
      </c>
      <c r="U2386" s="2">
        <f t="shared" si="125"/>
        <v>6</v>
      </c>
    </row>
    <row r="2387" spans="1:21" customFormat="1" ht="15" x14ac:dyDescent="0.25">
      <c r="A2387" s="38" t="s">
        <v>5189</v>
      </c>
      <c r="B2387" s="39" t="s">
        <v>4769</v>
      </c>
      <c r="C2387" s="40" t="s">
        <v>4770</v>
      </c>
      <c r="D2387" s="57"/>
      <c r="E2387" s="45">
        <v>8</v>
      </c>
      <c r="F2387" s="45">
        <v>880000</v>
      </c>
      <c r="G2387" s="42">
        <f t="shared" si="124"/>
        <v>33.846153846153847</v>
      </c>
      <c r="H2387" s="43">
        <f t="shared" si="123"/>
        <v>110000</v>
      </c>
      <c r="I2387" s="57"/>
      <c r="J2387" s="58"/>
      <c r="K2387" s="58"/>
      <c r="L2387" s="57" t="s">
        <v>7419</v>
      </c>
      <c r="M2387" s="57"/>
      <c r="N2387" t="s">
        <v>10939</v>
      </c>
      <c r="T2387" s="2">
        <v>0</v>
      </c>
      <c r="U2387" s="2">
        <f t="shared" si="125"/>
        <v>8</v>
      </c>
    </row>
    <row r="2388" spans="1:21" customFormat="1" ht="15" x14ac:dyDescent="0.25">
      <c r="A2388" s="38" t="s">
        <v>5189</v>
      </c>
      <c r="B2388" s="39" t="s">
        <v>4771</v>
      </c>
      <c r="C2388" s="40" t="s">
        <v>4772</v>
      </c>
      <c r="D2388" s="57"/>
      <c r="E2388" s="45">
        <v>34</v>
      </c>
      <c r="F2388" s="45">
        <v>9350000</v>
      </c>
      <c r="G2388" s="42">
        <f t="shared" si="124"/>
        <v>359.61538461538464</v>
      </c>
      <c r="H2388" s="43">
        <f t="shared" si="123"/>
        <v>275000</v>
      </c>
      <c r="I2388" s="57"/>
      <c r="J2388" s="58"/>
      <c r="K2388" s="58"/>
      <c r="L2388" s="57" t="s">
        <v>7419</v>
      </c>
      <c r="M2388" s="57"/>
      <c r="N2388" t="s">
        <v>10939</v>
      </c>
      <c r="T2388" s="2">
        <v>23</v>
      </c>
      <c r="U2388" s="2">
        <f t="shared" si="125"/>
        <v>11</v>
      </c>
    </row>
    <row r="2389" spans="1:21" customFormat="1" ht="15" x14ac:dyDescent="0.25">
      <c r="A2389" s="38" t="s">
        <v>5189</v>
      </c>
      <c r="B2389" s="39" t="s">
        <v>4773</v>
      </c>
      <c r="C2389" s="40" t="s">
        <v>4774</v>
      </c>
      <c r="D2389" s="57"/>
      <c r="E2389" s="45">
        <v>50</v>
      </c>
      <c r="F2389" s="45">
        <v>710000</v>
      </c>
      <c r="G2389" s="42">
        <f t="shared" si="124"/>
        <v>27.307692307692307</v>
      </c>
      <c r="H2389" s="43">
        <f t="shared" si="123"/>
        <v>14200</v>
      </c>
      <c r="I2389" s="57"/>
      <c r="J2389" s="58"/>
      <c r="K2389" s="58"/>
      <c r="L2389" s="57" t="s">
        <v>7419</v>
      </c>
      <c r="M2389" s="57"/>
      <c r="N2389" t="s">
        <v>10939</v>
      </c>
      <c r="T2389" s="2">
        <v>0</v>
      </c>
      <c r="U2389" s="2">
        <f t="shared" si="125"/>
        <v>50</v>
      </c>
    </row>
    <row r="2390" spans="1:21" customFormat="1" ht="15" x14ac:dyDescent="0.25">
      <c r="A2390" s="38" t="s">
        <v>5189</v>
      </c>
      <c r="B2390" s="39" t="s">
        <v>4775</v>
      </c>
      <c r="C2390" s="40" t="s">
        <v>4776</v>
      </c>
      <c r="D2390" s="57"/>
      <c r="E2390" s="45">
        <v>7</v>
      </c>
      <c r="F2390" s="45">
        <v>42000</v>
      </c>
      <c r="G2390" s="42">
        <f t="shared" si="124"/>
        <v>1.6153846153846154</v>
      </c>
      <c r="H2390" s="43">
        <f t="shared" si="123"/>
        <v>6000</v>
      </c>
      <c r="I2390" s="57"/>
      <c r="J2390" s="58"/>
      <c r="K2390" s="58"/>
      <c r="L2390" s="57" t="s">
        <v>7419</v>
      </c>
      <c r="M2390" s="57"/>
      <c r="N2390" t="s">
        <v>10939</v>
      </c>
      <c r="T2390" s="2">
        <v>0</v>
      </c>
      <c r="U2390" s="2">
        <f t="shared" si="125"/>
        <v>7</v>
      </c>
    </row>
    <row r="2391" spans="1:21" customFormat="1" ht="15" x14ac:dyDescent="0.25">
      <c r="A2391" s="38" t="s">
        <v>5189</v>
      </c>
      <c r="B2391" s="39" t="s">
        <v>4777</v>
      </c>
      <c r="C2391" s="40" t="s">
        <v>4778</v>
      </c>
      <c r="D2391" s="57"/>
      <c r="E2391" s="45">
        <v>10</v>
      </c>
      <c r="F2391" s="45">
        <v>16200000</v>
      </c>
      <c r="G2391" s="42">
        <f t="shared" si="124"/>
        <v>623.07692307692309</v>
      </c>
      <c r="H2391" s="43">
        <f t="shared" si="123"/>
        <v>1620000</v>
      </c>
      <c r="I2391" s="57"/>
      <c r="J2391" s="58"/>
      <c r="K2391" s="58"/>
      <c r="L2391" s="57" t="s">
        <v>7419</v>
      </c>
      <c r="M2391" s="57"/>
      <c r="N2391" t="s">
        <v>10939</v>
      </c>
      <c r="T2391" s="2">
        <v>9</v>
      </c>
      <c r="U2391" s="2">
        <f t="shared" si="125"/>
        <v>1</v>
      </c>
    </row>
    <row r="2392" spans="1:21" customFormat="1" ht="15" x14ac:dyDescent="0.25">
      <c r="A2392" s="38" t="s">
        <v>5189</v>
      </c>
      <c r="B2392" s="39" t="s">
        <v>4779</v>
      </c>
      <c r="C2392" s="40" t="s">
        <v>4780</v>
      </c>
      <c r="D2392" s="57"/>
      <c r="E2392" s="45">
        <v>4</v>
      </c>
      <c r="F2392" s="45">
        <v>5000000</v>
      </c>
      <c r="G2392" s="42">
        <f t="shared" si="124"/>
        <v>192.30769230769232</v>
      </c>
      <c r="H2392" s="43">
        <f t="shared" si="123"/>
        <v>1250000</v>
      </c>
      <c r="I2392" s="57"/>
      <c r="J2392" s="58"/>
      <c r="K2392" s="58"/>
      <c r="L2392" s="57" t="s">
        <v>7419</v>
      </c>
      <c r="M2392" s="57"/>
      <c r="N2392" t="s">
        <v>10939</v>
      </c>
      <c r="T2392" s="2">
        <v>1</v>
      </c>
      <c r="U2392" s="2">
        <f t="shared" si="125"/>
        <v>3</v>
      </c>
    </row>
    <row r="2393" spans="1:21" customFormat="1" ht="15" x14ac:dyDescent="0.25">
      <c r="A2393" s="38" t="s">
        <v>5189</v>
      </c>
      <c r="B2393" s="39" t="s">
        <v>4781</v>
      </c>
      <c r="C2393" s="40" t="s">
        <v>4782</v>
      </c>
      <c r="D2393" s="57"/>
      <c r="E2393" s="45">
        <v>1</v>
      </c>
      <c r="F2393" s="45">
        <v>2070000</v>
      </c>
      <c r="G2393" s="42">
        <f t="shared" si="124"/>
        <v>79.615384615384613</v>
      </c>
      <c r="H2393" s="43">
        <f t="shared" si="123"/>
        <v>2070000</v>
      </c>
      <c r="I2393" s="57"/>
      <c r="J2393" s="58"/>
      <c r="K2393" s="58"/>
      <c r="L2393" s="57" t="s">
        <v>7419</v>
      </c>
      <c r="M2393" s="57"/>
      <c r="N2393" t="s">
        <v>10939</v>
      </c>
      <c r="T2393" s="2">
        <v>1</v>
      </c>
      <c r="U2393" s="2">
        <f t="shared" si="125"/>
        <v>0</v>
      </c>
    </row>
    <row r="2394" spans="1:21" customFormat="1" ht="15" x14ac:dyDescent="0.25">
      <c r="A2394" s="38" t="s">
        <v>5189</v>
      </c>
      <c r="B2394" s="39" t="s">
        <v>4783</v>
      </c>
      <c r="C2394" s="40" t="s">
        <v>4784</v>
      </c>
      <c r="D2394" s="57"/>
      <c r="E2394" s="45">
        <v>6</v>
      </c>
      <c r="F2394" s="45">
        <v>9600000</v>
      </c>
      <c r="G2394" s="42">
        <f t="shared" si="124"/>
        <v>369.23076923076923</v>
      </c>
      <c r="H2394" s="43">
        <f t="shared" si="123"/>
        <v>1600000</v>
      </c>
      <c r="I2394" s="57"/>
      <c r="J2394" s="58"/>
      <c r="K2394" s="58"/>
      <c r="L2394" s="57" t="s">
        <v>7419</v>
      </c>
      <c r="M2394" s="57"/>
      <c r="N2394" t="s">
        <v>10939</v>
      </c>
      <c r="T2394" s="2">
        <v>3</v>
      </c>
      <c r="U2394" s="2">
        <f t="shared" si="125"/>
        <v>3</v>
      </c>
    </row>
    <row r="2395" spans="1:21" customFormat="1" ht="15" x14ac:dyDescent="0.25">
      <c r="A2395" s="38" t="s">
        <v>5189</v>
      </c>
      <c r="B2395" s="39" t="s">
        <v>4785</v>
      </c>
      <c r="C2395" s="40" t="s">
        <v>4786</v>
      </c>
      <c r="D2395" s="57"/>
      <c r="E2395" s="45">
        <v>1</v>
      </c>
      <c r="F2395" s="45">
        <v>3925000</v>
      </c>
      <c r="G2395" s="42">
        <f t="shared" si="124"/>
        <v>150.96153846153845</v>
      </c>
      <c r="H2395" s="43">
        <f t="shared" si="123"/>
        <v>3925000</v>
      </c>
      <c r="I2395" s="57"/>
      <c r="J2395" s="58"/>
      <c r="K2395" s="58"/>
      <c r="L2395" s="57" t="s">
        <v>7419</v>
      </c>
      <c r="M2395" s="57"/>
      <c r="N2395" t="s">
        <v>10939</v>
      </c>
      <c r="T2395" s="2">
        <v>1</v>
      </c>
      <c r="U2395" s="2">
        <f t="shared" si="125"/>
        <v>0</v>
      </c>
    </row>
    <row r="2396" spans="1:21" customFormat="1" ht="15" x14ac:dyDescent="0.25">
      <c r="A2396" s="38" t="s">
        <v>5189</v>
      </c>
      <c r="B2396" s="39" t="s">
        <v>4787</v>
      </c>
      <c r="C2396" s="40" t="s">
        <v>4788</v>
      </c>
      <c r="D2396" s="57"/>
      <c r="E2396" s="45">
        <v>5</v>
      </c>
      <c r="F2396" s="45">
        <v>900000</v>
      </c>
      <c r="G2396" s="42">
        <f t="shared" si="124"/>
        <v>34.615384615384613</v>
      </c>
      <c r="H2396" s="43">
        <f t="shared" si="123"/>
        <v>180000</v>
      </c>
      <c r="I2396" s="57"/>
      <c r="J2396" s="58"/>
      <c r="K2396" s="58"/>
      <c r="L2396" s="57" t="s">
        <v>7419</v>
      </c>
      <c r="M2396" s="57"/>
      <c r="N2396" t="s">
        <v>10939</v>
      </c>
      <c r="T2396" s="2">
        <v>0</v>
      </c>
      <c r="U2396" s="2">
        <f t="shared" si="125"/>
        <v>5</v>
      </c>
    </row>
    <row r="2397" spans="1:21" customFormat="1" ht="15" x14ac:dyDescent="0.25">
      <c r="A2397" s="38" t="s">
        <v>5189</v>
      </c>
      <c r="B2397" s="39" t="s">
        <v>4789</v>
      </c>
      <c r="C2397" s="40" t="s">
        <v>4790</v>
      </c>
      <c r="D2397" s="57"/>
      <c r="E2397" s="45">
        <v>5</v>
      </c>
      <c r="F2397" s="45">
        <v>1250000</v>
      </c>
      <c r="G2397" s="42">
        <f t="shared" si="124"/>
        <v>48.07692307692308</v>
      </c>
      <c r="H2397" s="43">
        <f t="shared" si="123"/>
        <v>250000</v>
      </c>
      <c r="I2397" s="57"/>
      <c r="J2397" s="58"/>
      <c r="K2397" s="58"/>
      <c r="L2397" s="57" t="s">
        <v>7419</v>
      </c>
      <c r="M2397" s="57"/>
      <c r="N2397" t="s">
        <v>10939</v>
      </c>
      <c r="T2397" s="2">
        <v>0</v>
      </c>
      <c r="U2397" s="2">
        <f t="shared" si="125"/>
        <v>5</v>
      </c>
    </row>
    <row r="2398" spans="1:21" customFormat="1" ht="15" x14ac:dyDescent="0.25">
      <c r="A2398" s="38" t="s">
        <v>5189</v>
      </c>
      <c r="B2398" s="39" t="s">
        <v>4791</v>
      </c>
      <c r="C2398" s="40" t="s">
        <v>4792</v>
      </c>
      <c r="D2398" s="57"/>
      <c r="E2398" s="45">
        <v>2</v>
      </c>
      <c r="F2398" s="45">
        <v>1900000</v>
      </c>
      <c r="G2398" s="42">
        <f t="shared" si="124"/>
        <v>73.07692307692308</v>
      </c>
      <c r="H2398" s="43">
        <f t="shared" si="123"/>
        <v>950000</v>
      </c>
      <c r="I2398" s="57"/>
      <c r="J2398" s="58"/>
      <c r="K2398" s="58"/>
      <c r="L2398" s="57" t="s">
        <v>7419</v>
      </c>
      <c r="M2398" s="57"/>
      <c r="N2398" t="s">
        <v>10939</v>
      </c>
      <c r="T2398" s="2">
        <v>0</v>
      </c>
      <c r="U2398" s="2">
        <f t="shared" si="125"/>
        <v>2</v>
      </c>
    </row>
    <row r="2399" spans="1:21" customFormat="1" ht="15" x14ac:dyDescent="0.25">
      <c r="A2399" s="38" t="s">
        <v>5189</v>
      </c>
      <c r="B2399" s="39" t="s">
        <v>4793</v>
      </c>
      <c r="C2399" s="40" t="s">
        <v>4794</v>
      </c>
      <c r="D2399" s="57"/>
      <c r="E2399" s="45">
        <v>4</v>
      </c>
      <c r="F2399" s="45">
        <v>1320000</v>
      </c>
      <c r="G2399" s="42">
        <f t="shared" si="124"/>
        <v>50.769230769230766</v>
      </c>
      <c r="H2399" s="43">
        <f t="shared" si="123"/>
        <v>330000</v>
      </c>
      <c r="I2399" s="57"/>
      <c r="J2399" s="58"/>
      <c r="K2399" s="58"/>
      <c r="L2399" s="57" t="s">
        <v>7419</v>
      </c>
      <c r="M2399" s="57"/>
      <c r="N2399" t="s">
        <v>10939</v>
      </c>
      <c r="T2399" s="2">
        <v>0</v>
      </c>
      <c r="U2399" s="2">
        <f t="shared" si="125"/>
        <v>4</v>
      </c>
    </row>
    <row r="2400" spans="1:21" customFormat="1" ht="15" x14ac:dyDescent="0.25">
      <c r="A2400" s="38" t="s">
        <v>5189</v>
      </c>
      <c r="B2400" s="39" t="s">
        <v>4795</v>
      </c>
      <c r="C2400" s="40" t="s">
        <v>4796</v>
      </c>
      <c r="D2400" s="57"/>
      <c r="E2400" s="45">
        <v>14</v>
      </c>
      <c r="F2400" s="45">
        <v>7000000</v>
      </c>
      <c r="G2400" s="42">
        <f t="shared" si="124"/>
        <v>269.23076923076923</v>
      </c>
      <c r="H2400" s="43">
        <f t="shared" si="123"/>
        <v>500000</v>
      </c>
      <c r="I2400" s="57"/>
      <c r="J2400" s="58"/>
      <c r="K2400" s="58"/>
      <c r="L2400" s="57" t="s">
        <v>7419</v>
      </c>
      <c r="M2400" s="57"/>
      <c r="N2400" t="s">
        <v>10939</v>
      </c>
      <c r="T2400" s="2">
        <v>0</v>
      </c>
      <c r="U2400" s="2">
        <f t="shared" si="125"/>
        <v>14</v>
      </c>
    </row>
    <row r="2401" spans="1:21" customFormat="1" ht="15" x14ac:dyDescent="0.25">
      <c r="A2401" s="38" t="s">
        <v>5189</v>
      </c>
      <c r="B2401" s="39" t="s">
        <v>4797</v>
      </c>
      <c r="C2401" s="40" t="s">
        <v>4798</v>
      </c>
      <c r="D2401" s="57"/>
      <c r="E2401" s="45">
        <v>2</v>
      </c>
      <c r="F2401" s="45">
        <v>1100000</v>
      </c>
      <c r="G2401" s="42">
        <f t="shared" si="124"/>
        <v>42.307692307692307</v>
      </c>
      <c r="H2401" s="43">
        <f t="shared" si="123"/>
        <v>550000</v>
      </c>
      <c r="I2401" s="57"/>
      <c r="J2401" s="58"/>
      <c r="K2401" s="58"/>
      <c r="L2401" s="57" t="s">
        <v>7419</v>
      </c>
      <c r="M2401" s="57"/>
      <c r="N2401" t="s">
        <v>10939</v>
      </c>
      <c r="T2401" s="2">
        <v>2</v>
      </c>
      <c r="U2401" s="2">
        <f t="shared" si="125"/>
        <v>0</v>
      </c>
    </row>
    <row r="2402" spans="1:21" customFormat="1" ht="15" x14ac:dyDescent="0.25">
      <c r="A2402" s="38" t="s">
        <v>5189</v>
      </c>
      <c r="B2402" s="39" t="s">
        <v>4799</v>
      </c>
      <c r="C2402" s="40" t="s">
        <v>4800</v>
      </c>
      <c r="D2402" s="57"/>
      <c r="E2402" s="45">
        <v>1</v>
      </c>
      <c r="F2402" s="45">
        <v>375000</v>
      </c>
      <c r="G2402" s="42">
        <f t="shared" si="124"/>
        <v>14.423076923076923</v>
      </c>
      <c r="H2402" s="43">
        <f t="shared" si="123"/>
        <v>375000</v>
      </c>
      <c r="I2402" s="57"/>
      <c r="J2402" s="58"/>
      <c r="K2402" s="58"/>
      <c r="L2402" s="57" t="s">
        <v>7419</v>
      </c>
      <c r="M2402" s="57"/>
      <c r="N2402" t="s">
        <v>10939</v>
      </c>
      <c r="T2402" s="2">
        <v>1</v>
      </c>
      <c r="U2402" s="2">
        <f t="shared" si="125"/>
        <v>0</v>
      </c>
    </row>
    <row r="2403" spans="1:21" customFormat="1" ht="15" x14ac:dyDescent="0.25">
      <c r="A2403" s="38" t="s">
        <v>5189</v>
      </c>
      <c r="B2403" s="39" t="s">
        <v>4801</v>
      </c>
      <c r="C2403" s="40" t="s">
        <v>4802</v>
      </c>
      <c r="D2403" s="57"/>
      <c r="E2403" s="45">
        <v>98</v>
      </c>
      <c r="F2403" s="45">
        <v>2940000</v>
      </c>
      <c r="G2403" s="42">
        <f t="shared" si="124"/>
        <v>113.07692307692308</v>
      </c>
      <c r="H2403" s="43">
        <f t="shared" si="123"/>
        <v>30000</v>
      </c>
      <c r="I2403" s="57"/>
      <c r="J2403" s="58"/>
      <c r="K2403" s="58"/>
      <c r="L2403" s="57" t="s">
        <v>7419</v>
      </c>
      <c r="M2403" s="57"/>
      <c r="N2403" t="s">
        <v>10939</v>
      </c>
      <c r="T2403" s="2">
        <v>98</v>
      </c>
      <c r="U2403" s="2">
        <f t="shared" si="125"/>
        <v>0</v>
      </c>
    </row>
    <row r="2404" spans="1:21" customFormat="1" ht="15" x14ac:dyDescent="0.25">
      <c r="A2404" s="38" t="s">
        <v>5189</v>
      </c>
      <c r="B2404" s="39" t="s">
        <v>4803</v>
      </c>
      <c r="C2404" s="40" t="s">
        <v>4804</v>
      </c>
      <c r="D2404" s="57"/>
      <c r="E2404" s="45">
        <v>100</v>
      </c>
      <c r="F2404" s="45">
        <v>3000000</v>
      </c>
      <c r="G2404" s="42">
        <f t="shared" si="124"/>
        <v>115.38461538461539</v>
      </c>
      <c r="H2404" s="43">
        <f t="shared" si="123"/>
        <v>30000</v>
      </c>
      <c r="I2404" s="57"/>
      <c r="J2404" s="58"/>
      <c r="K2404" s="58"/>
      <c r="L2404" s="57" t="s">
        <v>7419</v>
      </c>
      <c r="M2404" s="57"/>
      <c r="N2404" t="s">
        <v>10939</v>
      </c>
      <c r="T2404" s="2">
        <v>53</v>
      </c>
      <c r="U2404" s="2">
        <f t="shared" si="125"/>
        <v>47</v>
      </c>
    </row>
    <row r="2405" spans="1:21" customFormat="1" ht="15" x14ac:dyDescent="0.25">
      <c r="A2405" s="38" t="s">
        <v>5189</v>
      </c>
      <c r="B2405" s="39" t="s">
        <v>4805</v>
      </c>
      <c r="C2405" s="40" t="s">
        <v>4806</v>
      </c>
      <c r="D2405" s="57"/>
      <c r="E2405" s="45">
        <v>10</v>
      </c>
      <c r="F2405" s="45">
        <v>2450000</v>
      </c>
      <c r="G2405" s="42">
        <f t="shared" si="124"/>
        <v>94.230769230769226</v>
      </c>
      <c r="H2405" s="43">
        <f t="shared" si="123"/>
        <v>245000</v>
      </c>
      <c r="I2405" s="57"/>
      <c r="J2405" s="58"/>
      <c r="K2405" s="58"/>
      <c r="L2405" s="57" t="s">
        <v>7419</v>
      </c>
      <c r="M2405" s="57"/>
      <c r="N2405" t="s">
        <v>10939</v>
      </c>
      <c r="T2405" s="2">
        <v>10</v>
      </c>
      <c r="U2405" s="2">
        <f t="shared" si="125"/>
        <v>0</v>
      </c>
    </row>
    <row r="2406" spans="1:21" customFormat="1" ht="15" x14ac:dyDescent="0.25">
      <c r="A2406" s="38" t="s">
        <v>5189</v>
      </c>
      <c r="B2406" s="39" t="s">
        <v>4807</v>
      </c>
      <c r="C2406" s="40" t="s">
        <v>4808</v>
      </c>
      <c r="D2406" s="57"/>
      <c r="E2406" s="45">
        <v>10</v>
      </c>
      <c r="F2406" s="45">
        <v>4400000</v>
      </c>
      <c r="G2406" s="42">
        <f t="shared" si="124"/>
        <v>169.23076923076923</v>
      </c>
      <c r="H2406" s="43">
        <f t="shared" si="123"/>
        <v>440000</v>
      </c>
      <c r="I2406" s="57"/>
      <c r="J2406" s="58"/>
      <c r="K2406" s="58"/>
      <c r="L2406" s="57" t="s">
        <v>7419</v>
      </c>
      <c r="M2406" s="57"/>
      <c r="N2406" t="s">
        <v>10939</v>
      </c>
      <c r="T2406" s="2">
        <v>9</v>
      </c>
      <c r="U2406" s="2">
        <f t="shared" si="125"/>
        <v>1</v>
      </c>
    </row>
    <row r="2407" spans="1:21" customFormat="1" ht="15" x14ac:dyDescent="0.25">
      <c r="A2407" s="38" t="s">
        <v>5189</v>
      </c>
      <c r="B2407" s="39" t="s">
        <v>4809</v>
      </c>
      <c r="C2407" s="40" t="s">
        <v>4810</v>
      </c>
      <c r="D2407" s="57"/>
      <c r="E2407" s="45">
        <v>4</v>
      </c>
      <c r="F2407" s="45">
        <v>16236400</v>
      </c>
      <c r="G2407" s="42">
        <f t="shared" si="124"/>
        <v>624.47692307692307</v>
      </c>
      <c r="H2407" s="43">
        <f t="shared" si="123"/>
        <v>4059100</v>
      </c>
      <c r="I2407" s="57"/>
      <c r="J2407" s="58"/>
      <c r="K2407" s="58"/>
      <c r="L2407" s="57" t="s">
        <v>7419</v>
      </c>
      <c r="M2407" s="57"/>
      <c r="N2407" t="s">
        <v>10939</v>
      </c>
      <c r="T2407" s="2">
        <v>0</v>
      </c>
      <c r="U2407" s="2">
        <f t="shared" si="125"/>
        <v>4</v>
      </c>
    </row>
    <row r="2408" spans="1:21" customFormat="1" ht="15" x14ac:dyDescent="0.25">
      <c r="A2408" s="38" t="s">
        <v>5189</v>
      </c>
      <c r="B2408" s="39" t="s">
        <v>4811</v>
      </c>
      <c r="C2408" s="40" t="s">
        <v>4812</v>
      </c>
      <c r="D2408" s="57"/>
      <c r="E2408" s="45">
        <v>2</v>
      </c>
      <c r="F2408" s="45">
        <v>9200000</v>
      </c>
      <c r="G2408" s="42">
        <f t="shared" si="124"/>
        <v>353.84615384615387</v>
      </c>
      <c r="H2408" s="43">
        <f t="shared" si="123"/>
        <v>4600000</v>
      </c>
      <c r="I2408" s="57"/>
      <c r="J2408" s="58"/>
      <c r="K2408" s="58"/>
      <c r="L2408" s="57" t="s">
        <v>7419</v>
      </c>
      <c r="M2408" s="57"/>
      <c r="N2408" t="s">
        <v>10939</v>
      </c>
      <c r="T2408" s="2">
        <v>2</v>
      </c>
      <c r="U2408" s="2">
        <f t="shared" si="125"/>
        <v>0</v>
      </c>
    </row>
    <row r="2409" spans="1:21" customFormat="1" ht="15" x14ac:dyDescent="0.25">
      <c r="A2409" s="38" t="s">
        <v>5189</v>
      </c>
      <c r="B2409" s="39" t="s">
        <v>4813</v>
      </c>
      <c r="C2409" s="40" t="s">
        <v>4814</v>
      </c>
      <c r="D2409" s="57"/>
      <c r="E2409" s="45">
        <v>35</v>
      </c>
      <c r="F2409" s="45">
        <v>1190000</v>
      </c>
      <c r="G2409" s="42">
        <f t="shared" si="124"/>
        <v>45.769230769230766</v>
      </c>
      <c r="H2409" s="43">
        <f t="shared" si="123"/>
        <v>34000</v>
      </c>
      <c r="I2409" s="57"/>
      <c r="J2409" s="58"/>
      <c r="K2409" s="58"/>
      <c r="L2409" s="57" t="s">
        <v>7419</v>
      </c>
      <c r="M2409" s="57"/>
      <c r="N2409" t="s">
        <v>10939</v>
      </c>
      <c r="T2409" s="2">
        <v>0</v>
      </c>
      <c r="U2409" s="2">
        <f t="shared" si="125"/>
        <v>35</v>
      </c>
    </row>
    <row r="2410" spans="1:21" customFormat="1" ht="15" x14ac:dyDescent="0.25">
      <c r="A2410" s="38" t="s">
        <v>5189</v>
      </c>
      <c r="B2410" s="39" t="s">
        <v>4815</v>
      </c>
      <c r="C2410" s="40" t="s">
        <v>4816</v>
      </c>
      <c r="D2410" s="57"/>
      <c r="E2410" s="45">
        <v>18</v>
      </c>
      <c r="F2410" s="45">
        <v>6300000</v>
      </c>
      <c r="G2410" s="42">
        <f t="shared" si="124"/>
        <v>242.30769230769232</v>
      </c>
      <c r="H2410" s="43">
        <f t="shared" si="123"/>
        <v>350000</v>
      </c>
      <c r="I2410" s="57"/>
      <c r="J2410" s="58"/>
      <c r="K2410" s="58"/>
      <c r="L2410" s="57" t="s">
        <v>7419</v>
      </c>
      <c r="M2410" s="57"/>
      <c r="N2410" t="s">
        <v>10939</v>
      </c>
      <c r="T2410" s="2">
        <v>10</v>
      </c>
      <c r="U2410" s="2">
        <f t="shared" si="125"/>
        <v>8</v>
      </c>
    </row>
    <row r="2411" spans="1:21" customFormat="1" ht="15" x14ac:dyDescent="0.25">
      <c r="A2411" s="38" t="s">
        <v>5189</v>
      </c>
      <c r="B2411" s="39" t="s">
        <v>4817</v>
      </c>
      <c r="C2411" s="40" t="s">
        <v>4818</v>
      </c>
      <c r="D2411" s="57"/>
      <c r="E2411" s="45">
        <v>16</v>
      </c>
      <c r="F2411" s="45">
        <v>3840000</v>
      </c>
      <c r="G2411" s="42">
        <f t="shared" si="124"/>
        <v>147.69230769230768</v>
      </c>
      <c r="H2411" s="43">
        <f t="shared" si="123"/>
        <v>240000</v>
      </c>
      <c r="I2411" s="57"/>
      <c r="J2411" s="58"/>
      <c r="K2411" s="58"/>
      <c r="L2411" s="57" t="s">
        <v>7419</v>
      </c>
      <c r="M2411" s="57"/>
      <c r="N2411" t="s">
        <v>10939</v>
      </c>
      <c r="T2411" s="2">
        <v>0</v>
      </c>
      <c r="U2411" s="2">
        <f t="shared" si="125"/>
        <v>16</v>
      </c>
    </row>
    <row r="2412" spans="1:21" customFormat="1" ht="15" x14ac:dyDescent="0.25">
      <c r="A2412" s="38" t="s">
        <v>5189</v>
      </c>
      <c r="B2412" s="39" t="s">
        <v>4819</v>
      </c>
      <c r="C2412" s="40" t="s">
        <v>4820</v>
      </c>
      <c r="D2412" s="57"/>
      <c r="E2412" s="45">
        <v>2</v>
      </c>
      <c r="F2412" s="45">
        <v>4200000</v>
      </c>
      <c r="G2412" s="42">
        <f t="shared" si="124"/>
        <v>161.53846153846155</v>
      </c>
      <c r="H2412" s="43">
        <f t="shared" si="123"/>
        <v>2100000</v>
      </c>
      <c r="I2412" s="57"/>
      <c r="J2412" s="58"/>
      <c r="K2412" s="58"/>
      <c r="L2412" s="57" t="s">
        <v>7419</v>
      </c>
      <c r="M2412" s="57"/>
      <c r="N2412" t="s">
        <v>10939</v>
      </c>
      <c r="T2412" s="2">
        <v>2</v>
      </c>
      <c r="U2412" s="2">
        <f t="shared" si="125"/>
        <v>0</v>
      </c>
    </row>
    <row r="2413" spans="1:21" customFormat="1" ht="15" x14ac:dyDescent="0.25">
      <c r="A2413" s="38" t="s">
        <v>5189</v>
      </c>
      <c r="B2413" s="39" t="s">
        <v>4821</v>
      </c>
      <c r="C2413" s="40" t="s">
        <v>4822</v>
      </c>
      <c r="D2413" s="57"/>
      <c r="E2413" s="45">
        <v>4</v>
      </c>
      <c r="F2413" s="45">
        <v>23600000</v>
      </c>
      <c r="G2413" s="42">
        <f t="shared" si="124"/>
        <v>907.69230769230774</v>
      </c>
      <c r="H2413" s="43">
        <f t="shared" si="123"/>
        <v>5900000</v>
      </c>
      <c r="I2413" s="57"/>
      <c r="J2413" s="58"/>
      <c r="K2413" s="58"/>
      <c r="L2413" s="57" t="s">
        <v>7419</v>
      </c>
      <c r="M2413" s="57"/>
      <c r="N2413" t="s">
        <v>10939</v>
      </c>
      <c r="T2413" s="2">
        <v>4</v>
      </c>
      <c r="U2413" s="2">
        <f t="shared" si="125"/>
        <v>0</v>
      </c>
    </row>
    <row r="2414" spans="1:21" customFormat="1" ht="15" x14ac:dyDescent="0.25">
      <c r="A2414" s="38" t="s">
        <v>5189</v>
      </c>
      <c r="B2414" s="39" t="s">
        <v>4823</v>
      </c>
      <c r="C2414" s="40" t="s">
        <v>4824</v>
      </c>
      <c r="D2414" s="57"/>
      <c r="E2414" s="45">
        <v>1</v>
      </c>
      <c r="F2414" s="45">
        <v>8705500</v>
      </c>
      <c r="G2414" s="42">
        <f t="shared" si="124"/>
        <v>334.82692307692309</v>
      </c>
      <c r="H2414" s="43">
        <f t="shared" si="123"/>
        <v>8705500</v>
      </c>
      <c r="I2414" s="57"/>
      <c r="J2414" s="58"/>
      <c r="K2414" s="58"/>
      <c r="L2414" s="57" t="s">
        <v>7419</v>
      </c>
      <c r="M2414" s="57"/>
      <c r="N2414" t="s">
        <v>10939</v>
      </c>
      <c r="T2414" s="2">
        <v>0</v>
      </c>
      <c r="U2414" s="2">
        <f t="shared" si="125"/>
        <v>1</v>
      </c>
    </row>
    <row r="2415" spans="1:21" customFormat="1" ht="15" x14ac:dyDescent="0.25">
      <c r="A2415" s="38" t="s">
        <v>5189</v>
      </c>
      <c r="B2415" s="39" t="s">
        <v>4825</v>
      </c>
      <c r="C2415" s="40" t="s">
        <v>4826</v>
      </c>
      <c r="D2415" s="57"/>
      <c r="E2415" s="45">
        <v>1</v>
      </c>
      <c r="F2415" s="45">
        <v>12317800</v>
      </c>
      <c r="G2415" s="42">
        <f t="shared" si="124"/>
        <v>473.76153846153846</v>
      </c>
      <c r="H2415" s="43">
        <f t="shared" si="123"/>
        <v>12317800</v>
      </c>
      <c r="I2415" s="57"/>
      <c r="J2415" s="58"/>
      <c r="K2415" s="58"/>
      <c r="L2415" s="57" t="s">
        <v>7419</v>
      </c>
      <c r="M2415" s="57"/>
      <c r="N2415" t="s">
        <v>10939</v>
      </c>
      <c r="T2415" s="2">
        <v>0</v>
      </c>
      <c r="U2415" s="2">
        <f t="shared" si="125"/>
        <v>1</v>
      </c>
    </row>
    <row r="2416" spans="1:21" customFormat="1" ht="15" x14ac:dyDescent="0.25">
      <c r="A2416" s="38" t="s">
        <v>5189</v>
      </c>
      <c r="B2416" s="39" t="s">
        <v>4827</v>
      </c>
      <c r="C2416" s="40" t="s">
        <v>4828</v>
      </c>
      <c r="D2416" s="57"/>
      <c r="E2416" s="45">
        <v>1</v>
      </c>
      <c r="F2416" s="45">
        <v>20775050</v>
      </c>
      <c r="G2416" s="42">
        <f t="shared" si="124"/>
        <v>799.0403846153846</v>
      </c>
      <c r="H2416" s="43">
        <f t="shared" si="123"/>
        <v>20775050</v>
      </c>
      <c r="I2416" s="57"/>
      <c r="J2416" s="58"/>
      <c r="K2416" s="58"/>
      <c r="L2416" s="57" t="s">
        <v>7419</v>
      </c>
      <c r="M2416" s="57"/>
      <c r="N2416" t="s">
        <v>10939</v>
      </c>
      <c r="T2416" s="2">
        <v>1</v>
      </c>
      <c r="U2416" s="2">
        <f t="shared" si="125"/>
        <v>0</v>
      </c>
    </row>
    <row r="2417" spans="1:21" customFormat="1" ht="15" x14ac:dyDescent="0.25">
      <c r="A2417" s="38" t="s">
        <v>5189</v>
      </c>
      <c r="B2417" s="39" t="s">
        <v>4829</v>
      </c>
      <c r="C2417" s="40" t="s">
        <v>4830</v>
      </c>
      <c r="D2417" s="57"/>
      <c r="E2417" s="45">
        <v>1</v>
      </c>
      <c r="F2417" s="45">
        <v>8796900</v>
      </c>
      <c r="G2417" s="42">
        <f t="shared" si="124"/>
        <v>338.34230769230771</v>
      </c>
      <c r="H2417" s="43">
        <f t="shared" si="123"/>
        <v>8796900</v>
      </c>
      <c r="I2417" s="57"/>
      <c r="J2417" s="58"/>
      <c r="K2417" s="58"/>
      <c r="L2417" s="57" t="s">
        <v>7419</v>
      </c>
      <c r="M2417" s="57"/>
      <c r="N2417" t="s">
        <v>10939</v>
      </c>
      <c r="T2417" s="2">
        <v>0</v>
      </c>
      <c r="U2417" s="2">
        <f t="shared" si="125"/>
        <v>1</v>
      </c>
    </row>
    <row r="2418" spans="1:21" customFormat="1" ht="15" x14ac:dyDescent="0.25">
      <c r="A2418" s="38" t="s">
        <v>5189</v>
      </c>
      <c r="B2418" s="39" t="s">
        <v>4831</v>
      </c>
      <c r="C2418" s="40" t="s">
        <v>4832</v>
      </c>
      <c r="D2418" s="57"/>
      <c r="E2418" s="45">
        <v>100</v>
      </c>
      <c r="F2418" s="45">
        <v>812400</v>
      </c>
      <c r="G2418" s="42">
        <f t="shared" si="124"/>
        <v>31.246153846153845</v>
      </c>
      <c r="H2418" s="43">
        <f t="shared" si="123"/>
        <v>8124</v>
      </c>
      <c r="I2418" s="57"/>
      <c r="J2418" s="58"/>
      <c r="K2418" s="58"/>
      <c r="L2418" s="57" t="s">
        <v>7419</v>
      </c>
      <c r="M2418" s="57"/>
      <c r="N2418" t="s">
        <v>10939</v>
      </c>
      <c r="T2418" s="2">
        <v>79</v>
      </c>
      <c r="U2418" s="2">
        <f t="shared" si="125"/>
        <v>21</v>
      </c>
    </row>
    <row r="2419" spans="1:21" customFormat="1" ht="15" x14ac:dyDescent="0.25">
      <c r="A2419" s="38" t="s">
        <v>5189</v>
      </c>
      <c r="B2419" s="39" t="s">
        <v>4833</v>
      </c>
      <c r="C2419" s="40" t="s">
        <v>4834</v>
      </c>
      <c r="D2419" s="57"/>
      <c r="E2419" s="45">
        <v>74</v>
      </c>
      <c r="F2419" s="45">
        <v>57350</v>
      </c>
      <c r="G2419" s="42">
        <f t="shared" si="124"/>
        <v>2.2057692307692309</v>
      </c>
      <c r="H2419" s="43">
        <f t="shared" si="123"/>
        <v>775</v>
      </c>
      <c r="I2419" s="57"/>
      <c r="J2419" s="58"/>
      <c r="K2419" s="58"/>
      <c r="L2419" s="57" t="s">
        <v>7419</v>
      </c>
      <c r="M2419" s="57"/>
      <c r="N2419" t="s">
        <v>10939</v>
      </c>
      <c r="T2419" s="2">
        <v>30</v>
      </c>
      <c r="U2419" s="2">
        <f t="shared" si="125"/>
        <v>44</v>
      </c>
    </row>
    <row r="2420" spans="1:21" customFormat="1" ht="15" x14ac:dyDescent="0.25">
      <c r="A2420" s="38" t="s">
        <v>5189</v>
      </c>
      <c r="B2420" s="39" t="s">
        <v>4835</v>
      </c>
      <c r="C2420" s="40" t="s">
        <v>4836</v>
      </c>
      <c r="D2420" s="57"/>
      <c r="E2420" s="45">
        <v>48</v>
      </c>
      <c r="F2420" s="45">
        <v>50928</v>
      </c>
      <c r="G2420" s="42">
        <f t="shared" si="124"/>
        <v>1.9587692307692308</v>
      </c>
      <c r="H2420" s="43">
        <f t="shared" si="123"/>
        <v>1061</v>
      </c>
      <c r="I2420" s="57"/>
      <c r="J2420" s="58"/>
      <c r="K2420" s="58"/>
      <c r="L2420" s="57" t="s">
        <v>7419</v>
      </c>
      <c r="M2420" s="57"/>
      <c r="N2420" t="s">
        <v>10939</v>
      </c>
      <c r="T2420" s="2">
        <v>21</v>
      </c>
      <c r="U2420" s="2">
        <f t="shared" si="125"/>
        <v>27</v>
      </c>
    </row>
    <row r="2421" spans="1:21" customFormat="1" ht="15" x14ac:dyDescent="0.25">
      <c r="A2421" s="38" t="s">
        <v>5189</v>
      </c>
      <c r="B2421" s="39" t="s">
        <v>4837</v>
      </c>
      <c r="C2421" s="40" t="s">
        <v>4838</v>
      </c>
      <c r="D2421" s="57"/>
      <c r="E2421" s="45">
        <v>13</v>
      </c>
      <c r="F2421" s="45">
        <v>338000</v>
      </c>
      <c r="G2421" s="42">
        <f t="shared" si="124"/>
        <v>13</v>
      </c>
      <c r="H2421" s="43">
        <f t="shared" si="123"/>
        <v>26000</v>
      </c>
      <c r="I2421" s="57"/>
      <c r="J2421" s="58"/>
      <c r="K2421" s="58"/>
      <c r="L2421" s="57" t="s">
        <v>7419</v>
      </c>
      <c r="M2421" s="57"/>
      <c r="N2421" t="s">
        <v>10939</v>
      </c>
      <c r="O2421" s="2"/>
      <c r="P2421" s="2"/>
      <c r="Q2421" s="2"/>
      <c r="R2421" s="2"/>
      <c r="S2421" s="2"/>
      <c r="T2421" s="2">
        <v>12</v>
      </c>
      <c r="U2421" s="2">
        <f t="shared" si="125"/>
        <v>1</v>
      </c>
    </row>
    <row r="2422" spans="1:21" customFormat="1" ht="15" x14ac:dyDescent="0.25">
      <c r="A2422" s="38" t="s">
        <v>5189</v>
      </c>
      <c r="B2422" s="39" t="s">
        <v>4839</v>
      </c>
      <c r="C2422" s="40" t="s">
        <v>4840</v>
      </c>
      <c r="D2422" s="57"/>
      <c r="E2422" s="45">
        <v>2</v>
      </c>
      <c r="F2422" s="45">
        <v>594000</v>
      </c>
      <c r="G2422" s="42">
        <f t="shared" si="124"/>
        <v>22.846153846153847</v>
      </c>
      <c r="H2422" s="43">
        <f t="shared" si="123"/>
        <v>297000</v>
      </c>
      <c r="I2422" s="57"/>
      <c r="J2422" s="58"/>
      <c r="K2422" s="58"/>
      <c r="L2422" s="57" t="s">
        <v>7419</v>
      </c>
      <c r="M2422" s="57"/>
      <c r="N2422" t="s">
        <v>10939</v>
      </c>
      <c r="T2422" s="2">
        <v>2</v>
      </c>
      <c r="U2422" s="2">
        <f t="shared" si="125"/>
        <v>0</v>
      </c>
    </row>
    <row r="2423" spans="1:21" customFormat="1" ht="15" x14ac:dyDescent="0.25">
      <c r="A2423" s="38" t="s">
        <v>5189</v>
      </c>
      <c r="B2423" s="39" t="s">
        <v>4841</v>
      </c>
      <c r="C2423" s="40" t="s">
        <v>4842</v>
      </c>
      <c r="D2423" s="57"/>
      <c r="E2423" s="45">
        <v>10</v>
      </c>
      <c r="F2423" s="45">
        <v>2960000</v>
      </c>
      <c r="G2423" s="42">
        <f t="shared" si="124"/>
        <v>113.84615384615384</v>
      </c>
      <c r="H2423" s="43">
        <f t="shared" si="123"/>
        <v>296000</v>
      </c>
      <c r="I2423" s="57"/>
      <c r="J2423" s="58"/>
      <c r="K2423" s="58"/>
      <c r="L2423" s="57" t="s">
        <v>7419</v>
      </c>
      <c r="M2423" s="57"/>
      <c r="N2423" t="s">
        <v>10939</v>
      </c>
      <c r="T2423" s="2">
        <v>10</v>
      </c>
      <c r="U2423" s="2">
        <f t="shared" si="125"/>
        <v>0</v>
      </c>
    </row>
    <row r="2424" spans="1:21" customFormat="1" ht="15" x14ac:dyDescent="0.25">
      <c r="A2424" s="38" t="s">
        <v>5189</v>
      </c>
      <c r="B2424" s="39" t="s">
        <v>4843</v>
      </c>
      <c r="C2424" s="40" t="s">
        <v>4844</v>
      </c>
      <c r="D2424" s="57"/>
      <c r="E2424" s="45">
        <v>2</v>
      </c>
      <c r="F2424" s="45">
        <v>4400000</v>
      </c>
      <c r="G2424" s="42">
        <f t="shared" si="124"/>
        <v>169.23076923076923</v>
      </c>
      <c r="H2424" s="43">
        <f t="shared" si="123"/>
        <v>2200000</v>
      </c>
      <c r="I2424" s="57"/>
      <c r="J2424" s="58"/>
      <c r="K2424" s="58"/>
      <c r="L2424" s="57" t="s">
        <v>7419</v>
      </c>
      <c r="M2424" s="57"/>
      <c r="N2424" t="s">
        <v>10939</v>
      </c>
      <c r="T2424" s="2">
        <v>2</v>
      </c>
      <c r="U2424" s="2">
        <f t="shared" si="125"/>
        <v>0</v>
      </c>
    </row>
    <row r="2425" spans="1:21" customFormat="1" ht="15" x14ac:dyDescent="0.25">
      <c r="A2425" s="38" t="s">
        <v>5189</v>
      </c>
      <c r="B2425" s="39" t="s">
        <v>4845</v>
      </c>
      <c r="C2425" s="40" t="s">
        <v>4846</v>
      </c>
      <c r="D2425" s="57"/>
      <c r="E2425" s="45">
        <v>27</v>
      </c>
      <c r="F2425" s="45">
        <v>5400000</v>
      </c>
      <c r="G2425" s="42">
        <f t="shared" si="124"/>
        <v>207.69230769230768</v>
      </c>
      <c r="H2425" s="43">
        <f t="shared" si="123"/>
        <v>200000</v>
      </c>
      <c r="I2425" s="57"/>
      <c r="J2425" s="58"/>
      <c r="K2425" s="58"/>
      <c r="L2425" s="57" t="s">
        <v>7419</v>
      </c>
      <c r="M2425" s="57"/>
      <c r="N2425" t="s">
        <v>10939</v>
      </c>
      <c r="T2425" s="2">
        <v>24</v>
      </c>
      <c r="U2425" s="2">
        <f t="shared" si="125"/>
        <v>3</v>
      </c>
    </row>
    <row r="2426" spans="1:21" customFormat="1" ht="15" x14ac:dyDescent="0.25">
      <c r="A2426" s="38" t="s">
        <v>5189</v>
      </c>
      <c r="B2426" s="39" t="s">
        <v>4847</v>
      </c>
      <c r="C2426" s="40" t="s">
        <v>4848</v>
      </c>
      <c r="D2426" s="57"/>
      <c r="E2426" s="45">
        <v>133</v>
      </c>
      <c r="F2426" s="45">
        <v>17837647.058823571</v>
      </c>
      <c r="G2426" s="42">
        <f t="shared" si="124"/>
        <v>686.06334841629121</v>
      </c>
      <c r="H2426" s="43">
        <f t="shared" si="123"/>
        <v>134117.64705882384</v>
      </c>
      <c r="I2426" s="57"/>
      <c r="J2426" s="58"/>
      <c r="K2426" s="58"/>
      <c r="L2426" s="57" t="s">
        <v>7419</v>
      </c>
      <c r="M2426" s="57"/>
      <c r="N2426" t="s">
        <v>10939</v>
      </c>
      <c r="T2426" s="2">
        <v>73</v>
      </c>
      <c r="U2426" s="2">
        <f t="shared" si="125"/>
        <v>60</v>
      </c>
    </row>
    <row r="2427" spans="1:21" customFormat="1" ht="15" x14ac:dyDescent="0.25">
      <c r="A2427" s="38" t="s">
        <v>5189</v>
      </c>
      <c r="B2427" s="39" t="s">
        <v>4849</v>
      </c>
      <c r="C2427" s="40" t="s">
        <v>4850</v>
      </c>
      <c r="D2427" s="57"/>
      <c r="E2427" s="45">
        <v>78</v>
      </c>
      <c r="F2427" s="45">
        <v>20736264.737793844</v>
      </c>
      <c r="G2427" s="42">
        <f t="shared" si="124"/>
        <v>797.54864376130172</v>
      </c>
      <c r="H2427" s="43">
        <f t="shared" si="123"/>
        <v>265849.54792043392</v>
      </c>
      <c r="I2427" s="57"/>
      <c r="J2427" s="58"/>
      <c r="K2427" s="58"/>
      <c r="L2427" s="57" t="s">
        <v>7419</v>
      </c>
      <c r="M2427" s="57"/>
      <c r="N2427" t="s">
        <v>10939</v>
      </c>
      <c r="T2427" s="2">
        <v>37</v>
      </c>
      <c r="U2427" s="2">
        <f t="shared" si="125"/>
        <v>41</v>
      </c>
    </row>
    <row r="2428" spans="1:21" customFormat="1" ht="15" x14ac:dyDescent="0.25">
      <c r="A2428" s="38" t="s">
        <v>5189</v>
      </c>
      <c r="B2428" s="39" t="s">
        <v>4851</v>
      </c>
      <c r="C2428" s="40" t="s">
        <v>4852</v>
      </c>
      <c r="D2428" s="57"/>
      <c r="E2428" s="45">
        <v>31</v>
      </c>
      <c r="F2428" s="45">
        <v>3610404.0404040404</v>
      </c>
      <c r="G2428" s="42">
        <f t="shared" si="124"/>
        <v>138.86169386169385</v>
      </c>
      <c r="H2428" s="43">
        <f t="shared" si="123"/>
        <v>116464.64646464646</v>
      </c>
      <c r="I2428" s="57"/>
      <c r="J2428" s="58"/>
      <c r="K2428" s="58"/>
      <c r="L2428" s="57" t="s">
        <v>7419</v>
      </c>
      <c r="M2428" s="57"/>
      <c r="N2428" t="s">
        <v>10939</v>
      </c>
      <c r="T2428" s="2">
        <v>42</v>
      </c>
      <c r="U2428" s="2">
        <f t="shared" si="125"/>
        <v>-11</v>
      </c>
    </row>
    <row r="2429" spans="1:21" customFormat="1" ht="15" x14ac:dyDescent="0.25">
      <c r="A2429" s="38" t="s">
        <v>5189</v>
      </c>
      <c r="B2429" s="39" t="s">
        <v>4853</v>
      </c>
      <c r="C2429" s="40" t="s">
        <v>4854</v>
      </c>
      <c r="D2429" s="57"/>
      <c r="E2429" s="45">
        <v>75</v>
      </c>
      <c r="F2429" s="45">
        <v>9674385.2459016405</v>
      </c>
      <c r="G2429" s="42">
        <f t="shared" si="124"/>
        <v>372.09174022698619</v>
      </c>
      <c r="H2429" s="43">
        <f t="shared" si="123"/>
        <v>128991.80327868855</v>
      </c>
      <c r="I2429" s="57"/>
      <c r="J2429" s="58"/>
      <c r="K2429" s="58"/>
      <c r="L2429" s="57" t="s">
        <v>7419</v>
      </c>
      <c r="M2429" s="57"/>
      <c r="N2429" t="s">
        <v>10939</v>
      </c>
      <c r="T2429" s="2">
        <v>75</v>
      </c>
      <c r="U2429" s="2">
        <f t="shared" si="125"/>
        <v>0</v>
      </c>
    </row>
    <row r="2430" spans="1:21" customFormat="1" ht="15" x14ac:dyDescent="0.25">
      <c r="A2430" s="38" t="s">
        <v>5189</v>
      </c>
      <c r="B2430" s="39" t="s">
        <v>4855</v>
      </c>
      <c r="C2430" s="40" t="s">
        <v>4856</v>
      </c>
      <c r="D2430" s="57"/>
      <c r="E2430" s="45">
        <v>51</v>
      </c>
      <c r="F2430" s="45">
        <v>7555463.4146341505</v>
      </c>
      <c r="G2430" s="42">
        <f t="shared" si="124"/>
        <v>290.59474671669807</v>
      </c>
      <c r="H2430" s="43">
        <f t="shared" si="123"/>
        <v>148146.34146341472</v>
      </c>
      <c r="I2430" s="57"/>
      <c r="J2430" s="58"/>
      <c r="K2430" s="58"/>
      <c r="L2430" s="57" t="s">
        <v>7419</v>
      </c>
      <c r="M2430" s="57"/>
      <c r="N2430" t="s">
        <v>10939</v>
      </c>
      <c r="T2430" s="2">
        <v>40</v>
      </c>
      <c r="U2430" s="2">
        <f t="shared" si="125"/>
        <v>11</v>
      </c>
    </row>
    <row r="2431" spans="1:21" customFormat="1" ht="15" x14ac:dyDescent="0.25">
      <c r="A2431" s="38" t="s">
        <v>5189</v>
      </c>
      <c r="B2431" s="39" t="s">
        <v>4857</v>
      </c>
      <c r="C2431" s="40" t="s">
        <v>4858</v>
      </c>
      <c r="D2431" s="57"/>
      <c r="E2431" s="45">
        <v>112</v>
      </c>
      <c r="F2431" s="45">
        <v>16090381.6793893</v>
      </c>
      <c r="G2431" s="42">
        <f t="shared" si="124"/>
        <v>618.86083382266543</v>
      </c>
      <c r="H2431" s="43">
        <f t="shared" si="123"/>
        <v>143664.12213740445</v>
      </c>
      <c r="I2431" s="57"/>
      <c r="J2431" s="58"/>
      <c r="K2431" s="58"/>
      <c r="L2431" s="57" t="s">
        <v>7419</v>
      </c>
      <c r="M2431" s="57"/>
      <c r="N2431" t="s">
        <v>10939</v>
      </c>
      <c r="T2431" s="2">
        <v>112</v>
      </c>
      <c r="U2431" s="2">
        <f t="shared" si="125"/>
        <v>0</v>
      </c>
    </row>
    <row r="2432" spans="1:21" customFormat="1" ht="15" x14ac:dyDescent="0.25">
      <c r="A2432" s="38" t="s">
        <v>5189</v>
      </c>
      <c r="B2432" s="39" t="s">
        <v>4859</v>
      </c>
      <c r="C2432" s="40" t="s">
        <v>4860</v>
      </c>
      <c r="D2432" s="57"/>
      <c r="E2432" s="45">
        <v>82</v>
      </c>
      <c r="F2432" s="45">
        <v>14760000</v>
      </c>
      <c r="G2432" s="42">
        <f t="shared" si="124"/>
        <v>567.69230769230774</v>
      </c>
      <c r="H2432" s="43">
        <f t="shared" si="123"/>
        <v>180000</v>
      </c>
      <c r="I2432" s="57"/>
      <c r="J2432" s="58"/>
      <c r="K2432" s="58"/>
      <c r="L2432" s="57" t="s">
        <v>7419</v>
      </c>
      <c r="M2432" s="57"/>
      <c r="N2432" t="s">
        <v>10939</v>
      </c>
      <c r="T2432" s="2">
        <v>40</v>
      </c>
      <c r="U2432" s="2">
        <f t="shared" si="125"/>
        <v>42</v>
      </c>
    </row>
    <row r="2433" spans="1:21" customFormat="1" ht="15" x14ac:dyDescent="0.25">
      <c r="A2433" s="38" t="s">
        <v>5189</v>
      </c>
      <c r="B2433" s="39" t="s">
        <v>4861</v>
      </c>
      <c r="C2433" s="40" t="s">
        <v>4862</v>
      </c>
      <c r="D2433" s="57"/>
      <c r="E2433" s="45">
        <v>27</v>
      </c>
      <c r="F2433" s="45">
        <v>11205000</v>
      </c>
      <c r="G2433" s="42">
        <f t="shared" si="124"/>
        <v>430.96153846153845</v>
      </c>
      <c r="H2433" s="43">
        <f t="shared" si="123"/>
        <v>415000</v>
      </c>
      <c r="I2433" s="57"/>
      <c r="J2433" s="58"/>
      <c r="K2433" s="58"/>
      <c r="L2433" s="57" t="s">
        <v>7419</v>
      </c>
      <c r="M2433" s="57"/>
      <c r="N2433" t="s">
        <v>10939</v>
      </c>
      <c r="T2433" s="2">
        <v>61</v>
      </c>
      <c r="U2433" s="2">
        <f t="shared" si="125"/>
        <v>-34</v>
      </c>
    </row>
    <row r="2434" spans="1:21" customFormat="1" ht="15" x14ac:dyDescent="0.25">
      <c r="A2434" s="38" t="s">
        <v>5189</v>
      </c>
      <c r="B2434" s="39" t="s">
        <v>4863</v>
      </c>
      <c r="C2434" s="40" t="s">
        <v>4864</v>
      </c>
      <c r="D2434" s="57"/>
      <c r="E2434" s="45">
        <v>18</v>
      </c>
      <c r="F2434" s="45">
        <v>4340000</v>
      </c>
      <c r="G2434" s="42">
        <f t="shared" si="124"/>
        <v>166.92307692307693</v>
      </c>
      <c r="H2434" s="43">
        <f t="shared" si="123"/>
        <v>241111.11111111112</v>
      </c>
      <c r="I2434" s="57"/>
      <c r="J2434" s="58"/>
      <c r="K2434" s="58"/>
      <c r="L2434" s="57" t="s">
        <v>7419</v>
      </c>
      <c r="M2434" s="57"/>
      <c r="N2434" t="s">
        <v>10939</v>
      </c>
      <c r="T2434" s="2">
        <v>20</v>
      </c>
      <c r="U2434" s="2">
        <f t="shared" si="125"/>
        <v>-2</v>
      </c>
    </row>
    <row r="2435" spans="1:21" customFormat="1" ht="15" x14ac:dyDescent="0.25">
      <c r="A2435" s="38" t="s">
        <v>5189</v>
      </c>
      <c r="B2435" s="39" t="s">
        <v>4865</v>
      </c>
      <c r="C2435" s="40" t="s">
        <v>4866</v>
      </c>
      <c r="D2435" s="57"/>
      <c r="E2435" s="45">
        <v>10</v>
      </c>
      <c r="F2435" s="45">
        <v>20000</v>
      </c>
      <c r="G2435" s="42">
        <f t="shared" si="124"/>
        <v>0.76923076923076927</v>
      </c>
      <c r="H2435" s="43">
        <f t="shared" si="123"/>
        <v>2000</v>
      </c>
      <c r="I2435" s="57"/>
      <c r="J2435" s="58"/>
      <c r="K2435" s="58"/>
      <c r="L2435" s="57" t="s">
        <v>7419</v>
      </c>
      <c r="M2435" s="57"/>
      <c r="N2435" t="s">
        <v>10939</v>
      </c>
      <c r="T2435" s="2">
        <v>10</v>
      </c>
      <c r="U2435" s="2">
        <f t="shared" si="125"/>
        <v>0</v>
      </c>
    </row>
    <row r="2436" spans="1:21" customFormat="1" ht="15" x14ac:dyDescent="0.25">
      <c r="A2436" s="38" t="s">
        <v>5189</v>
      </c>
      <c r="B2436" s="39" t="s">
        <v>4867</v>
      </c>
      <c r="C2436" s="40" t="s">
        <v>4868</v>
      </c>
      <c r="D2436" s="57"/>
      <c r="E2436" s="45">
        <v>7</v>
      </c>
      <c r="F2436" s="45">
        <v>2072000</v>
      </c>
      <c r="G2436" s="42">
        <f t="shared" si="124"/>
        <v>79.692307692307693</v>
      </c>
      <c r="H2436" s="43">
        <f t="shared" si="123"/>
        <v>296000</v>
      </c>
      <c r="I2436" s="57"/>
      <c r="J2436" s="58"/>
      <c r="K2436" s="58"/>
      <c r="L2436" s="57" t="s">
        <v>7419</v>
      </c>
      <c r="M2436" s="57"/>
      <c r="N2436" t="s">
        <v>10939</v>
      </c>
      <c r="O2436" s="2"/>
      <c r="P2436" s="2"/>
      <c r="Q2436" s="2"/>
      <c r="R2436" s="2"/>
      <c r="S2436" s="2"/>
      <c r="T2436" s="2">
        <v>5</v>
      </c>
      <c r="U2436" s="2">
        <f t="shared" si="125"/>
        <v>2</v>
      </c>
    </row>
    <row r="2437" spans="1:21" customFormat="1" ht="15" x14ac:dyDescent="0.25">
      <c r="A2437" s="38" t="s">
        <v>5189</v>
      </c>
      <c r="B2437" s="39" t="s">
        <v>4869</v>
      </c>
      <c r="C2437" s="40" t="s">
        <v>4870</v>
      </c>
      <c r="D2437" s="57"/>
      <c r="E2437" s="45">
        <v>10</v>
      </c>
      <c r="F2437" s="45">
        <v>50000</v>
      </c>
      <c r="G2437" s="42">
        <f t="shared" si="124"/>
        <v>1.9230769230769231</v>
      </c>
      <c r="H2437" s="43">
        <f t="shared" ref="H2437:H2500" si="126">IFERROR(F2437/E2437,0)</f>
        <v>5000</v>
      </c>
      <c r="I2437" s="57"/>
      <c r="J2437" s="58"/>
      <c r="K2437" s="58"/>
      <c r="L2437" s="57" t="s">
        <v>7419</v>
      </c>
      <c r="M2437" s="57"/>
      <c r="N2437" t="s">
        <v>10939</v>
      </c>
      <c r="T2437" s="2">
        <v>10</v>
      </c>
      <c r="U2437" s="2">
        <f t="shared" si="125"/>
        <v>0</v>
      </c>
    </row>
    <row r="2438" spans="1:21" customFormat="1" ht="15" x14ac:dyDescent="0.25">
      <c r="A2438" s="38" t="s">
        <v>5189</v>
      </c>
      <c r="B2438" s="39" t="s">
        <v>4871</v>
      </c>
      <c r="C2438" s="40" t="s">
        <v>4872</v>
      </c>
      <c r="D2438" s="57"/>
      <c r="E2438" s="45">
        <v>10</v>
      </c>
      <c r="F2438" s="45">
        <v>6450000</v>
      </c>
      <c r="G2438" s="42">
        <f t="shared" ref="G2438:G2501" si="127">+F2438/$G$1</f>
        <v>248.07692307692307</v>
      </c>
      <c r="H2438" s="43">
        <f t="shared" si="126"/>
        <v>645000</v>
      </c>
      <c r="I2438" s="57"/>
      <c r="J2438" s="58"/>
      <c r="K2438" s="58"/>
      <c r="L2438" s="57" t="s">
        <v>7419</v>
      </c>
      <c r="M2438" s="57"/>
      <c r="N2438" t="s">
        <v>10939</v>
      </c>
      <c r="T2438" s="2">
        <v>10</v>
      </c>
      <c r="U2438" s="2">
        <f t="shared" ref="U2438:U2501" si="128">+E2438-T2438</f>
        <v>0</v>
      </c>
    </row>
    <row r="2439" spans="1:21" customFormat="1" ht="15" x14ac:dyDescent="0.25">
      <c r="A2439" s="38" t="s">
        <v>5189</v>
      </c>
      <c r="B2439" s="39" t="s">
        <v>4873</v>
      </c>
      <c r="C2439" s="40" t="s">
        <v>4874</v>
      </c>
      <c r="D2439" s="57"/>
      <c r="E2439" s="45">
        <v>2</v>
      </c>
      <c r="F2439" s="45">
        <v>1120000</v>
      </c>
      <c r="G2439" s="42">
        <f t="shared" si="127"/>
        <v>43.07692307692308</v>
      </c>
      <c r="H2439" s="43">
        <f t="shared" si="126"/>
        <v>560000</v>
      </c>
      <c r="I2439" s="57"/>
      <c r="J2439" s="58"/>
      <c r="K2439" s="58"/>
      <c r="L2439" s="57" t="s">
        <v>7419</v>
      </c>
      <c r="M2439" s="57"/>
      <c r="N2439" t="s">
        <v>10939</v>
      </c>
      <c r="T2439" s="2">
        <v>1</v>
      </c>
      <c r="U2439" s="2">
        <f t="shared" si="128"/>
        <v>1</v>
      </c>
    </row>
    <row r="2440" spans="1:21" customFormat="1" ht="15" x14ac:dyDescent="0.25">
      <c r="A2440" s="38" t="s">
        <v>5189</v>
      </c>
      <c r="B2440" s="39" t="s">
        <v>4875</v>
      </c>
      <c r="C2440" s="40" t="s">
        <v>4876</v>
      </c>
      <c r="D2440" s="57"/>
      <c r="E2440" s="45">
        <v>5</v>
      </c>
      <c r="F2440" s="45">
        <v>100000</v>
      </c>
      <c r="G2440" s="42">
        <f t="shared" si="127"/>
        <v>3.8461538461538463</v>
      </c>
      <c r="H2440" s="43">
        <f t="shared" si="126"/>
        <v>20000</v>
      </c>
      <c r="I2440" s="57"/>
      <c r="J2440" s="58"/>
      <c r="K2440" s="58"/>
      <c r="L2440" s="57" t="s">
        <v>7419</v>
      </c>
      <c r="M2440" s="57"/>
      <c r="N2440" t="s">
        <v>10939</v>
      </c>
      <c r="T2440" s="2">
        <v>0</v>
      </c>
      <c r="U2440" s="2">
        <f t="shared" si="128"/>
        <v>5</v>
      </c>
    </row>
    <row r="2441" spans="1:21" customFormat="1" ht="15" x14ac:dyDescent="0.25">
      <c r="A2441" s="38" t="s">
        <v>5189</v>
      </c>
      <c r="B2441" s="39" t="s">
        <v>4877</v>
      </c>
      <c r="C2441" s="40" t="s">
        <v>4878</v>
      </c>
      <c r="D2441" s="57"/>
      <c r="E2441" s="45">
        <v>50</v>
      </c>
      <c r="F2441" s="45">
        <v>250000</v>
      </c>
      <c r="G2441" s="42">
        <f t="shared" si="127"/>
        <v>9.615384615384615</v>
      </c>
      <c r="H2441" s="43">
        <f t="shared" si="126"/>
        <v>5000</v>
      </c>
      <c r="I2441" s="57"/>
      <c r="J2441" s="58"/>
      <c r="K2441" s="58"/>
      <c r="L2441" s="57" t="s">
        <v>7419</v>
      </c>
      <c r="M2441" s="57"/>
      <c r="N2441" t="s">
        <v>10939</v>
      </c>
      <c r="T2441" s="2">
        <v>47</v>
      </c>
      <c r="U2441" s="2">
        <f t="shared" si="128"/>
        <v>3</v>
      </c>
    </row>
    <row r="2442" spans="1:21" customFormat="1" ht="15" x14ac:dyDescent="0.25">
      <c r="A2442" s="38" t="s">
        <v>5189</v>
      </c>
      <c r="B2442" s="39" t="s">
        <v>4879</v>
      </c>
      <c r="C2442" s="40" t="s">
        <v>4880</v>
      </c>
      <c r="D2442" s="57"/>
      <c r="E2442" s="45">
        <v>11</v>
      </c>
      <c r="F2442" s="45">
        <v>2365000</v>
      </c>
      <c r="G2442" s="42">
        <f t="shared" si="127"/>
        <v>90.961538461538467</v>
      </c>
      <c r="H2442" s="43">
        <f t="shared" si="126"/>
        <v>215000</v>
      </c>
      <c r="I2442" s="57"/>
      <c r="J2442" s="58"/>
      <c r="K2442" s="58"/>
      <c r="L2442" s="57" t="s">
        <v>7419</v>
      </c>
      <c r="M2442" s="57"/>
      <c r="N2442" t="s">
        <v>10939</v>
      </c>
      <c r="T2442" s="2">
        <v>0</v>
      </c>
      <c r="U2442" s="2">
        <f t="shared" si="128"/>
        <v>11</v>
      </c>
    </row>
    <row r="2443" spans="1:21" customFormat="1" ht="15" x14ac:dyDescent="0.25">
      <c r="A2443" s="38" t="s">
        <v>5189</v>
      </c>
      <c r="B2443" s="39" t="s">
        <v>4881</v>
      </c>
      <c r="C2443" s="40" t="s">
        <v>4882</v>
      </c>
      <c r="D2443" s="57"/>
      <c r="E2443" s="45">
        <v>200</v>
      </c>
      <c r="F2443" s="45">
        <v>10500000</v>
      </c>
      <c r="G2443" s="42">
        <f t="shared" si="127"/>
        <v>403.84615384615387</v>
      </c>
      <c r="H2443" s="43">
        <f t="shared" si="126"/>
        <v>52500</v>
      </c>
      <c r="I2443" s="57"/>
      <c r="J2443" s="58"/>
      <c r="K2443" s="58"/>
      <c r="L2443" s="57" t="s">
        <v>7419</v>
      </c>
      <c r="M2443" s="57"/>
      <c r="N2443" t="s">
        <v>10939</v>
      </c>
      <c r="T2443" s="2">
        <v>0</v>
      </c>
      <c r="U2443" s="2">
        <f t="shared" si="128"/>
        <v>200</v>
      </c>
    </row>
    <row r="2444" spans="1:21" customFormat="1" ht="15" x14ac:dyDescent="0.25">
      <c r="A2444" s="38" t="s">
        <v>5189</v>
      </c>
      <c r="B2444" s="39" t="s">
        <v>4883</v>
      </c>
      <c r="C2444" s="40" t="s">
        <v>4884</v>
      </c>
      <c r="D2444" s="57"/>
      <c r="E2444" s="45">
        <v>1</v>
      </c>
      <c r="F2444" s="45">
        <v>11400000</v>
      </c>
      <c r="G2444" s="42">
        <f t="shared" si="127"/>
        <v>438.46153846153845</v>
      </c>
      <c r="H2444" s="43">
        <f t="shared" si="126"/>
        <v>11400000</v>
      </c>
      <c r="I2444" s="57"/>
      <c r="J2444" s="58"/>
      <c r="K2444" s="58"/>
      <c r="L2444" s="57" t="s">
        <v>7419</v>
      </c>
      <c r="M2444" s="57"/>
      <c r="N2444" t="s">
        <v>10939</v>
      </c>
      <c r="T2444" s="2">
        <v>1</v>
      </c>
      <c r="U2444" s="2">
        <f t="shared" si="128"/>
        <v>0</v>
      </c>
    </row>
    <row r="2445" spans="1:21" customFormat="1" ht="15" x14ac:dyDescent="0.25">
      <c r="A2445" s="38" t="s">
        <v>5189</v>
      </c>
      <c r="B2445" s="39" t="s">
        <v>4885</v>
      </c>
      <c r="C2445" s="40" t="s">
        <v>4886</v>
      </c>
      <c r="D2445" s="57"/>
      <c r="E2445" s="45">
        <v>5</v>
      </c>
      <c r="F2445" s="45">
        <v>15750000</v>
      </c>
      <c r="G2445" s="42">
        <f t="shared" si="127"/>
        <v>605.76923076923072</v>
      </c>
      <c r="H2445" s="43">
        <f t="shared" si="126"/>
        <v>3150000</v>
      </c>
      <c r="I2445" s="57"/>
      <c r="J2445" s="58"/>
      <c r="K2445" s="58"/>
      <c r="L2445" s="57" t="s">
        <v>7419</v>
      </c>
      <c r="M2445" s="57"/>
      <c r="N2445" t="s">
        <v>10939</v>
      </c>
      <c r="T2445" s="2">
        <v>5</v>
      </c>
      <c r="U2445" s="2">
        <f t="shared" si="128"/>
        <v>0</v>
      </c>
    </row>
    <row r="2446" spans="1:21" customFormat="1" ht="15" x14ac:dyDescent="0.25">
      <c r="A2446" s="38" t="s">
        <v>5189</v>
      </c>
      <c r="B2446" s="39" t="s">
        <v>4887</v>
      </c>
      <c r="C2446" s="40" t="s">
        <v>4888</v>
      </c>
      <c r="D2446" s="57"/>
      <c r="E2446" s="45">
        <v>7</v>
      </c>
      <c r="F2446" s="45">
        <v>700000</v>
      </c>
      <c r="G2446" s="42">
        <f t="shared" si="127"/>
        <v>26.923076923076923</v>
      </c>
      <c r="H2446" s="43">
        <f t="shared" si="126"/>
        <v>100000</v>
      </c>
      <c r="I2446" s="57"/>
      <c r="J2446" s="58"/>
      <c r="K2446" s="58"/>
      <c r="L2446" s="57" t="s">
        <v>7419</v>
      </c>
      <c r="M2446" s="57"/>
      <c r="N2446" t="s">
        <v>10939</v>
      </c>
      <c r="T2446" s="2">
        <v>7</v>
      </c>
      <c r="U2446" s="2">
        <f t="shared" si="128"/>
        <v>0</v>
      </c>
    </row>
    <row r="2447" spans="1:21" customFormat="1" ht="15" x14ac:dyDescent="0.25">
      <c r="A2447" s="38" t="s">
        <v>5189</v>
      </c>
      <c r="B2447" s="39" t="s">
        <v>4889</v>
      </c>
      <c r="C2447" s="40" t="s">
        <v>4890</v>
      </c>
      <c r="D2447" s="57"/>
      <c r="E2447" s="45">
        <v>1</v>
      </c>
      <c r="F2447" s="45">
        <v>705000</v>
      </c>
      <c r="G2447" s="42">
        <f t="shared" si="127"/>
        <v>27.115384615384617</v>
      </c>
      <c r="H2447" s="43">
        <f t="shared" si="126"/>
        <v>705000</v>
      </c>
      <c r="I2447" s="57"/>
      <c r="J2447" s="58"/>
      <c r="K2447" s="58"/>
      <c r="L2447" s="57" t="s">
        <v>7419</v>
      </c>
      <c r="M2447" s="57"/>
      <c r="N2447" t="s">
        <v>10939</v>
      </c>
      <c r="T2447" s="2">
        <v>1</v>
      </c>
      <c r="U2447" s="2">
        <f t="shared" si="128"/>
        <v>0</v>
      </c>
    </row>
    <row r="2448" spans="1:21" customFormat="1" ht="15" x14ac:dyDescent="0.25">
      <c r="A2448" s="38" t="s">
        <v>5189</v>
      </c>
      <c r="B2448" s="39" t="s">
        <v>4891</v>
      </c>
      <c r="C2448" s="40" t="s">
        <v>4892</v>
      </c>
      <c r="D2448" s="57"/>
      <c r="E2448" s="45">
        <v>352</v>
      </c>
      <c r="F2448" s="45">
        <v>186560</v>
      </c>
      <c r="G2448" s="42">
        <f t="shared" si="127"/>
        <v>7.1753846153846155</v>
      </c>
      <c r="H2448" s="43">
        <f t="shared" si="126"/>
        <v>530</v>
      </c>
      <c r="I2448" s="57"/>
      <c r="J2448" s="58"/>
      <c r="K2448" s="58"/>
      <c r="L2448" s="57" t="s">
        <v>7419</v>
      </c>
      <c r="M2448" s="57"/>
      <c r="N2448" t="s">
        <v>10939</v>
      </c>
      <c r="T2448" s="2">
        <v>152</v>
      </c>
      <c r="U2448" s="2">
        <f t="shared" si="128"/>
        <v>200</v>
      </c>
    </row>
    <row r="2449" spans="1:21" customFormat="1" ht="15" x14ac:dyDescent="0.25">
      <c r="A2449" s="38" t="s">
        <v>5189</v>
      </c>
      <c r="B2449" s="39" t="s">
        <v>4893</v>
      </c>
      <c r="C2449" s="40" t="s">
        <v>4894</v>
      </c>
      <c r="D2449" s="57"/>
      <c r="E2449" s="45">
        <v>14</v>
      </c>
      <c r="F2449" s="45">
        <v>12600000</v>
      </c>
      <c r="G2449" s="42">
        <f t="shared" si="127"/>
        <v>484.61538461538464</v>
      </c>
      <c r="H2449" s="43">
        <f t="shared" si="126"/>
        <v>900000</v>
      </c>
      <c r="I2449" s="57"/>
      <c r="J2449" s="58"/>
      <c r="K2449" s="58"/>
      <c r="L2449" s="57" t="s">
        <v>7419</v>
      </c>
      <c r="M2449" s="57"/>
      <c r="N2449" t="s">
        <v>10939</v>
      </c>
      <c r="T2449" s="2">
        <v>13</v>
      </c>
      <c r="U2449" s="2">
        <f t="shared" si="128"/>
        <v>1</v>
      </c>
    </row>
    <row r="2450" spans="1:21" customFormat="1" ht="15" x14ac:dyDescent="0.25">
      <c r="A2450" s="38" t="s">
        <v>5189</v>
      </c>
      <c r="B2450" s="39" t="s">
        <v>4895</v>
      </c>
      <c r="C2450" s="40" t="s">
        <v>4896</v>
      </c>
      <c r="D2450" s="57"/>
      <c r="E2450" s="45">
        <v>3</v>
      </c>
      <c r="F2450" s="45">
        <v>16878000</v>
      </c>
      <c r="G2450" s="42">
        <f t="shared" si="127"/>
        <v>649.15384615384619</v>
      </c>
      <c r="H2450" s="43">
        <f t="shared" si="126"/>
        <v>5626000</v>
      </c>
      <c r="I2450" s="57"/>
      <c r="J2450" s="58"/>
      <c r="K2450" s="58"/>
      <c r="L2450" s="57" t="s">
        <v>7419</v>
      </c>
      <c r="M2450" s="57"/>
      <c r="N2450" t="s">
        <v>10939</v>
      </c>
      <c r="T2450" s="2">
        <v>3</v>
      </c>
      <c r="U2450" s="2">
        <f t="shared" si="128"/>
        <v>0</v>
      </c>
    </row>
    <row r="2451" spans="1:21" customFormat="1" ht="15" x14ac:dyDescent="0.25">
      <c r="A2451" s="38" t="s">
        <v>5189</v>
      </c>
      <c r="B2451" s="39" t="s">
        <v>4897</v>
      </c>
      <c r="C2451" s="40" t="s">
        <v>4898</v>
      </c>
      <c r="D2451" s="57"/>
      <c r="E2451" s="45">
        <v>3</v>
      </c>
      <c r="F2451" s="45">
        <v>4200000</v>
      </c>
      <c r="G2451" s="42">
        <f t="shared" si="127"/>
        <v>161.53846153846155</v>
      </c>
      <c r="H2451" s="43">
        <f t="shared" si="126"/>
        <v>1400000</v>
      </c>
      <c r="I2451" s="57"/>
      <c r="J2451" s="58"/>
      <c r="K2451" s="58"/>
      <c r="L2451" s="57" t="s">
        <v>7419</v>
      </c>
      <c r="M2451" s="57"/>
      <c r="N2451" t="s">
        <v>10939</v>
      </c>
      <c r="T2451" s="2">
        <v>2</v>
      </c>
      <c r="U2451" s="2">
        <f t="shared" si="128"/>
        <v>1</v>
      </c>
    </row>
    <row r="2452" spans="1:21" customFormat="1" ht="15" x14ac:dyDescent="0.25">
      <c r="A2452" s="38" t="s">
        <v>5189</v>
      </c>
      <c r="B2452" s="39" t="s">
        <v>4899</v>
      </c>
      <c r="C2452" s="40" t="s">
        <v>4900</v>
      </c>
      <c r="D2452" s="57"/>
      <c r="E2452" s="45">
        <v>2</v>
      </c>
      <c r="F2452" s="45">
        <v>3850000</v>
      </c>
      <c r="G2452" s="42">
        <f t="shared" si="127"/>
        <v>148.07692307692307</v>
      </c>
      <c r="H2452" s="43">
        <f t="shared" si="126"/>
        <v>1925000</v>
      </c>
      <c r="I2452" s="57"/>
      <c r="J2452" s="58"/>
      <c r="K2452" s="58"/>
      <c r="L2452" s="57" t="s">
        <v>7419</v>
      </c>
      <c r="M2452" s="57"/>
      <c r="N2452" t="s">
        <v>10939</v>
      </c>
      <c r="T2452" s="2">
        <v>2</v>
      </c>
      <c r="U2452" s="2">
        <f t="shared" si="128"/>
        <v>0</v>
      </c>
    </row>
    <row r="2453" spans="1:21" customFormat="1" ht="15" x14ac:dyDescent="0.25">
      <c r="A2453" s="38" t="s">
        <v>5189</v>
      </c>
      <c r="B2453" s="39" t="s">
        <v>4901</v>
      </c>
      <c r="C2453" s="40" t="s">
        <v>4902</v>
      </c>
      <c r="D2453" s="57"/>
      <c r="E2453" s="45">
        <v>3</v>
      </c>
      <c r="F2453" s="45">
        <v>7290000</v>
      </c>
      <c r="G2453" s="42">
        <f t="shared" si="127"/>
        <v>280.38461538461536</v>
      </c>
      <c r="H2453" s="43">
        <f t="shared" si="126"/>
        <v>2430000</v>
      </c>
      <c r="I2453" s="57"/>
      <c r="J2453" s="58"/>
      <c r="K2453" s="58"/>
      <c r="L2453" s="57" t="s">
        <v>7419</v>
      </c>
      <c r="M2453" s="57"/>
      <c r="N2453" t="s">
        <v>10939</v>
      </c>
      <c r="T2453" s="2">
        <v>0</v>
      </c>
      <c r="U2453" s="2">
        <f t="shared" si="128"/>
        <v>3</v>
      </c>
    </row>
    <row r="2454" spans="1:21" customFormat="1" ht="15" x14ac:dyDescent="0.25">
      <c r="A2454" s="38" t="s">
        <v>5189</v>
      </c>
      <c r="B2454" s="39" t="s">
        <v>4903</v>
      </c>
      <c r="C2454" s="40" t="s">
        <v>4904</v>
      </c>
      <c r="D2454" s="57"/>
      <c r="E2454" s="45">
        <v>1060</v>
      </c>
      <c r="F2454" s="45">
        <v>68370000</v>
      </c>
      <c r="G2454" s="42">
        <f t="shared" si="127"/>
        <v>2629.6153846153848</v>
      </c>
      <c r="H2454" s="43">
        <f t="shared" si="126"/>
        <v>64500</v>
      </c>
      <c r="I2454" s="57"/>
      <c r="J2454" s="58"/>
      <c r="K2454" s="58"/>
      <c r="L2454" s="57" t="s">
        <v>7419</v>
      </c>
      <c r="M2454" s="57"/>
      <c r="N2454" t="s">
        <v>10939</v>
      </c>
      <c r="T2454" s="2">
        <v>460</v>
      </c>
      <c r="U2454" s="2">
        <f t="shared" si="128"/>
        <v>600</v>
      </c>
    </row>
    <row r="2455" spans="1:21" customFormat="1" ht="15" x14ac:dyDescent="0.25">
      <c r="A2455" s="38" t="s">
        <v>5189</v>
      </c>
      <c r="B2455" s="39" t="s">
        <v>4905</v>
      </c>
      <c r="C2455" s="40" t="s">
        <v>4906</v>
      </c>
      <c r="D2455" s="57"/>
      <c r="E2455" s="45">
        <v>9</v>
      </c>
      <c r="F2455" s="45">
        <v>1170000</v>
      </c>
      <c r="G2455" s="42">
        <f t="shared" si="127"/>
        <v>45</v>
      </c>
      <c r="H2455" s="43">
        <f t="shared" si="126"/>
        <v>130000</v>
      </c>
      <c r="I2455" s="57"/>
      <c r="J2455" s="58"/>
      <c r="K2455" s="58"/>
      <c r="L2455" s="57" t="s">
        <v>7419</v>
      </c>
      <c r="M2455" s="57"/>
      <c r="N2455" t="s">
        <v>10939</v>
      </c>
      <c r="T2455" s="2">
        <v>88</v>
      </c>
      <c r="U2455" s="2">
        <f t="shared" si="128"/>
        <v>-79</v>
      </c>
    </row>
    <row r="2456" spans="1:21" customFormat="1" ht="15" x14ac:dyDescent="0.25">
      <c r="A2456" s="38" t="s">
        <v>5189</v>
      </c>
      <c r="B2456" s="39" t="s">
        <v>4907</v>
      </c>
      <c r="C2456" s="40" t="s">
        <v>4908</v>
      </c>
      <c r="D2456" s="57"/>
      <c r="E2456" s="45">
        <v>2</v>
      </c>
      <c r="F2456" s="45">
        <v>248000</v>
      </c>
      <c r="G2456" s="42">
        <f t="shared" si="127"/>
        <v>9.5384615384615383</v>
      </c>
      <c r="H2456" s="43">
        <f t="shared" si="126"/>
        <v>124000</v>
      </c>
      <c r="I2456" s="57"/>
      <c r="J2456" s="58"/>
      <c r="K2456" s="58"/>
      <c r="L2456" s="57" t="s">
        <v>7419</v>
      </c>
      <c r="M2456" s="57"/>
      <c r="N2456" t="s">
        <v>10939</v>
      </c>
      <c r="T2456" s="2">
        <v>0</v>
      </c>
      <c r="U2456" s="2">
        <f t="shared" si="128"/>
        <v>2</v>
      </c>
    </row>
    <row r="2457" spans="1:21" customFormat="1" ht="15" x14ac:dyDescent="0.25">
      <c r="A2457" s="38" t="s">
        <v>5189</v>
      </c>
      <c r="B2457" s="39" t="s">
        <v>4909</v>
      </c>
      <c r="C2457" s="40" t="s">
        <v>4910</v>
      </c>
      <c r="D2457" s="57"/>
      <c r="E2457" s="45">
        <v>15</v>
      </c>
      <c r="F2457" s="45">
        <v>832500</v>
      </c>
      <c r="G2457" s="42">
        <f t="shared" si="127"/>
        <v>32.019230769230766</v>
      </c>
      <c r="H2457" s="43">
        <f t="shared" si="126"/>
        <v>55500</v>
      </c>
      <c r="I2457" s="57"/>
      <c r="J2457" s="58"/>
      <c r="K2457" s="58"/>
      <c r="L2457" s="57" t="s">
        <v>7419</v>
      </c>
      <c r="M2457" s="57"/>
      <c r="N2457" t="s">
        <v>10939</v>
      </c>
      <c r="T2457" s="2">
        <v>15</v>
      </c>
      <c r="U2457" s="2">
        <f t="shared" si="128"/>
        <v>0</v>
      </c>
    </row>
    <row r="2458" spans="1:21" customFormat="1" ht="15" x14ac:dyDescent="0.25">
      <c r="A2458" s="38" t="s">
        <v>5189</v>
      </c>
      <c r="B2458" s="39" t="s">
        <v>4911</v>
      </c>
      <c r="C2458" s="40" t="s">
        <v>4912</v>
      </c>
      <c r="D2458" s="57"/>
      <c r="E2458" s="45">
        <v>2</v>
      </c>
      <c r="F2458" s="45">
        <v>1576000</v>
      </c>
      <c r="G2458" s="42">
        <f t="shared" si="127"/>
        <v>60.615384615384613</v>
      </c>
      <c r="H2458" s="43">
        <f t="shared" si="126"/>
        <v>788000</v>
      </c>
      <c r="I2458" s="57"/>
      <c r="J2458" s="58"/>
      <c r="K2458" s="58"/>
      <c r="L2458" s="57" t="s">
        <v>7419</v>
      </c>
      <c r="M2458" s="57"/>
      <c r="N2458" t="s">
        <v>10939</v>
      </c>
      <c r="T2458" s="2">
        <v>0</v>
      </c>
      <c r="U2458" s="2">
        <f t="shared" si="128"/>
        <v>2</v>
      </c>
    </row>
    <row r="2459" spans="1:21" customFormat="1" ht="15" x14ac:dyDescent="0.25">
      <c r="A2459" s="38" t="s">
        <v>5189</v>
      </c>
      <c r="B2459" s="39" t="s">
        <v>4913</v>
      </c>
      <c r="C2459" s="40" t="s">
        <v>4914</v>
      </c>
      <c r="D2459" s="57"/>
      <c r="E2459" s="45">
        <v>28</v>
      </c>
      <c r="F2459" s="45">
        <v>2072000</v>
      </c>
      <c r="G2459" s="42">
        <f t="shared" si="127"/>
        <v>79.692307692307693</v>
      </c>
      <c r="H2459" s="43">
        <f t="shared" si="126"/>
        <v>74000</v>
      </c>
      <c r="I2459" s="57"/>
      <c r="J2459" s="58"/>
      <c r="K2459" s="58"/>
      <c r="L2459" s="57" t="s">
        <v>7419</v>
      </c>
      <c r="M2459" s="57"/>
      <c r="N2459" t="s">
        <v>10939</v>
      </c>
      <c r="T2459" s="2">
        <v>28</v>
      </c>
      <c r="U2459" s="2">
        <f t="shared" si="128"/>
        <v>0</v>
      </c>
    </row>
    <row r="2460" spans="1:21" customFormat="1" ht="15" x14ac:dyDescent="0.25">
      <c r="A2460" s="38" t="s">
        <v>5189</v>
      </c>
      <c r="B2460" s="39" t="s">
        <v>4915</v>
      </c>
      <c r="C2460" s="40" t="s">
        <v>4916</v>
      </c>
      <c r="D2460" s="57"/>
      <c r="E2460" s="45">
        <v>6</v>
      </c>
      <c r="F2460" s="45">
        <v>2880000</v>
      </c>
      <c r="G2460" s="42">
        <f t="shared" si="127"/>
        <v>110.76923076923077</v>
      </c>
      <c r="H2460" s="43">
        <f t="shared" si="126"/>
        <v>480000</v>
      </c>
      <c r="I2460" s="57"/>
      <c r="J2460" s="58"/>
      <c r="K2460" s="58"/>
      <c r="L2460" s="57" t="s">
        <v>7419</v>
      </c>
      <c r="M2460" s="57"/>
      <c r="N2460" t="s">
        <v>10939</v>
      </c>
      <c r="T2460" s="2">
        <v>6</v>
      </c>
      <c r="U2460" s="2">
        <f t="shared" si="128"/>
        <v>0</v>
      </c>
    </row>
    <row r="2461" spans="1:21" customFormat="1" ht="15" x14ac:dyDescent="0.25">
      <c r="A2461" s="38" t="s">
        <v>5189</v>
      </c>
      <c r="B2461" s="39" t="s">
        <v>4917</v>
      </c>
      <c r="C2461" s="40" t="s">
        <v>4918</v>
      </c>
      <c r="D2461" s="57"/>
      <c r="E2461" s="45">
        <v>15</v>
      </c>
      <c r="F2461" s="45">
        <v>3525000</v>
      </c>
      <c r="G2461" s="42">
        <f t="shared" si="127"/>
        <v>135.57692307692307</v>
      </c>
      <c r="H2461" s="43">
        <f t="shared" si="126"/>
        <v>235000</v>
      </c>
      <c r="I2461" s="57"/>
      <c r="J2461" s="58"/>
      <c r="K2461" s="58"/>
      <c r="L2461" s="57" t="s">
        <v>7419</v>
      </c>
      <c r="M2461" s="57"/>
      <c r="N2461" t="s">
        <v>10939</v>
      </c>
      <c r="T2461" s="2">
        <v>15</v>
      </c>
      <c r="U2461" s="2">
        <f t="shared" si="128"/>
        <v>0</v>
      </c>
    </row>
    <row r="2462" spans="1:21" customFormat="1" ht="15" x14ac:dyDescent="0.25">
      <c r="A2462" s="38" t="s">
        <v>5189</v>
      </c>
      <c r="B2462" s="39" t="s">
        <v>4919</v>
      </c>
      <c r="C2462" s="40" t="s">
        <v>4920</v>
      </c>
      <c r="D2462" s="57"/>
      <c r="E2462" s="45">
        <v>10</v>
      </c>
      <c r="F2462" s="45">
        <v>2350000</v>
      </c>
      <c r="G2462" s="42">
        <f t="shared" si="127"/>
        <v>90.384615384615387</v>
      </c>
      <c r="H2462" s="43">
        <f t="shared" si="126"/>
        <v>235000</v>
      </c>
      <c r="I2462" s="57"/>
      <c r="J2462" s="58"/>
      <c r="K2462" s="58"/>
      <c r="L2462" s="57" t="s">
        <v>7419</v>
      </c>
      <c r="M2462" s="57"/>
      <c r="N2462" t="s">
        <v>10939</v>
      </c>
      <c r="T2462" s="2">
        <v>10</v>
      </c>
      <c r="U2462" s="2">
        <f t="shared" si="128"/>
        <v>0</v>
      </c>
    </row>
    <row r="2463" spans="1:21" customFormat="1" ht="15" x14ac:dyDescent="0.25">
      <c r="A2463" s="38" t="s">
        <v>5189</v>
      </c>
      <c r="B2463" s="39" t="s">
        <v>4921</v>
      </c>
      <c r="C2463" s="40" t="s">
        <v>4922</v>
      </c>
      <c r="D2463" s="57"/>
      <c r="E2463" s="45">
        <v>10</v>
      </c>
      <c r="F2463" s="45">
        <v>520000</v>
      </c>
      <c r="G2463" s="42">
        <f t="shared" si="127"/>
        <v>20</v>
      </c>
      <c r="H2463" s="43">
        <f t="shared" si="126"/>
        <v>52000</v>
      </c>
      <c r="I2463" s="57"/>
      <c r="J2463" s="58"/>
      <c r="K2463" s="58"/>
      <c r="L2463" s="57" t="s">
        <v>7419</v>
      </c>
      <c r="M2463" s="57"/>
      <c r="N2463" t="s">
        <v>10939</v>
      </c>
      <c r="T2463" s="2">
        <v>10</v>
      </c>
      <c r="U2463" s="2">
        <f t="shared" si="128"/>
        <v>0</v>
      </c>
    </row>
    <row r="2464" spans="1:21" customFormat="1" ht="15" x14ac:dyDescent="0.25">
      <c r="A2464" s="38" t="s">
        <v>5189</v>
      </c>
      <c r="B2464" s="39" t="s">
        <v>4923</v>
      </c>
      <c r="C2464" s="40" t="s">
        <v>4924</v>
      </c>
      <c r="D2464" s="57"/>
      <c r="E2464" s="45">
        <v>100</v>
      </c>
      <c r="F2464" s="45">
        <v>400000</v>
      </c>
      <c r="G2464" s="42">
        <f t="shared" si="127"/>
        <v>15.384615384615385</v>
      </c>
      <c r="H2464" s="43">
        <f t="shared" si="126"/>
        <v>4000</v>
      </c>
      <c r="I2464" s="57"/>
      <c r="J2464" s="58"/>
      <c r="K2464" s="58"/>
      <c r="L2464" s="57" t="s">
        <v>7419</v>
      </c>
      <c r="M2464" s="57"/>
      <c r="N2464" t="s">
        <v>10939</v>
      </c>
      <c r="T2464" s="2">
        <v>100</v>
      </c>
      <c r="U2464" s="2">
        <f t="shared" si="128"/>
        <v>0</v>
      </c>
    </row>
    <row r="2465" spans="1:21" customFormat="1" ht="15" x14ac:dyDescent="0.25">
      <c r="A2465" s="38" t="s">
        <v>5189</v>
      </c>
      <c r="B2465" s="39" t="s">
        <v>4925</v>
      </c>
      <c r="C2465" s="40" t="s">
        <v>4926</v>
      </c>
      <c r="D2465" s="57"/>
      <c r="E2465" s="45">
        <v>2</v>
      </c>
      <c r="F2465" s="45">
        <v>19200000</v>
      </c>
      <c r="G2465" s="42">
        <f t="shared" si="127"/>
        <v>738.46153846153845</v>
      </c>
      <c r="H2465" s="43">
        <f t="shared" si="126"/>
        <v>9600000</v>
      </c>
      <c r="I2465" s="57"/>
      <c r="J2465" s="58"/>
      <c r="K2465" s="58"/>
      <c r="L2465" s="57" t="s">
        <v>7419</v>
      </c>
      <c r="M2465" s="57"/>
      <c r="N2465" t="s">
        <v>10939</v>
      </c>
      <c r="T2465" s="2">
        <v>4</v>
      </c>
      <c r="U2465" s="2">
        <f t="shared" si="128"/>
        <v>-2</v>
      </c>
    </row>
    <row r="2466" spans="1:21" customFormat="1" ht="15" x14ac:dyDescent="0.25">
      <c r="A2466" s="38" t="s">
        <v>5189</v>
      </c>
      <c r="B2466" s="39" t="s">
        <v>4927</v>
      </c>
      <c r="C2466" s="40" t="s">
        <v>4928</v>
      </c>
      <c r="D2466" s="57"/>
      <c r="E2466" s="45">
        <v>8</v>
      </c>
      <c r="F2466" s="45">
        <v>144000000</v>
      </c>
      <c r="G2466" s="42">
        <f t="shared" si="127"/>
        <v>5538.4615384615381</v>
      </c>
      <c r="H2466" s="43">
        <f t="shared" si="126"/>
        <v>18000000</v>
      </c>
      <c r="I2466" s="57"/>
      <c r="J2466" s="58"/>
      <c r="K2466" s="58"/>
      <c r="L2466" s="57" t="s">
        <v>7419</v>
      </c>
      <c r="M2466" s="57"/>
      <c r="N2466" t="s">
        <v>10939</v>
      </c>
      <c r="T2466" s="2">
        <v>0</v>
      </c>
      <c r="U2466" s="2">
        <f t="shared" si="128"/>
        <v>8</v>
      </c>
    </row>
    <row r="2467" spans="1:21" customFormat="1" ht="15" x14ac:dyDescent="0.25">
      <c r="A2467" s="38" t="s">
        <v>5189</v>
      </c>
      <c r="B2467" s="39" t="s">
        <v>4929</v>
      </c>
      <c r="C2467" s="40" t="s">
        <v>4930</v>
      </c>
      <c r="D2467" s="57"/>
      <c r="E2467" s="45">
        <v>8</v>
      </c>
      <c r="F2467" s="45">
        <v>129600000</v>
      </c>
      <c r="G2467" s="42">
        <f t="shared" si="127"/>
        <v>4984.6153846153848</v>
      </c>
      <c r="H2467" s="43">
        <f t="shared" si="126"/>
        <v>16200000</v>
      </c>
      <c r="I2467" s="57"/>
      <c r="J2467" s="58"/>
      <c r="K2467" s="58"/>
      <c r="L2467" s="57" t="s">
        <v>7419</v>
      </c>
      <c r="M2467" s="57"/>
      <c r="N2467" t="s">
        <v>10939</v>
      </c>
      <c r="T2467" s="2">
        <v>0</v>
      </c>
      <c r="U2467" s="2">
        <f t="shared" si="128"/>
        <v>8</v>
      </c>
    </row>
    <row r="2468" spans="1:21" customFormat="1" ht="15" x14ac:dyDescent="0.25">
      <c r="A2468" s="38" t="s">
        <v>5189</v>
      </c>
      <c r="B2468" s="39" t="s">
        <v>4931</v>
      </c>
      <c r="C2468" s="40" t="s">
        <v>4932</v>
      </c>
      <c r="D2468" s="57"/>
      <c r="E2468" s="45">
        <v>16</v>
      </c>
      <c r="F2468" s="45">
        <v>156480000</v>
      </c>
      <c r="G2468" s="42">
        <f t="shared" si="127"/>
        <v>6018.4615384615381</v>
      </c>
      <c r="H2468" s="43">
        <f t="shared" si="126"/>
        <v>9780000</v>
      </c>
      <c r="I2468" s="57"/>
      <c r="J2468" s="58"/>
      <c r="K2468" s="58"/>
      <c r="L2468" s="57" t="s">
        <v>7419</v>
      </c>
      <c r="M2468" s="57"/>
      <c r="N2468" t="s">
        <v>10939</v>
      </c>
      <c r="T2468" s="2">
        <v>0</v>
      </c>
      <c r="U2468" s="2">
        <f t="shared" si="128"/>
        <v>16</v>
      </c>
    </row>
    <row r="2469" spans="1:21" customFormat="1" ht="15" x14ac:dyDescent="0.25">
      <c r="A2469" s="38" t="s">
        <v>5189</v>
      </c>
      <c r="B2469" s="39" t="s">
        <v>4933</v>
      </c>
      <c r="C2469" s="40" t="s">
        <v>4934</v>
      </c>
      <c r="D2469" s="57"/>
      <c r="E2469" s="45">
        <v>1</v>
      </c>
      <c r="F2469" s="45">
        <v>2250000</v>
      </c>
      <c r="G2469" s="42">
        <f t="shared" si="127"/>
        <v>86.538461538461533</v>
      </c>
      <c r="H2469" s="43">
        <f t="shared" si="126"/>
        <v>2250000</v>
      </c>
      <c r="I2469" s="57"/>
      <c r="J2469" s="58"/>
      <c r="K2469" s="58"/>
      <c r="L2469" s="57" t="s">
        <v>7419</v>
      </c>
      <c r="M2469" s="57"/>
      <c r="N2469" t="s">
        <v>10939</v>
      </c>
      <c r="T2469" s="2">
        <v>1</v>
      </c>
      <c r="U2469" s="2">
        <f t="shared" si="128"/>
        <v>0</v>
      </c>
    </row>
    <row r="2470" spans="1:21" customFormat="1" ht="15" x14ac:dyDescent="0.25">
      <c r="A2470" s="38" t="s">
        <v>5189</v>
      </c>
      <c r="B2470" s="39" t="s">
        <v>4935</v>
      </c>
      <c r="C2470" s="40" t="s">
        <v>4936</v>
      </c>
      <c r="D2470" s="57"/>
      <c r="E2470" s="45">
        <v>50</v>
      </c>
      <c r="F2470" s="45">
        <v>500000</v>
      </c>
      <c r="G2470" s="42">
        <f t="shared" si="127"/>
        <v>19.23076923076923</v>
      </c>
      <c r="H2470" s="43">
        <f t="shared" si="126"/>
        <v>10000</v>
      </c>
      <c r="I2470" s="57"/>
      <c r="J2470" s="58"/>
      <c r="K2470" s="58"/>
      <c r="L2470" s="57" t="s">
        <v>7419</v>
      </c>
      <c r="M2470" s="57"/>
      <c r="N2470" t="s">
        <v>10939</v>
      </c>
      <c r="T2470" s="2">
        <v>50</v>
      </c>
      <c r="U2470" s="2">
        <f t="shared" si="128"/>
        <v>0</v>
      </c>
    </row>
    <row r="2471" spans="1:21" customFormat="1" ht="15" x14ac:dyDescent="0.25">
      <c r="A2471" s="38" t="s">
        <v>5189</v>
      </c>
      <c r="B2471" s="39" t="s">
        <v>4937</v>
      </c>
      <c r="C2471" s="40" t="s">
        <v>4938</v>
      </c>
      <c r="D2471" s="57"/>
      <c r="E2471" s="45">
        <v>4</v>
      </c>
      <c r="F2471" s="45">
        <v>2692000</v>
      </c>
      <c r="G2471" s="42">
        <f t="shared" si="127"/>
        <v>103.53846153846153</v>
      </c>
      <c r="H2471" s="43">
        <f t="shared" si="126"/>
        <v>673000</v>
      </c>
      <c r="I2471" s="57"/>
      <c r="J2471" s="58"/>
      <c r="K2471" s="58"/>
      <c r="L2471" s="57" t="s">
        <v>7419</v>
      </c>
      <c r="M2471" s="57"/>
      <c r="N2471" t="s">
        <v>10939</v>
      </c>
      <c r="T2471" s="2">
        <v>21</v>
      </c>
      <c r="U2471" s="2">
        <f t="shared" si="128"/>
        <v>-17</v>
      </c>
    </row>
    <row r="2472" spans="1:21" customFormat="1" ht="15" x14ac:dyDescent="0.25">
      <c r="A2472" s="38" t="s">
        <v>5189</v>
      </c>
      <c r="B2472" s="39" t="s">
        <v>4939</v>
      </c>
      <c r="C2472" s="40" t="s">
        <v>4940</v>
      </c>
      <c r="D2472" s="57"/>
      <c r="E2472" s="45">
        <v>5</v>
      </c>
      <c r="F2472" s="45">
        <v>15000000</v>
      </c>
      <c r="G2472" s="42">
        <f t="shared" si="127"/>
        <v>576.92307692307691</v>
      </c>
      <c r="H2472" s="43">
        <f t="shared" si="126"/>
        <v>3000000</v>
      </c>
      <c r="I2472" s="57"/>
      <c r="J2472" s="58"/>
      <c r="K2472" s="58"/>
      <c r="L2472" s="57" t="s">
        <v>7419</v>
      </c>
      <c r="M2472" s="57"/>
      <c r="N2472" t="s">
        <v>10939</v>
      </c>
      <c r="T2472" s="2">
        <v>5</v>
      </c>
      <c r="U2472" s="2">
        <f t="shared" si="128"/>
        <v>0</v>
      </c>
    </row>
    <row r="2473" spans="1:21" customFormat="1" ht="15" x14ac:dyDescent="0.25">
      <c r="A2473" s="38" t="s">
        <v>5189</v>
      </c>
      <c r="B2473" s="39" t="s">
        <v>4941</v>
      </c>
      <c r="C2473" s="40" t="s">
        <v>4942</v>
      </c>
      <c r="D2473" s="57"/>
      <c r="E2473" s="45">
        <v>2</v>
      </c>
      <c r="F2473" s="45">
        <v>4680000</v>
      </c>
      <c r="G2473" s="42">
        <f t="shared" si="127"/>
        <v>180</v>
      </c>
      <c r="H2473" s="43">
        <f t="shared" si="126"/>
        <v>2340000</v>
      </c>
      <c r="I2473" s="57"/>
      <c r="J2473" s="58"/>
      <c r="K2473" s="58"/>
      <c r="L2473" s="57" t="s">
        <v>7419</v>
      </c>
      <c r="M2473" s="57"/>
      <c r="N2473" t="s">
        <v>10939</v>
      </c>
      <c r="T2473" s="2">
        <v>0</v>
      </c>
      <c r="U2473" s="2">
        <f t="shared" si="128"/>
        <v>2</v>
      </c>
    </row>
    <row r="2474" spans="1:21" customFormat="1" ht="15" x14ac:dyDescent="0.25">
      <c r="A2474" s="38" t="s">
        <v>5189</v>
      </c>
      <c r="B2474" s="39" t="s">
        <v>4943</v>
      </c>
      <c r="C2474" s="40" t="s">
        <v>4944</v>
      </c>
      <c r="D2474" s="57"/>
      <c r="E2474" s="45">
        <v>2</v>
      </c>
      <c r="F2474" s="45">
        <v>5416800</v>
      </c>
      <c r="G2474" s="42">
        <f t="shared" si="127"/>
        <v>208.33846153846153</v>
      </c>
      <c r="H2474" s="43">
        <f t="shared" si="126"/>
        <v>2708400</v>
      </c>
      <c r="I2474" s="57"/>
      <c r="J2474" s="58"/>
      <c r="K2474" s="58"/>
      <c r="L2474" s="57" t="s">
        <v>7419</v>
      </c>
      <c r="M2474" s="57"/>
      <c r="N2474" t="s">
        <v>10939</v>
      </c>
      <c r="T2474" s="2">
        <v>0</v>
      </c>
      <c r="U2474" s="2">
        <f t="shared" si="128"/>
        <v>2</v>
      </c>
    </row>
    <row r="2475" spans="1:21" customFormat="1" ht="15" x14ac:dyDescent="0.25">
      <c r="A2475" s="38" t="s">
        <v>5189</v>
      </c>
      <c r="B2475" s="39" t="s">
        <v>4945</v>
      </c>
      <c r="C2475" s="40" t="s">
        <v>4946</v>
      </c>
      <c r="D2475" s="57"/>
      <c r="E2475" s="45">
        <v>6</v>
      </c>
      <c r="F2475" s="45">
        <v>1470000</v>
      </c>
      <c r="G2475" s="42">
        <f t="shared" si="127"/>
        <v>56.53846153846154</v>
      </c>
      <c r="H2475" s="43">
        <f t="shared" si="126"/>
        <v>245000</v>
      </c>
      <c r="I2475" s="57"/>
      <c r="J2475" s="58"/>
      <c r="K2475" s="58"/>
      <c r="L2475" s="57" t="s">
        <v>7419</v>
      </c>
      <c r="M2475" s="57"/>
      <c r="N2475" t="s">
        <v>10939</v>
      </c>
      <c r="T2475" s="2">
        <v>6</v>
      </c>
      <c r="U2475" s="2">
        <f t="shared" si="128"/>
        <v>0</v>
      </c>
    </row>
    <row r="2476" spans="1:21" customFormat="1" ht="15" x14ac:dyDescent="0.25">
      <c r="A2476" s="38" t="s">
        <v>5189</v>
      </c>
      <c r="B2476" s="39" t="s">
        <v>4947</v>
      </c>
      <c r="C2476" s="40" t="s">
        <v>4948</v>
      </c>
      <c r="D2476" s="57"/>
      <c r="E2476" s="45">
        <v>30</v>
      </c>
      <c r="F2476" s="45">
        <v>2100000</v>
      </c>
      <c r="G2476" s="42">
        <f t="shared" si="127"/>
        <v>80.769230769230774</v>
      </c>
      <c r="H2476" s="43">
        <f t="shared" si="126"/>
        <v>70000</v>
      </c>
      <c r="I2476" s="57"/>
      <c r="J2476" s="58"/>
      <c r="K2476" s="58"/>
      <c r="L2476" s="57" t="s">
        <v>7419</v>
      </c>
      <c r="M2476" s="57"/>
      <c r="N2476" t="s">
        <v>10939</v>
      </c>
      <c r="T2476" s="2">
        <v>30</v>
      </c>
      <c r="U2476" s="2">
        <f t="shared" si="128"/>
        <v>0</v>
      </c>
    </row>
    <row r="2477" spans="1:21" customFormat="1" ht="15" x14ac:dyDescent="0.25">
      <c r="A2477" s="38" t="s">
        <v>5189</v>
      </c>
      <c r="B2477" s="39" t="s">
        <v>4949</v>
      </c>
      <c r="C2477" s="40" t="s">
        <v>4950</v>
      </c>
      <c r="D2477" s="57"/>
      <c r="E2477" s="45">
        <v>5</v>
      </c>
      <c r="F2477" s="45">
        <v>4490000</v>
      </c>
      <c r="G2477" s="42">
        <f t="shared" si="127"/>
        <v>172.69230769230768</v>
      </c>
      <c r="H2477" s="43">
        <f t="shared" si="126"/>
        <v>898000</v>
      </c>
      <c r="I2477" s="57"/>
      <c r="J2477" s="58"/>
      <c r="K2477" s="58"/>
      <c r="L2477" s="57" t="s">
        <v>7419</v>
      </c>
      <c r="M2477" s="57"/>
      <c r="N2477" t="s">
        <v>10939</v>
      </c>
      <c r="T2477" s="2">
        <v>5</v>
      </c>
      <c r="U2477" s="2">
        <f t="shared" si="128"/>
        <v>0</v>
      </c>
    </row>
    <row r="2478" spans="1:21" customFormat="1" ht="15" x14ac:dyDescent="0.25">
      <c r="A2478" s="38" t="s">
        <v>5189</v>
      </c>
      <c r="B2478" s="39" t="s">
        <v>4951</v>
      </c>
      <c r="C2478" s="40" t="s">
        <v>4952</v>
      </c>
      <c r="D2478" s="57"/>
      <c r="E2478" s="45">
        <v>15</v>
      </c>
      <c r="F2478" s="45">
        <v>2250000</v>
      </c>
      <c r="G2478" s="42">
        <f t="shared" si="127"/>
        <v>86.538461538461533</v>
      </c>
      <c r="H2478" s="43">
        <f t="shared" si="126"/>
        <v>150000</v>
      </c>
      <c r="I2478" s="57"/>
      <c r="J2478" s="58"/>
      <c r="K2478" s="58"/>
      <c r="L2478" s="57" t="s">
        <v>7419</v>
      </c>
      <c r="M2478" s="57"/>
      <c r="N2478" t="s">
        <v>10939</v>
      </c>
      <c r="T2478" s="2">
        <v>29</v>
      </c>
      <c r="U2478" s="2">
        <f t="shared" si="128"/>
        <v>-14</v>
      </c>
    </row>
    <row r="2479" spans="1:21" customFormat="1" ht="15" x14ac:dyDescent="0.25">
      <c r="A2479" s="38" t="s">
        <v>5189</v>
      </c>
      <c r="B2479" s="39" t="s">
        <v>4953</v>
      </c>
      <c r="C2479" s="40" t="s">
        <v>4954</v>
      </c>
      <c r="D2479" s="57"/>
      <c r="E2479" s="45">
        <v>7</v>
      </c>
      <c r="F2479" s="45">
        <v>497000</v>
      </c>
      <c r="G2479" s="42">
        <f t="shared" si="127"/>
        <v>19.115384615384617</v>
      </c>
      <c r="H2479" s="43">
        <f t="shared" si="126"/>
        <v>71000</v>
      </c>
      <c r="I2479" s="57"/>
      <c r="J2479" s="58"/>
      <c r="K2479" s="58"/>
      <c r="L2479" s="57" t="s">
        <v>7419</v>
      </c>
      <c r="M2479" s="57"/>
      <c r="N2479" t="s">
        <v>10939</v>
      </c>
      <c r="T2479" s="2">
        <v>7</v>
      </c>
      <c r="U2479" s="2">
        <f t="shared" si="128"/>
        <v>0</v>
      </c>
    </row>
    <row r="2480" spans="1:21" customFormat="1" ht="15" x14ac:dyDescent="0.25">
      <c r="A2480" s="38" t="s">
        <v>5189</v>
      </c>
      <c r="B2480" s="39" t="s">
        <v>4955</v>
      </c>
      <c r="C2480" s="40" t="s">
        <v>4956</v>
      </c>
      <c r="D2480" s="57"/>
      <c r="E2480" s="45">
        <v>100</v>
      </c>
      <c r="F2480" s="45">
        <v>6875000</v>
      </c>
      <c r="G2480" s="42">
        <f t="shared" si="127"/>
        <v>264.42307692307691</v>
      </c>
      <c r="H2480" s="43">
        <f t="shared" si="126"/>
        <v>68750</v>
      </c>
      <c r="I2480" s="57"/>
      <c r="J2480" s="58"/>
      <c r="K2480" s="58"/>
      <c r="L2480" s="57" t="s">
        <v>7419</v>
      </c>
      <c r="M2480" s="57"/>
      <c r="N2480" t="s">
        <v>10939</v>
      </c>
      <c r="T2480" s="2">
        <v>0</v>
      </c>
      <c r="U2480" s="2">
        <f t="shared" si="128"/>
        <v>100</v>
      </c>
    </row>
    <row r="2481" spans="1:21" customFormat="1" ht="15" x14ac:dyDescent="0.25">
      <c r="A2481" s="38" t="s">
        <v>5189</v>
      </c>
      <c r="B2481" s="39" t="s">
        <v>4957</v>
      </c>
      <c r="C2481" s="40" t="s">
        <v>4958</v>
      </c>
      <c r="D2481" s="57"/>
      <c r="E2481" s="45">
        <v>1</v>
      </c>
      <c r="F2481" s="45">
        <v>880000</v>
      </c>
      <c r="G2481" s="42">
        <f t="shared" si="127"/>
        <v>33.846153846153847</v>
      </c>
      <c r="H2481" s="43">
        <f t="shared" si="126"/>
        <v>880000</v>
      </c>
      <c r="I2481" s="57"/>
      <c r="J2481" s="58"/>
      <c r="K2481" s="58"/>
      <c r="L2481" s="57" t="s">
        <v>7419</v>
      </c>
      <c r="M2481" s="57"/>
      <c r="N2481" t="s">
        <v>10939</v>
      </c>
      <c r="T2481" s="2">
        <v>0</v>
      </c>
      <c r="U2481" s="2">
        <f t="shared" si="128"/>
        <v>1</v>
      </c>
    </row>
    <row r="2482" spans="1:21" customFormat="1" ht="15" x14ac:dyDescent="0.25">
      <c r="A2482" s="38" t="s">
        <v>5189</v>
      </c>
      <c r="B2482" s="39" t="s">
        <v>4959</v>
      </c>
      <c r="C2482" s="40" t="s">
        <v>4960</v>
      </c>
      <c r="D2482" s="57"/>
      <c r="E2482" s="45">
        <v>20</v>
      </c>
      <c r="F2482" s="45">
        <v>1040000</v>
      </c>
      <c r="G2482" s="42">
        <f t="shared" si="127"/>
        <v>40</v>
      </c>
      <c r="H2482" s="43">
        <f t="shared" si="126"/>
        <v>52000</v>
      </c>
      <c r="I2482" s="57"/>
      <c r="J2482" s="58"/>
      <c r="K2482" s="58"/>
      <c r="L2482" s="57" t="s">
        <v>7419</v>
      </c>
      <c r="M2482" s="57"/>
      <c r="N2482" t="s">
        <v>10939</v>
      </c>
      <c r="T2482" s="2">
        <v>20</v>
      </c>
      <c r="U2482" s="2">
        <f t="shared" si="128"/>
        <v>0</v>
      </c>
    </row>
    <row r="2483" spans="1:21" customFormat="1" ht="15" x14ac:dyDescent="0.25">
      <c r="A2483" s="38" t="s">
        <v>5189</v>
      </c>
      <c r="B2483" s="39" t="s">
        <v>4961</v>
      </c>
      <c r="C2483" s="40" t="s">
        <v>4962</v>
      </c>
      <c r="D2483" s="57"/>
      <c r="E2483" s="45">
        <v>1</v>
      </c>
      <c r="F2483" s="45">
        <v>4877150</v>
      </c>
      <c r="G2483" s="42">
        <f t="shared" si="127"/>
        <v>187.5826923076923</v>
      </c>
      <c r="H2483" s="43">
        <f t="shared" si="126"/>
        <v>4877150</v>
      </c>
      <c r="I2483" s="57"/>
      <c r="J2483" s="58"/>
      <c r="K2483" s="58"/>
      <c r="L2483" s="57" t="s">
        <v>7419</v>
      </c>
      <c r="M2483" s="57"/>
      <c r="N2483" t="s">
        <v>10939</v>
      </c>
      <c r="T2483" s="2">
        <v>0</v>
      </c>
      <c r="U2483" s="2">
        <f t="shared" si="128"/>
        <v>1</v>
      </c>
    </row>
    <row r="2484" spans="1:21" customFormat="1" ht="15" x14ac:dyDescent="0.25">
      <c r="A2484" s="38" t="s">
        <v>5189</v>
      </c>
      <c r="B2484" s="39" t="s">
        <v>4963</v>
      </c>
      <c r="C2484" s="40" t="s">
        <v>4964</v>
      </c>
      <c r="D2484" s="57"/>
      <c r="E2484" s="45">
        <v>1</v>
      </c>
      <c r="F2484" s="45">
        <v>18375600</v>
      </c>
      <c r="G2484" s="42">
        <f t="shared" si="127"/>
        <v>706.7538461538461</v>
      </c>
      <c r="H2484" s="43">
        <f t="shared" si="126"/>
        <v>18375600</v>
      </c>
      <c r="I2484" s="57"/>
      <c r="J2484" s="58"/>
      <c r="K2484" s="58"/>
      <c r="L2484" s="57" t="s">
        <v>7419</v>
      </c>
      <c r="M2484" s="57"/>
      <c r="N2484" t="s">
        <v>10939</v>
      </c>
      <c r="T2484" s="2">
        <v>0</v>
      </c>
      <c r="U2484" s="2">
        <f t="shared" si="128"/>
        <v>1</v>
      </c>
    </row>
    <row r="2485" spans="1:21" customFormat="1" ht="15" x14ac:dyDescent="0.25">
      <c r="A2485" s="38" t="s">
        <v>5189</v>
      </c>
      <c r="B2485" s="39" t="s">
        <v>4965</v>
      </c>
      <c r="C2485" s="40" t="s">
        <v>4966</v>
      </c>
      <c r="D2485" s="57"/>
      <c r="E2485" s="45">
        <v>2</v>
      </c>
      <c r="F2485" s="45">
        <v>130000</v>
      </c>
      <c r="G2485" s="42">
        <f t="shared" si="127"/>
        <v>5</v>
      </c>
      <c r="H2485" s="43">
        <f t="shared" si="126"/>
        <v>65000</v>
      </c>
      <c r="I2485" s="57"/>
      <c r="J2485" s="58"/>
      <c r="K2485" s="58"/>
      <c r="L2485" s="57" t="s">
        <v>7419</v>
      </c>
      <c r="M2485" s="57"/>
      <c r="N2485" t="s">
        <v>10939</v>
      </c>
      <c r="T2485" s="2">
        <v>1</v>
      </c>
      <c r="U2485" s="2">
        <f t="shared" si="128"/>
        <v>1</v>
      </c>
    </row>
    <row r="2486" spans="1:21" customFormat="1" ht="15" x14ac:dyDescent="0.25">
      <c r="A2486" s="38" t="s">
        <v>5189</v>
      </c>
      <c r="B2486" s="39" t="s">
        <v>4967</v>
      </c>
      <c r="C2486" s="40" t="s">
        <v>4968</v>
      </c>
      <c r="D2486" s="57"/>
      <c r="E2486" s="45">
        <v>1</v>
      </c>
      <c r="F2486" s="45">
        <v>19570000</v>
      </c>
      <c r="G2486" s="42">
        <f t="shared" si="127"/>
        <v>752.69230769230774</v>
      </c>
      <c r="H2486" s="43">
        <f t="shared" si="126"/>
        <v>19570000</v>
      </c>
      <c r="I2486" s="57"/>
      <c r="J2486" s="58"/>
      <c r="K2486" s="58"/>
      <c r="L2486" s="57" t="s">
        <v>7419</v>
      </c>
      <c r="M2486" s="57"/>
      <c r="N2486" t="s">
        <v>10939</v>
      </c>
      <c r="T2486" s="2">
        <v>1</v>
      </c>
      <c r="U2486" s="2">
        <f t="shared" si="128"/>
        <v>0</v>
      </c>
    </row>
    <row r="2487" spans="1:21" customFormat="1" ht="15" x14ac:dyDescent="0.25">
      <c r="A2487" s="38" t="s">
        <v>5189</v>
      </c>
      <c r="B2487" s="39" t="s">
        <v>4969</v>
      </c>
      <c r="C2487" s="40" t="s">
        <v>4970</v>
      </c>
      <c r="D2487" s="57"/>
      <c r="E2487" s="45">
        <v>1</v>
      </c>
      <c r="F2487" s="45">
        <v>16400000</v>
      </c>
      <c r="G2487" s="42">
        <f t="shared" si="127"/>
        <v>630.76923076923072</v>
      </c>
      <c r="H2487" s="43">
        <f t="shared" si="126"/>
        <v>16400000</v>
      </c>
      <c r="I2487" s="57"/>
      <c r="J2487" s="58"/>
      <c r="K2487" s="58"/>
      <c r="L2487" s="57" t="s">
        <v>7419</v>
      </c>
      <c r="M2487" s="57"/>
      <c r="N2487" t="s">
        <v>10939</v>
      </c>
      <c r="T2487" s="2">
        <v>1</v>
      </c>
      <c r="U2487" s="2">
        <f t="shared" si="128"/>
        <v>0</v>
      </c>
    </row>
    <row r="2488" spans="1:21" customFormat="1" ht="15" x14ac:dyDescent="0.25">
      <c r="A2488" s="38" t="s">
        <v>5189</v>
      </c>
      <c r="B2488" s="39" t="s">
        <v>4971</v>
      </c>
      <c r="C2488" s="40" t="s">
        <v>4972</v>
      </c>
      <c r="D2488" s="57"/>
      <c r="E2488" s="45">
        <v>1</v>
      </c>
      <c r="F2488" s="45">
        <v>1175000</v>
      </c>
      <c r="G2488" s="42">
        <f t="shared" si="127"/>
        <v>45.192307692307693</v>
      </c>
      <c r="H2488" s="43">
        <f t="shared" si="126"/>
        <v>1175000</v>
      </c>
      <c r="I2488" s="57"/>
      <c r="J2488" s="58"/>
      <c r="K2488" s="58"/>
      <c r="L2488" s="57" t="s">
        <v>7419</v>
      </c>
      <c r="M2488" s="57"/>
      <c r="N2488" t="s">
        <v>10939</v>
      </c>
      <c r="T2488" s="2">
        <v>1</v>
      </c>
      <c r="U2488" s="2">
        <f t="shared" si="128"/>
        <v>0</v>
      </c>
    </row>
    <row r="2489" spans="1:21" customFormat="1" ht="15" x14ac:dyDescent="0.25">
      <c r="A2489" s="38" t="s">
        <v>5189</v>
      </c>
      <c r="B2489" s="39" t="s">
        <v>4973</v>
      </c>
      <c r="C2489" s="40" t="s">
        <v>4974</v>
      </c>
      <c r="D2489" s="57"/>
      <c r="E2489" s="45">
        <v>1</v>
      </c>
      <c r="F2489" s="45">
        <v>444590</v>
      </c>
      <c r="G2489" s="42">
        <f t="shared" si="127"/>
        <v>17.099615384615383</v>
      </c>
      <c r="H2489" s="43">
        <f t="shared" si="126"/>
        <v>444590</v>
      </c>
      <c r="I2489" s="57"/>
      <c r="J2489" s="58"/>
      <c r="K2489" s="58"/>
      <c r="L2489" s="57" t="s">
        <v>7419</v>
      </c>
      <c r="M2489" s="57"/>
      <c r="N2489" t="s">
        <v>10939</v>
      </c>
      <c r="T2489" s="2">
        <v>0</v>
      </c>
      <c r="U2489" s="2">
        <f t="shared" si="128"/>
        <v>1</v>
      </c>
    </row>
    <row r="2490" spans="1:21" customFormat="1" ht="15" x14ac:dyDescent="0.25">
      <c r="A2490" s="38" t="s">
        <v>5189</v>
      </c>
      <c r="B2490" s="39" t="s">
        <v>4975</v>
      </c>
      <c r="C2490" s="40" t="s">
        <v>4976</v>
      </c>
      <c r="D2490" s="57"/>
      <c r="E2490" s="45">
        <v>50</v>
      </c>
      <c r="F2490" s="45">
        <v>300000</v>
      </c>
      <c r="G2490" s="42">
        <f t="shared" si="127"/>
        <v>11.538461538461538</v>
      </c>
      <c r="H2490" s="43">
        <f t="shared" si="126"/>
        <v>6000</v>
      </c>
      <c r="I2490" s="57"/>
      <c r="J2490" s="58"/>
      <c r="K2490" s="58"/>
      <c r="L2490" s="57" t="s">
        <v>7419</v>
      </c>
      <c r="M2490" s="57"/>
      <c r="N2490" t="s">
        <v>10939</v>
      </c>
      <c r="T2490" s="2">
        <v>0</v>
      </c>
      <c r="U2490" s="2">
        <f t="shared" si="128"/>
        <v>50</v>
      </c>
    </row>
    <row r="2491" spans="1:21" customFormat="1" ht="15" x14ac:dyDescent="0.25">
      <c r="A2491" s="38" t="s">
        <v>5189</v>
      </c>
      <c r="B2491" s="39" t="s">
        <v>4977</v>
      </c>
      <c r="C2491" s="40" t="s">
        <v>4978</v>
      </c>
      <c r="D2491" s="57"/>
      <c r="E2491" s="45">
        <v>4</v>
      </c>
      <c r="F2491" s="45">
        <v>8948000</v>
      </c>
      <c r="G2491" s="42">
        <f t="shared" si="127"/>
        <v>344.15384615384613</v>
      </c>
      <c r="H2491" s="43">
        <f t="shared" si="126"/>
        <v>2237000</v>
      </c>
      <c r="I2491" s="57"/>
      <c r="J2491" s="58"/>
      <c r="K2491" s="58"/>
      <c r="L2491" s="57" t="s">
        <v>7419</v>
      </c>
      <c r="M2491" s="57"/>
      <c r="N2491" t="s">
        <v>10939</v>
      </c>
      <c r="T2491" s="2">
        <v>4</v>
      </c>
      <c r="U2491" s="2">
        <f t="shared" si="128"/>
        <v>0</v>
      </c>
    </row>
    <row r="2492" spans="1:21" customFormat="1" ht="15" x14ac:dyDescent="0.25">
      <c r="A2492" s="38" t="s">
        <v>5189</v>
      </c>
      <c r="B2492" s="39" t="s">
        <v>4979</v>
      </c>
      <c r="C2492" s="40" t="s">
        <v>4980</v>
      </c>
      <c r="D2492" s="57"/>
      <c r="E2492" s="45">
        <v>15</v>
      </c>
      <c r="F2492" s="45">
        <v>3840000</v>
      </c>
      <c r="G2492" s="42">
        <f t="shared" si="127"/>
        <v>147.69230769230768</v>
      </c>
      <c r="H2492" s="43">
        <f t="shared" si="126"/>
        <v>256000</v>
      </c>
      <c r="I2492" s="57"/>
      <c r="J2492" s="58"/>
      <c r="K2492" s="58"/>
      <c r="L2492" s="57" t="s">
        <v>7419</v>
      </c>
      <c r="M2492" s="57"/>
      <c r="N2492" t="s">
        <v>10939</v>
      </c>
      <c r="T2492" s="2">
        <v>13</v>
      </c>
      <c r="U2492" s="2">
        <f t="shared" si="128"/>
        <v>2</v>
      </c>
    </row>
    <row r="2493" spans="1:21" customFormat="1" ht="15" x14ac:dyDescent="0.25">
      <c r="A2493" s="38" t="s">
        <v>5189</v>
      </c>
      <c r="B2493" s="39" t="s">
        <v>4981</v>
      </c>
      <c r="C2493" s="40" t="s">
        <v>4982</v>
      </c>
      <c r="D2493" s="57"/>
      <c r="E2493" s="45">
        <v>50</v>
      </c>
      <c r="F2493" s="45">
        <v>350000</v>
      </c>
      <c r="G2493" s="42">
        <f t="shared" si="127"/>
        <v>13.461538461538462</v>
      </c>
      <c r="H2493" s="43">
        <f t="shared" si="126"/>
        <v>7000</v>
      </c>
      <c r="I2493" s="57"/>
      <c r="J2493" s="58"/>
      <c r="K2493" s="58"/>
      <c r="L2493" s="57" t="s">
        <v>7419</v>
      </c>
      <c r="M2493" s="57"/>
      <c r="N2493" t="s">
        <v>10939</v>
      </c>
      <c r="T2493" s="2">
        <v>0</v>
      </c>
      <c r="U2493" s="2">
        <f t="shared" si="128"/>
        <v>50</v>
      </c>
    </row>
    <row r="2494" spans="1:21" customFormat="1" ht="15" x14ac:dyDescent="0.25">
      <c r="A2494" s="38" t="s">
        <v>5189</v>
      </c>
      <c r="B2494" s="39" t="s">
        <v>4983</v>
      </c>
      <c r="C2494" s="40" t="s">
        <v>4984</v>
      </c>
      <c r="D2494" s="57"/>
      <c r="E2494" s="45">
        <v>50</v>
      </c>
      <c r="F2494" s="45">
        <v>1650000</v>
      </c>
      <c r="G2494" s="42">
        <f t="shared" si="127"/>
        <v>63.46153846153846</v>
      </c>
      <c r="H2494" s="43">
        <f t="shared" si="126"/>
        <v>33000</v>
      </c>
      <c r="I2494" s="57"/>
      <c r="J2494" s="58"/>
      <c r="K2494" s="58"/>
      <c r="L2494" s="57" t="s">
        <v>7419</v>
      </c>
      <c r="M2494" s="57"/>
      <c r="N2494" t="s">
        <v>10939</v>
      </c>
      <c r="T2494" s="2">
        <v>0</v>
      </c>
      <c r="U2494" s="2">
        <f t="shared" si="128"/>
        <v>50</v>
      </c>
    </row>
    <row r="2495" spans="1:21" customFormat="1" ht="15" x14ac:dyDescent="0.25">
      <c r="A2495" s="38" t="s">
        <v>5189</v>
      </c>
      <c r="B2495" s="39" t="s">
        <v>4985</v>
      </c>
      <c r="C2495" s="40" t="s">
        <v>4986</v>
      </c>
      <c r="D2495" s="57"/>
      <c r="E2495" s="45">
        <v>2</v>
      </c>
      <c r="F2495" s="45">
        <v>480000</v>
      </c>
      <c r="G2495" s="42">
        <f t="shared" si="127"/>
        <v>18.46153846153846</v>
      </c>
      <c r="H2495" s="43">
        <f t="shared" si="126"/>
        <v>240000</v>
      </c>
      <c r="I2495" s="57"/>
      <c r="J2495" s="58"/>
      <c r="K2495" s="58"/>
      <c r="L2495" s="57" t="s">
        <v>7419</v>
      </c>
      <c r="M2495" s="57"/>
      <c r="N2495" t="s">
        <v>10939</v>
      </c>
      <c r="T2495" s="2">
        <v>2</v>
      </c>
      <c r="U2495" s="2">
        <f t="shared" si="128"/>
        <v>0</v>
      </c>
    </row>
    <row r="2496" spans="1:21" customFormat="1" ht="15" x14ac:dyDescent="0.25">
      <c r="A2496" s="38" t="s">
        <v>5189</v>
      </c>
      <c r="B2496" s="39" t="s">
        <v>4987</v>
      </c>
      <c r="C2496" s="40" t="s">
        <v>4988</v>
      </c>
      <c r="D2496" s="57"/>
      <c r="E2496" s="45">
        <v>3</v>
      </c>
      <c r="F2496" s="45">
        <v>4710000</v>
      </c>
      <c r="G2496" s="42">
        <f t="shared" si="127"/>
        <v>181.15384615384616</v>
      </c>
      <c r="H2496" s="43">
        <f t="shared" si="126"/>
        <v>1570000</v>
      </c>
      <c r="I2496" s="57"/>
      <c r="J2496" s="58"/>
      <c r="K2496" s="58"/>
      <c r="L2496" s="57" t="s">
        <v>7419</v>
      </c>
      <c r="M2496" s="57"/>
      <c r="N2496" t="s">
        <v>10939</v>
      </c>
      <c r="T2496" s="2">
        <v>3</v>
      </c>
      <c r="U2496" s="2">
        <f t="shared" si="128"/>
        <v>0</v>
      </c>
    </row>
    <row r="2497" spans="1:21" customFormat="1" ht="15" x14ac:dyDescent="0.25">
      <c r="A2497" s="38" t="s">
        <v>5189</v>
      </c>
      <c r="B2497" s="39" t="s">
        <v>4989</v>
      </c>
      <c r="C2497" s="40" t="s">
        <v>4990</v>
      </c>
      <c r="D2497" s="57"/>
      <c r="E2497" s="45">
        <v>1</v>
      </c>
      <c r="F2497" s="45">
        <v>8961900</v>
      </c>
      <c r="G2497" s="42">
        <f t="shared" si="127"/>
        <v>344.68846153846152</v>
      </c>
      <c r="H2497" s="43">
        <f t="shared" si="126"/>
        <v>8961900</v>
      </c>
      <c r="I2497" s="57"/>
      <c r="J2497" s="58"/>
      <c r="K2497" s="58"/>
      <c r="L2497" s="57" t="s">
        <v>7419</v>
      </c>
      <c r="M2497" s="57"/>
      <c r="N2497" t="s">
        <v>10939</v>
      </c>
      <c r="T2497" s="2">
        <v>0</v>
      </c>
      <c r="U2497" s="2">
        <f t="shared" si="128"/>
        <v>1</v>
      </c>
    </row>
    <row r="2498" spans="1:21" customFormat="1" ht="15" x14ac:dyDescent="0.25">
      <c r="A2498" s="38" t="s">
        <v>5189</v>
      </c>
      <c r="B2498" s="39" t="s">
        <v>4991</v>
      </c>
      <c r="C2498" s="40" t="s">
        <v>4992</v>
      </c>
      <c r="D2498" s="57"/>
      <c r="E2498" s="45">
        <v>1</v>
      </c>
      <c r="F2498" s="45">
        <v>719000</v>
      </c>
      <c r="G2498" s="42">
        <f t="shared" si="127"/>
        <v>27.653846153846153</v>
      </c>
      <c r="H2498" s="43">
        <f t="shared" si="126"/>
        <v>719000</v>
      </c>
      <c r="I2498" s="57"/>
      <c r="J2498" s="58"/>
      <c r="K2498" s="58"/>
      <c r="L2498" s="57" t="s">
        <v>7419</v>
      </c>
      <c r="M2498" s="57"/>
      <c r="N2498" t="s">
        <v>10939</v>
      </c>
      <c r="T2498" s="2">
        <v>1</v>
      </c>
      <c r="U2498" s="2">
        <f t="shared" si="128"/>
        <v>0</v>
      </c>
    </row>
    <row r="2499" spans="1:21" customFormat="1" ht="15" x14ac:dyDescent="0.25">
      <c r="A2499" s="38" t="s">
        <v>5189</v>
      </c>
      <c r="B2499" s="39" t="s">
        <v>4993</v>
      </c>
      <c r="C2499" s="40" t="s">
        <v>4994</v>
      </c>
      <c r="D2499" s="57"/>
      <c r="E2499" s="45">
        <v>1</v>
      </c>
      <c r="F2499" s="45">
        <v>837000</v>
      </c>
      <c r="G2499" s="42">
        <f t="shared" si="127"/>
        <v>32.192307692307693</v>
      </c>
      <c r="H2499" s="43">
        <f t="shared" si="126"/>
        <v>837000</v>
      </c>
      <c r="I2499" s="57"/>
      <c r="J2499" s="58"/>
      <c r="K2499" s="58"/>
      <c r="L2499" s="57" t="s">
        <v>7419</v>
      </c>
      <c r="M2499" s="57"/>
      <c r="N2499" t="s">
        <v>10939</v>
      </c>
      <c r="T2499" s="2">
        <v>1</v>
      </c>
      <c r="U2499" s="2">
        <f t="shared" si="128"/>
        <v>0</v>
      </c>
    </row>
    <row r="2500" spans="1:21" customFormat="1" ht="15" x14ac:dyDescent="0.25">
      <c r="A2500" s="38" t="s">
        <v>5189</v>
      </c>
      <c r="B2500" s="39" t="s">
        <v>4995</v>
      </c>
      <c r="C2500" s="40" t="s">
        <v>4996</v>
      </c>
      <c r="D2500" s="57"/>
      <c r="E2500" s="45">
        <v>1</v>
      </c>
      <c r="F2500" s="45">
        <v>719000</v>
      </c>
      <c r="G2500" s="42">
        <f t="shared" si="127"/>
        <v>27.653846153846153</v>
      </c>
      <c r="H2500" s="43">
        <f t="shared" si="126"/>
        <v>719000</v>
      </c>
      <c r="I2500" s="57"/>
      <c r="J2500" s="58"/>
      <c r="K2500" s="58"/>
      <c r="L2500" s="57" t="s">
        <v>7419</v>
      </c>
      <c r="M2500" s="57"/>
      <c r="N2500" t="s">
        <v>10939</v>
      </c>
      <c r="T2500" s="2">
        <v>1</v>
      </c>
      <c r="U2500" s="2">
        <f t="shared" si="128"/>
        <v>0</v>
      </c>
    </row>
    <row r="2501" spans="1:21" customFormat="1" ht="15" x14ac:dyDescent="0.25">
      <c r="A2501" s="38" t="s">
        <v>5189</v>
      </c>
      <c r="B2501" s="39" t="s">
        <v>4997</v>
      </c>
      <c r="C2501" s="40" t="s">
        <v>4998</v>
      </c>
      <c r="D2501" s="57"/>
      <c r="E2501" s="45">
        <v>1</v>
      </c>
      <c r="F2501" s="45">
        <v>4681000</v>
      </c>
      <c r="G2501" s="42">
        <f t="shared" si="127"/>
        <v>180.03846153846155</v>
      </c>
      <c r="H2501" s="43">
        <f t="shared" ref="H2501:H2564" si="129">IFERROR(F2501/E2501,0)</f>
        <v>4681000</v>
      </c>
      <c r="I2501" s="57"/>
      <c r="J2501" s="58"/>
      <c r="K2501" s="58"/>
      <c r="L2501" s="57" t="s">
        <v>7419</v>
      </c>
      <c r="M2501" s="57"/>
      <c r="N2501" t="s">
        <v>10939</v>
      </c>
      <c r="T2501" s="2">
        <v>1</v>
      </c>
      <c r="U2501" s="2">
        <f t="shared" si="128"/>
        <v>0</v>
      </c>
    </row>
    <row r="2502" spans="1:21" customFormat="1" ht="15" x14ac:dyDescent="0.25">
      <c r="A2502" s="38" t="s">
        <v>5189</v>
      </c>
      <c r="B2502" s="39" t="s">
        <v>4999</v>
      </c>
      <c r="C2502" s="40" t="s">
        <v>5000</v>
      </c>
      <c r="D2502" s="57"/>
      <c r="E2502" s="45">
        <v>2</v>
      </c>
      <c r="F2502" s="45">
        <v>4020000</v>
      </c>
      <c r="G2502" s="42">
        <f t="shared" ref="G2502:G2565" si="130">+F2502/$G$1</f>
        <v>154.61538461538461</v>
      </c>
      <c r="H2502" s="43">
        <f t="shared" si="129"/>
        <v>2010000</v>
      </c>
      <c r="I2502" s="57"/>
      <c r="J2502" s="58"/>
      <c r="K2502" s="58"/>
      <c r="L2502" s="57" t="s">
        <v>7419</v>
      </c>
      <c r="M2502" s="57"/>
      <c r="N2502" t="s">
        <v>10939</v>
      </c>
      <c r="T2502" s="2">
        <v>2</v>
      </c>
      <c r="U2502" s="2">
        <f t="shared" ref="U2502:U2565" si="131">+E2502-T2502</f>
        <v>0</v>
      </c>
    </row>
    <row r="2503" spans="1:21" customFormat="1" ht="15" x14ac:dyDescent="0.25">
      <c r="A2503" s="38" t="s">
        <v>5189</v>
      </c>
      <c r="B2503" s="39" t="s">
        <v>5001</v>
      </c>
      <c r="C2503" s="40" t="s">
        <v>5002</v>
      </c>
      <c r="D2503" s="57"/>
      <c r="E2503" s="45">
        <v>8</v>
      </c>
      <c r="F2503" s="45">
        <v>800000</v>
      </c>
      <c r="G2503" s="42">
        <f t="shared" si="130"/>
        <v>30.76923076923077</v>
      </c>
      <c r="H2503" s="43">
        <f t="shared" si="129"/>
        <v>100000</v>
      </c>
      <c r="I2503" s="57"/>
      <c r="J2503" s="58"/>
      <c r="K2503" s="58"/>
      <c r="L2503" s="57" t="s">
        <v>7419</v>
      </c>
      <c r="M2503" s="57"/>
      <c r="N2503" t="s">
        <v>10939</v>
      </c>
      <c r="T2503" s="2">
        <v>8</v>
      </c>
      <c r="U2503" s="2">
        <f t="shared" si="131"/>
        <v>0</v>
      </c>
    </row>
    <row r="2504" spans="1:21" customFormat="1" ht="15" x14ac:dyDescent="0.25">
      <c r="A2504" s="38" t="s">
        <v>5189</v>
      </c>
      <c r="B2504" s="39" t="s">
        <v>5003</v>
      </c>
      <c r="C2504" s="40" t="s">
        <v>5004</v>
      </c>
      <c r="D2504" s="57"/>
      <c r="E2504" s="45">
        <v>7</v>
      </c>
      <c r="F2504" s="45">
        <v>945000</v>
      </c>
      <c r="G2504" s="42">
        <f t="shared" si="130"/>
        <v>36.346153846153847</v>
      </c>
      <c r="H2504" s="43">
        <f t="shared" si="129"/>
        <v>135000</v>
      </c>
      <c r="I2504" s="57"/>
      <c r="J2504" s="58"/>
      <c r="K2504" s="58"/>
      <c r="L2504" s="57" t="s">
        <v>7419</v>
      </c>
      <c r="M2504" s="57"/>
      <c r="N2504" t="s">
        <v>10939</v>
      </c>
      <c r="T2504" s="2">
        <v>0</v>
      </c>
      <c r="U2504" s="2">
        <f t="shared" si="131"/>
        <v>7</v>
      </c>
    </row>
    <row r="2505" spans="1:21" customFormat="1" ht="15" x14ac:dyDescent="0.25">
      <c r="A2505" s="38" t="s">
        <v>5189</v>
      </c>
      <c r="B2505" s="39" t="s">
        <v>5005</v>
      </c>
      <c r="C2505" s="40" t="s">
        <v>5006</v>
      </c>
      <c r="D2505" s="57"/>
      <c r="E2505" s="45">
        <v>14</v>
      </c>
      <c r="F2505" s="45">
        <v>49238000</v>
      </c>
      <c r="G2505" s="42">
        <f t="shared" si="130"/>
        <v>1893.7692307692307</v>
      </c>
      <c r="H2505" s="43">
        <f t="shared" si="129"/>
        <v>3517000</v>
      </c>
      <c r="I2505" s="57"/>
      <c r="J2505" s="58"/>
      <c r="K2505" s="58"/>
      <c r="L2505" s="57" t="s">
        <v>7419</v>
      </c>
      <c r="M2505" s="57"/>
      <c r="N2505" t="s">
        <v>10939</v>
      </c>
      <c r="T2505" s="2">
        <v>0</v>
      </c>
      <c r="U2505" s="2">
        <f t="shared" si="131"/>
        <v>14</v>
      </c>
    </row>
    <row r="2506" spans="1:21" customFormat="1" ht="15" x14ac:dyDescent="0.25">
      <c r="A2506" s="38" t="s">
        <v>5189</v>
      </c>
      <c r="B2506" s="39" t="s">
        <v>5007</v>
      </c>
      <c r="C2506" s="40" t="s">
        <v>5008</v>
      </c>
      <c r="D2506" s="57"/>
      <c r="E2506" s="45">
        <v>4</v>
      </c>
      <c r="F2506" s="45">
        <v>11720000</v>
      </c>
      <c r="G2506" s="42">
        <f t="shared" si="130"/>
        <v>450.76923076923077</v>
      </c>
      <c r="H2506" s="43">
        <f t="shared" si="129"/>
        <v>2930000</v>
      </c>
      <c r="I2506" s="57"/>
      <c r="J2506" s="58"/>
      <c r="K2506" s="58"/>
      <c r="L2506" s="57" t="s">
        <v>7419</v>
      </c>
      <c r="M2506" s="57"/>
      <c r="N2506" t="s">
        <v>10939</v>
      </c>
      <c r="T2506" s="2">
        <v>0</v>
      </c>
      <c r="U2506" s="2">
        <f t="shared" si="131"/>
        <v>4</v>
      </c>
    </row>
    <row r="2507" spans="1:21" customFormat="1" ht="15" x14ac:dyDescent="0.25">
      <c r="A2507" s="38" t="s">
        <v>5189</v>
      </c>
      <c r="B2507" s="39" t="s">
        <v>5009</v>
      </c>
      <c r="C2507" s="40" t="s">
        <v>5010</v>
      </c>
      <c r="D2507" s="57"/>
      <c r="E2507" s="45">
        <v>12</v>
      </c>
      <c r="F2507" s="45">
        <v>4440000</v>
      </c>
      <c r="G2507" s="42">
        <f t="shared" si="130"/>
        <v>170.76923076923077</v>
      </c>
      <c r="H2507" s="43">
        <f t="shared" si="129"/>
        <v>370000</v>
      </c>
      <c r="I2507" s="57"/>
      <c r="J2507" s="58"/>
      <c r="K2507" s="58"/>
      <c r="L2507" s="57" t="s">
        <v>7419</v>
      </c>
      <c r="M2507" s="57"/>
      <c r="N2507" t="s">
        <v>10939</v>
      </c>
      <c r="T2507" s="2">
        <v>6</v>
      </c>
      <c r="U2507" s="2">
        <f t="shared" si="131"/>
        <v>6</v>
      </c>
    </row>
    <row r="2508" spans="1:21" customFormat="1" ht="15" x14ac:dyDescent="0.25">
      <c r="A2508" s="38" t="s">
        <v>5189</v>
      </c>
      <c r="B2508" s="39" t="s">
        <v>5011</v>
      </c>
      <c r="C2508" s="40" t="s">
        <v>5012</v>
      </c>
      <c r="D2508" s="57"/>
      <c r="E2508" s="45">
        <v>1</v>
      </c>
      <c r="F2508" s="45">
        <v>8936200</v>
      </c>
      <c r="G2508" s="42">
        <f t="shared" si="130"/>
        <v>343.7</v>
      </c>
      <c r="H2508" s="43">
        <f t="shared" si="129"/>
        <v>8936200</v>
      </c>
      <c r="I2508" s="57"/>
      <c r="J2508" s="58"/>
      <c r="K2508" s="58"/>
      <c r="L2508" s="57" t="s">
        <v>7419</v>
      </c>
      <c r="M2508" s="57"/>
      <c r="N2508" t="s">
        <v>10939</v>
      </c>
      <c r="T2508" s="2">
        <v>0</v>
      </c>
      <c r="U2508" s="2">
        <f t="shared" si="131"/>
        <v>1</v>
      </c>
    </row>
    <row r="2509" spans="1:21" customFormat="1" ht="15" x14ac:dyDescent="0.25">
      <c r="A2509" s="38" t="s">
        <v>5189</v>
      </c>
      <c r="B2509" s="39" t="s">
        <v>5013</v>
      </c>
      <c r="C2509" s="40" t="s">
        <v>5014</v>
      </c>
      <c r="D2509" s="57"/>
      <c r="E2509" s="45">
        <v>20</v>
      </c>
      <c r="F2509" s="45">
        <v>800000</v>
      </c>
      <c r="G2509" s="42">
        <f t="shared" si="130"/>
        <v>30.76923076923077</v>
      </c>
      <c r="H2509" s="43">
        <f t="shared" si="129"/>
        <v>40000</v>
      </c>
      <c r="I2509" s="57"/>
      <c r="J2509" s="58"/>
      <c r="K2509" s="58"/>
      <c r="L2509" s="57" t="s">
        <v>7419</v>
      </c>
      <c r="M2509" s="57"/>
      <c r="N2509" t="s">
        <v>10939</v>
      </c>
      <c r="T2509" s="2">
        <v>0</v>
      </c>
      <c r="U2509" s="2">
        <f t="shared" si="131"/>
        <v>20</v>
      </c>
    </row>
    <row r="2510" spans="1:21" customFormat="1" ht="15" x14ac:dyDescent="0.25">
      <c r="A2510" s="38" t="s">
        <v>5189</v>
      </c>
      <c r="B2510" s="39" t="s">
        <v>5015</v>
      </c>
      <c r="C2510" s="40" t="s">
        <v>5016</v>
      </c>
      <c r="D2510" s="57"/>
      <c r="E2510" s="45">
        <v>1</v>
      </c>
      <c r="F2510" s="45">
        <v>4654800</v>
      </c>
      <c r="G2510" s="42">
        <f t="shared" si="130"/>
        <v>179.03076923076924</v>
      </c>
      <c r="H2510" s="43">
        <f t="shared" si="129"/>
        <v>4654800</v>
      </c>
      <c r="I2510" s="57"/>
      <c r="J2510" s="58"/>
      <c r="K2510" s="58"/>
      <c r="L2510" s="57" t="s">
        <v>7419</v>
      </c>
      <c r="M2510" s="57"/>
      <c r="N2510" t="s">
        <v>10939</v>
      </c>
      <c r="T2510" s="2">
        <v>0</v>
      </c>
      <c r="U2510" s="2">
        <f t="shared" si="131"/>
        <v>1</v>
      </c>
    </row>
    <row r="2511" spans="1:21" customFormat="1" ht="15" x14ac:dyDescent="0.25">
      <c r="A2511" s="38" t="s">
        <v>5189</v>
      </c>
      <c r="B2511" s="39" t="s">
        <v>5017</v>
      </c>
      <c r="C2511" s="40" t="s">
        <v>5018</v>
      </c>
      <c r="D2511" s="57"/>
      <c r="E2511" s="45">
        <v>160</v>
      </c>
      <c r="F2511" s="45">
        <v>1920000</v>
      </c>
      <c r="G2511" s="42">
        <f t="shared" si="130"/>
        <v>73.84615384615384</v>
      </c>
      <c r="H2511" s="43">
        <f t="shared" si="129"/>
        <v>12000</v>
      </c>
      <c r="I2511" s="57"/>
      <c r="J2511" s="58"/>
      <c r="K2511" s="58"/>
      <c r="L2511" s="57" t="s">
        <v>7419</v>
      </c>
      <c r="M2511" s="57"/>
      <c r="N2511" t="s">
        <v>10939</v>
      </c>
      <c r="T2511" s="2">
        <v>89</v>
      </c>
      <c r="U2511" s="2">
        <f t="shared" si="131"/>
        <v>71</v>
      </c>
    </row>
    <row r="2512" spans="1:21" customFormat="1" ht="15" x14ac:dyDescent="0.25">
      <c r="A2512" s="38" t="s">
        <v>5189</v>
      </c>
      <c r="B2512" s="39" t="s">
        <v>5019</v>
      </c>
      <c r="C2512" s="40" t="s">
        <v>5020</v>
      </c>
      <c r="D2512" s="57"/>
      <c r="E2512" s="45">
        <v>2</v>
      </c>
      <c r="F2512" s="45">
        <v>3947700</v>
      </c>
      <c r="G2512" s="42">
        <f t="shared" si="130"/>
        <v>151.83461538461538</v>
      </c>
      <c r="H2512" s="43">
        <f t="shared" si="129"/>
        <v>1973850</v>
      </c>
      <c r="I2512" s="57"/>
      <c r="J2512" s="58"/>
      <c r="K2512" s="58"/>
      <c r="L2512" s="57" t="s">
        <v>7419</v>
      </c>
      <c r="M2512" s="57"/>
      <c r="N2512" t="s">
        <v>10939</v>
      </c>
      <c r="T2512" s="2">
        <v>0</v>
      </c>
      <c r="U2512" s="2">
        <f t="shared" si="131"/>
        <v>2</v>
      </c>
    </row>
    <row r="2513" spans="1:21" customFormat="1" ht="15" x14ac:dyDescent="0.25">
      <c r="A2513" s="38" t="s">
        <v>5189</v>
      </c>
      <c r="B2513" s="39" t="s">
        <v>5021</v>
      </c>
      <c r="C2513" s="40" t="s">
        <v>5022</v>
      </c>
      <c r="D2513" s="57"/>
      <c r="E2513" s="45">
        <v>5</v>
      </c>
      <c r="F2513" s="45">
        <v>525000</v>
      </c>
      <c r="G2513" s="42">
        <f t="shared" si="130"/>
        <v>20.192307692307693</v>
      </c>
      <c r="H2513" s="43">
        <f t="shared" si="129"/>
        <v>105000</v>
      </c>
      <c r="I2513" s="57"/>
      <c r="J2513" s="58"/>
      <c r="K2513" s="58"/>
      <c r="L2513" s="57" t="s">
        <v>7419</v>
      </c>
      <c r="M2513" s="57"/>
      <c r="N2513" t="s">
        <v>10939</v>
      </c>
      <c r="T2513" s="2">
        <v>5</v>
      </c>
      <c r="U2513" s="2">
        <f t="shared" si="131"/>
        <v>0</v>
      </c>
    </row>
    <row r="2514" spans="1:21" customFormat="1" ht="15" x14ac:dyDescent="0.25">
      <c r="A2514" s="38" t="s">
        <v>5189</v>
      </c>
      <c r="B2514" s="39" t="s">
        <v>5023</v>
      </c>
      <c r="C2514" s="40" t="s">
        <v>5024</v>
      </c>
      <c r="D2514" s="57"/>
      <c r="E2514" s="45">
        <v>10</v>
      </c>
      <c r="F2514" s="45">
        <v>2498800</v>
      </c>
      <c r="G2514" s="42">
        <f t="shared" si="130"/>
        <v>96.107692307692304</v>
      </c>
      <c r="H2514" s="43">
        <f t="shared" si="129"/>
        <v>249880</v>
      </c>
      <c r="I2514" s="57"/>
      <c r="J2514" s="58"/>
      <c r="K2514" s="58"/>
      <c r="L2514" s="57" t="s">
        <v>7419</v>
      </c>
      <c r="M2514" s="57"/>
      <c r="N2514" t="s">
        <v>10939</v>
      </c>
      <c r="T2514" s="2">
        <v>0</v>
      </c>
      <c r="U2514" s="2">
        <f t="shared" si="131"/>
        <v>10</v>
      </c>
    </row>
    <row r="2515" spans="1:21" customFormat="1" ht="15" x14ac:dyDescent="0.25">
      <c r="A2515" s="38" t="s">
        <v>5189</v>
      </c>
      <c r="B2515" s="39" t="s">
        <v>5025</v>
      </c>
      <c r="C2515" s="40" t="s">
        <v>5026</v>
      </c>
      <c r="D2515" s="57"/>
      <c r="E2515" s="45">
        <v>7</v>
      </c>
      <c r="F2515" s="45">
        <v>2205000</v>
      </c>
      <c r="G2515" s="42">
        <f t="shared" si="130"/>
        <v>84.807692307692307</v>
      </c>
      <c r="H2515" s="43">
        <f t="shared" si="129"/>
        <v>315000</v>
      </c>
      <c r="I2515" s="57"/>
      <c r="J2515" s="58"/>
      <c r="K2515" s="58"/>
      <c r="L2515" s="57" t="s">
        <v>7419</v>
      </c>
      <c r="M2515" s="57"/>
      <c r="N2515" t="s">
        <v>10939</v>
      </c>
      <c r="T2515" s="2">
        <v>0</v>
      </c>
      <c r="U2515" s="2">
        <f t="shared" si="131"/>
        <v>7</v>
      </c>
    </row>
    <row r="2516" spans="1:21" customFormat="1" ht="15" x14ac:dyDescent="0.25">
      <c r="A2516" s="38" t="s">
        <v>5189</v>
      </c>
      <c r="B2516" s="39" t="s">
        <v>5027</v>
      </c>
      <c r="C2516" s="40" t="s">
        <v>5028</v>
      </c>
      <c r="D2516" s="57"/>
      <c r="E2516" s="45">
        <v>5</v>
      </c>
      <c r="F2516" s="45">
        <v>7970000</v>
      </c>
      <c r="G2516" s="42">
        <f t="shared" si="130"/>
        <v>306.53846153846155</v>
      </c>
      <c r="H2516" s="43">
        <f t="shared" si="129"/>
        <v>1594000</v>
      </c>
      <c r="I2516" s="57"/>
      <c r="J2516" s="58"/>
      <c r="K2516" s="58"/>
      <c r="L2516" s="57" t="s">
        <v>7419</v>
      </c>
      <c r="M2516" s="57"/>
      <c r="N2516" t="s">
        <v>10939</v>
      </c>
      <c r="T2516" s="2">
        <v>3</v>
      </c>
      <c r="U2516" s="2">
        <f t="shared" si="131"/>
        <v>2</v>
      </c>
    </row>
    <row r="2517" spans="1:21" customFormat="1" ht="15" x14ac:dyDescent="0.25">
      <c r="A2517" s="38" t="s">
        <v>5189</v>
      </c>
      <c r="B2517" s="39" t="s">
        <v>5029</v>
      </c>
      <c r="C2517" s="40" t="s">
        <v>5030</v>
      </c>
      <c r="D2517" s="57"/>
      <c r="E2517" s="45">
        <v>4</v>
      </c>
      <c r="F2517" s="45">
        <v>802000</v>
      </c>
      <c r="G2517" s="42">
        <f t="shared" si="130"/>
        <v>30.846153846153847</v>
      </c>
      <c r="H2517" s="43">
        <f t="shared" si="129"/>
        <v>200500</v>
      </c>
      <c r="I2517" s="57"/>
      <c r="J2517" s="58"/>
      <c r="K2517" s="58"/>
      <c r="L2517" s="57" t="s">
        <v>7419</v>
      </c>
      <c r="M2517" s="57"/>
      <c r="N2517" t="s">
        <v>10939</v>
      </c>
      <c r="T2517" s="2">
        <v>0</v>
      </c>
      <c r="U2517" s="2">
        <f t="shared" si="131"/>
        <v>4</v>
      </c>
    </row>
    <row r="2518" spans="1:21" customFormat="1" ht="15" x14ac:dyDescent="0.25">
      <c r="A2518" s="38" t="s">
        <v>5189</v>
      </c>
      <c r="B2518" s="39" t="s">
        <v>5031</v>
      </c>
      <c r="C2518" s="40" t="s">
        <v>5032</v>
      </c>
      <c r="D2518" s="57"/>
      <c r="E2518" s="45">
        <v>2</v>
      </c>
      <c r="F2518" s="45">
        <v>800000</v>
      </c>
      <c r="G2518" s="42">
        <f t="shared" si="130"/>
        <v>30.76923076923077</v>
      </c>
      <c r="H2518" s="43">
        <f t="shared" si="129"/>
        <v>400000</v>
      </c>
      <c r="I2518" s="57"/>
      <c r="J2518" s="58"/>
      <c r="K2518" s="58"/>
      <c r="L2518" s="57" t="s">
        <v>7419</v>
      </c>
      <c r="M2518" s="57"/>
      <c r="N2518" t="s">
        <v>10939</v>
      </c>
      <c r="T2518" s="2">
        <v>0</v>
      </c>
      <c r="U2518" s="2">
        <f t="shared" si="131"/>
        <v>2</v>
      </c>
    </row>
    <row r="2519" spans="1:21" customFormat="1" ht="15" x14ac:dyDescent="0.25">
      <c r="A2519" s="38" t="s">
        <v>5189</v>
      </c>
      <c r="B2519" s="39" t="s">
        <v>5033</v>
      </c>
      <c r="C2519" s="40" t="s">
        <v>5034</v>
      </c>
      <c r="D2519" s="57"/>
      <c r="E2519" s="45">
        <v>1</v>
      </c>
      <c r="F2519" s="45">
        <v>916000</v>
      </c>
      <c r="G2519" s="42">
        <f t="shared" si="130"/>
        <v>35.230769230769234</v>
      </c>
      <c r="H2519" s="43">
        <f t="shared" si="129"/>
        <v>916000</v>
      </c>
      <c r="I2519" s="57"/>
      <c r="J2519" s="58"/>
      <c r="K2519" s="58"/>
      <c r="L2519" s="57" t="s">
        <v>7419</v>
      </c>
      <c r="M2519" s="57"/>
      <c r="N2519" t="s">
        <v>10939</v>
      </c>
      <c r="T2519" s="2">
        <v>0</v>
      </c>
      <c r="U2519" s="2">
        <f t="shared" si="131"/>
        <v>1</v>
      </c>
    </row>
    <row r="2520" spans="1:21" customFormat="1" ht="15" x14ac:dyDescent="0.25">
      <c r="A2520" s="38" t="s">
        <v>5189</v>
      </c>
      <c r="B2520" s="39" t="s">
        <v>5035</v>
      </c>
      <c r="C2520" s="40" t="s">
        <v>5036</v>
      </c>
      <c r="D2520" s="57"/>
      <c r="E2520" s="45">
        <v>2</v>
      </c>
      <c r="F2520" s="45">
        <v>10871000</v>
      </c>
      <c r="G2520" s="42">
        <f t="shared" si="130"/>
        <v>418.11538461538464</v>
      </c>
      <c r="H2520" s="43">
        <f t="shared" si="129"/>
        <v>5435500</v>
      </c>
      <c r="I2520" s="57"/>
      <c r="J2520" s="58"/>
      <c r="K2520" s="58"/>
      <c r="L2520" s="57" t="s">
        <v>7419</v>
      </c>
      <c r="M2520" s="57"/>
      <c r="N2520" t="s">
        <v>10939</v>
      </c>
      <c r="T2520" s="2">
        <v>0</v>
      </c>
      <c r="U2520" s="2">
        <f t="shared" si="131"/>
        <v>2</v>
      </c>
    </row>
    <row r="2521" spans="1:21" customFormat="1" ht="15" x14ac:dyDescent="0.25">
      <c r="A2521" s="38" t="s">
        <v>5189</v>
      </c>
      <c r="B2521" s="39" t="s">
        <v>5037</v>
      </c>
      <c r="C2521" s="40" t="s">
        <v>5038</v>
      </c>
      <c r="D2521" s="57"/>
      <c r="E2521" s="45">
        <v>3</v>
      </c>
      <c r="F2521" s="45">
        <v>592240</v>
      </c>
      <c r="G2521" s="42">
        <f t="shared" si="130"/>
        <v>22.778461538461539</v>
      </c>
      <c r="H2521" s="43">
        <f t="shared" si="129"/>
        <v>197413.33333333334</v>
      </c>
      <c r="I2521" s="57"/>
      <c r="J2521" s="58"/>
      <c r="K2521" s="58"/>
      <c r="L2521" s="57" t="s">
        <v>7419</v>
      </c>
      <c r="M2521" s="57"/>
      <c r="N2521" t="s">
        <v>10939</v>
      </c>
      <c r="T2521" s="2">
        <v>0</v>
      </c>
      <c r="U2521" s="2">
        <f t="shared" si="131"/>
        <v>3</v>
      </c>
    </row>
    <row r="2522" spans="1:21" customFormat="1" ht="15" x14ac:dyDescent="0.25">
      <c r="A2522" s="38" t="s">
        <v>5189</v>
      </c>
      <c r="B2522" s="39" t="s">
        <v>5039</v>
      </c>
      <c r="C2522" s="40" t="s">
        <v>5040</v>
      </c>
      <c r="D2522" s="57"/>
      <c r="E2522" s="45">
        <v>1</v>
      </c>
      <c r="F2522" s="45">
        <v>233240</v>
      </c>
      <c r="G2522" s="42">
        <f t="shared" si="130"/>
        <v>8.9707692307692302</v>
      </c>
      <c r="H2522" s="43">
        <f t="shared" si="129"/>
        <v>233240</v>
      </c>
      <c r="I2522" s="57"/>
      <c r="J2522" s="58"/>
      <c r="K2522" s="58"/>
      <c r="L2522" s="57" t="s">
        <v>7419</v>
      </c>
      <c r="M2522" s="57"/>
      <c r="N2522" t="s">
        <v>10939</v>
      </c>
      <c r="T2522" s="2">
        <v>0</v>
      </c>
      <c r="U2522" s="2">
        <f t="shared" si="131"/>
        <v>1</v>
      </c>
    </row>
    <row r="2523" spans="1:21" customFormat="1" ht="15" x14ac:dyDescent="0.25">
      <c r="A2523" s="38" t="s">
        <v>5189</v>
      </c>
      <c r="B2523" s="39" t="s">
        <v>5041</v>
      </c>
      <c r="C2523" s="40" t="s">
        <v>5042</v>
      </c>
      <c r="D2523" s="57"/>
      <c r="E2523" s="45">
        <v>2</v>
      </c>
      <c r="F2523" s="45">
        <v>5340800</v>
      </c>
      <c r="G2523" s="42">
        <f t="shared" si="130"/>
        <v>205.41538461538462</v>
      </c>
      <c r="H2523" s="43">
        <f t="shared" si="129"/>
        <v>2670400</v>
      </c>
      <c r="I2523" s="57"/>
      <c r="J2523" s="58"/>
      <c r="K2523" s="58"/>
      <c r="L2523" s="57" t="s">
        <v>7419</v>
      </c>
      <c r="M2523" s="57"/>
      <c r="N2523" t="s">
        <v>10939</v>
      </c>
      <c r="T2523" s="2">
        <v>0</v>
      </c>
      <c r="U2523" s="2">
        <f t="shared" si="131"/>
        <v>2</v>
      </c>
    </row>
    <row r="2524" spans="1:21" customFormat="1" ht="15" x14ac:dyDescent="0.25">
      <c r="A2524" s="38" t="s">
        <v>5189</v>
      </c>
      <c r="B2524" s="39" t="s">
        <v>5043</v>
      </c>
      <c r="C2524" s="40" t="s">
        <v>5044</v>
      </c>
      <c r="D2524" s="57"/>
      <c r="E2524" s="45">
        <v>2</v>
      </c>
      <c r="F2524" s="45">
        <v>39488700</v>
      </c>
      <c r="G2524" s="42">
        <f t="shared" si="130"/>
        <v>1518.7961538461539</v>
      </c>
      <c r="H2524" s="43">
        <f t="shared" si="129"/>
        <v>19744350</v>
      </c>
      <c r="I2524" s="57"/>
      <c r="J2524" s="58"/>
      <c r="K2524" s="58"/>
      <c r="L2524" s="57" t="s">
        <v>7419</v>
      </c>
      <c r="M2524" s="57"/>
      <c r="N2524" t="s">
        <v>10939</v>
      </c>
      <c r="T2524" s="2">
        <v>0</v>
      </c>
      <c r="U2524" s="2">
        <f t="shared" si="131"/>
        <v>2</v>
      </c>
    </row>
    <row r="2525" spans="1:21" customFormat="1" ht="15" x14ac:dyDescent="0.25">
      <c r="A2525" s="38" t="s">
        <v>5189</v>
      </c>
      <c r="B2525" s="39" t="s">
        <v>5045</v>
      </c>
      <c r="C2525" s="40" t="s">
        <v>5046</v>
      </c>
      <c r="D2525" s="57"/>
      <c r="E2525" s="45">
        <v>4</v>
      </c>
      <c r="F2525" s="45">
        <v>8513400</v>
      </c>
      <c r="G2525" s="42">
        <f t="shared" si="130"/>
        <v>327.43846153846152</v>
      </c>
      <c r="H2525" s="43">
        <f t="shared" si="129"/>
        <v>2128350</v>
      </c>
      <c r="I2525" s="57"/>
      <c r="J2525" s="58"/>
      <c r="K2525" s="58"/>
      <c r="L2525" s="57" t="s">
        <v>7419</v>
      </c>
      <c r="M2525" s="57"/>
      <c r="N2525" t="s">
        <v>10939</v>
      </c>
      <c r="T2525" s="2">
        <v>0</v>
      </c>
      <c r="U2525" s="2">
        <f t="shared" si="131"/>
        <v>4</v>
      </c>
    </row>
    <row r="2526" spans="1:21" customFormat="1" ht="15" x14ac:dyDescent="0.25">
      <c r="A2526" s="38" t="s">
        <v>5189</v>
      </c>
      <c r="B2526" s="39" t="s">
        <v>5047</v>
      </c>
      <c r="C2526" s="40" t="s">
        <v>5048</v>
      </c>
      <c r="D2526" s="57"/>
      <c r="E2526" s="45">
        <v>2</v>
      </c>
      <c r="F2526" s="45">
        <v>14700000</v>
      </c>
      <c r="G2526" s="42">
        <f t="shared" si="130"/>
        <v>565.38461538461536</v>
      </c>
      <c r="H2526" s="43">
        <f t="shared" si="129"/>
        <v>7350000</v>
      </c>
      <c r="I2526" s="57"/>
      <c r="J2526" s="58"/>
      <c r="K2526" s="58"/>
      <c r="L2526" s="57" t="s">
        <v>7419</v>
      </c>
      <c r="M2526" s="57"/>
      <c r="N2526" t="s">
        <v>10939</v>
      </c>
      <c r="T2526" s="2">
        <v>0</v>
      </c>
      <c r="U2526" s="2">
        <f t="shared" si="131"/>
        <v>2</v>
      </c>
    </row>
    <row r="2527" spans="1:21" customFormat="1" ht="15" x14ac:dyDescent="0.25">
      <c r="A2527" s="38" t="s">
        <v>5189</v>
      </c>
      <c r="B2527" s="39" t="s">
        <v>5049</v>
      </c>
      <c r="C2527" s="40" t="s">
        <v>5050</v>
      </c>
      <c r="D2527" s="57"/>
      <c r="E2527" s="45">
        <v>1</v>
      </c>
      <c r="F2527" s="45">
        <v>5420000</v>
      </c>
      <c r="G2527" s="42">
        <f t="shared" si="130"/>
        <v>208.46153846153845</v>
      </c>
      <c r="H2527" s="43">
        <f t="shared" si="129"/>
        <v>5420000</v>
      </c>
      <c r="I2527" s="57"/>
      <c r="J2527" s="58"/>
      <c r="K2527" s="58"/>
      <c r="L2527" s="57" t="s">
        <v>7419</v>
      </c>
      <c r="M2527" s="57"/>
      <c r="N2527" t="s">
        <v>10939</v>
      </c>
      <c r="T2527" s="2">
        <v>0</v>
      </c>
      <c r="U2527" s="2">
        <f t="shared" si="131"/>
        <v>1</v>
      </c>
    </row>
    <row r="2528" spans="1:21" customFormat="1" ht="15" x14ac:dyDescent="0.25">
      <c r="A2528" s="38" t="s">
        <v>5189</v>
      </c>
      <c r="B2528" s="39" t="s">
        <v>5051</v>
      </c>
      <c r="C2528" s="40" t="s">
        <v>5052</v>
      </c>
      <c r="D2528" s="57"/>
      <c r="E2528" s="45">
        <v>1</v>
      </c>
      <c r="F2528" s="45">
        <v>3330000</v>
      </c>
      <c r="G2528" s="42">
        <f t="shared" si="130"/>
        <v>128.07692307692307</v>
      </c>
      <c r="H2528" s="43">
        <f t="shared" si="129"/>
        <v>3330000</v>
      </c>
      <c r="I2528" s="57"/>
      <c r="J2528" s="58"/>
      <c r="K2528" s="58"/>
      <c r="L2528" s="57" t="s">
        <v>7419</v>
      </c>
      <c r="M2528" s="57"/>
      <c r="N2528" t="s">
        <v>10939</v>
      </c>
      <c r="T2528" s="2">
        <v>0</v>
      </c>
      <c r="U2528" s="2">
        <f t="shared" si="131"/>
        <v>1</v>
      </c>
    </row>
    <row r="2529" spans="1:21" customFormat="1" ht="15" x14ac:dyDescent="0.25">
      <c r="A2529" s="38" t="s">
        <v>5189</v>
      </c>
      <c r="B2529" s="39" t="s">
        <v>5053</v>
      </c>
      <c r="C2529" s="40" t="s">
        <v>5054</v>
      </c>
      <c r="D2529" s="57"/>
      <c r="E2529" s="45">
        <v>1</v>
      </c>
      <c r="F2529" s="45">
        <v>3330000</v>
      </c>
      <c r="G2529" s="42">
        <f t="shared" si="130"/>
        <v>128.07692307692307</v>
      </c>
      <c r="H2529" s="43">
        <f t="shared" si="129"/>
        <v>3330000</v>
      </c>
      <c r="I2529" s="57"/>
      <c r="J2529" s="58"/>
      <c r="K2529" s="58"/>
      <c r="L2529" s="57" t="s">
        <v>7419</v>
      </c>
      <c r="M2529" s="57"/>
      <c r="N2529" t="s">
        <v>10939</v>
      </c>
      <c r="T2529" s="2">
        <v>0</v>
      </c>
      <c r="U2529" s="2">
        <f t="shared" si="131"/>
        <v>1</v>
      </c>
    </row>
    <row r="2530" spans="1:21" customFormat="1" ht="15" x14ac:dyDescent="0.25">
      <c r="A2530" s="38" t="s">
        <v>5189</v>
      </c>
      <c r="B2530" s="39" t="s">
        <v>5055</v>
      </c>
      <c r="C2530" s="40" t="s">
        <v>5056</v>
      </c>
      <c r="D2530" s="57"/>
      <c r="E2530" s="45">
        <v>1</v>
      </c>
      <c r="F2530" s="45">
        <v>12842150</v>
      </c>
      <c r="G2530" s="42">
        <f t="shared" si="130"/>
        <v>493.92884615384617</v>
      </c>
      <c r="H2530" s="43">
        <f t="shared" si="129"/>
        <v>12842150</v>
      </c>
      <c r="I2530" s="57"/>
      <c r="J2530" s="58"/>
      <c r="K2530" s="58"/>
      <c r="L2530" s="57" t="s">
        <v>7419</v>
      </c>
      <c r="M2530" s="57"/>
      <c r="N2530" t="s">
        <v>10939</v>
      </c>
      <c r="T2530" s="2">
        <v>0</v>
      </c>
      <c r="U2530" s="2">
        <f t="shared" si="131"/>
        <v>1</v>
      </c>
    </row>
    <row r="2531" spans="1:21" customFormat="1" ht="15" x14ac:dyDescent="0.25">
      <c r="A2531" s="38" t="s">
        <v>5189</v>
      </c>
      <c r="B2531" s="39" t="s">
        <v>5057</v>
      </c>
      <c r="C2531" s="40" t="s">
        <v>5058</v>
      </c>
      <c r="D2531" s="57"/>
      <c r="E2531" s="45">
        <v>1</v>
      </c>
      <c r="F2531" s="45">
        <v>13385200</v>
      </c>
      <c r="G2531" s="42">
        <f t="shared" si="130"/>
        <v>514.81538461538457</v>
      </c>
      <c r="H2531" s="43">
        <f t="shared" si="129"/>
        <v>13385200</v>
      </c>
      <c r="I2531" s="57"/>
      <c r="J2531" s="58"/>
      <c r="K2531" s="58"/>
      <c r="L2531" s="57" t="s">
        <v>7419</v>
      </c>
      <c r="M2531" s="57"/>
      <c r="N2531" t="s">
        <v>10939</v>
      </c>
      <c r="T2531" s="2">
        <v>0</v>
      </c>
      <c r="U2531" s="2">
        <f t="shared" si="131"/>
        <v>1</v>
      </c>
    </row>
    <row r="2532" spans="1:21" customFormat="1" ht="15" x14ac:dyDescent="0.25">
      <c r="A2532" s="38" t="s">
        <v>5189</v>
      </c>
      <c r="B2532" s="39" t="s">
        <v>5059</v>
      </c>
      <c r="C2532" s="40" t="s">
        <v>5060</v>
      </c>
      <c r="D2532" s="57"/>
      <c r="E2532" s="45">
        <v>1</v>
      </c>
      <c r="F2532" s="45">
        <v>1465200</v>
      </c>
      <c r="G2532" s="42">
        <f t="shared" si="130"/>
        <v>56.353846153846156</v>
      </c>
      <c r="H2532" s="43">
        <f t="shared" si="129"/>
        <v>1465200</v>
      </c>
      <c r="I2532" s="57"/>
      <c r="J2532" s="58"/>
      <c r="K2532" s="58"/>
      <c r="L2532" s="57" t="s">
        <v>7419</v>
      </c>
      <c r="M2532" s="57"/>
      <c r="N2532" t="s">
        <v>10939</v>
      </c>
      <c r="T2532" s="2">
        <v>0</v>
      </c>
      <c r="U2532" s="2">
        <f t="shared" si="131"/>
        <v>1</v>
      </c>
    </row>
    <row r="2533" spans="1:21" customFormat="1" ht="15" x14ac:dyDescent="0.25">
      <c r="A2533" s="38" t="s">
        <v>5189</v>
      </c>
      <c r="B2533" s="39" t="s">
        <v>5061</v>
      </c>
      <c r="C2533" s="40" t="s">
        <v>5062</v>
      </c>
      <c r="D2533" s="57"/>
      <c r="E2533" s="45">
        <v>2</v>
      </c>
      <c r="F2533" s="45">
        <v>2927700</v>
      </c>
      <c r="G2533" s="42">
        <f t="shared" si="130"/>
        <v>112.60384615384615</v>
      </c>
      <c r="H2533" s="43">
        <f t="shared" si="129"/>
        <v>1463850</v>
      </c>
      <c r="I2533" s="57"/>
      <c r="J2533" s="58"/>
      <c r="K2533" s="58"/>
      <c r="L2533" s="57" t="s">
        <v>7419</v>
      </c>
      <c r="M2533" s="57"/>
      <c r="N2533" t="s">
        <v>10939</v>
      </c>
      <c r="T2533" s="2">
        <v>0</v>
      </c>
      <c r="U2533" s="2">
        <f t="shared" si="131"/>
        <v>2</v>
      </c>
    </row>
    <row r="2534" spans="1:21" customFormat="1" ht="15" x14ac:dyDescent="0.25">
      <c r="A2534" s="38" t="s">
        <v>5189</v>
      </c>
      <c r="B2534" s="39" t="s">
        <v>5063</v>
      </c>
      <c r="C2534" s="40" t="s">
        <v>5064</v>
      </c>
      <c r="D2534" s="57"/>
      <c r="E2534" s="45">
        <v>40</v>
      </c>
      <c r="F2534" s="45">
        <v>156000</v>
      </c>
      <c r="G2534" s="42">
        <f t="shared" si="130"/>
        <v>6</v>
      </c>
      <c r="H2534" s="43">
        <f t="shared" si="129"/>
        <v>3900</v>
      </c>
      <c r="I2534" s="57"/>
      <c r="J2534" s="58"/>
      <c r="K2534" s="58"/>
      <c r="L2534" s="57" t="s">
        <v>7419</v>
      </c>
      <c r="M2534" s="57"/>
      <c r="N2534" t="s">
        <v>10939</v>
      </c>
      <c r="T2534" s="2">
        <v>84</v>
      </c>
      <c r="U2534" s="2">
        <f t="shared" si="131"/>
        <v>-44</v>
      </c>
    </row>
    <row r="2535" spans="1:21" customFormat="1" ht="15" x14ac:dyDescent="0.25">
      <c r="A2535" s="38" t="s">
        <v>5189</v>
      </c>
      <c r="B2535" s="39" t="s">
        <v>5065</v>
      </c>
      <c r="C2535" s="40" t="s">
        <v>5066</v>
      </c>
      <c r="D2535" s="57"/>
      <c r="E2535" s="45">
        <v>4</v>
      </c>
      <c r="F2535" s="45">
        <v>7200000</v>
      </c>
      <c r="G2535" s="42">
        <f t="shared" si="130"/>
        <v>276.92307692307691</v>
      </c>
      <c r="H2535" s="43">
        <f t="shared" si="129"/>
        <v>1800000</v>
      </c>
      <c r="I2535" s="57"/>
      <c r="J2535" s="58"/>
      <c r="K2535" s="58"/>
      <c r="L2535" s="57" t="s">
        <v>7419</v>
      </c>
      <c r="M2535" s="57"/>
      <c r="N2535" t="s">
        <v>10939</v>
      </c>
      <c r="T2535" s="2">
        <v>2</v>
      </c>
      <c r="U2535" s="2">
        <f t="shared" si="131"/>
        <v>2</v>
      </c>
    </row>
    <row r="2536" spans="1:21" customFormat="1" ht="15" x14ac:dyDescent="0.25">
      <c r="A2536" s="38" t="s">
        <v>5189</v>
      </c>
      <c r="B2536" s="39" t="s">
        <v>5067</v>
      </c>
      <c r="C2536" s="40" t="s">
        <v>5068</v>
      </c>
      <c r="D2536" s="57"/>
      <c r="E2536" s="45">
        <v>3</v>
      </c>
      <c r="F2536" s="45">
        <v>10500000</v>
      </c>
      <c r="G2536" s="42">
        <f t="shared" si="130"/>
        <v>403.84615384615387</v>
      </c>
      <c r="H2536" s="43">
        <f t="shared" si="129"/>
        <v>3500000</v>
      </c>
      <c r="I2536" s="57"/>
      <c r="J2536" s="58"/>
      <c r="K2536" s="58"/>
      <c r="L2536" s="57" t="s">
        <v>7419</v>
      </c>
      <c r="M2536" s="57"/>
      <c r="N2536" t="s">
        <v>10939</v>
      </c>
      <c r="T2536" s="2">
        <v>0</v>
      </c>
      <c r="U2536" s="2">
        <f t="shared" si="131"/>
        <v>3</v>
      </c>
    </row>
    <row r="2537" spans="1:21" customFormat="1" ht="15" x14ac:dyDescent="0.25">
      <c r="A2537" s="38" t="s">
        <v>5189</v>
      </c>
      <c r="B2537" s="39" t="s">
        <v>5069</v>
      </c>
      <c r="C2537" s="40" t="s">
        <v>5070</v>
      </c>
      <c r="D2537" s="57"/>
      <c r="E2537" s="45">
        <v>5</v>
      </c>
      <c r="F2537" s="45">
        <v>1825000</v>
      </c>
      <c r="G2537" s="42">
        <f t="shared" si="130"/>
        <v>70.192307692307693</v>
      </c>
      <c r="H2537" s="43">
        <f t="shared" si="129"/>
        <v>365000</v>
      </c>
      <c r="I2537" s="57"/>
      <c r="J2537" s="58"/>
      <c r="K2537" s="58"/>
      <c r="L2537" s="57" t="s">
        <v>7419</v>
      </c>
      <c r="M2537" s="57"/>
      <c r="N2537" t="s">
        <v>10939</v>
      </c>
      <c r="T2537" s="2">
        <v>5</v>
      </c>
      <c r="U2537" s="2">
        <f t="shared" si="131"/>
        <v>0</v>
      </c>
    </row>
    <row r="2538" spans="1:21" customFormat="1" ht="15" x14ac:dyDescent="0.25">
      <c r="A2538" s="38" t="s">
        <v>5189</v>
      </c>
      <c r="B2538" s="39" t="s">
        <v>5071</v>
      </c>
      <c r="C2538" s="40" t="s">
        <v>5072</v>
      </c>
      <c r="D2538" s="57"/>
      <c r="E2538" s="45">
        <v>21</v>
      </c>
      <c r="F2538" s="45">
        <v>3412500</v>
      </c>
      <c r="G2538" s="42">
        <f t="shared" si="130"/>
        <v>131.25</v>
      </c>
      <c r="H2538" s="43">
        <f t="shared" si="129"/>
        <v>162500</v>
      </c>
      <c r="I2538" s="57"/>
      <c r="J2538" s="58"/>
      <c r="K2538" s="58"/>
      <c r="L2538" s="57" t="s">
        <v>7419</v>
      </c>
      <c r="M2538" s="57"/>
      <c r="N2538" t="s">
        <v>10939</v>
      </c>
      <c r="T2538" s="2">
        <v>178</v>
      </c>
      <c r="U2538" s="2">
        <f t="shared" si="131"/>
        <v>-157</v>
      </c>
    </row>
    <row r="2539" spans="1:21" customFormat="1" ht="15" x14ac:dyDescent="0.25">
      <c r="A2539" s="38" t="s">
        <v>5189</v>
      </c>
      <c r="B2539" s="39" t="s">
        <v>5073</v>
      </c>
      <c r="C2539" s="40" t="s">
        <v>5074</v>
      </c>
      <c r="D2539" s="57"/>
      <c r="E2539" s="45">
        <v>75</v>
      </c>
      <c r="F2539" s="45">
        <v>13389705.882352941</v>
      </c>
      <c r="G2539" s="42">
        <f t="shared" si="130"/>
        <v>514.98868778280541</v>
      </c>
      <c r="H2539" s="43">
        <f t="shared" si="129"/>
        <v>178529.41176470587</v>
      </c>
      <c r="I2539" s="57"/>
      <c r="J2539" s="58"/>
      <c r="K2539" s="58"/>
      <c r="L2539" s="57" t="s">
        <v>7419</v>
      </c>
      <c r="M2539" s="57"/>
      <c r="N2539" t="s">
        <v>10939</v>
      </c>
      <c r="T2539" s="2">
        <v>100</v>
      </c>
      <c r="U2539" s="2">
        <f t="shared" si="131"/>
        <v>-25</v>
      </c>
    </row>
    <row r="2540" spans="1:21" customFormat="1" ht="15" x14ac:dyDescent="0.25">
      <c r="A2540" s="38" t="s">
        <v>5189</v>
      </c>
      <c r="B2540" s="39" t="s">
        <v>5075</v>
      </c>
      <c r="C2540" s="40" t="s">
        <v>5076</v>
      </c>
      <c r="D2540" s="57"/>
      <c r="E2540" s="45">
        <v>74</v>
      </c>
      <c r="F2540" s="45">
        <v>10123200</v>
      </c>
      <c r="G2540" s="42">
        <f t="shared" si="130"/>
        <v>389.35384615384618</v>
      </c>
      <c r="H2540" s="43">
        <f t="shared" si="129"/>
        <v>136800</v>
      </c>
      <c r="I2540" s="57"/>
      <c r="J2540" s="58"/>
      <c r="K2540" s="58"/>
      <c r="L2540" s="57" t="s">
        <v>7419</v>
      </c>
      <c r="M2540" s="57"/>
      <c r="N2540" t="s">
        <v>10939</v>
      </c>
      <c r="T2540" s="2">
        <v>83</v>
      </c>
      <c r="U2540" s="2">
        <f t="shared" si="131"/>
        <v>-9</v>
      </c>
    </row>
    <row r="2541" spans="1:21" customFormat="1" ht="15" x14ac:dyDescent="0.25">
      <c r="A2541" s="38" t="s">
        <v>5189</v>
      </c>
      <c r="B2541" s="39" t="s">
        <v>5077</v>
      </c>
      <c r="C2541" s="40" t="s">
        <v>5078</v>
      </c>
      <c r="D2541" s="57"/>
      <c r="E2541" s="45">
        <v>60</v>
      </c>
      <c r="F2541" s="45">
        <v>8100000</v>
      </c>
      <c r="G2541" s="42">
        <f t="shared" si="130"/>
        <v>311.53846153846155</v>
      </c>
      <c r="H2541" s="43">
        <f t="shared" si="129"/>
        <v>135000</v>
      </c>
      <c r="I2541" s="57"/>
      <c r="J2541" s="58"/>
      <c r="K2541" s="58"/>
      <c r="L2541" s="57" t="s">
        <v>7419</v>
      </c>
      <c r="M2541" s="57"/>
      <c r="N2541" t="s">
        <v>10939</v>
      </c>
      <c r="T2541" s="2">
        <v>68</v>
      </c>
      <c r="U2541" s="2">
        <f t="shared" si="131"/>
        <v>-8</v>
      </c>
    </row>
    <row r="2542" spans="1:21" customFormat="1" ht="15" x14ac:dyDescent="0.25">
      <c r="A2542" s="38" t="s">
        <v>5189</v>
      </c>
      <c r="B2542" s="39" t="s">
        <v>5079</v>
      </c>
      <c r="C2542" s="40" t="s">
        <v>5080</v>
      </c>
      <c r="D2542" s="57"/>
      <c r="E2542" s="45">
        <v>85</v>
      </c>
      <c r="F2542" s="45">
        <v>22950000</v>
      </c>
      <c r="G2542" s="42">
        <f t="shared" si="130"/>
        <v>882.69230769230774</v>
      </c>
      <c r="H2542" s="43">
        <f t="shared" si="129"/>
        <v>270000</v>
      </c>
      <c r="I2542" s="57"/>
      <c r="J2542" s="58"/>
      <c r="K2542" s="58"/>
      <c r="L2542" s="57" t="s">
        <v>7419</v>
      </c>
      <c r="M2542" s="57"/>
      <c r="N2542" t="s">
        <v>10939</v>
      </c>
      <c r="T2542" s="2">
        <v>70</v>
      </c>
      <c r="U2542" s="2">
        <f t="shared" si="131"/>
        <v>15</v>
      </c>
    </row>
    <row r="2543" spans="1:21" customFormat="1" ht="15" x14ac:dyDescent="0.25">
      <c r="A2543" s="38" t="s">
        <v>5189</v>
      </c>
      <c r="B2543" s="39" t="s">
        <v>5081</v>
      </c>
      <c r="C2543" s="40" t="s">
        <v>5082</v>
      </c>
      <c r="D2543" s="57"/>
      <c r="E2543" s="45">
        <v>27</v>
      </c>
      <c r="F2543" s="45">
        <v>3780000</v>
      </c>
      <c r="G2543" s="42">
        <f t="shared" si="130"/>
        <v>145.38461538461539</v>
      </c>
      <c r="H2543" s="43">
        <f t="shared" si="129"/>
        <v>140000</v>
      </c>
      <c r="I2543" s="57"/>
      <c r="J2543" s="58"/>
      <c r="K2543" s="58"/>
      <c r="L2543" s="57" t="s">
        <v>7419</v>
      </c>
      <c r="M2543" s="57"/>
      <c r="N2543" t="s">
        <v>10939</v>
      </c>
      <c r="T2543" s="2">
        <v>73</v>
      </c>
      <c r="U2543" s="2">
        <f t="shared" si="131"/>
        <v>-46</v>
      </c>
    </row>
    <row r="2544" spans="1:21" customFormat="1" ht="15" x14ac:dyDescent="0.25">
      <c r="A2544" s="38" t="s">
        <v>5189</v>
      </c>
      <c r="B2544" s="39" t="s">
        <v>5083</v>
      </c>
      <c r="C2544" s="40" t="s">
        <v>5084</v>
      </c>
      <c r="D2544" s="57"/>
      <c r="E2544" s="45">
        <v>5</v>
      </c>
      <c r="F2544" s="45">
        <v>950000</v>
      </c>
      <c r="G2544" s="42">
        <f t="shared" si="130"/>
        <v>36.53846153846154</v>
      </c>
      <c r="H2544" s="43">
        <f t="shared" si="129"/>
        <v>190000</v>
      </c>
      <c r="I2544" s="57"/>
      <c r="J2544" s="58"/>
      <c r="K2544" s="58"/>
      <c r="L2544" s="57" t="s">
        <v>7419</v>
      </c>
      <c r="M2544" s="57"/>
      <c r="N2544" t="s">
        <v>10939</v>
      </c>
      <c r="T2544" s="2">
        <v>42</v>
      </c>
      <c r="U2544" s="2">
        <f t="shared" si="131"/>
        <v>-37</v>
      </c>
    </row>
    <row r="2545" spans="1:21" customFormat="1" ht="15" x14ac:dyDescent="0.25">
      <c r="A2545" s="38" t="s">
        <v>5189</v>
      </c>
      <c r="B2545" s="39" t="s">
        <v>5085</v>
      </c>
      <c r="C2545" s="40" t="s">
        <v>5086</v>
      </c>
      <c r="D2545" s="57"/>
      <c r="E2545" s="45">
        <v>34</v>
      </c>
      <c r="F2545" s="45">
        <v>6460000</v>
      </c>
      <c r="G2545" s="42">
        <f t="shared" si="130"/>
        <v>248.46153846153845</v>
      </c>
      <c r="H2545" s="43">
        <f t="shared" si="129"/>
        <v>190000</v>
      </c>
      <c r="I2545" s="57"/>
      <c r="J2545" s="58"/>
      <c r="K2545" s="58"/>
      <c r="L2545" s="57" t="s">
        <v>7419</v>
      </c>
      <c r="M2545" s="57"/>
      <c r="N2545" t="s">
        <v>10939</v>
      </c>
      <c r="T2545" s="2">
        <v>32</v>
      </c>
      <c r="U2545" s="2">
        <f t="shared" si="131"/>
        <v>2</v>
      </c>
    </row>
    <row r="2546" spans="1:21" customFormat="1" ht="15" x14ac:dyDescent="0.25">
      <c r="A2546" s="38" t="s">
        <v>5189</v>
      </c>
      <c r="B2546" s="39" t="s">
        <v>5087</v>
      </c>
      <c r="C2546" s="40" t="s">
        <v>5088</v>
      </c>
      <c r="D2546" s="57"/>
      <c r="E2546" s="45">
        <v>8</v>
      </c>
      <c r="F2546" s="45">
        <v>1520000</v>
      </c>
      <c r="G2546" s="42">
        <f t="shared" si="130"/>
        <v>58.46153846153846</v>
      </c>
      <c r="H2546" s="43">
        <f t="shared" si="129"/>
        <v>190000</v>
      </c>
      <c r="I2546" s="57"/>
      <c r="J2546" s="58"/>
      <c r="K2546" s="58"/>
      <c r="L2546" s="57" t="s">
        <v>7419</v>
      </c>
      <c r="M2546" s="57"/>
      <c r="N2546" t="s">
        <v>10939</v>
      </c>
      <c r="T2546" s="2">
        <v>49</v>
      </c>
      <c r="U2546" s="2">
        <f t="shared" si="131"/>
        <v>-41</v>
      </c>
    </row>
    <row r="2547" spans="1:21" customFormat="1" ht="15" x14ac:dyDescent="0.25">
      <c r="A2547" s="38" t="s">
        <v>5189</v>
      </c>
      <c r="B2547" s="39" t="s">
        <v>5089</v>
      </c>
      <c r="C2547" s="40" t="s">
        <v>5090</v>
      </c>
      <c r="D2547" s="57"/>
      <c r="E2547" s="45">
        <v>1</v>
      </c>
      <c r="F2547" s="45">
        <v>9293152</v>
      </c>
      <c r="G2547" s="42">
        <f t="shared" si="130"/>
        <v>357.42892307692307</v>
      </c>
      <c r="H2547" s="43">
        <f t="shared" si="129"/>
        <v>9293152</v>
      </c>
      <c r="I2547" s="57"/>
      <c r="J2547" s="58"/>
      <c r="K2547" s="58"/>
      <c r="L2547" s="57" t="s">
        <v>7419</v>
      </c>
      <c r="M2547" s="57"/>
      <c r="N2547" t="s">
        <v>10939</v>
      </c>
      <c r="T2547" s="2">
        <v>1</v>
      </c>
      <c r="U2547" s="2">
        <f t="shared" si="131"/>
        <v>0</v>
      </c>
    </row>
    <row r="2548" spans="1:21" customFormat="1" ht="15" x14ac:dyDescent="0.25">
      <c r="A2548" s="38" t="s">
        <v>5189</v>
      </c>
      <c r="B2548" s="39" t="s">
        <v>5091</v>
      </c>
      <c r="C2548" s="40" t="s">
        <v>5092</v>
      </c>
      <c r="D2548" s="57"/>
      <c r="E2548" s="45">
        <v>1</v>
      </c>
      <c r="F2548" s="45">
        <v>648000</v>
      </c>
      <c r="G2548" s="42">
        <f t="shared" si="130"/>
        <v>24.923076923076923</v>
      </c>
      <c r="H2548" s="43">
        <f t="shared" si="129"/>
        <v>648000</v>
      </c>
      <c r="I2548" s="57"/>
      <c r="J2548" s="58"/>
      <c r="K2548" s="58"/>
      <c r="L2548" s="57" t="s">
        <v>7419</v>
      </c>
      <c r="M2548" s="57"/>
      <c r="N2548" t="s">
        <v>10939</v>
      </c>
      <c r="T2548" s="2">
        <v>0</v>
      </c>
      <c r="U2548" s="2">
        <f t="shared" si="131"/>
        <v>1</v>
      </c>
    </row>
    <row r="2549" spans="1:21" customFormat="1" ht="15" x14ac:dyDescent="0.25">
      <c r="A2549" s="38" t="s">
        <v>5189</v>
      </c>
      <c r="B2549" s="39" t="s">
        <v>5093</v>
      </c>
      <c r="C2549" s="40" t="s">
        <v>5094</v>
      </c>
      <c r="D2549" s="57"/>
      <c r="E2549" s="45">
        <v>1</v>
      </c>
      <c r="F2549" s="45">
        <v>35000000</v>
      </c>
      <c r="G2549" s="42">
        <f t="shared" si="130"/>
        <v>1346.1538461538462</v>
      </c>
      <c r="H2549" s="43">
        <f t="shared" si="129"/>
        <v>35000000</v>
      </c>
      <c r="I2549" s="57"/>
      <c r="J2549" s="58"/>
      <c r="K2549" s="58"/>
      <c r="L2549" s="57" t="s">
        <v>7419</v>
      </c>
      <c r="M2549" s="57"/>
      <c r="N2549" t="s">
        <v>10939</v>
      </c>
      <c r="T2549" s="2">
        <v>1</v>
      </c>
      <c r="U2549" s="2">
        <f t="shared" si="131"/>
        <v>0</v>
      </c>
    </row>
    <row r="2550" spans="1:21" customFormat="1" ht="15" x14ac:dyDescent="0.25">
      <c r="A2550" s="38" t="s">
        <v>5189</v>
      </c>
      <c r="B2550" s="39" t="s">
        <v>5095</v>
      </c>
      <c r="C2550" s="40" t="s">
        <v>5096</v>
      </c>
      <c r="D2550" s="57"/>
      <c r="E2550" s="45">
        <v>5</v>
      </c>
      <c r="F2550" s="45">
        <v>170000</v>
      </c>
      <c r="G2550" s="42">
        <f t="shared" si="130"/>
        <v>6.5384615384615383</v>
      </c>
      <c r="H2550" s="43">
        <f t="shared" si="129"/>
        <v>34000</v>
      </c>
      <c r="I2550" s="57"/>
      <c r="J2550" s="58"/>
      <c r="K2550" s="58"/>
      <c r="L2550" s="57" t="s">
        <v>7419</v>
      </c>
      <c r="M2550" s="57"/>
      <c r="N2550" t="s">
        <v>10939</v>
      </c>
      <c r="O2550" s="2"/>
      <c r="P2550" s="2"/>
      <c r="Q2550" s="2"/>
      <c r="R2550" s="2"/>
      <c r="S2550" s="2"/>
      <c r="T2550" s="2">
        <v>2</v>
      </c>
      <c r="U2550" s="2">
        <f t="shared" si="131"/>
        <v>3</v>
      </c>
    </row>
    <row r="2551" spans="1:21" customFormat="1" ht="15" x14ac:dyDescent="0.25">
      <c r="A2551" s="38" t="s">
        <v>5189</v>
      </c>
      <c r="B2551" s="39" t="s">
        <v>5097</v>
      </c>
      <c r="C2551" s="40" t="s">
        <v>5098</v>
      </c>
      <c r="D2551" s="57"/>
      <c r="E2551" s="45">
        <v>4</v>
      </c>
      <c r="F2551" s="45">
        <v>312000</v>
      </c>
      <c r="G2551" s="42">
        <f t="shared" si="130"/>
        <v>12</v>
      </c>
      <c r="H2551" s="43">
        <f t="shared" si="129"/>
        <v>78000</v>
      </c>
      <c r="I2551" s="57"/>
      <c r="J2551" s="58"/>
      <c r="K2551" s="58"/>
      <c r="L2551" s="57" t="s">
        <v>7419</v>
      </c>
      <c r="M2551" s="57"/>
      <c r="N2551" t="s">
        <v>10939</v>
      </c>
      <c r="T2551" s="2">
        <v>2</v>
      </c>
      <c r="U2551" s="2">
        <f t="shared" si="131"/>
        <v>2</v>
      </c>
    </row>
    <row r="2552" spans="1:21" customFormat="1" ht="15" x14ac:dyDescent="0.25">
      <c r="A2552" s="38" t="s">
        <v>5189</v>
      </c>
      <c r="B2552" s="39" t="s">
        <v>5099</v>
      </c>
      <c r="C2552" s="40" t="s">
        <v>5100</v>
      </c>
      <c r="D2552" s="57"/>
      <c r="E2552" s="45">
        <v>5</v>
      </c>
      <c r="F2552" s="45">
        <v>575000</v>
      </c>
      <c r="G2552" s="42">
        <f t="shared" si="130"/>
        <v>22.115384615384617</v>
      </c>
      <c r="H2552" s="43">
        <f t="shared" si="129"/>
        <v>115000</v>
      </c>
      <c r="I2552" s="57"/>
      <c r="J2552" s="58"/>
      <c r="K2552" s="58"/>
      <c r="L2552" s="57" t="s">
        <v>7419</v>
      </c>
      <c r="M2552" s="57"/>
      <c r="N2552" t="s">
        <v>10939</v>
      </c>
      <c r="T2552" s="2">
        <v>4</v>
      </c>
      <c r="U2552" s="2">
        <f t="shared" si="131"/>
        <v>1</v>
      </c>
    </row>
    <row r="2553" spans="1:21" customFormat="1" ht="15" x14ac:dyDescent="0.25">
      <c r="A2553" s="38" t="s">
        <v>5189</v>
      </c>
      <c r="B2553" s="39" t="s">
        <v>5101</v>
      </c>
      <c r="C2553" s="40" t="s">
        <v>5102</v>
      </c>
      <c r="D2553" s="57"/>
      <c r="E2553" s="45">
        <v>15</v>
      </c>
      <c r="F2553" s="45">
        <v>5235000</v>
      </c>
      <c r="G2553" s="42">
        <f t="shared" si="130"/>
        <v>201.34615384615384</v>
      </c>
      <c r="H2553" s="43">
        <f t="shared" si="129"/>
        <v>349000</v>
      </c>
      <c r="I2553" s="57"/>
      <c r="J2553" s="58"/>
      <c r="K2553" s="58"/>
      <c r="L2553" s="57" t="s">
        <v>7419</v>
      </c>
      <c r="M2553" s="57"/>
      <c r="N2553" t="s">
        <v>10939</v>
      </c>
      <c r="T2553" s="2">
        <v>0</v>
      </c>
      <c r="U2553" s="2">
        <f t="shared" si="131"/>
        <v>15</v>
      </c>
    </row>
    <row r="2554" spans="1:21" customFormat="1" ht="15" x14ac:dyDescent="0.25">
      <c r="A2554" s="38" t="s">
        <v>5189</v>
      </c>
      <c r="B2554" s="39" t="s">
        <v>5103</v>
      </c>
      <c r="C2554" s="40" t="s">
        <v>5104</v>
      </c>
      <c r="D2554" s="57"/>
      <c r="E2554" s="45">
        <v>12</v>
      </c>
      <c r="F2554" s="45">
        <v>2556000</v>
      </c>
      <c r="G2554" s="42">
        <f t="shared" si="130"/>
        <v>98.307692307692307</v>
      </c>
      <c r="H2554" s="43">
        <f t="shared" si="129"/>
        <v>213000</v>
      </c>
      <c r="I2554" s="57"/>
      <c r="J2554" s="58"/>
      <c r="K2554" s="58"/>
      <c r="L2554" s="57" t="s">
        <v>7419</v>
      </c>
      <c r="M2554" s="57"/>
      <c r="N2554" t="s">
        <v>10939</v>
      </c>
      <c r="T2554" s="2">
        <v>30</v>
      </c>
      <c r="U2554" s="2">
        <f t="shared" si="131"/>
        <v>-18</v>
      </c>
    </row>
    <row r="2555" spans="1:21" customFormat="1" ht="15" x14ac:dyDescent="0.25">
      <c r="A2555" s="38" t="s">
        <v>5189</v>
      </c>
      <c r="B2555" s="39" t="s">
        <v>5105</v>
      </c>
      <c r="C2555" s="40" t="s">
        <v>5106</v>
      </c>
      <c r="D2555" s="57"/>
      <c r="E2555" s="45">
        <v>11</v>
      </c>
      <c r="F2555" s="45">
        <v>7205000</v>
      </c>
      <c r="G2555" s="42">
        <f t="shared" si="130"/>
        <v>277.11538461538464</v>
      </c>
      <c r="H2555" s="43">
        <f t="shared" si="129"/>
        <v>655000</v>
      </c>
      <c r="I2555" s="57"/>
      <c r="J2555" s="58"/>
      <c r="K2555" s="58"/>
      <c r="L2555" s="57" t="s">
        <v>7419</v>
      </c>
      <c r="M2555" s="57"/>
      <c r="N2555" t="s">
        <v>10939</v>
      </c>
      <c r="O2555" s="2"/>
      <c r="P2555" s="2"/>
      <c r="Q2555" s="2"/>
      <c r="R2555" s="2"/>
      <c r="S2555" s="2"/>
      <c r="T2555" s="2">
        <v>11</v>
      </c>
      <c r="U2555" s="2">
        <f t="shared" si="131"/>
        <v>0</v>
      </c>
    </row>
    <row r="2556" spans="1:21" customFormat="1" ht="15" x14ac:dyDescent="0.25">
      <c r="A2556" s="38" t="s">
        <v>5189</v>
      </c>
      <c r="B2556" s="39" t="s">
        <v>5107</v>
      </c>
      <c r="C2556" s="40" t="s">
        <v>5108</v>
      </c>
      <c r="D2556" s="57"/>
      <c r="E2556" s="45">
        <v>10</v>
      </c>
      <c r="F2556" s="45">
        <v>400000</v>
      </c>
      <c r="G2556" s="42">
        <f t="shared" si="130"/>
        <v>15.384615384615385</v>
      </c>
      <c r="H2556" s="43">
        <f t="shared" si="129"/>
        <v>40000</v>
      </c>
      <c r="I2556" s="57"/>
      <c r="J2556" s="58"/>
      <c r="K2556" s="58"/>
      <c r="L2556" s="57" t="s">
        <v>7419</v>
      </c>
      <c r="M2556" s="57"/>
      <c r="N2556" t="s">
        <v>10939</v>
      </c>
      <c r="T2556" s="2">
        <v>6</v>
      </c>
      <c r="U2556" s="2">
        <f t="shared" si="131"/>
        <v>4</v>
      </c>
    </row>
    <row r="2557" spans="1:21" customFormat="1" ht="15" x14ac:dyDescent="0.25">
      <c r="A2557" s="38" t="s">
        <v>5189</v>
      </c>
      <c r="B2557" s="39" t="s">
        <v>5109</v>
      </c>
      <c r="C2557" s="40" t="s">
        <v>5110</v>
      </c>
      <c r="D2557" s="57"/>
      <c r="E2557" s="45">
        <v>1800</v>
      </c>
      <c r="F2557" s="45">
        <v>1350000</v>
      </c>
      <c r="G2557" s="42">
        <f t="shared" si="130"/>
        <v>51.92307692307692</v>
      </c>
      <c r="H2557" s="43">
        <f t="shared" si="129"/>
        <v>750</v>
      </c>
      <c r="I2557" s="57"/>
      <c r="J2557" s="58"/>
      <c r="K2557" s="58"/>
      <c r="L2557" s="57" t="s">
        <v>7419</v>
      </c>
      <c r="M2557" s="57"/>
      <c r="N2557" t="s">
        <v>10939</v>
      </c>
      <c r="T2557" s="2">
        <v>0</v>
      </c>
      <c r="U2557" s="2">
        <f t="shared" si="131"/>
        <v>1800</v>
      </c>
    </row>
    <row r="2558" spans="1:21" customFormat="1" ht="15" x14ac:dyDescent="0.25">
      <c r="A2558" s="38" t="s">
        <v>5189</v>
      </c>
      <c r="B2558" s="39" t="s">
        <v>5111</v>
      </c>
      <c r="C2558" s="40" t="s">
        <v>5112</v>
      </c>
      <c r="D2558" s="57"/>
      <c r="E2558" s="45">
        <v>3</v>
      </c>
      <c r="F2558" s="45">
        <v>78000</v>
      </c>
      <c r="G2558" s="42">
        <f t="shared" si="130"/>
        <v>3</v>
      </c>
      <c r="H2558" s="43">
        <f t="shared" si="129"/>
        <v>26000</v>
      </c>
      <c r="I2558" s="57"/>
      <c r="J2558" s="58"/>
      <c r="K2558" s="58"/>
      <c r="L2558" s="57" t="s">
        <v>7419</v>
      </c>
      <c r="M2558" s="57"/>
      <c r="N2558" t="s">
        <v>10939</v>
      </c>
      <c r="O2558" s="2"/>
      <c r="P2558" s="2"/>
      <c r="Q2558" s="2"/>
      <c r="R2558" s="2"/>
      <c r="S2558" s="2"/>
      <c r="T2558" s="2">
        <v>1</v>
      </c>
      <c r="U2558" s="2">
        <f t="shared" si="131"/>
        <v>2</v>
      </c>
    </row>
    <row r="2559" spans="1:21" customFormat="1" ht="15" x14ac:dyDescent="0.25">
      <c r="A2559" s="38" t="s">
        <v>5189</v>
      </c>
      <c r="B2559" s="39" t="s">
        <v>5113</v>
      </c>
      <c r="C2559" s="40" t="s">
        <v>5114</v>
      </c>
      <c r="D2559" s="57"/>
      <c r="E2559" s="45">
        <v>23</v>
      </c>
      <c r="F2559" s="45">
        <v>4945000</v>
      </c>
      <c r="G2559" s="42">
        <f t="shared" si="130"/>
        <v>190.19230769230768</v>
      </c>
      <c r="H2559" s="43">
        <f t="shared" si="129"/>
        <v>215000</v>
      </c>
      <c r="I2559" s="57"/>
      <c r="J2559" s="58"/>
      <c r="K2559" s="58"/>
      <c r="L2559" s="57" t="s">
        <v>7419</v>
      </c>
      <c r="M2559" s="57"/>
      <c r="N2559" t="s">
        <v>10939</v>
      </c>
      <c r="T2559" s="2">
        <v>0</v>
      </c>
      <c r="U2559" s="2">
        <f t="shared" si="131"/>
        <v>23</v>
      </c>
    </row>
    <row r="2560" spans="1:21" customFormat="1" ht="15" x14ac:dyDescent="0.25">
      <c r="A2560" s="38" t="s">
        <v>5189</v>
      </c>
      <c r="B2560" s="39" t="s">
        <v>5115</v>
      </c>
      <c r="C2560" s="40" t="s">
        <v>5116</v>
      </c>
      <c r="D2560" s="57"/>
      <c r="E2560" s="45">
        <v>400</v>
      </c>
      <c r="F2560" s="45">
        <v>800000</v>
      </c>
      <c r="G2560" s="42">
        <f t="shared" si="130"/>
        <v>30.76923076923077</v>
      </c>
      <c r="H2560" s="43">
        <f t="shared" si="129"/>
        <v>2000</v>
      </c>
      <c r="I2560" s="57"/>
      <c r="J2560" s="58"/>
      <c r="K2560" s="58"/>
      <c r="L2560" s="57" t="s">
        <v>7419</v>
      </c>
      <c r="M2560" s="57"/>
      <c r="N2560" t="s">
        <v>10939</v>
      </c>
      <c r="T2560" s="2">
        <v>0</v>
      </c>
      <c r="U2560" s="2">
        <f t="shared" si="131"/>
        <v>400</v>
      </c>
    </row>
    <row r="2561" spans="1:21" customFormat="1" ht="15" x14ac:dyDescent="0.25">
      <c r="A2561" s="38" t="s">
        <v>5189</v>
      </c>
      <c r="B2561" s="39" t="s">
        <v>5117</v>
      </c>
      <c r="C2561" s="40" t="s">
        <v>5118</v>
      </c>
      <c r="D2561" s="57"/>
      <c r="E2561" s="45">
        <v>2</v>
      </c>
      <c r="F2561" s="45">
        <v>19000000</v>
      </c>
      <c r="G2561" s="42">
        <f t="shared" si="130"/>
        <v>730.76923076923072</v>
      </c>
      <c r="H2561" s="43">
        <f t="shared" si="129"/>
        <v>9500000</v>
      </c>
      <c r="I2561" s="57"/>
      <c r="J2561" s="58"/>
      <c r="K2561" s="58"/>
      <c r="L2561" s="57" t="s">
        <v>7419</v>
      </c>
      <c r="M2561" s="57"/>
      <c r="N2561" t="s">
        <v>10939</v>
      </c>
      <c r="T2561" s="2">
        <v>0</v>
      </c>
      <c r="U2561" s="2">
        <f t="shared" si="131"/>
        <v>2</v>
      </c>
    </row>
    <row r="2562" spans="1:21" customFormat="1" ht="15" x14ac:dyDescent="0.25">
      <c r="A2562" s="38" t="s">
        <v>5189</v>
      </c>
      <c r="B2562" s="39" t="s">
        <v>5119</v>
      </c>
      <c r="C2562" s="40" t="s">
        <v>5120</v>
      </c>
      <c r="D2562" s="57"/>
      <c r="E2562" s="45">
        <v>50</v>
      </c>
      <c r="F2562" s="45">
        <v>900000</v>
      </c>
      <c r="G2562" s="42">
        <f t="shared" si="130"/>
        <v>34.615384615384613</v>
      </c>
      <c r="H2562" s="43">
        <f t="shared" si="129"/>
        <v>18000</v>
      </c>
      <c r="I2562" s="57"/>
      <c r="J2562" s="58"/>
      <c r="K2562" s="58"/>
      <c r="L2562" s="57" t="s">
        <v>7419</v>
      </c>
      <c r="M2562" s="57"/>
      <c r="N2562" t="s">
        <v>10939</v>
      </c>
      <c r="T2562" s="2">
        <v>50</v>
      </c>
      <c r="U2562" s="2">
        <f t="shared" si="131"/>
        <v>0</v>
      </c>
    </row>
    <row r="2563" spans="1:21" customFormat="1" ht="15" x14ac:dyDescent="0.25">
      <c r="A2563" s="38" t="s">
        <v>5189</v>
      </c>
      <c r="B2563" s="39" t="s">
        <v>5121</v>
      </c>
      <c r="C2563" s="40" t="s">
        <v>5122</v>
      </c>
      <c r="D2563" s="57"/>
      <c r="E2563" s="45">
        <v>352</v>
      </c>
      <c r="F2563" s="45">
        <v>158400</v>
      </c>
      <c r="G2563" s="42">
        <f t="shared" si="130"/>
        <v>6.092307692307692</v>
      </c>
      <c r="H2563" s="43">
        <f t="shared" si="129"/>
        <v>450</v>
      </c>
      <c r="I2563" s="57"/>
      <c r="J2563" s="58"/>
      <c r="K2563" s="58"/>
      <c r="L2563" s="57" t="s">
        <v>7419</v>
      </c>
      <c r="M2563" s="57"/>
      <c r="N2563" t="s">
        <v>10939</v>
      </c>
      <c r="O2563" s="2"/>
      <c r="P2563" s="2"/>
      <c r="Q2563" s="2"/>
      <c r="R2563" s="2"/>
      <c r="S2563" s="2"/>
      <c r="T2563" s="2">
        <v>152</v>
      </c>
      <c r="U2563" s="2">
        <f t="shared" si="131"/>
        <v>200</v>
      </c>
    </row>
    <row r="2564" spans="1:21" customFormat="1" ht="15" x14ac:dyDescent="0.25">
      <c r="A2564" s="38" t="s">
        <v>5189</v>
      </c>
      <c r="B2564" s="39" t="s">
        <v>5123</v>
      </c>
      <c r="C2564" s="40" t="s">
        <v>5124</v>
      </c>
      <c r="D2564" s="57"/>
      <c r="E2564" s="45">
        <v>7</v>
      </c>
      <c r="F2564" s="45">
        <v>1029000</v>
      </c>
      <c r="G2564" s="42">
        <f t="shared" si="130"/>
        <v>39.57692307692308</v>
      </c>
      <c r="H2564" s="43">
        <f t="shared" si="129"/>
        <v>147000</v>
      </c>
      <c r="I2564" s="57"/>
      <c r="J2564" s="58"/>
      <c r="K2564" s="58"/>
      <c r="L2564" s="57" t="s">
        <v>7419</v>
      </c>
      <c r="M2564" s="57"/>
      <c r="N2564" t="s">
        <v>10939</v>
      </c>
      <c r="O2564" s="2"/>
      <c r="P2564" s="2"/>
      <c r="Q2564" s="2"/>
      <c r="R2564" s="2"/>
      <c r="S2564" s="2"/>
      <c r="T2564" s="2">
        <v>7</v>
      </c>
      <c r="U2564" s="2">
        <f t="shared" si="131"/>
        <v>0</v>
      </c>
    </row>
    <row r="2565" spans="1:21" customFormat="1" ht="15" x14ac:dyDescent="0.25">
      <c r="A2565" s="38" t="s">
        <v>5189</v>
      </c>
      <c r="B2565" s="39" t="s">
        <v>5125</v>
      </c>
      <c r="C2565" s="40" t="s">
        <v>5126</v>
      </c>
      <c r="D2565" s="57"/>
      <c r="E2565" s="45">
        <v>10</v>
      </c>
      <c r="F2565" s="45">
        <v>1400000</v>
      </c>
      <c r="G2565" s="42">
        <f t="shared" si="130"/>
        <v>53.846153846153847</v>
      </c>
      <c r="H2565" s="43">
        <f t="shared" ref="H2565:H2628" si="132">IFERROR(F2565/E2565,0)</f>
        <v>140000</v>
      </c>
      <c r="I2565" s="57"/>
      <c r="J2565" s="58"/>
      <c r="K2565" s="58"/>
      <c r="L2565" s="57" t="s">
        <v>7419</v>
      </c>
      <c r="M2565" s="57"/>
      <c r="N2565" t="s">
        <v>10939</v>
      </c>
      <c r="T2565" s="2">
        <v>10</v>
      </c>
      <c r="U2565" s="2">
        <f t="shared" si="131"/>
        <v>0</v>
      </c>
    </row>
    <row r="2566" spans="1:21" customFormat="1" ht="15" x14ac:dyDescent="0.25">
      <c r="A2566" s="38" t="s">
        <v>5189</v>
      </c>
      <c r="B2566" s="39" t="s">
        <v>5127</v>
      </c>
      <c r="C2566" s="40" t="s">
        <v>5128</v>
      </c>
      <c r="D2566" s="57"/>
      <c r="E2566" s="45">
        <v>8</v>
      </c>
      <c r="F2566" s="45">
        <v>11720000</v>
      </c>
      <c r="G2566" s="42">
        <f t="shared" ref="G2566:G2629" si="133">+F2566/$G$1</f>
        <v>450.76923076923077</v>
      </c>
      <c r="H2566" s="43">
        <f t="shared" si="132"/>
        <v>1465000</v>
      </c>
      <c r="I2566" s="57"/>
      <c r="J2566" s="58"/>
      <c r="K2566" s="58"/>
      <c r="L2566" s="57" t="s">
        <v>7419</v>
      </c>
      <c r="M2566" s="57"/>
      <c r="N2566" t="s">
        <v>10939</v>
      </c>
      <c r="O2566" s="2"/>
      <c r="P2566" s="2"/>
      <c r="Q2566" s="2"/>
      <c r="R2566" s="2"/>
      <c r="S2566" s="2"/>
      <c r="T2566" s="2">
        <v>15</v>
      </c>
      <c r="U2566" s="2">
        <f t="shared" ref="U2566:U2629" si="134">+E2566-T2566</f>
        <v>-7</v>
      </c>
    </row>
    <row r="2567" spans="1:21" customFormat="1" ht="15" x14ac:dyDescent="0.25">
      <c r="A2567" s="38" t="s">
        <v>5189</v>
      </c>
      <c r="B2567" s="39" t="s">
        <v>5129</v>
      </c>
      <c r="C2567" s="40" t="s">
        <v>5130</v>
      </c>
      <c r="D2567" s="57"/>
      <c r="E2567" s="45">
        <v>2</v>
      </c>
      <c r="F2567" s="45">
        <v>248000</v>
      </c>
      <c r="G2567" s="42">
        <f t="shared" si="133"/>
        <v>9.5384615384615383</v>
      </c>
      <c r="H2567" s="43">
        <f t="shared" si="132"/>
        <v>124000</v>
      </c>
      <c r="I2567" s="57"/>
      <c r="J2567" s="58"/>
      <c r="K2567" s="58"/>
      <c r="L2567" s="57" t="s">
        <v>7419</v>
      </c>
      <c r="M2567" s="57"/>
      <c r="N2567" t="s">
        <v>10939</v>
      </c>
      <c r="T2567" s="2">
        <v>0</v>
      </c>
      <c r="U2567" s="2">
        <f t="shared" si="134"/>
        <v>2</v>
      </c>
    </row>
    <row r="2568" spans="1:21" customFormat="1" ht="15" x14ac:dyDescent="0.25">
      <c r="A2568" s="38" t="s">
        <v>5189</v>
      </c>
      <c r="B2568" s="39" t="s">
        <v>5131</v>
      </c>
      <c r="C2568" s="40" t="s">
        <v>5132</v>
      </c>
      <c r="D2568" s="57"/>
      <c r="E2568" s="45">
        <v>2</v>
      </c>
      <c r="F2568" s="45">
        <v>248000</v>
      </c>
      <c r="G2568" s="42">
        <f t="shared" si="133"/>
        <v>9.5384615384615383</v>
      </c>
      <c r="H2568" s="43">
        <f t="shared" si="132"/>
        <v>124000</v>
      </c>
      <c r="I2568" s="57"/>
      <c r="J2568" s="58"/>
      <c r="K2568" s="58"/>
      <c r="L2568" s="57" t="s">
        <v>7419</v>
      </c>
      <c r="M2568" s="57"/>
      <c r="N2568" t="s">
        <v>10939</v>
      </c>
      <c r="T2568" s="2">
        <v>0</v>
      </c>
      <c r="U2568" s="2">
        <f t="shared" si="134"/>
        <v>2</v>
      </c>
    </row>
    <row r="2569" spans="1:21" customFormat="1" ht="15" x14ac:dyDescent="0.25">
      <c r="A2569" s="38" t="s">
        <v>5189</v>
      </c>
      <c r="B2569" s="39" t="s">
        <v>5133</v>
      </c>
      <c r="C2569" s="40" t="s">
        <v>5134</v>
      </c>
      <c r="D2569" s="57"/>
      <c r="E2569" s="45">
        <v>100</v>
      </c>
      <c r="F2569" s="45">
        <v>3630000</v>
      </c>
      <c r="G2569" s="42">
        <f t="shared" si="133"/>
        <v>139.61538461538461</v>
      </c>
      <c r="H2569" s="43">
        <f t="shared" si="132"/>
        <v>36300</v>
      </c>
      <c r="I2569" s="57"/>
      <c r="J2569" s="58"/>
      <c r="K2569" s="58"/>
      <c r="L2569" s="57" t="s">
        <v>7419</v>
      </c>
      <c r="M2569" s="57"/>
      <c r="N2569" t="s">
        <v>10939</v>
      </c>
      <c r="O2569" s="2"/>
      <c r="P2569" s="2"/>
      <c r="Q2569" s="2"/>
      <c r="R2569" s="2"/>
      <c r="S2569" s="2"/>
      <c r="T2569" s="2">
        <v>80</v>
      </c>
      <c r="U2569" s="2">
        <f t="shared" si="134"/>
        <v>20</v>
      </c>
    </row>
    <row r="2570" spans="1:21" customFormat="1" ht="15" x14ac:dyDescent="0.25">
      <c r="A2570" s="38" t="s">
        <v>5189</v>
      </c>
      <c r="B2570" s="39" t="s">
        <v>5135</v>
      </c>
      <c r="C2570" s="40" t="s">
        <v>5136</v>
      </c>
      <c r="D2570" s="57"/>
      <c r="E2570" s="45">
        <v>3</v>
      </c>
      <c r="F2570" s="45">
        <v>31685719.170000002</v>
      </c>
      <c r="G2570" s="42">
        <f t="shared" si="133"/>
        <v>1218.6815065384617</v>
      </c>
      <c r="H2570" s="43">
        <f t="shared" si="132"/>
        <v>10561906.390000001</v>
      </c>
      <c r="I2570" s="57"/>
      <c r="J2570" s="58"/>
      <c r="K2570" s="58"/>
      <c r="L2570" s="57" t="s">
        <v>7419</v>
      </c>
      <c r="M2570" s="57"/>
      <c r="N2570" t="s">
        <v>10939</v>
      </c>
      <c r="T2570" s="2">
        <v>0</v>
      </c>
      <c r="U2570" s="2">
        <f t="shared" si="134"/>
        <v>3</v>
      </c>
    </row>
    <row r="2571" spans="1:21" customFormat="1" ht="15" x14ac:dyDescent="0.25">
      <c r="A2571" s="38" t="s">
        <v>5189</v>
      </c>
      <c r="B2571" s="39" t="s">
        <v>5137</v>
      </c>
      <c r="C2571" s="40" t="s">
        <v>5138</v>
      </c>
      <c r="D2571" s="57"/>
      <c r="E2571" s="45">
        <v>1</v>
      </c>
      <c r="F2571" s="45">
        <v>10553200</v>
      </c>
      <c r="G2571" s="42">
        <f t="shared" si="133"/>
        <v>405.89230769230767</v>
      </c>
      <c r="H2571" s="43">
        <f t="shared" si="132"/>
        <v>10553200</v>
      </c>
      <c r="I2571" s="57"/>
      <c r="J2571" s="58"/>
      <c r="K2571" s="58"/>
      <c r="L2571" s="57" t="s">
        <v>7419</v>
      </c>
      <c r="M2571" s="57"/>
      <c r="N2571" t="s">
        <v>10939</v>
      </c>
      <c r="T2571" s="2">
        <v>0</v>
      </c>
      <c r="U2571" s="2">
        <f t="shared" si="134"/>
        <v>1</v>
      </c>
    </row>
    <row r="2572" spans="1:21" customFormat="1" ht="15" x14ac:dyDescent="0.25">
      <c r="A2572" s="38" t="s">
        <v>5189</v>
      </c>
      <c r="B2572" s="39" t="s">
        <v>5139</v>
      </c>
      <c r="C2572" s="40" t="s">
        <v>5140</v>
      </c>
      <c r="D2572" s="57"/>
      <c r="E2572" s="45">
        <v>2</v>
      </c>
      <c r="F2572" s="45">
        <v>1990000</v>
      </c>
      <c r="G2572" s="42">
        <f t="shared" si="133"/>
        <v>76.538461538461533</v>
      </c>
      <c r="H2572" s="43">
        <f t="shared" si="132"/>
        <v>995000</v>
      </c>
      <c r="I2572" s="57"/>
      <c r="J2572" s="58"/>
      <c r="K2572" s="58"/>
      <c r="L2572" s="57" t="s">
        <v>7419</v>
      </c>
      <c r="M2572" s="57"/>
      <c r="N2572" t="s">
        <v>10939</v>
      </c>
      <c r="T2572" s="2">
        <v>0</v>
      </c>
      <c r="U2572" s="2">
        <f t="shared" si="134"/>
        <v>2</v>
      </c>
    </row>
    <row r="2573" spans="1:21" customFormat="1" ht="15" x14ac:dyDescent="0.25">
      <c r="A2573" s="38" t="s">
        <v>5189</v>
      </c>
      <c r="B2573" s="39" t="s">
        <v>5141</v>
      </c>
      <c r="C2573" s="40" t="s">
        <v>5142</v>
      </c>
      <c r="D2573" s="57"/>
      <c r="E2573" s="45">
        <v>20</v>
      </c>
      <c r="F2573" s="45">
        <v>360000</v>
      </c>
      <c r="G2573" s="42">
        <f t="shared" si="133"/>
        <v>13.846153846153847</v>
      </c>
      <c r="H2573" s="43">
        <f t="shared" si="132"/>
        <v>18000</v>
      </c>
      <c r="I2573" s="57"/>
      <c r="J2573" s="58"/>
      <c r="K2573" s="58"/>
      <c r="L2573" s="57" t="s">
        <v>7419</v>
      </c>
      <c r="M2573" s="57"/>
      <c r="N2573" t="s">
        <v>10939</v>
      </c>
      <c r="O2573" s="2"/>
      <c r="P2573" s="2"/>
      <c r="Q2573" s="2"/>
      <c r="R2573" s="2"/>
      <c r="S2573" s="2"/>
      <c r="T2573" s="2">
        <v>0</v>
      </c>
      <c r="U2573" s="2">
        <f t="shared" si="134"/>
        <v>20</v>
      </c>
    </row>
    <row r="2574" spans="1:21" customFormat="1" ht="15" x14ac:dyDescent="0.25">
      <c r="A2574" s="38" t="s">
        <v>5189</v>
      </c>
      <c r="B2574" s="39" t="s">
        <v>5143</v>
      </c>
      <c r="C2574" s="40" t="s">
        <v>5144</v>
      </c>
      <c r="D2574" s="57"/>
      <c r="E2574" s="45">
        <v>2</v>
      </c>
      <c r="F2574" s="45">
        <v>860000</v>
      </c>
      <c r="G2574" s="42">
        <f t="shared" si="133"/>
        <v>33.07692307692308</v>
      </c>
      <c r="H2574" s="43">
        <f t="shared" si="132"/>
        <v>430000</v>
      </c>
      <c r="I2574" s="57"/>
      <c r="J2574" s="58"/>
      <c r="K2574" s="58"/>
      <c r="L2574" s="57" t="s">
        <v>7419</v>
      </c>
      <c r="M2574" s="57"/>
      <c r="N2574" t="s">
        <v>10939</v>
      </c>
      <c r="T2574" s="2">
        <v>0</v>
      </c>
      <c r="U2574" s="2">
        <f t="shared" si="134"/>
        <v>2</v>
      </c>
    </row>
    <row r="2575" spans="1:21" customFormat="1" ht="15" x14ac:dyDescent="0.25">
      <c r="A2575" s="38" t="s">
        <v>5189</v>
      </c>
      <c r="B2575" s="39" t="s">
        <v>5145</v>
      </c>
      <c r="C2575" s="40" t="s">
        <v>5146</v>
      </c>
      <c r="D2575" s="57"/>
      <c r="E2575" s="45">
        <v>9</v>
      </c>
      <c r="F2575" s="45">
        <v>16200000</v>
      </c>
      <c r="G2575" s="42">
        <f t="shared" si="133"/>
        <v>623.07692307692309</v>
      </c>
      <c r="H2575" s="43">
        <f t="shared" si="132"/>
        <v>1800000</v>
      </c>
      <c r="I2575" s="57"/>
      <c r="J2575" s="58"/>
      <c r="K2575" s="58"/>
      <c r="L2575" s="57" t="s">
        <v>7419</v>
      </c>
      <c r="M2575" s="57"/>
      <c r="N2575" t="s">
        <v>10939</v>
      </c>
      <c r="O2575" s="2"/>
      <c r="P2575" s="2"/>
      <c r="Q2575" s="2"/>
      <c r="R2575" s="2"/>
      <c r="S2575" s="2"/>
      <c r="T2575" s="2">
        <v>9</v>
      </c>
      <c r="U2575" s="2">
        <f t="shared" si="134"/>
        <v>0</v>
      </c>
    </row>
    <row r="2576" spans="1:21" customFormat="1" ht="15" x14ac:dyDescent="0.25">
      <c r="A2576" s="38" t="s">
        <v>5189</v>
      </c>
      <c r="B2576" s="39" t="s">
        <v>5147</v>
      </c>
      <c r="C2576" s="40" t="s">
        <v>5148</v>
      </c>
      <c r="D2576" s="57"/>
      <c r="E2576" s="45">
        <v>98</v>
      </c>
      <c r="F2576" s="45">
        <v>58800</v>
      </c>
      <c r="G2576" s="42">
        <f t="shared" si="133"/>
        <v>2.2615384615384615</v>
      </c>
      <c r="H2576" s="43">
        <f t="shared" si="132"/>
        <v>600</v>
      </c>
      <c r="I2576" s="57"/>
      <c r="J2576" s="58"/>
      <c r="K2576" s="58"/>
      <c r="L2576" s="57" t="s">
        <v>7419</v>
      </c>
      <c r="M2576" s="57"/>
      <c r="N2576" t="s">
        <v>10939</v>
      </c>
      <c r="T2576" s="2">
        <v>0</v>
      </c>
      <c r="U2576" s="2">
        <f t="shared" si="134"/>
        <v>98</v>
      </c>
    </row>
    <row r="2577" spans="1:21" customFormat="1" ht="15" x14ac:dyDescent="0.25">
      <c r="A2577" s="38" t="s">
        <v>5189</v>
      </c>
      <c r="B2577" s="39" t="s">
        <v>5149</v>
      </c>
      <c r="C2577" s="40" t="s">
        <v>5150</v>
      </c>
      <c r="D2577" s="57"/>
      <c r="E2577" s="45">
        <v>1</v>
      </c>
      <c r="F2577" s="45">
        <v>1500000</v>
      </c>
      <c r="G2577" s="42">
        <f t="shared" si="133"/>
        <v>57.692307692307693</v>
      </c>
      <c r="H2577" s="43">
        <f t="shared" si="132"/>
        <v>1500000</v>
      </c>
      <c r="I2577" s="57"/>
      <c r="J2577" s="58"/>
      <c r="K2577" s="58"/>
      <c r="L2577" s="57" t="s">
        <v>7419</v>
      </c>
      <c r="M2577" s="57"/>
      <c r="N2577" t="s">
        <v>10939</v>
      </c>
      <c r="T2577" s="2">
        <v>5</v>
      </c>
      <c r="U2577" s="2">
        <f t="shared" si="134"/>
        <v>-4</v>
      </c>
    </row>
    <row r="2578" spans="1:21" customFormat="1" ht="15" x14ac:dyDescent="0.25">
      <c r="A2578" s="38" t="s">
        <v>5189</v>
      </c>
      <c r="B2578" s="39" t="s">
        <v>5151</v>
      </c>
      <c r="C2578" s="40" t="s">
        <v>5152</v>
      </c>
      <c r="D2578" s="57"/>
      <c r="E2578" s="45">
        <v>9</v>
      </c>
      <c r="F2578" s="45">
        <v>1575000</v>
      </c>
      <c r="G2578" s="42">
        <f t="shared" si="133"/>
        <v>60.57692307692308</v>
      </c>
      <c r="H2578" s="43">
        <f t="shared" si="132"/>
        <v>175000</v>
      </c>
      <c r="I2578" s="57"/>
      <c r="J2578" s="58"/>
      <c r="K2578" s="58"/>
      <c r="L2578" s="57" t="s">
        <v>7419</v>
      </c>
      <c r="M2578" s="57"/>
      <c r="N2578" t="s">
        <v>10939</v>
      </c>
      <c r="T2578" s="2">
        <v>9</v>
      </c>
      <c r="U2578" s="2">
        <f t="shared" si="134"/>
        <v>0</v>
      </c>
    </row>
    <row r="2579" spans="1:21" customFormat="1" ht="15" x14ac:dyDescent="0.25">
      <c r="A2579" s="38" t="s">
        <v>5189</v>
      </c>
      <c r="B2579" s="39" t="s">
        <v>5153</v>
      </c>
      <c r="C2579" s="40" t="s">
        <v>5154</v>
      </c>
      <c r="D2579" s="57"/>
      <c r="E2579" s="45">
        <v>4</v>
      </c>
      <c r="F2579" s="45">
        <v>10628000</v>
      </c>
      <c r="G2579" s="42">
        <f t="shared" si="133"/>
        <v>408.76923076923077</v>
      </c>
      <c r="H2579" s="43">
        <f t="shared" si="132"/>
        <v>2657000</v>
      </c>
      <c r="I2579" s="57"/>
      <c r="J2579" s="58"/>
      <c r="K2579" s="58"/>
      <c r="L2579" s="57" t="s">
        <v>7419</v>
      </c>
      <c r="M2579" s="57"/>
      <c r="N2579" t="s">
        <v>10939</v>
      </c>
      <c r="T2579" s="2">
        <v>4</v>
      </c>
      <c r="U2579" s="2">
        <f t="shared" si="134"/>
        <v>0</v>
      </c>
    </row>
    <row r="2580" spans="1:21" customFormat="1" ht="15" x14ac:dyDescent="0.25">
      <c r="A2580" s="38" t="s">
        <v>5189</v>
      </c>
      <c r="B2580" s="39" t="s">
        <v>5155</v>
      </c>
      <c r="C2580" s="40" t="s">
        <v>5156</v>
      </c>
      <c r="D2580" s="57"/>
      <c r="E2580" s="45">
        <v>14</v>
      </c>
      <c r="F2580" s="45">
        <v>5600000</v>
      </c>
      <c r="G2580" s="42">
        <f t="shared" si="133"/>
        <v>215.38461538461539</v>
      </c>
      <c r="H2580" s="43">
        <f t="shared" si="132"/>
        <v>400000</v>
      </c>
      <c r="I2580" s="57"/>
      <c r="J2580" s="58"/>
      <c r="K2580" s="58"/>
      <c r="L2580" s="57" t="s">
        <v>7419</v>
      </c>
      <c r="M2580" s="57"/>
      <c r="N2580" t="s">
        <v>10939</v>
      </c>
      <c r="T2580" s="2">
        <v>6</v>
      </c>
      <c r="U2580" s="2">
        <f t="shared" si="134"/>
        <v>8</v>
      </c>
    </row>
    <row r="2581" spans="1:21" customFormat="1" ht="15" x14ac:dyDescent="0.25">
      <c r="A2581" s="38" t="s">
        <v>5189</v>
      </c>
      <c r="B2581" s="39" t="s">
        <v>5157</v>
      </c>
      <c r="C2581" s="40" t="s">
        <v>5158</v>
      </c>
      <c r="D2581" s="57"/>
      <c r="E2581" s="45">
        <v>5</v>
      </c>
      <c r="F2581" s="45">
        <v>2970000</v>
      </c>
      <c r="G2581" s="42">
        <f t="shared" si="133"/>
        <v>114.23076923076923</v>
      </c>
      <c r="H2581" s="43">
        <f t="shared" si="132"/>
        <v>594000</v>
      </c>
      <c r="I2581" s="57"/>
      <c r="J2581" s="58"/>
      <c r="K2581" s="58"/>
      <c r="L2581" s="57" t="s">
        <v>7419</v>
      </c>
      <c r="M2581" s="57"/>
      <c r="N2581" t="s">
        <v>10939</v>
      </c>
      <c r="T2581" s="2">
        <v>2</v>
      </c>
      <c r="U2581" s="2">
        <f t="shared" si="134"/>
        <v>3</v>
      </c>
    </row>
    <row r="2582" spans="1:21" customFormat="1" ht="15" x14ac:dyDescent="0.25">
      <c r="A2582" s="38" t="s">
        <v>5189</v>
      </c>
      <c r="B2582" s="39" t="s">
        <v>5159</v>
      </c>
      <c r="C2582" s="40" t="s">
        <v>5160</v>
      </c>
      <c r="D2582" s="57"/>
      <c r="E2582" s="45">
        <v>8</v>
      </c>
      <c r="F2582" s="45">
        <v>200000</v>
      </c>
      <c r="G2582" s="42">
        <f t="shared" si="133"/>
        <v>7.6923076923076925</v>
      </c>
      <c r="H2582" s="43">
        <f t="shared" si="132"/>
        <v>25000</v>
      </c>
      <c r="I2582" s="57"/>
      <c r="J2582" s="58"/>
      <c r="K2582" s="58"/>
      <c r="L2582" s="57" t="s">
        <v>7419</v>
      </c>
      <c r="M2582" s="57"/>
      <c r="N2582" t="s">
        <v>10939</v>
      </c>
      <c r="O2582" s="2"/>
      <c r="P2582" s="2"/>
      <c r="Q2582" s="2"/>
      <c r="R2582" s="2"/>
      <c r="S2582" s="2"/>
      <c r="T2582" s="2">
        <v>0</v>
      </c>
      <c r="U2582" s="2">
        <f t="shared" si="134"/>
        <v>8</v>
      </c>
    </row>
    <row r="2583" spans="1:21" customFormat="1" ht="15" x14ac:dyDescent="0.25">
      <c r="A2583" s="38" t="s">
        <v>5189</v>
      </c>
      <c r="B2583" s="39" t="s">
        <v>5161</v>
      </c>
      <c r="C2583" s="40" t="s">
        <v>5162</v>
      </c>
      <c r="D2583" s="57"/>
      <c r="E2583" s="45">
        <v>3</v>
      </c>
      <c r="F2583" s="45">
        <v>14400000</v>
      </c>
      <c r="G2583" s="42">
        <f t="shared" si="133"/>
        <v>553.84615384615381</v>
      </c>
      <c r="H2583" s="43">
        <f t="shared" si="132"/>
        <v>4800000</v>
      </c>
      <c r="I2583" s="57"/>
      <c r="J2583" s="58"/>
      <c r="K2583" s="58"/>
      <c r="L2583" s="57" t="s">
        <v>7419</v>
      </c>
      <c r="M2583" s="57"/>
      <c r="N2583" t="s">
        <v>10939</v>
      </c>
      <c r="T2583" s="2">
        <v>3</v>
      </c>
      <c r="U2583" s="2">
        <f t="shared" si="134"/>
        <v>0</v>
      </c>
    </row>
    <row r="2584" spans="1:21" customFormat="1" ht="15" x14ac:dyDescent="0.25">
      <c r="A2584" s="38" t="s">
        <v>5189</v>
      </c>
      <c r="B2584" s="39" t="s">
        <v>5163</v>
      </c>
      <c r="C2584" s="40" t="s">
        <v>5164</v>
      </c>
      <c r="D2584" s="57"/>
      <c r="E2584" s="45">
        <v>6</v>
      </c>
      <c r="F2584" s="45">
        <v>9000000</v>
      </c>
      <c r="G2584" s="42">
        <f t="shared" si="133"/>
        <v>346.15384615384613</v>
      </c>
      <c r="H2584" s="43">
        <f t="shared" si="132"/>
        <v>1500000</v>
      </c>
      <c r="I2584" s="57"/>
      <c r="J2584" s="58"/>
      <c r="K2584" s="58"/>
      <c r="L2584" s="57" t="s">
        <v>7419</v>
      </c>
      <c r="M2584" s="57"/>
      <c r="N2584" t="s">
        <v>10939</v>
      </c>
      <c r="T2584" s="2">
        <v>6</v>
      </c>
      <c r="U2584" s="2">
        <f t="shared" si="134"/>
        <v>0</v>
      </c>
    </row>
    <row r="2585" spans="1:21" customFormat="1" ht="15" x14ac:dyDescent="0.25">
      <c r="A2585" s="38" t="s">
        <v>5189</v>
      </c>
      <c r="B2585" s="39" t="s">
        <v>5165</v>
      </c>
      <c r="C2585" s="40" t="s">
        <v>5166</v>
      </c>
      <c r="D2585" s="57"/>
      <c r="E2585" s="45">
        <v>25</v>
      </c>
      <c r="F2585" s="45">
        <v>3000000</v>
      </c>
      <c r="G2585" s="42">
        <f t="shared" si="133"/>
        <v>115.38461538461539</v>
      </c>
      <c r="H2585" s="43">
        <f t="shared" si="132"/>
        <v>120000</v>
      </c>
      <c r="I2585" s="57"/>
      <c r="J2585" s="58"/>
      <c r="K2585" s="58"/>
      <c r="L2585" s="57" t="s">
        <v>7419</v>
      </c>
      <c r="M2585" s="57"/>
      <c r="N2585" t="s">
        <v>10939</v>
      </c>
      <c r="T2585" s="2">
        <v>0</v>
      </c>
      <c r="U2585" s="2">
        <f t="shared" si="134"/>
        <v>25</v>
      </c>
    </row>
    <row r="2586" spans="1:21" customFormat="1" ht="15" x14ac:dyDescent="0.25">
      <c r="A2586" s="38" t="s">
        <v>5189</v>
      </c>
      <c r="B2586" s="39" t="s">
        <v>5167</v>
      </c>
      <c r="C2586" s="40" t="s">
        <v>5168</v>
      </c>
      <c r="D2586" s="57"/>
      <c r="E2586" s="45">
        <v>10</v>
      </c>
      <c r="F2586" s="45">
        <v>420000</v>
      </c>
      <c r="G2586" s="42">
        <f t="shared" si="133"/>
        <v>16.153846153846153</v>
      </c>
      <c r="H2586" s="43">
        <f t="shared" si="132"/>
        <v>42000</v>
      </c>
      <c r="I2586" s="57"/>
      <c r="J2586" s="58"/>
      <c r="K2586" s="58"/>
      <c r="L2586" s="57" t="s">
        <v>7419</v>
      </c>
      <c r="M2586" s="57"/>
      <c r="N2586" t="s">
        <v>10939</v>
      </c>
      <c r="T2586" s="2">
        <v>10</v>
      </c>
      <c r="U2586" s="2">
        <f t="shared" si="134"/>
        <v>0</v>
      </c>
    </row>
    <row r="2587" spans="1:21" customFormat="1" ht="15" x14ac:dyDescent="0.25">
      <c r="A2587" s="38" t="s">
        <v>5189</v>
      </c>
      <c r="B2587" s="39" t="s">
        <v>5169</v>
      </c>
      <c r="C2587" s="40" t="s">
        <v>5170</v>
      </c>
      <c r="D2587" s="57"/>
      <c r="E2587" s="45">
        <v>1</v>
      </c>
      <c r="F2587" s="45">
        <v>8363411</v>
      </c>
      <c r="G2587" s="42">
        <f t="shared" si="133"/>
        <v>321.66965384615384</v>
      </c>
      <c r="H2587" s="43">
        <f t="shared" si="132"/>
        <v>8363411</v>
      </c>
      <c r="I2587" s="57"/>
      <c r="J2587" s="58"/>
      <c r="K2587" s="58"/>
      <c r="L2587" s="57" t="s">
        <v>7419</v>
      </c>
      <c r="M2587" s="57"/>
      <c r="N2587" t="s">
        <v>10939</v>
      </c>
      <c r="T2587" s="2">
        <v>0</v>
      </c>
      <c r="U2587" s="2">
        <f t="shared" si="134"/>
        <v>1</v>
      </c>
    </row>
    <row r="2588" spans="1:21" customFormat="1" ht="15" x14ac:dyDescent="0.25">
      <c r="A2588" s="38" t="s">
        <v>5189</v>
      </c>
      <c r="B2588" s="39" t="s">
        <v>5171</v>
      </c>
      <c r="C2588" s="40" t="s">
        <v>5172</v>
      </c>
      <c r="D2588" s="57"/>
      <c r="E2588" s="45">
        <v>1</v>
      </c>
      <c r="F2588" s="45">
        <v>460000000</v>
      </c>
      <c r="G2588" s="42">
        <f t="shared" si="133"/>
        <v>17692.307692307691</v>
      </c>
      <c r="H2588" s="43">
        <f t="shared" si="132"/>
        <v>460000000</v>
      </c>
      <c r="I2588" s="57"/>
      <c r="J2588" s="58"/>
      <c r="K2588" s="58"/>
      <c r="L2588" s="57" t="s">
        <v>7419</v>
      </c>
      <c r="M2588" s="57"/>
      <c r="N2588" t="s">
        <v>10939</v>
      </c>
      <c r="T2588" s="2">
        <v>1</v>
      </c>
      <c r="U2588" s="2">
        <f t="shared" si="134"/>
        <v>0</v>
      </c>
    </row>
    <row r="2589" spans="1:21" customFormat="1" ht="15" x14ac:dyDescent="0.25">
      <c r="A2589" s="38" t="s">
        <v>5189</v>
      </c>
      <c r="B2589" s="39" t="s">
        <v>5173</v>
      </c>
      <c r="C2589" s="40" t="s">
        <v>5174</v>
      </c>
      <c r="D2589" s="57"/>
      <c r="E2589" s="45">
        <v>1</v>
      </c>
      <c r="F2589" s="45">
        <v>5400000</v>
      </c>
      <c r="G2589" s="42">
        <f t="shared" si="133"/>
        <v>207.69230769230768</v>
      </c>
      <c r="H2589" s="43">
        <f t="shared" si="132"/>
        <v>5400000</v>
      </c>
      <c r="I2589" s="57"/>
      <c r="J2589" s="58"/>
      <c r="K2589" s="58"/>
      <c r="L2589" s="57" t="s">
        <v>7419</v>
      </c>
      <c r="M2589" s="57"/>
      <c r="N2589" t="s">
        <v>10939</v>
      </c>
      <c r="T2589" s="2">
        <v>1</v>
      </c>
      <c r="U2589" s="2">
        <f t="shared" si="134"/>
        <v>0</v>
      </c>
    </row>
    <row r="2590" spans="1:21" customFormat="1" ht="15" x14ac:dyDescent="0.25">
      <c r="A2590" s="38" t="s">
        <v>5189</v>
      </c>
      <c r="B2590" s="39" t="s">
        <v>5175</v>
      </c>
      <c r="C2590" s="40" t="s">
        <v>5176</v>
      </c>
      <c r="D2590" s="57"/>
      <c r="E2590" s="45">
        <v>2</v>
      </c>
      <c r="F2590" s="45">
        <v>1320000</v>
      </c>
      <c r="G2590" s="42">
        <f t="shared" si="133"/>
        <v>50.769230769230766</v>
      </c>
      <c r="H2590" s="43">
        <f t="shared" si="132"/>
        <v>660000</v>
      </c>
      <c r="I2590" s="57"/>
      <c r="J2590" s="58"/>
      <c r="K2590" s="58"/>
      <c r="L2590" s="57" t="s">
        <v>7419</v>
      </c>
      <c r="M2590" s="57"/>
      <c r="N2590" t="s">
        <v>10939</v>
      </c>
      <c r="T2590" s="2">
        <v>0</v>
      </c>
      <c r="U2590" s="2">
        <f t="shared" si="134"/>
        <v>2</v>
      </c>
    </row>
    <row r="2591" spans="1:21" customFormat="1" ht="15" x14ac:dyDescent="0.25">
      <c r="A2591" s="38" t="s">
        <v>5189</v>
      </c>
      <c r="B2591" s="39" t="s">
        <v>5177</v>
      </c>
      <c r="C2591" s="40" t="s">
        <v>5178</v>
      </c>
      <c r="D2591" s="57"/>
      <c r="E2591" s="45">
        <v>2</v>
      </c>
      <c r="F2591" s="45">
        <v>1320000</v>
      </c>
      <c r="G2591" s="42">
        <f t="shared" si="133"/>
        <v>50.769230769230766</v>
      </c>
      <c r="H2591" s="43">
        <f t="shared" si="132"/>
        <v>660000</v>
      </c>
      <c r="I2591" s="57"/>
      <c r="J2591" s="58"/>
      <c r="K2591" s="58"/>
      <c r="L2591" s="57" t="s">
        <v>7419</v>
      </c>
      <c r="M2591" s="57"/>
      <c r="N2591" t="s">
        <v>10939</v>
      </c>
      <c r="T2591" s="2">
        <v>0</v>
      </c>
      <c r="U2591" s="2">
        <f t="shared" si="134"/>
        <v>2</v>
      </c>
    </row>
    <row r="2592" spans="1:21" customFormat="1" ht="15" x14ac:dyDescent="0.25">
      <c r="A2592" s="38" t="s">
        <v>5189</v>
      </c>
      <c r="B2592" s="39" t="s">
        <v>5179</v>
      </c>
      <c r="C2592" s="40" t="s">
        <v>5180</v>
      </c>
      <c r="D2592" s="57"/>
      <c r="E2592" s="45">
        <v>2</v>
      </c>
      <c r="F2592" s="45">
        <v>1320000</v>
      </c>
      <c r="G2592" s="42">
        <f t="shared" si="133"/>
        <v>50.769230769230766</v>
      </c>
      <c r="H2592" s="43">
        <f t="shared" si="132"/>
        <v>660000</v>
      </c>
      <c r="I2592" s="57"/>
      <c r="J2592" s="58"/>
      <c r="K2592" s="58"/>
      <c r="L2592" s="57" t="s">
        <v>7419</v>
      </c>
      <c r="M2592" s="57"/>
      <c r="N2592" t="s">
        <v>10939</v>
      </c>
      <c r="T2592" s="2">
        <v>0</v>
      </c>
      <c r="U2592" s="2">
        <f t="shared" si="134"/>
        <v>2</v>
      </c>
    </row>
    <row r="2593" spans="1:21" customFormat="1" ht="15" x14ac:dyDescent="0.25">
      <c r="A2593" s="38" t="s">
        <v>5189</v>
      </c>
      <c r="B2593" s="39" t="s">
        <v>5181</v>
      </c>
      <c r="C2593" s="40" t="s">
        <v>5182</v>
      </c>
      <c r="D2593" s="57"/>
      <c r="E2593" s="45">
        <v>4</v>
      </c>
      <c r="F2593" s="45">
        <v>560000</v>
      </c>
      <c r="G2593" s="42">
        <f t="shared" si="133"/>
        <v>21.53846153846154</v>
      </c>
      <c r="H2593" s="43">
        <f t="shared" si="132"/>
        <v>140000</v>
      </c>
      <c r="I2593" s="57"/>
      <c r="J2593" s="58"/>
      <c r="K2593" s="58"/>
      <c r="L2593" s="57" t="s">
        <v>7419</v>
      </c>
      <c r="M2593" s="57"/>
      <c r="N2593" t="s">
        <v>10939</v>
      </c>
      <c r="T2593" s="2">
        <v>0</v>
      </c>
      <c r="U2593" s="2">
        <f t="shared" si="134"/>
        <v>4</v>
      </c>
    </row>
    <row r="2594" spans="1:21" customFormat="1" ht="15" x14ac:dyDescent="0.25">
      <c r="A2594" s="38" t="s">
        <v>5189</v>
      </c>
      <c r="B2594" s="39" t="s">
        <v>5183</v>
      </c>
      <c r="C2594" s="40" t="s">
        <v>5184</v>
      </c>
      <c r="D2594" s="57"/>
      <c r="E2594" s="45">
        <v>16</v>
      </c>
      <c r="F2594" s="45">
        <v>6500000</v>
      </c>
      <c r="G2594" s="42">
        <f t="shared" si="133"/>
        <v>250</v>
      </c>
      <c r="H2594" s="43">
        <f t="shared" si="132"/>
        <v>406250</v>
      </c>
      <c r="I2594" s="57"/>
      <c r="J2594" s="58"/>
      <c r="K2594" s="58"/>
      <c r="L2594" s="57" t="s">
        <v>7419</v>
      </c>
      <c r="M2594" s="57"/>
      <c r="N2594" t="s">
        <v>10939</v>
      </c>
      <c r="T2594" s="2">
        <v>16</v>
      </c>
      <c r="U2594" s="2">
        <f t="shared" si="134"/>
        <v>0</v>
      </c>
    </row>
    <row r="2595" spans="1:21" customFormat="1" ht="15" x14ac:dyDescent="0.25">
      <c r="A2595" s="38" t="s">
        <v>5189</v>
      </c>
      <c r="B2595" s="39" t="s">
        <v>5185</v>
      </c>
      <c r="C2595" s="40" t="s">
        <v>5186</v>
      </c>
      <c r="D2595" s="57"/>
      <c r="E2595" s="45">
        <v>20</v>
      </c>
      <c r="F2595" s="45">
        <v>8000000</v>
      </c>
      <c r="G2595" s="42">
        <f t="shared" si="133"/>
        <v>307.69230769230768</v>
      </c>
      <c r="H2595" s="43">
        <f t="shared" si="132"/>
        <v>400000</v>
      </c>
      <c r="I2595" s="57"/>
      <c r="J2595" s="58"/>
      <c r="K2595" s="58"/>
      <c r="L2595" s="57" t="s">
        <v>7419</v>
      </c>
      <c r="M2595" s="57"/>
      <c r="N2595" t="s">
        <v>10939</v>
      </c>
      <c r="T2595" s="2">
        <v>20</v>
      </c>
      <c r="U2595" s="2">
        <f t="shared" si="134"/>
        <v>0</v>
      </c>
    </row>
    <row r="2596" spans="1:21" customFormat="1" ht="15" x14ac:dyDescent="0.25">
      <c r="A2596" s="38" t="s">
        <v>5189</v>
      </c>
      <c r="B2596" s="39" t="s">
        <v>5187</v>
      </c>
      <c r="C2596" s="40" t="s">
        <v>5188</v>
      </c>
      <c r="D2596" s="57"/>
      <c r="E2596" s="45">
        <v>1</v>
      </c>
      <c r="F2596" s="45">
        <v>6000000</v>
      </c>
      <c r="G2596" s="42">
        <f t="shared" si="133"/>
        <v>230.76923076923077</v>
      </c>
      <c r="H2596" s="43">
        <f t="shared" si="132"/>
        <v>6000000</v>
      </c>
      <c r="I2596" s="57"/>
      <c r="J2596" s="58"/>
      <c r="K2596" s="58"/>
      <c r="L2596" s="57" t="s">
        <v>7419</v>
      </c>
      <c r="M2596" s="57"/>
      <c r="N2596" t="s">
        <v>10939</v>
      </c>
      <c r="T2596" s="2">
        <v>1</v>
      </c>
      <c r="U2596" s="2">
        <f t="shared" si="134"/>
        <v>0</v>
      </c>
    </row>
    <row r="2597" spans="1:21" customFormat="1" ht="15" x14ac:dyDescent="0.25">
      <c r="A2597" s="38" t="s">
        <v>5190</v>
      </c>
      <c r="B2597" s="47" t="s">
        <v>5191</v>
      </c>
      <c r="C2597" s="47" t="s">
        <v>5192</v>
      </c>
      <c r="D2597" s="57" t="s">
        <v>7407</v>
      </c>
      <c r="E2597" s="48">
        <v>1</v>
      </c>
      <c r="F2597" s="48">
        <v>340274996.36000001</v>
      </c>
      <c r="G2597" s="42">
        <f t="shared" si="133"/>
        <v>13087.49986</v>
      </c>
      <c r="H2597" s="43">
        <f t="shared" si="132"/>
        <v>340274996.36000001</v>
      </c>
      <c r="I2597" s="57"/>
      <c r="J2597" s="58"/>
      <c r="K2597" s="58"/>
      <c r="L2597" s="57" t="s">
        <v>7420</v>
      </c>
      <c r="M2597" s="57" t="s">
        <v>7417</v>
      </c>
      <c r="N2597" t="s">
        <v>10937</v>
      </c>
      <c r="O2597" s="2"/>
      <c r="P2597" s="2"/>
      <c r="Q2597" s="2"/>
      <c r="R2597" s="2"/>
      <c r="S2597" s="2"/>
      <c r="T2597" s="2">
        <v>1</v>
      </c>
      <c r="U2597" s="2">
        <f t="shared" si="134"/>
        <v>0</v>
      </c>
    </row>
    <row r="2598" spans="1:21" customFormat="1" ht="15" x14ac:dyDescent="0.25">
      <c r="A2598" s="38" t="s">
        <v>5190</v>
      </c>
      <c r="B2598" s="47" t="s">
        <v>5193</v>
      </c>
      <c r="C2598" s="47" t="s">
        <v>5194</v>
      </c>
      <c r="D2598" s="57" t="s">
        <v>7407</v>
      </c>
      <c r="E2598" s="48">
        <v>1</v>
      </c>
      <c r="F2598" s="48">
        <v>340274996.36000001</v>
      </c>
      <c r="G2598" s="42">
        <f t="shared" si="133"/>
        <v>13087.49986</v>
      </c>
      <c r="H2598" s="43">
        <f t="shared" si="132"/>
        <v>340274996.36000001</v>
      </c>
      <c r="I2598" s="57"/>
      <c r="J2598" s="58"/>
      <c r="K2598" s="58"/>
      <c r="L2598" s="57" t="s">
        <v>7420</v>
      </c>
      <c r="M2598" s="57" t="s">
        <v>7417</v>
      </c>
      <c r="N2598" t="s">
        <v>10937</v>
      </c>
      <c r="O2598" s="2"/>
      <c r="P2598" s="2"/>
      <c r="Q2598" s="2"/>
      <c r="R2598" s="2"/>
      <c r="S2598" s="2"/>
      <c r="T2598" s="2">
        <v>1</v>
      </c>
      <c r="U2598" s="2">
        <f t="shared" si="134"/>
        <v>0</v>
      </c>
    </row>
    <row r="2599" spans="1:21" customFormat="1" ht="15" x14ac:dyDescent="0.25">
      <c r="A2599" s="38" t="s">
        <v>5190</v>
      </c>
      <c r="B2599" s="47" t="s">
        <v>5195</v>
      </c>
      <c r="C2599" s="47" t="s">
        <v>5196</v>
      </c>
      <c r="D2599" s="57" t="s">
        <v>7407</v>
      </c>
      <c r="E2599" s="48">
        <v>1</v>
      </c>
      <c r="F2599" s="48">
        <v>399000000</v>
      </c>
      <c r="G2599" s="42">
        <f t="shared" si="133"/>
        <v>15346.153846153846</v>
      </c>
      <c r="H2599" s="43">
        <f t="shared" si="132"/>
        <v>399000000</v>
      </c>
      <c r="I2599" s="57"/>
      <c r="J2599" s="58"/>
      <c r="K2599" s="58"/>
      <c r="L2599" s="57" t="s">
        <v>7420</v>
      </c>
      <c r="M2599" s="57" t="s">
        <v>7417</v>
      </c>
      <c r="N2599" t="s">
        <v>10937</v>
      </c>
      <c r="O2599" s="2"/>
      <c r="P2599" s="2"/>
      <c r="Q2599" s="2"/>
      <c r="R2599" s="2"/>
      <c r="S2599" s="2"/>
      <c r="T2599" s="2">
        <v>1</v>
      </c>
      <c r="U2599" s="2">
        <f t="shared" si="134"/>
        <v>0</v>
      </c>
    </row>
    <row r="2600" spans="1:21" customFormat="1" ht="15" x14ac:dyDescent="0.25">
      <c r="A2600" s="38" t="s">
        <v>5190</v>
      </c>
      <c r="B2600" s="47" t="s">
        <v>5197</v>
      </c>
      <c r="C2600" s="47" t="s">
        <v>5198</v>
      </c>
      <c r="D2600" s="57" t="s">
        <v>7407</v>
      </c>
      <c r="E2600" s="48">
        <v>5</v>
      </c>
      <c r="F2600" s="48">
        <v>197600</v>
      </c>
      <c r="G2600" s="42">
        <f t="shared" si="133"/>
        <v>7.6</v>
      </c>
      <c r="H2600" s="43">
        <f t="shared" si="132"/>
        <v>39520</v>
      </c>
      <c r="I2600" s="57"/>
      <c r="J2600" s="58"/>
      <c r="K2600" s="58"/>
      <c r="L2600" s="57" t="s">
        <v>7419</v>
      </c>
      <c r="M2600" s="57"/>
      <c r="N2600" t="s">
        <v>10937</v>
      </c>
      <c r="O2600" s="2"/>
      <c r="P2600" s="2"/>
      <c r="Q2600" s="2"/>
      <c r="R2600" s="2"/>
      <c r="S2600" s="2"/>
      <c r="T2600" s="2">
        <v>5</v>
      </c>
      <c r="U2600" s="2">
        <f t="shared" si="134"/>
        <v>0</v>
      </c>
    </row>
    <row r="2601" spans="1:21" customFormat="1" ht="15" x14ac:dyDescent="0.25">
      <c r="A2601" s="38" t="s">
        <v>5190</v>
      </c>
      <c r="B2601" s="47" t="s">
        <v>5199</v>
      </c>
      <c r="C2601" s="47" t="s">
        <v>5200</v>
      </c>
      <c r="D2601" s="57" t="s">
        <v>7406</v>
      </c>
      <c r="E2601" s="48">
        <v>3</v>
      </c>
      <c r="F2601" s="48">
        <v>28800000</v>
      </c>
      <c r="G2601" s="42">
        <f t="shared" si="133"/>
        <v>1107.6923076923076</v>
      </c>
      <c r="H2601" s="43">
        <f t="shared" si="132"/>
        <v>9600000</v>
      </c>
      <c r="I2601" s="57"/>
      <c r="J2601" s="58"/>
      <c r="K2601" s="58"/>
      <c r="L2601" s="57" t="s">
        <v>7420</v>
      </c>
      <c r="M2601" s="57" t="s">
        <v>7417</v>
      </c>
      <c r="N2601" t="s">
        <v>10937</v>
      </c>
      <c r="O2601" s="2"/>
      <c r="P2601" s="2"/>
      <c r="Q2601" s="2"/>
      <c r="R2601" s="2"/>
      <c r="S2601" s="2"/>
      <c r="T2601" s="2">
        <v>0</v>
      </c>
      <c r="U2601" s="2">
        <f t="shared" si="134"/>
        <v>3</v>
      </c>
    </row>
    <row r="2602" spans="1:21" customFormat="1" ht="15" x14ac:dyDescent="0.25">
      <c r="A2602" s="38" t="s">
        <v>5190</v>
      </c>
      <c r="B2602" s="47" t="s">
        <v>5201</v>
      </c>
      <c r="C2602" s="47" t="s">
        <v>5202</v>
      </c>
      <c r="D2602" s="57" t="s">
        <v>7406</v>
      </c>
      <c r="E2602" s="48">
        <v>1</v>
      </c>
      <c r="F2602" s="48">
        <v>135000000</v>
      </c>
      <c r="G2602" s="42">
        <f t="shared" si="133"/>
        <v>5192.3076923076924</v>
      </c>
      <c r="H2602" s="43">
        <f t="shared" si="132"/>
        <v>135000000</v>
      </c>
      <c r="I2602" s="57"/>
      <c r="J2602" s="58"/>
      <c r="K2602" s="58"/>
      <c r="L2602" s="57" t="s">
        <v>7419</v>
      </c>
      <c r="M2602" s="57"/>
      <c r="N2602" t="e">
        <v>#N/A</v>
      </c>
      <c r="T2602" s="2">
        <v>1</v>
      </c>
      <c r="U2602" s="2">
        <f t="shared" si="134"/>
        <v>0</v>
      </c>
    </row>
    <row r="2603" spans="1:21" customFormat="1" ht="15" x14ac:dyDescent="0.25">
      <c r="A2603" s="38" t="s">
        <v>5190</v>
      </c>
      <c r="B2603" s="47" t="s">
        <v>5203</v>
      </c>
      <c r="C2603" s="47" t="s">
        <v>5204</v>
      </c>
      <c r="D2603" s="57" t="s">
        <v>7406</v>
      </c>
      <c r="E2603" s="48">
        <v>1</v>
      </c>
      <c r="F2603" s="48">
        <v>452000000</v>
      </c>
      <c r="G2603" s="42">
        <f t="shared" si="133"/>
        <v>17384.615384615383</v>
      </c>
      <c r="H2603" s="43">
        <f t="shared" si="132"/>
        <v>452000000</v>
      </c>
      <c r="I2603" s="57"/>
      <c r="J2603" s="58"/>
      <c r="K2603" s="58"/>
      <c r="L2603" s="57" t="s">
        <v>7419</v>
      </c>
      <c r="M2603" s="57"/>
      <c r="N2603" t="e">
        <v>#N/A</v>
      </c>
      <c r="T2603" s="2">
        <v>1</v>
      </c>
      <c r="U2603" s="2">
        <f t="shared" si="134"/>
        <v>0</v>
      </c>
    </row>
    <row r="2604" spans="1:21" customFormat="1" ht="15" x14ac:dyDescent="0.25">
      <c r="A2604" s="38" t="s">
        <v>5190</v>
      </c>
      <c r="B2604" s="47" t="s">
        <v>5205</v>
      </c>
      <c r="C2604" s="47" t="s">
        <v>5206</v>
      </c>
      <c r="D2604" s="57" t="s">
        <v>7406</v>
      </c>
      <c r="E2604" s="48">
        <v>1</v>
      </c>
      <c r="F2604" s="48">
        <v>480000000</v>
      </c>
      <c r="G2604" s="42">
        <f t="shared" si="133"/>
        <v>18461.538461538461</v>
      </c>
      <c r="H2604" s="43">
        <f t="shared" si="132"/>
        <v>480000000</v>
      </c>
      <c r="I2604" s="57"/>
      <c r="J2604" s="58"/>
      <c r="K2604" s="58"/>
      <c r="L2604" s="57" t="s">
        <v>7419</v>
      </c>
      <c r="M2604" s="57"/>
      <c r="N2604" t="e">
        <v>#N/A</v>
      </c>
      <c r="T2604" s="2">
        <v>1</v>
      </c>
      <c r="U2604" s="2">
        <f t="shared" si="134"/>
        <v>0</v>
      </c>
    </row>
    <row r="2605" spans="1:21" customFormat="1" ht="15" x14ac:dyDescent="0.25">
      <c r="A2605" s="38" t="s">
        <v>5190</v>
      </c>
      <c r="B2605" s="47" t="s">
        <v>5207</v>
      </c>
      <c r="C2605" s="47" t="s">
        <v>5208</v>
      </c>
      <c r="D2605" s="57" t="s">
        <v>7406</v>
      </c>
      <c r="E2605" s="48">
        <v>1</v>
      </c>
      <c r="F2605" s="48">
        <v>74000000</v>
      </c>
      <c r="G2605" s="42">
        <f t="shared" si="133"/>
        <v>2846.1538461538462</v>
      </c>
      <c r="H2605" s="43">
        <f t="shared" si="132"/>
        <v>74000000</v>
      </c>
      <c r="I2605" s="57"/>
      <c r="J2605" s="58"/>
      <c r="K2605" s="58"/>
      <c r="L2605" s="57" t="s">
        <v>7419</v>
      </c>
      <c r="M2605" s="57"/>
      <c r="N2605" t="e">
        <v>#N/A</v>
      </c>
      <c r="T2605" s="2">
        <v>1</v>
      </c>
      <c r="U2605" s="2">
        <f t="shared" si="134"/>
        <v>0</v>
      </c>
    </row>
    <row r="2606" spans="1:21" customFormat="1" ht="15" x14ac:dyDescent="0.25">
      <c r="A2606" s="38" t="s">
        <v>5190</v>
      </c>
      <c r="B2606" s="47" t="s">
        <v>5209</v>
      </c>
      <c r="C2606" s="47" t="s">
        <v>5210</v>
      </c>
      <c r="D2606" s="57" t="s">
        <v>7406</v>
      </c>
      <c r="E2606" s="48">
        <v>850</v>
      </c>
      <c r="F2606" s="48">
        <v>762450</v>
      </c>
      <c r="G2606" s="42">
        <f t="shared" si="133"/>
        <v>29.324999999999999</v>
      </c>
      <c r="H2606" s="43">
        <f t="shared" si="132"/>
        <v>897</v>
      </c>
      <c r="I2606" s="57"/>
      <c r="J2606" s="58"/>
      <c r="K2606" s="58"/>
      <c r="L2606" s="57" t="s">
        <v>7419</v>
      </c>
      <c r="M2606" s="57"/>
      <c r="N2606" t="e">
        <v>#N/A</v>
      </c>
      <c r="T2606" s="2">
        <v>850</v>
      </c>
      <c r="U2606" s="2">
        <f t="shared" si="134"/>
        <v>0</v>
      </c>
    </row>
    <row r="2607" spans="1:21" customFormat="1" ht="15" x14ac:dyDescent="0.25">
      <c r="A2607" s="38" t="s">
        <v>5190</v>
      </c>
      <c r="B2607" s="47" t="s">
        <v>5211</v>
      </c>
      <c r="C2607" s="47" t="s">
        <v>5212</v>
      </c>
      <c r="D2607" s="57" t="s">
        <v>7406</v>
      </c>
      <c r="E2607" s="48">
        <v>200</v>
      </c>
      <c r="F2607" s="48">
        <v>7904000</v>
      </c>
      <c r="G2607" s="42">
        <f t="shared" si="133"/>
        <v>304</v>
      </c>
      <c r="H2607" s="43">
        <f t="shared" si="132"/>
        <v>39520</v>
      </c>
      <c r="I2607" s="57"/>
      <c r="J2607" s="58"/>
      <c r="K2607" s="58"/>
      <c r="L2607" s="57" t="s">
        <v>7419</v>
      </c>
      <c r="M2607" s="57"/>
      <c r="N2607" t="e">
        <v>#N/A</v>
      </c>
      <c r="T2607" s="2">
        <v>200</v>
      </c>
      <c r="U2607" s="2">
        <f t="shared" si="134"/>
        <v>0</v>
      </c>
    </row>
    <row r="2608" spans="1:21" customFormat="1" ht="15" x14ac:dyDescent="0.25">
      <c r="A2608" s="38" t="s">
        <v>5190</v>
      </c>
      <c r="B2608" s="47" t="s">
        <v>5213</v>
      </c>
      <c r="C2608" s="47" t="s">
        <v>5214</v>
      </c>
      <c r="D2608" s="57" t="s">
        <v>7406</v>
      </c>
      <c r="E2608" s="48">
        <v>1</v>
      </c>
      <c r="F2608" s="48">
        <v>28000000</v>
      </c>
      <c r="G2608" s="42">
        <f t="shared" si="133"/>
        <v>1076.9230769230769</v>
      </c>
      <c r="H2608" s="43">
        <f t="shared" si="132"/>
        <v>28000000</v>
      </c>
      <c r="I2608" s="57"/>
      <c r="J2608" s="58"/>
      <c r="K2608" s="58"/>
      <c r="L2608" s="57" t="s">
        <v>7419</v>
      </c>
      <c r="M2608" s="57"/>
      <c r="N2608" t="e">
        <v>#N/A</v>
      </c>
      <c r="T2608" s="2">
        <v>1</v>
      </c>
      <c r="U2608" s="2">
        <f t="shared" si="134"/>
        <v>0</v>
      </c>
    </row>
    <row r="2609" spans="1:21" customFormat="1" ht="15" x14ac:dyDescent="0.25">
      <c r="A2609" s="38" t="s">
        <v>5190</v>
      </c>
      <c r="B2609" s="47" t="s">
        <v>5215</v>
      </c>
      <c r="C2609" s="47" t="s">
        <v>5216</v>
      </c>
      <c r="D2609" s="57" t="s">
        <v>7406</v>
      </c>
      <c r="E2609" s="48">
        <v>1</v>
      </c>
      <c r="F2609" s="48">
        <v>65721741.659999996</v>
      </c>
      <c r="G2609" s="42">
        <f t="shared" si="133"/>
        <v>2527.7592946153845</v>
      </c>
      <c r="H2609" s="43">
        <f t="shared" si="132"/>
        <v>65721741.659999996</v>
      </c>
      <c r="I2609" s="57"/>
      <c r="J2609" s="58"/>
      <c r="K2609" s="58"/>
      <c r="L2609" s="57" t="s">
        <v>7419</v>
      </c>
      <c r="M2609" s="57"/>
      <c r="N2609" t="e">
        <v>#N/A</v>
      </c>
      <c r="T2609" s="2">
        <v>1</v>
      </c>
      <c r="U2609" s="2">
        <f t="shared" si="134"/>
        <v>0</v>
      </c>
    </row>
    <row r="2610" spans="1:21" customFormat="1" ht="15" x14ac:dyDescent="0.25">
      <c r="A2610" s="38" t="s">
        <v>5190</v>
      </c>
      <c r="B2610" s="47" t="s">
        <v>5217</v>
      </c>
      <c r="C2610" s="47" t="s">
        <v>5218</v>
      </c>
      <c r="D2610" s="57" t="s">
        <v>7406</v>
      </c>
      <c r="E2610" s="48">
        <v>1</v>
      </c>
      <c r="F2610" s="48">
        <v>27000000</v>
      </c>
      <c r="G2610" s="42">
        <f t="shared" si="133"/>
        <v>1038.4615384615386</v>
      </c>
      <c r="H2610" s="43">
        <f t="shared" si="132"/>
        <v>27000000</v>
      </c>
      <c r="I2610" s="57"/>
      <c r="J2610" s="58"/>
      <c r="K2610" s="58"/>
      <c r="L2610" s="57" t="s">
        <v>7419</v>
      </c>
      <c r="M2610" s="57"/>
      <c r="N2610" t="e">
        <v>#N/A</v>
      </c>
      <c r="T2610" s="2">
        <v>1</v>
      </c>
      <c r="U2610" s="2">
        <f t="shared" si="134"/>
        <v>0</v>
      </c>
    </row>
    <row r="2611" spans="1:21" customFormat="1" ht="15" x14ac:dyDescent="0.25">
      <c r="A2611" s="38" t="s">
        <v>5190</v>
      </c>
      <c r="B2611" s="47" t="s">
        <v>5219</v>
      </c>
      <c r="C2611" s="47" t="s">
        <v>5220</v>
      </c>
      <c r="D2611" s="57" t="s">
        <v>7406</v>
      </c>
      <c r="E2611" s="48">
        <v>5</v>
      </c>
      <c r="F2611" s="48">
        <v>3023606.6999999899</v>
      </c>
      <c r="G2611" s="42">
        <f t="shared" si="133"/>
        <v>116.292565384615</v>
      </c>
      <c r="H2611" s="43">
        <f t="shared" si="132"/>
        <v>604721.33999999799</v>
      </c>
      <c r="I2611" s="57"/>
      <c r="J2611" s="58"/>
      <c r="K2611" s="58"/>
      <c r="L2611" s="57" t="s">
        <v>7419</v>
      </c>
      <c r="M2611" s="57"/>
      <c r="N2611" t="s">
        <v>10939</v>
      </c>
      <c r="T2611" s="2">
        <v>156</v>
      </c>
      <c r="U2611" s="2">
        <f t="shared" si="134"/>
        <v>-151</v>
      </c>
    </row>
    <row r="2612" spans="1:21" customFormat="1" ht="15" x14ac:dyDescent="0.25">
      <c r="A2612" s="38" t="s">
        <v>5190</v>
      </c>
      <c r="B2612" s="47" t="s">
        <v>5221</v>
      </c>
      <c r="C2612" s="47" t="s">
        <v>5222</v>
      </c>
      <c r="D2612" s="57" t="s">
        <v>7406</v>
      </c>
      <c r="E2612" s="48">
        <v>1</v>
      </c>
      <c r="F2612" s="48">
        <v>450000000</v>
      </c>
      <c r="G2612" s="42">
        <f t="shared" si="133"/>
        <v>17307.692307692309</v>
      </c>
      <c r="H2612" s="43">
        <f t="shared" si="132"/>
        <v>450000000</v>
      </c>
      <c r="I2612" s="57"/>
      <c r="J2612" s="58"/>
      <c r="K2612" s="58"/>
      <c r="L2612" s="57" t="s">
        <v>7419</v>
      </c>
      <c r="M2612" s="57"/>
      <c r="N2612" t="e">
        <v>#N/A</v>
      </c>
      <c r="T2612" s="2">
        <v>0</v>
      </c>
      <c r="U2612" s="2">
        <f t="shared" si="134"/>
        <v>1</v>
      </c>
    </row>
    <row r="2613" spans="1:21" customFormat="1" ht="15" x14ac:dyDescent="0.25">
      <c r="A2613" s="38" t="s">
        <v>5190</v>
      </c>
      <c r="B2613" s="47" t="s">
        <v>5223</v>
      </c>
      <c r="C2613" s="47" t="s">
        <v>5224</v>
      </c>
      <c r="D2613" s="57" t="s">
        <v>7406</v>
      </c>
      <c r="E2613" s="48">
        <v>1</v>
      </c>
      <c r="F2613" s="48">
        <v>450000000</v>
      </c>
      <c r="G2613" s="42">
        <f t="shared" si="133"/>
        <v>17307.692307692309</v>
      </c>
      <c r="H2613" s="43">
        <f t="shared" si="132"/>
        <v>450000000</v>
      </c>
      <c r="I2613" s="57"/>
      <c r="J2613" s="58"/>
      <c r="K2613" s="58"/>
      <c r="L2613" s="57" t="s">
        <v>7419</v>
      </c>
      <c r="M2613" s="57"/>
      <c r="N2613" t="e">
        <v>#N/A</v>
      </c>
      <c r="T2613" s="2">
        <v>0</v>
      </c>
      <c r="U2613" s="2">
        <f t="shared" si="134"/>
        <v>1</v>
      </c>
    </row>
    <row r="2614" spans="1:21" customFormat="1" ht="15" x14ac:dyDescent="0.25">
      <c r="A2614" s="38" t="s">
        <v>5190</v>
      </c>
      <c r="B2614" s="47" t="s">
        <v>5225</v>
      </c>
      <c r="C2614" s="47" t="s">
        <v>5226</v>
      </c>
      <c r="D2614" s="57" t="s">
        <v>7406</v>
      </c>
      <c r="E2614" s="48">
        <v>1</v>
      </c>
      <c r="F2614" s="48">
        <v>450000000</v>
      </c>
      <c r="G2614" s="42">
        <f t="shared" si="133"/>
        <v>17307.692307692309</v>
      </c>
      <c r="H2614" s="43">
        <f t="shared" si="132"/>
        <v>450000000</v>
      </c>
      <c r="I2614" s="57"/>
      <c r="J2614" s="58"/>
      <c r="K2614" s="58"/>
      <c r="L2614" s="57" t="s">
        <v>7419</v>
      </c>
      <c r="M2614" s="57"/>
      <c r="N2614" t="e">
        <v>#N/A</v>
      </c>
      <c r="T2614" s="2">
        <v>1</v>
      </c>
      <c r="U2614" s="2">
        <f t="shared" si="134"/>
        <v>0</v>
      </c>
    </row>
    <row r="2615" spans="1:21" customFormat="1" ht="15" x14ac:dyDescent="0.25">
      <c r="A2615" s="38" t="s">
        <v>5190</v>
      </c>
      <c r="B2615" s="47" t="s">
        <v>5227</v>
      </c>
      <c r="C2615" s="47" t="s">
        <v>5228</v>
      </c>
      <c r="D2615" s="57" t="s">
        <v>7406</v>
      </c>
      <c r="E2615" s="48">
        <v>1</v>
      </c>
      <c r="F2615" s="48">
        <v>450000000</v>
      </c>
      <c r="G2615" s="42">
        <f t="shared" si="133"/>
        <v>17307.692307692309</v>
      </c>
      <c r="H2615" s="43">
        <f t="shared" si="132"/>
        <v>450000000</v>
      </c>
      <c r="I2615" s="57"/>
      <c r="J2615" s="58"/>
      <c r="K2615" s="58"/>
      <c r="L2615" s="57" t="s">
        <v>7419</v>
      </c>
      <c r="M2615" s="57"/>
      <c r="N2615" t="e">
        <v>#N/A</v>
      </c>
      <c r="T2615" s="2">
        <v>1</v>
      </c>
      <c r="U2615" s="2">
        <f t="shared" si="134"/>
        <v>0</v>
      </c>
    </row>
    <row r="2616" spans="1:21" customFormat="1" ht="15" x14ac:dyDescent="0.25">
      <c r="A2616" s="38" t="s">
        <v>5190</v>
      </c>
      <c r="B2616" s="47" t="s">
        <v>5229</v>
      </c>
      <c r="C2616" s="47" t="s">
        <v>5230</v>
      </c>
      <c r="D2616" s="57" t="s">
        <v>7406</v>
      </c>
      <c r="E2616" s="48">
        <v>1</v>
      </c>
      <c r="F2616" s="48">
        <v>525000000</v>
      </c>
      <c r="G2616" s="42">
        <f t="shared" si="133"/>
        <v>20192.307692307691</v>
      </c>
      <c r="H2616" s="43">
        <f t="shared" si="132"/>
        <v>525000000</v>
      </c>
      <c r="I2616" s="57"/>
      <c r="J2616" s="58"/>
      <c r="K2616" s="58"/>
      <c r="L2616" s="57" t="s">
        <v>7419</v>
      </c>
      <c r="M2616" s="57"/>
      <c r="N2616" t="e">
        <v>#N/A</v>
      </c>
      <c r="T2616" s="2">
        <v>1</v>
      </c>
      <c r="U2616" s="2">
        <f t="shared" si="134"/>
        <v>0</v>
      </c>
    </row>
    <row r="2617" spans="1:21" customFormat="1" ht="15" x14ac:dyDescent="0.25">
      <c r="A2617" s="38" t="s">
        <v>5190</v>
      </c>
      <c r="B2617" s="47" t="s">
        <v>5231</v>
      </c>
      <c r="C2617" s="47" t="s">
        <v>5232</v>
      </c>
      <c r="D2617" s="57" t="s">
        <v>7406</v>
      </c>
      <c r="E2617" s="48">
        <v>1</v>
      </c>
      <c r="F2617" s="48">
        <v>24000000</v>
      </c>
      <c r="G2617" s="42">
        <f t="shared" si="133"/>
        <v>923.07692307692309</v>
      </c>
      <c r="H2617" s="43">
        <f t="shared" si="132"/>
        <v>24000000</v>
      </c>
      <c r="I2617" s="57"/>
      <c r="J2617" s="58"/>
      <c r="K2617" s="58"/>
      <c r="L2617" s="57" t="s">
        <v>7419</v>
      </c>
      <c r="M2617" s="57"/>
      <c r="N2617" t="e">
        <v>#N/A</v>
      </c>
      <c r="T2617" s="2">
        <v>1</v>
      </c>
      <c r="U2617" s="2">
        <f t="shared" si="134"/>
        <v>0</v>
      </c>
    </row>
    <row r="2618" spans="1:21" customFormat="1" ht="15" x14ac:dyDescent="0.25">
      <c r="A2618" s="38" t="s">
        <v>5190</v>
      </c>
      <c r="B2618" s="47" t="s">
        <v>5233</v>
      </c>
      <c r="C2618" s="47" t="s">
        <v>5234</v>
      </c>
      <c r="D2618" s="57" t="s">
        <v>7406</v>
      </c>
      <c r="E2618" s="48">
        <v>1</v>
      </c>
      <c r="F2618" s="48">
        <v>7400000</v>
      </c>
      <c r="G2618" s="42">
        <f t="shared" si="133"/>
        <v>284.61538461538464</v>
      </c>
      <c r="H2618" s="43">
        <f t="shared" si="132"/>
        <v>7400000</v>
      </c>
      <c r="I2618" s="57"/>
      <c r="J2618" s="58"/>
      <c r="K2618" s="58"/>
      <c r="L2618" s="57" t="s">
        <v>7419</v>
      </c>
      <c r="M2618" s="57"/>
      <c r="N2618" t="e">
        <v>#N/A</v>
      </c>
      <c r="T2618" s="2">
        <v>1</v>
      </c>
      <c r="U2618" s="2">
        <f t="shared" si="134"/>
        <v>0</v>
      </c>
    </row>
    <row r="2619" spans="1:21" customFormat="1" ht="15" x14ac:dyDescent="0.25">
      <c r="A2619" s="38" t="s">
        <v>5190</v>
      </c>
      <c r="B2619" s="47" t="s">
        <v>5235</v>
      </c>
      <c r="C2619" s="47" t="s">
        <v>5236</v>
      </c>
      <c r="D2619" s="57" t="s">
        <v>7406</v>
      </c>
      <c r="E2619" s="48">
        <v>1</v>
      </c>
      <c r="F2619" s="48">
        <v>25450000</v>
      </c>
      <c r="G2619" s="42">
        <f t="shared" si="133"/>
        <v>978.84615384615381</v>
      </c>
      <c r="H2619" s="43">
        <f t="shared" si="132"/>
        <v>25450000</v>
      </c>
      <c r="I2619" s="57"/>
      <c r="J2619" s="58"/>
      <c r="K2619" s="58"/>
      <c r="L2619" s="57" t="s">
        <v>7419</v>
      </c>
      <c r="M2619" s="57"/>
      <c r="N2619" t="e">
        <v>#N/A</v>
      </c>
      <c r="T2619" s="2">
        <v>1</v>
      </c>
      <c r="U2619" s="2">
        <f t="shared" si="134"/>
        <v>0</v>
      </c>
    </row>
    <row r="2620" spans="1:21" customFormat="1" ht="15" x14ac:dyDescent="0.25">
      <c r="A2620" s="38" t="s">
        <v>5190</v>
      </c>
      <c r="B2620" s="47" t="s">
        <v>5237</v>
      </c>
      <c r="C2620" s="47" t="s">
        <v>5238</v>
      </c>
      <c r="D2620" s="57" t="s">
        <v>7406</v>
      </c>
      <c r="E2620" s="48">
        <v>1</v>
      </c>
      <c r="F2620" s="48">
        <v>22800000</v>
      </c>
      <c r="G2620" s="42">
        <f t="shared" si="133"/>
        <v>876.92307692307691</v>
      </c>
      <c r="H2620" s="43">
        <f t="shared" si="132"/>
        <v>22800000</v>
      </c>
      <c r="I2620" s="57"/>
      <c r="J2620" s="58"/>
      <c r="K2620" s="58"/>
      <c r="L2620" s="57" t="s">
        <v>7419</v>
      </c>
      <c r="M2620" s="57"/>
      <c r="N2620" t="e">
        <v>#N/A</v>
      </c>
      <c r="T2620" s="2">
        <v>1</v>
      </c>
      <c r="U2620" s="2">
        <f t="shared" si="134"/>
        <v>0</v>
      </c>
    </row>
    <row r="2621" spans="1:21" customFormat="1" ht="15" x14ac:dyDescent="0.25">
      <c r="A2621" s="38" t="s">
        <v>5190</v>
      </c>
      <c r="B2621" s="47" t="s">
        <v>5239</v>
      </c>
      <c r="C2621" s="47" t="s">
        <v>5240</v>
      </c>
      <c r="D2621" s="57" t="s">
        <v>7406</v>
      </c>
      <c r="E2621" s="48">
        <v>1</v>
      </c>
      <c r="F2621" s="48">
        <v>22800000</v>
      </c>
      <c r="G2621" s="42">
        <f t="shared" si="133"/>
        <v>876.92307692307691</v>
      </c>
      <c r="H2621" s="43">
        <f t="shared" si="132"/>
        <v>22800000</v>
      </c>
      <c r="I2621" s="57"/>
      <c r="J2621" s="58"/>
      <c r="K2621" s="58"/>
      <c r="L2621" s="57" t="s">
        <v>7419</v>
      </c>
      <c r="M2621" s="57"/>
      <c r="N2621" t="e">
        <v>#N/A</v>
      </c>
      <c r="T2621" s="2">
        <v>1</v>
      </c>
      <c r="U2621" s="2">
        <f t="shared" si="134"/>
        <v>0</v>
      </c>
    </row>
    <row r="2622" spans="1:21" customFormat="1" ht="15" x14ac:dyDescent="0.25">
      <c r="A2622" s="38" t="s">
        <v>5190</v>
      </c>
      <c r="B2622" s="47" t="s">
        <v>5241</v>
      </c>
      <c r="C2622" s="47" t="s">
        <v>5242</v>
      </c>
      <c r="D2622" s="57" t="s">
        <v>7406</v>
      </c>
      <c r="E2622" s="48">
        <v>1</v>
      </c>
      <c r="F2622" s="48">
        <v>570000</v>
      </c>
      <c r="G2622" s="42">
        <f t="shared" si="133"/>
        <v>21.923076923076923</v>
      </c>
      <c r="H2622" s="43">
        <f t="shared" si="132"/>
        <v>570000</v>
      </c>
      <c r="I2622" s="57"/>
      <c r="J2622" s="58"/>
      <c r="K2622" s="58"/>
      <c r="L2622" s="57" t="s">
        <v>7419</v>
      </c>
      <c r="M2622" s="57"/>
      <c r="N2622" t="e">
        <v>#N/A</v>
      </c>
      <c r="T2622" s="2">
        <v>2</v>
      </c>
      <c r="U2622" s="2">
        <f t="shared" si="134"/>
        <v>-1</v>
      </c>
    </row>
    <row r="2623" spans="1:21" ht="15" x14ac:dyDescent="0.25">
      <c r="A2623" s="49" t="s">
        <v>6845</v>
      </c>
      <c r="B2623" s="50" t="s">
        <v>5243</v>
      </c>
      <c r="C2623" s="50" t="s">
        <v>5244</v>
      </c>
      <c r="D2623" s="57" t="s">
        <v>7378</v>
      </c>
      <c r="E2623" s="51">
        <v>19276</v>
      </c>
      <c r="F2623" s="51">
        <v>20591304.124699999</v>
      </c>
      <c r="G2623" s="42">
        <f t="shared" si="133"/>
        <v>791.97323556538458</v>
      </c>
      <c r="H2623" s="43">
        <f t="shared" si="132"/>
        <v>1068.2353249999999</v>
      </c>
      <c r="I2623" s="57" t="s">
        <v>7381</v>
      </c>
      <c r="J2623" s="58">
        <v>19276</v>
      </c>
      <c r="K2623" s="58">
        <v>20591304.124700002</v>
      </c>
      <c r="L2623" s="57" t="s">
        <v>7420</v>
      </c>
      <c r="M2623" s="57" t="s">
        <v>7418</v>
      </c>
      <c r="N2623" t="s">
        <v>10937</v>
      </c>
      <c r="O2623" s="1"/>
      <c r="P2623" s="1"/>
      <c r="Q2623" s="1"/>
      <c r="R2623" s="1"/>
      <c r="S2623" s="1"/>
      <c r="T2623" s="2">
        <v>19276</v>
      </c>
      <c r="U2623" s="2">
        <f t="shared" si="134"/>
        <v>0</v>
      </c>
    </row>
    <row r="2624" spans="1:21" ht="15" x14ac:dyDescent="0.25">
      <c r="A2624" s="49" t="s">
        <v>6845</v>
      </c>
      <c r="B2624" s="50" t="s">
        <v>5245</v>
      </c>
      <c r="C2624" s="50" t="s">
        <v>5246</v>
      </c>
      <c r="D2624" s="57" t="s">
        <v>7378</v>
      </c>
      <c r="E2624" s="51">
        <v>6966</v>
      </c>
      <c r="F2624" s="51">
        <v>24711847.80156</v>
      </c>
      <c r="G2624" s="42">
        <f t="shared" si="133"/>
        <v>950.45568467538465</v>
      </c>
      <c r="H2624" s="43">
        <f t="shared" si="132"/>
        <v>3547.4946599999998</v>
      </c>
      <c r="I2624" s="57" t="s">
        <v>7381</v>
      </c>
      <c r="J2624" s="58">
        <v>6966</v>
      </c>
      <c r="K2624" s="58">
        <v>24711847.80156</v>
      </c>
      <c r="L2624" s="57" t="s">
        <v>7420</v>
      </c>
      <c r="M2624" s="57" t="s">
        <v>7418</v>
      </c>
      <c r="N2624" t="s">
        <v>10937</v>
      </c>
      <c r="O2624" s="1"/>
      <c r="P2624" s="1"/>
      <c r="Q2624" s="1"/>
      <c r="R2624" s="1"/>
      <c r="S2624" s="1"/>
      <c r="T2624" s="2">
        <v>6966</v>
      </c>
      <c r="U2624" s="2">
        <f t="shared" si="134"/>
        <v>0</v>
      </c>
    </row>
    <row r="2625" spans="1:21" ht="15" x14ac:dyDescent="0.25">
      <c r="A2625" s="49" t="s">
        <v>6845</v>
      </c>
      <c r="B2625" s="50" t="s">
        <v>5247</v>
      </c>
      <c r="C2625" s="50" t="s">
        <v>5248</v>
      </c>
      <c r="D2625" s="57" t="s">
        <v>7378</v>
      </c>
      <c r="E2625" s="51">
        <v>5655</v>
      </c>
      <c r="F2625" s="51">
        <v>11673120.409469999</v>
      </c>
      <c r="G2625" s="42">
        <f t="shared" si="133"/>
        <v>448.966169595</v>
      </c>
      <c r="H2625" s="43">
        <f t="shared" si="132"/>
        <v>2064.212274</v>
      </c>
      <c r="I2625" s="57" t="s">
        <v>7381</v>
      </c>
      <c r="J2625" s="58">
        <v>5655</v>
      </c>
      <c r="K2625" s="58">
        <v>11673120.409469999</v>
      </c>
      <c r="L2625" s="57" t="s">
        <v>7420</v>
      </c>
      <c r="M2625" s="57" t="s">
        <v>7418</v>
      </c>
      <c r="N2625" t="s">
        <v>10937</v>
      </c>
      <c r="O2625" s="1"/>
      <c r="P2625" s="1"/>
      <c r="Q2625" s="1"/>
      <c r="R2625" s="1"/>
      <c r="S2625" s="1"/>
      <c r="T2625" s="2">
        <v>5655</v>
      </c>
      <c r="U2625" s="2">
        <f t="shared" si="134"/>
        <v>0</v>
      </c>
    </row>
    <row r="2626" spans="1:21" ht="15" x14ac:dyDescent="0.25">
      <c r="A2626" s="49" t="s">
        <v>6845</v>
      </c>
      <c r="B2626" s="50" t="s">
        <v>5249</v>
      </c>
      <c r="C2626" s="50" t="s">
        <v>5250</v>
      </c>
      <c r="D2626" s="57" t="s">
        <v>7378</v>
      </c>
      <c r="E2626" s="51">
        <v>3590</v>
      </c>
      <c r="F2626" s="51">
        <v>3877680.35995</v>
      </c>
      <c r="G2626" s="42">
        <f t="shared" si="133"/>
        <v>149.14155230576924</v>
      </c>
      <c r="H2626" s="43">
        <f t="shared" si="132"/>
        <v>1080.1338049999999</v>
      </c>
      <c r="I2626" s="57" t="s">
        <v>7381</v>
      </c>
      <c r="J2626" s="58">
        <v>3590</v>
      </c>
      <c r="K2626" s="58">
        <v>3877680.3599499995</v>
      </c>
      <c r="L2626" s="57" t="s">
        <v>7420</v>
      </c>
      <c r="M2626" s="57" t="s">
        <v>7418</v>
      </c>
      <c r="N2626" t="s">
        <v>10937</v>
      </c>
      <c r="O2626" s="1"/>
      <c r="P2626" s="1"/>
      <c r="Q2626" s="1"/>
      <c r="R2626" s="1"/>
      <c r="S2626" s="1"/>
      <c r="T2626" s="2">
        <v>3590</v>
      </c>
      <c r="U2626" s="2">
        <f t="shared" si="134"/>
        <v>0</v>
      </c>
    </row>
    <row r="2627" spans="1:21" ht="15" x14ac:dyDescent="0.25">
      <c r="A2627" s="49" t="s">
        <v>6845</v>
      </c>
      <c r="B2627" s="50" t="s">
        <v>5251</v>
      </c>
      <c r="C2627" s="50" t="s">
        <v>5252</v>
      </c>
      <c r="D2627" s="57" t="s">
        <v>7378</v>
      </c>
      <c r="E2627" s="51">
        <v>246</v>
      </c>
      <c r="F2627" s="51">
        <v>849287.44996799994</v>
      </c>
      <c r="G2627" s="42">
        <f t="shared" si="133"/>
        <v>32.664901921846152</v>
      </c>
      <c r="H2627" s="43">
        <f t="shared" si="132"/>
        <v>3452.3880079999999</v>
      </c>
      <c r="I2627" s="57" t="s">
        <v>7381</v>
      </c>
      <c r="J2627" s="58">
        <v>246</v>
      </c>
      <c r="K2627" s="58">
        <v>849287.44996799994</v>
      </c>
      <c r="L2627" s="57" t="s">
        <v>7420</v>
      </c>
      <c r="M2627" s="57" t="s">
        <v>7418</v>
      </c>
      <c r="N2627" t="s">
        <v>10937</v>
      </c>
      <c r="O2627" s="1"/>
      <c r="P2627" s="1"/>
      <c r="Q2627" s="1"/>
      <c r="R2627" s="1"/>
      <c r="S2627" s="1"/>
      <c r="T2627" s="2">
        <v>246</v>
      </c>
      <c r="U2627" s="2">
        <f t="shared" si="134"/>
        <v>0</v>
      </c>
    </row>
    <row r="2628" spans="1:21" ht="15" x14ac:dyDescent="0.25">
      <c r="A2628" s="49" t="s">
        <v>6845</v>
      </c>
      <c r="B2628" s="50" t="s">
        <v>5253</v>
      </c>
      <c r="C2628" s="50" t="s">
        <v>5254</v>
      </c>
      <c r="D2628" s="57" t="s">
        <v>7378</v>
      </c>
      <c r="E2628" s="51">
        <v>120</v>
      </c>
      <c r="F2628" s="51">
        <v>468185.01</v>
      </c>
      <c r="G2628" s="42">
        <f t="shared" si="133"/>
        <v>18.007115769230769</v>
      </c>
      <c r="H2628" s="43">
        <f t="shared" si="132"/>
        <v>3901.5417499999999</v>
      </c>
      <c r="I2628" s="57" t="s">
        <v>7381</v>
      </c>
      <c r="J2628" s="58">
        <v>120</v>
      </c>
      <c r="K2628" s="58">
        <v>468185.01</v>
      </c>
      <c r="L2628" s="57" t="s">
        <v>7420</v>
      </c>
      <c r="M2628" s="57" t="s">
        <v>7418</v>
      </c>
      <c r="N2628" t="s">
        <v>10937</v>
      </c>
      <c r="O2628" s="1"/>
      <c r="P2628" s="1"/>
      <c r="Q2628" s="1"/>
      <c r="R2628" s="1"/>
      <c r="S2628" s="1"/>
      <c r="T2628" s="2">
        <v>120</v>
      </c>
      <c r="U2628" s="2">
        <f t="shared" si="134"/>
        <v>0</v>
      </c>
    </row>
    <row r="2629" spans="1:21" ht="15" x14ac:dyDescent="0.25">
      <c r="A2629" s="49" t="s">
        <v>6845</v>
      </c>
      <c r="B2629" s="50" t="s">
        <v>5255</v>
      </c>
      <c r="C2629" s="50" t="s">
        <v>5256</v>
      </c>
      <c r="D2629" s="57" t="s">
        <v>7378</v>
      </c>
      <c r="E2629" s="51">
        <v>1670</v>
      </c>
      <c r="F2629" s="51">
        <v>5537909.3195500001</v>
      </c>
      <c r="G2629" s="42">
        <f t="shared" si="133"/>
        <v>212.99651229038463</v>
      </c>
      <c r="H2629" s="43">
        <f t="shared" ref="H2629:H2692" si="135">IFERROR(F2629/E2629,0)</f>
        <v>3316.1133650000002</v>
      </c>
      <c r="I2629" s="57" t="s">
        <v>7381</v>
      </c>
      <c r="J2629" s="58">
        <v>1670</v>
      </c>
      <c r="K2629" s="58">
        <v>5537909.3195500001</v>
      </c>
      <c r="L2629" s="57" t="s">
        <v>7420</v>
      </c>
      <c r="M2629" s="57" t="s">
        <v>7418</v>
      </c>
      <c r="N2629" t="s">
        <v>10937</v>
      </c>
      <c r="O2629" s="1"/>
      <c r="P2629" s="1"/>
      <c r="Q2629" s="1"/>
      <c r="R2629" s="1"/>
      <c r="S2629" s="1"/>
      <c r="T2629" s="2">
        <v>1670</v>
      </c>
      <c r="U2629" s="2">
        <f t="shared" si="134"/>
        <v>0</v>
      </c>
    </row>
    <row r="2630" spans="1:21" ht="15" x14ac:dyDescent="0.25">
      <c r="A2630" s="49" t="s">
        <v>6845</v>
      </c>
      <c r="B2630" s="50" t="s">
        <v>5257</v>
      </c>
      <c r="C2630" s="50" t="s">
        <v>5258</v>
      </c>
      <c r="D2630" s="57" t="s">
        <v>7378</v>
      </c>
      <c r="E2630" s="51">
        <v>3203</v>
      </c>
      <c r="F2630" s="51">
        <v>7804363.9815530004</v>
      </c>
      <c r="G2630" s="42">
        <f t="shared" ref="G2630:G2693" si="136">+F2630/$G$1</f>
        <v>300.16784544434614</v>
      </c>
      <c r="H2630" s="43">
        <f t="shared" si="135"/>
        <v>2436.5794510000001</v>
      </c>
      <c r="I2630" s="57" t="s">
        <v>7381</v>
      </c>
      <c r="J2630" s="58">
        <v>3203</v>
      </c>
      <c r="K2630" s="58">
        <v>7804363.9815530004</v>
      </c>
      <c r="L2630" s="57" t="s">
        <v>7420</v>
      </c>
      <c r="M2630" s="57" t="s">
        <v>7418</v>
      </c>
      <c r="N2630" t="s">
        <v>10937</v>
      </c>
      <c r="O2630" s="1"/>
      <c r="P2630" s="1"/>
      <c r="Q2630" s="1"/>
      <c r="R2630" s="1"/>
      <c r="S2630" s="1"/>
      <c r="T2630" s="2">
        <v>3203</v>
      </c>
      <c r="U2630" s="2">
        <f t="shared" ref="U2630:U2693" si="137">+E2630-T2630</f>
        <v>0</v>
      </c>
    </row>
    <row r="2631" spans="1:21" ht="15" x14ac:dyDescent="0.25">
      <c r="A2631" s="49" t="s">
        <v>6845</v>
      </c>
      <c r="B2631" s="50" t="s">
        <v>5259</v>
      </c>
      <c r="C2631" s="50" t="s">
        <v>5260</v>
      </c>
      <c r="D2631" s="57" t="s">
        <v>7378</v>
      </c>
      <c r="E2631" s="51">
        <v>2349</v>
      </c>
      <c r="F2631" s="51">
        <v>11227000.709268</v>
      </c>
      <c r="G2631" s="42">
        <f t="shared" si="136"/>
        <v>431.80771958723079</v>
      </c>
      <c r="H2631" s="43">
        <f t="shared" si="135"/>
        <v>4779.4809320000004</v>
      </c>
      <c r="I2631" s="57" t="s">
        <v>7381</v>
      </c>
      <c r="J2631" s="58">
        <v>2349</v>
      </c>
      <c r="K2631" s="58">
        <v>11227000.709268002</v>
      </c>
      <c r="L2631" s="57" t="s">
        <v>7420</v>
      </c>
      <c r="M2631" s="57" t="s">
        <v>7418</v>
      </c>
      <c r="N2631" t="s">
        <v>10937</v>
      </c>
      <c r="O2631" s="1"/>
      <c r="P2631" s="1"/>
      <c r="Q2631" s="1"/>
      <c r="R2631" s="1"/>
      <c r="S2631" s="1"/>
      <c r="T2631" s="2">
        <v>2349</v>
      </c>
      <c r="U2631" s="2">
        <f t="shared" si="137"/>
        <v>0</v>
      </c>
    </row>
    <row r="2632" spans="1:21" ht="15" x14ac:dyDescent="0.25">
      <c r="A2632" s="49" t="s">
        <v>6845</v>
      </c>
      <c r="B2632" s="50" t="s">
        <v>5261</v>
      </c>
      <c r="C2632" s="50" t="s">
        <v>5262</v>
      </c>
      <c r="D2632" s="57" t="s">
        <v>7378</v>
      </c>
      <c r="E2632" s="51">
        <v>523</v>
      </c>
      <c r="F2632" s="51">
        <v>729680.38003300002</v>
      </c>
      <c r="G2632" s="42">
        <f t="shared" si="136"/>
        <v>28.064630001269233</v>
      </c>
      <c r="H2632" s="43">
        <f t="shared" si="135"/>
        <v>1395.1823710000001</v>
      </c>
      <c r="I2632" s="57" t="s">
        <v>7381</v>
      </c>
      <c r="J2632" s="58">
        <v>523</v>
      </c>
      <c r="K2632" s="58">
        <v>729680.38003300002</v>
      </c>
      <c r="L2632" s="57" t="s">
        <v>7420</v>
      </c>
      <c r="M2632" s="57" t="s">
        <v>7418</v>
      </c>
      <c r="N2632" t="s">
        <v>10937</v>
      </c>
      <c r="O2632" s="1"/>
      <c r="P2632" s="1"/>
      <c r="Q2632" s="1"/>
      <c r="R2632" s="1"/>
      <c r="S2632" s="1"/>
      <c r="T2632" s="2">
        <v>523</v>
      </c>
      <c r="U2632" s="2">
        <f t="shared" si="137"/>
        <v>0</v>
      </c>
    </row>
    <row r="2633" spans="1:21" ht="15" x14ac:dyDescent="0.25">
      <c r="A2633" s="49" t="s">
        <v>6845</v>
      </c>
      <c r="B2633" s="50" t="s">
        <v>5263</v>
      </c>
      <c r="C2633" s="50" t="s">
        <v>5264</v>
      </c>
      <c r="D2633" s="57" t="s">
        <v>7378</v>
      </c>
      <c r="E2633" s="51">
        <v>464</v>
      </c>
      <c r="F2633" s="51">
        <v>1352276.610144</v>
      </c>
      <c r="G2633" s="42">
        <f t="shared" si="136"/>
        <v>52.010638851692306</v>
      </c>
      <c r="H2633" s="43">
        <f t="shared" si="135"/>
        <v>2914.3892460000002</v>
      </c>
      <c r="I2633" s="57" t="s">
        <v>7381</v>
      </c>
      <c r="J2633" s="58">
        <v>464</v>
      </c>
      <c r="K2633" s="58">
        <v>1352276.610144</v>
      </c>
      <c r="L2633" s="57" t="s">
        <v>7420</v>
      </c>
      <c r="M2633" s="57" t="s">
        <v>7418</v>
      </c>
      <c r="N2633" t="s">
        <v>10937</v>
      </c>
      <c r="O2633" s="1"/>
      <c r="P2633" s="1"/>
      <c r="Q2633" s="1"/>
      <c r="R2633" s="1"/>
      <c r="S2633" s="1"/>
      <c r="T2633" s="2">
        <v>464</v>
      </c>
      <c r="U2633" s="2">
        <f t="shared" si="137"/>
        <v>0</v>
      </c>
    </row>
    <row r="2634" spans="1:21" ht="15" x14ac:dyDescent="0.25">
      <c r="A2634" s="49" t="s">
        <v>6845</v>
      </c>
      <c r="B2634" s="50" t="s">
        <v>5265</v>
      </c>
      <c r="C2634" s="50" t="s">
        <v>5266</v>
      </c>
      <c r="D2634" s="57" t="s">
        <v>7378</v>
      </c>
      <c r="E2634" s="51">
        <v>5830</v>
      </c>
      <c r="F2634" s="51">
        <v>7564397.4182700003</v>
      </c>
      <c r="G2634" s="42">
        <f t="shared" si="136"/>
        <v>290.93836224115387</v>
      </c>
      <c r="H2634" s="43">
        <f t="shared" si="135"/>
        <v>1297.495269</v>
      </c>
      <c r="I2634" s="57" t="s">
        <v>7381</v>
      </c>
      <c r="J2634" s="58">
        <v>5830</v>
      </c>
      <c r="K2634" s="58">
        <v>7564397.4182700003</v>
      </c>
      <c r="L2634" s="57" t="s">
        <v>7420</v>
      </c>
      <c r="M2634" s="57" t="s">
        <v>7418</v>
      </c>
      <c r="N2634" t="s">
        <v>10937</v>
      </c>
      <c r="O2634" s="1"/>
      <c r="P2634" s="1"/>
      <c r="Q2634" s="1"/>
      <c r="R2634" s="1"/>
      <c r="S2634" s="1"/>
      <c r="T2634" s="2">
        <v>5830</v>
      </c>
      <c r="U2634" s="2">
        <f t="shared" si="137"/>
        <v>0</v>
      </c>
    </row>
    <row r="2635" spans="1:21" ht="15" x14ac:dyDescent="0.25">
      <c r="A2635" s="49" t="s">
        <v>6845</v>
      </c>
      <c r="B2635" s="50" t="s">
        <v>5267</v>
      </c>
      <c r="C2635" s="50" t="s">
        <v>5268</v>
      </c>
      <c r="D2635" s="57" t="s">
        <v>7378</v>
      </c>
      <c r="E2635" s="51">
        <v>1228.5</v>
      </c>
      <c r="F2635" s="51">
        <v>1667748.290481</v>
      </c>
      <c r="G2635" s="42">
        <f t="shared" si="136"/>
        <v>64.144165018500004</v>
      </c>
      <c r="H2635" s="43">
        <f t="shared" si="135"/>
        <v>1357.548466</v>
      </c>
      <c r="I2635" s="57" t="s">
        <v>7381</v>
      </c>
      <c r="J2635" s="58">
        <v>1228.5</v>
      </c>
      <c r="K2635" s="58">
        <v>1667748.290481</v>
      </c>
      <c r="L2635" s="57" t="s">
        <v>7420</v>
      </c>
      <c r="M2635" s="57" t="s">
        <v>7418</v>
      </c>
      <c r="N2635" t="s">
        <v>10937</v>
      </c>
      <c r="O2635" s="1"/>
      <c r="P2635" s="1"/>
      <c r="Q2635" s="1"/>
      <c r="R2635" s="1"/>
      <c r="S2635" s="1"/>
      <c r="T2635" s="2">
        <v>1228.5</v>
      </c>
      <c r="U2635" s="2">
        <f t="shared" si="137"/>
        <v>0</v>
      </c>
    </row>
    <row r="2636" spans="1:21" ht="15" x14ac:dyDescent="0.25">
      <c r="A2636" s="49" t="s">
        <v>6845</v>
      </c>
      <c r="B2636" s="50" t="s">
        <v>5269</v>
      </c>
      <c r="C2636" s="50" t="s">
        <v>5270</v>
      </c>
      <c r="D2636" s="57" t="s">
        <v>7378</v>
      </c>
      <c r="E2636" s="51">
        <v>1425</v>
      </c>
      <c r="F2636" s="51">
        <v>1951074.4405499999</v>
      </c>
      <c r="G2636" s="42">
        <f t="shared" si="136"/>
        <v>75.041324636538462</v>
      </c>
      <c r="H2636" s="43">
        <f t="shared" si="135"/>
        <v>1369.1750460000001</v>
      </c>
      <c r="I2636" s="57" t="s">
        <v>7381</v>
      </c>
      <c r="J2636" s="58">
        <v>1425</v>
      </c>
      <c r="K2636" s="58">
        <v>1951074.4405499999</v>
      </c>
      <c r="L2636" s="57" t="s">
        <v>7420</v>
      </c>
      <c r="M2636" s="57" t="s">
        <v>7418</v>
      </c>
      <c r="N2636" t="s">
        <v>10937</v>
      </c>
      <c r="O2636" s="1"/>
      <c r="P2636" s="1"/>
      <c r="Q2636" s="1"/>
      <c r="R2636" s="1"/>
      <c r="S2636" s="1"/>
      <c r="T2636" s="2">
        <v>1425</v>
      </c>
      <c r="U2636" s="2">
        <f t="shared" si="137"/>
        <v>0</v>
      </c>
    </row>
    <row r="2637" spans="1:21" ht="15" x14ac:dyDescent="0.25">
      <c r="A2637" s="49" t="s">
        <v>6845</v>
      </c>
      <c r="B2637" s="50" t="s">
        <v>5271</v>
      </c>
      <c r="C2637" s="50" t="s">
        <v>5272</v>
      </c>
      <c r="D2637" s="57" t="s">
        <v>7378</v>
      </c>
      <c r="E2637" s="51">
        <v>552</v>
      </c>
      <c r="F2637" s="51">
        <v>1174401.5898239999</v>
      </c>
      <c r="G2637" s="42">
        <f t="shared" si="136"/>
        <v>45.169291916307692</v>
      </c>
      <c r="H2637" s="43">
        <f t="shared" si="135"/>
        <v>2127.5391119999999</v>
      </c>
      <c r="I2637" s="57" t="s">
        <v>7381</v>
      </c>
      <c r="J2637" s="58">
        <v>552</v>
      </c>
      <c r="K2637" s="58">
        <v>1174401.5898239999</v>
      </c>
      <c r="L2637" s="57" t="s">
        <v>7420</v>
      </c>
      <c r="M2637" s="57" t="s">
        <v>7418</v>
      </c>
      <c r="N2637" t="s">
        <v>10937</v>
      </c>
      <c r="O2637" s="1"/>
      <c r="P2637" s="1"/>
      <c r="Q2637" s="1"/>
      <c r="R2637" s="1"/>
      <c r="S2637" s="1"/>
      <c r="T2637" s="2">
        <v>552</v>
      </c>
      <c r="U2637" s="2">
        <f t="shared" si="137"/>
        <v>0</v>
      </c>
    </row>
    <row r="2638" spans="1:21" ht="15" x14ac:dyDescent="0.25">
      <c r="A2638" s="49" t="s">
        <v>6845</v>
      </c>
      <c r="B2638" s="50" t="s">
        <v>5273</v>
      </c>
      <c r="C2638" s="50" t="s">
        <v>5274</v>
      </c>
      <c r="D2638" s="57" t="s">
        <v>7378</v>
      </c>
      <c r="E2638" s="51">
        <v>1505</v>
      </c>
      <c r="F2638" s="51">
        <v>2020553.839955</v>
      </c>
      <c r="G2638" s="42">
        <f t="shared" si="136"/>
        <v>77.713609229038454</v>
      </c>
      <c r="H2638" s="43">
        <f t="shared" si="135"/>
        <v>1342.5606909999999</v>
      </c>
      <c r="I2638" s="57" t="s">
        <v>7381</v>
      </c>
      <c r="J2638" s="58">
        <v>1505</v>
      </c>
      <c r="K2638" s="58">
        <v>2020553.839955</v>
      </c>
      <c r="L2638" s="57" t="s">
        <v>7420</v>
      </c>
      <c r="M2638" s="57" t="s">
        <v>7418</v>
      </c>
      <c r="N2638" t="s">
        <v>10937</v>
      </c>
      <c r="O2638" s="1"/>
      <c r="P2638" s="1"/>
      <c r="Q2638" s="1"/>
      <c r="R2638" s="1"/>
      <c r="S2638" s="1"/>
      <c r="T2638" s="2">
        <v>1505</v>
      </c>
      <c r="U2638" s="2">
        <f t="shared" si="137"/>
        <v>0</v>
      </c>
    </row>
    <row r="2639" spans="1:21" ht="15" x14ac:dyDescent="0.25">
      <c r="A2639" s="49" t="s">
        <v>6845</v>
      </c>
      <c r="B2639" s="50" t="s">
        <v>5275</v>
      </c>
      <c r="C2639" s="50" t="s">
        <v>5276</v>
      </c>
      <c r="D2639" s="57" t="s">
        <v>7378</v>
      </c>
      <c r="E2639" s="51">
        <v>402</v>
      </c>
      <c r="F2639" s="51">
        <v>576739.14980400004</v>
      </c>
      <c r="G2639" s="42">
        <f t="shared" si="136"/>
        <v>22.18227499246154</v>
      </c>
      <c r="H2639" s="43">
        <f t="shared" si="135"/>
        <v>1434.6745020000001</v>
      </c>
      <c r="I2639" s="57" t="s">
        <v>7381</v>
      </c>
      <c r="J2639" s="58">
        <v>402</v>
      </c>
      <c r="K2639" s="58">
        <v>576739.14980400004</v>
      </c>
      <c r="L2639" s="57" t="s">
        <v>7420</v>
      </c>
      <c r="M2639" s="57" t="s">
        <v>7418</v>
      </c>
      <c r="N2639" t="s">
        <v>10937</v>
      </c>
      <c r="O2639" s="1"/>
      <c r="P2639" s="1"/>
      <c r="Q2639" s="1"/>
      <c r="R2639" s="1"/>
      <c r="S2639" s="1"/>
      <c r="T2639" s="2">
        <v>402</v>
      </c>
      <c r="U2639" s="2">
        <f t="shared" si="137"/>
        <v>0</v>
      </c>
    </row>
    <row r="2640" spans="1:21" ht="15" x14ac:dyDescent="0.25">
      <c r="A2640" s="49" t="s">
        <v>6845</v>
      </c>
      <c r="B2640" s="50" t="s">
        <v>5277</v>
      </c>
      <c r="C2640" s="50" t="s">
        <v>5278</v>
      </c>
      <c r="D2640" s="57" t="s">
        <v>7378</v>
      </c>
      <c r="E2640" s="51">
        <v>1397</v>
      </c>
      <c r="F2640" s="51">
        <v>1772379.0004469999</v>
      </c>
      <c r="G2640" s="42">
        <f t="shared" si="136"/>
        <v>68.168423094115383</v>
      </c>
      <c r="H2640" s="43">
        <f t="shared" si="135"/>
        <v>1268.703651</v>
      </c>
      <c r="I2640" s="57" t="s">
        <v>7381</v>
      </c>
      <c r="J2640" s="58">
        <v>1397</v>
      </c>
      <c r="K2640" s="58">
        <v>1772379.0004469999</v>
      </c>
      <c r="L2640" s="57" t="s">
        <v>7420</v>
      </c>
      <c r="M2640" s="57" t="s">
        <v>7418</v>
      </c>
      <c r="N2640" t="s">
        <v>10937</v>
      </c>
      <c r="O2640" s="1"/>
      <c r="P2640" s="1"/>
      <c r="Q2640" s="1"/>
      <c r="R2640" s="1"/>
      <c r="S2640" s="1"/>
      <c r="T2640" s="2">
        <v>1397</v>
      </c>
      <c r="U2640" s="2">
        <f t="shared" si="137"/>
        <v>0</v>
      </c>
    </row>
    <row r="2641" spans="1:21" ht="15" x14ac:dyDescent="0.25">
      <c r="A2641" s="49" t="s">
        <v>6845</v>
      </c>
      <c r="B2641" s="50" t="s">
        <v>5279</v>
      </c>
      <c r="C2641" s="50" t="s">
        <v>5280</v>
      </c>
      <c r="D2641" s="57" t="s">
        <v>7378</v>
      </c>
      <c r="E2641" s="51">
        <v>187</v>
      </c>
      <c r="F2641" s="51">
        <v>132699.210028</v>
      </c>
      <c r="G2641" s="42">
        <f t="shared" si="136"/>
        <v>5.1038157703076923</v>
      </c>
      <c r="H2641" s="43">
        <f t="shared" si="135"/>
        <v>709.621444</v>
      </c>
      <c r="I2641" s="57" t="s">
        <v>7381</v>
      </c>
      <c r="J2641" s="58">
        <v>187</v>
      </c>
      <c r="K2641" s="58">
        <v>132699.210028</v>
      </c>
      <c r="L2641" s="57" t="s">
        <v>7420</v>
      </c>
      <c r="M2641" s="57" t="s">
        <v>7418</v>
      </c>
      <c r="N2641" t="s">
        <v>10937</v>
      </c>
      <c r="O2641" s="1"/>
      <c r="P2641" s="1"/>
      <c r="Q2641" s="1"/>
      <c r="R2641" s="1"/>
      <c r="S2641" s="1"/>
      <c r="T2641" s="2">
        <v>187</v>
      </c>
      <c r="U2641" s="2">
        <f t="shared" si="137"/>
        <v>0</v>
      </c>
    </row>
    <row r="2642" spans="1:21" ht="15" x14ac:dyDescent="0.25">
      <c r="A2642" s="49" t="s">
        <v>6845</v>
      </c>
      <c r="B2642" s="50" t="s">
        <v>5281</v>
      </c>
      <c r="C2642" s="50" t="s">
        <v>5282</v>
      </c>
      <c r="D2642" s="57" t="s">
        <v>7378</v>
      </c>
      <c r="E2642" s="51">
        <v>1470</v>
      </c>
      <c r="F2642" s="51">
        <v>1585760.15976</v>
      </c>
      <c r="G2642" s="42">
        <f t="shared" si="136"/>
        <v>60.990775375384615</v>
      </c>
      <c r="H2642" s="43">
        <f t="shared" si="135"/>
        <v>1078.7484079999999</v>
      </c>
      <c r="I2642" s="57" t="s">
        <v>7381</v>
      </c>
      <c r="J2642" s="58">
        <v>1470</v>
      </c>
      <c r="K2642" s="58">
        <v>1585760.15976</v>
      </c>
      <c r="L2642" s="57" t="s">
        <v>7420</v>
      </c>
      <c r="M2642" s="57" t="s">
        <v>7418</v>
      </c>
      <c r="N2642" t="s">
        <v>10937</v>
      </c>
      <c r="O2642" s="1"/>
      <c r="P2642" s="1"/>
      <c r="Q2642" s="1"/>
      <c r="R2642" s="1"/>
      <c r="S2642" s="1"/>
      <c r="T2642" s="2">
        <v>1470</v>
      </c>
      <c r="U2642" s="2">
        <f t="shared" si="137"/>
        <v>0</v>
      </c>
    </row>
    <row r="2643" spans="1:21" ht="15" x14ac:dyDescent="0.25">
      <c r="A2643" s="49" t="s">
        <v>6845</v>
      </c>
      <c r="B2643" s="50" t="s">
        <v>5283</v>
      </c>
      <c r="C2643" s="50" t="s">
        <v>5284</v>
      </c>
      <c r="D2643" s="57" t="s">
        <v>7378</v>
      </c>
      <c r="E2643" s="51">
        <v>30799</v>
      </c>
      <c r="F2643" s="51">
        <v>33284348.866234999</v>
      </c>
      <c r="G2643" s="42">
        <f t="shared" si="136"/>
        <v>1280.1672640859615</v>
      </c>
      <c r="H2643" s="43">
        <f t="shared" si="135"/>
        <v>1080.6957649999999</v>
      </c>
      <c r="I2643" s="57" t="s">
        <v>7381</v>
      </c>
      <c r="J2643" s="58">
        <v>30799</v>
      </c>
      <c r="K2643" s="58">
        <v>33284348.866234999</v>
      </c>
      <c r="L2643" s="57" t="s">
        <v>7420</v>
      </c>
      <c r="M2643" s="57" t="s">
        <v>7418</v>
      </c>
      <c r="N2643" t="s">
        <v>10937</v>
      </c>
      <c r="O2643" s="1"/>
      <c r="P2643" s="1"/>
      <c r="Q2643" s="1"/>
      <c r="R2643" s="1"/>
      <c r="S2643" s="1"/>
      <c r="T2643" s="2">
        <v>30799</v>
      </c>
      <c r="U2643" s="2">
        <f t="shared" si="137"/>
        <v>0</v>
      </c>
    </row>
    <row r="2644" spans="1:21" ht="15" x14ac:dyDescent="0.25">
      <c r="A2644" s="49" t="s">
        <v>6845</v>
      </c>
      <c r="B2644" s="50" t="s">
        <v>5285</v>
      </c>
      <c r="C2644" s="50" t="s">
        <v>5286</v>
      </c>
      <c r="D2644" s="57" t="s">
        <v>7378</v>
      </c>
      <c r="E2644" s="51">
        <v>2</v>
      </c>
      <c r="F2644" s="51">
        <v>2953.64</v>
      </c>
      <c r="G2644" s="42">
        <f t="shared" si="136"/>
        <v>0.11360153846153846</v>
      </c>
      <c r="H2644" s="43">
        <f t="shared" si="135"/>
        <v>1476.82</v>
      </c>
      <c r="I2644" s="57" t="s">
        <v>7381</v>
      </c>
      <c r="J2644" s="58">
        <v>2</v>
      </c>
      <c r="K2644" s="58">
        <v>2953.64</v>
      </c>
      <c r="L2644" s="57" t="s">
        <v>7420</v>
      </c>
      <c r="M2644" s="57" t="s">
        <v>7418</v>
      </c>
      <c r="N2644" t="s">
        <v>10937</v>
      </c>
      <c r="O2644" s="1"/>
      <c r="P2644" s="1"/>
      <c r="Q2644" s="1"/>
      <c r="R2644" s="1"/>
      <c r="S2644" s="1"/>
      <c r="T2644" s="2">
        <v>2</v>
      </c>
      <c r="U2644" s="2">
        <f t="shared" si="137"/>
        <v>0</v>
      </c>
    </row>
    <row r="2645" spans="1:21" ht="15" x14ac:dyDescent="0.25">
      <c r="A2645" s="49" t="s">
        <v>6845</v>
      </c>
      <c r="B2645" s="50" t="s">
        <v>5287</v>
      </c>
      <c r="C2645" s="50" t="s">
        <v>5288</v>
      </c>
      <c r="D2645" s="57" t="s">
        <v>7378</v>
      </c>
      <c r="E2645" s="51">
        <v>8</v>
      </c>
      <c r="F2645" s="51">
        <v>8975.56</v>
      </c>
      <c r="G2645" s="42">
        <f t="shared" si="136"/>
        <v>0.34521384615384615</v>
      </c>
      <c r="H2645" s="43">
        <f t="shared" si="135"/>
        <v>1121.9449999999999</v>
      </c>
      <c r="I2645" s="57" t="s">
        <v>7381</v>
      </c>
      <c r="J2645" s="58">
        <v>8</v>
      </c>
      <c r="K2645" s="58">
        <v>8975.56</v>
      </c>
      <c r="L2645" s="57" t="s">
        <v>7420</v>
      </c>
      <c r="M2645" s="57" t="s">
        <v>7418</v>
      </c>
      <c r="N2645" t="s">
        <v>10937</v>
      </c>
      <c r="O2645" s="1"/>
      <c r="P2645" s="1"/>
      <c r="Q2645" s="1"/>
      <c r="R2645" s="1"/>
      <c r="S2645" s="1"/>
      <c r="T2645" s="2">
        <v>8</v>
      </c>
      <c r="U2645" s="2">
        <f t="shared" si="137"/>
        <v>0</v>
      </c>
    </row>
    <row r="2646" spans="1:21" ht="15" x14ac:dyDescent="0.25">
      <c r="A2646" s="49" t="s">
        <v>6845</v>
      </c>
      <c r="B2646" s="50" t="s">
        <v>5289</v>
      </c>
      <c r="C2646" s="50" t="s">
        <v>5290</v>
      </c>
      <c r="D2646" s="57" t="s">
        <v>7378</v>
      </c>
      <c r="E2646" s="51">
        <v>858</v>
      </c>
      <c r="F2646" s="51">
        <v>1024933.289952</v>
      </c>
      <c r="G2646" s="42">
        <f t="shared" si="136"/>
        <v>39.420511152000003</v>
      </c>
      <c r="H2646" s="43">
        <f t="shared" si="135"/>
        <v>1194.5609440000001</v>
      </c>
      <c r="I2646" s="57" t="s">
        <v>7381</v>
      </c>
      <c r="J2646" s="58">
        <v>858</v>
      </c>
      <c r="K2646" s="58">
        <v>1024933.289952</v>
      </c>
      <c r="L2646" s="57" t="s">
        <v>7420</v>
      </c>
      <c r="M2646" s="57" t="s">
        <v>7418</v>
      </c>
      <c r="N2646" t="s">
        <v>10937</v>
      </c>
      <c r="O2646" s="1"/>
      <c r="P2646" s="1"/>
      <c r="Q2646" s="1"/>
      <c r="R2646" s="1"/>
      <c r="S2646" s="1"/>
      <c r="T2646" s="2">
        <v>858</v>
      </c>
      <c r="U2646" s="2">
        <f t="shared" si="137"/>
        <v>0</v>
      </c>
    </row>
    <row r="2647" spans="1:21" ht="15" x14ac:dyDescent="0.25">
      <c r="A2647" s="49" t="s">
        <v>6845</v>
      </c>
      <c r="B2647" s="50" t="s">
        <v>5291</v>
      </c>
      <c r="C2647" s="50" t="s">
        <v>5292</v>
      </c>
      <c r="D2647" s="57" t="s">
        <v>7378</v>
      </c>
      <c r="E2647" s="51">
        <v>977</v>
      </c>
      <c r="F2647" s="51">
        <v>1399990.069967</v>
      </c>
      <c r="G2647" s="42">
        <f t="shared" si="136"/>
        <v>53.845771921807696</v>
      </c>
      <c r="H2647" s="43">
        <f t="shared" si="135"/>
        <v>1432.9478710000001</v>
      </c>
      <c r="I2647" s="57" t="s">
        <v>7381</v>
      </c>
      <c r="J2647" s="58">
        <v>977</v>
      </c>
      <c r="K2647" s="58">
        <v>1399990.069967</v>
      </c>
      <c r="L2647" s="57" t="s">
        <v>7420</v>
      </c>
      <c r="M2647" s="57" t="s">
        <v>7418</v>
      </c>
      <c r="N2647" t="s">
        <v>10937</v>
      </c>
      <c r="O2647" s="1"/>
      <c r="P2647" s="1"/>
      <c r="Q2647" s="1"/>
      <c r="R2647" s="1"/>
      <c r="S2647" s="1"/>
      <c r="T2647" s="2">
        <v>977</v>
      </c>
      <c r="U2647" s="2">
        <f t="shared" si="137"/>
        <v>0</v>
      </c>
    </row>
    <row r="2648" spans="1:21" ht="15" x14ac:dyDescent="0.25">
      <c r="A2648" s="49" t="s">
        <v>6845</v>
      </c>
      <c r="B2648" s="50" t="s">
        <v>5293</v>
      </c>
      <c r="C2648" s="50" t="s">
        <v>5294</v>
      </c>
      <c r="D2648" s="57" t="s">
        <v>7378</v>
      </c>
      <c r="E2648" s="51">
        <v>7676</v>
      </c>
      <c r="F2648" s="51">
        <v>10254483.363452001</v>
      </c>
      <c r="G2648" s="42">
        <f t="shared" si="136"/>
        <v>394.40320628661539</v>
      </c>
      <c r="H2648" s="43">
        <f t="shared" si="135"/>
        <v>1335.9149770000001</v>
      </c>
      <c r="I2648" s="57" t="s">
        <v>7381</v>
      </c>
      <c r="J2648" s="58">
        <v>7676</v>
      </c>
      <c r="K2648" s="58">
        <v>10254483.363451999</v>
      </c>
      <c r="L2648" s="57" t="s">
        <v>7420</v>
      </c>
      <c r="M2648" s="57" t="s">
        <v>7418</v>
      </c>
      <c r="N2648" t="s">
        <v>10937</v>
      </c>
      <c r="O2648" s="1"/>
      <c r="P2648" s="1"/>
      <c r="Q2648" s="1"/>
      <c r="R2648" s="1"/>
      <c r="S2648" s="1"/>
      <c r="T2648" s="2">
        <v>7676</v>
      </c>
      <c r="U2648" s="2">
        <f t="shared" si="137"/>
        <v>0</v>
      </c>
    </row>
    <row r="2649" spans="1:21" ht="15" x14ac:dyDescent="0.25">
      <c r="A2649" s="49" t="s">
        <v>6845</v>
      </c>
      <c r="B2649" s="50" t="s">
        <v>5295</v>
      </c>
      <c r="C2649" s="50" t="s">
        <v>5296</v>
      </c>
      <c r="D2649" s="57" t="s">
        <v>7378</v>
      </c>
      <c r="E2649" s="51">
        <v>212</v>
      </c>
      <c r="F2649" s="51">
        <v>259067.76003199999</v>
      </c>
      <c r="G2649" s="42">
        <f t="shared" si="136"/>
        <v>9.9641446166153838</v>
      </c>
      <c r="H2649" s="43">
        <f t="shared" si="135"/>
        <v>1222.017736</v>
      </c>
      <c r="I2649" s="57" t="s">
        <v>7381</v>
      </c>
      <c r="J2649" s="58">
        <v>212</v>
      </c>
      <c r="K2649" s="58">
        <v>259067.76003199999</v>
      </c>
      <c r="L2649" s="57" t="s">
        <v>7420</v>
      </c>
      <c r="M2649" s="57" t="s">
        <v>7418</v>
      </c>
      <c r="N2649" t="s">
        <v>10937</v>
      </c>
      <c r="O2649" s="1"/>
      <c r="P2649" s="1"/>
      <c r="Q2649" s="1"/>
      <c r="R2649" s="1"/>
      <c r="S2649" s="1"/>
      <c r="T2649" s="2">
        <v>212</v>
      </c>
      <c r="U2649" s="2">
        <f t="shared" si="137"/>
        <v>0</v>
      </c>
    </row>
    <row r="2650" spans="1:21" ht="15" x14ac:dyDescent="0.25">
      <c r="A2650" s="49" t="s">
        <v>6845</v>
      </c>
      <c r="B2650" s="50" t="s">
        <v>5297</v>
      </c>
      <c r="C2650" s="50" t="s">
        <v>5298</v>
      </c>
      <c r="D2650" s="57" t="s">
        <v>7378</v>
      </c>
      <c r="E2650" s="51">
        <v>1005</v>
      </c>
      <c r="F2650" s="51">
        <v>1168057.860135</v>
      </c>
      <c r="G2650" s="42">
        <f t="shared" si="136"/>
        <v>44.925302312884611</v>
      </c>
      <c r="H2650" s="43">
        <f t="shared" si="135"/>
        <v>1162.246627</v>
      </c>
      <c r="I2650" s="57" t="s">
        <v>7381</v>
      </c>
      <c r="J2650" s="58">
        <v>1005</v>
      </c>
      <c r="K2650" s="58">
        <v>1168057.860135</v>
      </c>
      <c r="L2650" s="57" t="s">
        <v>7420</v>
      </c>
      <c r="M2650" s="57" t="s">
        <v>7418</v>
      </c>
      <c r="N2650" t="s">
        <v>10937</v>
      </c>
      <c r="O2650" s="1"/>
      <c r="P2650" s="1"/>
      <c r="Q2650" s="1"/>
      <c r="R2650" s="1"/>
      <c r="S2650" s="1"/>
      <c r="T2650" s="2">
        <v>1005</v>
      </c>
      <c r="U2650" s="2">
        <f t="shared" si="137"/>
        <v>0</v>
      </c>
    </row>
    <row r="2651" spans="1:21" ht="15" x14ac:dyDescent="0.25">
      <c r="A2651" s="49" t="s">
        <v>6845</v>
      </c>
      <c r="B2651" s="50" t="s">
        <v>5299</v>
      </c>
      <c r="C2651" s="50" t="s">
        <v>5300</v>
      </c>
      <c r="D2651" s="57" t="s">
        <v>7378</v>
      </c>
      <c r="E2651" s="51">
        <v>196</v>
      </c>
      <c r="F2651" s="51">
        <v>239539.93</v>
      </c>
      <c r="G2651" s="42">
        <f t="shared" si="136"/>
        <v>9.2130742307692302</v>
      </c>
      <c r="H2651" s="43">
        <f t="shared" si="135"/>
        <v>1222.1424999999999</v>
      </c>
      <c r="I2651" s="57" t="s">
        <v>7381</v>
      </c>
      <c r="J2651" s="58">
        <v>196</v>
      </c>
      <c r="K2651" s="58">
        <v>239539.93</v>
      </c>
      <c r="L2651" s="57" t="s">
        <v>7420</v>
      </c>
      <c r="M2651" s="57" t="s">
        <v>7418</v>
      </c>
      <c r="N2651" t="s">
        <v>10937</v>
      </c>
      <c r="O2651" s="1"/>
      <c r="P2651" s="1"/>
      <c r="Q2651" s="1"/>
      <c r="R2651" s="1"/>
      <c r="S2651" s="1"/>
      <c r="T2651" s="2">
        <v>196</v>
      </c>
      <c r="U2651" s="2">
        <f t="shared" si="137"/>
        <v>0</v>
      </c>
    </row>
    <row r="2652" spans="1:21" ht="15" x14ac:dyDescent="0.25">
      <c r="A2652" s="49" t="s">
        <v>6845</v>
      </c>
      <c r="B2652" s="50" t="s">
        <v>5301</v>
      </c>
      <c r="C2652" s="50" t="s">
        <v>5302</v>
      </c>
      <c r="D2652" s="57" t="s">
        <v>7378</v>
      </c>
      <c r="E2652" s="51">
        <v>130</v>
      </c>
      <c r="F2652" s="51">
        <v>158853.13002000001</v>
      </c>
      <c r="G2652" s="42">
        <f t="shared" si="136"/>
        <v>6.1097357700000003</v>
      </c>
      <c r="H2652" s="43">
        <f t="shared" si="135"/>
        <v>1221.9471540000002</v>
      </c>
      <c r="I2652" s="57" t="s">
        <v>7381</v>
      </c>
      <c r="J2652" s="58">
        <v>130</v>
      </c>
      <c r="K2652" s="58">
        <v>158853.13001999998</v>
      </c>
      <c r="L2652" s="57" t="s">
        <v>7420</v>
      </c>
      <c r="M2652" s="57" t="s">
        <v>7418</v>
      </c>
      <c r="N2652" t="s">
        <v>10937</v>
      </c>
      <c r="O2652" s="1"/>
      <c r="P2652" s="1"/>
      <c r="Q2652" s="1"/>
      <c r="R2652" s="1"/>
      <c r="S2652" s="1"/>
      <c r="T2652" s="2">
        <v>130</v>
      </c>
      <c r="U2652" s="2">
        <f t="shared" si="137"/>
        <v>0</v>
      </c>
    </row>
    <row r="2653" spans="1:21" ht="15" x14ac:dyDescent="0.25">
      <c r="A2653" s="49" t="s">
        <v>6845</v>
      </c>
      <c r="B2653" s="50" t="s">
        <v>5303</v>
      </c>
      <c r="C2653" s="50" t="s">
        <v>5304</v>
      </c>
      <c r="D2653" s="57" t="s">
        <v>7378</v>
      </c>
      <c r="E2653" s="51">
        <v>483</v>
      </c>
      <c r="F2653" s="51">
        <v>549559.04992799996</v>
      </c>
      <c r="G2653" s="42">
        <f t="shared" si="136"/>
        <v>21.136886535692305</v>
      </c>
      <c r="H2653" s="43">
        <f t="shared" si="135"/>
        <v>1137.803416</v>
      </c>
      <c r="I2653" s="57" t="s">
        <v>7381</v>
      </c>
      <c r="J2653" s="58">
        <v>483</v>
      </c>
      <c r="K2653" s="58">
        <v>549559.04992799996</v>
      </c>
      <c r="L2653" s="57" t="s">
        <v>7420</v>
      </c>
      <c r="M2653" s="57" t="s">
        <v>7418</v>
      </c>
      <c r="N2653" t="s">
        <v>10937</v>
      </c>
      <c r="O2653" s="1"/>
      <c r="P2653" s="1"/>
      <c r="Q2653" s="1"/>
      <c r="R2653" s="1"/>
      <c r="S2653" s="1"/>
      <c r="T2653" s="2">
        <v>483</v>
      </c>
      <c r="U2653" s="2">
        <f t="shared" si="137"/>
        <v>0</v>
      </c>
    </row>
    <row r="2654" spans="1:21" ht="15" x14ac:dyDescent="0.25">
      <c r="A2654" s="49" t="s">
        <v>6845</v>
      </c>
      <c r="B2654" s="50" t="s">
        <v>5305</v>
      </c>
      <c r="C2654" s="50" t="s">
        <v>5306</v>
      </c>
      <c r="D2654" s="57" t="s">
        <v>7378</v>
      </c>
      <c r="E2654" s="51">
        <v>560</v>
      </c>
      <c r="F2654" s="51">
        <v>684556.99983999995</v>
      </c>
      <c r="G2654" s="42">
        <f t="shared" si="136"/>
        <v>26.329115378461537</v>
      </c>
      <c r="H2654" s="43">
        <f t="shared" si="135"/>
        <v>1222.4232139999999</v>
      </c>
      <c r="I2654" s="57" t="s">
        <v>7381</v>
      </c>
      <c r="J2654" s="58">
        <v>560</v>
      </c>
      <c r="K2654" s="58">
        <v>684556.99983999995</v>
      </c>
      <c r="L2654" s="57" t="s">
        <v>7420</v>
      </c>
      <c r="M2654" s="57" t="s">
        <v>7418</v>
      </c>
      <c r="N2654" t="s">
        <v>10937</v>
      </c>
      <c r="O2654" s="1"/>
      <c r="P2654" s="1"/>
      <c r="Q2654" s="1"/>
      <c r="R2654" s="1"/>
      <c r="S2654" s="1"/>
      <c r="T2654" s="2">
        <v>560</v>
      </c>
      <c r="U2654" s="2">
        <f t="shared" si="137"/>
        <v>0</v>
      </c>
    </row>
    <row r="2655" spans="1:21" ht="15" x14ac:dyDescent="0.25">
      <c r="A2655" s="49" t="s">
        <v>6845</v>
      </c>
      <c r="B2655" s="50" t="s">
        <v>5307</v>
      </c>
      <c r="C2655" s="50" t="s">
        <v>5308</v>
      </c>
      <c r="D2655" s="57" t="s">
        <v>7378</v>
      </c>
      <c r="E2655" s="51">
        <v>651</v>
      </c>
      <c r="F2655" s="51">
        <v>1095642.2897699999</v>
      </c>
      <c r="G2655" s="42">
        <f t="shared" si="136"/>
        <v>42.140088068076921</v>
      </c>
      <c r="H2655" s="43">
        <f t="shared" si="135"/>
        <v>1683.0142699999999</v>
      </c>
      <c r="I2655" s="57" t="s">
        <v>7381</v>
      </c>
      <c r="J2655" s="58">
        <v>651</v>
      </c>
      <c r="K2655" s="58">
        <v>1095642.2897699999</v>
      </c>
      <c r="L2655" s="57" t="s">
        <v>7420</v>
      </c>
      <c r="M2655" s="57" t="s">
        <v>7418</v>
      </c>
      <c r="N2655" t="s">
        <v>10937</v>
      </c>
      <c r="O2655" s="1"/>
      <c r="P2655" s="1"/>
      <c r="Q2655" s="1"/>
      <c r="R2655" s="1"/>
      <c r="S2655" s="1"/>
      <c r="T2655" s="2">
        <v>651</v>
      </c>
      <c r="U2655" s="2">
        <f t="shared" si="137"/>
        <v>0</v>
      </c>
    </row>
    <row r="2656" spans="1:21" ht="15" x14ac:dyDescent="0.25">
      <c r="A2656" s="49" t="s">
        <v>6845</v>
      </c>
      <c r="B2656" s="50" t="s">
        <v>5309</v>
      </c>
      <c r="C2656" s="50" t="s">
        <v>5310</v>
      </c>
      <c r="D2656" s="57" t="s">
        <v>7378</v>
      </c>
      <c r="E2656" s="51">
        <v>645</v>
      </c>
      <c r="F2656" s="51">
        <v>651318.47031</v>
      </c>
      <c r="G2656" s="42">
        <f t="shared" si="136"/>
        <v>25.050710396538463</v>
      </c>
      <c r="H2656" s="43">
        <f t="shared" si="135"/>
        <v>1009.796078</v>
      </c>
      <c r="I2656" s="57" t="s">
        <v>7381</v>
      </c>
      <c r="J2656" s="58">
        <v>645</v>
      </c>
      <c r="K2656" s="58">
        <v>651318.47031</v>
      </c>
      <c r="L2656" s="57" t="s">
        <v>7420</v>
      </c>
      <c r="M2656" s="57" t="s">
        <v>7418</v>
      </c>
      <c r="N2656" t="s">
        <v>10937</v>
      </c>
      <c r="O2656" s="1"/>
      <c r="P2656" s="1"/>
      <c r="Q2656" s="1"/>
      <c r="R2656" s="1"/>
      <c r="S2656" s="1"/>
      <c r="T2656" s="2">
        <v>645</v>
      </c>
      <c r="U2656" s="2">
        <f t="shared" si="137"/>
        <v>0</v>
      </c>
    </row>
    <row r="2657" spans="1:21" ht="15" x14ac:dyDescent="0.25">
      <c r="A2657" s="49" t="s">
        <v>6845</v>
      </c>
      <c r="B2657" s="50" t="s">
        <v>5311</v>
      </c>
      <c r="C2657" s="50" t="s">
        <v>5312</v>
      </c>
      <c r="D2657" s="57" t="s">
        <v>7378</v>
      </c>
      <c r="E2657" s="51">
        <v>70</v>
      </c>
      <c r="F2657" s="51">
        <v>69844.340020000003</v>
      </c>
      <c r="G2657" s="42">
        <f t="shared" si="136"/>
        <v>2.68632077</v>
      </c>
      <c r="H2657" s="43">
        <f t="shared" si="135"/>
        <v>997.77628600000003</v>
      </c>
      <c r="I2657" s="57" t="s">
        <v>7381</v>
      </c>
      <c r="J2657" s="58">
        <v>70</v>
      </c>
      <c r="K2657" s="58">
        <v>69844.340020000003</v>
      </c>
      <c r="L2657" s="57" t="s">
        <v>7420</v>
      </c>
      <c r="M2657" s="57" t="s">
        <v>7418</v>
      </c>
      <c r="N2657" t="s">
        <v>10937</v>
      </c>
      <c r="O2657" s="1"/>
      <c r="P2657" s="1"/>
      <c r="Q2657" s="1"/>
      <c r="R2657" s="1"/>
      <c r="S2657" s="1"/>
      <c r="T2657" s="2">
        <v>70</v>
      </c>
      <c r="U2657" s="2">
        <f t="shared" si="137"/>
        <v>0</v>
      </c>
    </row>
    <row r="2658" spans="1:21" ht="15" x14ac:dyDescent="0.25">
      <c r="A2658" s="49" t="s">
        <v>6845</v>
      </c>
      <c r="B2658" s="50" t="s">
        <v>5313</v>
      </c>
      <c r="C2658" s="50" t="s">
        <v>5314</v>
      </c>
      <c r="D2658" s="57" t="s">
        <v>7378</v>
      </c>
      <c r="E2658" s="51">
        <v>3257</v>
      </c>
      <c r="F2658" s="51">
        <v>9186844.3314149994</v>
      </c>
      <c r="G2658" s="42">
        <f t="shared" si="136"/>
        <v>353.3401665928846</v>
      </c>
      <c r="H2658" s="43">
        <f t="shared" si="135"/>
        <v>2820.6460949999996</v>
      </c>
      <c r="I2658" s="57" t="s">
        <v>7381</v>
      </c>
      <c r="J2658" s="58">
        <v>3257</v>
      </c>
      <c r="K2658" s="58">
        <v>9186844.3314150013</v>
      </c>
      <c r="L2658" s="57" t="s">
        <v>7420</v>
      </c>
      <c r="M2658" s="57" t="s">
        <v>7418</v>
      </c>
      <c r="N2658" t="s">
        <v>10937</v>
      </c>
      <c r="O2658" s="1"/>
      <c r="P2658" s="1"/>
      <c r="Q2658" s="1"/>
      <c r="R2658" s="1"/>
      <c r="S2658" s="1"/>
      <c r="T2658" s="2">
        <v>3257</v>
      </c>
      <c r="U2658" s="2">
        <f t="shared" si="137"/>
        <v>0</v>
      </c>
    </row>
    <row r="2659" spans="1:21" ht="15" x14ac:dyDescent="0.25">
      <c r="A2659" s="49" t="s">
        <v>6845</v>
      </c>
      <c r="B2659" s="50" t="s">
        <v>5315</v>
      </c>
      <c r="C2659" s="50" t="s">
        <v>5316</v>
      </c>
      <c r="D2659" s="57" t="s">
        <v>7378</v>
      </c>
      <c r="E2659" s="51">
        <v>3665</v>
      </c>
      <c r="F2659" s="51">
        <v>14778325.210355001</v>
      </c>
      <c r="G2659" s="42">
        <f t="shared" si="136"/>
        <v>568.3971234751923</v>
      </c>
      <c r="H2659" s="43">
        <f t="shared" si="135"/>
        <v>4032.285187</v>
      </c>
      <c r="I2659" s="57" t="s">
        <v>7381</v>
      </c>
      <c r="J2659" s="58">
        <v>3665</v>
      </c>
      <c r="K2659" s="58">
        <v>14778325.210354999</v>
      </c>
      <c r="L2659" s="57" t="s">
        <v>7420</v>
      </c>
      <c r="M2659" s="57" t="s">
        <v>7418</v>
      </c>
      <c r="N2659" t="s">
        <v>10937</v>
      </c>
      <c r="O2659" s="1"/>
      <c r="P2659" s="1"/>
      <c r="Q2659" s="1"/>
      <c r="R2659" s="1"/>
      <c r="S2659" s="1"/>
      <c r="T2659" s="2">
        <v>3665</v>
      </c>
      <c r="U2659" s="2">
        <f t="shared" si="137"/>
        <v>0</v>
      </c>
    </row>
    <row r="2660" spans="1:21" ht="15" x14ac:dyDescent="0.25">
      <c r="A2660" s="49" t="s">
        <v>6845</v>
      </c>
      <c r="B2660" s="50" t="s">
        <v>5317</v>
      </c>
      <c r="C2660" s="50" t="s">
        <v>5318</v>
      </c>
      <c r="D2660" s="57" t="s">
        <v>7378</v>
      </c>
      <c r="E2660" s="51">
        <v>72</v>
      </c>
      <c r="F2660" s="51">
        <v>276859.000008</v>
      </c>
      <c r="G2660" s="42">
        <f t="shared" si="136"/>
        <v>10.648423077230769</v>
      </c>
      <c r="H2660" s="43">
        <f t="shared" si="135"/>
        <v>3845.2638889999998</v>
      </c>
      <c r="I2660" s="57" t="s">
        <v>7381</v>
      </c>
      <c r="J2660" s="58">
        <v>72</v>
      </c>
      <c r="K2660" s="58">
        <v>276859.000008</v>
      </c>
      <c r="L2660" s="57" t="s">
        <v>7420</v>
      </c>
      <c r="M2660" s="57" t="s">
        <v>7418</v>
      </c>
      <c r="N2660" t="s">
        <v>10937</v>
      </c>
      <c r="O2660" s="1"/>
      <c r="P2660" s="1"/>
      <c r="Q2660" s="1"/>
      <c r="R2660" s="1"/>
      <c r="S2660" s="1"/>
      <c r="T2660" s="2">
        <v>72</v>
      </c>
      <c r="U2660" s="2">
        <f t="shared" si="137"/>
        <v>0</v>
      </c>
    </row>
    <row r="2661" spans="1:21" ht="15" x14ac:dyDescent="0.25">
      <c r="A2661" s="49" t="s">
        <v>6845</v>
      </c>
      <c r="B2661" s="50" t="s">
        <v>5319</v>
      </c>
      <c r="C2661" s="50" t="s">
        <v>5320</v>
      </c>
      <c r="D2661" s="57" t="s">
        <v>7378</v>
      </c>
      <c r="E2661" s="51">
        <v>280</v>
      </c>
      <c r="F2661" s="51">
        <v>781986.8</v>
      </c>
      <c r="G2661" s="42">
        <f t="shared" si="136"/>
        <v>30.076415384615387</v>
      </c>
      <c r="H2661" s="43">
        <f t="shared" si="135"/>
        <v>2792.81</v>
      </c>
      <c r="I2661" s="57" t="s">
        <v>7381</v>
      </c>
      <c r="J2661" s="58">
        <v>280</v>
      </c>
      <c r="K2661" s="58">
        <v>781986.79999999993</v>
      </c>
      <c r="L2661" s="57" t="s">
        <v>7420</v>
      </c>
      <c r="M2661" s="57" t="s">
        <v>7418</v>
      </c>
      <c r="N2661" t="s">
        <v>10937</v>
      </c>
      <c r="O2661" s="1"/>
      <c r="P2661" s="1"/>
      <c r="Q2661" s="1"/>
      <c r="R2661" s="1"/>
      <c r="S2661" s="1"/>
      <c r="T2661" s="2">
        <v>280</v>
      </c>
      <c r="U2661" s="2">
        <f t="shared" si="137"/>
        <v>0</v>
      </c>
    </row>
    <row r="2662" spans="1:21" ht="15" x14ac:dyDescent="0.25">
      <c r="A2662" s="49" t="s">
        <v>6845</v>
      </c>
      <c r="B2662" s="50" t="s">
        <v>5321</v>
      </c>
      <c r="C2662" s="50" t="s">
        <v>5322</v>
      </c>
      <c r="D2662" s="57" t="s">
        <v>7378</v>
      </c>
      <c r="E2662" s="51">
        <v>686</v>
      </c>
      <c r="F2662" s="51">
        <v>1231328.470246</v>
      </c>
      <c r="G2662" s="42">
        <f t="shared" si="136"/>
        <v>47.358787317153848</v>
      </c>
      <c r="H2662" s="43">
        <f t="shared" si="135"/>
        <v>1794.9394609999999</v>
      </c>
      <c r="I2662" s="57" t="s">
        <v>7381</v>
      </c>
      <c r="J2662" s="58">
        <v>686</v>
      </c>
      <c r="K2662" s="58">
        <v>1231328.470246</v>
      </c>
      <c r="L2662" s="57" t="s">
        <v>7420</v>
      </c>
      <c r="M2662" s="57" t="s">
        <v>7418</v>
      </c>
      <c r="N2662" t="s">
        <v>10937</v>
      </c>
      <c r="O2662" s="1"/>
      <c r="P2662" s="1"/>
      <c r="Q2662" s="1"/>
      <c r="R2662" s="1"/>
      <c r="S2662" s="1"/>
      <c r="T2662" s="2">
        <v>686</v>
      </c>
      <c r="U2662" s="2">
        <f t="shared" si="137"/>
        <v>0</v>
      </c>
    </row>
    <row r="2663" spans="1:21" ht="15" x14ac:dyDescent="0.25">
      <c r="A2663" s="49" t="s">
        <v>6845</v>
      </c>
      <c r="B2663" s="50" t="s">
        <v>5323</v>
      </c>
      <c r="C2663" s="50" t="s">
        <v>5324</v>
      </c>
      <c r="D2663" s="57" t="s">
        <v>7378</v>
      </c>
      <c r="E2663" s="51">
        <v>5152</v>
      </c>
      <c r="F2663" s="51">
        <v>6024794.6682559997</v>
      </c>
      <c r="G2663" s="42">
        <f t="shared" si="136"/>
        <v>231.72287185599998</v>
      </c>
      <c r="H2663" s="43">
        <f t="shared" si="135"/>
        <v>1169.408903</v>
      </c>
      <c r="I2663" s="57" t="s">
        <v>7381</v>
      </c>
      <c r="J2663" s="58">
        <v>5152</v>
      </c>
      <c r="K2663" s="58">
        <v>6024794.6682559997</v>
      </c>
      <c r="L2663" s="57" t="s">
        <v>7420</v>
      </c>
      <c r="M2663" s="57" t="s">
        <v>7418</v>
      </c>
      <c r="N2663" t="s">
        <v>10937</v>
      </c>
      <c r="O2663" s="1"/>
      <c r="P2663" s="1"/>
      <c r="Q2663" s="1"/>
      <c r="R2663" s="1"/>
      <c r="S2663" s="1"/>
      <c r="T2663" s="2">
        <v>5152</v>
      </c>
      <c r="U2663" s="2">
        <f t="shared" si="137"/>
        <v>0</v>
      </c>
    </row>
    <row r="2664" spans="1:21" ht="15" x14ac:dyDescent="0.25">
      <c r="A2664" s="49" t="s">
        <v>6845</v>
      </c>
      <c r="B2664" s="50" t="s">
        <v>5325</v>
      </c>
      <c r="C2664" s="50" t="s">
        <v>5326</v>
      </c>
      <c r="D2664" s="57" t="s">
        <v>7378</v>
      </c>
      <c r="E2664" s="51">
        <v>1446</v>
      </c>
      <c r="F2664" s="51">
        <v>1528823.680002</v>
      </c>
      <c r="G2664" s="42">
        <f t="shared" si="136"/>
        <v>58.800910769307691</v>
      </c>
      <c r="H2664" s="43">
        <f t="shared" si="135"/>
        <v>1057.277787</v>
      </c>
      <c r="I2664" s="57" t="s">
        <v>7381</v>
      </c>
      <c r="J2664" s="58">
        <v>1446</v>
      </c>
      <c r="K2664" s="58">
        <v>1528823.680002</v>
      </c>
      <c r="L2664" s="57" t="s">
        <v>7420</v>
      </c>
      <c r="M2664" s="57" t="s">
        <v>7418</v>
      </c>
      <c r="N2664" t="s">
        <v>10937</v>
      </c>
      <c r="O2664" s="1"/>
      <c r="P2664" s="1"/>
      <c r="Q2664" s="1"/>
      <c r="R2664" s="1"/>
      <c r="S2664" s="1"/>
      <c r="T2664" s="2">
        <v>1446</v>
      </c>
      <c r="U2664" s="2">
        <f t="shared" si="137"/>
        <v>0</v>
      </c>
    </row>
    <row r="2665" spans="1:21" ht="15" x14ac:dyDescent="0.25">
      <c r="A2665" s="49" t="s">
        <v>6845</v>
      </c>
      <c r="B2665" s="50" t="s">
        <v>5327</v>
      </c>
      <c r="C2665" s="50" t="s">
        <v>5328</v>
      </c>
      <c r="D2665" s="57" t="s">
        <v>7378</v>
      </c>
      <c r="E2665" s="51">
        <v>3871</v>
      </c>
      <c r="F2665" s="51">
        <v>4570061.6409489997</v>
      </c>
      <c r="G2665" s="42">
        <f t="shared" si="136"/>
        <v>175.77160157496152</v>
      </c>
      <c r="H2665" s="43">
        <f t="shared" si="135"/>
        <v>1180.5894189999999</v>
      </c>
      <c r="I2665" s="57" t="s">
        <v>7381</v>
      </c>
      <c r="J2665" s="58">
        <v>3871</v>
      </c>
      <c r="K2665" s="58">
        <v>4570061.6409489997</v>
      </c>
      <c r="L2665" s="57" t="s">
        <v>7420</v>
      </c>
      <c r="M2665" s="57" t="s">
        <v>7418</v>
      </c>
      <c r="N2665" t="s">
        <v>10937</v>
      </c>
      <c r="O2665" s="1"/>
      <c r="P2665" s="1"/>
      <c r="Q2665" s="1"/>
      <c r="R2665" s="1"/>
      <c r="S2665" s="1"/>
      <c r="T2665" s="2">
        <v>3871</v>
      </c>
      <c r="U2665" s="2">
        <f t="shared" si="137"/>
        <v>0</v>
      </c>
    </row>
    <row r="2666" spans="1:21" ht="15" x14ac:dyDescent="0.25">
      <c r="A2666" s="49" t="s">
        <v>6845</v>
      </c>
      <c r="B2666" s="50" t="s">
        <v>5329</v>
      </c>
      <c r="C2666" s="50" t="s">
        <v>5330</v>
      </c>
      <c r="D2666" s="57" t="s">
        <v>7378</v>
      </c>
      <c r="E2666" s="51">
        <v>120</v>
      </c>
      <c r="F2666" s="51">
        <v>564512.1</v>
      </c>
      <c r="G2666" s="42">
        <f t="shared" si="136"/>
        <v>21.712003846153845</v>
      </c>
      <c r="H2666" s="43">
        <f t="shared" si="135"/>
        <v>4704.2674999999999</v>
      </c>
      <c r="I2666" s="57" t="s">
        <v>7381</v>
      </c>
      <c r="J2666" s="58">
        <v>120</v>
      </c>
      <c r="K2666" s="58">
        <v>564512.1</v>
      </c>
      <c r="L2666" s="57" t="s">
        <v>7420</v>
      </c>
      <c r="M2666" s="57" t="s">
        <v>7418</v>
      </c>
      <c r="N2666" t="s">
        <v>10937</v>
      </c>
      <c r="O2666" s="1"/>
      <c r="P2666" s="1"/>
      <c r="Q2666" s="1"/>
      <c r="R2666" s="1"/>
      <c r="S2666" s="1"/>
      <c r="T2666" s="2">
        <v>120</v>
      </c>
      <c r="U2666" s="2">
        <f t="shared" si="137"/>
        <v>0</v>
      </c>
    </row>
    <row r="2667" spans="1:21" ht="15" x14ac:dyDescent="0.25">
      <c r="A2667" s="49" t="s">
        <v>6845</v>
      </c>
      <c r="B2667" s="50" t="s">
        <v>5331</v>
      </c>
      <c r="C2667" s="50" t="s">
        <v>5332</v>
      </c>
      <c r="D2667" s="57" t="s">
        <v>7378</v>
      </c>
      <c r="E2667" s="51">
        <v>3954</v>
      </c>
      <c r="F2667" s="51">
        <v>52192963.438589998</v>
      </c>
      <c r="G2667" s="42">
        <f t="shared" si="136"/>
        <v>2007.4216707149999</v>
      </c>
      <c r="H2667" s="43">
        <f t="shared" si="135"/>
        <v>13200.041335</v>
      </c>
      <c r="I2667" s="57" t="s">
        <v>7381</v>
      </c>
      <c r="J2667" s="58">
        <v>3954</v>
      </c>
      <c r="K2667" s="58">
        <v>52192963.438589998</v>
      </c>
      <c r="L2667" s="57" t="s">
        <v>7420</v>
      </c>
      <c r="M2667" s="57" t="s">
        <v>7418</v>
      </c>
      <c r="N2667" t="s">
        <v>10937</v>
      </c>
      <c r="O2667" s="1"/>
      <c r="P2667" s="1"/>
      <c r="Q2667" s="1"/>
      <c r="R2667" s="1"/>
      <c r="S2667" s="1"/>
      <c r="T2667" s="2">
        <v>3954</v>
      </c>
      <c r="U2667" s="2">
        <f t="shared" si="137"/>
        <v>0</v>
      </c>
    </row>
    <row r="2668" spans="1:21" ht="15" x14ac:dyDescent="0.25">
      <c r="A2668" s="49" t="s">
        <v>6845</v>
      </c>
      <c r="B2668" s="50" t="s">
        <v>5333</v>
      </c>
      <c r="C2668" s="50" t="s">
        <v>5334</v>
      </c>
      <c r="D2668" s="57" t="s">
        <v>7378</v>
      </c>
      <c r="E2668" s="51">
        <v>199</v>
      </c>
      <c r="F2668" s="51">
        <v>657064.76998500002</v>
      </c>
      <c r="G2668" s="42">
        <f t="shared" si="136"/>
        <v>25.271721922499999</v>
      </c>
      <c r="H2668" s="43">
        <f t="shared" si="135"/>
        <v>3301.8330150000002</v>
      </c>
      <c r="I2668" s="57" t="s">
        <v>7381</v>
      </c>
      <c r="J2668" s="58">
        <v>199</v>
      </c>
      <c r="K2668" s="58">
        <v>657064.76998500002</v>
      </c>
      <c r="L2668" s="57" t="s">
        <v>7420</v>
      </c>
      <c r="M2668" s="57" t="s">
        <v>7418</v>
      </c>
      <c r="N2668" t="s">
        <v>10937</v>
      </c>
      <c r="O2668" s="1"/>
      <c r="P2668" s="1"/>
      <c r="Q2668" s="1"/>
      <c r="R2668" s="1"/>
      <c r="S2668" s="1"/>
      <c r="T2668" s="2">
        <v>199</v>
      </c>
      <c r="U2668" s="2">
        <f t="shared" si="137"/>
        <v>0</v>
      </c>
    </row>
    <row r="2669" spans="1:21" ht="15" x14ac:dyDescent="0.25">
      <c r="A2669" s="49" t="s">
        <v>6845</v>
      </c>
      <c r="B2669" s="50" t="s">
        <v>5335</v>
      </c>
      <c r="C2669" s="50" t="s">
        <v>5336</v>
      </c>
      <c r="D2669" s="57" t="s">
        <v>7378</v>
      </c>
      <c r="E2669" s="51">
        <v>3993</v>
      </c>
      <c r="F2669" s="51">
        <v>24616614.128733002</v>
      </c>
      <c r="G2669" s="42">
        <f t="shared" si="136"/>
        <v>946.79285110511546</v>
      </c>
      <c r="H2669" s="43">
        <f t="shared" si="135"/>
        <v>6164.9421810000003</v>
      </c>
      <c r="I2669" s="57" t="s">
        <v>7381</v>
      </c>
      <c r="J2669" s="58">
        <v>3993</v>
      </c>
      <c r="K2669" s="58">
        <v>24616614.128733002</v>
      </c>
      <c r="L2669" s="57" t="s">
        <v>7420</v>
      </c>
      <c r="M2669" s="57" t="s">
        <v>7418</v>
      </c>
      <c r="N2669" t="s">
        <v>10937</v>
      </c>
      <c r="O2669" s="1"/>
      <c r="P2669" s="1"/>
      <c r="Q2669" s="1"/>
      <c r="R2669" s="1"/>
      <c r="S2669" s="1"/>
      <c r="T2669" s="2">
        <v>3993</v>
      </c>
      <c r="U2669" s="2">
        <f t="shared" si="137"/>
        <v>0</v>
      </c>
    </row>
    <row r="2670" spans="1:21" ht="15" x14ac:dyDescent="0.25">
      <c r="A2670" s="49" t="s">
        <v>6845</v>
      </c>
      <c r="B2670" s="50" t="s">
        <v>5337</v>
      </c>
      <c r="C2670" s="50" t="s">
        <v>5338</v>
      </c>
      <c r="D2670" s="57" t="s">
        <v>7378</v>
      </c>
      <c r="E2670" s="51">
        <v>9154</v>
      </c>
      <c r="F2670" s="51">
        <v>61792462.380864002</v>
      </c>
      <c r="G2670" s="42">
        <f t="shared" si="136"/>
        <v>2376.6331684947695</v>
      </c>
      <c r="H2670" s="43">
        <f t="shared" si="135"/>
        <v>6750.3236160000006</v>
      </c>
      <c r="I2670" s="57" t="s">
        <v>7381</v>
      </c>
      <c r="J2670" s="58">
        <v>9154</v>
      </c>
      <c r="K2670" s="58">
        <v>61792462.380863994</v>
      </c>
      <c r="L2670" s="57" t="s">
        <v>7420</v>
      </c>
      <c r="M2670" s="57" t="s">
        <v>7418</v>
      </c>
      <c r="N2670" t="s">
        <v>10937</v>
      </c>
      <c r="O2670" s="1"/>
      <c r="P2670" s="1"/>
      <c r="Q2670" s="1"/>
      <c r="R2670" s="1"/>
      <c r="S2670" s="1"/>
      <c r="T2670" s="2">
        <v>9154</v>
      </c>
      <c r="U2670" s="2">
        <f t="shared" si="137"/>
        <v>0</v>
      </c>
    </row>
    <row r="2671" spans="1:21" ht="15" x14ac:dyDescent="0.25">
      <c r="A2671" s="49" t="s">
        <v>6845</v>
      </c>
      <c r="B2671" s="50" t="s">
        <v>5339</v>
      </c>
      <c r="C2671" s="50" t="s">
        <v>5340</v>
      </c>
      <c r="D2671" s="57" t="s">
        <v>7378</v>
      </c>
      <c r="E2671" s="51">
        <v>1214</v>
      </c>
      <c r="F2671" s="51">
        <v>15533291.85048</v>
      </c>
      <c r="G2671" s="42">
        <f t="shared" si="136"/>
        <v>597.43430194153848</v>
      </c>
      <c r="H2671" s="43">
        <f t="shared" si="135"/>
        <v>12795.133319999999</v>
      </c>
      <c r="I2671" s="57" t="s">
        <v>7381</v>
      </c>
      <c r="J2671" s="58">
        <v>1214</v>
      </c>
      <c r="K2671" s="58">
        <v>15533291.850480001</v>
      </c>
      <c r="L2671" s="57" t="s">
        <v>7420</v>
      </c>
      <c r="M2671" s="57" t="s">
        <v>7418</v>
      </c>
      <c r="N2671" t="s">
        <v>10937</v>
      </c>
      <c r="O2671" s="1"/>
      <c r="P2671" s="1"/>
      <c r="Q2671" s="1"/>
      <c r="R2671" s="1"/>
      <c r="S2671" s="1"/>
      <c r="T2671" s="2">
        <v>1214</v>
      </c>
      <c r="U2671" s="2">
        <f t="shared" si="137"/>
        <v>0</v>
      </c>
    </row>
    <row r="2672" spans="1:21" ht="15" x14ac:dyDescent="0.25">
      <c r="A2672" s="49" t="s">
        <v>6845</v>
      </c>
      <c r="B2672" s="50" t="s">
        <v>5341</v>
      </c>
      <c r="C2672" s="50" t="s">
        <v>5342</v>
      </c>
      <c r="D2672" s="57" t="s">
        <v>7378</v>
      </c>
      <c r="E2672" s="51">
        <v>1298</v>
      </c>
      <c r="F2672" s="51">
        <v>6029740.5600960003</v>
      </c>
      <c r="G2672" s="42">
        <f t="shared" si="136"/>
        <v>231.91309846523077</v>
      </c>
      <c r="H2672" s="43">
        <f t="shared" si="135"/>
        <v>4645.4087520000003</v>
      </c>
      <c r="I2672" s="57" t="s">
        <v>7381</v>
      </c>
      <c r="J2672" s="58">
        <v>1298</v>
      </c>
      <c r="K2672" s="58">
        <v>6029740.5600960003</v>
      </c>
      <c r="L2672" s="57" t="s">
        <v>7420</v>
      </c>
      <c r="M2672" s="57" t="s">
        <v>7418</v>
      </c>
      <c r="N2672" t="s">
        <v>10937</v>
      </c>
      <c r="O2672" s="1"/>
      <c r="P2672" s="1"/>
      <c r="Q2672" s="1"/>
      <c r="R2672" s="1"/>
      <c r="S2672" s="1"/>
      <c r="T2672" s="2">
        <v>1298</v>
      </c>
      <c r="U2672" s="2">
        <f t="shared" si="137"/>
        <v>0</v>
      </c>
    </row>
    <row r="2673" spans="1:21" ht="15" x14ac:dyDescent="0.25">
      <c r="A2673" s="49" t="s">
        <v>6845</v>
      </c>
      <c r="B2673" s="50" t="s">
        <v>5343</v>
      </c>
      <c r="C2673" s="50" t="s">
        <v>5344</v>
      </c>
      <c r="D2673" s="57" t="s">
        <v>7378</v>
      </c>
      <c r="E2673" s="51">
        <v>1166</v>
      </c>
      <c r="F2673" s="51">
        <v>5429720.4004779998</v>
      </c>
      <c r="G2673" s="42">
        <f t="shared" si="136"/>
        <v>208.8354000183846</v>
      </c>
      <c r="H2673" s="43">
        <f t="shared" si="135"/>
        <v>4656.7070329999997</v>
      </c>
      <c r="I2673" s="57" t="s">
        <v>7381</v>
      </c>
      <c r="J2673" s="58">
        <v>1166</v>
      </c>
      <c r="K2673" s="58">
        <v>5429720.4004779998</v>
      </c>
      <c r="L2673" s="57" t="s">
        <v>7420</v>
      </c>
      <c r="M2673" s="57" t="s">
        <v>7418</v>
      </c>
      <c r="N2673" t="s">
        <v>10937</v>
      </c>
      <c r="O2673" s="1"/>
      <c r="P2673" s="1"/>
      <c r="Q2673" s="1"/>
      <c r="R2673" s="1"/>
      <c r="S2673" s="1"/>
      <c r="T2673" s="2">
        <v>1166</v>
      </c>
      <c r="U2673" s="2">
        <f t="shared" si="137"/>
        <v>0</v>
      </c>
    </row>
    <row r="2674" spans="1:21" ht="15" x14ac:dyDescent="0.25">
      <c r="A2674" s="49" t="s">
        <v>6845</v>
      </c>
      <c r="B2674" s="50" t="s">
        <v>5345</v>
      </c>
      <c r="C2674" s="50" t="s">
        <v>5346</v>
      </c>
      <c r="D2674" s="57" t="s">
        <v>7378</v>
      </c>
      <c r="E2674" s="51">
        <v>149</v>
      </c>
      <c r="F2674" s="51">
        <v>3478747.2799689998</v>
      </c>
      <c r="G2674" s="42">
        <f t="shared" si="136"/>
        <v>133.79797230649999</v>
      </c>
      <c r="H2674" s="43">
        <f t="shared" si="135"/>
        <v>23347.297180999998</v>
      </c>
      <c r="I2674" s="57" t="s">
        <v>7381</v>
      </c>
      <c r="J2674" s="58">
        <v>149</v>
      </c>
      <c r="K2674" s="58">
        <v>3478747.2799690003</v>
      </c>
      <c r="L2674" s="57" t="s">
        <v>7420</v>
      </c>
      <c r="M2674" s="57" t="s">
        <v>7418</v>
      </c>
      <c r="N2674" t="s">
        <v>10937</v>
      </c>
      <c r="O2674" s="1"/>
      <c r="P2674" s="1"/>
      <c r="Q2674" s="1"/>
      <c r="R2674" s="1"/>
      <c r="S2674" s="1"/>
      <c r="T2674" s="2">
        <v>149</v>
      </c>
      <c r="U2674" s="2">
        <f t="shared" si="137"/>
        <v>0</v>
      </c>
    </row>
    <row r="2675" spans="1:21" ht="15" x14ac:dyDescent="0.25">
      <c r="A2675" s="49" t="s">
        <v>6845</v>
      </c>
      <c r="B2675" s="50" t="s">
        <v>5347</v>
      </c>
      <c r="C2675" s="50" t="s">
        <v>5348</v>
      </c>
      <c r="D2675" s="57" t="s">
        <v>7378</v>
      </c>
      <c r="E2675" s="51">
        <v>115</v>
      </c>
      <c r="F2675" s="51">
        <v>277878.35997500003</v>
      </c>
      <c r="G2675" s="42">
        <f t="shared" si="136"/>
        <v>10.687629229807694</v>
      </c>
      <c r="H2675" s="43">
        <f t="shared" si="135"/>
        <v>2416.3335650000004</v>
      </c>
      <c r="I2675" s="57" t="s">
        <v>7381</v>
      </c>
      <c r="J2675" s="58">
        <v>115</v>
      </c>
      <c r="K2675" s="58">
        <v>277878.35997499997</v>
      </c>
      <c r="L2675" s="57" t="s">
        <v>7420</v>
      </c>
      <c r="M2675" s="57" t="s">
        <v>7418</v>
      </c>
      <c r="N2675" t="s">
        <v>10937</v>
      </c>
      <c r="O2675" s="1"/>
      <c r="P2675" s="1"/>
      <c r="Q2675" s="1"/>
      <c r="R2675" s="1"/>
      <c r="S2675" s="1"/>
      <c r="T2675" s="2">
        <v>115</v>
      </c>
      <c r="U2675" s="2">
        <f t="shared" si="137"/>
        <v>0</v>
      </c>
    </row>
    <row r="2676" spans="1:21" ht="15" x14ac:dyDescent="0.25">
      <c r="A2676" s="49" t="s">
        <v>6845</v>
      </c>
      <c r="B2676" s="50" t="s">
        <v>5349</v>
      </c>
      <c r="C2676" s="50" t="s">
        <v>5350</v>
      </c>
      <c r="D2676" s="57" t="s">
        <v>7378</v>
      </c>
      <c r="E2676" s="51">
        <v>27</v>
      </c>
      <c r="F2676" s="51">
        <v>155419.53999300001</v>
      </c>
      <c r="G2676" s="42">
        <f t="shared" si="136"/>
        <v>5.9776746151153848</v>
      </c>
      <c r="H2676" s="43">
        <f t="shared" si="135"/>
        <v>5756.2792590000008</v>
      </c>
      <c r="I2676" s="57" t="s">
        <v>7381</v>
      </c>
      <c r="J2676" s="58">
        <v>27</v>
      </c>
      <c r="K2676" s="58">
        <v>155419.53999299998</v>
      </c>
      <c r="L2676" s="57" t="s">
        <v>7420</v>
      </c>
      <c r="M2676" s="57" t="s">
        <v>7418</v>
      </c>
      <c r="N2676" t="s">
        <v>10937</v>
      </c>
      <c r="O2676" s="1"/>
      <c r="P2676" s="1"/>
      <c r="Q2676" s="1"/>
      <c r="R2676" s="1"/>
      <c r="S2676" s="1"/>
      <c r="T2676" s="2">
        <v>27</v>
      </c>
      <c r="U2676" s="2">
        <f t="shared" si="137"/>
        <v>0</v>
      </c>
    </row>
    <row r="2677" spans="1:21" ht="15" x14ac:dyDescent="0.25">
      <c r="A2677" s="49" t="s">
        <v>6845</v>
      </c>
      <c r="B2677" s="50" t="s">
        <v>5351</v>
      </c>
      <c r="C2677" s="50" t="s">
        <v>5352</v>
      </c>
      <c r="D2677" s="57" t="s">
        <v>7378</v>
      </c>
      <c r="E2677" s="51">
        <v>296</v>
      </c>
      <c r="F2677" s="51">
        <v>5040632.1201280002</v>
      </c>
      <c r="G2677" s="42">
        <f t="shared" si="136"/>
        <v>193.87046615876923</v>
      </c>
      <c r="H2677" s="43">
        <f t="shared" si="135"/>
        <v>17029.162568</v>
      </c>
      <c r="I2677" s="57" t="s">
        <v>7381</v>
      </c>
      <c r="J2677" s="58">
        <v>296</v>
      </c>
      <c r="K2677" s="58">
        <v>5040632.1201280002</v>
      </c>
      <c r="L2677" s="57" t="s">
        <v>7420</v>
      </c>
      <c r="M2677" s="57" t="s">
        <v>7418</v>
      </c>
      <c r="N2677" t="s">
        <v>10937</v>
      </c>
      <c r="O2677" s="1"/>
      <c r="P2677" s="1"/>
      <c r="Q2677" s="1"/>
      <c r="R2677" s="1"/>
      <c r="S2677" s="1"/>
      <c r="T2677" s="2">
        <v>296</v>
      </c>
      <c r="U2677" s="2">
        <f t="shared" si="137"/>
        <v>0</v>
      </c>
    </row>
    <row r="2678" spans="1:21" ht="15" x14ac:dyDescent="0.25">
      <c r="A2678" s="49" t="s">
        <v>6845</v>
      </c>
      <c r="B2678" s="50" t="s">
        <v>5353</v>
      </c>
      <c r="C2678" s="50" t="s">
        <v>5354</v>
      </c>
      <c r="D2678" s="57" t="s">
        <v>7378</v>
      </c>
      <c r="E2678" s="51">
        <v>1802</v>
      </c>
      <c r="F2678" s="51">
        <v>5296723.669214</v>
      </c>
      <c r="G2678" s="42">
        <f t="shared" si="136"/>
        <v>203.72014112361538</v>
      </c>
      <c r="H2678" s="43">
        <f t="shared" si="135"/>
        <v>2939.358307</v>
      </c>
      <c r="I2678" s="57" t="s">
        <v>7381</v>
      </c>
      <c r="J2678" s="58">
        <v>1802</v>
      </c>
      <c r="K2678" s="58">
        <v>5296723.669214</v>
      </c>
      <c r="L2678" s="57" t="s">
        <v>7420</v>
      </c>
      <c r="M2678" s="57" t="s">
        <v>7418</v>
      </c>
      <c r="N2678" t="s">
        <v>10937</v>
      </c>
      <c r="O2678" s="1"/>
      <c r="P2678" s="1"/>
      <c r="Q2678" s="1"/>
      <c r="R2678" s="1"/>
      <c r="S2678" s="1"/>
      <c r="T2678" s="2">
        <v>1802</v>
      </c>
      <c r="U2678" s="2">
        <f t="shared" si="137"/>
        <v>0</v>
      </c>
    </row>
    <row r="2679" spans="1:21" ht="15" x14ac:dyDescent="0.25">
      <c r="A2679" s="49" t="s">
        <v>6845</v>
      </c>
      <c r="B2679" s="50" t="s">
        <v>5355</v>
      </c>
      <c r="C2679" s="50" t="s">
        <v>5356</v>
      </c>
      <c r="D2679" s="57" t="s">
        <v>7378</v>
      </c>
      <c r="E2679" s="51">
        <v>2049</v>
      </c>
      <c r="F2679" s="51">
        <v>71638653.149442002</v>
      </c>
      <c r="G2679" s="42">
        <f t="shared" si="136"/>
        <v>2755.3328134400772</v>
      </c>
      <c r="H2679" s="43">
        <f t="shared" si="135"/>
        <v>34962.739458000004</v>
      </c>
      <c r="I2679" s="57" t="s">
        <v>7381</v>
      </c>
      <c r="J2679" s="58">
        <v>2049</v>
      </c>
      <c r="K2679" s="58">
        <v>71638653.149441987</v>
      </c>
      <c r="L2679" s="57" t="s">
        <v>7420</v>
      </c>
      <c r="M2679" s="57" t="s">
        <v>7418</v>
      </c>
      <c r="N2679" t="s">
        <v>10937</v>
      </c>
      <c r="O2679" s="1"/>
      <c r="P2679" s="1"/>
      <c r="Q2679" s="1"/>
      <c r="R2679" s="1"/>
      <c r="S2679" s="1"/>
      <c r="T2679" s="2">
        <v>2049</v>
      </c>
      <c r="U2679" s="2">
        <f t="shared" si="137"/>
        <v>0</v>
      </c>
    </row>
    <row r="2680" spans="1:21" ht="15" x14ac:dyDescent="0.25">
      <c r="A2680" s="49" t="s">
        <v>6845</v>
      </c>
      <c r="B2680" s="50" t="s">
        <v>5357</v>
      </c>
      <c r="C2680" s="50" t="s">
        <v>5358</v>
      </c>
      <c r="D2680" s="57" t="s">
        <v>7378</v>
      </c>
      <c r="E2680" s="51">
        <v>655</v>
      </c>
      <c r="F2680" s="51">
        <v>910399.33967999998</v>
      </c>
      <c r="G2680" s="42">
        <f t="shared" si="136"/>
        <v>35.015359218461541</v>
      </c>
      <c r="H2680" s="43">
        <f t="shared" si="135"/>
        <v>1389.922656</v>
      </c>
      <c r="I2680" s="57" t="s">
        <v>7381</v>
      </c>
      <c r="J2680" s="58">
        <v>655</v>
      </c>
      <c r="K2680" s="58">
        <v>910399.33967999998</v>
      </c>
      <c r="L2680" s="57" t="s">
        <v>7420</v>
      </c>
      <c r="M2680" s="57" t="s">
        <v>7418</v>
      </c>
      <c r="N2680" t="s">
        <v>10937</v>
      </c>
      <c r="O2680" s="1"/>
      <c r="P2680" s="1"/>
      <c r="Q2680" s="1"/>
      <c r="R2680" s="1"/>
      <c r="S2680" s="1"/>
      <c r="T2680" s="2">
        <v>655</v>
      </c>
      <c r="U2680" s="2">
        <f t="shared" si="137"/>
        <v>0</v>
      </c>
    </row>
    <row r="2681" spans="1:21" ht="15" x14ac:dyDescent="0.25">
      <c r="A2681" s="49" t="s">
        <v>6845</v>
      </c>
      <c r="B2681" s="50" t="s">
        <v>5359</v>
      </c>
      <c r="C2681" s="50" t="s">
        <v>5360</v>
      </c>
      <c r="D2681" s="57" t="s">
        <v>7378</v>
      </c>
      <c r="E2681" s="51">
        <v>2245</v>
      </c>
      <c r="F2681" s="51">
        <v>3817896.5696</v>
      </c>
      <c r="G2681" s="42">
        <f t="shared" si="136"/>
        <v>146.84217575384616</v>
      </c>
      <c r="H2681" s="43">
        <f t="shared" si="135"/>
        <v>1700.6220800000001</v>
      </c>
      <c r="I2681" s="57" t="s">
        <v>7381</v>
      </c>
      <c r="J2681" s="58">
        <v>2245</v>
      </c>
      <c r="K2681" s="58">
        <v>3817896.5696</v>
      </c>
      <c r="L2681" s="57" t="s">
        <v>7420</v>
      </c>
      <c r="M2681" s="57" t="s">
        <v>7418</v>
      </c>
      <c r="N2681" t="s">
        <v>10937</v>
      </c>
      <c r="O2681" s="1"/>
      <c r="P2681" s="1"/>
      <c r="Q2681" s="1"/>
      <c r="R2681" s="1"/>
      <c r="S2681" s="1"/>
      <c r="T2681" s="2">
        <v>2245</v>
      </c>
      <c r="U2681" s="2">
        <f t="shared" si="137"/>
        <v>0</v>
      </c>
    </row>
    <row r="2682" spans="1:21" ht="15" x14ac:dyDescent="0.25">
      <c r="A2682" s="49" t="s">
        <v>6845</v>
      </c>
      <c r="B2682" s="50" t="s">
        <v>5361</v>
      </c>
      <c r="C2682" s="50" t="s">
        <v>5362</v>
      </c>
      <c r="D2682" s="57" t="s">
        <v>7378</v>
      </c>
      <c r="E2682" s="51">
        <v>1258</v>
      </c>
      <c r="F2682" s="51">
        <v>4052958.4304800001</v>
      </c>
      <c r="G2682" s="42">
        <f t="shared" si="136"/>
        <v>155.88301655692308</v>
      </c>
      <c r="H2682" s="43">
        <f t="shared" si="135"/>
        <v>3221.7475600000002</v>
      </c>
      <c r="I2682" s="57" t="s">
        <v>7381</v>
      </c>
      <c r="J2682" s="58">
        <v>1258</v>
      </c>
      <c r="K2682" s="58">
        <v>4052958.4304799996</v>
      </c>
      <c r="L2682" s="57" t="s">
        <v>7420</v>
      </c>
      <c r="M2682" s="57" t="s">
        <v>7418</v>
      </c>
      <c r="N2682" t="s">
        <v>10937</v>
      </c>
      <c r="O2682" s="1"/>
      <c r="P2682" s="1"/>
      <c r="Q2682" s="1"/>
      <c r="R2682" s="1"/>
      <c r="S2682" s="1"/>
      <c r="T2682" s="2">
        <v>1258</v>
      </c>
      <c r="U2682" s="2">
        <f t="shared" si="137"/>
        <v>0</v>
      </c>
    </row>
    <row r="2683" spans="1:21" ht="15" x14ac:dyDescent="0.25">
      <c r="A2683" s="49" t="s">
        <v>6845</v>
      </c>
      <c r="B2683" s="50" t="s">
        <v>5363</v>
      </c>
      <c r="C2683" s="50" t="s">
        <v>5364</v>
      </c>
      <c r="D2683" s="57" t="s">
        <v>7378</v>
      </c>
      <c r="E2683" s="51">
        <v>150</v>
      </c>
      <c r="F2683" s="51">
        <v>132853.56</v>
      </c>
      <c r="G2683" s="42">
        <f t="shared" si="136"/>
        <v>5.1097523076923075</v>
      </c>
      <c r="H2683" s="43">
        <f t="shared" si="135"/>
        <v>885.69039999999995</v>
      </c>
      <c r="I2683" s="57" t="s">
        <v>7381</v>
      </c>
      <c r="J2683" s="58">
        <v>150</v>
      </c>
      <c r="K2683" s="58">
        <v>132853.56</v>
      </c>
      <c r="L2683" s="57" t="s">
        <v>7420</v>
      </c>
      <c r="M2683" s="57" t="s">
        <v>7418</v>
      </c>
      <c r="N2683" t="s">
        <v>10937</v>
      </c>
      <c r="O2683" s="1"/>
      <c r="P2683" s="1"/>
      <c r="Q2683" s="1"/>
      <c r="R2683" s="1"/>
      <c r="S2683" s="1"/>
      <c r="T2683" s="2">
        <v>150</v>
      </c>
      <c r="U2683" s="2">
        <f t="shared" si="137"/>
        <v>0</v>
      </c>
    </row>
    <row r="2684" spans="1:21" ht="15" x14ac:dyDescent="0.25">
      <c r="A2684" s="49" t="s">
        <v>6845</v>
      </c>
      <c r="B2684" s="50" t="s">
        <v>5365</v>
      </c>
      <c r="C2684" s="50" t="s">
        <v>5366</v>
      </c>
      <c r="D2684" s="57" t="s">
        <v>7378</v>
      </c>
      <c r="E2684" s="51">
        <v>3145</v>
      </c>
      <c r="F2684" s="51">
        <v>13946292.140385</v>
      </c>
      <c r="G2684" s="42">
        <f t="shared" si="136"/>
        <v>536.39585155326927</v>
      </c>
      <c r="H2684" s="43">
        <f t="shared" si="135"/>
        <v>4434.433113</v>
      </c>
      <c r="I2684" s="57" t="s">
        <v>7381</v>
      </c>
      <c r="J2684" s="58">
        <v>3145</v>
      </c>
      <c r="K2684" s="58">
        <v>13946292.140385</v>
      </c>
      <c r="L2684" s="57" t="s">
        <v>7420</v>
      </c>
      <c r="M2684" s="57" t="s">
        <v>7418</v>
      </c>
      <c r="N2684" t="s">
        <v>10937</v>
      </c>
      <c r="O2684" s="1"/>
      <c r="P2684" s="1"/>
      <c r="Q2684" s="1"/>
      <c r="R2684" s="1"/>
      <c r="S2684" s="1"/>
      <c r="T2684" s="2">
        <v>3145</v>
      </c>
      <c r="U2684" s="2">
        <f t="shared" si="137"/>
        <v>0</v>
      </c>
    </row>
    <row r="2685" spans="1:21" ht="15" x14ac:dyDescent="0.25">
      <c r="A2685" s="49" t="s">
        <v>6845</v>
      </c>
      <c r="B2685" s="50" t="s">
        <v>5367</v>
      </c>
      <c r="C2685" s="50" t="s">
        <v>5368</v>
      </c>
      <c r="D2685" s="57" t="s">
        <v>7378</v>
      </c>
      <c r="E2685" s="51">
        <v>2180</v>
      </c>
      <c r="F2685" s="51">
        <v>3967919.18034</v>
      </c>
      <c r="G2685" s="42">
        <f t="shared" si="136"/>
        <v>152.61227616692307</v>
      </c>
      <c r="H2685" s="43">
        <f t="shared" si="135"/>
        <v>1820.1464129999999</v>
      </c>
      <c r="I2685" s="57" t="s">
        <v>7381</v>
      </c>
      <c r="J2685" s="58">
        <v>2180</v>
      </c>
      <c r="K2685" s="58">
        <v>3967919.1803399995</v>
      </c>
      <c r="L2685" s="57" t="s">
        <v>7420</v>
      </c>
      <c r="M2685" s="57" t="s">
        <v>7418</v>
      </c>
      <c r="N2685" t="s">
        <v>10937</v>
      </c>
      <c r="O2685" s="1"/>
      <c r="P2685" s="1"/>
      <c r="Q2685" s="1"/>
      <c r="R2685" s="1"/>
      <c r="S2685" s="1"/>
      <c r="T2685" s="2">
        <v>2180</v>
      </c>
      <c r="U2685" s="2">
        <f t="shared" si="137"/>
        <v>0</v>
      </c>
    </row>
    <row r="2686" spans="1:21" ht="15" x14ac:dyDescent="0.25">
      <c r="A2686" s="49" t="s">
        <v>6845</v>
      </c>
      <c r="B2686" s="50" t="s">
        <v>5369</v>
      </c>
      <c r="C2686" s="50" t="s">
        <v>5370</v>
      </c>
      <c r="D2686" s="57" t="s">
        <v>7378</v>
      </c>
      <c r="E2686" s="51">
        <v>85</v>
      </c>
      <c r="F2686" s="51">
        <v>130873.219985</v>
      </c>
      <c r="G2686" s="42">
        <f t="shared" si="136"/>
        <v>5.0335853840384619</v>
      </c>
      <c r="H2686" s="43">
        <f t="shared" si="135"/>
        <v>1539.684941</v>
      </c>
      <c r="I2686" s="57" t="s">
        <v>7381</v>
      </c>
      <c r="J2686" s="58">
        <v>85</v>
      </c>
      <c r="K2686" s="58">
        <v>130873.219985</v>
      </c>
      <c r="L2686" s="57" t="s">
        <v>7420</v>
      </c>
      <c r="M2686" s="57" t="s">
        <v>7418</v>
      </c>
      <c r="N2686" t="s">
        <v>10937</v>
      </c>
      <c r="O2686" s="1"/>
      <c r="P2686" s="1"/>
      <c r="Q2686" s="1"/>
      <c r="R2686" s="1"/>
      <c r="S2686" s="1"/>
      <c r="T2686" s="2">
        <v>85</v>
      </c>
      <c r="U2686" s="2">
        <f t="shared" si="137"/>
        <v>0</v>
      </c>
    </row>
    <row r="2687" spans="1:21" ht="15" x14ac:dyDescent="0.25">
      <c r="A2687" s="49" t="s">
        <v>6845</v>
      </c>
      <c r="B2687" s="50" t="s">
        <v>5371</v>
      </c>
      <c r="C2687" s="50" t="s">
        <v>5372</v>
      </c>
      <c r="D2687" s="57" t="s">
        <v>7378</v>
      </c>
      <c r="E2687" s="51">
        <v>1554</v>
      </c>
      <c r="F2687" s="51">
        <v>10562474.250258001</v>
      </c>
      <c r="G2687" s="42">
        <f t="shared" si="136"/>
        <v>406.24900962530774</v>
      </c>
      <c r="H2687" s="43">
        <f t="shared" si="135"/>
        <v>6796.9589770000002</v>
      </c>
      <c r="I2687" s="57" t="s">
        <v>7381</v>
      </c>
      <c r="J2687" s="58">
        <v>1554</v>
      </c>
      <c r="K2687" s="58">
        <v>10562474.250258001</v>
      </c>
      <c r="L2687" s="57" t="s">
        <v>7420</v>
      </c>
      <c r="M2687" s="57" t="s">
        <v>7418</v>
      </c>
      <c r="N2687" t="s">
        <v>10937</v>
      </c>
      <c r="O2687" s="1"/>
      <c r="P2687" s="1"/>
      <c r="Q2687" s="1"/>
      <c r="R2687" s="1"/>
      <c r="S2687" s="1"/>
      <c r="T2687" s="2">
        <v>1554</v>
      </c>
      <c r="U2687" s="2">
        <f t="shared" si="137"/>
        <v>0</v>
      </c>
    </row>
    <row r="2688" spans="1:21" ht="15" x14ac:dyDescent="0.25">
      <c r="A2688" s="49" t="s">
        <v>6845</v>
      </c>
      <c r="B2688" s="50" t="s">
        <v>5373</v>
      </c>
      <c r="C2688" s="50" t="s">
        <v>5374</v>
      </c>
      <c r="D2688" s="57" t="s">
        <v>7378</v>
      </c>
      <c r="E2688" s="51">
        <v>3349</v>
      </c>
      <c r="F2688" s="51">
        <v>4610211.169338</v>
      </c>
      <c r="G2688" s="42">
        <f t="shared" si="136"/>
        <v>177.3158142053077</v>
      </c>
      <c r="H2688" s="43">
        <f t="shared" si="135"/>
        <v>1376.5933620000001</v>
      </c>
      <c r="I2688" s="57" t="s">
        <v>7381</v>
      </c>
      <c r="J2688" s="58">
        <v>3349</v>
      </c>
      <c r="K2688" s="58">
        <v>4610211.169338</v>
      </c>
      <c r="L2688" s="57" t="s">
        <v>7420</v>
      </c>
      <c r="M2688" s="57" t="s">
        <v>7418</v>
      </c>
      <c r="N2688" t="s">
        <v>10937</v>
      </c>
      <c r="O2688" s="1"/>
      <c r="P2688" s="1"/>
      <c r="Q2688" s="1"/>
      <c r="R2688" s="1"/>
      <c r="S2688" s="1"/>
      <c r="T2688" s="2">
        <v>3349</v>
      </c>
      <c r="U2688" s="2">
        <f t="shared" si="137"/>
        <v>0</v>
      </c>
    </row>
    <row r="2689" spans="1:21" ht="15" x14ac:dyDescent="0.25">
      <c r="A2689" s="49" t="s">
        <v>6845</v>
      </c>
      <c r="B2689" s="50" t="s">
        <v>5375</v>
      </c>
      <c r="C2689" s="50" t="s">
        <v>5376</v>
      </c>
      <c r="D2689" s="57" t="s">
        <v>7378</v>
      </c>
      <c r="E2689" s="51">
        <v>180</v>
      </c>
      <c r="F2689" s="51">
        <v>210511.42992</v>
      </c>
      <c r="G2689" s="42">
        <f t="shared" si="136"/>
        <v>8.0965934584615376</v>
      </c>
      <c r="H2689" s="43">
        <f t="shared" si="135"/>
        <v>1169.507944</v>
      </c>
      <c r="I2689" s="57" t="s">
        <v>7381</v>
      </c>
      <c r="J2689" s="58">
        <v>180</v>
      </c>
      <c r="K2689" s="58">
        <v>210511.42992</v>
      </c>
      <c r="L2689" s="57" t="s">
        <v>7420</v>
      </c>
      <c r="M2689" s="57" t="s">
        <v>7418</v>
      </c>
      <c r="N2689" t="s">
        <v>10937</v>
      </c>
      <c r="O2689" s="1"/>
      <c r="P2689" s="1"/>
      <c r="Q2689" s="1"/>
      <c r="R2689" s="1"/>
      <c r="S2689" s="1"/>
      <c r="T2689" s="2">
        <v>180</v>
      </c>
      <c r="U2689" s="2">
        <f t="shared" si="137"/>
        <v>0</v>
      </c>
    </row>
    <row r="2690" spans="1:21" ht="15" x14ac:dyDescent="0.25">
      <c r="A2690" s="49" t="s">
        <v>6845</v>
      </c>
      <c r="B2690" s="50" t="s">
        <v>5377</v>
      </c>
      <c r="C2690" s="50" t="s">
        <v>5378</v>
      </c>
      <c r="D2690" s="57" t="s">
        <v>7378</v>
      </c>
      <c r="E2690" s="51">
        <v>3599</v>
      </c>
      <c r="F2690" s="51">
        <v>15650170.518901</v>
      </c>
      <c r="G2690" s="42">
        <f t="shared" si="136"/>
        <v>601.92963534234616</v>
      </c>
      <c r="H2690" s="43">
        <f t="shared" si="135"/>
        <v>4348.4774989999996</v>
      </c>
      <c r="I2690" s="57" t="s">
        <v>7381</v>
      </c>
      <c r="J2690" s="58">
        <v>3599</v>
      </c>
      <c r="K2690" s="58">
        <v>15650170.518900998</v>
      </c>
      <c r="L2690" s="57" t="s">
        <v>7420</v>
      </c>
      <c r="M2690" s="57" t="s">
        <v>7418</v>
      </c>
      <c r="N2690" t="s">
        <v>10937</v>
      </c>
      <c r="O2690" s="1"/>
      <c r="P2690" s="1"/>
      <c r="Q2690" s="1"/>
      <c r="R2690" s="1"/>
      <c r="S2690" s="1"/>
      <c r="T2690" s="2">
        <v>3599</v>
      </c>
      <c r="U2690" s="2">
        <f t="shared" si="137"/>
        <v>0</v>
      </c>
    </row>
    <row r="2691" spans="1:21" ht="15" x14ac:dyDescent="0.25">
      <c r="A2691" s="49" t="s">
        <v>6845</v>
      </c>
      <c r="B2691" s="50" t="s">
        <v>5379</v>
      </c>
      <c r="C2691" s="50" t="s">
        <v>5380</v>
      </c>
      <c r="D2691" s="57" t="s">
        <v>7378</v>
      </c>
      <c r="E2691" s="51">
        <v>5458</v>
      </c>
      <c r="F2691" s="51">
        <v>21034226.299479999</v>
      </c>
      <c r="G2691" s="42">
        <f t="shared" si="136"/>
        <v>809.00870382615381</v>
      </c>
      <c r="H2691" s="43">
        <f t="shared" si="135"/>
        <v>3853.8340599999997</v>
      </c>
      <c r="I2691" s="57" t="s">
        <v>7381</v>
      </c>
      <c r="J2691" s="58">
        <v>5458</v>
      </c>
      <c r="K2691" s="58">
        <v>21034226.299480002</v>
      </c>
      <c r="L2691" s="57" t="s">
        <v>7420</v>
      </c>
      <c r="M2691" s="57" t="s">
        <v>7418</v>
      </c>
      <c r="N2691" t="s">
        <v>10937</v>
      </c>
      <c r="O2691" s="1"/>
      <c r="P2691" s="1"/>
      <c r="Q2691" s="1"/>
      <c r="R2691" s="1"/>
      <c r="S2691" s="1"/>
      <c r="T2691" s="2">
        <v>5458</v>
      </c>
      <c r="U2691" s="2">
        <f t="shared" si="137"/>
        <v>0</v>
      </c>
    </row>
    <row r="2692" spans="1:21" ht="15" x14ac:dyDescent="0.25">
      <c r="A2692" s="49" t="s">
        <v>6845</v>
      </c>
      <c r="B2692" s="50" t="s">
        <v>5381</v>
      </c>
      <c r="C2692" s="50" t="s">
        <v>5382</v>
      </c>
      <c r="D2692" s="57" t="s">
        <v>7378</v>
      </c>
      <c r="E2692" s="51">
        <v>496</v>
      </c>
      <c r="F2692" s="51">
        <v>1248655.3602080001</v>
      </c>
      <c r="G2692" s="42">
        <f t="shared" si="136"/>
        <v>48.025206161846157</v>
      </c>
      <c r="H2692" s="43">
        <f t="shared" si="135"/>
        <v>2517.450323</v>
      </c>
      <c r="I2692" s="57" t="s">
        <v>7381</v>
      </c>
      <c r="J2692" s="58">
        <v>496</v>
      </c>
      <c r="K2692" s="58">
        <v>1248655.3602080001</v>
      </c>
      <c r="L2692" s="57" t="s">
        <v>7420</v>
      </c>
      <c r="M2692" s="57" t="s">
        <v>7418</v>
      </c>
      <c r="N2692" t="s">
        <v>10937</v>
      </c>
      <c r="O2692" s="1"/>
      <c r="P2692" s="1"/>
      <c r="Q2692" s="1"/>
      <c r="R2692" s="1"/>
      <c r="S2692" s="1"/>
      <c r="T2692" s="2">
        <v>496</v>
      </c>
      <c r="U2692" s="2">
        <f t="shared" si="137"/>
        <v>0</v>
      </c>
    </row>
    <row r="2693" spans="1:21" ht="15" x14ac:dyDescent="0.25">
      <c r="A2693" s="49" t="s">
        <v>6845</v>
      </c>
      <c r="B2693" s="50" t="s">
        <v>5383</v>
      </c>
      <c r="C2693" s="50" t="s">
        <v>5384</v>
      </c>
      <c r="D2693" s="57" t="s">
        <v>7378</v>
      </c>
      <c r="E2693" s="51">
        <v>125</v>
      </c>
      <c r="F2693" s="51">
        <v>210379.48</v>
      </c>
      <c r="G2693" s="42">
        <f t="shared" si="136"/>
        <v>8.0915184615384614</v>
      </c>
      <c r="H2693" s="43">
        <f t="shared" ref="H2693:H2756" si="138">IFERROR(F2693/E2693,0)</f>
        <v>1683.03584</v>
      </c>
      <c r="I2693" s="57" t="s">
        <v>7381</v>
      </c>
      <c r="J2693" s="58">
        <v>125</v>
      </c>
      <c r="K2693" s="58">
        <v>210379.48</v>
      </c>
      <c r="L2693" s="57" t="s">
        <v>7420</v>
      </c>
      <c r="M2693" s="57" t="s">
        <v>7418</v>
      </c>
      <c r="N2693" t="s">
        <v>10937</v>
      </c>
      <c r="O2693" s="1"/>
      <c r="P2693" s="1"/>
      <c r="Q2693" s="1"/>
      <c r="R2693" s="1"/>
      <c r="S2693" s="1"/>
      <c r="T2693" s="2">
        <v>125</v>
      </c>
      <c r="U2693" s="2">
        <f t="shared" si="137"/>
        <v>0</v>
      </c>
    </row>
    <row r="2694" spans="1:21" ht="15" x14ac:dyDescent="0.25">
      <c r="A2694" s="49" t="s">
        <v>6845</v>
      </c>
      <c r="B2694" s="50" t="s">
        <v>5385</v>
      </c>
      <c r="C2694" s="50" t="s">
        <v>5386</v>
      </c>
      <c r="D2694" s="57" t="s">
        <v>7378</v>
      </c>
      <c r="E2694" s="51">
        <v>295</v>
      </c>
      <c r="F2694" s="51">
        <v>801091.26996499998</v>
      </c>
      <c r="G2694" s="42">
        <f t="shared" ref="G2694:G2757" si="139">+F2694/$G$1</f>
        <v>30.811202690961537</v>
      </c>
      <c r="H2694" s="43">
        <f t="shared" si="138"/>
        <v>2715.563627</v>
      </c>
      <c r="I2694" s="57" t="s">
        <v>7381</v>
      </c>
      <c r="J2694" s="58">
        <v>295</v>
      </c>
      <c r="K2694" s="58">
        <v>801091.26996499998</v>
      </c>
      <c r="L2694" s="57" t="s">
        <v>7420</v>
      </c>
      <c r="M2694" s="57" t="s">
        <v>7418</v>
      </c>
      <c r="N2694" t="s">
        <v>10937</v>
      </c>
      <c r="O2694" s="1"/>
      <c r="P2694" s="1"/>
      <c r="Q2694" s="1"/>
      <c r="R2694" s="1"/>
      <c r="S2694" s="1"/>
      <c r="T2694" s="2">
        <v>295</v>
      </c>
      <c r="U2694" s="2">
        <f t="shared" ref="U2694:U2757" si="140">+E2694-T2694</f>
        <v>0</v>
      </c>
    </row>
    <row r="2695" spans="1:21" ht="15" x14ac:dyDescent="0.25">
      <c r="A2695" s="49" t="s">
        <v>6845</v>
      </c>
      <c r="B2695" s="50" t="s">
        <v>5387</v>
      </c>
      <c r="C2695" s="50" t="s">
        <v>5388</v>
      </c>
      <c r="D2695" s="57" t="s">
        <v>7378</v>
      </c>
      <c r="E2695" s="51">
        <v>301</v>
      </c>
      <c r="F2695" s="51">
        <v>588525.26002199994</v>
      </c>
      <c r="G2695" s="42">
        <f t="shared" si="139"/>
        <v>22.635586923923075</v>
      </c>
      <c r="H2695" s="43">
        <f t="shared" si="138"/>
        <v>1955.2334219999998</v>
      </c>
      <c r="I2695" s="57" t="s">
        <v>7381</v>
      </c>
      <c r="J2695" s="58">
        <v>301</v>
      </c>
      <c r="K2695" s="58">
        <v>588525.26002199994</v>
      </c>
      <c r="L2695" s="57" t="s">
        <v>7420</v>
      </c>
      <c r="M2695" s="57" t="s">
        <v>7418</v>
      </c>
      <c r="N2695" t="s">
        <v>10937</v>
      </c>
      <c r="O2695" s="1"/>
      <c r="P2695" s="1"/>
      <c r="Q2695" s="1"/>
      <c r="R2695" s="1"/>
      <c r="S2695" s="1"/>
      <c r="T2695" s="2">
        <v>301</v>
      </c>
      <c r="U2695" s="2">
        <f t="shared" si="140"/>
        <v>0</v>
      </c>
    </row>
    <row r="2696" spans="1:21" ht="15" x14ac:dyDescent="0.25">
      <c r="A2696" s="49" t="s">
        <v>6845</v>
      </c>
      <c r="B2696" s="50" t="s">
        <v>5389</v>
      </c>
      <c r="C2696" s="50" t="s">
        <v>5390</v>
      </c>
      <c r="D2696" s="57" t="s">
        <v>7378</v>
      </c>
      <c r="E2696" s="51">
        <v>189</v>
      </c>
      <c r="F2696" s="51">
        <v>342959.70996000001</v>
      </c>
      <c r="G2696" s="42">
        <f t="shared" si="139"/>
        <v>13.190758075384617</v>
      </c>
      <c r="H2696" s="43">
        <f t="shared" si="138"/>
        <v>1814.6016400000001</v>
      </c>
      <c r="I2696" s="57" t="s">
        <v>7381</v>
      </c>
      <c r="J2696" s="58">
        <v>189</v>
      </c>
      <c r="K2696" s="58">
        <v>342959.70996000001</v>
      </c>
      <c r="L2696" s="57" t="s">
        <v>7420</v>
      </c>
      <c r="M2696" s="57" t="s">
        <v>7418</v>
      </c>
      <c r="N2696" t="s">
        <v>10937</v>
      </c>
      <c r="O2696" s="1"/>
      <c r="P2696" s="1"/>
      <c r="Q2696" s="1"/>
      <c r="R2696" s="1"/>
      <c r="S2696" s="1"/>
      <c r="T2696" s="2">
        <v>189</v>
      </c>
      <c r="U2696" s="2">
        <f t="shared" si="140"/>
        <v>0</v>
      </c>
    </row>
    <row r="2697" spans="1:21" ht="15" x14ac:dyDescent="0.25">
      <c r="A2697" s="49" t="s">
        <v>6845</v>
      </c>
      <c r="B2697" s="50" t="s">
        <v>5391</v>
      </c>
      <c r="C2697" s="50" t="s">
        <v>5392</v>
      </c>
      <c r="D2697" s="57" t="s">
        <v>7378</v>
      </c>
      <c r="E2697" s="51">
        <v>173</v>
      </c>
      <c r="F2697" s="51">
        <v>170403.02001499999</v>
      </c>
      <c r="G2697" s="42">
        <f t="shared" si="139"/>
        <v>6.55396230826923</v>
      </c>
      <c r="H2697" s="43">
        <f t="shared" si="138"/>
        <v>984.98855499999991</v>
      </c>
      <c r="I2697" s="57" t="s">
        <v>7381</v>
      </c>
      <c r="J2697" s="58">
        <v>173</v>
      </c>
      <c r="K2697" s="58">
        <v>170403.02001500002</v>
      </c>
      <c r="L2697" s="57" t="s">
        <v>7420</v>
      </c>
      <c r="M2697" s="57" t="s">
        <v>7418</v>
      </c>
      <c r="N2697" t="s">
        <v>10937</v>
      </c>
      <c r="O2697" s="1"/>
      <c r="P2697" s="1"/>
      <c r="Q2697" s="1"/>
      <c r="R2697" s="1"/>
      <c r="S2697" s="1"/>
      <c r="T2697" s="2">
        <v>173</v>
      </c>
      <c r="U2697" s="2">
        <f t="shared" si="140"/>
        <v>0</v>
      </c>
    </row>
    <row r="2698" spans="1:21" ht="15" x14ac:dyDescent="0.25">
      <c r="A2698" s="49" t="s">
        <v>6845</v>
      </c>
      <c r="B2698" s="50" t="s">
        <v>5393</v>
      </c>
      <c r="C2698" s="50" t="s">
        <v>5394</v>
      </c>
      <c r="D2698" s="57" t="s">
        <v>7378</v>
      </c>
      <c r="E2698" s="51">
        <v>30</v>
      </c>
      <c r="F2698" s="51">
        <v>37397.58999</v>
      </c>
      <c r="G2698" s="42">
        <f t="shared" si="139"/>
        <v>1.4383688457692307</v>
      </c>
      <c r="H2698" s="43">
        <f t="shared" si="138"/>
        <v>1246.586333</v>
      </c>
      <c r="I2698" s="57" t="s">
        <v>7381</v>
      </c>
      <c r="J2698" s="58">
        <v>30</v>
      </c>
      <c r="K2698" s="58">
        <v>37397.58999</v>
      </c>
      <c r="L2698" s="57" t="s">
        <v>7420</v>
      </c>
      <c r="M2698" s="57" t="s">
        <v>7418</v>
      </c>
      <c r="N2698" t="s">
        <v>10937</v>
      </c>
      <c r="O2698" s="1"/>
      <c r="P2698" s="1"/>
      <c r="Q2698" s="1"/>
      <c r="R2698" s="1"/>
      <c r="S2698" s="1"/>
      <c r="T2698" s="2">
        <v>30</v>
      </c>
      <c r="U2698" s="2">
        <f t="shared" si="140"/>
        <v>0</v>
      </c>
    </row>
    <row r="2699" spans="1:21" ht="15" x14ac:dyDescent="0.25">
      <c r="A2699" s="49" t="s">
        <v>6845</v>
      </c>
      <c r="B2699" s="50" t="s">
        <v>5395</v>
      </c>
      <c r="C2699" s="50" t="s">
        <v>5396</v>
      </c>
      <c r="D2699" s="57" t="s">
        <v>7378</v>
      </c>
      <c r="E2699" s="51">
        <v>1196</v>
      </c>
      <c r="F2699" s="51">
        <v>3292254.940312</v>
      </c>
      <c r="G2699" s="42">
        <f t="shared" si="139"/>
        <v>126.625190012</v>
      </c>
      <c r="H2699" s="43">
        <f t="shared" si="138"/>
        <v>2752.7215219999998</v>
      </c>
      <c r="I2699" s="57" t="s">
        <v>7381</v>
      </c>
      <c r="J2699" s="58">
        <v>1196</v>
      </c>
      <c r="K2699" s="58">
        <v>3292254.940312</v>
      </c>
      <c r="L2699" s="57" t="s">
        <v>7420</v>
      </c>
      <c r="M2699" s="57" t="s">
        <v>7418</v>
      </c>
      <c r="N2699" t="s">
        <v>10937</v>
      </c>
      <c r="O2699" s="1"/>
      <c r="P2699" s="1"/>
      <c r="Q2699" s="1"/>
      <c r="R2699" s="1"/>
      <c r="S2699" s="1"/>
      <c r="T2699" s="2">
        <v>1196</v>
      </c>
      <c r="U2699" s="2">
        <f t="shared" si="140"/>
        <v>0</v>
      </c>
    </row>
    <row r="2700" spans="1:21" ht="15" x14ac:dyDescent="0.25">
      <c r="A2700" s="49" t="s">
        <v>6845</v>
      </c>
      <c r="B2700" s="50" t="s">
        <v>5397</v>
      </c>
      <c r="C2700" s="50" t="s">
        <v>5398</v>
      </c>
      <c r="D2700" s="57" t="s">
        <v>7378</v>
      </c>
      <c r="E2700" s="51">
        <v>240</v>
      </c>
      <c r="F2700" s="51">
        <v>891550.98</v>
      </c>
      <c r="G2700" s="42">
        <f t="shared" si="139"/>
        <v>34.29042230769231</v>
      </c>
      <c r="H2700" s="43">
        <f t="shared" si="138"/>
        <v>3714.7957499999998</v>
      </c>
      <c r="I2700" s="57" t="s">
        <v>7381</v>
      </c>
      <c r="J2700" s="58">
        <v>240</v>
      </c>
      <c r="K2700" s="58">
        <v>891550.9800000001</v>
      </c>
      <c r="L2700" s="57" t="s">
        <v>7420</v>
      </c>
      <c r="M2700" s="57" t="s">
        <v>7418</v>
      </c>
      <c r="N2700" t="s">
        <v>10937</v>
      </c>
      <c r="O2700" s="1"/>
      <c r="P2700" s="1"/>
      <c r="Q2700" s="1"/>
      <c r="R2700" s="1"/>
      <c r="S2700" s="1"/>
      <c r="T2700" s="2">
        <v>240</v>
      </c>
      <c r="U2700" s="2">
        <f t="shared" si="140"/>
        <v>0</v>
      </c>
    </row>
    <row r="2701" spans="1:21" ht="15" x14ac:dyDescent="0.25">
      <c r="A2701" s="49" t="s">
        <v>6845</v>
      </c>
      <c r="B2701" s="50" t="s">
        <v>5399</v>
      </c>
      <c r="C2701" s="50" t="s">
        <v>5400</v>
      </c>
      <c r="D2701" s="57" t="s">
        <v>7378</v>
      </c>
      <c r="E2701" s="51">
        <v>512</v>
      </c>
      <c r="F2701" s="51">
        <v>1033475.93984</v>
      </c>
      <c r="G2701" s="42">
        <f t="shared" si="139"/>
        <v>39.749074609230767</v>
      </c>
      <c r="H2701" s="43">
        <f t="shared" si="138"/>
        <v>2018.507695</v>
      </c>
      <c r="I2701" s="57" t="s">
        <v>7381</v>
      </c>
      <c r="J2701" s="58">
        <v>512</v>
      </c>
      <c r="K2701" s="58">
        <v>1033475.93984</v>
      </c>
      <c r="L2701" s="57" t="s">
        <v>7420</v>
      </c>
      <c r="M2701" s="57" t="s">
        <v>7418</v>
      </c>
      <c r="N2701" t="s">
        <v>10937</v>
      </c>
      <c r="O2701" s="1"/>
      <c r="P2701" s="1"/>
      <c r="Q2701" s="1"/>
      <c r="R2701" s="1"/>
      <c r="S2701" s="1"/>
      <c r="T2701" s="2">
        <v>512</v>
      </c>
      <c r="U2701" s="2">
        <f t="shared" si="140"/>
        <v>0</v>
      </c>
    </row>
    <row r="2702" spans="1:21" ht="15" x14ac:dyDescent="0.25">
      <c r="A2702" s="49" t="s">
        <v>6845</v>
      </c>
      <c r="B2702" s="50" t="s">
        <v>5401</v>
      </c>
      <c r="C2702" s="50" t="s">
        <v>5402</v>
      </c>
      <c r="D2702" s="57" t="s">
        <v>7378</v>
      </c>
      <c r="E2702" s="51">
        <v>3100</v>
      </c>
      <c r="F2702" s="51">
        <v>3535146.6713999999</v>
      </c>
      <c r="G2702" s="42">
        <f t="shared" si="139"/>
        <v>135.96717966923077</v>
      </c>
      <c r="H2702" s="43">
        <f t="shared" si="138"/>
        <v>1140.3698939999999</v>
      </c>
      <c r="I2702" s="57" t="s">
        <v>7381</v>
      </c>
      <c r="J2702" s="58">
        <v>3100</v>
      </c>
      <c r="K2702" s="58">
        <v>3535146.6713999994</v>
      </c>
      <c r="L2702" s="57" t="s">
        <v>7420</v>
      </c>
      <c r="M2702" s="57" t="s">
        <v>7418</v>
      </c>
      <c r="N2702" t="s">
        <v>10937</v>
      </c>
      <c r="O2702" s="1"/>
      <c r="P2702" s="1"/>
      <c r="Q2702" s="1"/>
      <c r="R2702" s="1"/>
      <c r="S2702" s="1"/>
      <c r="T2702" s="2">
        <v>3100</v>
      </c>
      <c r="U2702" s="2">
        <f t="shared" si="140"/>
        <v>0</v>
      </c>
    </row>
    <row r="2703" spans="1:21" ht="15" x14ac:dyDescent="0.25">
      <c r="A2703" s="49" t="s">
        <v>6845</v>
      </c>
      <c r="B2703" s="50" t="s">
        <v>5403</v>
      </c>
      <c r="C2703" s="50" t="s">
        <v>5404</v>
      </c>
      <c r="D2703" s="57" t="s">
        <v>7378</v>
      </c>
      <c r="E2703" s="51">
        <v>4716</v>
      </c>
      <c r="F2703" s="51">
        <v>5543965.2898439998</v>
      </c>
      <c r="G2703" s="42">
        <f t="shared" si="139"/>
        <v>213.22943422476922</v>
      </c>
      <c r="H2703" s="43">
        <f t="shared" si="138"/>
        <v>1175.565159</v>
      </c>
      <c r="I2703" s="57" t="s">
        <v>7381</v>
      </c>
      <c r="J2703" s="58">
        <v>4716</v>
      </c>
      <c r="K2703" s="58">
        <v>5543965.2898439998</v>
      </c>
      <c r="L2703" s="57" t="s">
        <v>7420</v>
      </c>
      <c r="M2703" s="57" t="s">
        <v>7418</v>
      </c>
      <c r="N2703" t="s">
        <v>10937</v>
      </c>
      <c r="O2703" s="1"/>
      <c r="P2703" s="1"/>
      <c r="Q2703" s="1"/>
      <c r="R2703" s="1"/>
      <c r="S2703" s="1"/>
      <c r="T2703" s="2">
        <v>4716</v>
      </c>
      <c r="U2703" s="2">
        <f t="shared" si="140"/>
        <v>0</v>
      </c>
    </row>
    <row r="2704" spans="1:21" ht="15" x14ac:dyDescent="0.25">
      <c r="A2704" s="49" t="s">
        <v>6845</v>
      </c>
      <c r="B2704" s="50" t="s">
        <v>5405</v>
      </c>
      <c r="C2704" s="50" t="s">
        <v>5406</v>
      </c>
      <c r="D2704" s="57" t="s">
        <v>7378</v>
      </c>
      <c r="E2704" s="51">
        <v>2170</v>
      </c>
      <c r="F2704" s="51">
        <v>2549545.14983</v>
      </c>
      <c r="G2704" s="42">
        <f t="shared" si="139"/>
        <v>98.059428839615379</v>
      </c>
      <c r="H2704" s="43">
        <f t="shared" si="138"/>
        <v>1174.9055989999999</v>
      </c>
      <c r="I2704" s="57" t="s">
        <v>7381</v>
      </c>
      <c r="J2704" s="58">
        <v>2170</v>
      </c>
      <c r="K2704" s="58">
        <v>2549545.14983</v>
      </c>
      <c r="L2704" s="57" t="s">
        <v>7420</v>
      </c>
      <c r="M2704" s="57" t="s">
        <v>7418</v>
      </c>
      <c r="N2704" t="s">
        <v>10937</v>
      </c>
      <c r="O2704" s="1"/>
      <c r="P2704" s="1"/>
      <c r="Q2704" s="1"/>
      <c r="R2704" s="1"/>
      <c r="S2704" s="1"/>
      <c r="T2704" s="2">
        <v>2170</v>
      </c>
      <c r="U2704" s="2">
        <f t="shared" si="140"/>
        <v>0</v>
      </c>
    </row>
    <row r="2705" spans="1:21" ht="15" x14ac:dyDescent="0.25">
      <c r="A2705" s="49" t="s">
        <v>6845</v>
      </c>
      <c r="B2705" s="50" t="s">
        <v>5407</v>
      </c>
      <c r="C2705" s="50" t="s">
        <v>5408</v>
      </c>
      <c r="D2705" s="57" t="s">
        <v>7378</v>
      </c>
      <c r="E2705" s="51">
        <v>1500</v>
      </c>
      <c r="F2705" s="51">
        <v>1573932.63</v>
      </c>
      <c r="G2705" s="42">
        <f t="shared" si="139"/>
        <v>60.535870384615379</v>
      </c>
      <c r="H2705" s="43">
        <f t="shared" si="138"/>
        <v>1049.2884199999999</v>
      </c>
      <c r="I2705" s="57" t="s">
        <v>7381</v>
      </c>
      <c r="J2705" s="58">
        <v>1500</v>
      </c>
      <c r="K2705" s="58">
        <v>1573932.6300000001</v>
      </c>
      <c r="L2705" s="57" t="s">
        <v>7420</v>
      </c>
      <c r="M2705" s="57" t="s">
        <v>7418</v>
      </c>
      <c r="N2705" t="s">
        <v>10937</v>
      </c>
      <c r="O2705" s="1"/>
      <c r="P2705" s="1"/>
      <c r="Q2705" s="1"/>
      <c r="R2705" s="1"/>
      <c r="S2705" s="1"/>
      <c r="T2705" s="2">
        <v>1500</v>
      </c>
      <c r="U2705" s="2">
        <f t="shared" si="140"/>
        <v>0</v>
      </c>
    </row>
    <row r="2706" spans="1:21" ht="15" x14ac:dyDescent="0.25">
      <c r="A2706" s="49" t="s">
        <v>6845</v>
      </c>
      <c r="B2706" s="50" t="s">
        <v>5409</v>
      </c>
      <c r="C2706" s="50" t="s">
        <v>5410</v>
      </c>
      <c r="D2706" s="57" t="s">
        <v>7378</v>
      </c>
      <c r="E2706" s="51">
        <v>531</v>
      </c>
      <c r="F2706" s="51">
        <v>910586.08012499998</v>
      </c>
      <c r="G2706" s="42">
        <f t="shared" si="139"/>
        <v>35.022541543269227</v>
      </c>
      <c r="H2706" s="43">
        <f t="shared" si="138"/>
        <v>1714.851375</v>
      </c>
      <c r="I2706" s="57" t="s">
        <v>7381</v>
      </c>
      <c r="J2706" s="58">
        <v>531</v>
      </c>
      <c r="K2706" s="58">
        <v>910586.08012499998</v>
      </c>
      <c r="L2706" s="57" t="s">
        <v>7420</v>
      </c>
      <c r="M2706" s="57" t="s">
        <v>7418</v>
      </c>
      <c r="N2706" t="s">
        <v>10937</v>
      </c>
      <c r="O2706" s="1"/>
      <c r="P2706" s="1"/>
      <c r="Q2706" s="1"/>
      <c r="R2706" s="1"/>
      <c r="S2706" s="1"/>
      <c r="T2706" s="2">
        <v>531</v>
      </c>
      <c r="U2706" s="2">
        <f t="shared" si="140"/>
        <v>0</v>
      </c>
    </row>
    <row r="2707" spans="1:21" ht="15" x14ac:dyDescent="0.25">
      <c r="A2707" s="49" t="s">
        <v>6845</v>
      </c>
      <c r="B2707" s="50" t="s">
        <v>5411</v>
      </c>
      <c r="C2707" s="50" t="s">
        <v>5412</v>
      </c>
      <c r="D2707" s="57" t="s">
        <v>7378</v>
      </c>
      <c r="E2707" s="51">
        <v>1656</v>
      </c>
      <c r="F2707" s="51">
        <v>1914757.059528</v>
      </c>
      <c r="G2707" s="42">
        <f t="shared" si="139"/>
        <v>73.644502289538465</v>
      </c>
      <c r="H2707" s="43">
        <f t="shared" si="138"/>
        <v>1156.254263</v>
      </c>
      <c r="I2707" s="57" t="s">
        <v>7381</v>
      </c>
      <c r="J2707" s="58">
        <v>1656</v>
      </c>
      <c r="K2707" s="58">
        <v>1914757.059528</v>
      </c>
      <c r="L2707" s="57" t="s">
        <v>7420</v>
      </c>
      <c r="M2707" s="57" t="s">
        <v>7418</v>
      </c>
      <c r="N2707" t="s">
        <v>10937</v>
      </c>
      <c r="O2707" s="1"/>
      <c r="P2707" s="1"/>
      <c r="Q2707" s="1"/>
      <c r="R2707" s="1"/>
      <c r="S2707" s="1"/>
      <c r="T2707" s="2">
        <v>1656</v>
      </c>
      <c r="U2707" s="2">
        <f t="shared" si="140"/>
        <v>0</v>
      </c>
    </row>
    <row r="2708" spans="1:21" ht="15" x14ac:dyDescent="0.25">
      <c r="A2708" s="49" t="s">
        <v>6845</v>
      </c>
      <c r="B2708" s="50" t="s">
        <v>5413</v>
      </c>
      <c r="C2708" s="50" t="s">
        <v>5414</v>
      </c>
      <c r="D2708" s="57" t="s">
        <v>7378</v>
      </c>
      <c r="E2708" s="51">
        <v>270</v>
      </c>
      <c r="F2708" s="51">
        <v>579654.96993000002</v>
      </c>
      <c r="G2708" s="42">
        <f t="shared" si="139"/>
        <v>22.294421920384615</v>
      </c>
      <c r="H2708" s="43">
        <f t="shared" si="138"/>
        <v>2146.8702590000003</v>
      </c>
      <c r="I2708" s="57" t="s">
        <v>7381</v>
      </c>
      <c r="J2708" s="58">
        <v>270</v>
      </c>
      <c r="K2708" s="58">
        <v>579654.9699299999</v>
      </c>
      <c r="L2708" s="57" t="s">
        <v>7420</v>
      </c>
      <c r="M2708" s="57" t="s">
        <v>7418</v>
      </c>
      <c r="N2708" t="s">
        <v>10937</v>
      </c>
      <c r="O2708" s="1"/>
      <c r="P2708" s="1"/>
      <c r="Q2708" s="1"/>
      <c r="R2708" s="1"/>
      <c r="S2708" s="1"/>
      <c r="T2708" s="2">
        <v>270</v>
      </c>
      <c r="U2708" s="2">
        <f t="shared" si="140"/>
        <v>0</v>
      </c>
    </row>
    <row r="2709" spans="1:21" ht="15" x14ac:dyDescent="0.25">
      <c r="A2709" s="49" t="s">
        <v>6845</v>
      </c>
      <c r="B2709" s="50" t="s">
        <v>5415</v>
      </c>
      <c r="C2709" s="50" t="s">
        <v>5416</v>
      </c>
      <c r="D2709" s="57" t="s">
        <v>7378</v>
      </c>
      <c r="E2709" s="51">
        <v>100</v>
      </c>
      <c r="F2709" s="51">
        <v>149665.89000000001</v>
      </c>
      <c r="G2709" s="42">
        <f t="shared" si="139"/>
        <v>5.7563803846153849</v>
      </c>
      <c r="H2709" s="43">
        <f t="shared" si="138"/>
        <v>1496.6589000000001</v>
      </c>
      <c r="I2709" s="57" t="s">
        <v>7381</v>
      </c>
      <c r="J2709" s="58">
        <v>100</v>
      </c>
      <c r="K2709" s="58">
        <v>149665.88999999998</v>
      </c>
      <c r="L2709" s="57" t="s">
        <v>7420</v>
      </c>
      <c r="M2709" s="57" t="s">
        <v>7418</v>
      </c>
      <c r="N2709" t="s">
        <v>10937</v>
      </c>
      <c r="O2709" s="1"/>
      <c r="P2709" s="1"/>
      <c r="Q2709" s="1"/>
      <c r="R2709" s="1"/>
      <c r="S2709" s="1"/>
      <c r="T2709" s="2">
        <v>100</v>
      </c>
      <c r="U2709" s="2">
        <f t="shared" si="140"/>
        <v>0</v>
      </c>
    </row>
    <row r="2710" spans="1:21" ht="15" x14ac:dyDescent="0.25">
      <c r="A2710" s="49" t="s">
        <v>6845</v>
      </c>
      <c r="B2710" s="50" t="s">
        <v>5417</v>
      </c>
      <c r="C2710" s="50" t="s">
        <v>5418</v>
      </c>
      <c r="D2710" s="57" t="s">
        <v>7378</v>
      </c>
      <c r="E2710" s="51">
        <v>1148</v>
      </c>
      <c r="F2710" s="51">
        <v>5992869.6201919997</v>
      </c>
      <c r="G2710" s="42">
        <f t="shared" si="139"/>
        <v>230.49498539199999</v>
      </c>
      <c r="H2710" s="43">
        <f t="shared" si="138"/>
        <v>5220.2697039999994</v>
      </c>
      <c r="I2710" s="57" t="s">
        <v>7381</v>
      </c>
      <c r="J2710" s="58">
        <v>1148</v>
      </c>
      <c r="K2710" s="58">
        <v>5992869.6201920006</v>
      </c>
      <c r="L2710" s="57" t="s">
        <v>7420</v>
      </c>
      <c r="M2710" s="57" t="s">
        <v>7418</v>
      </c>
      <c r="N2710" t="s">
        <v>10937</v>
      </c>
      <c r="O2710" s="1"/>
      <c r="P2710" s="1"/>
      <c r="Q2710" s="1"/>
      <c r="R2710" s="1"/>
      <c r="S2710" s="1"/>
      <c r="T2710" s="2">
        <v>1148</v>
      </c>
      <c r="U2710" s="2">
        <f t="shared" si="140"/>
        <v>0</v>
      </c>
    </row>
    <row r="2711" spans="1:21" ht="15" x14ac:dyDescent="0.25">
      <c r="A2711" s="49" t="s">
        <v>6845</v>
      </c>
      <c r="B2711" s="50" t="s">
        <v>5419</v>
      </c>
      <c r="C2711" s="50" t="s">
        <v>5420</v>
      </c>
      <c r="D2711" s="57" t="s">
        <v>7378</v>
      </c>
      <c r="E2711" s="51">
        <v>197</v>
      </c>
      <c r="F2711" s="51">
        <v>422933.440038</v>
      </c>
      <c r="G2711" s="42">
        <f t="shared" si="139"/>
        <v>16.266670770692308</v>
      </c>
      <c r="H2711" s="43">
        <f t="shared" si="138"/>
        <v>2146.8702539999999</v>
      </c>
      <c r="I2711" s="57" t="s">
        <v>7381</v>
      </c>
      <c r="J2711" s="58">
        <v>197</v>
      </c>
      <c r="K2711" s="58">
        <v>422933.440038</v>
      </c>
      <c r="L2711" s="57" t="s">
        <v>7420</v>
      </c>
      <c r="M2711" s="57" t="s">
        <v>7418</v>
      </c>
      <c r="N2711" t="s">
        <v>10937</v>
      </c>
      <c r="O2711" s="1"/>
      <c r="P2711" s="1"/>
      <c r="Q2711" s="1"/>
      <c r="R2711" s="1"/>
      <c r="S2711" s="1"/>
      <c r="T2711" s="2">
        <v>197</v>
      </c>
      <c r="U2711" s="2">
        <f t="shared" si="140"/>
        <v>0</v>
      </c>
    </row>
    <row r="2712" spans="1:21" ht="15" x14ac:dyDescent="0.25">
      <c r="A2712" s="49" t="s">
        <v>6845</v>
      </c>
      <c r="B2712" s="50" t="s">
        <v>5421</v>
      </c>
      <c r="C2712" s="50" t="s">
        <v>5422</v>
      </c>
      <c r="D2712" s="57" t="s">
        <v>7378</v>
      </c>
      <c r="E2712" s="51">
        <v>200</v>
      </c>
      <c r="F2712" s="51">
        <v>578479.24</v>
      </c>
      <c r="G2712" s="42">
        <f t="shared" si="139"/>
        <v>22.249201538461538</v>
      </c>
      <c r="H2712" s="43">
        <f t="shared" si="138"/>
        <v>2892.3962000000001</v>
      </c>
      <c r="I2712" s="57" t="s">
        <v>7381</v>
      </c>
      <c r="J2712" s="58">
        <v>200</v>
      </c>
      <c r="K2712" s="58">
        <v>578479.24</v>
      </c>
      <c r="L2712" s="57" t="s">
        <v>7420</v>
      </c>
      <c r="M2712" s="57" t="s">
        <v>7418</v>
      </c>
      <c r="N2712" t="s">
        <v>10937</v>
      </c>
      <c r="O2712" s="1"/>
      <c r="P2712" s="1"/>
      <c r="Q2712" s="1"/>
      <c r="R2712" s="1"/>
      <c r="S2712" s="1"/>
      <c r="T2712" s="2">
        <v>200</v>
      </c>
      <c r="U2712" s="2">
        <f t="shared" si="140"/>
        <v>0</v>
      </c>
    </row>
    <row r="2713" spans="1:21" ht="15" x14ac:dyDescent="0.25">
      <c r="A2713" s="49" t="s">
        <v>6845</v>
      </c>
      <c r="B2713" s="50" t="s">
        <v>5423</v>
      </c>
      <c r="C2713" s="50" t="s">
        <v>5424</v>
      </c>
      <c r="D2713" s="57" t="s">
        <v>7378</v>
      </c>
      <c r="E2713" s="51">
        <v>170</v>
      </c>
      <c r="F2713" s="51">
        <v>448587.40003999998</v>
      </c>
      <c r="G2713" s="42">
        <f t="shared" si="139"/>
        <v>17.25336154</v>
      </c>
      <c r="H2713" s="43">
        <f t="shared" si="138"/>
        <v>2638.7494119999997</v>
      </c>
      <c r="I2713" s="57" t="s">
        <v>7381</v>
      </c>
      <c r="J2713" s="58">
        <v>170</v>
      </c>
      <c r="K2713" s="58">
        <v>448587.40004000004</v>
      </c>
      <c r="L2713" s="57" t="s">
        <v>7420</v>
      </c>
      <c r="M2713" s="57" t="s">
        <v>7418</v>
      </c>
      <c r="N2713" t="s">
        <v>10937</v>
      </c>
      <c r="O2713" s="1"/>
      <c r="P2713" s="1"/>
      <c r="Q2713" s="1"/>
      <c r="R2713" s="1"/>
      <c r="S2713" s="1"/>
      <c r="T2713" s="2">
        <v>170</v>
      </c>
      <c r="U2713" s="2">
        <f t="shared" si="140"/>
        <v>0</v>
      </c>
    </row>
    <row r="2714" spans="1:21" ht="15" x14ac:dyDescent="0.25">
      <c r="A2714" s="49" t="s">
        <v>6845</v>
      </c>
      <c r="B2714" s="50" t="s">
        <v>5425</v>
      </c>
      <c r="C2714" s="50" t="s">
        <v>5426</v>
      </c>
      <c r="D2714" s="57" t="s">
        <v>7378</v>
      </c>
      <c r="E2714" s="51">
        <v>770</v>
      </c>
      <c r="F2714" s="51">
        <v>5306146.8198199999</v>
      </c>
      <c r="G2714" s="42">
        <f t="shared" si="139"/>
        <v>204.08256999307693</v>
      </c>
      <c r="H2714" s="43">
        <f t="shared" si="138"/>
        <v>6891.0997659999994</v>
      </c>
      <c r="I2714" s="57" t="s">
        <v>7381</v>
      </c>
      <c r="J2714" s="58">
        <v>770</v>
      </c>
      <c r="K2714" s="58">
        <v>5306146.8198199999</v>
      </c>
      <c r="L2714" s="57" t="s">
        <v>7420</v>
      </c>
      <c r="M2714" s="57" t="s">
        <v>7418</v>
      </c>
      <c r="N2714" t="s">
        <v>10937</v>
      </c>
      <c r="O2714" s="1"/>
      <c r="P2714" s="1"/>
      <c r="Q2714" s="1"/>
      <c r="R2714" s="1"/>
      <c r="S2714" s="1"/>
      <c r="T2714" s="2">
        <v>770</v>
      </c>
      <c r="U2714" s="2">
        <f t="shared" si="140"/>
        <v>0</v>
      </c>
    </row>
    <row r="2715" spans="1:21" ht="15" x14ac:dyDescent="0.25">
      <c r="A2715" s="49" t="s">
        <v>6845</v>
      </c>
      <c r="B2715" s="50" t="s">
        <v>5427</v>
      </c>
      <c r="C2715" s="50" t="s">
        <v>5428</v>
      </c>
      <c r="D2715" s="57" t="s">
        <v>7378</v>
      </c>
      <c r="E2715" s="51">
        <v>200</v>
      </c>
      <c r="F2715" s="51">
        <v>225541.59</v>
      </c>
      <c r="G2715" s="42">
        <f t="shared" si="139"/>
        <v>8.6746765384615383</v>
      </c>
      <c r="H2715" s="43">
        <f t="shared" si="138"/>
        <v>1127.70795</v>
      </c>
      <c r="I2715" s="57" t="s">
        <v>7381</v>
      </c>
      <c r="J2715" s="58">
        <v>200</v>
      </c>
      <c r="K2715" s="58">
        <v>225541.59</v>
      </c>
      <c r="L2715" s="57" t="s">
        <v>7420</v>
      </c>
      <c r="M2715" s="57" t="s">
        <v>7418</v>
      </c>
      <c r="N2715" t="s">
        <v>10937</v>
      </c>
      <c r="O2715" s="1"/>
      <c r="P2715" s="1"/>
      <c r="Q2715" s="1"/>
      <c r="R2715" s="1"/>
      <c r="S2715" s="1"/>
      <c r="T2715" s="2">
        <v>200</v>
      </c>
      <c r="U2715" s="2">
        <f t="shared" si="140"/>
        <v>0</v>
      </c>
    </row>
    <row r="2716" spans="1:21" ht="15" x14ac:dyDescent="0.25">
      <c r="A2716" s="49" t="s">
        <v>6845</v>
      </c>
      <c r="B2716" s="50" t="s">
        <v>5429</v>
      </c>
      <c r="C2716" s="50" t="s">
        <v>5430</v>
      </c>
      <c r="D2716" s="57" t="s">
        <v>7378</v>
      </c>
      <c r="E2716" s="51">
        <v>150</v>
      </c>
      <c r="F2716" s="51">
        <v>133980.64004999999</v>
      </c>
      <c r="G2716" s="42">
        <f t="shared" si="139"/>
        <v>5.1531015403846148</v>
      </c>
      <c r="H2716" s="43">
        <f t="shared" si="138"/>
        <v>893.20426699999996</v>
      </c>
      <c r="I2716" s="57" t="s">
        <v>7381</v>
      </c>
      <c r="J2716" s="58">
        <v>150</v>
      </c>
      <c r="K2716" s="58">
        <v>133980.64004999999</v>
      </c>
      <c r="L2716" s="57" t="s">
        <v>7420</v>
      </c>
      <c r="M2716" s="57" t="s">
        <v>7418</v>
      </c>
      <c r="N2716" t="s">
        <v>10937</v>
      </c>
      <c r="O2716" s="1"/>
      <c r="P2716" s="1"/>
      <c r="Q2716" s="1"/>
      <c r="R2716" s="1"/>
      <c r="S2716" s="1"/>
      <c r="T2716" s="2">
        <v>150</v>
      </c>
      <c r="U2716" s="2">
        <f t="shared" si="140"/>
        <v>0</v>
      </c>
    </row>
    <row r="2717" spans="1:21" ht="15" x14ac:dyDescent="0.25">
      <c r="A2717" s="49" t="s">
        <v>6845</v>
      </c>
      <c r="B2717" s="50" t="s">
        <v>5431</v>
      </c>
      <c r="C2717" s="50" t="s">
        <v>5432</v>
      </c>
      <c r="D2717" s="57" t="s">
        <v>7378</v>
      </c>
      <c r="E2717" s="51">
        <v>50</v>
      </c>
      <c r="F2717" s="51">
        <v>45272.93</v>
      </c>
      <c r="G2717" s="42">
        <f t="shared" si="139"/>
        <v>1.7412665384615384</v>
      </c>
      <c r="H2717" s="43">
        <f t="shared" si="138"/>
        <v>905.45860000000005</v>
      </c>
      <c r="I2717" s="57" t="s">
        <v>7381</v>
      </c>
      <c r="J2717" s="58">
        <v>50</v>
      </c>
      <c r="K2717" s="58">
        <v>45272.93</v>
      </c>
      <c r="L2717" s="57" t="s">
        <v>7420</v>
      </c>
      <c r="M2717" s="57" t="s">
        <v>7418</v>
      </c>
      <c r="N2717" t="s">
        <v>10937</v>
      </c>
      <c r="O2717" s="1"/>
      <c r="P2717" s="1"/>
      <c r="Q2717" s="1"/>
      <c r="R2717" s="1"/>
      <c r="S2717" s="1"/>
      <c r="T2717" s="2">
        <v>50</v>
      </c>
      <c r="U2717" s="2">
        <f t="shared" si="140"/>
        <v>0</v>
      </c>
    </row>
    <row r="2718" spans="1:21" ht="15" x14ac:dyDescent="0.25">
      <c r="A2718" s="49" t="s">
        <v>6845</v>
      </c>
      <c r="B2718" s="50" t="s">
        <v>5433</v>
      </c>
      <c r="C2718" s="50" t="s">
        <v>5434</v>
      </c>
      <c r="D2718" s="57" t="s">
        <v>7378</v>
      </c>
      <c r="E2718" s="51">
        <v>105</v>
      </c>
      <c r="F2718" s="51">
        <v>95073.139980000007</v>
      </c>
      <c r="G2718" s="42">
        <f t="shared" si="139"/>
        <v>3.6566592300000003</v>
      </c>
      <c r="H2718" s="43">
        <f t="shared" si="138"/>
        <v>905.45847600000002</v>
      </c>
      <c r="I2718" s="57" t="s">
        <v>7381</v>
      </c>
      <c r="J2718" s="58">
        <v>105</v>
      </c>
      <c r="K2718" s="58">
        <v>95073.139980000007</v>
      </c>
      <c r="L2718" s="57" t="s">
        <v>7420</v>
      </c>
      <c r="M2718" s="57" t="s">
        <v>7418</v>
      </c>
      <c r="N2718" t="s">
        <v>10937</v>
      </c>
      <c r="O2718" s="1"/>
      <c r="P2718" s="1"/>
      <c r="Q2718" s="1"/>
      <c r="R2718" s="1"/>
      <c r="S2718" s="1"/>
      <c r="T2718" s="2">
        <v>105</v>
      </c>
      <c r="U2718" s="2">
        <f t="shared" si="140"/>
        <v>0</v>
      </c>
    </row>
    <row r="2719" spans="1:21" ht="15" x14ac:dyDescent="0.25">
      <c r="A2719" s="49" t="s">
        <v>6845</v>
      </c>
      <c r="B2719" s="50" t="s">
        <v>5435</v>
      </c>
      <c r="C2719" s="50" t="s">
        <v>5436</v>
      </c>
      <c r="D2719" s="57" t="s">
        <v>7378</v>
      </c>
      <c r="E2719" s="51">
        <v>1030</v>
      </c>
      <c r="F2719" s="51">
        <v>1473845.3298800001</v>
      </c>
      <c r="G2719" s="42">
        <f t="shared" si="139"/>
        <v>56.686358841538464</v>
      </c>
      <c r="H2719" s="43">
        <f t="shared" si="138"/>
        <v>1430.9177960000002</v>
      </c>
      <c r="I2719" s="57" t="s">
        <v>7381</v>
      </c>
      <c r="J2719" s="58">
        <v>1030</v>
      </c>
      <c r="K2719" s="58">
        <v>1473845.3298799999</v>
      </c>
      <c r="L2719" s="57" t="s">
        <v>7420</v>
      </c>
      <c r="M2719" s="57" t="s">
        <v>7418</v>
      </c>
      <c r="N2719" t="s">
        <v>10937</v>
      </c>
      <c r="O2719" s="1"/>
      <c r="P2719" s="1"/>
      <c r="Q2719" s="1"/>
      <c r="R2719" s="1"/>
      <c r="S2719" s="1"/>
      <c r="T2719" s="2">
        <v>1030</v>
      </c>
      <c r="U2719" s="2">
        <f t="shared" si="140"/>
        <v>0</v>
      </c>
    </row>
    <row r="2720" spans="1:21" ht="15" x14ac:dyDescent="0.25">
      <c r="A2720" s="49" t="s">
        <v>6845</v>
      </c>
      <c r="B2720" s="50" t="s">
        <v>5437</v>
      </c>
      <c r="C2720" s="50" t="s">
        <v>5438</v>
      </c>
      <c r="D2720" s="57" t="s">
        <v>7378</v>
      </c>
      <c r="E2720" s="51">
        <v>25</v>
      </c>
      <c r="F2720" s="51">
        <v>27391.72</v>
      </c>
      <c r="G2720" s="42">
        <f t="shared" si="139"/>
        <v>1.0535276923076924</v>
      </c>
      <c r="H2720" s="43">
        <f t="shared" si="138"/>
        <v>1095.6688000000001</v>
      </c>
      <c r="I2720" s="57" t="s">
        <v>7381</v>
      </c>
      <c r="J2720" s="58">
        <v>25</v>
      </c>
      <c r="K2720" s="58">
        <v>27391.719999999998</v>
      </c>
      <c r="L2720" s="57" t="s">
        <v>7420</v>
      </c>
      <c r="M2720" s="57" t="s">
        <v>7418</v>
      </c>
      <c r="N2720" t="s">
        <v>10937</v>
      </c>
      <c r="O2720" s="1"/>
      <c r="P2720" s="1"/>
      <c r="Q2720" s="1"/>
      <c r="R2720" s="1"/>
      <c r="S2720" s="1"/>
      <c r="T2720" s="2">
        <v>25</v>
      </c>
      <c r="U2720" s="2">
        <f t="shared" si="140"/>
        <v>0</v>
      </c>
    </row>
    <row r="2721" spans="1:21" ht="15" x14ac:dyDescent="0.25">
      <c r="A2721" s="49" t="s">
        <v>6845</v>
      </c>
      <c r="B2721" s="50" t="s">
        <v>5439</v>
      </c>
      <c r="C2721" s="50" t="s">
        <v>5440</v>
      </c>
      <c r="D2721" s="57" t="s">
        <v>7378</v>
      </c>
      <c r="E2721" s="51">
        <v>60</v>
      </c>
      <c r="F2721" s="51">
        <v>134503.33997999999</v>
      </c>
      <c r="G2721" s="42">
        <f t="shared" si="139"/>
        <v>5.1732053838461534</v>
      </c>
      <c r="H2721" s="43">
        <f t="shared" si="138"/>
        <v>2241.7223329999997</v>
      </c>
      <c r="I2721" s="57" t="s">
        <v>7381</v>
      </c>
      <c r="J2721" s="58">
        <v>60</v>
      </c>
      <c r="K2721" s="58">
        <v>134503.33998000002</v>
      </c>
      <c r="L2721" s="57" t="s">
        <v>7420</v>
      </c>
      <c r="M2721" s="57" t="s">
        <v>7418</v>
      </c>
      <c r="N2721" t="s">
        <v>10937</v>
      </c>
      <c r="O2721" s="1"/>
      <c r="P2721" s="1"/>
      <c r="Q2721" s="1"/>
      <c r="R2721" s="1"/>
      <c r="S2721" s="1"/>
      <c r="T2721" s="2">
        <v>60</v>
      </c>
      <c r="U2721" s="2">
        <f t="shared" si="140"/>
        <v>0</v>
      </c>
    </row>
    <row r="2722" spans="1:21" ht="15" x14ac:dyDescent="0.25">
      <c r="A2722" s="49" t="s">
        <v>6845</v>
      </c>
      <c r="B2722" s="50" t="s">
        <v>5441</v>
      </c>
      <c r="C2722" s="50" t="s">
        <v>5442</v>
      </c>
      <c r="D2722" s="57" t="s">
        <v>7378</v>
      </c>
      <c r="E2722" s="51">
        <v>60</v>
      </c>
      <c r="F2722" s="51">
        <v>134503.33997999999</v>
      </c>
      <c r="G2722" s="42">
        <f t="shared" si="139"/>
        <v>5.1732053838461534</v>
      </c>
      <c r="H2722" s="43">
        <f t="shared" si="138"/>
        <v>2241.7223329999997</v>
      </c>
      <c r="I2722" s="57" t="s">
        <v>7381</v>
      </c>
      <c r="J2722" s="58">
        <v>60</v>
      </c>
      <c r="K2722" s="58">
        <v>134503.33998000002</v>
      </c>
      <c r="L2722" s="57" t="s">
        <v>7420</v>
      </c>
      <c r="M2722" s="57" t="s">
        <v>7418</v>
      </c>
      <c r="N2722" t="s">
        <v>10937</v>
      </c>
      <c r="O2722" s="1"/>
      <c r="P2722" s="1"/>
      <c r="Q2722" s="1"/>
      <c r="R2722" s="1"/>
      <c r="S2722" s="1"/>
      <c r="T2722" s="2">
        <v>60</v>
      </c>
      <c r="U2722" s="2">
        <f t="shared" si="140"/>
        <v>0</v>
      </c>
    </row>
    <row r="2723" spans="1:21" ht="15" x14ac:dyDescent="0.25">
      <c r="A2723" s="49" t="s">
        <v>6845</v>
      </c>
      <c r="B2723" s="50" t="s">
        <v>5443</v>
      </c>
      <c r="C2723" s="50" t="s">
        <v>5444</v>
      </c>
      <c r="D2723" s="57" t="s">
        <v>7378</v>
      </c>
      <c r="E2723" s="51">
        <v>50</v>
      </c>
      <c r="F2723" s="51">
        <v>112086.11</v>
      </c>
      <c r="G2723" s="42">
        <f t="shared" si="139"/>
        <v>4.3110042307692309</v>
      </c>
      <c r="H2723" s="43">
        <f t="shared" si="138"/>
        <v>2241.7222000000002</v>
      </c>
      <c r="I2723" s="57" t="s">
        <v>7381</v>
      </c>
      <c r="J2723" s="58">
        <v>50</v>
      </c>
      <c r="K2723" s="58">
        <v>112086.11000000002</v>
      </c>
      <c r="L2723" s="57" t="s">
        <v>7420</v>
      </c>
      <c r="M2723" s="57" t="s">
        <v>7418</v>
      </c>
      <c r="N2723" t="s">
        <v>10937</v>
      </c>
      <c r="O2723" s="1"/>
      <c r="P2723" s="1"/>
      <c r="Q2723" s="1"/>
      <c r="R2723" s="1"/>
      <c r="S2723" s="1"/>
      <c r="T2723" s="2">
        <v>50</v>
      </c>
      <c r="U2723" s="2">
        <f t="shared" si="140"/>
        <v>0</v>
      </c>
    </row>
    <row r="2724" spans="1:21" ht="15" x14ac:dyDescent="0.25">
      <c r="A2724" s="49" t="s">
        <v>6845</v>
      </c>
      <c r="B2724" s="50" t="s">
        <v>5445</v>
      </c>
      <c r="C2724" s="50" t="s">
        <v>5446</v>
      </c>
      <c r="D2724" s="57" t="s">
        <v>7378</v>
      </c>
      <c r="E2724" s="51">
        <v>401</v>
      </c>
      <c r="F2724" s="51">
        <v>1329809.299868</v>
      </c>
      <c r="G2724" s="42">
        <f t="shared" si="139"/>
        <v>51.146511533384611</v>
      </c>
      <c r="H2724" s="43">
        <f t="shared" si="138"/>
        <v>3316.2326680000001</v>
      </c>
      <c r="I2724" s="57" t="s">
        <v>7381</v>
      </c>
      <c r="J2724" s="58">
        <v>401</v>
      </c>
      <c r="K2724" s="58">
        <v>1329809.299868</v>
      </c>
      <c r="L2724" s="57" t="s">
        <v>7420</v>
      </c>
      <c r="M2724" s="57" t="s">
        <v>7418</v>
      </c>
      <c r="N2724" t="s">
        <v>10937</v>
      </c>
      <c r="O2724" s="1"/>
      <c r="P2724" s="1"/>
      <c r="Q2724" s="1"/>
      <c r="R2724" s="1"/>
      <c r="S2724" s="1"/>
      <c r="T2724" s="2">
        <v>401</v>
      </c>
      <c r="U2724" s="2">
        <f t="shared" si="140"/>
        <v>0</v>
      </c>
    </row>
    <row r="2725" spans="1:21" ht="15" x14ac:dyDescent="0.25">
      <c r="A2725" s="49" t="s">
        <v>6845</v>
      </c>
      <c r="B2725" s="50" t="s">
        <v>5447</v>
      </c>
      <c r="C2725" s="50" t="s">
        <v>5448</v>
      </c>
      <c r="D2725" s="57" t="s">
        <v>7378</v>
      </c>
      <c r="E2725" s="51">
        <v>684</v>
      </c>
      <c r="F2725" s="51">
        <v>2426465.9601360001</v>
      </c>
      <c r="G2725" s="42">
        <f t="shared" si="139"/>
        <v>93.325613851384617</v>
      </c>
      <c r="H2725" s="43">
        <f t="shared" si="138"/>
        <v>3547.4648540000003</v>
      </c>
      <c r="I2725" s="57" t="s">
        <v>7381</v>
      </c>
      <c r="J2725" s="58">
        <v>684</v>
      </c>
      <c r="K2725" s="58">
        <v>2426465.9601360001</v>
      </c>
      <c r="L2725" s="57" t="s">
        <v>7420</v>
      </c>
      <c r="M2725" s="57" t="s">
        <v>7418</v>
      </c>
      <c r="N2725" t="s">
        <v>10937</v>
      </c>
      <c r="O2725" s="1"/>
      <c r="P2725" s="1"/>
      <c r="Q2725" s="1"/>
      <c r="R2725" s="1"/>
      <c r="S2725" s="1"/>
      <c r="T2725" s="2">
        <v>684</v>
      </c>
      <c r="U2725" s="2">
        <f t="shared" si="140"/>
        <v>0</v>
      </c>
    </row>
    <row r="2726" spans="1:21" ht="15" x14ac:dyDescent="0.25">
      <c r="A2726" s="49" t="s">
        <v>6845</v>
      </c>
      <c r="B2726" s="50" t="s">
        <v>5449</v>
      </c>
      <c r="C2726" s="50" t="s">
        <v>5450</v>
      </c>
      <c r="D2726" s="57" t="s">
        <v>7378</v>
      </c>
      <c r="E2726" s="51">
        <v>321</v>
      </c>
      <c r="F2726" s="51">
        <v>1534993.100049</v>
      </c>
      <c r="G2726" s="42">
        <f t="shared" si="139"/>
        <v>59.038196155730766</v>
      </c>
      <c r="H2726" s="43">
        <f t="shared" si="138"/>
        <v>4781.9099690000003</v>
      </c>
      <c r="I2726" s="57" t="s">
        <v>7381</v>
      </c>
      <c r="J2726" s="58">
        <v>321</v>
      </c>
      <c r="K2726" s="58">
        <v>1534993.100049</v>
      </c>
      <c r="L2726" s="57" t="s">
        <v>7420</v>
      </c>
      <c r="M2726" s="57" t="s">
        <v>7418</v>
      </c>
      <c r="N2726" t="s">
        <v>10937</v>
      </c>
      <c r="O2726" s="1"/>
      <c r="P2726" s="1"/>
      <c r="Q2726" s="1"/>
      <c r="R2726" s="1"/>
      <c r="S2726" s="1"/>
      <c r="T2726" s="2">
        <v>321</v>
      </c>
      <c r="U2726" s="2">
        <f t="shared" si="140"/>
        <v>0</v>
      </c>
    </row>
    <row r="2727" spans="1:21" ht="15" x14ac:dyDescent="0.25">
      <c r="A2727" s="49" t="s">
        <v>6845</v>
      </c>
      <c r="B2727" s="50" t="s">
        <v>5451</v>
      </c>
      <c r="C2727" s="50" t="s">
        <v>5452</v>
      </c>
      <c r="D2727" s="57" t="s">
        <v>7378</v>
      </c>
      <c r="E2727" s="51">
        <v>992</v>
      </c>
      <c r="F2727" s="51">
        <v>7298648.7395200003</v>
      </c>
      <c r="G2727" s="42">
        <f t="shared" si="139"/>
        <v>280.71725921230768</v>
      </c>
      <c r="H2727" s="43">
        <f t="shared" si="138"/>
        <v>7357.5088100000003</v>
      </c>
      <c r="I2727" s="57" t="s">
        <v>7381</v>
      </c>
      <c r="J2727" s="58">
        <v>992</v>
      </c>
      <c r="K2727" s="58">
        <v>7298648.7395200003</v>
      </c>
      <c r="L2727" s="57" t="s">
        <v>7420</v>
      </c>
      <c r="M2727" s="57" t="s">
        <v>7418</v>
      </c>
      <c r="N2727" t="s">
        <v>10937</v>
      </c>
      <c r="O2727" s="1"/>
      <c r="P2727" s="1"/>
      <c r="Q2727" s="1"/>
      <c r="R2727" s="1"/>
      <c r="S2727" s="1"/>
      <c r="T2727" s="2">
        <v>992</v>
      </c>
      <c r="U2727" s="2">
        <f t="shared" si="140"/>
        <v>0</v>
      </c>
    </row>
    <row r="2728" spans="1:21" ht="15" x14ac:dyDescent="0.25">
      <c r="A2728" s="49" t="s">
        <v>6845</v>
      </c>
      <c r="B2728" s="50" t="s">
        <v>5453</v>
      </c>
      <c r="C2728" s="50" t="s">
        <v>5454</v>
      </c>
      <c r="D2728" s="57" t="s">
        <v>7378</v>
      </c>
      <c r="E2728" s="51">
        <v>552</v>
      </c>
      <c r="F2728" s="51">
        <v>3788756.8899360001</v>
      </c>
      <c r="G2728" s="42">
        <f t="shared" si="139"/>
        <v>145.72141884369231</v>
      </c>
      <c r="H2728" s="43">
        <f t="shared" si="138"/>
        <v>6863.6900180000002</v>
      </c>
      <c r="I2728" s="57" t="s">
        <v>7381</v>
      </c>
      <c r="J2728" s="58">
        <v>552</v>
      </c>
      <c r="K2728" s="58">
        <v>3788756.8899360001</v>
      </c>
      <c r="L2728" s="57" t="s">
        <v>7420</v>
      </c>
      <c r="M2728" s="57" t="s">
        <v>7418</v>
      </c>
      <c r="N2728" t="s">
        <v>10937</v>
      </c>
      <c r="O2728" s="1"/>
      <c r="P2728" s="1"/>
      <c r="Q2728" s="1"/>
      <c r="R2728" s="1"/>
      <c r="S2728" s="1"/>
      <c r="T2728" s="2">
        <v>552</v>
      </c>
      <c r="U2728" s="2">
        <f t="shared" si="140"/>
        <v>0</v>
      </c>
    </row>
    <row r="2729" spans="1:21" ht="15" x14ac:dyDescent="0.25">
      <c r="A2729" s="49" t="s">
        <v>6845</v>
      </c>
      <c r="B2729" s="50" t="s">
        <v>5455</v>
      </c>
      <c r="C2729" s="50" t="s">
        <v>5456</v>
      </c>
      <c r="D2729" s="57" t="s">
        <v>7378</v>
      </c>
      <c r="E2729" s="51">
        <v>30</v>
      </c>
      <c r="F2729" s="51">
        <v>34820.04</v>
      </c>
      <c r="G2729" s="42">
        <f t="shared" si="139"/>
        <v>1.3392323076923078</v>
      </c>
      <c r="H2729" s="43">
        <f t="shared" si="138"/>
        <v>1160.6680000000001</v>
      </c>
      <c r="I2729" s="57" t="s">
        <v>7381</v>
      </c>
      <c r="J2729" s="58">
        <v>30</v>
      </c>
      <c r="K2729" s="58">
        <v>34820.039999999994</v>
      </c>
      <c r="L2729" s="57" t="s">
        <v>7420</v>
      </c>
      <c r="M2729" s="57" t="s">
        <v>7418</v>
      </c>
      <c r="N2729" t="s">
        <v>10937</v>
      </c>
      <c r="O2729" s="1"/>
      <c r="P2729" s="1"/>
      <c r="Q2729" s="1"/>
      <c r="R2729" s="1"/>
      <c r="S2729" s="1"/>
      <c r="T2729" s="2">
        <v>30</v>
      </c>
      <c r="U2729" s="2">
        <f t="shared" si="140"/>
        <v>0</v>
      </c>
    </row>
    <row r="2730" spans="1:21" ht="15" x14ac:dyDescent="0.25">
      <c r="A2730" s="49" t="s">
        <v>6845</v>
      </c>
      <c r="B2730" s="50" t="s">
        <v>5457</v>
      </c>
      <c r="C2730" s="50" t="s">
        <v>5458</v>
      </c>
      <c r="D2730" s="57" t="s">
        <v>7378</v>
      </c>
      <c r="E2730" s="51">
        <v>380</v>
      </c>
      <c r="F2730" s="51">
        <v>2548434.85</v>
      </c>
      <c r="G2730" s="42">
        <f t="shared" si="139"/>
        <v>98.016725000000008</v>
      </c>
      <c r="H2730" s="43">
        <f t="shared" si="138"/>
        <v>6706.4075000000003</v>
      </c>
      <c r="I2730" s="57" t="s">
        <v>7381</v>
      </c>
      <c r="J2730" s="58">
        <v>380</v>
      </c>
      <c r="K2730" s="58">
        <v>2548434.85</v>
      </c>
      <c r="L2730" s="57" t="s">
        <v>7420</v>
      </c>
      <c r="M2730" s="57" t="s">
        <v>7418</v>
      </c>
      <c r="N2730" t="s">
        <v>10937</v>
      </c>
      <c r="O2730" s="1"/>
      <c r="P2730" s="1"/>
      <c r="Q2730" s="1"/>
      <c r="R2730" s="1"/>
      <c r="S2730" s="1"/>
      <c r="T2730" s="2">
        <v>380</v>
      </c>
      <c r="U2730" s="2">
        <f t="shared" si="140"/>
        <v>0</v>
      </c>
    </row>
    <row r="2731" spans="1:21" ht="15" x14ac:dyDescent="0.25">
      <c r="A2731" s="49" t="s">
        <v>6845</v>
      </c>
      <c r="B2731" s="50" t="s">
        <v>5459</v>
      </c>
      <c r="C2731" s="50" t="s">
        <v>5460</v>
      </c>
      <c r="D2731" s="57" t="s">
        <v>7378</v>
      </c>
      <c r="E2731" s="51">
        <v>3</v>
      </c>
      <c r="F2731" s="51">
        <v>3652.0100010000001</v>
      </c>
      <c r="G2731" s="42">
        <f t="shared" si="139"/>
        <v>0.14046192311538461</v>
      </c>
      <c r="H2731" s="43">
        <f t="shared" si="138"/>
        <v>1217.336667</v>
      </c>
      <c r="I2731" s="57" t="s">
        <v>7381</v>
      </c>
      <c r="J2731" s="58">
        <v>3</v>
      </c>
      <c r="K2731" s="58">
        <v>3652.0100010000001</v>
      </c>
      <c r="L2731" s="57" t="s">
        <v>7420</v>
      </c>
      <c r="M2731" s="57" t="s">
        <v>7418</v>
      </c>
      <c r="N2731" t="s">
        <v>10937</v>
      </c>
      <c r="O2731" s="1"/>
      <c r="P2731" s="1"/>
      <c r="Q2731" s="1"/>
      <c r="R2731" s="1"/>
      <c r="S2731" s="1"/>
      <c r="T2731" s="2">
        <v>3</v>
      </c>
      <c r="U2731" s="2">
        <f t="shared" si="140"/>
        <v>0</v>
      </c>
    </row>
    <row r="2732" spans="1:21" ht="15" x14ac:dyDescent="0.25">
      <c r="A2732" s="49" t="s">
        <v>6845</v>
      </c>
      <c r="B2732" s="50" t="s">
        <v>5461</v>
      </c>
      <c r="C2732" s="50" t="s">
        <v>5462</v>
      </c>
      <c r="D2732" s="57" t="s">
        <v>7378</v>
      </c>
      <c r="E2732" s="51">
        <v>289</v>
      </c>
      <c r="F2732" s="51">
        <v>1267020.74009</v>
      </c>
      <c r="G2732" s="42">
        <f t="shared" si="139"/>
        <v>48.731566926538463</v>
      </c>
      <c r="H2732" s="43">
        <f t="shared" si="138"/>
        <v>4384.15481</v>
      </c>
      <c r="I2732" s="57" t="s">
        <v>7381</v>
      </c>
      <c r="J2732" s="58">
        <v>289</v>
      </c>
      <c r="K2732" s="58">
        <v>1267020.74009</v>
      </c>
      <c r="L2732" s="57" t="s">
        <v>7420</v>
      </c>
      <c r="M2732" s="57" t="s">
        <v>7418</v>
      </c>
      <c r="N2732" t="s">
        <v>10937</v>
      </c>
      <c r="O2732" s="1"/>
      <c r="P2732" s="1"/>
      <c r="Q2732" s="1"/>
      <c r="R2732" s="1"/>
      <c r="S2732" s="1"/>
      <c r="T2732" s="2">
        <v>289</v>
      </c>
      <c r="U2732" s="2">
        <f t="shared" si="140"/>
        <v>0</v>
      </c>
    </row>
    <row r="2733" spans="1:21" ht="15" x14ac:dyDescent="0.25">
      <c r="A2733" s="49" t="s">
        <v>6845</v>
      </c>
      <c r="B2733" s="50" t="s">
        <v>5463</v>
      </c>
      <c r="C2733" s="50" t="s">
        <v>5464</v>
      </c>
      <c r="D2733" s="57" t="s">
        <v>7378</v>
      </c>
      <c r="E2733" s="51">
        <v>150</v>
      </c>
      <c r="F2733" s="51">
        <v>552126.70004999998</v>
      </c>
      <c r="G2733" s="42">
        <f t="shared" si="139"/>
        <v>21.235642309615383</v>
      </c>
      <c r="H2733" s="43">
        <f t="shared" si="138"/>
        <v>3680.8446669999998</v>
      </c>
      <c r="I2733" s="57" t="s">
        <v>7381</v>
      </c>
      <c r="J2733" s="58">
        <v>150</v>
      </c>
      <c r="K2733" s="58">
        <v>552126.70004999998</v>
      </c>
      <c r="L2733" s="57" t="s">
        <v>7420</v>
      </c>
      <c r="M2733" s="57" t="s">
        <v>7418</v>
      </c>
      <c r="N2733" t="s">
        <v>10937</v>
      </c>
      <c r="O2733" s="1"/>
      <c r="P2733" s="1"/>
      <c r="Q2733" s="1"/>
      <c r="R2733" s="1"/>
      <c r="S2733" s="1"/>
      <c r="T2733" s="2">
        <v>150</v>
      </c>
      <c r="U2733" s="2">
        <f t="shared" si="140"/>
        <v>0</v>
      </c>
    </row>
    <row r="2734" spans="1:21" ht="15" x14ac:dyDescent="0.25">
      <c r="A2734" s="49" t="s">
        <v>6845</v>
      </c>
      <c r="B2734" s="50" t="s">
        <v>5465</v>
      </c>
      <c r="C2734" s="50" t="s">
        <v>5466</v>
      </c>
      <c r="D2734" s="57" t="s">
        <v>7378</v>
      </c>
      <c r="E2734" s="51">
        <v>390</v>
      </c>
      <c r="F2734" s="51">
        <v>3955435.6799099999</v>
      </c>
      <c r="G2734" s="42">
        <f t="shared" si="139"/>
        <v>152.13214153499999</v>
      </c>
      <c r="H2734" s="43">
        <f t="shared" si="138"/>
        <v>10142.142769</v>
      </c>
      <c r="I2734" s="57" t="s">
        <v>7381</v>
      </c>
      <c r="J2734" s="58">
        <v>390</v>
      </c>
      <c r="K2734" s="58">
        <v>3955435.6799099999</v>
      </c>
      <c r="L2734" s="57" t="s">
        <v>7420</v>
      </c>
      <c r="M2734" s="57" t="s">
        <v>7418</v>
      </c>
      <c r="N2734" t="s">
        <v>10937</v>
      </c>
      <c r="O2734" s="1"/>
      <c r="P2734" s="1"/>
      <c r="Q2734" s="1"/>
      <c r="R2734" s="1"/>
      <c r="S2734" s="1"/>
      <c r="T2734" s="2">
        <v>390</v>
      </c>
      <c r="U2734" s="2">
        <f t="shared" si="140"/>
        <v>0</v>
      </c>
    </row>
    <row r="2735" spans="1:21" ht="15" x14ac:dyDescent="0.25">
      <c r="A2735" s="49" t="s">
        <v>6845</v>
      </c>
      <c r="B2735" s="50" t="s">
        <v>5467</v>
      </c>
      <c r="C2735" s="50" t="s">
        <v>5468</v>
      </c>
      <c r="D2735" s="57" t="s">
        <v>7378</v>
      </c>
      <c r="E2735" s="51">
        <v>90</v>
      </c>
      <c r="F2735" s="51">
        <v>866361.83004000003</v>
      </c>
      <c r="G2735" s="42">
        <f t="shared" si="139"/>
        <v>33.32160884769231</v>
      </c>
      <c r="H2735" s="43">
        <f t="shared" si="138"/>
        <v>9626.2425560000011</v>
      </c>
      <c r="I2735" s="57" t="s">
        <v>7381</v>
      </c>
      <c r="J2735" s="58">
        <v>90</v>
      </c>
      <c r="K2735" s="58">
        <v>866361.83003999991</v>
      </c>
      <c r="L2735" s="57" t="s">
        <v>7420</v>
      </c>
      <c r="M2735" s="57" t="s">
        <v>7418</v>
      </c>
      <c r="N2735" t="s">
        <v>10937</v>
      </c>
      <c r="O2735" s="1"/>
      <c r="P2735" s="1"/>
      <c r="Q2735" s="1"/>
      <c r="R2735" s="1"/>
      <c r="S2735" s="1"/>
      <c r="T2735" s="2">
        <v>90</v>
      </c>
      <c r="U2735" s="2">
        <f t="shared" si="140"/>
        <v>0</v>
      </c>
    </row>
    <row r="2736" spans="1:21" ht="15" x14ac:dyDescent="0.25">
      <c r="A2736" s="49" t="s">
        <v>6845</v>
      </c>
      <c r="B2736" s="50" t="s">
        <v>5469</v>
      </c>
      <c r="C2736" s="50" t="s">
        <v>5470</v>
      </c>
      <c r="D2736" s="57" t="s">
        <v>7378</v>
      </c>
      <c r="E2736" s="51">
        <v>120</v>
      </c>
      <c r="F2736" s="51">
        <v>1584673.4900400001</v>
      </c>
      <c r="G2736" s="42">
        <f t="shared" si="139"/>
        <v>60.948980386153849</v>
      </c>
      <c r="H2736" s="43">
        <f t="shared" si="138"/>
        <v>13205.612417</v>
      </c>
      <c r="I2736" s="57" t="s">
        <v>7381</v>
      </c>
      <c r="J2736" s="58">
        <v>120</v>
      </c>
      <c r="K2736" s="58">
        <v>1584673.4900400001</v>
      </c>
      <c r="L2736" s="57" t="s">
        <v>7420</v>
      </c>
      <c r="M2736" s="57" t="s">
        <v>7418</v>
      </c>
      <c r="N2736" t="s">
        <v>10937</v>
      </c>
      <c r="O2736" s="1"/>
      <c r="P2736" s="1"/>
      <c r="Q2736" s="1"/>
      <c r="R2736" s="1"/>
      <c r="S2736" s="1"/>
      <c r="T2736" s="2">
        <v>120</v>
      </c>
      <c r="U2736" s="2">
        <f t="shared" si="140"/>
        <v>0</v>
      </c>
    </row>
    <row r="2737" spans="1:21" ht="15" x14ac:dyDescent="0.25">
      <c r="A2737" s="49" t="s">
        <v>6845</v>
      </c>
      <c r="B2737" s="50" t="s">
        <v>5471</v>
      </c>
      <c r="C2737" s="50" t="s">
        <v>5472</v>
      </c>
      <c r="D2737" s="57" t="s">
        <v>7378</v>
      </c>
      <c r="E2737" s="51">
        <v>120</v>
      </c>
      <c r="F2737" s="51">
        <v>401179.29</v>
      </c>
      <c r="G2737" s="42">
        <f t="shared" si="139"/>
        <v>15.429972692307691</v>
      </c>
      <c r="H2737" s="43">
        <f t="shared" si="138"/>
        <v>3343.16075</v>
      </c>
      <c r="I2737" s="57" t="s">
        <v>7381</v>
      </c>
      <c r="J2737" s="58">
        <v>120</v>
      </c>
      <c r="K2737" s="58">
        <v>401179.29000000004</v>
      </c>
      <c r="L2737" s="57" t="s">
        <v>7420</v>
      </c>
      <c r="M2737" s="57" t="s">
        <v>7418</v>
      </c>
      <c r="N2737" t="s">
        <v>10937</v>
      </c>
      <c r="O2737" s="1"/>
      <c r="P2737" s="1"/>
      <c r="Q2737" s="1"/>
      <c r="R2737" s="1"/>
      <c r="S2737" s="1"/>
      <c r="T2737" s="2">
        <v>120</v>
      </c>
      <c r="U2737" s="2">
        <f t="shared" si="140"/>
        <v>0</v>
      </c>
    </row>
    <row r="2738" spans="1:21" ht="15" x14ac:dyDescent="0.25">
      <c r="A2738" s="49" t="s">
        <v>6845</v>
      </c>
      <c r="B2738" s="50" t="s">
        <v>5473</v>
      </c>
      <c r="C2738" s="50" t="s">
        <v>5474</v>
      </c>
      <c r="D2738" s="57" t="s">
        <v>7378</v>
      </c>
      <c r="E2738" s="51">
        <v>130</v>
      </c>
      <c r="F2738" s="51">
        <v>452402.88001999998</v>
      </c>
      <c r="G2738" s="42">
        <f t="shared" si="139"/>
        <v>17.400110769999998</v>
      </c>
      <c r="H2738" s="43">
        <f t="shared" si="138"/>
        <v>3480.0221539999998</v>
      </c>
      <c r="I2738" s="57" t="s">
        <v>7381</v>
      </c>
      <c r="J2738" s="58">
        <v>130</v>
      </c>
      <c r="K2738" s="58">
        <v>452402.88001999998</v>
      </c>
      <c r="L2738" s="57" t="s">
        <v>7420</v>
      </c>
      <c r="M2738" s="57" t="s">
        <v>7418</v>
      </c>
      <c r="N2738" t="s">
        <v>10937</v>
      </c>
      <c r="O2738" s="1"/>
      <c r="P2738" s="1"/>
      <c r="Q2738" s="1"/>
      <c r="R2738" s="1"/>
      <c r="S2738" s="1"/>
      <c r="T2738" s="2">
        <v>130</v>
      </c>
      <c r="U2738" s="2">
        <f t="shared" si="140"/>
        <v>0</v>
      </c>
    </row>
    <row r="2739" spans="1:21" ht="15" x14ac:dyDescent="0.25">
      <c r="A2739" s="49" t="s">
        <v>6845</v>
      </c>
      <c r="B2739" s="50" t="s">
        <v>5475</v>
      </c>
      <c r="C2739" s="50" t="s">
        <v>5476</v>
      </c>
      <c r="D2739" s="57" t="s">
        <v>7378</v>
      </c>
      <c r="E2739" s="51">
        <v>210</v>
      </c>
      <c r="F2739" s="51">
        <v>928061.38991999999</v>
      </c>
      <c r="G2739" s="42">
        <f t="shared" si="139"/>
        <v>35.694668843076926</v>
      </c>
      <c r="H2739" s="43">
        <f t="shared" si="138"/>
        <v>4419.3399520000003</v>
      </c>
      <c r="I2739" s="57" t="s">
        <v>7381</v>
      </c>
      <c r="J2739" s="58">
        <v>210</v>
      </c>
      <c r="K2739" s="58">
        <v>928061.3899200001</v>
      </c>
      <c r="L2739" s="57" t="s">
        <v>7420</v>
      </c>
      <c r="M2739" s="57" t="s">
        <v>7418</v>
      </c>
      <c r="N2739" t="s">
        <v>10937</v>
      </c>
      <c r="O2739" s="1"/>
      <c r="P2739" s="1"/>
      <c r="Q2739" s="1"/>
      <c r="R2739" s="1"/>
      <c r="S2739" s="1"/>
      <c r="T2739" s="2">
        <v>210</v>
      </c>
      <c r="U2739" s="2">
        <f t="shared" si="140"/>
        <v>0</v>
      </c>
    </row>
    <row r="2740" spans="1:21" ht="15" x14ac:dyDescent="0.25">
      <c r="A2740" s="49" t="s">
        <v>6845</v>
      </c>
      <c r="B2740" s="50" t="s">
        <v>5477</v>
      </c>
      <c r="C2740" s="50" t="s">
        <v>5478</v>
      </c>
      <c r="D2740" s="57" t="s">
        <v>7378</v>
      </c>
      <c r="E2740" s="51">
        <v>504</v>
      </c>
      <c r="F2740" s="51">
        <v>591155.49023999996</v>
      </c>
      <c r="G2740" s="42">
        <f t="shared" si="139"/>
        <v>22.736749624615381</v>
      </c>
      <c r="H2740" s="43">
        <f t="shared" si="138"/>
        <v>1172.9275599999999</v>
      </c>
      <c r="I2740" s="57" t="s">
        <v>7381</v>
      </c>
      <c r="J2740" s="58">
        <v>504</v>
      </c>
      <c r="K2740" s="58">
        <v>591155.49023999996</v>
      </c>
      <c r="L2740" s="57" t="s">
        <v>7420</v>
      </c>
      <c r="M2740" s="57" t="s">
        <v>7418</v>
      </c>
      <c r="N2740" t="s">
        <v>10937</v>
      </c>
      <c r="O2740" s="1"/>
      <c r="P2740" s="1"/>
      <c r="Q2740" s="1"/>
      <c r="R2740" s="1"/>
      <c r="S2740" s="1"/>
      <c r="T2740" s="2">
        <v>504</v>
      </c>
      <c r="U2740" s="2">
        <f t="shared" si="140"/>
        <v>0</v>
      </c>
    </row>
    <row r="2741" spans="1:21" ht="15" x14ac:dyDescent="0.25">
      <c r="A2741" s="49" t="s">
        <v>6845</v>
      </c>
      <c r="B2741" s="50" t="s">
        <v>5479</v>
      </c>
      <c r="C2741" s="50" t="s">
        <v>5480</v>
      </c>
      <c r="D2741" s="57" t="s">
        <v>7378</v>
      </c>
      <c r="E2741" s="51">
        <v>155</v>
      </c>
      <c r="F2741" s="51">
        <v>2003257.0400400001</v>
      </c>
      <c r="G2741" s="42">
        <f t="shared" si="139"/>
        <v>77.048347693846154</v>
      </c>
      <c r="H2741" s="43">
        <f t="shared" si="138"/>
        <v>12924.238968000001</v>
      </c>
      <c r="I2741" s="57" t="s">
        <v>7381</v>
      </c>
      <c r="J2741" s="58">
        <v>155</v>
      </c>
      <c r="K2741" s="58">
        <v>2003257.0400399999</v>
      </c>
      <c r="L2741" s="57" t="s">
        <v>7420</v>
      </c>
      <c r="M2741" s="57" t="s">
        <v>7418</v>
      </c>
      <c r="N2741" t="s">
        <v>10937</v>
      </c>
      <c r="O2741" s="1"/>
      <c r="P2741" s="1"/>
      <c r="Q2741" s="1"/>
      <c r="R2741" s="1"/>
      <c r="S2741" s="1"/>
      <c r="T2741" s="2">
        <v>155</v>
      </c>
      <c r="U2741" s="2">
        <f t="shared" si="140"/>
        <v>0</v>
      </c>
    </row>
    <row r="2742" spans="1:21" ht="15" x14ac:dyDescent="0.25">
      <c r="A2742" s="49" t="s">
        <v>6845</v>
      </c>
      <c r="B2742" s="50" t="s">
        <v>5481</v>
      </c>
      <c r="C2742" s="50" t="s">
        <v>5482</v>
      </c>
      <c r="D2742" s="57" t="s">
        <v>7378</v>
      </c>
      <c r="E2742" s="51">
        <v>270</v>
      </c>
      <c r="F2742" s="51">
        <v>316690.48008000001</v>
      </c>
      <c r="G2742" s="42">
        <f t="shared" si="139"/>
        <v>12.18040308</v>
      </c>
      <c r="H2742" s="43">
        <f t="shared" si="138"/>
        <v>1172.9277039999999</v>
      </c>
      <c r="I2742" s="57" t="s">
        <v>7381</v>
      </c>
      <c r="J2742" s="58">
        <v>270</v>
      </c>
      <c r="K2742" s="58">
        <v>316690.48008000001</v>
      </c>
      <c r="L2742" s="57" t="s">
        <v>7420</v>
      </c>
      <c r="M2742" s="57" t="s">
        <v>7418</v>
      </c>
      <c r="N2742" t="s">
        <v>10937</v>
      </c>
      <c r="O2742" s="1"/>
      <c r="P2742" s="1"/>
      <c r="Q2742" s="1"/>
      <c r="R2742" s="1"/>
      <c r="S2742" s="1"/>
      <c r="T2742" s="2">
        <v>270</v>
      </c>
      <c r="U2742" s="2">
        <f t="shared" si="140"/>
        <v>0</v>
      </c>
    </row>
    <row r="2743" spans="1:21" ht="15" x14ac:dyDescent="0.25">
      <c r="A2743" s="49" t="s">
        <v>6845</v>
      </c>
      <c r="B2743" s="50" t="s">
        <v>5483</v>
      </c>
      <c r="C2743" s="50" t="s">
        <v>5484</v>
      </c>
      <c r="D2743" s="57" t="s">
        <v>7378</v>
      </c>
      <c r="E2743" s="51">
        <v>241</v>
      </c>
      <c r="F2743" s="51">
        <v>396215.549925</v>
      </c>
      <c r="G2743" s="42">
        <f t="shared" si="139"/>
        <v>15.2390596125</v>
      </c>
      <c r="H2743" s="43">
        <f t="shared" si="138"/>
        <v>1644.0479250000001</v>
      </c>
      <c r="I2743" s="57" t="s">
        <v>7381</v>
      </c>
      <c r="J2743" s="58">
        <v>241</v>
      </c>
      <c r="K2743" s="58">
        <v>396215.54992500006</v>
      </c>
      <c r="L2743" s="57" t="s">
        <v>7420</v>
      </c>
      <c r="M2743" s="57" t="s">
        <v>7418</v>
      </c>
      <c r="N2743" t="s">
        <v>10937</v>
      </c>
      <c r="O2743" s="1"/>
      <c r="P2743" s="1"/>
      <c r="Q2743" s="1"/>
      <c r="R2743" s="1"/>
      <c r="S2743" s="1"/>
      <c r="T2743" s="2">
        <v>241</v>
      </c>
      <c r="U2743" s="2">
        <f t="shared" si="140"/>
        <v>0</v>
      </c>
    </row>
    <row r="2744" spans="1:21" ht="15" x14ac:dyDescent="0.25">
      <c r="A2744" s="49" t="s">
        <v>6845</v>
      </c>
      <c r="B2744" s="50" t="s">
        <v>5485</v>
      </c>
      <c r="C2744" s="50" t="s">
        <v>5486</v>
      </c>
      <c r="D2744" s="57" t="s">
        <v>7378</v>
      </c>
      <c r="E2744" s="51">
        <v>503</v>
      </c>
      <c r="F2744" s="51">
        <v>3672507.6602159999</v>
      </c>
      <c r="G2744" s="42">
        <f t="shared" si="139"/>
        <v>141.2502946236923</v>
      </c>
      <c r="H2744" s="43">
        <f t="shared" si="138"/>
        <v>7301.2080719999994</v>
      </c>
      <c r="I2744" s="57" t="s">
        <v>7381</v>
      </c>
      <c r="J2744" s="58">
        <v>503</v>
      </c>
      <c r="K2744" s="58">
        <v>3672507.6602159999</v>
      </c>
      <c r="L2744" s="57" t="s">
        <v>7420</v>
      </c>
      <c r="M2744" s="57" t="s">
        <v>7418</v>
      </c>
      <c r="N2744" t="s">
        <v>10937</v>
      </c>
      <c r="O2744" s="1"/>
      <c r="P2744" s="1"/>
      <c r="Q2744" s="1"/>
      <c r="R2744" s="1"/>
      <c r="S2744" s="1"/>
      <c r="T2744" s="2">
        <v>503</v>
      </c>
      <c r="U2744" s="2">
        <f t="shared" si="140"/>
        <v>0</v>
      </c>
    </row>
    <row r="2745" spans="1:21" ht="15" x14ac:dyDescent="0.25">
      <c r="A2745" s="49" t="s">
        <v>6845</v>
      </c>
      <c r="B2745" s="50" t="s">
        <v>5487</v>
      </c>
      <c r="C2745" s="50" t="s">
        <v>5488</v>
      </c>
      <c r="D2745" s="57" t="s">
        <v>7378</v>
      </c>
      <c r="E2745" s="51">
        <v>55</v>
      </c>
      <c r="F2745" s="51">
        <v>133062.45001500001</v>
      </c>
      <c r="G2745" s="42">
        <f t="shared" si="139"/>
        <v>5.1177865390384616</v>
      </c>
      <c r="H2745" s="43">
        <f t="shared" si="138"/>
        <v>2419.3172730000001</v>
      </c>
      <c r="I2745" s="57" t="s">
        <v>7381</v>
      </c>
      <c r="J2745" s="58">
        <v>55</v>
      </c>
      <c r="K2745" s="58">
        <v>133062.45001500001</v>
      </c>
      <c r="L2745" s="57" t="s">
        <v>7420</v>
      </c>
      <c r="M2745" s="57" t="s">
        <v>7418</v>
      </c>
      <c r="N2745" t="s">
        <v>10937</v>
      </c>
      <c r="O2745" s="1"/>
      <c r="P2745" s="1"/>
      <c r="Q2745" s="1"/>
      <c r="R2745" s="1"/>
      <c r="S2745" s="1"/>
      <c r="T2745" s="2">
        <v>55</v>
      </c>
      <c r="U2745" s="2">
        <f t="shared" si="140"/>
        <v>0</v>
      </c>
    </row>
    <row r="2746" spans="1:21" ht="15" x14ac:dyDescent="0.25">
      <c r="A2746" s="49" t="s">
        <v>6845</v>
      </c>
      <c r="B2746" s="50" t="s">
        <v>5489</v>
      </c>
      <c r="C2746" s="50" t="s">
        <v>5490</v>
      </c>
      <c r="D2746" s="57" t="s">
        <v>7378</v>
      </c>
      <c r="E2746" s="51">
        <v>419</v>
      </c>
      <c r="F2746" s="51">
        <v>8222583.2000200003</v>
      </c>
      <c r="G2746" s="42">
        <f t="shared" si="139"/>
        <v>316.25320000076925</v>
      </c>
      <c r="H2746" s="43">
        <f t="shared" si="138"/>
        <v>19624.30358</v>
      </c>
      <c r="I2746" s="57" t="s">
        <v>7381</v>
      </c>
      <c r="J2746" s="58">
        <v>419</v>
      </c>
      <c r="K2746" s="58">
        <v>8222583.2000200003</v>
      </c>
      <c r="L2746" s="57" t="s">
        <v>7420</v>
      </c>
      <c r="M2746" s="57" t="s">
        <v>7418</v>
      </c>
      <c r="N2746" t="s">
        <v>10937</v>
      </c>
      <c r="O2746" s="1"/>
      <c r="P2746" s="1"/>
      <c r="Q2746" s="1"/>
      <c r="R2746" s="1"/>
      <c r="S2746" s="1"/>
      <c r="T2746" s="2">
        <v>419</v>
      </c>
      <c r="U2746" s="2">
        <f t="shared" si="140"/>
        <v>0</v>
      </c>
    </row>
    <row r="2747" spans="1:21" ht="15" x14ac:dyDescent="0.25">
      <c r="A2747" s="49" t="s">
        <v>6845</v>
      </c>
      <c r="B2747" s="50" t="s">
        <v>5491</v>
      </c>
      <c r="C2747" s="50" t="s">
        <v>5492</v>
      </c>
      <c r="D2747" s="57" t="s">
        <v>7378</v>
      </c>
      <c r="E2747" s="51">
        <v>863</v>
      </c>
      <c r="F2747" s="51">
        <v>2247444.6897769999</v>
      </c>
      <c r="G2747" s="42">
        <f t="shared" si="139"/>
        <v>86.440180376038455</v>
      </c>
      <c r="H2747" s="43">
        <f t="shared" si="138"/>
        <v>2604.2232789999998</v>
      </c>
      <c r="I2747" s="57" t="s">
        <v>7381</v>
      </c>
      <c r="J2747" s="58">
        <v>863</v>
      </c>
      <c r="K2747" s="58">
        <v>2247444.6897769999</v>
      </c>
      <c r="L2747" s="57" t="s">
        <v>7420</v>
      </c>
      <c r="M2747" s="57" t="s">
        <v>7418</v>
      </c>
      <c r="N2747" t="s">
        <v>10937</v>
      </c>
      <c r="O2747" s="1"/>
      <c r="P2747" s="1"/>
      <c r="Q2747" s="1"/>
      <c r="R2747" s="1"/>
      <c r="S2747" s="1"/>
      <c r="T2747" s="2">
        <v>863</v>
      </c>
      <c r="U2747" s="2">
        <f t="shared" si="140"/>
        <v>0</v>
      </c>
    </row>
    <row r="2748" spans="1:21" ht="15" x14ac:dyDescent="0.25">
      <c r="A2748" s="49" t="s">
        <v>6845</v>
      </c>
      <c r="B2748" s="50" t="s">
        <v>5493</v>
      </c>
      <c r="C2748" s="50" t="s">
        <v>5494</v>
      </c>
      <c r="D2748" s="57" t="s">
        <v>7378</v>
      </c>
      <c r="E2748" s="51">
        <v>375</v>
      </c>
      <c r="F2748" s="51">
        <v>439847.899875</v>
      </c>
      <c r="G2748" s="42">
        <f t="shared" si="139"/>
        <v>16.917226918269233</v>
      </c>
      <c r="H2748" s="43">
        <f t="shared" si="138"/>
        <v>1172.927733</v>
      </c>
      <c r="I2748" s="57" t="s">
        <v>7381</v>
      </c>
      <c r="J2748" s="58">
        <v>375</v>
      </c>
      <c r="K2748" s="58">
        <v>439847.899875</v>
      </c>
      <c r="L2748" s="57" t="s">
        <v>7420</v>
      </c>
      <c r="M2748" s="57" t="s">
        <v>7418</v>
      </c>
      <c r="N2748" t="s">
        <v>10937</v>
      </c>
      <c r="O2748" s="1"/>
      <c r="P2748" s="1"/>
      <c r="Q2748" s="1"/>
      <c r="R2748" s="1"/>
      <c r="S2748" s="1"/>
      <c r="T2748" s="2">
        <v>375</v>
      </c>
      <c r="U2748" s="2">
        <f t="shared" si="140"/>
        <v>0</v>
      </c>
    </row>
    <row r="2749" spans="1:21" ht="15" x14ac:dyDescent="0.25">
      <c r="A2749" s="49" t="s">
        <v>6845</v>
      </c>
      <c r="B2749" s="50" t="s">
        <v>5495</v>
      </c>
      <c r="C2749" s="50" t="s">
        <v>5496</v>
      </c>
      <c r="D2749" s="57" t="s">
        <v>7378</v>
      </c>
      <c r="E2749" s="51">
        <v>145</v>
      </c>
      <c r="F2749" s="51">
        <v>229128.490035</v>
      </c>
      <c r="G2749" s="42">
        <f t="shared" si="139"/>
        <v>8.8126342321153839</v>
      </c>
      <c r="H2749" s="43">
        <f t="shared" si="138"/>
        <v>1580.1964829999999</v>
      </c>
      <c r="I2749" s="57" t="s">
        <v>7381</v>
      </c>
      <c r="J2749" s="58">
        <v>145</v>
      </c>
      <c r="K2749" s="58">
        <v>229128.490035</v>
      </c>
      <c r="L2749" s="57" t="s">
        <v>7420</v>
      </c>
      <c r="M2749" s="57" t="s">
        <v>7418</v>
      </c>
      <c r="N2749" t="s">
        <v>10937</v>
      </c>
      <c r="O2749" s="1"/>
      <c r="P2749" s="1"/>
      <c r="Q2749" s="1"/>
      <c r="R2749" s="1"/>
      <c r="S2749" s="1"/>
      <c r="T2749" s="2">
        <v>145</v>
      </c>
      <c r="U2749" s="2">
        <f t="shared" si="140"/>
        <v>0</v>
      </c>
    </row>
    <row r="2750" spans="1:21" ht="15" x14ac:dyDescent="0.25">
      <c r="A2750" s="49" t="s">
        <v>6845</v>
      </c>
      <c r="B2750" s="50" t="s">
        <v>5497</v>
      </c>
      <c r="C2750" s="50" t="s">
        <v>5498</v>
      </c>
      <c r="D2750" s="57" t="s">
        <v>7378</v>
      </c>
      <c r="E2750" s="51">
        <v>130</v>
      </c>
      <c r="F2750" s="51">
        <v>203086.84005999999</v>
      </c>
      <c r="G2750" s="42">
        <f t="shared" si="139"/>
        <v>7.8110323099999999</v>
      </c>
      <c r="H2750" s="43">
        <f t="shared" si="138"/>
        <v>1562.2064619999999</v>
      </c>
      <c r="I2750" s="57" t="s">
        <v>7381</v>
      </c>
      <c r="J2750" s="58">
        <v>130</v>
      </c>
      <c r="K2750" s="58">
        <v>203086.84006000002</v>
      </c>
      <c r="L2750" s="57" t="s">
        <v>7420</v>
      </c>
      <c r="M2750" s="57" t="s">
        <v>7418</v>
      </c>
      <c r="N2750" t="s">
        <v>10937</v>
      </c>
      <c r="O2750" s="1"/>
      <c r="P2750" s="1"/>
      <c r="Q2750" s="1"/>
      <c r="R2750" s="1"/>
      <c r="S2750" s="1"/>
      <c r="T2750" s="2">
        <v>130</v>
      </c>
      <c r="U2750" s="2">
        <f t="shared" si="140"/>
        <v>0</v>
      </c>
    </row>
    <row r="2751" spans="1:21" ht="15" x14ac:dyDescent="0.25">
      <c r="A2751" s="49" t="s">
        <v>6845</v>
      </c>
      <c r="B2751" s="50" t="s">
        <v>5499</v>
      </c>
      <c r="C2751" s="50" t="s">
        <v>5500</v>
      </c>
      <c r="D2751" s="57" t="s">
        <v>7378</v>
      </c>
      <c r="E2751" s="51">
        <v>61</v>
      </c>
      <c r="F2751" s="51">
        <v>144744.94000900001</v>
      </c>
      <c r="G2751" s="42">
        <f t="shared" si="139"/>
        <v>5.567113077269231</v>
      </c>
      <c r="H2751" s="43">
        <f t="shared" si="138"/>
        <v>2372.8678690000002</v>
      </c>
      <c r="I2751" s="57" t="s">
        <v>7381</v>
      </c>
      <c r="J2751" s="58">
        <v>61</v>
      </c>
      <c r="K2751" s="58">
        <v>144744.94000900001</v>
      </c>
      <c r="L2751" s="57" t="s">
        <v>7420</v>
      </c>
      <c r="M2751" s="57" t="s">
        <v>7418</v>
      </c>
      <c r="N2751" t="s">
        <v>10937</v>
      </c>
      <c r="O2751" s="1"/>
      <c r="P2751" s="1"/>
      <c r="Q2751" s="1"/>
      <c r="R2751" s="1"/>
      <c r="S2751" s="1"/>
      <c r="T2751" s="2">
        <v>61</v>
      </c>
      <c r="U2751" s="2">
        <f t="shared" si="140"/>
        <v>0</v>
      </c>
    </row>
    <row r="2752" spans="1:21" ht="15" x14ac:dyDescent="0.25">
      <c r="A2752" s="49" t="s">
        <v>6845</v>
      </c>
      <c r="B2752" s="50" t="s">
        <v>5501</v>
      </c>
      <c r="C2752" s="50" t="s">
        <v>5502</v>
      </c>
      <c r="D2752" s="57" t="s">
        <v>7378</v>
      </c>
      <c r="E2752" s="51">
        <v>224</v>
      </c>
      <c r="F2752" s="51">
        <v>858262.45993600006</v>
      </c>
      <c r="G2752" s="42">
        <f t="shared" si="139"/>
        <v>33.010094612923076</v>
      </c>
      <c r="H2752" s="43">
        <f t="shared" si="138"/>
        <v>3831.5288390000001</v>
      </c>
      <c r="I2752" s="57" t="s">
        <v>7381</v>
      </c>
      <c r="J2752" s="58">
        <v>224</v>
      </c>
      <c r="K2752" s="58">
        <v>858262.45993599994</v>
      </c>
      <c r="L2752" s="57" t="s">
        <v>7420</v>
      </c>
      <c r="M2752" s="57" t="s">
        <v>7418</v>
      </c>
      <c r="N2752" t="s">
        <v>10937</v>
      </c>
      <c r="O2752" s="1"/>
      <c r="P2752" s="1"/>
      <c r="Q2752" s="1"/>
      <c r="R2752" s="1"/>
      <c r="S2752" s="1"/>
      <c r="T2752" s="2">
        <v>224</v>
      </c>
      <c r="U2752" s="2">
        <f t="shared" si="140"/>
        <v>0</v>
      </c>
    </row>
    <row r="2753" spans="1:21" ht="15" x14ac:dyDescent="0.25">
      <c r="A2753" s="49" t="s">
        <v>6845</v>
      </c>
      <c r="B2753" s="50" t="s">
        <v>5503</v>
      </c>
      <c r="C2753" s="50" t="s">
        <v>5504</v>
      </c>
      <c r="D2753" s="57" t="s">
        <v>7378</v>
      </c>
      <c r="E2753" s="51">
        <v>590</v>
      </c>
      <c r="F2753" s="51">
        <v>692027.36011000001</v>
      </c>
      <c r="G2753" s="42">
        <f t="shared" si="139"/>
        <v>26.616436927307692</v>
      </c>
      <c r="H2753" s="43">
        <f t="shared" si="138"/>
        <v>1172.927729</v>
      </c>
      <c r="I2753" s="57" t="s">
        <v>7381</v>
      </c>
      <c r="J2753" s="58">
        <v>590</v>
      </c>
      <c r="K2753" s="58">
        <v>692027.36011000001</v>
      </c>
      <c r="L2753" s="57" t="s">
        <v>7420</v>
      </c>
      <c r="M2753" s="57" t="s">
        <v>7418</v>
      </c>
      <c r="N2753" t="s">
        <v>10937</v>
      </c>
      <c r="O2753" s="1"/>
      <c r="P2753" s="1"/>
      <c r="Q2753" s="1"/>
      <c r="R2753" s="1"/>
      <c r="S2753" s="1"/>
      <c r="T2753" s="2">
        <v>590</v>
      </c>
      <c r="U2753" s="2">
        <f t="shared" si="140"/>
        <v>0</v>
      </c>
    </row>
    <row r="2754" spans="1:21" ht="15" x14ac:dyDescent="0.25">
      <c r="A2754" s="49" t="s">
        <v>6845</v>
      </c>
      <c r="B2754" s="50" t="s">
        <v>5505</v>
      </c>
      <c r="C2754" s="50" t="s">
        <v>5506</v>
      </c>
      <c r="D2754" s="57" t="s">
        <v>7378</v>
      </c>
      <c r="E2754" s="51">
        <v>345</v>
      </c>
      <c r="F2754" s="51">
        <v>404660.06995500001</v>
      </c>
      <c r="G2754" s="42">
        <f t="shared" si="139"/>
        <v>15.563848844423077</v>
      </c>
      <c r="H2754" s="43">
        <f t="shared" si="138"/>
        <v>1172.927739</v>
      </c>
      <c r="I2754" s="57" t="s">
        <v>7381</v>
      </c>
      <c r="J2754" s="58">
        <v>345</v>
      </c>
      <c r="K2754" s="58">
        <v>404660.06995499996</v>
      </c>
      <c r="L2754" s="57" t="s">
        <v>7420</v>
      </c>
      <c r="M2754" s="57" t="s">
        <v>7418</v>
      </c>
      <c r="N2754" t="s">
        <v>10937</v>
      </c>
      <c r="O2754" s="1"/>
      <c r="P2754" s="1"/>
      <c r="Q2754" s="1"/>
      <c r="R2754" s="1"/>
      <c r="S2754" s="1"/>
      <c r="T2754" s="2">
        <v>345</v>
      </c>
      <c r="U2754" s="2">
        <f t="shared" si="140"/>
        <v>0</v>
      </c>
    </row>
    <row r="2755" spans="1:21" ht="15" x14ac:dyDescent="0.25">
      <c r="A2755" s="49" t="s">
        <v>6845</v>
      </c>
      <c r="B2755" s="50" t="s">
        <v>5507</v>
      </c>
      <c r="C2755" s="50" t="s">
        <v>5508</v>
      </c>
      <c r="D2755" s="57" t="s">
        <v>7378</v>
      </c>
      <c r="E2755" s="51">
        <v>358</v>
      </c>
      <c r="F2755" s="51">
        <v>419908.129846</v>
      </c>
      <c r="G2755" s="42">
        <f t="shared" si="139"/>
        <v>16.150312686384616</v>
      </c>
      <c r="H2755" s="43">
        <f t="shared" si="138"/>
        <v>1172.927737</v>
      </c>
      <c r="I2755" s="57" t="s">
        <v>7381</v>
      </c>
      <c r="J2755" s="58">
        <v>358</v>
      </c>
      <c r="K2755" s="58">
        <v>419908.129846</v>
      </c>
      <c r="L2755" s="57" t="s">
        <v>7420</v>
      </c>
      <c r="M2755" s="57" t="s">
        <v>7418</v>
      </c>
      <c r="N2755" t="s">
        <v>10937</v>
      </c>
      <c r="O2755" s="1"/>
      <c r="P2755" s="1"/>
      <c r="Q2755" s="1"/>
      <c r="R2755" s="1"/>
      <c r="S2755" s="1"/>
      <c r="T2755" s="2">
        <v>358</v>
      </c>
      <c r="U2755" s="2">
        <f t="shared" si="140"/>
        <v>0</v>
      </c>
    </row>
    <row r="2756" spans="1:21" ht="15" x14ac:dyDescent="0.25">
      <c r="A2756" s="49" t="s">
        <v>6845</v>
      </c>
      <c r="B2756" s="50" t="s">
        <v>5509</v>
      </c>
      <c r="C2756" s="50" t="s">
        <v>5510</v>
      </c>
      <c r="D2756" s="57" t="s">
        <v>7378</v>
      </c>
      <c r="E2756" s="51">
        <v>81</v>
      </c>
      <c r="F2756" s="51">
        <v>95007.150018</v>
      </c>
      <c r="G2756" s="42">
        <f t="shared" si="139"/>
        <v>3.6541211545384615</v>
      </c>
      <c r="H2756" s="43">
        <f t="shared" si="138"/>
        <v>1172.927778</v>
      </c>
      <c r="I2756" s="57" t="s">
        <v>7381</v>
      </c>
      <c r="J2756" s="58">
        <v>81</v>
      </c>
      <c r="K2756" s="58">
        <v>95007.150018</v>
      </c>
      <c r="L2756" s="57" t="s">
        <v>7420</v>
      </c>
      <c r="M2756" s="57" t="s">
        <v>7418</v>
      </c>
      <c r="N2756" t="s">
        <v>10937</v>
      </c>
      <c r="O2756" s="1"/>
      <c r="P2756" s="1"/>
      <c r="Q2756" s="1"/>
      <c r="R2756" s="1"/>
      <c r="S2756" s="1"/>
      <c r="T2756" s="2">
        <v>81</v>
      </c>
      <c r="U2756" s="2">
        <f t="shared" si="140"/>
        <v>0</v>
      </c>
    </row>
    <row r="2757" spans="1:21" ht="15" x14ac:dyDescent="0.25">
      <c r="A2757" s="49" t="s">
        <v>6845</v>
      </c>
      <c r="B2757" s="50" t="s">
        <v>5511</v>
      </c>
      <c r="C2757" s="50" t="s">
        <v>5512</v>
      </c>
      <c r="D2757" s="57" t="s">
        <v>7378</v>
      </c>
      <c r="E2757" s="51">
        <v>190</v>
      </c>
      <c r="F2757" s="51">
        <v>222856.27003000001</v>
      </c>
      <c r="G2757" s="42">
        <f t="shared" si="139"/>
        <v>8.5713950011538476</v>
      </c>
      <c r="H2757" s="43">
        <f t="shared" ref="H2757:H2820" si="141">IFERROR(F2757/E2757,0)</f>
        <v>1172.927737</v>
      </c>
      <c r="I2757" s="57" t="s">
        <v>7381</v>
      </c>
      <c r="J2757" s="58">
        <v>190</v>
      </c>
      <c r="K2757" s="58">
        <v>222856.27002999999</v>
      </c>
      <c r="L2757" s="57" t="s">
        <v>7420</v>
      </c>
      <c r="M2757" s="57" t="s">
        <v>7418</v>
      </c>
      <c r="N2757" t="s">
        <v>10937</v>
      </c>
      <c r="O2757" s="1"/>
      <c r="P2757" s="1"/>
      <c r="Q2757" s="1"/>
      <c r="R2757" s="1"/>
      <c r="S2757" s="1"/>
      <c r="T2757" s="2">
        <v>190</v>
      </c>
      <c r="U2757" s="2">
        <f t="shared" si="140"/>
        <v>0</v>
      </c>
    </row>
    <row r="2758" spans="1:21" ht="15" x14ac:dyDescent="0.25">
      <c r="A2758" s="49" t="s">
        <v>6845</v>
      </c>
      <c r="B2758" s="50" t="s">
        <v>5513</v>
      </c>
      <c r="C2758" s="50" t="s">
        <v>5514</v>
      </c>
      <c r="D2758" s="57" t="s">
        <v>7378</v>
      </c>
      <c r="E2758" s="51">
        <v>587</v>
      </c>
      <c r="F2758" s="51">
        <v>11972164.679935999</v>
      </c>
      <c r="G2758" s="42">
        <f t="shared" ref="G2758:G2821" si="142">+F2758/$G$1</f>
        <v>460.46787230523074</v>
      </c>
      <c r="H2758" s="43">
        <f t="shared" si="141"/>
        <v>20395.510527999999</v>
      </c>
      <c r="I2758" s="57" t="s">
        <v>7381</v>
      </c>
      <c r="J2758" s="58">
        <v>587</v>
      </c>
      <c r="K2758" s="58">
        <v>11972164.679935999</v>
      </c>
      <c r="L2758" s="57" t="s">
        <v>7420</v>
      </c>
      <c r="M2758" s="57" t="s">
        <v>7418</v>
      </c>
      <c r="N2758" t="s">
        <v>10937</v>
      </c>
      <c r="O2758" s="1"/>
      <c r="P2758" s="1"/>
      <c r="Q2758" s="1"/>
      <c r="R2758" s="1"/>
      <c r="S2758" s="1"/>
      <c r="T2758" s="2">
        <v>587</v>
      </c>
      <c r="U2758" s="2">
        <f t="shared" ref="U2758:U2821" si="143">+E2758-T2758</f>
        <v>0</v>
      </c>
    </row>
    <row r="2759" spans="1:21" ht="15" x14ac:dyDescent="0.25">
      <c r="A2759" s="49" t="s">
        <v>6845</v>
      </c>
      <c r="B2759" s="50" t="s">
        <v>5515</v>
      </c>
      <c r="C2759" s="50" t="s">
        <v>5516</v>
      </c>
      <c r="D2759" s="57" t="s">
        <v>7378</v>
      </c>
      <c r="E2759" s="51">
        <v>322</v>
      </c>
      <c r="F2759" s="51">
        <v>1466207.329986</v>
      </c>
      <c r="G2759" s="42">
        <f t="shared" si="142"/>
        <v>56.392589614846152</v>
      </c>
      <c r="H2759" s="43">
        <f t="shared" si="141"/>
        <v>4553.438913</v>
      </c>
      <c r="I2759" s="57" t="s">
        <v>7381</v>
      </c>
      <c r="J2759" s="58">
        <v>322</v>
      </c>
      <c r="K2759" s="58">
        <v>1466207.329986</v>
      </c>
      <c r="L2759" s="57" t="s">
        <v>7420</v>
      </c>
      <c r="M2759" s="57" t="s">
        <v>7418</v>
      </c>
      <c r="N2759" t="s">
        <v>10937</v>
      </c>
      <c r="O2759" s="1"/>
      <c r="P2759" s="1"/>
      <c r="Q2759" s="1"/>
      <c r="R2759" s="1"/>
      <c r="S2759" s="1"/>
      <c r="T2759" s="2">
        <v>322</v>
      </c>
      <c r="U2759" s="2">
        <f t="shared" si="143"/>
        <v>0</v>
      </c>
    </row>
    <row r="2760" spans="1:21" ht="15" x14ac:dyDescent="0.25">
      <c r="A2760" s="49" t="s">
        <v>6845</v>
      </c>
      <c r="B2760" s="50" t="s">
        <v>5517</v>
      </c>
      <c r="C2760" s="50" t="s">
        <v>5518</v>
      </c>
      <c r="D2760" s="57" t="s">
        <v>7378</v>
      </c>
      <c r="E2760" s="51">
        <v>769</v>
      </c>
      <c r="F2760" s="51">
        <v>1232478.800019</v>
      </c>
      <c r="G2760" s="42">
        <f t="shared" si="142"/>
        <v>47.403030769961539</v>
      </c>
      <c r="H2760" s="43">
        <f t="shared" si="141"/>
        <v>1602.7032509999999</v>
      </c>
      <c r="I2760" s="57" t="s">
        <v>7381</v>
      </c>
      <c r="J2760" s="58">
        <v>769</v>
      </c>
      <c r="K2760" s="58">
        <v>1232478.800019</v>
      </c>
      <c r="L2760" s="57" t="s">
        <v>7420</v>
      </c>
      <c r="M2760" s="57" t="s">
        <v>7418</v>
      </c>
      <c r="N2760" t="s">
        <v>10937</v>
      </c>
      <c r="O2760" s="1"/>
      <c r="P2760" s="1"/>
      <c r="Q2760" s="1"/>
      <c r="R2760" s="1"/>
      <c r="S2760" s="1"/>
      <c r="T2760" s="2">
        <v>769</v>
      </c>
      <c r="U2760" s="2">
        <f t="shared" si="143"/>
        <v>0</v>
      </c>
    </row>
    <row r="2761" spans="1:21" ht="15" x14ac:dyDescent="0.25">
      <c r="A2761" s="49" t="s">
        <v>6845</v>
      </c>
      <c r="B2761" s="50" t="s">
        <v>5519</v>
      </c>
      <c r="C2761" s="50" t="s">
        <v>5520</v>
      </c>
      <c r="D2761" s="57" t="s">
        <v>7378</v>
      </c>
      <c r="E2761" s="51">
        <v>1000</v>
      </c>
      <c r="F2761" s="51">
        <v>11946012.09</v>
      </c>
      <c r="G2761" s="42">
        <f t="shared" si="142"/>
        <v>459.46200346153847</v>
      </c>
      <c r="H2761" s="43">
        <f t="shared" si="141"/>
        <v>11946.01209</v>
      </c>
      <c r="I2761" s="57" t="s">
        <v>7381</v>
      </c>
      <c r="J2761" s="58">
        <v>1000</v>
      </c>
      <c r="K2761" s="58">
        <v>11946012.09</v>
      </c>
      <c r="L2761" s="57" t="s">
        <v>7420</v>
      </c>
      <c r="M2761" s="57" t="s">
        <v>7418</v>
      </c>
      <c r="N2761" t="s">
        <v>10937</v>
      </c>
      <c r="O2761" s="1"/>
      <c r="P2761" s="1"/>
      <c r="Q2761" s="1"/>
      <c r="R2761" s="1"/>
      <c r="S2761" s="1"/>
      <c r="T2761" s="2">
        <v>1000</v>
      </c>
      <c r="U2761" s="2">
        <f t="shared" si="143"/>
        <v>0</v>
      </c>
    </row>
    <row r="2762" spans="1:21" ht="15" x14ac:dyDescent="0.25">
      <c r="A2762" s="49" t="s">
        <v>6845</v>
      </c>
      <c r="B2762" s="50" t="s">
        <v>5521</v>
      </c>
      <c r="C2762" s="50" t="s">
        <v>5522</v>
      </c>
      <c r="D2762" s="57" t="s">
        <v>7378</v>
      </c>
      <c r="E2762" s="51">
        <v>2530</v>
      </c>
      <c r="F2762" s="51">
        <v>23939998.659389999</v>
      </c>
      <c r="G2762" s="42">
        <f t="shared" si="142"/>
        <v>920.76917920730762</v>
      </c>
      <c r="H2762" s="43">
        <f t="shared" si="141"/>
        <v>9462.4500630000002</v>
      </c>
      <c r="I2762" s="57" t="s">
        <v>7381</v>
      </c>
      <c r="J2762" s="58">
        <v>2530</v>
      </c>
      <c r="K2762" s="58">
        <v>23939998.659389999</v>
      </c>
      <c r="L2762" s="57" t="s">
        <v>7420</v>
      </c>
      <c r="M2762" s="57" t="s">
        <v>7418</v>
      </c>
      <c r="N2762" t="s">
        <v>10937</v>
      </c>
      <c r="O2762" s="1"/>
      <c r="P2762" s="1"/>
      <c r="Q2762" s="1"/>
      <c r="R2762" s="1"/>
      <c r="S2762" s="1"/>
      <c r="T2762" s="2">
        <v>2530</v>
      </c>
      <c r="U2762" s="2">
        <f t="shared" si="143"/>
        <v>0</v>
      </c>
    </row>
    <row r="2763" spans="1:21" ht="15" x14ac:dyDescent="0.25">
      <c r="A2763" s="49" t="s">
        <v>6845</v>
      </c>
      <c r="B2763" s="50" t="s">
        <v>5523</v>
      </c>
      <c r="C2763" s="50" t="s">
        <v>5524</v>
      </c>
      <c r="D2763" s="57" t="s">
        <v>7378</v>
      </c>
      <c r="E2763" s="51">
        <v>554</v>
      </c>
      <c r="F2763" s="51">
        <v>10844216.520253999</v>
      </c>
      <c r="G2763" s="42">
        <f t="shared" si="142"/>
        <v>417.08525077899998</v>
      </c>
      <c r="H2763" s="43">
        <f t="shared" si="141"/>
        <v>19574.398051</v>
      </c>
      <c r="I2763" s="57" t="s">
        <v>7381</v>
      </c>
      <c r="J2763" s="58">
        <v>554</v>
      </c>
      <c r="K2763" s="58">
        <v>10844216.520253999</v>
      </c>
      <c r="L2763" s="57" t="s">
        <v>7420</v>
      </c>
      <c r="M2763" s="57" t="s">
        <v>7418</v>
      </c>
      <c r="N2763" t="s">
        <v>10937</v>
      </c>
      <c r="O2763" s="1"/>
      <c r="P2763" s="1"/>
      <c r="Q2763" s="1"/>
      <c r="R2763" s="1"/>
      <c r="S2763" s="1"/>
      <c r="T2763" s="2">
        <v>554</v>
      </c>
      <c r="U2763" s="2">
        <f t="shared" si="143"/>
        <v>0</v>
      </c>
    </row>
    <row r="2764" spans="1:21" ht="15" x14ac:dyDescent="0.25">
      <c r="A2764" s="49" t="s">
        <v>6845</v>
      </c>
      <c r="B2764" s="50" t="s">
        <v>5525</v>
      </c>
      <c r="C2764" s="50" t="s">
        <v>5526</v>
      </c>
      <c r="D2764" s="57" t="s">
        <v>7378</v>
      </c>
      <c r="E2764" s="51">
        <v>116</v>
      </c>
      <c r="F2764" s="51">
        <v>3127398.28</v>
      </c>
      <c r="G2764" s="42">
        <f t="shared" si="142"/>
        <v>120.28454923076923</v>
      </c>
      <c r="H2764" s="43">
        <f t="shared" si="141"/>
        <v>26960.329999999998</v>
      </c>
      <c r="I2764" s="57" t="s">
        <v>7381</v>
      </c>
      <c r="J2764" s="58">
        <v>116</v>
      </c>
      <c r="K2764" s="58">
        <v>3127398.2800000003</v>
      </c>
      <c r="L2764" s="57" t="s">
        <v>7420</v>
      </c>
      <c r="M2764" s="57" t="s">
        <v>7418</v>
      </c>
      <c r="N2764" t="s">
        <v>10937</v>
      </c>
      <c r="O2764" s="1"/>
      <c r="P2764" s="1"/>
      <c r="Q2764" s="1"/>
      <c r="R2764" s="1"/>
      <c r="S2764" s="1"/>
      <c r="T2764" s="2">
        <v>116</v>
      </c>
      <c r="U2764" s="2">
        <f t="shared" si="143"/>
        <v>0</v>
      </c>
    </row>
    <row r="2765" spans="1:21" ht="15" x14ac:dyDescent="0.25">
      <c r="A2765" s="49" t="s">
        <v>6845</v>
      </c>
      <c r="B2765" s="50" t="s">
        <v>5527</v>
      </c>
      <c r="C2765" s="50" t="s">
        <v>5528</v>
      </c>
      <c r="D2765" s="57" t="s">
        <v>7378</v>
      </c>
      <c r="E2765" s="51">
        <v>410</v>
      </c>
      <c r="F2765" s="51">
        <v>11053735.300000001</v>
      </c>
      <c r="G2765" s="42">
        <f t="shared" si="142"/>
        <v>425.14366538461542</v>
      </c>
      <c r="H2765" s="43">
        <f t="shared" si="141"/>
        <v>26960.33</v>
      </c>
      <c r="I2765" s="57" t="s">
        <v>7381</v>
      </c>
      <c r="J2765" s="58">
        <v>410</v>
      </c>
      <c r="K2765" s="58">
        <v>11053735.300000001</v>
      </c>
      <c r="L2765" s="57" t="s">
        <v>7420</v>
      </c>
      <c r="M2765" s="57" t="s">
        <v>7418</v>
      </c>
      <c r="N2765" t="s">
        <v>10937</v>
      </c>
      <c r="O2765" s="1"/>
      <c r="P2765" s="1"/>
      <c r="Q2765" s="1"/>
      <c r="R2765" s="1"/>
      <c r="S2765" s="1"/>
      <c r="T2765" s="2">
        <v>410</v>
      </c>
      <c r="U2765" s="2">
        <f t="shared" si="143"/>
        <v>0</v>
      </c>
    </row>
    <row r="2766" spans="1:21" ht="15" x14ac:dyDescent="0.25">
      <c r="A2766" s="49" t="s">
        <v>6845</v>
      </c>
      <c r="B2766" s="50" t="s">
        <v>5529</v>
      </c>
      <c r="C2766" s="50" t="s">
        <v>5530</v>
      </c>
      <c r="D2766" s="57" t="s">
        <v>7378</v>
      </c>
      <c r="E2766" s="51">
        <v>492</v>
      </c>
      <c r="F2766" s="51">
        <v>4828336.2401400004</v>
      </c>
      <c r="G2766" s="42">
        <f t="shared" si="142"/>
        <v>185.70524000538464</v>
      </c>
      <c r="H2766" s="43">
        <f t="shared" si="141"/>
        <v>9813.6915450000015</v>
      </c>
      <c r="I2766" s="57" t="s">
        <v>7381</v>
      </c>
      <c r="J2766" s="58">
        <v>492</v>
      </c>
      <c r="K2766" s="58">
        <v>4828336.2401399994</v>
      </c>
      <c r="L2766" s="57" t="s">
        <v>7420</v>
      </c>
      <c r="M2766" s="57" t="s">
        <v>7418</v>
      </c>
      <c r="N2766" t="s">
        <v>10937</v>
      </c>
      <c r="O2766" s="1"/>
      <c r="P2766" s="1"/>
      <c r="Q2766" s="1"/>
      <c r="R2766" s="1"/>
      <c r="S2766" s="1"/>
      <c r="T2766" s="2">
        <v>492</v>
      </c>
      <c r="U2766" s="2">
        <f t="shared" si="143"/>
        <v>0</v>
      </c>
    </row>
    <row r="2767" spans="1:21" ht="15" x14ac:dyDescent="0.25">
      <c r="A2767" s="49" t="s">
        <v>6845</v>
      </c>
      <c r="B2767" s="50" t="s">
        <v>5531</v>
      </c>
      <c r="C2767" s="50" t="s">
        <v>5532</v>
      </c>
      <c r="D2767" s="57" t="s">
        <v>7378</v>
      </c>
      <c r="E2767" s="51">
        <v>527</v>
      </c>
      <c r="F2767" s="51">
        <v>5586292.5401459998</v>
      </c>
      <c r="G2767" s="42">
        <f t="shared" si="142"/>
        <v>214.85740539023075</v>
      </c>
      <c r="H2767" s="43">
        <f t="shared" si="141"/>
        <v>10600.175598</v>
      </c>
      <c r="I2767" s="57" t="s">
        <v>7381</v>
      </c>
      <c r="J2767" s="58">
        <v>527</v>
      </c>
      <c r="K2767" s="58">
        <v>5586292.5401459998</v>
      </c>
      <c r="L2767" s="57" t="s">
        <v>7420</v>
      </c>
      <c r="M2767" s="57" t="s">
        <v>7418</v>
      </c>
      <c r="N2767" t="s">
        <v>10937</v>
      </c>
      <c r="O2767" s="1"/>
      <c r="P2767" s="1"/>
      <c r="Q2767" s="1"/>
      <c r="R2767" s="1"/>
      <c r="S2767" s="1"/>
      <c r="T2767" s="2">
        <v>527</v>
      </c>
      <c r="U2767" s="2">
        <f t="shared" si="143"/>
        <v>0</v>
      </c>
    </row>
    <row r="2768" spans="1:21" ht="15" x14ac:dyDescent="0.25">
      <c r="A2768" s="49" t="s">
        <v>6845</v>
      </c>
      <c r="B2768" s="50" t="s">
        <v>5533</v>
      </c>
      <c r="C2768" s="50" t="s">
        <v>5534</v>
      </c>
      <c r="D2768" s="57" t="s">
        <v>7378</v>
      </c>
      <c r="E2768" s="51">
        <v>397</v>
      </c>
      <c r="F2768" s="51">
        <v>4156331.6998899998</v>
      </c>
      <c r="G2768" s="42">
        <f t="shared" si="142"/>
        <v>159.85891153423077</v>
      </c>
      <c r="H2768" s="43">
        <f t="shared" si="141"/>
        <v>10469.34937</v>
      </c>
      <c r="I2768" s="57" t="s">
        <v>7381</v>
      </c>
      <c r="J2768" s="58">
        <v>397</v>
      </c>
      <c r="K2768" s="58">
        <v>4156331.6998899998</v>
      </c>
      <c r="L2768" s="57" t="s">
        <v>7420</v>
      </c>
      <c r="M2768" s="57" t="s">
        <v>7418</v>
      </c>
      <c r="N2768" t="s">
        <v>10937</v>
      </c>
      <c r="O2768" s="1"/>
      <c r="P2768" s="1"/>
      <c r="Q2768" s="1"/>
      <c r="R2768" s="1"/>
      <c r="S2768" s="1"/>
      <c r="T2768" s="2">
        <v>397</v>
      </c>
      <c r="U2768" s="2">
        <f t="shared" si="143"/>
        <v>0</v>
      </c>
    </row>
    <row r="2769" spans="1:21" ht="15" x14ac:dyDescent="0.25">
      <c r="A2769" s="49" t="s">
        <v>6845</v>
      </c>
      <c r="B2769" s="50" t="s">
        <v>5535</v>
      </c>
      <c r="C2769" s="50" t="s">
        <v>5536</v>
      </c>
      <c r="D2769" s="57" t="s">
        <v>7378</v>
      </c>
      <c r="E2769" s="51">
        <v>150</v>
      </c>
      <c r="F2769" s="51">
        <v>1233826.60005</v>
      </c>
      <c r="G2769" s="42">
        <f t="shared" si="142"/>
        <v>47.45486923269231</v>
      </c>
      <c r="H2769" s="43">
        <f t="shared" si="141"/>
        <v>8225.5106670000005</v>
      </c>
      <c r="I2769" s="57" t="s">
        <v>7381</v>
      </c>
      <c r="J2769" s="58">
        <v>150</v>
      </c>
      <c r="K2769" s="58">
        <v>1233826.60005</v>
      </c>
      <c r="L2769" s="57" t="s">
        <v>7420</v>
      </c>
      <c r="M2769" s="57" t="s">
        <v>7418</v>
      </c>
      <c r="N2769" t="s">
        <v>10937</v>
      </c>
      <c r="O2769" s="1"/>
      <c r="P2769" s="1"/>
      <c r="Q2769" s="1"/>
      <c r="R2769" s="1"/>
      <c r="S2769" s="1"/>
      <c r="T2769" s="2">
        <v>150</v>
      </c>
      <c r="U2769" s="2">
        <f t="shared" si="143"/>
        <v>0</v>
      </c>
    </row>
    <row r="2770" spans="1:21" ht="15" x14ac:dyDescent="0.25">
      <c r="A2770" s="49" t="s">
        <v>6845</v>
      </c>
      <c r="B2770" s="50" t="s">
        <v>5537</v>
      </c>
      <c r="C2770" s="50" t="s">
        <v>5538</v>
      </c>
      <c r="D2770" s="57" t="s">
        <v>7378</v>
      </c>
      <c r="E2770" s="51">
        <v>422</v>
      </c>
      <c r="F2770" s="51">
        <v>6365303.7599780001</v>
      </c>
      <c r="G2770" s="42">
        <f t="shared" si="142"/>
        <v>244.81937538376923</v>
      </c>
      <c r="H2770" s="43">
        <f t="shared" si="141"/>
        <v>15083.658199</v>
      </c>
      <c r="I2770" s="57" t="s">
        <v>7381</v>
      </c>
      <c r="J2770" s="58">
        <v>422</v>
      </c>
      <c r="K2770" s="58">
        <v>6365303.7599780001</v>
      </c>
      <c r="L2770" s="57" t="s">
        <v>7420</v>
      </c>
      <c r="M2770" s="57" t="s">
        <v>7418</v>
      </c>
      <c r="N2770" t="s">
        <v>10937</v>
      </c>
      <c r="O2770" s="1"/>
      <c r="P2770" s="1"/>
      <c r="Q2770" s="1"/>
      <c r="R2770" s="1"/>
      <c r="S2770" s="1"/>
      <c r="T2770" s="2">
        <v>422</v>
      </c>
      <c r="U2770" s="2">
        <f t="shared" si="143"/>
        <v>0</v>
      </c>
    </row>
    <row r="2771" spans="1:21" ht="15" x14ac:dyDescent="0.25">
      <c r="A2771" s="49" t="s">
        <v>6845</v>
      </c>
      <c r="B2771" s="50" t="s">
        <v>5539</v>
      </c>
      <c r="C2771" s="50" t="s">
        <v>5540</v>
      </c>
      <c r="D2771" s="57" t="s">
        <v>7378</v>
      </c>
      <c r="E2771" s="51">
        <v>3338</v>
      </c>
      <c r="F2771" s="51">
        <v>21228617.701528002</v>
      </c>
      <c r="G2771" s="42">
        <f t="shared" si="142"/>
        <v>816.48529621261548</v>
      </c>
      <c r="H2771" s="43">
        <f t="shared" si="141"/>
        <v>6359.6817560000009</v>
      </c>
      <c r="I2771" s="57" t="s">
        <v>7381</v>
      </c>
      <c r="J2771" s="58">
        <v>3338</v>
      </c>
      <c r="K2771" s="58">
        <v>21228617.701527998</v>
      </c>
      <c r="L2771" s="57" t="s">
        <v>7420</v>
      </c>
      <c r="M2771" s="57" t="s">
        <v>7418</v>
      </c>
      <c r="N2771" t="s">
        <v>10937</v>
      </c>
      <c r="O2771" s="1"/>
      <c r="P2771" s="1"/>
      <c r="Q2771" s="1"/>
      <c r="R2771" s="1"/>
      <c r="S2771" s="1"/>
      <c r="T2771" s="2">
        <v>3338</v>
      </c>
      <c r="U2771" s="2">
        <f t="shared" si="143"/>
        <v>0</v>
      </c>
    </row>
    <row r="2772" spans="1:21" ht="15" x14ac:dyDescent="0.25">
      <c r="A2772" s="49" t="s">
        <v>6845</v>
      </c>
      <c r="B2772" s="50" t="s">
        <v>5541</v>
      </c>
      <c r="C2772" s="50" t="s">
        <v>5542</v>
      </c>
      <c r="D2772" s="57" t="s">
        <v>7378</v>
      </c>
      <c r="E2772" s="51">
        <v>106</v>
      </c>
      <c r="F2772" s="51">
        <v>1657586.21003</v>
      </c>
      <c r="G2772" s="42">
        <f t="shared" si="142"/>
        <v>63.753315770384617</v>
      </c>
      <c r="H2772" s="43">
        <f t="shared" si="141"/>
        <v>15637.605755</v>
      </c>
      <c r="I2772" s="57" t="s">
        <v>7381</v>
      </c>
      <c r="J2772" s="58">
        <v>106</v>
      </c>
      <c r="K2772" s="58">
        <v>1657586.21003</v>
      </c>
      <c r="L2772" s="57" t="s">
        <v>7420</v>
      </c>
      <c r="M2772" s="57" t="s">
        <v>7418</v>
      </c>
      <c r="N2772" t="s">
        <v>10937</v>
      </c>
      <c r="O2772" s="1"/>
      <c r="P2772" s="1"/>
      <c r="Q2772" s="1"/>
      <c r="R2772" s="1"/>
      <c r="S2772" s="1"/>
      <c r="T2772" s="2">
        <v>106</v>
      </c>
      <c r="U2772" s="2">
        <f t="shared" si="143"/>
        <v>0</v>
      </c>
    </row>
    <row r="2773" spans="1:21" ht="15" x14ac:dyDescent="0.25">
      <c r="A2773" s="49" t="s">
        <v>6845</v>
      </c>
      <c r="B2773" s="50" t="s">
        <v>5543</v>
      </c>
      <c r="C2773" s="50" t="s">
        <v>5544</v>
      </c>
      <c r="D2773" s="57" t="s">
        <v>7378</v>
      </c>
      <c r="E2773" s="51">
        <v>68</v>
      </c>
      <c r="F2773" s="51">
        <v>984132.74998800003</v>
      </c>
      <c r="G2773" s="42">
        <f t="shared" si="142"/>
        <v>37.85125961492308</v>
      </c>
      <c r="H2773" s="43">
        <f t="shared" si="141"/>
        <v>14472.540441000001</v>
      </c>
      <c r="I2773" s="57" t="s">
        <v>7381</v>
      </c>
      <c r="J2773" s="58">
        <v>68</v>
      </c>
      <c r="K2773" s="58">
        <v>984132.74998799991</v>
      </c>
      <c r="L2773" s="57" t="s">
        <v>7420</v>
      </c>
      <c r="M2773" s="57" t="s">
        <v>7418</v>
      </c>
      <c r="N2773" t="s">
        <v>10937</v>
      </c>
      <c r="O2773" s="1"/>
      <c r="P2773" s="1"/>
      <c r="Q2773" s="1"/>
      <c r="R2773" s="1"/>
      <c r="S2773" s="1"/>
      <c r="T2773" s="2">
        <v>68</v>
      </c>
      <c r="U2773" s="2">
        <f t="shared" si="143"/>
        <v>0</v>
      </c>
    </row>
    <row r="2774" spans="1:21" ht="15" x14ac:dyDescent="0.25">
      <c r="A2774" s="49" t="s">
        <v>6845</v>
      </c>
      <c r="B2774" s="50" t="s">
        <v>5545</v>
      </c>
      <c r="C2774" s="50" t="s">
        <v>5546</v>
      </c>
      <c r="D2774" s="57" t="s">
        <v>7378</v>
      </c>
      <c r="E2774" s="51">
        <v>3</v>
      </c>
      <c r="F2774" s="51">
        <v>42452.589999000003</v>
      </c>
      <c r="G2774" s="42">
        <f t="shared" si="142"/>
        <v>1.6327919230384618</v>
      </c>
      <c r="H2774" s="43">
        <f t="shared" si="141"/>
        <v>14150.863333000001</v>
      </c>
      <c r="I2774" s="57" t="s">
        <v>7381</v>
      </c>
      <c r="J2774" s="58">
        <v>3</v>
      </c>
      <c r="K2774" s="58">
        <v>42452.589998999996</v>
      </c>
      <c r="L2774" s="57" t="s">
        <v>7420</v>
      </c>
      <c r="M2774" s="57" t="s">
        <v>7418</v>
      </c>
      <c r="N2774" t="s">
        <v>10937</v>
      </c>
      <c r="O2774" s="1"/>
      <c r="P2774" s="1"/>
      <c r="Q2774" s="1"/>
      <c r="R2774" s="1"/>
      <c r="S2774" s="1"/>
      <c r="T2774" s="2">
        <v>3</v>
      </c>
      <c r="U2774" s="2">
        <f t="shared" si="143"/>
        <v>0</v>
      </c>
    </row>
    <row r="2775" spans="1:21" ht="15" x14ac:dyDescent="0.25">
      <c r="A2775" s="49" t="s">
        <v>6845</v>
      </c>
      <c r="B2775" s="50" t="s">
        <v>5547</v>
      </c>
      <c r="C2775" s="50" t="s">
        <v>5548</v>
      </c>
      <c r="D2775" s="57" t="s">
        <v>7378</v>
      </c>
      <c r="E2775" s="51">
        <v>190</v>
      </c>
      <c r="F2775" s="51">
        <v>2508775.0599699998</v>
      </c>
      <c r="G2775" s="42">
        <f t="shared" si="142"/>
        <v>96.491348460384614</v>
      </c>
      <c r="H2775" s="43">
        <f t="shared" si="141"/>
        <v>13204.079263</v>
      </c>
      <c r="I2775" s="57" t="s">
        <v>7381</v>
      </c>
      <c r="J2775" s="58">
        <v>190</v>
      </c>
      <c r="K2775" s="58">
        <v>2508775.0599699998</v>
      </c>
      <c r="L2775" s="57" t="s">
        <v>7420</v>
      </c>
      <c r="M2775" s="57" t="s">
        <v>7418</v>
      </c>
      <c r="N2775" t="s">
        <v>10937</v>
      </c>
      <c r="O2775" s="1"/>
      <c r="P2775" s="1"/>
      <c r="Q2775" s="1"/>
      <c r="R2775" s="1"/>
      <c r="S2775" s="1"/>
      <c r="T2775" s="2">
        <v>190</v>
      </c>
      <c r="U2775" s="2">
        <f t="shared" si="143"/>
        <v>0</v>
      </c>
    </row>
    <row r="2776" spans="1:21" ht="15" x14ac:dyDescent="0.25">
      <c r="A2776" s="49" t="s">
        <v>6845</v>
      </c>
      <c r="B2776" s="50" t="s">
        <v>5549</v>
      </c>
      <c r="C2776" s="50" t="s">
        <v>5550</v>
      </c>
      <c r="D2776" s="57" t="s">
        <v>7378</v>
      </c>
      <c r="E2776" s="51">
        <v>5</v>
      </c>
      <c r="F2776" s="51">
        <v>84095.82</v>
      </c>
      <c r="G2776" s="42">
        <f t="shared" si="142"/>
        <v>3.2344546153846156</v>
      </c>
      <c r="H2776" s="43">
        <f t="shared" si="141"/>
        <v>16819.164000000001</v>
      </c>
      <c r="I2776" s="57" t="s">
        <v>7381</v>
      </c>
      <c r="J2776" s="58">
        <v>5</v>
      </c>
      <c r="K2776" s="58">
        <v>84095.82</v>
      </c>
      <c r="L2776" s="57" t="s">
        <v>7420</v>
      </c>
      <c r="M2776" s="57" t="s">
        <v>7418</v>
      </c>
      <c r="N2776" t="s">
        <v>10937</v>
      </c>
      <c r="O2776" s="1"/>
      <c r="P2776" s="1"/>
      <c r="Q2776" s="1"/>
      <c r="R2776" s="1"/>
      <c r="S2776" s="1"/>
      <c r="T2776" s="2">
        <v>5</v>
      </c>
      <c r="U2776" s="2">
        <f t="shared" si="143"/>
        <v>0</v>
      </c>
    </row>
    <row r="2777" spans="1:21" ht="15" x14ac:dyDescent="0.25">
      <c r="A2777" s="49" t="s">
        <v>6845</v>
      </c>
      <c r="B2777" s="50" t="s">
        <v>5551</v>
      </c>
      <c r="C2777" s="50" t="s">
        <v>5552</v>
      </c>
      <c r="D2777" s="57" t="s">
        <v>7378</v>
      </c>
      <c r="E2777" s="51">
        <v>20</v>
      </c>
      <c r="F2777" s="51">
        <v>330020.89</v>
      </c>
      <c r="G2777" s="42">
        <f t="shared" si="142"/>
        <v>12.693111153846154</v>
      </c>
      <c r="H2777" s="43">
        <f t="shared" si="141"/>
        <v>16501.0445</v>
      </c>
      <c r="I2777" s="57" t="s">
        <v>7381</v>
      </c>
      <c r="J2777" s="58">
        <v>20</v>
      </c>
      <c r="K2777" s="58">
        <v>330020.89</v>
      </c>
      <c r="L2777" s="57" t="s">
        <v>7420</v>
      </c>
      <c r="M2777" s="57" t="s">
        <v>7418</v>
      </c>
      <c r="N2777" t="s">
        <v>10937</v>
      </c>
      <c r="O2777" s="1"/>
      <c r="P2777" s="1"/>
      <c r="Q2777" s="1"/>
      <c r="R2777" s="1"/>
      <c r="S2777" s="1"/>
      <c r="T2777" s="2">
        <v>20</v>
      </c>
      <c r="U2777" s="2">
        <f t="shared" si="143"/>
        <v>0</v>
      </c>
    </row>
    <row r="2778" spans="1:21" ht="15" x14ac:dyDescent="0.25">
      <c r="A2778" s="49" t="s">
        <v>6845</v>
      </c>
      <c r="B2778" s="50" t="s">
        <v>5553</v>
      </c>
      <c r="C2778" s="50" t="s">
        <v>5554</v>
      </c>
      <c r="D2778" s="57" t="s">
        <v>7378</v>
      </c>
      <c r="E2778" s="51">
        <v>60</v>
      </c>
      <c r="F2778" s="51">
        <v>823615.27002000005</v>
      </c>
      <c r="G2778" s="42">
        <f t="shared" si="142"/>
        <v>31.677510385384618</v>
      </c>
      <c r="H2778" s="43">
        <f t="shared" si="141"/>
        <v>13726.921167</v>
      </c>
      <c r="I2778" s="57" t="s">
        <v>7381</v>
      </c>
      <c r="J2778" s="58">
        <v>60</v>
      </c>
      <c r="K2778" s="58">
        <v>823615.27002000005</v>
      </c>
      <c r="L2778" s="57" t="s">
        <v>7420</v>
      </c>
      <c r="M2778" s="57" t="s">
        <v>7418</v>
      </c>
      <c r="N2778" t="s">
        <v>10937</v>
      </c>
      <c r="O2778" s="1"/>
      <c r="P2778" s="1"/>
      <c r="Q2778" s="1"/>
      <c r="R2778" s="1"/>
      <c r="S2778" s="1"/>
      <c r="T2778" s="2">
        <v>60</v>
      </c>
      <c r="U2778" s="2">
        <f t="shared" si="143"/>
        <v>0</v>
      </c>
    </row>
    <row r="2779" spans="1:21" ht="15" x14ac:dyDescent="0.25">
      <c r="A2779" s="49" t="s">
        <v>6845</v>
      </c>
      <c r="B2779" s="50" t="s">
        <v>5555</v>
      </c>
      <c r="C2779" s="50" t="s">
        <v>5556</v>
      </c>
      <c r="D2779" s="57" t="s">
        <v>7378</v>
      </c>
      <c r="E2779" s="51">
        <v>60</v>
      </c>
      <c r="F2779" s="51">
        <v>817426.75997999997</v>
      </c>
      <c r="G2779" s="42">
        <f t="shared" si="142"/>
        <v>31.439490768461539</v>
      </c>
      <c r="H2779" s="43">
        <f t="shared" si="141"/>
        <v>13623.779333</v>
      </c>
      <c r="I2779" s="57" t="s">
        <v>7381</v>
      </c>
      <c r="J2779" s="58">
        <v>60</v>
      </c>
      <c r="K2779" s="58">
        <v>817426.75997999997</v>
      </c>
      <c r="L2779" s="57" t="s">
        <v>7420</v>
      </c>
      <c r="M2779" s="57" t="s">
        <v>7418</v>
      </c>
      <c r="N2779" t="s">
        <v>10937</v>
      </c>
      <c r="O2779" s="1"/>
      <c r="P2779" s="1"/>
      <c r="Q2779" s="1"/>
      <c r="R2779" s="1"/>
      <c r="S2779" s="1"/>
      <c r="T2779" s="2">
        <v>60</v>
      </c>
      <c r="U2779" s="2">
        <f t="shared" si="143"/>
        <v>0</v>
      </c>
    </row>
    <row r="2780" spans="1:21" ht="15" x14ac:dyDescent="0.25">
      <c r="A2780" s="49" t="s">
        <v>6845</v>
      </c>
      <c r="B2780" s="50" t="s">
        <v>5557</v>
      </c>
      <c r="C2780" s="50" t="s">
        <v>5558</v>
      </c>
      <c r="D2780" s="57" t="s">
        <v>7378</v>
      </c>
      <c r="E2780" s="51">
        <v>78</v>
      </c>
      <c r="F2780" s="51">
        <v>1335540.5500320001</v>
      </c>
      <c r="G2780" s="42">
        <f t="shared" si="142"/>
        <v>51.366944232000002</v>
      </c>
      <c r="H2780" s="43">
        <f t="shared" si="141"/>
        <v>17122.314743999999</v>
      </c>
      <c r="I2780" s="57" t="s">
        <v>7381</v>
      </c>
      <c r="J2780" s="58">
        <v>78</v>
      </c>
      <c r="K2780" s="58">
        <v>1335540.5500320001</v>
      </c>
      <c r="L2780" s="57" t="s">
        <v>7420</v>
      </c>
      <c r="M2780" s="57" t="s">
        <v>7418</v>
      </c>
      <c r="N2780" t="s">
        <v>10937</v>
      </c>
      <c r="O2780" s="1"/>
      <c r="P2780" s="1"/>
      <c r="Q2780" s="1"/>
      <c r="R2780" s="1"/>
      <c r="S2780" s="1"/>
      <c r="T2780" s="2">
        <v>78</v>
      </c>
      <c r="U2780" s="2">
        <f t="shared" si="143"/>
        <v>0</v>
      </c>
    </row>
    <row r="2781" spans="1:21" ht="15" x14ac:dyDescent="0.25">
      <c r="A2781" s="49" t="s">
        <v>6845</v>
      </c>
      <c r="B2781" s="50" t="s">
        <v>5559</v>
      </c>
      <c r="C2781" s="50" t="s">
        <v>5560</v>
      </c>
      <c r="D2781" s="57" t="s">
        <v>7378</v>
      </c>
      <c r="E2781" s="51">
        <v>66</v>
      </c>
      <c r="F2781" s="51">
        <v>1450739.820024</v>
      </c>
      <c r="G2781" s="42">
        <f t="shared" si="142"/>
        <v>55.797685385538465</v>
      </c>
      <c r="H2781" s="43">
        <f t="shared" si="141"/>
        <v>21980.906363999999</v>
      </c>
      <c r="I2781" s="57" t="s">
        <v>7381</v>
      </c>
      <c r="J2781" s="58">
        <v>66</v>
      </c>
      <c r="K2781" s="58">
        <v>1450739.820024</v>
      </c>
      <c r="L2781" s="57" t="s">
        <v>7420</v>
      </c>
      <c r="M2781" s="57" t="s">
        <v>7418</v>
      </c>
      <c r="N2781" t="s">
        <v>10937</v>
      </c>
      <c r="O2781" s="1"/>
      <c r="P2781" s="1"/>
      <c r="Q2781" s="1"/>
      <c r="R2781" s="1"/>
      <c r="S2781" s="1"/>
      <c r="T2781" s="2">
        <v>66</v>
      </c>
      <c r="U2781" s="2">
        <f t="shared" si="143"/>
        <v>0</v>
      </c>
    </row>
    <row r="2782" spans="1:21" ht="15" x14ac:dyDescent="0.25">
      <c r="A2782" s="49" t="s">
        <v>6845</v>
      </c>
      <c r="B2782" s="50" t="s">
        <v>5561</v>
      </c>
      <c r="C2782" s="50" t="s">
        <v>5562</v>
      </c>
      <c r="D2782" s="57" t="s">
        <v>7378</v>
      </c>
      <c r="E2782" s="51">
        <v>1810</v>
      </c>
      <c r="F2782" s="51">
        <v>12555769.68911</v>
      </c>
      <c r="G2782" s="42">
        <f t="shared" si="142"/>
        <v>482.91421881192309</v>
      </c>
      <c r="H2782" s="43">
        <f t="shared" si="141"/>
        <v>6936.8893309999994</v>
      </c>
      <c r="I2782" s="57" t="s">
        <v>7381</v>
      </c>
      <c r="J2782" s="58">
        <v>1810</v>
      </c>
      <c r="K2782" s="58">
        <v>12555769.68911</v>
      </c>
      <c r="L2782" s="57" t="s">
        <v>7420</v>
      </c>
      <c r="M2782" s="57" t="s">
        <v>7418</v>
      </c>
      <c r="N2782" t="s">
        <v>10937</v>
      </c>
      <c r="O2782" s="1"/>
      <c r="P2782" s="1"/>
      <c r="Q2782" s="1"/>
      <c r="R2782" s="1"/>
      <c r="S2782" s="1"/>
      <c r="T2782" s="2">
        <v>1810</v>
      </c>
      <c r="U2782" s="2">
        <f t="shared" si="143"/>
        <v>0</v>
      </c>
    </row>
    <row r="2783" spans="1:21" ht="15" x14ac:dyDescent="0.25">
      <c r="A2783" s="49" t="s">
        <v>6845</v>
      </c>
      <c r="B2783" s="50" t="s">
        <v>5563</v>
      </c>
      <c r="C2783" s="50" t="s">
        <v>5564</v>
      </c>
      <c r="D2783" s="57" t="s">
        <v>7378</v>
      </c>
      <c r="E2783" s="51">
        <v>398</v>
      </c>
      <c r="F2783" s="51">
        <v>3715925.919828</v>
      </c>
      <c r="G2783" s="42">
        <f t="shared" si="142"/>
        <v>142.92022768569231</v>
      </c>
      <c r="H2783" s="43">
        <f t="shared" si="141"/>
        <v>9336.4972859999998</v>
      </c>
      <c r="I2783" s="57" t="s">
        <v>7381</v>
      </c>
      <c r="J2783" s="58">
        <v>398</v>
      </c>
      <c r="K2783" s="58">
        <v>3715925.9198279991</v>
      </c>
      <c r="L2783" s="57" t="s">
        <v>7420</v>
      </c>
      <c r="M2783" s="57" t="s">
        <v>7418</v>
      </c>
      <c r="N2783" t="s">
        <v>10937</v>
      </c>
      <c r="O2783" s="1"/>
      <c r="P2783" s="1"/>
      <c r="Q2783" s="1"/>
      <c r="R2783" s="1"/>
      <c r="S2783" s="1"/>
      <c r="T2783" s="2">
        <v>398</v>
      </c>
      <c r="U2783" s="2">
        <f t="shared" si="143"/>
        <v>0</v>
      </c>
    </row>
    <row r="2784" spans="1:21" ht="15" x14ac:dyDescent="0.25">
      <c r="A2784" s="49" t="s">
        <v>6845</v>
      </c>
      <c r="B2784" s="50" t="s">
        <v>5565</v>
      </c>
      <c r="C2784" s="50" t="s">
        <v>5566</v>
      </c>
      <c r="D2784" s="57" t="s">
        <v>7378</v>
      </c>
      <c r="E2784" s="51">
        <v>375</v>
      </c>
      <c r="F2784" s="51">
        <v>2514240.87</v>
      </c>
      <c r="G2784" s="42">
        <f t="shared" si="142"/>
        <v>96.701571923076926</v>
      </c>
      <c r="H2784" s="43">
        <f t="shared" si="141"/>
        <v>6704.6423199999999</v>
      </c>
      <c r="I2784" s="57" t="s">
        <v>7381</v>
      </c>
      <c r="J2784" s="58">
        <v>375</v>
      </c>
      <c r="K2784" s="58">
        <v>2514240.87</v>
      </c>
      <c r="L2784" s="57" t="s">
        <v>7420</v>
      </c>
      <c r="M2784" s="57" t="s">
        <v>7418</v>
      </c>
      <c r="N2784" t="s">
        <v>10937</v>
      </c>
      <c r="O2784" s="1"/>
      <c r="P2784" s="1"/>
      <c r="Q2784" s="1"/>
      <c r="R2784" s="1"/>
      <c r="S2784" s="1"/>
      <c r="T2784" s="2">
        <v>375</v>
      </c>
      <c r="U2784" s="2">
        <f t="shared" si="143"/>
        <v>0</v>
      </c>
    </row>
    <row r="2785" spans="1:21" ht="15" x14ac:dyDescent="0.25">
      <c r="A2785" s="49" t="s">
        <v>6845</v>
      </c>
      <c r="B2785" s="50" t="s">
        <v>5567</v>
      </c>
      <c r="C2785" s="50" t="s">
        <v>5568</v>
      </c>
      <c r="D2785" s="57" t="s">
        <v>7378</v>
      </c>
      <c r="E2785" s="51">
        <v>110</v>
      </c>
      <c r="F2785" s="51">
        <v>1072591.2799800001</v>
      </c>
      <c r="G2785" s="42">
        <f t="shared" si="142"/>
        <v>41.253510768461545</v>
      </c>
      <c r="H2785" s="43">
        <f t="shared" si="141"/>
        <v>9750.8298180000002</v>
      </c>
      <c r="I2785" s="57" t="s">
        <v>7381</v>
      </c>
      <c r="J2785" s="58">
        <v>110</v>
      </c>
      <c r="K2785" s="58">
        <v>1072591.2799800001</v>
      </c>
      <c r="L2785" s="57" t="s">
        <v>7420</v>
      </c>
      <c r="M2785" s="57" t="s">
        <v>7418</v>
      </c>
      <c r="N2785" t="s">
        <v>10937</v>
      </c>
      <c r="O2785" s="1"/>
      <c r="P2785" s="1"/>
      <c r="Q2785" s="1"/>
      <c r="R2785" s="1"/>
      <c r="S2785" s="1"/>
      <c r="T2785" s="2">
        <v>110</v>
      </c>
      <c r="U2785" s="2">
        <f t="shared" si="143"/>
        <v>0</v>
      </c>
    </row>
    <row r="2786" spans="1:21" ht="15" x14ac:dyDescent="0.25">
      <c r="A2786" s="49" t="s">
        <v>6845</v>
      </c>
      <c r="B2786" s="50" t="s">
        <v>5569</v>
      </c>
      <c r="C2786" s="50" t="s">
        <v>5570</v>
      </c>
      <c r="D2786" s="57" t="s">
        <v>7378</v>
      </c>
      <c r="E2786" s="51">
        <v>380</v>
      </c>
      <c r="F2786" s="51">
        <v>15661533.590019999</v>
      </c>
      <c r="G2786" s="42">
        <f t="shared" si="142"/>
        <v>602.36667653923075</v>
      </c>
      <c r="H2786" s="43">
        <f t="shared" si="141"/>
        <v>41214.562078999996</v>
      </c>
      <c r="I2786" s="57" t="s">
        <v>7381</v>
      </c>
      <c r="J2786" s="58">
        <v>380</v>
      </c>
      <c r="K2786" s="58">
        <v>15661533.590020001</v>
      </c>
      <c r="L2786" s="57" t="s">
        <v>7420</v>
      </c>
      <c r="M2786" s="57" t="s">
        <v>7418</v>
      </c>
      <c r="N2786" t="s">
        <v>10937</v>
      </c>
      <c r="O2786" s="1"/>
      <c r="P2786" s="1"/>
      <c r="Q2786" s="1"/>
      <c r="R2786" s="1"/>
      <c r="S2786" s="1"/>
      <c r="T2786" s="2">
        <v>380</v>
      </c>
      <c r="U2786" s="2">
        <f t="shared" si="143"/>
        <v>0</v>
      </c>
    </row>
    <row r="2787" spans="1:21" ht="15" x14ac:dyDescent="0.25">
      <c r="A2787" s="49" t="s">
        <v>6845</v>
      </c>
      <c r="B2787" s="50" t="s">
        <v>5571</v>
      </c>
      <c r="C2787" s="50" t="s">
        <v>5572</v>
      </c>
      <c r="D2787" s="57" t="s">
        <v>7378</v>
      </c>
      <c r="E2787" s="51">
        <v>66</v>
      </c>
      <c r="F2787" s="51">
        <v>2819382.6600060002</v>
      </c>
      <c r="G2787" s="42">
        <f t="shared" si="142"/>
        <v>108.43779461561539</v>
      </c>
      <c r="H2787" s="43">
        <f t="shared" si="141"/>
        <v>42717.919091000003</v>
      </c>
      <c r="I2787" s="57" t="s">
        <v>7381</v>
      </c>
      <c r="J2787" s="58">
        <v>66</v>
      </c>
      <c r="K2787" s="58">
        <v>2819382.6600060002</v>
      </c>
      <c r="L2787" s="57" t="s">
        <v>7420</v>
      </c>
      <c r="M2787" s="57" t="s">
        <v>7418</v>
      </c>
      <c r="N2787" t="s">
        <v>10937</v>
      </c>
      <c r="O2787" s="1"/>
      <c r="P2787" s="1"/>
      <c r="Q2787" s="1"/>
      <c r="R2787" s="1"/>
      <c r="S2787" s="1"/>
      <c r="T2787" s="2">
        <v>66</v>
      </c>
      <c r="U2787" s="2">
        <f t="shared" si="143"/>
        <v>0</v>
      </c>
    </row>
    <row r="2788" spans="1:21" ht="15" x14ac:dyDescent="0.25">
      <c r="A2788" s="49" t="s">
        <v>6845</v>
      </c>
      <c r="B2788" s="50" t="s">
        <v>5573</v>
      </c>
      <c r="C2788" s="50" t="s">
        <v>5574</v>
      </c>
      <c r="D2788" s="57" t="s">
        <v>7378</v>
      </c>
      <c r="E2788" s="51">
        <v>30</v>
      </c>
      <c r="F2788" s="51">
        <v>1214189.4699899999</v>
      </c>
      <c r="G2788" s="42">
        <f t="shared" si="142"/>
        <v>46.699594999615378</v>
      </c>
      <c r="H2788" s="43">
        <f t="shared" si="141"/>
        <v>40472.982333</v>
      </c>
      <c r="I2788" s="57" t="s">
        <v>7381</v>
      </c>
      <c r="J2788" s="58">
        <v>30</v>
      </c>
      <c r="K2788" s="58">
        <v>1214189.4699899999</v>
      </c>
      <c r="L2788" s="57" t="s">
        <v>7420</v>
      </c>
      <c r="M2788" s="57" t="s">
        <v>7418</v>
      </c>
      <c r="N2788" t="s">
        <v>10937</v>
      </c>
      <c r="O2788" s="1"/>
      <c r="P2788" s="1"/>
      <c r="Q2788" s="1"/>
      <c r="R2788" s="1"/>
      <c r="S2788" s="1"/>
      <c r="T2788" s="2">
        <v>30</v>
      </c>
      <c r="U2788" s="2">
        <f t="shared" si="143"/>
        <v>0</v>
      </c>
    </row>
    <row r="2789" spans="1:21" ht="15" x14ac:dyDescent="0.25">
      <c r="A2789" s="49" t="s">
        <v>6845</v>
      </c>
      <c r="B2789" s="50" t="s">
        <v>5575</v>
      </c>
      <c r="C2789" s="50" t="s">
        <v>5576</v>
      </c>
      <c r="D2789" s="57" t="s">
        <v>7378</v>
      </c>
      <c r="E2789" s="51">
        <v>20</v>
      </c>
      <c r="F2789" s="51">
        <v>1042596.63</v>
      </c>
      <c r="G2789" s="42">
        <f t="shared" si="142"/>
        <v>40.099870384615386</v>
      </c>
      <c r="H2789" s="43">
        <f t="shared" si="141"/>
        <v>52129.8315</v>
      </c>
      <c r="I2789" s="57" t="s">
        <v>7381</v>
      </c>
      <c r="J2789" s="58">
        <v>20</v>
      </c>
      <c r="K2789" s="58">
        <v>1042596.63</v>
      </c>
      <c r="L2789" s="57" t="s">
        <v>7420</v>
      </c>
      <c r="M2789" s="57" t="s">
        <v>7418</v>
      </c>
      <c r="N2789" t="s">
        <v>10937</v>
      </c>
      <c r="O2789" s="1"/>
      <c r="P2789" s="1"/>
      <c r="Q2789" s="1"/>
      <c r="R2789" s="1"/>
      <c r="S2789" s="1"/>
      <c r="T2789" s="2">
        <v>20</v>
      </c>
      <c r="U2789" s="2">
        <f t="shared" si="143"/>
        <v>0</v>
      </c>
    </row>
    <row r="2790" spans="1:21" ht="15" x14ac:dyDescent="0.25">
      <c r="A2790" s="49" t="s">
        <v>6845</v>
      </c>
      <c r="B2790" s="50" t="s">
        <v>5577</v>
      </c>
      <c r="C2790" s="50" t="s">
        <v>5578</v>
      </c>
      <c r="D2790" s="57" t="s">
        <v>7378</v>
      </c>
      <c r="E2790" s="51">
        <v>120</v>
      </c>
      <c r="F2790" s="51">
        <v>6680189.10996</v>
      </c>
      <c r="G2790" s="42">
        <f t="shared" si="142"/>
        <v>256.93035038307693</v>
      </c>
      <c r="H2790" s="43">
        <f t="shared" si="141"/>
        <v>55668.242582999999</v>
      </c>
      <c r="I2790" s="57" t="s">
        <v>7381</v>
      </c>
      <c r="J2790" s="58">
        <v>120</v>
      </c>
      <c r="K2790" s="58">
        <v>6680189.10996</v>
      </c>
      <c r="L2790" s="57" t="s">
        <v>7420</v>
      </c>
      <c r="M2790" s="57" t="s">
        <v>7418</v>
      </c>
      <c r="N2790" t="s">
        <v>10937</v>
      </c>
      <c r="O2790" s="1"/>
      <c r="P2790" s="1"/>
      <c r="Q2790" s="1"/>
      <c r="R2790" s="1"/>
      <c r="S2790" s="1"/>
      <c r="T2790" s="2">
        <v>120</v>
      </c>
      <c r="U2790" s="2">
        <f t="shared" si="143"/>
        <v>0</v>
      </c>
    </row>
    <row r="2791" spans="1:21" ht="15" x14ac:dyDescent="0.25">
      <c r="A2791" s="49" t="s">
        <v>6845</v>
      </c>
      <c r="B2791" s="50" t="s">
        <v>5579</v>
      </c>
      <c r="C2791" s="50" t="s">
        <v>5580</v>
      </c>
      <c r="D2791" s="57" t="s">
        <v>7378</v>
      </c>
      <c r="E2791" s="51">
        <v>40</v>
      </c>
      <c r="F2791" s="51">
        <v>1301426.1599999999</v>
      </c>
      <c r="G2791" s="42">
        <f t="shared" si="142"/>
        <v>50.054852307692308</v>
      </c>
      <c r="H2791" s="43">
        <f t="shared" si="141"/>
        <v>32535.653999999999</v>
      </c>
      <c r="I2791" s="57" t="s">
        <v>7381</v>
      </c>
      <c r="J2791" s="58">
        <v>40</v>
      </c>
      <c r="K2791" s="58">
        <v>1301426.1599999999</v>
      </c>
      <c r="L2791" s="57" t="s">
        <v>7420</v>
      </c>
      <c r="M2791" s="57" t="s">
        <v>7418</v>
      </c>
      <c r="N2791" t="s">
        <v>10937</v>
      </c>
      <c r="O2791" s="1"/>
      <c r="P2791" s="1"/>
      <c r="Q2791" s="1"/>
      <c r="R2791" s="1"/>
      <c r="S2791" s="1"/>
      <c r="T2791" s="2">
        <v>40</v>
      </c>
      <c r="U2791" s="2">
        <f t="shared" si="143"/>
        <v>0</v>
      </c>
    </row>
    <row r="2792" spans="1:21" ht="15" x14ac:dyDescent="0.25">
      <c r="A2792" s="49" t="s">
        <v>6845</v>
      </c>
      <c r="B2792" s="50" t="s">
        <v>5581</v>
      </c>
      <c r="C2792" s="50" t="s">
        <v>5582</v>
      </c>
      <c r="D2792" s="57" t="s">
        <v>7378</v>
      </c>
      <c r="E2792" s="51">
        <v>426</v>
      </c>
      <c r="F2792" s="51">
        <v>15608021.359818</v>
      </c>
      <c r="G2792" s="42">
        <f t="shared" si="142"/>
        <v>600.30851383915387</v>
      </c>
      <c r="H2792" s="43">
        <f t="shared" si="141"/>
        <v>36638.547792999998</v>
      </c>
      <c r="I2792" s="57" t="s">
        <v>7396</v>
      </c>
      <c r="J2792" s="58">
        <v>426</v>
      </c>
      <c r="K2792" s="58">
        <v>15608021.359817998</v>
      </c>
      <c r="L2792" s="57" t="s">
        <v>7420</v>
      </c>
      <c r="M2792" s="57" t="s">
        <v>7418</v>
      </c>
      <c r="N2792" t="s">
        <v>10937</v>
      </c>
      <c r="O2792" s="1"/>
      <c r="P2792" s="1"/>
      <c r="Q2792" s="1"/>
      <c r="R2792" s="1"/>
      <c r="S2792" s="1"/>
      <c r="T2792" s="2">
        <v>426</v>
      </c>
      <c r="U2792" s="2">
        <f t="shared" si="143"/>
        <v>0</v>
      </c>
    </row>
    <row r="2793" spans="1:21" ht="15" x14ac:dyDescent="0.25">
      <c r="A2793" s="49" t="s">
        <v>6845</v>
      </c>
      <c r="B2793" s="50" t="s">
        <v>5583</v>
      </c>
      <c r="C2793" s="50" t="s">
        <v>5584</v>
      </c>
      <c r="D2793" s="57" t="s">
        <v>7378</v>
      </c>
      <c r="E2793" s="51">
        <v>134</v>
      </c>
      <c r="F2793" s="51">
        <v>3101323.9699539999</v>
      </c>
      <c r="G2793" s="42">
        <f t="shared" si="142"/>
        <v>119.28169115207692</v>
      </c>
      <c r="H2793" s="43">
        <f t="shared" si="141"/>
        <v>23144.208730999999</v>
      </c>
      <c r="I2793" s="57" t="s">
        <v>7381</v>
      </c>
      <c r="J2793" s="58">
        <v>134</v>
      </c>
      <c r="K2793" s="58">
        <v>3101323.9699539999</v>
      </c>
      <c r="L2793" s="57" t="s">
        <v>7420</v>
      </c>
      <c r="M2793" s="57" t="s">
        <v>7418</v>
      </c>
      <c r="N2793" t="s">
        <v>10937</v>
      </c>
      <c r="O2793" s="1"/>
      <c r="P2793" s="1"/>
      <c r="Q2793" s="1"/>
      <c r="R2793" s="1"/>
      <c r="S2793" s="1"/>
      <c r="T2793" s="2">
        <v>134</v>
      </c>
      <c r="U2793" s="2">
        <f t="shared" si="143"/>
        <v>0</v>
      </c>
    </row>
    <row r="2794" spans="1:21" ht="15" x14ac:dyDescent="0.25">
      <c r="A2794" s="49" t="s">
        <v>6845</v>
      </c>
      <c r="B2794" s="50" t="s">
        <v>5585</v>
      </c>
      <c r="C2794" s="50" t="s">
        <v>5586</v>
      </c>
      <c r="D2794" s="57" t="s">
        <v>7378</v>
      </c>
      <c r="E2794" s="51">
        <v>456</v>
      </c>
      <c r="F2794" s="51">
        <v>5552335.6399440002</v>
      </c>
      <c r="G2794" s="42">
        <f t="shared" si="142"/>
        <v>213.55137076707692</v>
      </c>
      <c r="H2794" s="43">
        <f t="shared" si="141"/>
        <v>12176.174649</v>
      </c>
      <c r="I2794" s="57" t="s">
        <v>7396</v>
      </c>
      <c r="J2794" s="58">
        <v>456</v>
      </c>
      <c r="K2794" s="58">
        <v>5552335.6399440002</v>
      </c>
      <c r="L2794" s="57" t="s">
        <v>7420</v>
      </c>
      <c r="M2794" s="57" t="s">
        <v>7418</v>
      </c>
      <c r="N2794" t="s">
        <v>10937</v>
      </c>
      <c r="O2794" s="1"/>
      <c r="P2794" s="1"/>
      <c r="Q2794" s="1"/>
      <c r="R2794" s="1"/>
      <c r="S2794" s="1"/>
      <c r="T2794" s="2">
        <v>456</v>
      </c>
      <c r="U2794" s="2">
        <f t="shared" si="143"/>
        <v>0</v>
      </c>
    </row>
    <row r="2795" spans="1:21" ht="15" x14ac:dyDescent="0.25">
      <c r="A2795" s="49" t="s">
        <v>6845</v>
      </c>
      <c r="B2795" s="50" t="s">
        <v>5587</v>
      </c>
      <c r="C2795" s="50" t="s">
        <v>5588</v>
      </c>
      <c r="D2795" s="57" t="s">
        <v>7378</v>
      </c>
      <c r="E2795" s="51">
        <v>171</v>
      </c>
      <c r="F2795" s="51">
        <v>2230527.2799510001</v>
      </c>
      <c r="G2795" s="42">
        <f t="shared" si="142"/>
        <v>85.789510767346158</v>
      </c>
      <c r="H2795" s="43">
        <f t="shared" si="141"/>
        <v>13044.019181000001</v>
      </c>
      <c r="I2795" s="57" t="s">
        <v>7381</v>
      </c>
      <c r="J2795" s="58">
        <v>171</v>
      </c>
      <c r="K2795" s="58">
        <v>2230527.2799510001</v>
      </c>
      <c r="L2795" s="57" t="s">
        <v>7420</v>
      </c>
      <c r="M2795" s="57" t="s">
        <v>7418</v>
      </c>
      <c r="N2795" t="s">
        <v>10937</v>
      </c>
      <c r="O2795" s="1"/>
      <c r="P2795" s="1"/>
      <c r="Q2795" s="1"/>
      <c r="R2795" s="1"/>
      <c r="S2795" s="1"/>
      <c r="T2795" s="2">
        <v>171</v>
      </c>
      <c r="U2795" s="2">
        <f t="shared" si="143"/>
        <v>0</v>
      </c>
    </row>
    <row r="2796" spans="1:21" ht="15" x14ac:dyDescent="0.25">
      <c r="A2796" s="49" t="s">
        <v>6845</v>
      </c>
      <c r="B2796" s="50" t="s">
        <v>5589</v>
      </c>
      <c r="C2796" s="50" t="s">
        <v>5590</v>
      </c>
      <c r="D2796" s="57" t="s">
        <v>7378</v>
      </c>
      <c r="E2796" s="51">
        <v>4356</v>
      </c>
      <c r="F2796" s="51">
        <v>84644557.818875998</v>
      </c>
      <c r="G2796" s="42">
        <f t="shared" si="142"/>
        <v>3255.5599161106152</v>
      </c>
      <c r="H2796" s="43">
        <f t="shared" si="141"/>
        <v>19431.716670999998</v>
      </c>
      <c r="I2796" s="57" t="s">
        <v>7396</v>
      </c>
      <c r="J2796" s="58">
        <v>4356</v>
      </c>
      <c r="K2796" s="58">
        <v>84644557.818875983</v>
      </c>
      <c r="L2796" s="57" t="s">
        <v>7420</v>
      </c>
      <c r="M2796" s="57" t="s">
        <v>7418</v>
      </c>
      <c r="N2796" t="s">
        <v>10937</v>
      </c>
      <c r="O2796" s="1"/>
      <c r="P2796" s="1"/>
      <c r="Q2796" s="1"/>
      <c r="R2796" s="1"/>
      <c r="S2796" s="1"/>
      <c r="T2796" s="2">
        <v>4356</v>
      </c>
      <c r="U2796" s="2">
        <f t="shared" si="143"/>
        <v>0</v>
      </c>
    </row>
    <row r="2797" spans="1:21" ht="15" x14ac:dyDescent="0.25">
      <c r="A2797" s="49" t="s">
        <v>6845</v>
      </c>
      <c r="B2797" s="50" t="s">
        <v>5591</v>
      </c>
      <c r="C2797" s="50" t="s">
        <v>5592</v>
      </c>
      <c r="D2797" s="57" t="s">
        <v>7378</v>
      </c>
      <c r="E2797" s="51">
        <v>897</v>
      </c>
      <c r="F2797" s="51">
        <v>13871249.600168999</v>
      </c>
      <c r="G2797" s="42">
        <f t="shared" si="142"/>
        <v>533.50960000650002</v>
      </c>
      <c r="H2797" s="43">
        <f t="shared" si="141"/>
        <v>15464.046376999999</v>
      </c>
      <c r="I2797" s="57" t="s">
        <v>7396</v>
      </c>
      <c r="J2797" s="58">
        <v>897</v>
      </c>
      <c r="K2797" s="58">
        <v>13871249.600169001</v>
      </c>
      <c r="L2797" s="57" t="s">
        <v>7420</v>
      </c>
      <c r="M2797" s="57" t="s">
        <v>7418</v>
      </c>
      <c r="N2797" t="s">
        <v>10937</v>
      </c>
      <c r="O2797" s="1"/>
      <c r="P2797" s="1"/>
      <c r="Q2797" s="1"/>
      <c r="R2797" s="1"/>
      <c r="S2797" s="1"/>
      <c r="T2797" s="2">
        <v>897</v>
      </c>
      <c r="U2797" s="2">
        <f t="shared" si="143"/>
        <v>0</v>
      </c>
    </row>
    <row r="2798" spans="1:21" ht="15" x14ac:dyDescent="0.25">
      <c r="A2798" s="49" t="s">
        <v>6845</v>
      </c>
      <c r="B2798" s="50" t="s">
        <v>5593</v>
      </c>
      <c r="C2798" s="50" t="s">
        <v>5594</v>
      </c>
      <c r="D2798" s="57" t="s">
        <v>7378</v>
      </c>
      <c r="E2798" s="51">
        <v>388</v>
      </c>
      <c r="F2798" s="51">
        <v>14983517.430032</v>
      </c>
      <c r="G2798" s="42">
        <f t="shared" si="142"/>
        <v>576.28913192430764</v>
      </c>
      <c r="H2798" s="43">
        <f t="shared" si="141"/>
        <v>38617.312963999997</v>
      </c>
      <c r="I2798" s="57" t="s">
        <v>7396</v>
      </c>
      <c r="J2798" s="58">
        <v>388</v>
      </c>
      <c r="K2798" s="58">
        <v>14983517.430031998</v>
      </c>
      <c r="L2798" s="57" t="s">
        <v>7420</v>
      </c>
      <c r="M2798" s="57" t="s">
        <v>7418</v>
      </c>
      <c r="N2798" t="s">
        <v>10937</v>
      </c>
      <c r="O2798" s="1"/>
      <c r="P2798" s="1"/>
      <c r="Q2798" s="1"/>
      <c r="R2798" s="1"/>
      <c r="S2798" s="1"/>
      <c r="T2798" s="2">
        <v>388</v>
      </c>
      <c r="U2798" s="2">
        <f t="shared" si="143"/>
        <v>0</v>
      </c>
    </row>
    <row r="2799" spans="1:21" ht="15" x14ac:dyDescent="0.25">
      <c r="A2799" s="49" t="s">
        <v>6845</v>
      </c>
      <c r="B2799" s="50" t="s">
        <v>5595</v>
      </c>
      <c r="C2799" s="50" t="s">
        <v>5596</v>
      </c>
      <c r="D2799" s="57" t="s">
        <v>7378</v>
      </c>
      <c r="E2799" s="51">
        <v>111</v>
      </c>
      <c r="F2799" s="51">
        <v>1007260.460049</v>
      </c>
      <c r="G2799" s="42">
        <f t="shared" si="142"/>
        <v>38.74078692496154</v>
      </c>
      <c r="H2799" s="43">
        <f t="shared" si="141"/>
        <v>9074.4185589999997</v>
      </c>
      <c r="I2799" s="57" t="s">
        <v>7396</v>
      </c>
      <c r="J2799" s="58">
        <v>111</v>
      </c>
      <c r="K2799" s="58">
        <v>1007260.460049</v>
      </c>
      <c r="L2799" s="57" t="s">
        <v>7420</v>
      </c>
      <c r="M2799" s="57" t="s">
        <v>7418</v>
      </c>
      <c r="N2799" t="s">
        <v>10937</v>
      </c>
      <c r="O2799" s="1"/>
      <c r="P2799" s="1"/>
      <c r="Q2799" s="1"/>
      <c r="R2799" s="1"/>
      <c r="S2799" s="1"/>
      <c r="T2799" s="2">
        <v>111</v>
      </c>
      <c r="U2799" s="2">
        <f t="shared" si="143"/>
        <v>0</v>
      </c>
    </row>
    <row r="2800" spans="1:21" ht="15" x14ac:dyDescent="0.25">
      <c r="A2800" s="49" t="s">
        <v>6845</v>
      </c>
      <c r="B2800" s="50" t="s">
        <v>5597</v>
      </c>
      <c r="C2800" s="50" t="s">
        <v>5598</v>
      </c>
      <c r="D2800" s="57" t="s">
        <v>7378</v>
      </c>
      <c r="E2800" s="51">
        <v>541</v>
      </c>
      <c r="F2800" s="51">
        <v>4901225.4997629998</v>
      </c>
      <c r="G2800" s="42">
        <f t="shared" si="142"/>
        <v>188.50867306780768</v>
      </c>
      <c r="H2800" s="43">
        <f t="shared" si="141"/>
        <v>9059.566542999999</v>
      </c>
      <c r="I2800" s="57" t="s">
        <v>7381</v>
      </c>
      <c r="J2800" s="58">
        <v>541</v>
      </c>
      <c r="K2800" s="58">
        <v>4901225.4997629998</v>
      </c>
      <c r="L2800" s="57" t="s">
        <v>7420</v>
      </c>
      <c r="M2800" s="57" t="s">
        <v>7418</v>
      </c>
      <c r="N2800" t="s">
        <v>10937</v>
      </c>
      <c r="O2800" s="1"/>
      <c r="P2800" s="1"/>
      <c r="Q2800" s="1"/>
      <c r="R2800" s="1"/>
      <c r="S2800" s="1"/>
      <c r="T2800" s="2">
        <v>541</v>
      </c>
      <c r="U2800" s="2">
        <f t="shared" si="143"/>
        <v>0</v>
      </c>
    </row>
    <row r="2801" spans="1:21" ht="15" x14ac:dyDescent="0.25">
      <c r="A2801" s="49" t="s">
        <v>6845</v>
      </c>
      <c r="B2801" s="50" t="s">
        <v>5599</v>
      </c>
      <c r="C2801" s="50" t="s">
        <v>5600</v>
      </c>
      <c r="D2801" s="57" t="s">
        <v>7378</v>
      </c>
      <c r="E2801" s="51">
        <v>65</v>
      </c>
      <c r="F2801" s="51">
        <v>3384631.0999799999</v>
      </c>
      <c r="G2801" s="42">
        <f t="shared" si="142"/>
        <v>130.17811922999999</v>
      </c>
      <c r="H2801" s="43">
        <f t="shared" si="141"/>
        <v>52071.247691999997</v>
      </c>
      <c r="I2801" s="57" t="s">
        <v>7381</v>
      </c>
      <c r="J2801" s="58">
        <v>65</v>
      </c>
      <c r="K2801" s="58">
        <v>3384631.0999799999</v>
      </c>
      <c r="L2801" s="57" t="s">
        <v>7420</v>
      </c>
      <c r="M2801" s="57" t="s">
        <v>7418</v>
      </c>
      <c r="N2801" t="s">
        <v>10937</v>
      </c>
      <c r="O2801" s="1"/>
      <c r="P2801" s="1"/>
      <c r="Q2801" s="1"/>
      <c r="R2801" s="1"/>
      <c r="S2801" s="1"/>
      <c r="T2801" s="2">
        <v>65</v>
      </c>
      <c r="U2801" s="2">
        <f t="shared" si="143"/>
        <v>0</v>
      </c>
    </row>
    <row r="2802" spans="1:21" ht="15" x14ac:dyDescent="0.25">
      <c r="A2802" s="49" t="s">
        <v>6845</v>
      </c>
      <c r="B2802" s="50" t="s">
        <v>5601</v>
      </c>
      <c r="C2802" s="50" t="s">
        <v>5602</v>
      </c>
      <c r="D2802" s="57" t="s">
        <v>7378</v>
      </c>
      <c r="E2802" s="51">
        <v>200</v>
      </c>
      <c r="F2802" s="51">
        <v>2784432.21</v>
      </c>
      <c r="G2802" s="42">
        <f t="shared" si="142"/>
        <v>107.09354653846154</v>
      </c>
      <c r="H2802" s="43">
        <f t="shared" si="141"/>
        <v>13922.161050000001</v>
      </c>
      <c r="I2802" s="57" t="s">
        <v>7381</v>
      </c>
      <c r="J2802" s="58">
        <v>200</v>
      </c>
      <c r="K2802" s="58">
        <v>2784432.21</v>
      </c>
      <c r="L2802" s="57" t="s">
        <v>7420</v>
      </c>
      <c r="M2802" s="57" t="s">
        <v>7418</v>
      </c>
      <c r="N2802" t="s">
        <v>10937</v>
      </c>
      <c r="O2802" s="1"/>
      <c r="P2802" s="1"/>
      <c r="Q2802" s="1"/>
      <c r="R2802" s="1"/>
      <c r="S2802" s="1"/>
      <c r="T2802" s="2">
        <v>200</v>
      </c>
      <c r="U2802" s="2">
        <f t="shared" si="143"/>
        <v>0</v>
      </c>
    </row>
    <row r="2803" spans="1:21" ht="15" x14ac:dyDescent="0.25">
      <c r="A2803" s="49" t="s">
        <v>6845</v>
      </c>
      <c r="B2803" s="50" t="s">
        <v>5603</v>
      </c>
      <c r="C2803" s="50" t="s">
        <v>5604</v>
      </c>
      <c r="D2803" s="57" t="s">
        <v>7378</v>
      </c>
      <c r="E2803" s="51">
        <v>37</v>
      </c>
      <c r="F2803" s="51">
        <v>674070.94001799996</v>
      </c>
      <c r="G2803" s="42">
        <f t="shared" si="142"/>
        <v>25.92580538530769</v>
      </c>
      <c r="H2803" s="43">
        <f t="shared" si="141"/>
        <v>18218.133513999997</v>
      </c>
      <c r="I2803" s="57" t="s">
        <v>7381</v>
      </c>
      <c r="J2803" s="58">
        <v>37</v>
      </c>
      <c r="K2803" s="58">
        <v>674070.94001800008</v>
      </c>
      <c r="L2803" s="57" t="s">
        <v>7420</v>
      </c>
      <c r="M2803" s="57" t="s">
        <v>7418</v>
      </c>
      <c r="N2803" t="s">
        <v>10937</v>
      </c>
      <c r="O2803" s="1"/>
      <c r="P2803" s="1"/>
      <c r="Q2803" s="1"/>
      <c r="R2803" s="1"/>
      <c r="S2803" s="1"/>
      <c r="T2803" s="2">
        <v>37</v>
      </c>
      <c r="U2803" s="2">
        <f t="shared" si="143"/>
        <v>0</v>
      </c>
    </row>
    <row r="2804" spans="1:21" ht="15" x14ac:dyDescent="0.25">
      <c r="A2804" s="49" t="s">
        <v>6845</v>
      </c>
      <c r="B2804" s="50" t="s">
        <v>5605</v>
      </c>
      <c r="C2804" s="50" t="s">
        <v>5606</v>
      </c>
      <c r="D2804" s="57" t="s">
        <v>7378</v>
      </c>
      <c r="E2804" s="51">
        <v>5129.6499999999996</v>
      </c>
      <c r="F2804" s="51">
        <v>23313434.361242801</v>
      </c>
      <c r="G2804" s="42">
        <f t="shared" si="142"/>
        <v>896.6705523554923</v>
      </c>
      <c r="H2804" s="43">
        <f t="shared" si="141"/>
        <v>4544.8391920000004</v>
      </c>
      <c r="I2804" s="57" t="s">
        <v>7381</v>
      </c>
      <c r="J2804" s="58">
        <v>5129.6499999999996</v>
      </c>
      <c r="K2804" s="58">
        <v>23313434.361242801</v>
      </c>
      <c r="L2804" s="57" t="s">
        <v>7420</v>
      </c>
      <c r="M2804" s="57" t="s">
        <v>7418</v>
      </c>
      <c r="N2804" t="s">
        <v>10937</v>
      </c>
      <c r="O2804" s="1"/>
      <c r="P2804" s="1"/>
      <c r="Q2804" s="1"/>
      <c r="R2804" s="1"/>
      <c r="S2804" s="1"/>
      <c r="T2804" s="2">
        <v>5129.6499999999996</v>
      </c>
      <c r="U2804" s="2">
        <f t="shared" si="143"/>
        <v>0</v>
      </c>
    </row>
    <row r="2805" spans="1:21" ht="15" x14ac:dyDescent="0.25">
      <c r="A2805" s="49" t="s">
        <v>6845</v>
      </c>
      <c r="B2805" s="50" t="s">
        <v>5607</v>
      </c>
      <c r="C2805" s="50" t="s">
        <v>5608</v>
      </c>
      <c r="D2805" s="57" t="s">
        <v>7378</v>
      </c>
      <c r="E2805" s="51">
        <v>935</v>
      </c>
      <c r="F2805" s="51">
        <v>11313232.61992</v>
      </c>
      <c r="G2805" s="42">
        <f t="shared" si="142"/>
        <v>435.12433153538461</v>
      </c>
      <c r="H2805" s="43">
        <f t="shared" si="141"/>
        <v>12099.714032</v>
      </c>
      <c r="I2805" s="57" t="s">
        <v>7381</v>
      </c>
      <c r="J2805" s="58">
        <v>935</v>
      </c>
      <c r="K2805" s="58">
        <v>11313232.61992</v>
      </c>
      <c r="L2805" s="57" t="s">
        <v>7420</v>
      </c>
      <c r="M2805" s="57" t="s">
        <v>7418</v>
      </c>
      <c r="N2805" t="s">
        <v>10937</v>
      </c>
      <c r="O2805" s="1"/>
      <c r="P2805" s="1"/>
      <c r="Q2805" s="1"/>
      <c r="R2805" s="1"/>
      <c r="S2805" s="1"/>
      <c r="T2805" s="2">
        <v>935</v>
      </c>
      <c r="U2805" s="2">
        <f t="shared" si="143"/>
        <v>0</v>
      </c>
    </row>
    <row r="2806" spans="1:21" ht="15" x14ac:dyDescent="0.25">
      <c r="A2806" s="49" t="s">
        <v>6845</v>
      </c>
      <c r="B2806" s="50" t="s">
        <v>5609</v>
      </c>
      <c r="C2806" s="50" t="s">
        <v>5610</v>
      </c>
      <c r="D2806" s="57" t="s">
        <v>7378</v>
      </c>
      <c r="E2806" s="51">
        <v>115</v>
      </c>
      <c r="F2806" s="51">
        <v>2535616.7999849999</v>
      </c>
      <c r="G2806" s="42">
        <f t="shared" si="142"/>
        <v>97.523723076346158</v>
      </c>
      <c r="H2806" s="43">
        <f t="shared" si="141"/>
        <v>22048.841739</v>
      </c>
      <c r="I2806" s="57" t="s">
        <v>7381</v>
      </c>
      <c r="J2806" s="58">
        <v>115</v>
      </c>
      <c r="K2806" s="58">
        <v>2535616.7999849999</v>
      </c>
      <c r="L2806" s="57" t="s">
        <v>7420</v>
      </c>
      <c r="M2806" s="57" t="s">
        <v>7418</v>
      </c>
      <c r="N2806" t="s">
        <v>10937</v>
      </c>
      <c r="O2806" s="1"/>
      <c r="P2806" s="1"/>
      <c r="Q2806" s="1"/>
      <c r="R2806" s="1"/>
      <c r="S2806" s="1"/>
      <c r="T2806" s="2">
        <v>115</v>
      </c>
      <c r="U2806" s="2">
        <f t="shared" si="143"/>
        <v>0</v>
      </c>
    </row>
    <row r="2807" spans="1:21" ht="15" x14ac:dyDescent="0.25">
      <c r="A2807" s="49" t="s">
        <v>6845</v>
      </c>
      <c r="B2807" s="50" t="s">
        <v>5611</v>
      </c>
      <c r="C2807" s="50" t="s">
        <v>5612</v>
      </c>
      <c r="D2807" s="57" t="s">
        <v>7378</v>
      </c>
      <c r="E2807" s="51">
        <v>961</v>
      </c>
      <c r="F2807" s="51">
        <v>14353410.699718</v>
      </c>
      <c r="G2807" s="42">
        <f t="shared" si="142"/>
        <v>552.05425768146154</v>
      </c>
      <c r="H2807" s="43">
        <f t="shared" si="141"/>
        <v>14935.911238000001</v>
      </c>
      <c r="I2807" s="57" t="s">
        <v>7381</v>
      </c>
      <c r="J2807" s="58">
        <v>961</v>
      </c>
      <c r="K2807" s="58">
        <v>14353410.699718</v>
      </c>
      <c r="L2807" s="57" t="s">
        <v>7420</v>
      </c>
      <c r="M2807" s="57" t="s">
        <v>7418</v>
      </c>
      <c r="N2807" t="s">
        <v>10937</v>
      </c>
      <c r="O2807" s="1"/>
      <c r="P2807" s="1"/>
      <c r="Q2807" s="1"/>
      <c r="R2807" s="1"/>
      <c r="S2807" s="1"/>
      <c r="T2807" s="2">
        <v>961</v>
      </c>
      <c r="U2807" s="2">
        <f t="shared" si="143"/>
        <v>0</v>
      </c>
    </row>
    <row r="2808" spans="1:21" ht="15" x14ac:dyDescent="0.25">
      <c r="A2808" s="49" t="s">
        <v>6845</v>
      </c>
      <c r="B2808" s="50" t="s">
        <v>5613</v>
      </c>
      <c r="C2808" s="50" t="s">
        <v>5614</v>
      </c>
      <c r="D2808" s="57" t="s">
        <v>7378</v>
      </c>
      <c r="E2808" s="51">
        <v>1851</v>
      </c>
      <c r="F2808" s="51">
        <v>12251013.790149</v>
      </c>
      <c r="G2808" s="42">
        <f t="shared" si="142"/>
        <v>471.19283808265385</v>
      </c>
      <c r="H2808" s="43">
        <f t="shared" si="141"/>
        <v>6618.5919989999993</v>
      </c>
      <c r="I2808" s="57" t="s">
        <v>7381</v>
      </c>
      <c r="J2808" s="58">
        <v>1851</v>
      </c>
      <c r="K2808" s="58">
        <v>12251013.790149</v>
      </c>
      <c r="L2808" s="57" t="s">
        <v>7420</v>
      </c>
      <c r="M2808" s="57" t="s">
        <v>7418</v>
      </c>
      <c r="N2808" t="s">
        <v>10937</v>
      </c>
      <c r="O2808" s="1"/>
      <c r="P2808" s="1"/>
      <c r="Q2808" s="1"/>
      <c r="R2808" s="1"/>
      <c r="S2808" s="1"/>
      <c r="T2808" s="2">
        <v>1851</v>
      </c>
      <c r="U2808" s="2">
        <f t="shared" si="143"/>
        <v>0</v>
      </c>
    </row>
    <row r="2809" spans="1:21" ht="15" x14ac:dyDescent="0.25">
      <c r="A2809" s="49" t="s">
        <v>6845</v>
      </c>
      <c r="B2809" s="50" t="s">
        <v>5615</v>
      </c>
      <c r="C2809" s="50" t="s">
        <v>5616</v>
      </c>
      <c r="D2809" s="57" t="s">
        <v>7378</v>
      </c>
      <c r="E2809" s="51">
        <v>554</v>
      </c>
      <c r="F2809" s="51">
        <v>8131656.050202</v>
      </c>
      <c r="G2809" s="42">
        <f t="shared" si="142"/>
        <v>312.75600193084614</v>
      </c>
      <c r="H2809" s="43">
        <f t="shared" si="141"/>
        <v>14678.079513000001</v>
      </c>
      <c r="I2809" s="57" t="s">
        <v>7381</v>
      </c>
      <c r="J2809" s="58">
        <v>554</v>
      </c>
      <c r="K2809" s="58">
        <v>8131656.050202</v>
      </c>
      <c r="L2809" s="57" t="s">
        <v>7420</v>
      </c>
      <c r="M2809" s="57" t="s">
        <v>7418</v>
      </c>
      <c r="N2809" t="s">
        <v>10937</v>
      </c>
      <c r="O2809" s="1"/>
      <c r="P2809" s="1"/>
      <c r="Q2809" s="1"/>
      <c r="R2809" s="1"/>
      <c r="S2809" s="1"/>
      <c r="T2809" s="2">
        <v>554</v>
      </c>
      <c r="U2809" s="2">
        <f t="shared" si="143"/>
        <v>0</v>
      </c>
    </row>
    <row r="2810" spans="1:21" ht="15" x14ac:dyDescent="0.25">
      <c r="A2810" s="49" t="s">
        <v>6845</v>
      </c>
      <c r="B2810" s="50" t="s">
        <v>5617</v>
      </c>
      <c r="C2810" s="50" t="s">
        <v>5618</v>
      </c>
      <c r="D2810" s="57" t="s">
        <v>7378</v>
      </c>
      <c r="E2810" s="51">
        <v>1813</v>
      </c>
      <c r="F2810" s="51">
        <v>16766886.25045</v>
      </c>
      <c r="G2810" s="42">
        <f t="shared" si="142"/>
        <v>644.88024040192306</v>
      </c>
      <c r="H2810" s="43">
        <f t="shared" si="141"/>
        <v>9248.1446500000002</v>
      </c>
      <c r="I2810" s="57" t="s">
        <v>7381</v>
      </c>
      <c r="J2810" s="58">
        <v>1813</v>
      </c>
      <c r="K2810" s="58">
        <v>16766886.25045</v>
      </c>
      <c r="L2810" s="57" t="s">
        <v>7420</v>
      </c>
      <c r="M2810" s="57" t="s">
        <v>7418</v>
      </c>
      <c r="N2810" t="s">
        <v>10937</v>
      </c>
      <c r="O2810" s="1"/>
      <c r="P2810" s="1"/>
      <c r="Q2810" s="1"/>
      <c r="R2810" s="1"/>
      <c r="S2810" s="1"/>
      <c r="T2810" s="2">
        <v>1813</v>
      </c>
      <c r="U2810" s="2">
        <f t="shared" si="143"/>
        <v>0</v>
      </c>
    </row>
    <row r="2811" spans="1:21" ht="15" x14ac:dyDescent="0.25">
      <c r="A2811" s="49" t="s">
        <v>6845</v>
      </c>
      <c r="B2811" s="50" t="s">
        <v>5619</v>
      </c>
      <c r="C2811" s="50" t="s">
        <v>5620</v>
      </c>
      <c r="D2811" s="57" t="s">
        <v>7378</v>
      </c>
      <c r="E2811" s="51">
        <v>1412</v>
      </c>
      <c r="F2811" s="51">
        <v>13269412.640240001</v>
      </c>
      <c r="G2811" s="42">
        <f t="shared" si="142"/>
        <v>510.3620246246154</v>
      </c>
      <c r="H2811" s="43">
        <f t="shared" si="141"/>
        <v>9397.6010200000001</v>
      </c>
      <c r="I2811" s="57" t="s">
        <v>7381</v>
      </c>
      <c r="J2811" s="58">
        <v>1412</v>
      </c>
      <c r="K2811" s="58">
        <v>13269412.640239999</v>
      </c>
      <c r="L2811" s="57" t="s">
        <v>7420</v>
      </c>
      <c r="M2811" s="57" t="s">
        <v>7418</v>
      </c>
      <c r="N2811" t="s">
        <v>10937</v>
      </c>
      <c r="O2811" s="1"/>
      <c r="P2811" s="1"/>
      <c r="Q2811" s="1"/>
      <c r="R2811" s="1"/>
      <c r="S2811" s="1"/>
      <c r="T2811" s="2">
        <v>1412</v>
      </c>
      <c r="U2811" s="2">
        <f t="shared" si="143"/>
        <v>0</v>
      </c>
    </row>
    <row r="2812" spans="1:21" ht="15" x14ac:dyDescent="0.25">
      <c r="A2812" s="49" t="s">
        <v>6845</v>
      </c>
      <c r="B2812" s="50" t="s">
        <v>5621</v>
      </c>
      <c r="C2812" s="50" t="s">
        <v>5622</v>
      </c>
      <c r="D2812" s="57" t="s">
        <v>7378</v>
      </c>
      <c r="E2812" s="51">
        <v>305</v>
      </c>
      <c r="F2812" s="51">
        <v>1609664.0700749999</v>
      </c>
      <c r="G2812" s="42">
        <f t="shared" si="142"/>
        <v>61.910156541346154</v>
      </c>
      <c r="H2812" s="43">
        <f t="shared" si="141"/>
        <v>5277.5871149999994</v>
      </c>
      <c r="I2812" s="57" t="s">
        <v>7381</v>
      </c>
      <c r="J2812" s="58">
        <v>305</v>
      </c>
      <c r="K2812" s="58">
        <v>1609664.0700750002</v>
      </c>
      <c r="L2812" s="57" t="s">
        <v>7420</v>
      </c>
      <c r="M2812" s="57" t="s">
        <v>7418</v>
      </c>
      <c r="N2812" t="s">
        <v>10937</v>
      </c>
      <c r="O2812" s="1"/>
      <c r="P2812" s="1"/>
      <c r="Q2812" s="1"/>
      <c r="R2812" s="1"/>
      <c r="S2812" s="1"/>
      <c r="T2812" s="2">
        <v>305</v>
      </c>
      <c r="U2812" s="2">
        <f t="shared" si="143"/>
        <v>0</v>
      </c>
    </row>
    <row r="2813" spans="1:21" ht="15" x14ac:dyDescent="0.25">
      <c r="A2813" s="49" t="s">
        <v>6845</v>
      </c>
      <c r="B2813" s="50" t="s">
        <v>5623</v>
      </c>
      <c r="C2813" s="50" t="s">
        <v>5624</v>
      </c>
      <c r="D2813" s="57" t="s">
        <v>7378</v>
      </c>
      <c r="E2813" s="51">
        <v>164</v>
      </c>
      <c r="F2813" s="51">
        <v>2070255.400068</v>
      </c>
      <c r="G2813" s="42">
        <f t="shared" si="142"/>
        <v>79.625207694923077</v>
      </c>
      <c r="H2813" s="43">
        <f t="shared" si="141"/>
        <v>12623.508537</v>
      </c>
      <c r="I2813" s="57" t="s">
        <v>7381</v>
      </c>
      <c r="J2813" s="58">
        <v>164</v>
      </c>
      <c r="K2813" s="58">
        <v>2070255.400068</v>
      </c>
      <c r="L2813" s="57" t="s">
        <v>7420</v>
      </c>
      <c r="M2813" s="57" t="s">
        <v>7418</v>
      </c>
      <c r="N2813" t="s">
        <v>10937</v>
      </c>
      <c r="O2813" s="1"/>
      <c r="P2813" s="1"/>
      <c r="Q2813" s="1"/>
      <c r="R2813" s="1"/>
      <c r="S2813" s="1"/>
      <c r="T2813" s="2">
        <v>164</v>
      </c>
      <c r="U2813" s="2">
        <f t="shared" si="143"/>
        <v>0</v>
      </c>
    </row>
    <row r="2814" spans="1:21" ht="15" x14ac:dyDescent="0.25">
      <c r="A2814" s="49" t="s">
        <v>6845</v>
      </c>
      <c r="B2814" s="50" t="s">
        <v>5625</v>
      </c>
      <c r="C2814" s="50" t="s">
        <v>5626</v>
      </c>
      <c r="D2814" s="57" t="s">
        <v>7378</v>
      </c>
      <c r="E2814" s="51">
        <v>899</v>
      </c>
      <c r="F2814" s="51">
        <v>2577447.759782</v>
      </c>
      <c r="G2814" s="42">
        <f t="shared" si="142"/>
        <v>99.132606145461537</v>
      </c>
      <c r="H2814" s="43">
        <f t="shared" si="141"/>
        <v>2867.0164180000002</v>
      </c>
      <c r="I2814" s="57" t="s">
        <v>7381</v>
      </c>
      <c r="J2814" s="58">
        <v>899</v>
      </c>
      <c r="K2814" s="58">
        <v>2577447.759782</v>
      </c>
      <c r="L2814" s="57" t="s">
        <v>7420</v>
      </c>
      <c r="M2814" s="57" t="s">
        <v>7418</v>
      </c>
      <c r="N2814" t="s">
        <v>10937</v>
      </c>
      <c r="O2814" s="1"/>
      <c r="P2814" s="1"/>
      <c r="Q2814" s="1"/>
      <c r="R2814" s="1"/>
      <c r="S2814" s="1"/>
      <c r="T2814" s="2">
        <v>899</v>
      </c>
      <c r="U2814" s="2">
        <f t="shared" si="143"/>
        <v>0</v>
      </c>
    </row>
    <row r="2815" spans="1:21" ht="15" x14ac:dyDescent="0.25">
      <c r="A2815" s="49" t="s">
        <v>6845</v>
      </c>
      <c r="B2815" s="50" t="s">
        <v>5627</v>
      </c>
      <c r="C2815" s="50" t="s">
        <v>5628</v>
      </c>
      <c r="D2815" s="57" t="s">
        <v>7378</v>
      </c>
      <c r="E2815" s="51">
        <v>2790</v>
      </c>
      <c r="F2815" s="51">
        <v>15237554.89869</v>
      </c>
      <c r="G2815" s="42">
        <f t="shared" si="142"/>
        <v>586.0598037957692</v>
      </c>
      <c r="H2815" s="43">
        <f t="shared" si="141"/>
        <v>5461.4892110000001</v>
      </c>
      <c r="I2815" s="57" t="s">
        <v>7381</v>
      </c>
      <c r="J2815" s="58">
        <v>2790</v>
      </c>
      <c r="K2815" s="58">
        <v>15237554.89869</v>
      </c>
      <c r="L2815" s="57" t="s">
        <v>7420</v>
      </c>
      <c r="M2815" s="57" t="s">
        <v>7418</v>
      </c>
      <c r="N2815" t="s">
        <v>10937</v>
      </c>
      <c r="O2815" s="1"/>
      <c r="P2815" s="1"/>
      <c r="Q2815" s="1"/>
      <c r="R2815" s="1"/>
      <c r="S2815" s="1"/>
      <c r="T2815" s="2">
        <v>2790</v>
      </c>
      <c r="U2815" s="2">
        <f t="shared" si="143"/>
        <v>0</v>
      </c>
    </row>
    <row r="2816" spans="1:21" ht="15" x14ac:dyDescent="0.25">
      <c r="A2816" s="49" t="s">
        <v>6845</v>
      </c>
      <c r="B2816" s="50" t="s">
        <v>5629</v>
      </c>
      <c r="C2816" s="50" t="s">
        <v>5630</v>
      </c>
      <c r="D2816" s="57" t="s">
        <v>7378</v>
      </c>
      <c r="E2816" s="51">
        <v>972</v>
      </c>
      <c r="F2816" s="51">
        <v>37576245.320171997</v>
      </c>
      <c r="G2816" s="42">
        <f t="shared" si="142"/>
        <v>1445.240204622</v>
      </c>
      <c r="H2816" s="43">
        <f t="shared" si="141"/>
        <v>38658.688600999994</v>
      </c>
      <c r="I2816" s="57" t="s">
        <v>7381</v>
      </c>
      <c r="J2816" s="58">
        <v>972</v>
      </c>
      <c r="K2816" s="58">
        <v>37576245.320171997</v>
      </c>
      <c r="L2816" s="57" t="s">
        <v>7420</v>
      </c>
      <c r="M2816" s="57" t="s">
        <v>7418</v>
      </c>
      <c r="N2816" t="s">
        <v>10937</v>
      </c>
      <c r="O2816" s="1"/>
      <c r="P2816" s="1"/>
      <c r="Q2816" s="1"/>
      <c r="R2816" s="1"/>
      <c r="S2816" s="1"/>
      <c r="T2816" s="2">
        <v>972</v>
      </c>
      <c r="U2816" s="2">
        <f t="shared" si="143"/>
        <v>0</v>
      </c>
    </row>
    <row r="2817" spans="1:21" ht="15" x14ac:dyDescent="0.25">
      <c r="A2817" s="49" t="s">
        <v>6845</v>
      </c>
      <c r="B2817" s="50" t="s">
        <v>5631</v>
      </c>
      <c r="C2817" s="50" t="s">
        <v>5632</v>
      </c>
      <c r="D2817" s="57" t="s">
        <v>7378</v>
      </c>
      <c r="E2817" s="51">
        <v>220</v>
      </c>
      <c r="F2817" s="51">
        <v>2286759.9299599999</v>
      </c>
      <c r="G2817" s="42">
        <f t="shared" si="142"/>
        <v>87.952304998461528</v>
      </c>
      <c r="H2817" s="43">
        <f t="shared" si="141"/>
        <v>10394.363318</v>
      </c>
      <c r="I2817" s="57" t="s">
        <v>7381</v>
      </c>
      <c r="J2817" s="58">
        <v>220</v>
      </c>
      <c r="K2817" s="58">
        <v>2286759.9299599999</v>
      </c>
      <c r="L2817" s="57" t="s">
        <v>7420</v>
      </c>
      <c r="M2817" s="57" t="s">
        <v>7418</v>
      </c>
      <c r="N2817" t="s">
        <v>10937</v>
      </c>
      <c r="O2817" s="1"/>
      <c r="P2817" s="1"/>
      <c r="Q2817" s="1"/>
      <c r="R2817" s="1"/>
      <c r="S2817" s="1"/>
      <c r="T2817" s="2">
        <v>220</v>
      </c>
      <c r="U2817" s="2">
        <f t="shared" si="143"/>
        <v>0</v>
      </c>
    </row>
    <row r="2818" spans="1:21" ht="15" x14ac:dyDescent="0.25">
      <c r="A2818" s="49" t="s">
        <v>6845</v>
      </c>
      <c r="B2818" s="50" t="s">
        <v>5633</v>
      </c>
      <c r="C2818" s="50" t="s">
        <v>5634</v>
      </c>
      <c r="D2818" s="57" t="s">
        <v>7378</v>
      </c>
      <c r="E2818" s="51">
        <v>2100</v>
      </c>
      <c r="F2818" s="51">
        <v>6965565.5390999997</v>
      </c>
      <c r="G2818" s="42">
        <f t="shared" si="142"/>
        <v>267.90636688846155</v>
      </c>
      <c r="H2818" s="43">
        <f t="shared" si="141"/>
        <v>3316.9359709999999</v>
      </c>
      <c r="I2818" s="57" t="s">
        <v>7381</v>
      </c>
      <c r="J2818" s="58">
        <v>2100</v>
      </c>
      <c r="K2818" s="58">
        <v>6965565.5391000006</v>
      </c>
      <c r="L2818" s="57" t="s">
        <v>7420</v>
      </c>
      <c r="M2818" s="57" t="s">
        <v>7418</v>
      </c>
      <c r="N2818" t="s">
        <v>10937</v>
      </c>
      <c r="O2818" s="1"/>
      <c r="P2818" s="1"/>
      <c r="Q2818" s="1"/>
      <c r="R2818" s="1"/>
      <c r="S2818" s="1"/>
      <c r="T2818" s="2">
        <v>2100</v>
      </c>
      <c r="U2818" s="2">
        <f t="shared" si="143"/>
        <v>0</v>
      </c>
    </row>
    <row r="2819" spans="1:21" ht="15" x14ac:dyDescent="0.25">
      <c r="A2819" s="49" t="s">
        <v>6845</v>
      </c>
      <c r="B2819" s="50" t="s">
        <v>5635</v>
      </c>
      <c r="C2819" s="50" t="s">
        <v>5636</v>
      </c>
      <c r="D2819" s="57" t="s">
        <v>7378</v>
      </c>
      <c r="E2819" s="51">
        <v>48</v>
      </c>
      <c r="F2819" s="51">
        <v>366176.78001599998</v>
      </c>
      <c r="G2819" s="42">
        <f t="shared" si="142"/>
        <v>14.083722308307692</v>
      </c>
      <c r="H2819" s="43">
        <f t="shared" si="141"/>
        <v>7628.6829169999992</v>
      </c>
      <c r="I2819" s="57" t="s">
        <v>7381</v>
      </c>
      <c r="J2819" s="58">
        <v>48</v>
      </c>
      <c r="K2819" s="58">
        <v>366176.78001600003</v>
      </c>
      <c r="L2819" s="57" t="s">
        <v>7420</v>
      </c>
      <c r="M2819" s="57" t="s">
        <v>7418</v>
      </c>
      <c r="N2819" t="s">
        <v>10937</v>
      </c>
      <c r="O2819" s="1"/>
      <c r="P2819" s="1"/>
      <c r="Q2819" s="1"/>
      <c r="R2819" s="1"/>
      <c r="S2819" s="1"/>
      <c r="T2819" s="2">
        <v>48</v>
      </c>
      <c r="U2819" s="2">
        <f t="shared" si="143"/>
        <v>0</v>
      </c>
    </row>
    <row r="2820" spans="1:21" ht="15" x14ac:dyDescent="0.25">
      <c r="A2820" s="49" t="s">
        <v>6845</v>
      </c>
      <c r="B2820" s="50" t="s">
        <v>5637</v>
      </c>
      <c r="C2820" s="50" t="s">
        <v>5638</v>
      </c>
      <c r="D2820" s="57" t="s">
        <v>7378</v>
      </c>
      <c r="E2820" s="51">
        <v>498</v>
      </c>
      <c r="F2820" s="51">
        <v>1199843.2001100001</v>
      </c>
      <c r="G2820" s="42">
        <f t="shared" si="142"/>
        <v>46.147815388846155</v>
      </c>
      <c r="H2820" s="43">
        <f t="shared" si="141"/>
        <v>2409.323695</v>
      </c>
      <c r="I2820" s="57" t="s">
        <v>7381</v>
      </c>
      <c r="J2820" s="58">
        <v>498</v>
      </c>
      <c r="K2820" s="58">
        <v>1199843.2001100001</v>
      </c>
      <c r="L2820" s="57" t="s">
        <v>7420</v>
      </c>
      <c r="M2820" s="57" t="s">
        <v>7418</v>
      </c>
      <c r="N2820" t="s">
        <v>10937</v>
      </c>
      <c r="O2820" s="1"/>
      <c r="P2820" s="1"/>
      <c r="Q2820" s="1"/>
      <c r="R2820" s="1"/>
      <c r="S2820" s="1"/>
      <c r="T2820" s="2">
        <v>498</v>
      </c>
      <c r="U2820" s="2">
        <f t="shared" si="143"/>
        <v>0</v>
      </c>
    </row>
    <row r="2821" spans="1:21" ht="15" x14ac:dyDescent="0.25">
      <c r="A2821" s="49" t="s">
        <v>6845</v>
      </c>
      <c r="B2821" s="50" t="s">
        <v>5639</v>
      </c>
      <c r="C2821" s="50" t="s">
        <v>5640</v>
      </c>
      <c r="D2821" s="57" t="s">
        <v>7378</v>
      </c>
      <c r="E2821" s="51">
        <v>277</v>
      </c>
      <c r="F2821" s="51">
        <v>5814578.8299780004</v>
      </c>
      <c r="G2821" s="42">
        <f t="shared" si="142"/>
        <v>223.63764730684616</v>
      </c>
      <c r="H2821" s="43">
        <f t="shared" ref="H2821:H2884" si="144">IFERROR(F2821/E2821,0)</f>
        <v>20991.259314000003</v>
      </c>
      <c r="I2821" s="57" t="s">
        <v>7381</v>
      </c>
      <c r="J2821" s="58">
        <v>277</v>
      </c>
      <c r="K2821" s="58">
        <v>5814578.8299779994</v>
      </c>
      <c r="L2821" s="57" t="s">
        <v>7420</v>
      </c>
      <c r="M2821" s="57" t="s">
        <v>7418</v>
      </c>
      <c r="N2821" t="s">
        <v>10937</v>
      </c>
      <c r="O2821" s="1"/>
      <c r="P2821" s="1"/>
      <c r="Q2821" s="1"/>
      <c r="R2821" s="1"/>
      <c r="S2821" s="1"/>
      <c r="T2821" s="2">
        <v>277</v>
      </c>
      <c r="U2821" s="2">
        <f t="shared" si="143"/>
        <v>0</v>
      </c>
    </row>
    <row r="2822" spans="1:21" ht="15" x14ac:dyDescent="0.25">
      <c r="A2822" s="49" t="s">
        <v>6845</v>
      </c>
      <c r="B2822" s="50" t="s">
        <v>5641</v>
      </c>
      <c r="C2822" s="50" t="s">
        <v>5642</v>
      </c>
      <c r="D2822" s="57" t="s">
        <v>7378</v>
      </c>
      <c r="E2822" s="51">
        <v>82</v>
      </c>
      <c r="F2822" s="51">
        <v>1295695.360014</v>
      </c>
      <c r="G2822" s="42">
        <f t="shared" ref="G2822:G2885" si="145">+F2822/$G$1</f>
        <v>49.834436923615385</v>
      </c>
      <c r="H2822" s="43">
        <f t="shared" si="144"/>
        <v>15801.162926999999</v>
      </c>
      <c r="I2822" s="57" t="s">
        <v>7381</v>
      </c>
      <c r="J2822" s="58">
        <v>82</v>
      </c>
      <c r="K2822" s="58">
        <v>1295695.360014</v>
      </c>
      <c r="L2822" s="57" t="s">
        <v>7420</v>
      </c>
      <c r="M2822" s="57" t="s">
        <v>7418</v>
      </c>
      <c r="N2822" t="s">
        <v>10937</v>
      </c>
      <c r="O2822" s="1"/>
      <c r="P2822" s="1"/>
      <c r="Q2822" s="1"/>
      <c r="R2822" s="1"/>
      <c r="S2822" s="1"/>
      <c r="T2822" s="2">
        <v>82</v>
      </c>
      <c r="U2822" s="2">
        <f t="shared" ref="U2822:U2885" si="146">+E2822-T2822</f>
        <v>0</v>
      </c>
    </row>
    <row r="2823" spans="1:21" ht="15" x14ac:dyDescent="0.25">
      <c r="A2823" s="49" t="s">
        <v>6845</v>
      </c>
      <c r="B2823" s="50" t="s">
        <v>5643</v>
      </c>
      <c r="C2823" s="50" t="s">
        <v>5644</v>
      </c>
      <c r="D2823" s="57" t="s">
        <v>7378</v>
      </c>
      <c r="E2823" s="51">
        <v>58</v>
      </c>
      <c r="F2823" s="51">
        <v>2793947.7299879999</v>
      </c>
      <c r="G2823" s="42">
        <f t="shared" si="145"/>
        <v>107.45952807646154</v>
      </c>
      <c r="H2823" s="43">
        <f t="shared" si="144"/>
        <v>48171.512585999997</v>
      </c>
      <c r="I2823" s="57" t="s">
        <v>7381</v>
      </c>
      <c r="J2823" s="58">
        <v>58</v>
      </c>
      <c r="K2823" s="58">
        <v>2793947.7299879999</v>
      </c>
      <c r="L2823" s="57" t="s">
        <v>7420</v>
      </c>
      <c r="M2823" s="57" t="s">
        <v>7418</v>
      </c>
      <c r="N2823" t="s">
        <v>10937</v>
      </c>
      <c r="O2823" s="1"/>
      <c r="P2823" s="1"/>
      <c r="Q2823" s="1"/>
      <c r="R2823" s="1"/>
      <c r="S2823" s="1"/>
      <c r="T2823" s="2">
        <v>58</v>
      </c>
      <c r="U2823" s="2">
        <f t="shared" si="146"/>
        <v>0</v>
      </c>
    </row>
    <row r="2824" spans="1:21" ht="15" x14ac:dyDescent="0.25">
      <c r="A2824" s="49" t="s">
        <v>6845</v>
      </c>
      <c r="B2824" s="50" t="s">
        <v>5645</v>
      </c>
      <c r="C2824" s="50" t="s">
        <v>5646</v>
      </c>
      <c r="D2824" s="57" t="s">
        <v>7378</v>
      </c>
      <c r="E2824" s="51">
        <v>1199</v>
      </c>
      <c r="F2824" s="51">
        <v>8410552.0303089991</v>
      </c>
      <c r="G2824" s="42">
        <f t="shared" si="145"/>
        <v>323.48277039649997</v>
      </c>
      <c r="H2824" s="43">
        <f t="shared" si="144"/>
        <v>7014.6388909999996</v>
      </c>
      <c r="I2824" s="57" t="s">
        <v>7381</v>
      </c>
      <c r="J2824" s="58">
        <v>1199</v>
      </c>
      <c r="K2824" s="58">
        <v>8410552.0303089991</v>
      </c>
      <c r="L2824" s="57" t="s">
        <v>7420</v>
      </c>
      <c r="M2824" s="57" t="s">
        <v>7418</v>
      </c>
      <c r="N2824" t="s">
        <v>10937</v>
      </c>
      <c r="O2824" s="1"/>
      <c r="P2824" s="1"/>
      <c r="Q2824" s="1"/>
      <c r="R2824" s="1"/>
      <c r="S2824" s="1"/>
      <c r="T2824" s="2">
        <v>1199</v>
      </c>
      <c r="U2824" s="2">
        <f t="shared" si="146"/>
        <v>0</v>
      </c>
    </row>
    <row r="2825" spans="1:21" ht="15" x14ac:dyDescent="0.25">
      <c r="A2825" s="49" t="s">
        <v>6845</v>
      </c>
      <c r="B2825" s="50" t="s">
        <v>5647</v>
      </c>
      <c r="C2825" s="50" t="s">
        <v>5648</v>
      </c>
      <c r="D2825" s="57" t="s">
        <v>7378</v>
      </c>
      <c r="E2825" s="51">
        <v>7</v>
      </c>
      <c r="F2825" s="51">
        <v>116206.339998</v>
      </c>
      <c r="G2825" s="42">
        <f t="shared" si="145"/>
        <v>4.4694746153076919</v>
      </c>
      <c r="H2825" s="43">
        <f t="shared" si="144"/>
        <v>16600.905714</v>
      </c>
      <c r="I2825" s="57" t="s">
        <v>7381</v>
      </c>
      <c r="J2825" s="58">
        <v>7</v>
      </c>
      <c r="K2825" s="58">
        <v>116206.33999800001</v>
      </c>
      <c r="L2825" s="57" t="s">
        <v>7420</v>
      </c>
      <c r="M2825" s="57" t="s">
        <v>7418</v>
      </c>
      <c r="N2825" t="s">
        <v>10937</v>
      </c>
      <c r="O2825" s="1"/>
      <c r="P2825" s="1"/>
      <c r="Q2825" s="1"/>
      <c r="R2825" s="1"/>
      <c r="S2825" s="1"/>
      <c r="T2825" s="2">
        <v>7</v>
      </c>
      <c r="U2825" s="2">
        <f t="shared" si="146"/>
        <v>0</v>
      </c>
    </row>
    <row r="2826" spans="1:21" ht="15" x14ac:dyDescent="0.25">
      <c r="A2826" s="49" t="s">
        <v>6845</v>
      </c>
      <c r="B2826" s="50" t="s">
        <v>5649</v>
      </c>
      <c r="C2826" s="50" t="s">
        <v>5650</v>
      </c>
      <c r="D2826" s="57" t="s">
        <v>7378</v>
      </c>
      <c r="E2826" s="51">
        <v>1</v>
      </c>
      <c r="F2826" s="51">
        <v>6037.58</v>
      </c>
      <c r="G2826" s="42">
        <f t="shared" si="145"/>
        <v>0.23221461538461538</v>
      </c>
      <c r="H2826" s="43">
        <f t="shared" si="144"/>
        <v>6037.58</v>
      </c>
      <c r="I2826" s="57" t="s">
        <v>7381</v>
      </c>
      <c r="J2826" s="58">
        <v>1</v>
      </c>
      <c r="K2826" s="58">
        <v>6037.58</v>
      </c>
      <c r="L2826" s="57" t="s">
        <v>7420</v>
      </c>
      <c r="M2826" s="57" t="s">
        <v>7418</v>
      </c>
      <c r="N2826" t="s">
        <v>10937</v>
      </c>
      <c r="O2826" s="1"/>
      <c r="P2826" s="1"/>
      <c r="Q2826" s="1"/>
      <c r="R2826" s="1"/>
      <c r="S2826" s="1"/>
      <c r="T2826" s="2">
        <v>1</v>
      </c>
      <c r="U2826" s="2">
        <f t="shared" si="146"/>
        <v>0</v>
      </c>
    </row>
    <row r="2827" spans="1:21" ht="15" x14ac:dyDescent="0.25">
      <c r="A2827" s="49" t="s">
        <v>6845</v>
      </c>
      <c r="B2827" s="50" t="s">
        <v>5651</v>
      </c>
      <c r="C2827" s="50" t="s">
        <v>5652</v>
      </c>
      <c r="D2827" s="57" t="s">
        <v>7378</v>
      </c>
      <c r="E2827" s="51">
        <v>8</v>
      </c>
      <c r="F2827" s="51">
        <v>180602.77</v>
      </c>
      <c r="G2827" s="42">
        <f t="shared" si="145"/>
        <v>6.9462603846153845</v>
      </c>
      <c r="H2827" s="43">
        <f t="shared" si="144"/>
        <v>22575.346249999999</v>
      </c>
      <c r="I2827" s="57" t="s">
        <v>7381</v>
      </c>
      <c r="J2827" s="58">
        <v>8</v>
      </c>
      <c r="K2827" s="58">
        <v>180602.77</v>
      </c>
      <c r="L2827" s="57" t="s">
        <v>7420</v>
      </c>
      <c r="M2827" s="57" t="s">
        <v>7418</v>
      </c>
      <c r="N2827" t="s">
        <v>10937</v>
      </c>
      <c r="O2827" s="1"/>
      <c r="P2827" s="1"/>
      <c r="Q2827" s="1"/>
      <c r="R2827" s="1"/>
      <c r="S2827" s="1"/>
      <c r="T2827" s="2">
        <v>8</v>
      </c>
      <c r="U2827" s="2">
        <f t="shared" si="146"/>
        <v>0</v>
      </c>
    </row>
    <row r="2828" spans="1:21" ht="15" x14ac:dyDescent="0.25">
      <c r="A2828" s="49" t="s">
        <v>6845</v>
      </c>
      <c r="B2828" s="50" t="s">
        <v>5653</v>
      </c>
      <c r="C2828" s="50" t="s">
        <v>5654</v>
      </c>
      <c r="D2828" s="57" t="s">
        <v>7378</v>
      </c>
      <c r="E2828" s="51">
        <v>95</v>
      </c>
      <c r="F2828" s="51">
        <v>1224945.239995</v>
      </c>
      <c r="G2828" s="42">
        <f t="shared" si="145"/>
        <v>47.113278461346155</v>
      </c>
      <c r="H2828" s="43">
        <f t="shared" si="144"/>
        <v>12894.160420999999</v>
      </c>
      <c r="I2828" s="57" t="s">
        <v>7381</v>
      </c>
      <c r="J2828" s="58">
        <v>95</v>
      </c>
      <c r="K2828" s="58">
        <v>1224945.239995</v>
      </c>
      <c r="L2828" s="57" t="s">
        <v>7420</v>
      </c>
      <c r="M2828" s="57" t="s">
        <v>7418</v>
      </c>
      <c r="N2828" t="s">
        <v>10937</v>
      </c>
      <c r="O2828" s="1"/>
      <c r="P2828" s="1"/>
      <c r="Q2828" s="1"/>
      <c r="R2828" s="1"/>
      <c r="S2828" s="1"/>
      <c r="T2828" s="2">
        <v>95</v>
      </c>
      <c r="U2828" s="2">
        <f t="shared" si="146"/>
        <v>0</v>
      </c>
    </row>
    <row r="2829" spans="1:21" ht="15" x14ac:dyDescent="0.25">
      <c r="A2829" s="49" t="s">
        <v>6845</v>
      </c>
      <c r="B2829" s="50" t="s">
        <v>5655</v>
      </c>
      <c r="C2829" s="50" t="s">
        <v>5656</v>
      </c>
      <c r="D2829" s="57" t="s">
        <v>7378</v>
      </c>
      <c r="E2829" s="51">
        <v>55</v>
      </c>
      <c r="F2829" s="51">
        <v>917950.46997500001</v>
      </c>
      <c r="G2829" s="42">
        <f t="shared" si="145"/>
        <v>35.305787306730771</v>
      </c>
      <c r="H2829" s="43">
        <f t="shared" si="144"/>
        <v>16690.008545000001</v>
      </c>
      <c r="I2829" s="57" t="s">
        <v>7381</v>
      </c>
      <c r="J2829" s="58">
        <v>55</v>
      </c>
      <c r="K2829" s="58">
        <v>917950.46997500001</v>
      </c>
      <c r="L2829" s="57" t="s">
        <v>7420</v>
      </c>
      <c r="M2829" s="57" t="s">
        <v>7418</v>
      </c>
      <c r="N2829" t="s">
        <v>10937</v>
      </c>
      <c r="O2829" s="1"/>
      <c r="P2829" s="1"/>
      <c r="Q2829" s="1"/>
      <c r="R2829" s="1"/>
      <c r="S2829" s="1"/>
      <c r="T2829" s="2">
        <v>55</v>
      </c>
      <c r="U2829" s="2">
        <f t="shared" si="146"/>
        <v>0</v>
      </c>
    </row>
    <row r="2830" spans="1:21" ht="15" x14ac:dyDescent="0.25">
      <c r="A2830" s="49" t="s">
        <v>6845</v>
      </c>
      <c r="B2830" s="50" t="s">
        <v>5657</v>
      </c>
      <c r="C2830" s="50" t="s">
        <v>5658</v>
      </c>
      <c r="D2830" s="57" t="s">
        <v>7378</v>
      </c>
      <c r="E2830" s="51">
        <v>19</v>
      </c>
      <c r="F2830" s="51">
        <v>224096.95999800001</v>
      </c>
      <c r="G2830" s="42">
        <f t="shared" si="145"/>
        <v>8.6191138460769228</v>
      </c>
      <c r="H2830" s="43">
        <f t="shared" si="144"/>
        <v>11794.576842</v>
      </c>
      <c r="I2830" s="57" t="s">
        <v>7381</v>
      </c>
      <c r="J2830" s="58">
        <v>19</v>
      </c>
      <c r="K2830" s="58">
        <v>224096.95999800001</v>
      </c>
      <c r="L2830" s="57" t="s">
        <v>7420</v>
      </c>
      <c r="M2830" s="57" t="s">
        <v>7418</v>
      </c>
      <c r="N2830" t="s">
        <v>10937</v>
      </c>
      <c r="O2830" s="1"/>
      <c r="P2830" s="1"/>
      <c r="Q2830" s="1"/>
      <c r="R2830" s="1"/>
      <c r="S2830" s="1"/>
      <c r="T2830" s="2">
        <v>19</v>
      </c>
      <c r="U2830" s="2">
        <f t="shared" si="146"/>
        <v>0</v>
      </c>
    </row>
    <row r="2831" spans="1:21" ht="15" x14ac:dyDescent="0.25">
      <c r="A2831" s="49" t="s">
        <v>6845</v>
      </c>
      <c r="B2831" s="50" t="s">
        <v>5659</v>
      </c>
      <c r="C2831" s="50" t="s">
        <v>5660</v>
      </c>
      <c r="D2831" s="57" t="s">
        <v>7378</v>
      </c>
      <c r="E2831" s="51">
        <v>122</v>
      </c>
      <c r="F2831" s="51">
        <v>2380345.3900139998</v>
      </c>
      <c r="G2831" s="42">
        <f t="shared" si="145"/>
        <v>91.551745769769227</v>
      </c>
      <c r="H2831" s="43">
        <f t="shared" si="144"/>
        <v>19511.027786999999</v>
      </c>
      <c r="I2831" s="57" t="s">
        <v>7381</v>
      </c>
      <c r="J2831" s="58">
        <v>122</v>
      </c>
      <c r="K2831" s="58">
        <v>2380345.3900139998</v>
      </c>
      <c r="L2831" s="57" t="s">
        <v>7420</v>
      </c>
      <c r="M2831" s="57" t="s">
        <v>7418</v>
      </c>
      <c r="N2831" t="s">
        <v>10937</v>
      </c>
      <c r="O2831" s="1"/>
      <c r="P2831" s="1"/>
      <c r="Q2831" s="1"/>
      <c r="R2831" s="1"/>
      <c r="S2831" s="1"/>
      <c r="T2831" s="2">
        <v>122</v>
      </c>
      <c r="U2831" s="2">
        <f t="shared" si="146"/>
        <v>0</v>
      </c>
    </row>
    <row r="2832" spans="1:21" ht="15" x14ac:dyDescent="0.25">
      <c r="A2832" s="49" t="s">
        <v>6845</v>
      </c>
      <c r="B2832" s="50" t="s">
        <v>5661</v>
      </c>
      <c r="C2832" s="50" t="s">
        <v>5662</v>
      </c>
      <c r="D2832" s="57" t="s">
        <v>7378</v>
      </c>
      <c r="E2832" s="51">
        <v>76</v>
      </c>
      <c r="F2832" s="51">
        <v>1234847.1099640001</v>
      </c>
      <c r="G2832" s="42">
        <f t="shared" si="145"/>
        <v>47.494119613999999</v>
      </c>
      <c r="H2832" s="43">
        <f t="shared" si="144"/>
        <v>16247.988289000001</v>
      </c>
      <c r="I2832" s="57" t="s">
        <v>7381</v>
      </c>
      <c r="J2832" s="58">
        <v>76</v>
      </c>
      <c r="K2832" s="58">
        <v>1234847.1099640001</v>
      </c>
      <c r="L2832" s="57" t="s">
        <v>7420</v>
      </c>
      <c r="M2832" s="57" t="s">
        <v>7418</v>
      </c>
      <c r="N2832" t="s">
        <v>10937</v>
      </c>
      <c r="O2832" s="1"/>
      <c r="P2832" s="1"/>
      <c r="Q2832" s="1"/>
      <c r="R2832" s="1"/>
      <c r="S2832" s="1"/>
      <c r="T2832" s="2">
        <v>76</v>
      </c>
      <c r="U2832" s="2">
        <f t="shared" si="146"/>
        <v>0</v>
      </c>
    </row>
    <row r="2833" spans="1:21" ht="15" x14ac:dyDescent="0.25">
      <c r="A2833" s="49" t="s">
        <v>6845</v>
      </c>
      <c r="B2833" s="50" t="s">
        <v>5663</v>
      </c>
      <c r="C2833" s="50" t="s">
        <v>5664</v>
      </c>
      <c r="D2833" s="57" t="s">
        <v>7378</v>
      </c>
      <c r="E2833" s="51">
        <v>11</v>
      </c>
      <c r="F2833" s="51">
        <v>182602.01999599999</v>
      </c>
      <c r="G2833" s="42">
        <f t="shared" si="145"/>
        <v>7.0231546152307684</v>
      </c>
      <c r="H2833" s="43">
        <f t="shared" si="144"/>
        <v>16600.183635999998</v>
      </c>
      <c r="I2833" s="57" t="s">
        <v>7381</v>
      </c>
      <c r="J2833" s="58">
        <v>11</v>
      </c>
      <c r="K2833" s="58">
        <v>182602.01999600002</v>
      </c>
      <c r="L2833" s="57" t="s">
        <v>7420</v>
      </c>
      <c r="M2833" s="57" t="s">
        <v>7418</v>
      </c>
      <c r="N2833" t="s">
        <v>10937</v>
      </c>
      <c r="O2833" s="1"/>
      <c r="P2833" s="1"/>
      <c r="Q2833" s="1"/>
      <c r="R2833" s="1"/>
      <c r="S2833" s="1"/>
      <c r="T2833" s="2">
        <v>11</v>
      </c>
      <c r="U2833" s="2">
        <f t="shared" si="146"/>
        <v>0</v>
      </c>
    </row>
    <row r="2834" spans="1:21" ht="15" x14ac:dyDescent="0.25">
      <c r="A2834" s="49" t="s">
        <v>6845</v>
      </c>
      <c r="B2834" s="50" t="s">
        <v>5665</v>
      </c>
      <c r="C2834" s="50" t="s">
        <v>5666</v>
      </c>
      <c r="D2834" s="57" t="s">
        <v>7378</v>
      </c>
      <c r="E2834" s="51">
        <v>246</v>
      </c>
      <c r="F2834" s="51">
        <v>5178737.2199820001</v>
      </c>
      <c r="G2834" s="42">
        <f t="shared" si="145"/>
        <v>199.18220076853845</v>
      </c>
      <c r="H2834" s="43">
        <f t="shared" si="144"/>
        <v>21051.777317</v>
      </c>
      <c r="I2834" s="57" t="s">
        <v>7381</v>
      </c>
      <c r="J2834" s="58">
        <v>246</v>
      </c>
      <c r="K2834" s="58">
        <v>5178737.2199820001</v>
      </c>
      <c r="L2834" s="57" t="s">
        <v>7420</v>
      </c>
      <c r="M2834" s="57" t="s">
        <v>7418</v>
      </c>
      <c r="N2834" t="s">
        <v>10937</v>
      </c>
      <c r="O2834" s="1"/>
      <c r="P2834" s="1"/>
      <c r="Q2834" s="1"/>
      <c r="R2834" s="1"/>
      <c r="S2834" s="1"/>
      <c r="T2834" s="2">
        <v>246</v>
      </c>
      <c r="U2834" s="2">
        <f t="shared" si="146"/>
        <v>0</v>
      </c>
    </row>
    <row r="2835" spans="1:21" ht="15" x14ac:dyDescent="0.25">
      <c r="A2835" s="49" t="s">
        <v>6845</v>
      </c>
      <c r="B2835" s="50" t="s">
        <v>5667</v>
      </c>
      <c r="C2835" s="50" t="s">
        <v>5668</v>
      </c>
      <c r="D2835" s="57" t="s">
        <v>7378</v>
      </c>
      <c r="E2835" s="51">
        <v>31</v>
      </c>
      <c r="F2835" s="51">
        <v>540291.370001</v>
      </c>
      <c r="G2835" s="42">
        <f t="shared" si="145"/>
        <v>20.780437307730768</v>
      </c>
      <c r="H2835" s="43">
        <f t="shared" si="144"/>
        <v>17428.753871000001</v>
      </c>
      <c r="I2835" s="57" t="s">
        <v>7381</v>
      </c>
      <c r="J2835" s="58">
        <v>31</v>
      </c>
      <c r="K2835" s="58">
        <v>540291.370001</v>
      </c>
      <c r="L2835" s="57" t="s">
        <v>7420</v>
      </c>
      <c r="M2835" s="57" t="s">
        <v>7418</v>
      </c>
      <c r="N2835" t="s">
        <v>10937</v>
      </c>
      <c r="O2835" s="1"/>
      <c r="P2835" s="1"/>
      <c r="Q2835" s="1"/>
      <c r="R2835" s="1"/>
      <c r="S2835" s="1"/>
      <c r="T2835" s="2">
        <v>31</v>
      </c>
      <c r="U2835" s="2">
        <f t="shared" si="146"/>
        <v>0</v>
      </c>
    </row>
    <row r="2836" spans="1:21" ht="15" x14ac:dyDescent="0.25">
      <c r="A2836" s="49" t="s">
        <v>6845</v>
      </c>
      <c r="B2836" s="50" t="s">
        <v>5669</v>
      </c>
      <c r="C2836" s="50" t="s">
        <v>5670</v>
      </c>
      <c r="D2836" s="57" t="s">
        <v>7378</v>
      </c>
      <c r="E2836" s="51">
        <v>245</v>
      </c>
      <c r="F2836" s="51">
        <v>2708405.8399299998</v>
      </c>
      <c r="G2836" s="42">
        <f t="shared" si="145"/>
        <v>104.16945538192307</v>
      </c>
      <c r="H2836" s="43">
        <f t="shared" si="144"/>
        <v>11054.717713999999</v>
      </c>
      <c r="I2836" s="57" t="s">
        <v>7381</v>
      </c>
      <c r="J2836" s="58">
        <v>245</v>
      </c>
      <c r="K2836" s="58">
        <v>2708405.8399300002</v>
      </c>
      <c r="L2836" s="57" t="s">
        <v>7420</v>
      </c>
      <c r="M2836" s="57" t="s">
        <v>7418</v>
      </c>
      <c r="N2836" t="s">
        <v>10937</v>
      </c>
      <c r="O2836" s="1"/>
      <c r="P2836" s="1"/>
      <c r="Q2836" s="1"/>
      <c r="R2836" s="1"/>
      <c r="S2836" s="1"/>
      <c r="T2836" s="2">
        <v>245</v>
      </c>
      <c r="U2836" s="2">
        <f t="shared" si="146"/>
        <v>0</v>
      </c>
    </row>
    <row r="2837" spans="1:21" ht="15" x14ac:dyDescent="0.25">
      <c r="A2837" s="49" t="s">
        <v>6845</v>
      </c>
      <c r="B2837" s="50" t="s">
        <v>5671</v>
      </c>
      <c r="C2837" s="50" t="s">
        <v>5672</v>
      </c>
      <c r="D2837" s="57" t="s">
        <v>7378</v>
      </c>
      <c r="E2837" s="51">
        <v>47</v>
      </c>
      <c r="F2837" s="51">
        <v>240289.980002</v>
      </c>
      <c r="G2837" s="42">
        <f t="shared" si="145"/>
        <v>9.2419223077692312</v>
      </c>
      <c r="H2837" s="43">
        <f t="shared" si="144"/>
        <v>5112.5527659999998</v>
      </c>
      <c r="I2837" s="57" t="s">
        <v>7381</v>
      </c>
      <c r="J2837" s="58">
        <v>47</v>
      </c>
      <c r="K2837" s="58">
        <v>240289.980002</v>
      </c>
      <c r="L2837" s="57" t="s">
        <v>7420</v>
      </c>
      <c r="M2837" s="57" t="s">
        <v>7418</v>
      </c>
      <c r="N2837" t="s">
        <v>10937</v>
      </c>
      <c r="O2837" s="1"/>
      <c r="P2837" s="1"/>
      <c r="Q2837" s="1"/>
      <c r="R2837" s="1"/>
      <c r="S2837" s="1"/>
      <c r="T2837" s="2">
        <v>47</v>
      </c>
      <c r="U2837" s="2">
        <f t="shared" si="146"/>
        <v>0</v>
      </c>
    </row>
    <row r="2838" spans="1:21" ht="15" x14ac:dyDescent="0.25">
      <c r="A2838" s="49" t="s">
        <v>6845</v>
      </c>
      <c r="B2838" s="50" t="s">
        <v>5673</v>
      </c>
      <c r="C2838" s="50" t="s">
        <v>5674</v>
      </c>
      <c r="D2838" s="57" t="s">
        <v>7378</v>
      </c>
      <c r="E2838" s="51">
        <v>833</v>
      </c>
      <c r="F2838" s="51">
        <v>13120663.580255</v>
      </c>
      <c r="G2838" s="42">
        <f t="shared" si="145"/>
        <v>504.6409069328846</v>
      </c>
      <c r="H2838" s="43">
        <f t="shared" si="144"/>
        <v>15751.096734999999</v>
      </c>
      <c r="I2838" s="57" t="s">
        <v>7381</v>
      </c>
      <c r="J2838" s="58">
        <v>833</v>
      </c>
      <c r="K2838" s="58">
        <v>13120663.580255</v>
      </c>
      <c r="L2838" s="57" t="s">
        <v>7420</v>
      </c>
      <c r="M2838" s="57" t="s">
        <v>7418</v>
      </c>
      <c r="N2838" t="s">
        <v>10937</v>
      </c>
      <c r="O2838" s="1"/>
      <c r="P2838" s="1"/>
      <c r="Q2838" s="1"/>
      <c r="R2838" s="1"/>
      <c r="S2838" s="1"/>
      <c r="T2838" s="2">
        <v>833</v>
      </c>
      <c r="U2838" s="2">
        <f t="shared" si="146"/>
        <v>0</v>
      </c>
    </row>
    <row r="2839" spans="1:21" ht="15" x14ac:dyDescent="0.25">
      <c r="A2839" s="49" t="s">
        <v>6845</v>
      </c>
      <c r="B2839" s="50" t="s">
        <v>5675</v>
      </c>
      <c r="C2839" s="50" t="s">
        <v>5676</v>
      </c>
      <c r="D2839" s="57" t="s">
        <v>7378</v>
      </c>
      <c r="E2839" s="51">
        <v>4807</v>
      </c>
      <c r="F2839" s="51">
        <v>56963751.980651997</v>
      </c>
      <c r="G2839" s="42">
        <f t="shared" si="145"/>
        <v>2190.9135377173843</v>
      </c>
      <c r="H2839" s="43">
        <f t="shared" si="144"/>
        <v>11850.166835999999</v>
      </c>
      <c r="I2839" s="57" t="s">
        <v>7381</v>
      </c>
      <c r="J2839" s="58">
        <v>4807</v>
      </c>
      <c r="K2839" s="58">
        <v>56963751.980652004</v>
      </c>
      <c r="L2839" s="57" t="s">
        <v>7420</v>
      </c>
      <c r="M2839" s="57" t="s">
        <v>7418</v>
      </c>
      <c r="N2839" t="s">
        <v>10937</v>
      </c>
      <c r="O2839" s="1"/>
      <c r="P2839" s="1"/>
      <c r="Q2839" s="1"/>
      <c r="R2839" s="1"/>
      <c r="S2839" s="1"/>
      <c r="T2839" s="2">
        <v>4807</v>
      </c>
      <c r="U2839" s="2">
        <f t="shared" si="146"/>
        <v>0</v>
      </c>
    </row>
    <row r="2840" spans="1:21" ht="15" x14ac:dyDescent="0.25">
      <c r="A2840" s="49" t="s">
        <v>6845</v>
      </c>
      <c r="B2840" s="50" t="s">
        <v>5677</v>
      </c>
      <c r="C2840" s="50" t="s">
        <v>5678</v>
      </c>
      <c r="D2840" s="57" t="s">
        <v>7378</v>
      </c>
      <c r="E2840" s="51">
        <v>4</v>
      </c>
      <c r="F2840" s="51">
        <v>13897.94</v>
      </c>
      <c r="G2840" s="42">
        <f t="shared" si="145"/>
        <v>0.53453615384615383</v>
      </c>
      <c r="H2840" s="43">
        <f t="shared" si="144"/>
        <v>3474.4850000000001</v>
      </c>
      <c r="I2840" s="57" t="s">
        <v>7381</v>
      </c>
      <c r="J2840" s="58">
        <v>4</v>
      </c>
      <c r="K2840" s="58">
        <v>13897.94</v>
      </c>
      <c r="L2840" s="57" t="s">
        <v>7420</v>
      </c>
      <c r="M2840" s="57" t="s">
        <v>7418</v>
      </c>
      <c r="N2840" t="s">
        <v>10937</v>
      </c>
      <c r="O2840" s="1"/>
      <c r="P2840" s="1"/>
      <c r="Q2840" s="1"/>
      <c r="R2840" s="1"/>
      <c r="S2840" s="1"/>
      <c r="T2840" s="2">
        <v>4</v>
      </c>
      <c r="U2840" s="2">
        <f t="shared" si="146"/>
        <v>0</v>
      </c>
    </row>
    <row r="2841" spans="1:21" ht="15" x14ac:dyDescent="0.25">
      <c r="A2841" s="49" t="s">
        <v>6845</v>
      </c>
      <c r="B2841" s="50" t="s">
        <v>5679</v>
      </c>
      <c r="C2841" s="50" t="s">
        <v>5680</v>
      </c>
      <c r="D2841" s="57" t="s">
        <v>7378</v>
      </c>
      <c r="E2841" s="51">
        <v>479</v>
      </c>
      <c r="F2841" s="51">
        <v>5678276.6800070005</v>
      </c>
      <c r="G2841" s="42">
        <f t="shared" si="145"/>
        <v>218.39525692334618</v>
      </c>
      <c r="H2841" s="43">
        <f t="shared" si="144"/>
        <v>11854.439833</v>
      </c>
      <c r="I2841" s="57" t="s">
        <v>7381</v>
      </c>
      <c r="J2841" s="58">
        <v>479</v>
      </c>
      <c r="K2841" s="58">
        <v>5678276.6800069995</v>
      </c>
      <c r="L2841" s="57" t="s">
        <v>7420</v>
      </c>
      <c r="M2841" s="57" t="s">
        <v>7418</v>
      </c>
      <c r="N2841" t="s">
        <v>10937</v>
      </c>
      <c r="O2841" s="1"/>
      <c r="P2841" s="1"/>
      <c r="Q2841" s="1"/>
      <c r="R2841" s="1"/>
      <c r="S2841" s="1"/>
      <c r="T2841" s="2">
        <v>479</v>
      </c>
      <c r="U2841" s="2">
        <f t="shared" si="146"/>
        <v>0</v>
      </c>
    </row>
    <row r="2842" spans="1:21" ht="15" x14ac:dyDescent="0.25">
      <c r="A2842" s="49" t="s">
        <v>6845</v>
      </c>
      <c r="B2842" s="50" t="s">
        <v>5681</v>
      </c>
      <c r="C2842" s="50" t="s">
        <v>5682</v>
      </c>
      <c r="D2842" s="57" t="s">
        <v>7378</v>
      </c>
      <c r="E2842" s="51">
        <v>44</v>
      </c>
      <c r="F2842" s="51">
        <v>273826.55999600003</v>
      </c>
      <c r="G2842" s="42">
        <f t="shared" si="145"/>
        <v>10.531790769076924</v>
      </c>
      <c r="H2842" s="43">
        <f t="shared" si="144"/>
        <v>6223.3309090000002</v>
      </c>
      <c r="I2842" s="57" t="s">
        <v>7381</v>
      </c>
      <c r="J2842" s="58">
        <v>44</v>
      </c>
      <c r="K2842" s="58">
        <v>273826.55999600003</v>
      </c>
      <c r="L2842" s="57" t="s">
        <v>7420</v>
      </c>
      <c r="M2842" s="57" t="s">
        <v>7418</v>
      </c>
      <c r="N2842" t="s">
        <v>10937</v>
      </c>
      <c r="O2842" s="1"/>
      <c r="P2842" s="1"/>
      <c r="Q2842" s="1"/>
      <c r="R2842" s="1"/>
      <c r="S2842" s="1"/>
      <c r="T2842" s="2">
        <v>44</v>
      </c>
      <c r="U2842" s="2">
        <f t="shared" si="146"/>
        <v>0</v>
      </c>
    </row>
    <row r="2843" spans="1:21" ht="15" x14ac:dyDescent="0.25">
      <c r="A2843" s="49" t="s">
        <v>6845</v>
      </c>
      <c r="B2843" s="50" t="s">
        <v>5683</v>
      </c>
      <c r="C2843" s="50" t="s">
        <v>5684</v>
      </c>
      <c r="D2843" s="57" t="s">
        <v>7378</v>
      </c>
      <c r="E2843" s="51">
        <v>6</v>
      </c>
      <c r="F2843" s="51">
        <v>164609.51999999999</v>
      </c>
      <c r="G2843" s="42">
        <f t="shared" si="145"/>
        <v>6.3311353846153846</v>
      </c>
      <c r="H2843" s="43">
        <f t="shared" si="144"/>
        <v>27434.92</v>
      </c>
      <c r="I2843" s="57" t="s">
        <v>7381</v>
      </c>
      <c r="J2843" s="58">
        <v>6</v>
      </c>
      <c r="K2843" s="58">
        <v>164609.51999999999</v>
      </c>
      <c r="L2843" s="57" t="s">
        <v>7420</v>
      </c>
      <c r="M2843" s="57" t="s">
        <v>7418</v>
      </c>
      <c r="N2843" t="s">
        <v>10937</v>
      </c>
      <c r="O2843" s="1"/>
      <c r="P2843" s="1"/>
      <c r="Q2843" s="1"/>
      <c r="R2843" s="1"/>
      <c r="S2843" s="1"/>
      <c r="T2843" s="2">
        <v>6</v>
      </c>
      <c r="U2843" s="2">
        <f t="shared" si="146"/>
        <v>0</v>
      </c>
    </row>
    <row r="2844" spans="1:21" ht="15" x14ac:dyDescent="0.25">
      <c r="A2844" s="49" t="s">
        <v>6845</v>
      </c>
      <c r="B2844" s="50" t="s">
        <v>5685</v>
      </c>
      <c r="C2844" s="50" t="s">
        <v>5686</v>
      </c>
      <c r="D2844" s="57" t="s">
        <v>7378</v>
      </c>
      <c r="E2844" s="51">
        <v>73</v>
      </c>
      <c r="F2844" s="51">
        <v>2693389.479973</v>
      </c>
      <c r="G2844" s="42">
        <f t="shared" si="145"/>
        <v>103.59190307588462</v>
      </c>
      <c r="H2844" s="43">
        <f t="shared" si="144"/>
        <v>36895.746300999999</v>
      </c>
      <c r="I2844" s="57" t="s">
        <v>7381</v>
      </c>
      <c r="J2844" s="58">
        <v>73</v>
      </c>
      <c r="K2844" s="58">
        <v>2693389.479973</v>
      </c>
      <c r="L2844" s="57" t="s">
        <v>7420</v>
      </c>
      <c r="M2844" s="57" t="s">
        <v>7418</v>
      </c>
      <c r="N2844" t="s">
        <v>10937</v>
      </c>
      <c r="O2844" s="1"/>
      <c r="P2844" s="1"/>
      <c r="Q2844" s="1"/>
      <c r="R2844" s="1"/>
      <c r="S2844" s="1"/>
      <c r="T2844" s="2">
        <v>73</v>
      </c>
      <c r="U2844" s="2">
        <f t="shared" si="146"/>
        <v>0</v>
      </c>
    </row>
    <row r="2845" spans="1:21" ht="15" x14ac:dyDescent="0.25">
      <c r="A2845" s="49" t="s">
        <v>6845</v>
      </c>
      <c r="B2845" s="50" t="s">
        <v>5687</v>
      </c>
      <c r="C2845" s="50" t="s">
        <v>5688</v>
      </c>
      <c r="D2845" s="57" t="s">
        <v>7378</v>
      </c>
      <c r="E2845" s="51">
        <v>73</v>
      </c>
      <c r="F2845" s="51">
        <v>2340007.890019</v>
      </c>
      <c r="G2845" s="42">
        <f t="shared" si="145"/>
        <v>90.00030346226923</v>
      </c>
      <c r="H2845" s="43">
        <f t="shared" si="144"/>
        <v>32054.902603000002</v>
      </c>
      <c r="I2845" s="57" t="s">
        <v>7381</v>
      </c>
      <c r="J2845" s="58">
        <v>73</v>
      </c>
      <c r="K2845" s="58">
        <v>2340007.890019</v>
      </c>
      <c r="L2845" s="57" t="s">
        <v>7420</v>
      </c>
      <c r="M2845" s="57" t="s">
        <v>7418</v>
      </c>
      <c r="N2845" t="s">
        <v>10937</v>
      </c>
      <c r="O2845" s="1"/>
      <c r="P2845" s="1"/>
      <c r="Q2845" s="1"/>
      <c r="R2845" s="1"/>
      <c r="S2845" s="1"/>
      <c r="T2845" s="2">
        <v>73</v>
      </c>
      <c r="U2845" s="2">
        <f t="shared" si="146"/>
        <v>0</v>
      </c>
    </row>
    <row r="2846" spans="1:21" ht="15" x14ac:dyDescent="0.25">
      <c r="A2846" s="49" t="s">
        <v>6845</v>
      </c>
      <c r="B2846" s="50" t="s">
        <v>5689</v>
      </c>
      <c r="C2846" s="50" t="s">
        <v>5690</v>
      </c>
      <c r="D2846" s="57" t="s">
        <v>7378</v>
      </c>
      <c r="E2846" s="51">
        <v>587</v>
      </c>
      <c r="F2846" s="51">
        <v>30098889.879933</v>
      </c>
      <c r="G2846" s="42">
        <f t="shared" si="145"/>
        <v>1157.6496107666537</v>
      </c>
      <c r="H2846" s="43">
        <f t="shared" si="144"/>
        <v>51275.791959000002</v>
      </c>
      <c r="I2846" s="57" t="s">
        <v>7381</v>
      </c>
      <c r="J2846" s="58">
        <v>587</v>
      </c>
      <c r="K2846" s="58">
        <v>30098889.879933</v>
      </c>
      <c r="L2846" s="57" t="s">
        <v>7420</v>
      </c>
      <c r="M2846" s="57" t="s">
        <v>7418</v>
      </c>
      <c r="N2846" t="s">
        <v>10937</v>
      </c>
      <c r="O2846" s="1"/>
      <c r="P2846" s="1"/>
      <c r="Q2846" s="1"/>
      <c r="R2846" s="1"/>
      <c r="S2846" s="1"/>
      <c r="T2846" s="2">
        <v>587</v>
      </c>
      <c r="U2846" s="2">
        <f t="shared" si="146"/>
        <v>0</v>
      </c>
    </row>
    <row r="2847" spans="1:21" ht="15" x14ac:dyDescent="0.25">
      <c r="A2847" s="49" t="s">
        <v>6845</v>
      </c>
      <c r="B2847" s="50" t="s">
        <v>5691</v>
      </c>
      <c r="C2847" s="50" t="s">
        <v>5692</v>
      </c>
      <c r="D2847" s="57" t="s">
        <v>7378</v>
      </c>
      <c r="E2847" s="51">
        <v>527</v>
      </c>
      <c r="F2847" s="51">
        <v>34434112.310011998</v>
      </c>
      <c r="G2847" s="42">
        <f t="shared" si="145"/>
        <v>1324.3889350004615</v>
      </c>
      <c r="H2847" s="43">
        <f t="shared" si="144"/>
        <v>65339.871555999998</v>
      </c>
      <c r="I2847" s="57" t="s">
        <v>7381</v>
      </c>
      <c r="J2847" s="58">
        <v>527</v>
      </c>
      <c r="K2847" s="58">
        <v>34434112.310011998</v>
      </c>
      <c r="L2847" s="57" t="s">
        <v>7420</v>
      </c>
      <c r="M2847" s="57" t="s">
        <v>7418</v>
      </c>
      <c r="N2847" t="s">
        <v>10937</v>
      </c>
      <c r="O2847" s="1"/>
      <c r="P2847" s="1"/>
      <c r="Q2847" s="1"/>
      <c r="R2847" s="1"/>
      <c r="S2847" s="1"/>
      <c r="T2847" s="2">
        <v>527</v>
      </c>
      <c r="U2847" s="2">
        <f t="shared" si="146"/>
        <v>0</v>
      </c>
    </row>
    <row r="2848" spans="1:21" ht="15" x14ac:dyDescent="0.25">
      <c r="A2848" s="49" t="s">
        <v>6845</v>
      </c>
      <c r="B2848" s="50" t="s">
        <v>5693</v>
      </c>
      <c r="C2848" s="50" t="s">
        <v>5694</v>
      </c>
      <c r="D2848" s="57" t="s">
        <v>7378</v>
      </c>
      <c r="E2848" s="51">
        <v>474</v>
      </c>
      <c r="F2848" s="51">
        <v>15996009.299861999</v>
      </c>
      <c r="G2848" s="42">
        <f t="shared" si="145"/>
        <v>615.23112691776919</v>
      </c>
      <c r="H2848" s="43">
        <f t="shared" si="144"/>
        <v>33746.855062999995</v>
      </c>
      <c r="I2848" s="57" t="s">
        <v>7381</v>
      </c>
      <c r="J2848" s="58">
        <v>474</v>
      </c>
      <c r="K2848" s="58">
        <v>15996009.299862001</v>
      </c>
      <c r="L2848" s="57" t="s">
        <v>7420</v>
      </c>
      <c r="M2848" s="57" t="s">
        <v>7418</v>
      </c>
      <c r="N2848" t="s">
        <v>10937</v>
      </c>
      <c r="O2848" s="1"/>
      <c r="P2848" s="1"/>
      <c r="Q2848" s="1"/>
      <c r="R2848" s="1"/>
      <c r="S2848" s="1"/>
      <c r="T2848" s="2">
        <v>474</v>
      </c>
      <c r="U2848" s="2">
        <f t="shared" si="146"/>
        <v>0</v>
      </c>
    </row>
    <row r="2849" spans="1:21" ht="15" x14ac:dyDescent="0.25">
      <c r="A2849" s="49" t="s">
        <v>6845</v>
      </c>
      <c r="B2849" s="50" t="s">
        <v>5695</v>
      </c>
      <c r="C2849" s="50" t="s">
        <v>5696</v>
      </c>
      <c r="D2849" s="57" t="s">
        <v>7378</v>
      </c>
      <c r="E2849" s="51">
        <v>293</v>
      </c>
      <c r="F2849" s="51">
        <v>6955570.4501419999</v>
      </c>
      <c r="G2849" s="42">
        <f t="shared" si="145"/>
        <v>267.52194039007691</v>
      </c>
      <c r="H2849" s="43">
        <f t="shared" si="144"/>
        <v>23739.148293999999</v>
      </c>
      <c r="I2849" s="57" t="s">
        <v>7381</v>
      </c>
      <c r="J2849" s="58">
        <v>293</v>
      </c>
      <c r="K2849" s="58">
        <v>6955570.4501419999</v>
      </c>
      <c r="L2849" s="57" t="s">
        <v>7420</v>
      </c>
      <c r="M2849" s="57" t="s">
        <v>7418</v>
      </c>
      <c r="N2849" t="s">
        <v>10937</v>
      </c>
      <c r="O2849" s="1"/>
      <c r="P2849" s="1"/>
      <c r="Q2849" s="1"/>
      <c r="R2849" s="1"/>
      <c r="S2849" s="1"/>
      <c r="T2849" s="2">
        <v>293</v>
      </c>
      <c r="U2849" s="2">
        <f t="shared" si="146"/>
        <v>0</v>
      </c>
    </row>
    <row r="2850" spans="1:21" ht="15" x14ac:dyDescent="0.25">
      <c r="A2850" s="49" t="s">
        <v>6845</v>
      </c>
      <c r="B2850" s="50" t="s">
        <v>5697</v>
      </c>
      <c r="C2850" s="50" t="s">
        <v>5698</v>
      </c>
      <c r="D2850" s="57" t="s">
        <v>7378</v>
      </c>
      <c r="E2850" s="51">
        <v>510</v>
      </c>
      <c r="F2850" s="51">
        <v>12387165.58011</v>
      </c>
      <c r="G2850" s="42">
        <f t="shared" si="145"/>
        <v>476.42944538884615</v>
      </c>
      <c r="H2850" s="43">
        <f t="shared" si="144"/>
        <v>24288.559961000003</v>
      </c>
      <c r="I2850" s="57" t="s">
        <v>7381</v>
      </c>
      <c r="J2850" s="58">
        <v>510</v>
      </c>
      <c r="K2850" s="58">
        <v>12387165.58011</v>
      </c>
      <c r="L2850" s="57" t="s">
        <v>7420</v>
      </c>
      <c r="M2850" s="57" t="s">
        <v>7418</v>
      </c>
      <c r="N2850" t="s">
        <v>10937</v>
      </c>
      <c r="O2850" s="1"/>
      <c r="P2850" s="1"/>
      <c r="Q2850" s="1"/>
      <c r="R2850" s="1"/>
      <c r="S2850" s="1"/>
      <c r="T2850" s="2">
        <v>510</v>
      </c>
      <c r="U2850" s="2">
        <f t="shared" si="146"/>
        <v>0</v>
      </c>
    </row>
    <row r="2851" spans="1:21" ht="15" x14ac:dyDescent="0.25">
      <c r="A2851" s="49" t="s">
        <v>6845</v>
      </c>
      <c r="B2851" s="50" t="s">
        <v>5699</v>
      </c>
      <c r="C2851" s="50" t="s">
        <v>5700</v>
      </c>
      <c r="D2851" s="57" t="s">
        <v>7378</v>
      </c>
      <c r="E2851" s="51">
        <v>140</v>
      </c>
      <c r="F2851" s="51">
        <v>1463585.66004</v>
      </c>
      <c r="G2851" s="42">
        <f t="shared" si="145"/>
        <v>56.291756155384618</v>
      </c>
      <c r="H2851" s="43">
        <f t="shared" si="144"/>
        <v>10454.183285999999</v>
      </c>
      <c r="I2851" s="57" t="s">
        <v>7381</v>
      </c>
      <c r="J2851" s="58">
        <v>140</v>
      </c>
      <c r="K2851" s="58">
        <v>1463585.66004</v>
      </c>
      <c r="L2851" s="57" t="s">
        <v>7420</v>
      </c>
      <c r="M2851" s="57" t="s">
        <v>7418</v>
      </c>
      <c r="N2851" t="s">
        <v>10937</v>
      </c>
      <c r="O2851" s="1"/>
      <c r="P2851" s="1"/>
      <c r="Q2851" s="1"/>
      <c r="R2851" s="1"/>
      <c r="S2851" s="1"/>
      <c r="T2851" s="2">
        <v>140</v>
      </c>
      <c r="U2851" s="2">
        <f t="shared" si="146"/>
        <v>0</v>
      </c>
    </row>
    <row r="2852" spans="1:21" ht="15" x14ac:dyDescent="0.25">
      <c r="A2852" s="49" t="s">
        <v>6845</v>
      </c>
      <c r="B2852" s="50" t="s">
        <v>5701</v>
      </c>
      <c r="C2852" s="50" t="s">
        <v>5702</v>
      </c>
      <c r="D2852" s="57" t="s">
        <v>7378</v>
      </c>
      <c r="E2852" s="51">
        <v>129</v>
      </c>
      <c r="F2852" s="51">
        <v>1357778.4800460001</v>
      </c>
      <c r="G2852" s="42">
        <f t="shared" si="145"/>
        <v>52.222249232538466</v>
      </c>
      <c r="H2852" s="43">
        <f t="shared" si="144"/>
        <v>10525.414574</v>
      </c>
      <c r="I2852" s="57" t="s">
        <v>7381</v>
      </c>
      <c r="J2852" s="58">
        <v>129</v>
      </c>
      <c r="K2852" s="58">
        <v>1357778.4800459999</v>
      </c>
      <c r="L2852" s="57" t="s">
        <v>7420</v>
      </c>
      <c r="M2852" s="57" t="s">
        <v>7418</v>
      </c>
      <c r="N2852" t="s">
        <v>10937</v>
      </c>
      <c r="O2852" s="1"/>
      <c r="P2852" s="1"/>
      <c r="Q2852" s="1"/>
      <c r="R2852" s="1"/>
      <c r="S2852" s="1"/>
      <c r="T2852" s="2">
        <v>129</v>
      </c>
      <c r="U2852" s="2">
        <f t="shared" si="146"/>
        <v>0</v>
      </c>
    </row>
    <row r="2853" spans="1:21" ht="15" x14ac:dyDescent="0.25">
      <c r="A2853" s="49" t="s">
        <v>6845</v>
      </c>
      <c r="B2853" s="50" t="s">
        <v>5703</v>
      </c>
      <c r="C2853" s="50" t="s">
        <v>5704</v>
      </c>
      <c r="D2853" s="57" t="s">
        <v>7378</v>
      </c>
      <c r="E2853" s="51">
        <v>2</v>
      </c>
      <c r="F2853" s="51">
        <v>73483.7</v>
      </c>
      <c r="G2853" s="42">
        <f t="shared" si="145"/>
        <v>2.8262961538461537</v>
      </c>
      <c r="H2853" s="43">
        <f t="shared" si="144"/>
        <v>36741.85</v>
      </c>
      <c r="I2853" s="57" t="s">
        <v>7381</v>
      </c>
      <c r="J2853" s="58">
        <v>2</v>
      </c>
      <c r="K2853" s="58">
        <v>73483.7</v>
      </c>
      <c r="L2853" s="57" t="s">
        <v>7420</v>
      </c>
      <c r="M2853" s="57" t="s">
        <v>7418</v>
      </c>
      <c r="N2853" t="s">
        <v>10937</v>
      </c>
      <c r="O2853" s="1"/>
      <c r="P2853" s="1"/>
      <c r="Q2853" s="1"/>
      <c r="R2853" s="1"/>
      <c r="S2853" s="1"/>
      <c r="T2853" s="2">
        <v>2</v>
      </c>
      <c r="U2853" s="2">
        <f t="shared" si="146"/>
        <v>0</v>
      </c>
    </row>
    <row r="2854" spans="1:21" ht="15" x14ac:dyDescent="0.25">
      <c r="A2854" s="49" t="s">
        <v>6845</v>
      </c>
      <c r="B2854" s="50" t="s">
        <v>5705</v>
      </c>
      <c r="C2854" s="50" t="s">
        <v>5706</v>
      </c>
      <c r="D2854" s="57" t="s">
        <v>7378</v>
      </c>
      <c r="E2854" s="51">
        <v>15</v>
      </c>
      <c r="F2854" s="51">
        <v>129398.410005</v>
      </c>
      <c r="G2854" s="42">
        <f t="shared" si="145"/>
        <v>4.9768619232692304</v>
      </c>
      <c r="H2854" s="43">
        <f t="shared" si="144"/>
        <v>8626.5606669999997</v>
      </c>
      <c r="I2854" s="57" t="s">
        <v>7381</v>
      </c>
      <c r="J2854" s="58">
        <v>15</v>
      </c>
      <c r="K2854" s="58">
        <v>129398.410005</v>
      </c>
      <c r="L2854" s="57" t="s">
        <v>7420</v>
      </c>
      <c r="M2854" s="57" t="s">
        <v>7418</v>
      </c>
      <c r="N2854" t="s">
        <v>10937</v>
      </c>
      <c r="O2854" s="1"/>
      <c r="P2854" s="1"/>
      <c r="Q2854" s="1"/>
      <c r="R2854" s="1"/>
      <c r="S2854" s="1"/>
      <c r="T2854" s="2">
        <v>15</v>
      </c>
      <c r="U2854" s="2">
        <f t="shared" si="146"/>
        <v>0</v>
      </c>
    </row>
    <row r="2855" spans="1:21" ht="15" x14ac:dyDescent="0.25">
      <c r="A2855" s="49" t="s">
        <v>6845</v>
      </c>
      <c r="B2855" s="50" t="s">
        <v>5707</v>
      </c>
      <c r="C2855" s="50" t="s">
        <v>5708</v>
      </c>
      <c r="D2855" s="57" t="s">
        <v>7378</v>
      </c>
      <c r="E2855" s="51">
        <v>24</v>
      </c>
      <c r="F2855" s="51">
        <v>447987.310008</v>
      </c>
      <c r="G2855" s="42">
        <f t="shared" si="145"/>
        <v>17.230281154153847</v>
      </c>
      <c r="H2855" s="43">
        <f t="shared" si="144"/>
        <v>18666.137917</v>
      </c>
      <c r="I2855" s="57" t="s">
        <v>7381</v>
      </c>
      <c r="J2855" s="58">
        <v>24</v>
      </c>
      <c r="K2855" s="58">
        <v>447987.310008</v>
      </c>
      <c r="L2855" s="57" t="s">
        <v>7420</v>
      </c>
      <c r="M2855" s="57" t="s">
        <v>7418</v>
      </c>
      <c r="N2855" t="s">
        <v>10937</v>
      </c>
      <c r="O2855" s="1"/>
      <c r="P2855" s="1"/>
      <c r="Q2855" s="1"/>
      <c r="R2855" s="1"/>
      <c r="S2855" s="1"/>
      <c r="T2855" s="2">
        <v>24</v>
      </c>
      <c r="U2855" s="2">
        <f t="shared" si="146"/>
        <v>0</v>
      </c>
    </row>
    <row r="2856" spans="1:21" ht="15" x14ac:dyDescent="0.25">
      <c r="A2856" s="49" t="s">
        <v>6845</v>
      </c>
      <c r="B2856" s="50" t="s">
        <v>5709</v>
      </c>
      <c r="C2856" s="50" t="s">
        <v>5710</v>
      </c>
      <c r="D2856" s="57" t="s">
        <v>7378</v>
      </c>
      <c r="E2856" s="51">
        <v>1</v>
      </c>
      <c r="F2856" s="51">
        <v>29974.35</v>
      </c>
      <c r="G2856" s="42">
        <f t="shared" si="145"/>
        <v>1.1528596153846153</v>
      </c>
      <c r="H2856" s="43">
        <f t="shared" si="144"/>
        <v>29974.35</v>
      </c>
      <c r="I2856" s="57" t="s">
        <v>7381</v>
      </c>
      <c r="J2856" s="58">
        <v>1</v>
      </c>
      <c r="K2856" s="58">
        <v>29974.35</v>
      </c>
      <c r="L2856" s="57" t="s">
        <v>7420</v>
      </c>
      <c r="M2856" s="57" t="s">
        <v>7418</v>
      </c>
      <c r="N2856" t="s">
        <v>10937</v>
      </c>
      <c r="O2856" s="1"/>
      <c r="P2856" s="1"/>
      <c r="Q2856" s="1"/>
      <c r="R2856" s="1"/>
      <c r="S2856" s="1"/>
      <c r="T2856" s="2">
        <v>1</v>
      </c>
      <c r="U2856" s="2">
        <f t="shared" si="146"/>
        <v>0</v>
      </c>
    </row>
    <row r="2857" spans="1:21" ht="15" x14ac:dyDescent="0.25">
      <c r="A2857" s="49" t="s">
        <v>6845</v>
      </c>
      <c r="B2857" s="50" t="s">
        <v>5711</v>
      </c>
      <c r="C2857" s="50" t="s">
        <v>5712</v>
      </c>
      <c r="D2857" s="57" t="s">
        <v>7378</v>
      </c>
      <c r="E2857" s="51">
        <v>61</v>
      </c>
      <c r="F2857" s="51">
        <v>1153619.1699920001</v>
      </c>
      <c r="G2857" s="42">
        <f t="shared" si="145"/>
        <v>44.369968076615386</v>
      </c>
      <c r="H2857" s="43">
        <f t="shared" si="144"/>
        <v>18911.789672000003</v>
      </c>
      <c r="I2857" s="57" t="s">
        <v>7381</v>
      </c>
      <c r="J2857" s="58">
        <v>61</v>
      </c>
      <c r="K2857" s="58">
        <v>1153619.1699919999</v>
      </c>
      <c r="L2857" s="57" t="s">
        <v>7420</v>
      </c>
      <c r="M2857" s="57" t="s">
        <v>7418</v>
      </c>
      <c r="N2857" t="s">
        <v>10937</v>
      </c>
      <c r="O2857" s="1"/>
      <c r="P2857" s="1"/>
      <c r="Q2857" s="1"/>
      <c r="R2857" s="1"/>
      <c r="S2857" s="1"/>
      <c r="T2857" s="2">
        <v>61</v>
      </c>
      <c r="U2857" s="2">
        <f t="shared" si="146"/>
        <v>0</v>
      </c>
    </row>
    <row r="2858" spans="1:21" ht="15" x14ac:dyDescent="0.25">
      <c r="A2858" s="49" t="s">
        <v>6845</v>
      </c>
      <c r="B2858" s="50" t="s">
        <v>5713</v>
      </c>
      <c r="C2858" s="50" t="s">
        <v>5714</v>
      </c>
      <c r="D2858" s="57" t="s">
        <v>7378</v>
      </c>
      <c r="E2858" s="51">
        <v>40</v>
      </c>
      <c r="F2858" s="51">
        <v>236437.45</v>
      </c>
      <c r="G2858" s="42">
        <f t="shared" si="145"/>
        <v>9.0937480769230774</v>
      </c>
      <c r="H2858" s="43">
        <f t="shared" si="144"/>
        <v>5910.9362500000007</v>
      </c>
      <c r="I2858" s="57" t="s">
        <v>7381</v>
      </c>
      <c r="J2858" s="58">
        <v>40</v>
      </c>
      <c r="K2858" s="58">
        <v>236437.44999999998</v>
      </c>
      <c r="L2858" s="57" t="s">
        <v>7420</v>
      </c>
      <c r="M2858" s="57" t="s">
        <v>7418</v>
      </c>
      <c r="N2858" t="s">
        <v>10937</v>
      </c>
      <c r="O2858" s="1"/>
      <c r="P2858" s="1"/>
      <c r="Q2858" s="1"/>
      <c r="R2858" s="1"/>
      <c r="S2858" s="1"/>
      <c r="T2858" s="2">
        <v>40</v>
      </c>
      <c r="U2858" s="2">
        <f t="shared" si="146"/>
        <v>0</v>
      </c>
    </row>
    <row r="2859" spans="1:21" ht="15" x14ac:dyDescent="0.25">
      <c r="A2859" s="49" t="s">
        <v>6845</v>
      </c>
      <c r="B2859" s="50" t="s">
        <v>5715</v>
      </c>
      <c r="C2859" s="50" t="s">
        <v>5716</v>
      </c>
      <c r="D2859" s="57" t="s">
        <v>7378</v>
      </c>
      <c r="E2859" s="51">
        <v>23</v>
      </c>
      <c r="F2859" s="51">
        <v>2249063.6100039999</v>
      </c>
      <c r="G2859" s="42">
        <f t="shared" si="145"/>
        <v>86.502446538615388</v>
      </c>
      <c r="H2859" s="43">
        <f t="shared" si="144"/>
        <v>97785.374347999998</v>
      </c>
      <c r="I2859" s="57" t="s">
        <v>7381</v>
      </c>
      <c r="J2859" s="58">
        <v>23</v>
      </c>
      <c r="K2859" s="58">
        <v>2249063.6100039999</v>
      </c>
      <c r="L2859" s="57" t="s">
        <v>7420</v>
      </c>
      <c r="M2859" s="57" t="s">
        <v>7418</v>
      </c>
      <c r="N2859" t="s">
        <v>10937</v>
      </c>
      <c r="O2859" s="1"/>
      <c r="P2859" s="1"/>
      <c r="Q2859" s="1"/>
      <c r="R2859" s="1"/>
      <c r="S2859" s="1"/>
      <c r="T2859" s="2">
        <v>23</v>
      </c>
      <c r="U2859" s="2">
        <f t="shared" si="146"/>
        <v>0</v>
      </c>
    </row>
    <row r="2860" spans="1:21" ht="15" x14ac:dyDescent="0.25">
      <c r="A2860" s="49" t="s">
        <v>6845</v>
      </c>
      <c r="B2860" s="50" t="s">
        <v>5717</v>
      </c>
      <c r="C2860" s="50" t="s">
        <v>5718</v>
      </c>
      <c r="D2860" s="57" t="s">
        <v>7378</v>
      </c>
      <c r="E2860" s="51">
        <v>375</v>
      </c>
      <c r="F2860" s="51">
        <v>7672326.3498750003</v>
      </c>
      <c r="G2860" s="42">
        <f t="shared" si="145"/>
        <v>295.08947499519235</v>
      </c>
      <c r="H2860" s="43">
        <f t="shared" si="144"/>
        <v>20459.536932999999</v>
      </c>
      <c r="I2860" s="57" t="s">
        <v>7381</v>
      </c>
      <c r="J2860" s="58">
        <v>375</v>
      </c>
      <c r="K2860" s="58">
        <v>7672326.3498749994</v>
      </c>
      <c r="L2860" s="57" t="s">
        <v>7420</v>
      </c>
      <c r="M2860" s="57" t="s">
        <v>7418</v>
      </c>
      <c r="N2860" t="s">
        <v>10937</v>
      </c>
      <c r="O2860" s="1"/>
      <c r="P2860" s="1"/>
      <c r="Q2860" s="1"/>
      <c r="R2860" s="1"/>
      <c r="S2860" s="1"/>
      <c r="T2860" s="2">
        <v>375</v>
      </c>
      <c r="U2860" s="2">
        <f t="shared" si="146"/>
        <v>0</v>
      </c>
    </row>
    <row r="2861" spans="1:21" ht="15" x14ac:dyDescent="0.25">
      <c r="A2861" s="49" t="s">
        <v>6845</v>
      </c>
      <c r="B2861" s="50" t="s">
        <v>5719</v>
      </c>
      <c r="C2861" s="50" t="s">
        <v>5720</v>
      </c>
      <c r="D2861" s="57" t="s">
        <v>7378</v>
      </c>
      <c r="E2861" s="51">
        <v>752</v>
      </c>
      <c r="F2861" s="51">
        <v>16880882.179744001</v>
      </c>
      <c r="G2861" s="42">
        <f t="shared" si="145"/>
        <v>649.26469922092315</v>
      </c>
      <c r="H2861" s="43">
        <f t="shared" si="144"/>
        <v>22447.981622000003</v>
      </c>
      <c r="I2861" s="57" t="s">
        <v>7381</v>
      </c>
      <c r="J2861" s="58">
        <v>752</v>
      </c>
      <c r="K2861" s="58">
        <v>16880882.179743998</v>
      </c>
      <c r="L2861" s="57" t="s">
        <v>7420</v>
      </c>
      <c r="M2861" s="57" t="s">
        <v>7418</v>
      </c>
      <c r="N2861" t="s">
        <v>10937</v>
      </c>
      <c r="O2861" s="1"/>
      <c r="P2861" s="1"/>
      <c r="Q2861" s="1"/>
      <c r="R2861" s="1"/>
      <c r="S2861" s="1"/>
      <c r="T2861" s="2">
        <v>752</v>
      </c>
      <c r="U2861" s="2">
        <f t="shared" si="146"/>
        <v>0</v>
      </c>
    </row>
    <row r="2862" spans="1:21" ht="15" x14ac:dyDescent="0.25">
      <c r="A2862" s="49" t="s">
        <v>6845</v>
      </c>
      <c r="B2862" s="50" t="s">
        <v>5721</v>
      </c>
      <c r="C2862" s="50" t="s">
        <v>5722</v>
      </c>
      <c r="D2862" s="57" t="s">
        <v>7378</v>
      </c>
      <c r="E2862" s="51">
        <v>55</v>
      </c>
      <c r="F2862" s="51">
        <v>967729.24000500003</v>
      </c>
      <c r="G2862" s="42">
        <f t="shared" si="145"/>
        <v>37.220355384807696</v>
      </c>
      <c r="H2862" s="43">
        <f t="shared" si="144"/>
        <v>17595.077090999999</v>
      </c>
      <c r="I2862" s="57" t="s">
        <v>7381</v>
      </c>
      <c r="J2862" s="58">
        <v>55</v>
      </c>
      <c r="K2862" s="58">
        <v>967729.24000499991</v>
      </c>
      <c r="L2862" s="57" t="s">
        <v>7420</v>
      </c>
      <c r="M2862" s="57" t="s">
        <v>7418</v>
      </c>
      <c r="N2862" t="s">
        <v>10937</v>
      </c>
      <c r="O2862" s="1"/>
      <c r="P2862" s="1"/>
      <c r="Q2862" s="1"/>
      <c r="R2862" s="1"/>
      <c r="S2862" s="1"/>
      <c r="T2862" s="2">
        <v>55</v>
      </c>
      <c r="U2862" s="2">
        <f t="shared" si="146"/>
        <v>0</v>
      </c>
    </row>
    <row r="2863" spans="1:21" ht="15" x14ac:dyDescent="0.25">
      <c r="A2863" s="49" t="s">
        <v>6845</v>
      </c>
      <c r="B2863" s="50" t="s">
        <v>5723</v>
      </c>
      <c r="C2863" s="50" t="s">
        <v>5724</v>
      </c>
      <c r="D2863" s="57" t="s">
        <v>7378</v>
      </c>
      <c r="E2863" s="51">
        <v>55</v>
      </c>
      <c r="F2863" s="51">
        <v>1087185.9600249999</v>
      </c>
      <c r="G2863" s="42">
        <f t="shared" si="145"/>
        <v>41.81484461634615</v>
      </c>
      <c r="H2863" s="43">
        <f t="shared" si="144"/>
        <v>19767.017454999997</v>
      </c>
      <c r="I2863" s="57" t="s">
        <v>7381</v>
      </c>
      <c r="J2863" s="58">
        <v>55</v>
      </c>
      <c r="K2863" s="58">
        <v>1087185.9600249999</v>
      </c>
      <c r="L2863" s="57" t="s">
        <v>7420</v>
      </c>
      <c r="M2863" s="57" t="s">
        <v>7418</v>
      </c>
      <c r="N2863" t="s">
        <v>10937</v>
      </c>
      <c r="O2863" s="1"/>
      <c r="P2863" s="1"/>
      <c r="Q2863" s="1"/>
      <c r="R2863" s="1"/>
      <c r="S2863" s="1"/>
      <c r="T2863" s="2">
        <v>55</v>
      </c>
      <c r="U2863" s="2">
        <f t="shared" si="146"/>
        <v>0</v>
      </c>
    </row>
    <row r="2864" spans="1:21" ht="15" x14ac:dyDescent="0.25">
      <c r="A2864" s="49" t="s">
        <v>6845</v>
      </c>
      <c r="B2864" s="50" t="s">
        <v>5725</v>
      </c>
      <c r="C2864" s="50" t="s">
        <v>5726</v>
      </c>
      <c r="D2864" s="57" t="s">
        <v>7378</v>
      </c>
      <c r="E2864" s="51">
        <v>45</v>
      </c>
      <c r="F2864" s="51">
        <v>624276.93001500005</v>
      </c>
      <c r="G2864" s="42">
        <f t="shared" si="145"/>
        <v>24.01065115442308</v>
      </c>
      <c r="H2864" s="43">
        <f t="shared" si="144"/>
        <v>13872.820667000002</v>
      </c>
      <c r="I2864" s="57" t="s">
        <v>7381</v>
      </c>
      <c r="J2864" s="58">
        <v>45</v>
      </c>
      <c r="K2864" s="58">
        <v>624276.93001500005</v>
      </c>
      <c r="L2864" s="57" t="s">
        <v>7420</v>
      </c>
      <c r="M2864" s="57" t="s">
        <v>7418</v>
      </c>
      <c r="N2864" t="s">
        <v>10937</v>
      </c>
      <c r="O2864" s="1"/>
      <c r="P2864" s="1"/>
      <c r="Q2864" s="1"/>
      <c r="R2864" s="1"/>
      <c r="S2864" s="1"/>
      <c r="T2864" s="2">
        <v>45</v>
      </c>
      <c r="U2864" s="2">
        <f t="shared" si="146"/>
        <v>0</v>
      </c>
    </row>
    <row r="2865" spans="1:21" ht="15" x14ac:dyDescent="0.25">
      <c r="A2865" s="49" t="s">
        <v>6845</v>
      </c>
      <c r="B2865" s="50" t="s">
        <v>5727</v>
      </c>
      <c r="C2865" s="50" t="s">
        <v>5728</v>
      </c>
      <c r="D2865" s="57" t="s">
        <v>7378</v>
      </c>
      <c r="E2865" s="51">
        <v>143</v>
      </c>
      <c r="F2865" s="51">
        <v>1002189.459986</v>
      </c>
      <c r="G2865" s="42">
        <f t="shared" si="145"/>
        <v>38.545748461000002</v>
      </c>
      <c r="H2865" s="43">
        <f t="shared" si="144"/>
        <v>7008.3179019999998</v>
      </c>
      <c r="I2865" s="57" t="s">
        <v>7381</v>
      </c>
      <c r="J2865" s="58">
        <v>143</v>
      </c>
      <c r="K2865" s="58">
        <v>1002189.459986</v>
      </c>
      <c r="L2865" s="57" t="s">
        <v>7420</v>
      </c>
      <c r="M2865" s="57" t="s">
        <v>7418</v>
      </c>
      <c r="N2865" t="s">
        <v>10937</v>
      </c>
      <c r="O2865" s="1"/>
      <c r="P2865" s="1"/>
      <c r="Q2865" s="1"/>
      <c r="R2865" s="1"/>
      <c r="S2865" s="1"/>
      <c r="T2865" s="2">
        <v>143</v>
      </c>
      <c r="U2865" s="2">
        <f t="shared" si="146"/>
        <v>0</v>
      </c>
    </row>
    <row r="2866" spans="1:21" ht="15" x14ac:dyDescent="0.25">
      <c r="A2866" s="49" t="s">
        <v>6845</v>
      </c>
      <c r="B2866" s="50" t="s">
        <v>5729</v>
      </c>
      <c r="C2866" s="50" t="s">
        <v>5730</v>
      </c>
      <c r="D2866" s="57" t="s">
        <v>7378</v>
      </c>
      <c r="E2866" s="51">
        <v>210</v>
      </c>
      <c r="F2866" s="51">
        <v>1465504.80006</v>
      </c>
      <c r="G2866" s="42">
        <f t="shared" si="145"/>
        <v>56.365569233076926</v>
      </c>
      <c r="H2866" s="43">
        <f t="shared" si="144"/>
        <v>6978.5942860000005</v>
      </c>
      <c r="I2866" s="57" t="s">
        <v>7381</v>
      </c>
      <c r="J2866" s="58">
        <v>210</v>
      </c>
      <c r="K2866" s="58">
        <v>1465504.8000599998</v>
      </c>
      <c r="L2866" s="57" t="s">
        <v>7420</v>
      </c>
      <c r="M2866" s="57" t="s">
        <v>7418</v>
      </c>
      <c r="N2866" t="s">
        <v>10937</v>
      </c>
      <c r="O2866" s="1"/>
      <c r="P2866" s="1"/>
      <c r="Q2866" s="1"/>
      <c r="R2866" s="1"/>
      <c r="S2866" s="1"/>
      <c r="T2866" s="2">
        <v>210</v>
      </c>
      <c r="U2866" s="2">
        <f t="shared" si="146"/>
        <v>0</v>
      </c>
    </row>
    <row r="2867" spans="1:21" ht="15" x14ac:dyDescent="0.25">
      <c r="A2867" s="49" t="s">
        <v>6845</v>
      </c>
      <c r="B2867" s="50" t="s">
        <v>5731</v>
      </c>
      <c r="C2867" s="50" t="s">
        <v>5732</v>
      </c>
      <c r="D2867" s="57" t="s">
        <v>7378</v>
      </c>
      <c r="E2867" s="51">
        <v>34</v>
      </c>
      <c r="F2867" s="51">
        <v>763464.57999200001</v>
      </c>
      <c r="G2867" s="42">
        <f t="shared" si="145"/>
        <v>29.364022307384616</v>
      </c>
      <c r="H2867" s="43">
        <f t="shared" si="144"/>
        <v>22454.840587999999</v>
      </c>
      <c r="I2867" s="57" t="s">
        <v>7381</v>
      </c>
      <c r="J2867" s="58">
        <v>34</v>
      </c>
      <c r="K2867" s="58">
        <v>763464.57999200001</v>
      </c>
      <c r="L2867" s="57" t="s">
        <v>7420</v>
      </c>
      <c r="M2867" s="57" t="s">
        <v>7418</v>
      </c>
      <c r="N2867" t="s">
        <v>10937</v>
      </c>
      <c r="O2867" s="1"/>
      <c r="P2867" s="1"/>
      <c r="Q2867" s="1"/>
      <c r="R2867" s="1"/>
      <c r="S2867" s="1"/>
      <c r="T2867" s="2">
        <v>34</v>
      </c>
      <c r="U2867" s="2">
        <f t="shared" si="146"/>
        <v>0</v>
      </c>
    </row>
    <row r="2868" spans="1:21" ht="15" x14ac:dyDescent="0.25">
      <c r="A2868" s="49" t="s">
        <v>6845</v>
      </c>
      <c r="B2868" s="50" t="s">
        <v>5733</v>
      </c>
      <c r="C2868" s="50" t="s">
        <v>5734</v>
      </c>
      <c r="D2868" s="57" t="s">
        <v>7378</v>
      </c>
      <c r="E2868" s="51">
        <v>14</v>
      </c>
      <c r="F2868" s="51">
        <v>318824.28999399999</v>
      </c>
      <c r="G2868" s="42">
        <f t="shared" si="145"/>
        <v>12.262472692076923</v>
      </c>
      <c r="H2868" s="43">
        <f t="shared" si="144"/>
        <v>22773.163571000001</v>
      </c>
      <c r="I2868" s="57" t="s">
        <v>7381</v>
      </c>
      <c r="J2868" s="58">
        <v>14</v>
      </c>
      <c r="K2868" s="58">
        <v>318824.28999399999</v>
      </c>
      <c r="L2868" s="57" t="s">
        <v>7420</v>
      </c>
      <c r="M2868" s="57" t="s">
        <v>7418</v>
      </c>
      <c r="N2868" t="s">
        <v>10937</v>
      </c>
      <c r="O2868" s="1"/>
      <c r="P2868" s="1"/>
      <c r="Q2868" s="1"/>
      <c r="R2868" s="1"/>
      <c r="S2868" s="1"/>
      <c r="T2868" s="2">
        <v>14</v>
      </c>
      <c r="U2868" s="2">
        <f t="shared" si="146"/>
        <v>0</v>
      </c>
    </row>
    <row r="2869" spans="1:21" ht="15" x14ac:dyDescent="0.25">
      <c r="A2869" s="49" t="s">
        <v>6845</v>
      </c>
      <c r="B2869" s="50" t="s">
        <v>5735</v>
      </c>
      <c r="C2869" s="50" t="s">
        <v>5736</v>
      </c>
      <c r="D2869" s="57" t="s">
        <v>7378</v>
      </c>
      <c r="E2869" s="51">
        <v>38</v>
      </c>
      <c r="F2869" s="51">
        <v>792688.03000799997</v>
      </c>
      <c r="G2869" s="42">
        <f t="shared" si="145"/>
        <v>30.488001154153846</v>
      </c>
      <c r="H2869" s="43">
        <f t="shared" si="144"/>
        <v>20860.211316000001</v>
      </c>
      <c r="I2869" s="57" t="s">
        <v>7381</v>
      </c>
      <c r="J2869" s="58">
        <v>38</v>
      </c>
      <c r="K2869" s="58">
        <v>792688.03000800009</v>
      </c>
      <c r="L2869" s="57" t="s">
        <v>7420</v>
      </c>
      <c r="M2869" s="57" t="s">
        <v>7418</v>
      </c>
      <c r="N2869" t="s">
        <v>10937</v>
      </c>
      <c r="O2869" s="1"/>
      <c r="P2869" s="1"/>
      <c r="Q2869" s="1"/>
      <c r="R2869" s="1"/>
      <c r="S2869" s="1"/>
      <c r="T2869" s="2">
        <v>38</v>
      </c>
      <c r="U2869" s="2">
        <f t="shared" si="146"/>
        <v>0</v>
      </c>
    </row>
    <row r="2870" spans="1:21" ht="15" x14ac:dyDescent="0.25">
      <c r="A2870" s="49" t="s">
        <v>6845</v>
      </c>
      <c r="B2870" s="50" t="s">
        <v>5737</v>
      </c>
      <c r="C2870" s="50" t="s">
        <v>5738</v>
      </c>
      <c r="D2870" s="57" t="s">
        <v>7378</v>
      </c>
      <c r="E2870" s="51">
        <v>37</v>
      </c>
      <c r="F2870" s="51">
        <v>100134.790012</v>
      </c>
      <c r="G2870" s="42">
        <f t="shared" si="145"/>
        <v>3.8513380773846153</v>
      </c>
      <c r="H2870" s="43">
        <f t="shared" si="144"/>
        <v>2706.3456759999999</v>
      </c>
      <c r="I2870" s="57" t="s">
        <v>7381</v>
      </c>
      <c r="J2870" s="58">
        <v>37</v>
      </c>
      <c r="K2870" s="58">
        <v>100134.790012</v>
      </c>
      <c r="L2870" s="57" t="s">
        <v>7420</v>
      </c>
      <c r="M2870" s="57" t="s">
        <v>7418</v>
      </c>
      <c r="N2870" t="s">
        <v>10937</v>
      </c>
      <c r="O2870" s="1"/>
      <c r="P2870" s="1"/>
      <c r="Q2870" s="1"/>
      <c r="R2870" s="1"/>
      <c r="S2870" s="1"/>
      <c r="T2870" s="2">
        <v>37</v>
      </c>
      <c r="U2870" s="2">
        <f t="shared" si="146"/>
        <v>0</v>
      </c>
    </row>
    <row r="2871" spans="1:21" ht="15" x14ac:dyDescent="0.25">
      <c r="A2871" s="49" t="s">
        <v>6845</v>
      </c>
      <c r="B2871" s="50" t="s">
        <v>5739</v>
      </c>
      <c r="C2871" s="50" t="s">
        <v>5740</v>
      </c>
      <c r="D2871" s="57" t="s">
        <v>7378</v>
      </c>
      <c r="E2871" s="51">
        <v>30</v>
      </c>
      <c r="F2871" s="51">
        <v>480250.50998999999</v>
      </c>
      <c r="G2871" s="42">
        <f t="shared" si="145"/>
        <v>18.471173461153846</v>
      </c>
      <c r="H2871" s="43">
        <f t="shared" si="144"/>
        <v>16008.350333</v>
      </c>
      <c r="I2871" s="57" t="s">
        <v>7381</v>
      </c>
      <c r="J2871" s="58">
        <v>30</v>
      </c>
      <c r="K2871" s="58">
        <v>480250.50998999999</v>
      </c>
      <c r="L2871" s="57" t="s">
        <v>7420</v>
      </c>
      <c r="M2871" s="57" t="s">
        <v>7418</v>
      </c>
      <c r="N2871" t="s">
        <v>10937</v>
      </c>
      <c r="O2871" s="1"/>
      <c r="P2871" s="1"/>
      <c r="Q2871" s="1"/>
      <c r="R2871" s="1"/>
      <c r="S2871" s="1"/>
      <c r="T2871" s="2">
        <v>30</v>
      </c>
      <c r="U2871" s="2">
        <f t="shared" si="146"/>
        <v>0</v>
      </c>
    </row>
    <row r="2872" spans="1:21" ht="15" x14ac:dyDescent="0.25">
      <c r="A2872" s="49" t="s">
        <v>6845</v>
      </c>
      <c r="B2872" s="50" t="s">
        <v>5741</v>
      </c>
      <c r="C2872" s="50" t="s">
        <v>5742</v>
      </c>
      <c r="D2872" s="57" t="s">
        <v>7378</v>
      </c>
      <c r="E2872" s="51">
        <v>42</v>
      </c>
      <c r="F2872" s="51">
        <v>675420.82998599997</v>
      </c>
      <c r="G2872" s="42">
        <f t="shared" si="145"/>
        <v>25.977724230230766</v>
      </c>
      <c r="H2872" s="43">
        <f t="shared" si="144"/>
        <v>16081.448332999998</v>
      </c>
      <c r="I2872" s="57" t="s">
        <v>7381</v>
      </c>
      <c r="J2872" s="58">
        <v>42</v>
      </c>
      <c r="K2872" s="58">
        <v>675420.82998599997</v>
      </c>
      <c r="L2872" s="57" t="s">
        <v>7420</v>
      </c>
      <c r="M2872" s="57" t="s">
        <v>7418</v>
      </c>
      <c r="N2872" t="s">
        <v>10937</v>
      </c>
      <c r="O2872" s="1"/>
      <c r="P2872" s="1"/>
      <c r="Q2872" s="1"/>
      <c r="R2872" s="1"/>
      <c r="S2872" s="1"/>
      <c r="T2872" s="2">
        <v>42</v>
      </c>
      <c r="U2872" s="2">
        <f t="shared" si="146"/>
        <v>0</v>
      </c>
    </row>
    <row r="2873" spans="1:21" ht="15" x14ac:dyDescent="0.25">
      <c r="A2873" s="49" t="s">
        <v>6845</v>
      </c>
      <c r="B2873" s="50" t="s">
        <v>5743</v>
      </c>
      <c r="C2873" s="50" t="s">
        <v>5744</v>
      </c>
      <c r="D2873" s="57" t="s">
        <v>7378</v>
      </c>
      <c r="E2873" s="51">
        <v>80</v>
      </c>
      <c r="F2873" s="51">
        <v>1470525.89</v>
      </c>
      <c r="G2873" s="42">
        <f t="shared" si="145"/>
        <v>56.558688076923076</v>
      </c>
      <c r="H2873" s="43">
        <f t="shared" si="144"/>
        <v>18381.573624999997</v>
      </c>
      <c r="I2873" s="57" t="s">
        <v>7381</v>
      </c>
      <c r="J2873" s="58">
        <v>80</v>
      </c>
      <c r="K2873" s="58">
        <v>1470525.8900000001</v>
      </c>
      <c r="L2873" s="57" t="s">
        <v>7420</v>
      </c>
      <c r="M2873" s="57" t="s">
        <v>7418</v>
      </c>
      <c r="N2873" t="s">
        <v>10937</v>
      </c>
      <c r="O2873" s="1"/>
      <c r="P2873" s="1"/>
      <c r="Q2873" s="1"/>
      <c r="R2873" s="1"/>
      <c r="S2873" s="1"/>
      <c r="T2873" s="2">
        <v>80</v>
      </c>
      <c r="U2873" s="2">
        <f t="shared" si="146"/>
        <v>0</v>
      </c>
    </row>
    <row r="2874" spans="1:21" ht="15" x14ac:dyDescent="0.25">
      <c r="A2874" s="49" t="s">
        <v>6845</v>
      </c>
      <c r="B2874" s="50" t="s">
        <v>5745</v>
      </c>
      <c r="C2874" s="50" t="s">
        <v>5746</v>
      </c>
      <c r="D2874" s="57" t="s">
        <v>7378</v>
      </c>
      <c r="E2874" s="51">
        <v>1950</v>
      </c>
      <c r="F2874" s="51">
        <v>38213110.380900003</v>
      </c>
      <c r="G2874" s="42">
        <f t="shared" si="145"/>
        <v>1469.73501465</v>
      </c>
      <c r="H2874" s="43">
        <f t="shared" si="144"/>
        <v>19596.466862000001</v>
      </c>
      <c r="I2874" s="57" t="s">
        <v>7381</v>
      </c>
      <c r="J2874" s="58">
        <v>1950</v>
      </c>
      <c r="K2874" s="58">
        <v>38213110.380900003</v>
      </c>
      <c r="L2874" s="57" t="s">
        <v>7420</v>
      </c>
      <c r="M2874" s="57" t="s">
        <v>7418</v>
      </c>
      <c r="N2874" t="s">
        <v>10937</v>
      </c>
      <c r="O2874" s="1"/>
      <c r="P2874" s="1"/>
      <c r="Q2874" s="1"/>
      <c r="R2874" s="1"/>
      <c r="S2874" s="1"/>
      <c r="T2874" s="2">
        <v>1950</v>
      </c>
      <c r="U2874" s="2">
        <f t="shared" si="146"/>
        <v>0</v>
      </c>
    </row>
    <row r="2875" spans="1:21" ht="15" x14ac:dyDescent="0.25">
      <c r="A2875" s="49" t="s">
        <v>6845</v>
      </c>
      <c r="B2875" s="50" t="s">
        <v>5747</v>
      </c>
      <c r="C2875" s="50" t="s">
        <v>5748</v>
      </c>
      <c r="D2875" s="57" t="s">
        <v>7378</v>
      </c>
      <c r="E2875" s="51">
        <v>1369</v>
      </c>
      <c r="F2875" s="51">
        <v>9402190.1997909993</v>
      </c>
      <c r="G2875" s="42">
        <f t="shared" si="145"/>
        <v>361.6226999919615</v>
      </c>
      <c r="H2875" s="43">
        <f t="shared" si="144"/>
        <v>6867.9256389999991</v>
      </c>
      <c r="I2875" s="57" t="s">
        <v>7381</v>
      </c>
      <c r="J2875" s="58">
        <v>1369</v>
      </c>
      <c r="K2875" s="58">
        <v>9402190.1997910012</v>
      </c>
      <c r="L2875" s="57" t="s">
        <v>7420</v>
      </c>
      <c r="M2875" s="57" t="s">
        <v>7418</v>
      </c>
      <c r="N2875" t="s">
        <v>10937</v>
      </c>
      <c r="O2875" s="1"/>
      <c r="P2875" s="1"/>
      <c r="Q2875" s="1"/>
      <c r="R2875" s="1"/>
      <c r="S2875" s="1"/>
      <c r="T2875" s="2">
        <v>1369</v>
      </c>
      <c r="U2875" s="2">
        <f t="shared" si="146"/>
        <v>0</v>
      </c>
    </row>
    <row r="2876" spans="1:21" ht="15" x14ac:dyDescent="0.25">
      <c r="A2876" s="49" t="s">
        <v>6845</v>
      </c>
      <c r="B2876" s="50" t="s">
        <v>5749</v>
      </c>
      <c r="C2876" s="50" t="s">
        <v>5750</v>
      </c>
      <c r="D2876" s="57" t="s">
        <v>7378</v>
      </c>
      <c r="E2876" s="51">
        <v>70</v>
      </c>
      <c r="F2876" s="51">
        <v>1106878.31002</v>
      </c>
      <c r="G2876" s="42">
        <f t="shared" si="145"/>
        <v>42.572242693076923</v>
      </c>
      <c r="H2876" s="43">
        <f t="shared" si="144"/>
        <v>15812.547285999999</v>
      </c>
      <c r="I2876" s="57" t="s">
        <v>7381</v>
      </c>
      <c r="J2876" s="58">
        <v>70</v>
      </c>
      <c r="K2876" s="58">
        <v>1106878.31002</v>
      </c>
      <c r="L2876" s="57" t="s">
        <v>7420</v>
      </c>
      <c r="M2876" s="57" t="s">
        <v>7418</v>
      </c>
      <c r="N2876" t="s">
        <v>10937</v>
      </c>
      <c r="O2876" s="1"/>
      <c r="P2876" s="1"/>
      <c r="Q2876" s="1"/>
      <c r="R2876" s="1"/>
      <c r="S2876" s="1"/>
      <c r="T2876" s="2">
        <v>70</v>
      </c>
      <c r="U2876" s="2">
        <f t="shared" si="146"/>
        <v>0</v>
      </c>
    </row>
    <row r="2877" spans="1:21" ht="15" x14ac:dyDescent="0.25">
      <c r="A2877" s="49" t="s">
        <v>6845</v>
      </c>
      <c r="B2877" s="50" t="s">
        <v>5751</v>
      </c>
      <c r="C2877" s="50" t="s">
        <v>5752</v>
      </c>
      <c r="D2877" s="57" t="s">
        <v>7378</v>
      </c>
      <c r="E2877" s="51">
        <v>67</v>
      </c>
      <c r="F2877" s="51">
        <v>253905.57997399999</v>
      </c>
      <c r="G2877" s="42">
        <f t="shared" si="145"/>
        <v>9.7655992297692311</v>
      </c>
      <c r="H2877" s="43">
        <f t="shared" si="144"/>
        <v>3789.635522</v>
      </c>
      <c r="I2877" s="57" t="s">
        <v>7381</v>
      </c>
      <c r="J2877" s="58">
        <v>67</v>
      </c>
      <c r="K2877" s="58">
        <v>253905.57997399999</v>
      </c>
      <c r="L2877" s="57" t="s">
        <v>7420</v>
      </c>
      <c r="M2877" s="57" t="s">
        <v>7418</v>
      </c>
      <c r="N2877" t="s">
        <v>10937</v>
      </c>
      <c r="O2877" s="1"/>
      <c r="P2877" s="1"/>
      <c r="Q2877" s="1"/>
      <c r="R2877" s="1"/>
      <c r="S2877" s="1"/>
      <c r="T2877" s="2">
        <v>67</v>
      </c>
      <c r="U2877" s="2">
        <f t="shared" si="146"/>
        <v>0</v>
      </c>
    </row>
    <row r="2878" spans="1:21" ht="15" x14ac:dyDescent="0.25">
      <c r="A2878" s="49" t="s">
        <v>6845</v>
      </c>
      <c r="B2878" s="50" t="s">
        <v>5753</v>
      </c>
      <c r="C2878" s="50" t="s">
        <v>5754</v>
      </c>
      <c r="D2878" s="57" t="s">
        <v>7378</v>
      </c>
      <c r="E2878" s="51">
        <v>155</v>
      </c>
      <c r="F2878" s="51">
        <v>7880268.7200250002</v>
      </c>
      <c r="G2878" s="42">
        <f t="shared" si="145"/>
        <v>303.08725846250002</v>
      </c>
      <c r="H2878" s="43">
        <f t="shared" si="144"/>
        <v>50840.443355000003</v>
      </c>
      <c r="I2878" s="57" t="s">
        <v>7381</v>
      </c>
      <c r="J2878" s="58">
        <v>155</v>
      </c>
      <c r="K2878" s="58">
        <v>7880268.7200250002</v>
      </c>
      <c r="L2878" s="57" t="s">
        <v>7420</v>
      </c>
      <c r="M2878" s="57" t="s">
        <v>7418</v>
      </c>
      <c r="N2878" t="s">
        <v>10937</v>
      </c>
      <c r="O2878" s="1"/>
      <c r="P2878" s="1"/>
      <c r="Q2878" s="1"/>
      <c r="R2878" s="1"/>
      <c r="S2878" s="1"/>
      <c r="T2878" s="2">
        <v>155</v>
      </c>
      <c r="U2878" s="2">
        <f t="shared" si="146"/>
        <v>0</v>
      </c>
    </row>
    <row r="2879" spans="1:21" ht="15" x14ac:dyDescent="0.25">
      <c r="A2879" s="49" t="s">
        <v>6845</v>
      </c>
      <c r="B2879" s="50" t="s">
        <v>5755</v>
      </c>
      <c r="C2879" s="50" t="s">
        <v>5756</v>
      </c>
      <c r="D2879" s="57" t="s">
        <v>7378</v>
      </c>
      <c r="E2879" s="51">
        <v>822</v>
      </c>
      <c r="F2879" s="51">
        <v>26330373.320082001</v>
      </c>
      <c r="G2879" s="42">
        <f t="shared" si="145"/>
        <v>1012.7066661570001</v>
      </c>
      <c r="H2879" s="43">
        <f t="shared" si="144"/>
        <v>32032.084331000002</v>
      </c>
      <c r="I2879" s="57" t="s">
        <v>7381</v>
      </c>
      <c r="J2879" s="58">
        <v>822</v>
      </c>
      <c r="K2879" s="58">
        <v>26330373.320081998</v>
      </c>
      <c r="L2879" s="57" t="s">
        <v>7420</v>
      </c>
      <c r="M2879" s="57" t="s">
        <v>7418</v>
      </c>
      <c r="N2879" t="s">
        <v>10937</v>
      </c>
      <c r="O2879" s="1"/>
      <c r="P2879" s="1"/>
      <c r="Q2879" s="1"/>
      <c r="R2879" s="1"/>
      <c r="S2879" s="1"/>
      <c r="T2879" s="2">
        <v>822</v>
      </c>
      <c r="U2879" s="2">
        <f t="shared" si="146"/>
        <v>0</v>
      </c>
    </row>
    <row r="2880" spans="1:21" ht="15" x14ac:dyDescent="0.25">
      <c r="A2880" s="49" t="s">
        <v>6845</v>
      </c>
      <c r="B2880" s="50" t="s">
        <v>5757</v>
      </c>
      <c r="C2880" s="50" t="s">
        <v>5758</v>
      </c>
      <c r="D2880" s="57" t="s">
        <v>7378</v>
      </c>
      <c r="E2880" s="51">
        <v>192</v>
      </c>
      <c r="F2880" s="51">
        <v>12746306.789952001</v>
      </c>
      <c r="G2880" s="42">
        <f t="shared" si="145"/>
        <v>490.2425688443077</v>
      </c>
      <c r="H2880" s="43">
        <f t="shared" si="144"/>
        <v>66387.014531000008</v>
      </c>
      <c r="I2880" s="57" t="s">
        <v>7381</v>
      </c>
      <c r="J2880" s="58">
        <v>192</v>
      </c>
      <c r="K2880" s="58">
        <v>12746306.789951999</v>
      </c>
      <c r="L2880" s="57" t="s">
        <v>7420</v>
      </c>
      <c r="M2880" s="57" t="s">
        <v>7418</v>
      </c>
      <c r="N2880" t="s">
        <v>10937</v>
      </c>
      <c r="O2880" s="1"/>
      <c r="P2880" s="1"/>
      <c r="Q2880" s="1"/>
      <c r="R2880" s="1"/>
      <c r="S2880" s="1"/>
      <c r="T2880" s="2">
        <v>192</v>
      </c>
      <c r="U2880" s="2">
        <f t="shared" si="146"/>
        <v>0</v>
      </c>
    </row>
    <row r="2881" spans="1:21" ht="15" x14ac:dyDescent="0.25">
      <c r="A2881" s="49" t="s">
        <v>6845</v>
      </c>
      <c r="B2881" s="50" t="s">
        <v>5759</v>
      </c>
      <c r="C2881" s="50" t="s">
        <v>5760</v>
      </c>
      <c r="D2881" s="57" t="s">
        <v>7378</v>
      </c>
      <c r="E2881" s="51">
        <v>202</v>
      </c>
      <c r="F2881" s="51">
        <v>1749959.2300100001</v>
      </c>
      <c r="G2881" s="42">
        <f t="shared" si="145"/>
        <v>67.306124231153845</v>
      </c>
      <c r="H2881" s="43">
        <f t="shared" si="144"/>
        <v>8663.1645050000006</v>
      </c>
      <c r="I2881" s="57" t="s">
        <v>7381</v>
      </c>
      <c r="J2881" s="58">
        <v>202</v>
      </c>
      <c r="K2881" s="58">
        <v>1749959.2300100003</v>
      </c>
      <c r="L2881" s="57" t="s">
        <v>7420</v>
      </c>
      <c r="M2881" s="57" t="s">
        <v>7418</v>
      </c>
      <c r="N2881" t="s">
        <v>10937</v>
      </c>
      <c r="O2881" s="1"/>
      <c r="P2881" s="1"/>
      <c r="Q2881" s="1"/>
      <c r="R2881" s="1"/>
      <c r="S2881" s="1"/>
      <c r="T2881" s="2">
        <v>202</v>
      </c>
      <c r="U2881" s="2">
        <f t="shared" si="146"/>
        <v>0</v>
      </c>
    </row>
    <row r="2882" spans="1:21" ht="15" x14ac:dyDescent="0.25">
      <c r="A2882" s="49" t="s">
        <v>6845</v>
      </c>
      <c r="B2882" s="50" t="s">
        <v>5761</v>
      </c>
      <c r="C2882" s="50" t="s">
        <v>5762</v>
      </c>
      <c r="D2882" s="57" t="s">
        <v>7378</v>
      </c>
      <c r="E2882" s="51">
        <v>605</v>
      </c>
      <c r="F2882" s="51">
        <v>5441419.9899399998</v>
      </c>
      <c r="G2882" s="42">
        <f t="shared" si="145"/>
        <v>209.28538422846154</v>
      </c>
      <c r="H2882" s="43">
        <f t="shared" si="144"/>
        <v>8994.0826280000001</v>
      </c>
      <c r="I2882" s="57" t="s">
        <v>7381</v>
      </c>
      <c r="J2882" s="58">
        <v>605</v>
      </c>
      <c r="K2882" s="58">
        <v>5441419.9899399998</v>
      </c>
      <c r="L2882" s="57" t="s">
        <v>7420</v>
      </c>
      <c r="M2882" s="57" t="s">
        <v>7418</v>
      </c>
      <c r="N2882" t="s">
        <v>10937</v>
      </c>
      <c r="O2882" s="1"/>
      <c r="P2882" s="1"/>
      <c r="Q2882" s="1"/>
      <c r="R2882" s="1"/>
      <c r="S2882" s="1"/>
      <c r="T2882" s="2">
        <v>605</v>
      </c>
      <c r="U2882" s="2">
        <f t="shared" si="146"/>
        <v>0</v>
      </c>
    </row>
    <row r="2883" spans="1:21" ht="15" x14ac:dyDescent="0.25">
      <c r="A2883" s="49" t="s">
        <v>6845</v>
      </c>
      <c r="B2883" s="50" t="s">
        <v>5763</v>
      </c>
      <c r="C2883" s="50" t="s">
        <v>5764</v>
      </c>
      <c r="D2883" s="57" t="s">
        <v>7378</v>
      </c>
      <c r="E2883" s="51">
        <v>779</v>
      </c>
      <c r="F2883" s="51">
        <v>2629340.0398340002</v>
      </c>
      <c r="G2883" s="42">
        <f t="shared" si="145"/>
        <v>101.12846307053847</v>
      </c>
      <c r="H2883" s="43">
        <f t="shared" si="144"/>
        <v>3375.2760460000004</v>
      </c>
      <c r="I2883" s="57" t="s">
        <v>7381</v>
      </c>
      <c r="J2883" s="58">
        <v>779</v>
      </c>
      <c r="K2883" s="58">
        <v>2629340.0398340002</v>
      </c>
      <c r="L2883" s="57" t="s">
        <v>7420</v>
      </c>
      <c r="M2883" s="57" t="s">
        <v>7418</v>
      </c>
      <c r="N2883" t="s">
        <v>10937</v>
      </c>
      <c r="O2883" s="1"/>
      <c r="P2883" s="1"/>
      <c r="Q2883" s="1"/>
      <c r="R2883" s="1"/>
      <c r="S2883" s="1"/>
      <c r="T2883" s="2">
        <v>779</v>
      </c>
      <c r="U2883" s="2">
        <f t="shared" si="146"/>
        <v>0</v>
      </c>
    </row>
    <row r="2884" spans="1:21" ht="15" x14ac:dyDescent="0.25">
      <c r="A2884" s="49" t="s">
        <v>6845</v>
      </c>
      <c r="B2884" s="50" t="s">
        <v>5765</v>
      </c>
      <c r="C2884" s="50" t="s">
        <v>5766</v>
      </c>
      <c r="D2884" s="57" t="s">
        <v>7378</v>
      </c>
      <c r="E2884" s="51">
        <v>3131</v>
      </c>
      <c r="F2884" s="51">
        <v>25883313.578671999</v>
      </c>
      <c r="G2884" s="42">
        <f t="shared" si="145"/>
        <v>995.51206071815386</v>
      </c>
      <c r="H2884" s="43">
        <f t="shared" si="144"/>
        <v>8266.7881120000002</v>
      </c>
      <c r="I2884" s="57" t="s">
        <v>7381</v>
      </c>
      <c r="J2884" s="58">
        <v>3131</v>
      </c>
      <c r="K2884" s="58">
        <v>25883313.578671999</v>
      </c>
      <c r="L2884" s="57" t="s">
        <v>7420</v>
      </c>
      <c r="M2884" s="57" t="s">
        <v>7418</v>
      </c>
      <c r="N2884" t="s">
        <v>10937</v>
      </c>
      <c r="O2884" s="1"/>
      <c r="P2884" s="1"/>
      <c r="Q2884" s="1"/>
      <c r="R2884" s="1"/>
      <c r="S2884" s="1"/>
      <c r="T2884" s="2">
        <v>3131</v>
      </c>
      <c r="U2884" s="2">
        <f t="shared" si="146"/>
        <v>0</v>
      </c>
    </row>
    <row r="2885" spans="1:21" ht="15" x14ac:dyDescent="0.25">
      <c r="A2885" s="49" t="s">
        <v>6845</v>
      </c>
      <c r="B2885" s="50" t="s">
        <v>5767</v>
      </c>
      <c r="C2885" s="50" t="s">
        <v>5768</v>
      </c>
      <c r="D2885" s="57" t="s">
        <v>7378</v>
      </c>
      <c r="E2885" s="51">
        <v>630</v>
      </c>
      <c r="F2885" s="51">
        <v>7713974.8198800003</v>
      </c>
      <c r="G2885" s="42">
        <f t="shared" si="145"/>
        <v>296.69133922615384</v>
      </c>
      <c r="H2885" s="43">
        <f t="shared" ref="H2885:H2948" si="147">IFERROR(F2885/E2885,0)</f>
        <v>12244.404476</v>
      </c>
      <c r="I2885" s="57" t="s">
        <v>7381</v>
      </c>
      <c r="J2885" s="58">
        <v>630</v>
      </c>
      <c r="K2885" s="58">
        <v>7713974.8198799994</v>
      </c>
      <c r="L2885" s="57" t="s">
        <v>7420</v>
      </c>
      <c r="M2885" s="57" t="s">
        <v>7418</v>
      </c>
      <c r="N2885" t="s">
        <v>10937</v>
      </c>
      <c r="O2885" s="1"/>
      <c r="P2885" s="1"/>
      <c r="Q2885" s="1"/>
      <c r="R2885" s="1"/>
      <c r="S2885" s="1"/>
      <c r="T2885" s="2">
        <v>630</v>
      </c>
      <c r="U2885" s="2">
        <f t="shared" si="146"/>
        <v>0</v>
      </c>
    </row>
    <row r="2886" spans="1:21" ht="15" x14ac:dyDescent="0.25">
      <c r="A2886" s="49" t="s">
        <v>6845</v>
      </c>
      <c r="B2886" s="50" t="s">
        <v>5769</v>
      </c>
      <c r="C2886" s="50" t="s">
        <v>5770</v>
      </c>
      <c r="D2886" s="57" t="s">
        <v>7378</v>
      </c>
      <c r="E2886" s="51">
        <v>17</v>
      </c>
      <c r="F2886" s="51">
        <v>297071.44999200001</v>
      </c>
      <c r="G2886" s="42">
        <f t="shared" ref="G2886:G2949" si="148">+F2886/$G$1</f>
        <v>11.425824999692308</v>
      </c>
      <c r="H2886" s="43">
        <f t="shared" si="147"/>
        <v>17474.791175999999</v>
      </c>
      <c r="I2886" s="57" t="s">
        <v>7381</v>
      </c>
      <c r="J2886" s="58">
        <v>17</v>
      </c>
      <c r="K2886" s="58">
        <v>297071.44999200001</v>
      </c>
      <c r="L2886" s="57" t="s">
        <v>7420</v>
      </c>
      <c r="M2886" s="57" t="s">
        <v>7418</v>
      </c>
      <c r="N2886" t="s">
        <v>10937</v>
      </c>
      <c r="O2886" s="1"/>
      <c r="P2886" s="1"/>
      <c r="Q2886" s="1"/>
      <c r="R2886" s="1"/>
      <c r="S2886" s="1"/>
      <c r="T2886" s="2">
        <v>17</v>
      </c>
      <c r="U2886" s="2">
        <f t="shared" ref="U2886:U2949" si="149">+E2886-T2886</f>
        <v>0</v>
      </c>
    </row>
    <row r="2887" spans="1:21" ht="15" x14ac:dyDescent="0.25">
      <c r="A2887" s="49" t="s">
        <v>6845</v>
      </c>
      <c r="B2887" s="50" t="s">
        <v>5771</v>
      </c>
      <c r="C2887" s="50" t="s">
        <v>5772</v>
      </c>
      <c r="D2887" s="57" t="s">
        <v>7378</v>
      </c>
      <c r="E2887" s="51">
        <v>555</v>
      </c>
      <c r="F2887" s="51">
        <v>4607302.1198549997</v>
      </c>
      <c r="G2887" s="42">
        <f t="shared" si="148"/>
        <v>177.20392768673076</v>
      </c>
      <c r="H2887" s="43">
        <f t="shared" si="147"/>
        <v>8301.4452609999989</v>
      </c>
      <c r="I2887" s="57" t="s">
        <v>7381</v>
      </c>
      <c r="J2887" s="58">
        <v>555</v>
      </c>
      <c r="K2887" s="58">
        <v>4607302.1198549997</v>
      </c>
      <c r="L2887" s="57" t="s">
        <v>7420</v>
      </c>
      <c r="M2887" s="57" t="s">
        <v>7418</v>
      </c>
      <c r="N2887" t="s">
        <v>10937</v>
      </c>
      <c r="O2887" s="1"/>
      <c r="P2887" s="1"/>
      <c r="Q2887" s="1"/>
      <c r="R2887" s="1"/>
      <c r="S2887" s="1"/>
      <c r="T2887" s="2">
        <v>555</v>
      </c>
      <c r="U2887" s="2">
        <f t="shared" si="149"/>
        <v>0</v>
      </c>
    </row>
    <row r="2888" spans="1:21" ht="15" x14ac:dyDescent="0.25">
      <c r="A2888" s="49" t="s">
        <v>6845</v>
      </c>
      <c r="B2888" s="50" t="s">
        <v>5773</v>
      </c>
      <c r="C2888" s="50" t="s">
        <v>5774</v>
      </c>
      <c r="D2888" s="57" t="s">
        <v>7378</v>
      </c>
      <c r="E2888" s="51">
        <v>118</v>
      </c>
      <c r="F2888" s="51">
        <v>3244209.5700380001</v>
      </c>
      <c r="G2888" s="42">
        <f t="shared" si="148"/>
        <v>124.77729115530769</v>
      </c>
      <c r="H2888" s="43">
        <f t="shared" si="147"/>
        <v>27493.301441</v>
      </c>
      <c r="I2888" s="57" t="s">
        <v>7381</v>
      </c>
      <c r="J2888" s="58">
        <v>118</v>
      </c>
      <c r="K2888" s="58">
        <v>3244209.5700380001</v>
      </c>
      <c r="L2888" s="57" t="s">
        <v>7420</v>
      </c>
      <c r="M2888" s="57" t="s">
        <v>7418</v>
      </c>
      <c r="N2888" t="s">
        <v>10937</v>
      </c>
      <c r="O2888" s="1"/>
      <c r="P2888" s="1"/>
      <c r="Q2888" s="1"/>
      <c r="R2888" s="1"/>
      <c r="S2888" s="1"/>
      <c r="T2888" s="2">
        <v>118</v>
      </c>
      <c r="U2888" s="2">
        <f t="shared" si="149"/>
        <v>0</v>
      </c>
    </row>
    <row r="2889" spans="1:21" ht="15" x14ac:dyDescent="0.25">
      <c r="A2889" s="49" t="s">
        <v>6845</v>
      </c>
      <c r="B2889" s="50" t="s">
        <v>5775</v>
      </c>
      <c r="C2889" s="50" t="s">
        <v>5776</v>
      </c>
      <c r="D2889" s="57" t="s">
        <v>7378</v>
      </c>
      <c r="E2889" s="51">
        <v>220</v>
      </c>
      <c r="F2889" s="51">
        <v>1542482.96994</v>
      </c>
      <c r="G2889" s="42">
        <f t="shared" si="148"/>
        <v>59.326268074615385</v>
      </c>
      <c r="H2889" s="43">
        <f t="shared" si="147"/>
        <v>7011.2862269999996</v>
      </c>
      <c r="I2889" s="57" t="s">
        <v>7381</v>
      </c>
      <c r="J2889" s="58">
        <v>220</v>
      </c>
      <c r="K2889" s="58">
        <v>1542482.96994</v>
      </c>
      <c r="L2889" s="57" t="s">
        <v>7420</v>
      </c>
      <c r="M2889" s="57" t="s">
        <v>7418</v>
      </c>
      <c r="N2889" t="s">
        <v>10937</v>
      </c>
      <c r="O2889" s="1"/>
      <c r="P2889" s="1"/>
      <c r="Q2889" s="1"/>
      <c r="R2889" s="1"/>
      <c r="S2889" s="1"/>
      <c r="T2889" s="2">
        <v>220</v>
      </c>
      <c r="U2889" s="2">
        <f t="shared" si="149"/>
        <v>0</v>
      </c>
    </row>
    <row r="2890" spans="1:21" ht="15" x14ac:dyDescent="0.25">
      <c r="A2890" s="49" t="s">
        <v>6845</v>
      </c>
      <c r="B2890" s="50" t="s">
        <v>5777</v>
      </c>
      <c r="C2890" s="50" t="s">
        <v>5778</v>
      </c>
      <c r="D2890" s="57" t="s">
        <v>7378</v>
      </c>
      <c r="E2890" s="51">
        <v>4</v>
      </c>
      <c r="F2890" s="51">
        <v>65025.75</v>
      </c>
      <c r="G2890" s="42">
        <f t="shared" si="148"/>
        <v>2.5009903846153847</v>
      </c>
      <c r="H2890" s="43">
        <f t="shared" si="147"/>
        <v>16256.4375</v>
      </c>
      <c r="I2890" s="57" t="s">
        <v>7381</v>
      </c>
      <c r="J2890" s="58">
        <v>4</v>
      </c>
      <c r="K2890" s="58">
        <v>65025.75</v>
      </c>
      <c r="L2890" s="57" t="s">
        <v>7420</v>
      </c>
      <c r="M2890" s="57" t="s">
        <v>7418</v>
      </c>
      <c r="N2890" t="s">
        <v>10937</v>
      </c>
      <c r="O2890" s="1"/>
      <c r="P2890" s="1"/>
      <c r="Q2890" s="1"/>
      <c r="R2890" s="1"/>
      <c r="S2890" s="1"/>
      <c r="T2890" s="2">
        <v>4</v>
      </c>
      <c r="U2890" s="2">
        <f t="shared" si="149"/>
        <v>0</v>
      </c>
    </row>
    <row r="2891" spans="1:21" ht="15" x14ac:dyDescent="0.25">
      <c r="A2891" s="49" t="s">
        <v>6845</v>
      </c>
      <c r="B2891" s="50" t="s">
        <v>5779</v>
      </c>
      <c r="C2891" s="50" t="s">
        <v>5780</v>
      </c>
      <c r="D2891" s="57" t="s">
        <v>7378</v>
      </c>
      <c r="E2891" s="51">
        <v>1</v>
      </c>
      <c r="F2891" s="51">
        <v>17045.77</v>
      </c>
      <c r="G2891" s="42">
        <f t="shared" si="148"/>
        <v>0.65560653846153849</v>
      </c>
      <c r="H2891" s="43">
        <f t="shared" si="147"/>
        <v>17045.77</v>
      </c>
      <c r="I2891" s="57" t="s">
        <v>7381</v>
      </c>
      <c r="J2891" s="58">
        <v>1</v>
      </c>
      <c r="K2891" s="58">
        <v>17045.77</v>
      </c>
      <c r="L2891" s="57" t="s">
        <v>7420</v>
      </c>
      <c r="M2891" s="57" t="s">
        <v>7418</v>
      </c>
      <c r="N2891" t="s">
        <v>10937</v>
      </c>
      <c r="O2891" s="1"/>
      <c r="P2891" s="1"/>
      <c r="Q2891" s="1"/>
      <c r="R2891" s="1"/>
      <c r="S2891" s="1"/>
      <c r="T2891" s="2">
        <v>1</v>
      </c>
      <c r="U2891" s="2">
        <f t="shared" si="149"/>
        <v>0</v>
      </c>
    </row>
    <row r="2892" spans="1:21" ht="15" x14ac:dyDescent="0.25">
      <c r="A2892" s="49" t="s">
        <v>6845</v>
      </c>
      <c r="B2892" s="50" t="s">
        <v>5781</v>
      </c>
      <c r="C2892" s="50" t="s">
        <v>5782</v>
      </c>
      <c r="D2892" s="57" t="s">
        <v>7378</v>
      </c>
      <c r="E2892" s="51">
        <v>145</v>
      </c>
      <c r="F2892" s="51">
        <v>1627909.1499749999</v>
      </c>
      <c r="G2892" s="42">
        <f t="shared" si="148"/>
        <v>62.611890383653844</v>
      </c>
      <c r="H2892" s="43">
        <f t="shared" si="147"/>
        <v>11226.959654999999</v>
      </c>
      <c r="I2892" s="57" t="s">
        <v>7381</v>
      </c>
      <c r="J2892" s="58">
        <v>145</v>
      </c>
      <c r="K2892" s="58">
        <v>1627909.1499750002</v>
      </c>
      <c r="L2892" s="57" t="s">
        <v>7420</v>
      </c>
      <c r="M2892" s="57" t="s">
        <v>7418</v>
      </c>
      <c r="N2892" t="s">
        <v>10937</v>
      </c>
      <c r="O2892" s="1"/>
      <c r="P2892" s="1"/>
      <c r="Q2892" s="1"/>
      <c r="R2892" s="1"/>
      <c r="S2892" s="1"/>
      <c r="T2892" s="2">
        <v>145</v>
      </c>
      <c r="U2892" s="2">
        <f t="shared" si="149"/>
        <v>0</v>
      </c>
    </row>
    <row r="2893" spans="1:21" ht="15" x14ac:dyDescent="0.25">
      <c r="A2893" s="49" t="s">
        <v>6845</v>
      </c>
      <c r="B2893" s="50" t="s">
        <v>5783</v>
      </c>
      <c r="C2893" s="50" t="s">
        <v>5784</v>
      </c>
      <c r="D2893" s="57" t="s">
        <v>7378</v>
      </c>
      <c r="E2893" s="51">
        <v>392.5</v>
      </c>
      <c r="F2893" s="51">
        <v>15594643.2200775</v>
      </c>
      <c r="G2893" s="42">
        <f t="shared" si="148"/>
        <v>599.79397000298081</v>
      </c>
      <c r="H2893" s="43">
        <f t="shared" si="147"/>
        <v>39731.575082999996</v>
      </c>
      <c r="I2893" s="57" t="s">
        <v>7381</v>
      </c>
      <c r="J2893" s="58">
        <v>392.5</v>
      </c>
      <c r="K2893" s="58">
        <v>15594643.2200775</v>
      </c>
      <c r="L2893" s="57" t="s">
        <v>7420</v>
      </c>
      <c r="M2893" s="57" t="s">
        <v>7418</v>
      </c>
      <c r="N2893" t="s">
        <v>10937</v>
      </c>
      <c r="O2893" s="1"/>
      <c r="P2893" s="1"/>
      <c r="Q2893" s="1"/>
      <c r="R2893" s="1"/>
      <c r="S2893" s="1"/>
      <c r="T2893" s="2">
        <v>392.5</v>
      </c>
      <c r="U2893" s="2">
        <f t="shared" si="149"/>
        <v>0</v>
      </c>
    </row>
    <row r="2894" spans="1:21" ht="15" x14ac:dyDescent="0.25">
      <c r="A2894" s="49" t="s">
        <v>6845</v>
      </c>
      <c r="B2894" s="50" t="s">
        <v>5785</v>
      </c>
      <c r="C2894" s="50" t="s">
        <v>5786</v>
      </c>
      <c r="D2894" s="57" t="s">
        <v>7378</v>
      </c>
      <c r="E2894" s="51">
        <v>102</v>
      </c>
      <c r="F2894" s="51">
        <v>1703337.379956</v>
      </c>
      <c r="G2894" s="42">
        <f t="shared" si="148"/>
        <v>65.51297615215384</v>
      </c>
      <c r="H2894" s="43">
        <f t="shared" si="147"/>
        <v>16699.386078</v>
      </c>
      <c r="I2894" s="57" t="s">
        <v>7381</v>
      </c>
      <c r="J2894" s="58">
        <v>102</v>
      </c>
      <c r="K2894" s="58">
        <v>1703337.379956</v>
      </c>
      <c r="L2894" s="57" t="s">
        <v>7420</v>
      </c>
      <c r="M2894" s="57" t="s">
        <v>7418</v>
      </c>
      <c r="N2894" t="s">
        <v>10937</v>
      </c>
      <c r="O2894" s="1"/>
      <c r="P2894" s="1"/>
      <c r="Q2894" s="1"/>
      <c r="R2894" s="1"/>
      <c r="S2894" s="1"/>
      <c r="T2894" s="2">
        <v>102</v>
      </c>
      <c r="U2894" s="2">
        <f t="shared" si="149"/>
        <v>0</v>
      </c>
    </row>
    <row r="2895" spans="1:21" ht="15" x14ac:dyDescent="0.25">
      <c r="A2895" s="49" t="s">
        <v>6845</v>
      </c>
      <c r="B2895" s="50" t="s">
        <v>5787</v>
      </c>
      <c r="C2895" s="50" t="s">
        <v>5788</v>
      </c>
      <c r="D2895" s="57" t="s">
        <v>7378</v>
      </c>
      <c r="E2895" s="51">
        <v>7</v>
      </c>
      <c r="F2895" s="51">
        <v>128346.769999</v>
      </c>
      <c r="G2895" s="42">
        <f t="shared" si="148"/>
        <v>4.9364142307307688</v>
      </c>
      <c r="H2895" s="43">
        <f t="shared" si="147"/>
        <v>18335.252856999999</v>
      </c>
      <c r="I2895" s="57" t="s">
        <v>7381</v>
      </c>
      <c r="J2895" s="58">
        <v>7</v>
      </c>
      <c r="K2895" s="58">
        <v>128346.769999</v>
      </c>
      <c r="L2895" s="57" t="s">
        <v>7420</v>
      </c>
      <c r="M2895" s="57" t="s">
        <v>7418</v>
      </c>
      <c r="N2895" t="s">
        <v>10937</v>
      </c>
      <c r="O2895" s="1"/>
      <c r="P2895" s="1"/>
      <c r="Q2895" s="1"/>
      <c r="R2895" s="1"/>
      <c r="S2895" s="1"/>
      <c r="T2895" s="2">
        <v>7</v>
      </c>
      <c r="U2895" s="2">
        <f t="shared" si="149"/>
        <v>0</v>
      </c>
    </row>
    <row r="2896" spans="1:21" ht="15" x14ac:dyDescent="0.25">
      <c r="A2896" s="49" t="s">
        <v>6845</v>
      </c>
      <c r="B2896" s="50" t="s">
        <v>5789</v>
      </c>
      <c r="C2896" s="50" t="s">
        <v>5790</v>
      </c>
      <c r="D2896" s="57" t="s">
        <v>7378</v>
      </c>
      <c r="E2896" s="51">
        <v>4</v>
      </c>
      <c r="F2896" s="51">
        <v>52928.38</v>
      </c>
      <c r="G2896" s="42">
        <f t="shared" si="148"/>
        <v>2.0357069230769231</v>
      </c>
      <c r="H2896" s="43">
        <f t="shared" si="147"/>
        <v>13232.094999999999</v>
      </c>
      <c r="I2896" s="57" t="s">
        <v>7381</v>
      </c>
      <c r="J2896" s="58">
        <v>4</v>
      </c>
      <c r="K2896" s="58">
        <v>52928.38</v>
      </c>
      <c r="L2896" s="57" t="s">
        <v>7420</v>
      </c>
      <c r="M2896" s="57" t="s">
        <v>7418</v>
      </c>
      <c r="N2896" t="s">
        <v>10937</v>
      </c>
      <c r="O2896" s="1"/>
      <c r="P2896" s="1"/>
      <c r="Q2896" s="1"/>
      <c r="R2896" s="1"/>
      <c r="S2896" s="1"/>
      <c r="T2896" s="2">
        <v>4</v>
      </c>
      <c r="U2896" s="2">
        <f t="shared" si="149"/>
        <v>0</v>
      </c>
    </row>
    <row r="2897" spans="1:21" ht="15" x14ac:dyDescent="0.25">
      <c r="A2897" s="49" t="s">
        <v>6845</v>
      </c>
      <c r="B2897" s="50" t="s">
        <v>5791</v>
      </c>
      <c r="C2897" s="50" t="s">
        <v>5792</v>
      </c>
      <c r="D2897" s="57" t="s">
        <v>7378</v>
      </c>
      <c r="E2897" s="51">
        <v>472</v>
      </c>
      <c r="F2897" s="51">
        <v>3808132.7400079998</v>
      </c>
      <c r="G2897" s="42">
        <f t="shared" si="148"/>
        <v>146.46664384646152</v>
      </c>
      <c r="H2897" s="43">
        <f t="shared" si="147"/>
        <v>8068.0778389999996</v>
      </c>
      <c r="I2897" s="57" t="s">
        <v>7381</v>
      </c>
      <c r="J2897" s="58">
        <v>472</v>
      </c>
      <c r="K2897" s="58">
        <v>3808132.7400079994</v>
      </c>
      <c r="L2897" s="57" t="s">
        <v>7420</v>
      </c>
      <c r="M2897" s="57" t="s">
        <v>7418</v>
      </c>
      <c r="N2897" t="s">
        <v>10937</v>
      </c>
      <c r="O2897" s="1"/>
      <c r="P2897" s="1"/>
      <c r="Q2897" s="1"/>
      <c r="R2897" s="1"/>
      <c r="S2897" s="1"/>
      <c r="T2897" s="2">
        <v>472</v>
      </c>
      <c r="U2897" s="2">
        <f t="shared" si="149"/>
        <v>0</v>
      </c>
    </row>
    <row r="2898" spans="1:21" ht="15" x14ac:dyDescent="0.25">
      <c r="A2898" s="49" t="s">
        <v>6845</v>
      </c>
      <c r="B2898" s="50" t="s">
        <v>5793</v>
      </c>
      <c r="C2898" s="50" t="s">
        <v>5794</v>
      </c>
      <c r="D2898" s="57" t="s">
        <v>7378</v>
      </c>
      <c r="E2898" s="51">
        <v>352</v>
      </c>
      <c r="F2898" s="51">
        <v>3980414.9499840001</v>
      </c>
      <c r="G2898" s="42">
        <f t="shared" si="148"/>
        <v>153.09288269169232</v>
      </c>
      <c r="H2898" s="43">
        <f t="shared" si="147"/>
        <v>11307.997017</v>
      </c>
      <c r="I2898" s="57" t="s">
        <v>7381</v>
      </c>
      <c r="J2898" s="58">
        <v>352</v>
      </c>
      <c r="K2898" s="58">
        <v>3980414.9499840001</v>
      </c>
      <c r="L2898" s="57" t="s">
        <v>7420</v>
      </c>
      <c r="M2898" s="57" t="s">
        <v>7418</v>
      </c>
      <c r="N2898" t="s">
        <v>10937</v>
      </c>
      <c r="O2898" s="1"/>
      <c r="P2898" s="1"/>
      <c r="Q2898" s="1"/>
      <c r="R2898" s="1"/>
      <c r="S2898" s="1"/>
      <c r="T2898" s="2">
        <v>352</v>
      </c>
      <c r="U2898" s="2">
        <f t="shared" si="149"/>
        <v>0</v>
      </c>
    </row>
    <row r="2899" spans="1:21" ht="15" x14ac:dyDescent="0.25">
      <c r="A2899" s="49" t="s">
        <v>6845</v>
      </c>
      <c r="B2899" s="50" t="s">
        <v>5795</v>
      </c>
      <c r="C2899" s="50" t="s">
        <v>5796</v>
      </c>
      <c r="D2899" s="57" t="s">
        <v>7378</v>
      </c>
      <c r="E2899" s="51">
        <v>129</v>
      </c>
      <c r="F2899" s="51">
        <v>4258601.6099490002</v>
      </c>
      <c r="G2899" s="42">
        <f t="shared" si="148"/>
        <v>163.79236961342309</v>
      </c>
      <c r="H2899" s="43">
        <f t="shared" si="147"/>
        <v>33012.415581000001</v>
      </c>
      <c r="I2899" s="57" t="s">
        <v>7381</v>
      </c>
      <c r="J2899" s="58">
        <v>129</v>
      </c>
      <c r="K2899" s="58">
        <v>4258601.6099490002</v>
      </c>
      <c r="L2899" s="57" t="s">
        <v>7420</v>
      </c>
      <c r="M2899" s="57" t="s">
        <v>7418</v>
      </c>
      <c r="N2899" t="s">
        <v>10937</v>
      </c>
      <c r="O2899" s="1"/>
      <c r="P2899" s="1"/>
      <c r="Q2899" s="1"/>
      <c r="R2899" s="1"/>
      <c r="S2899" s="1"/>
      <c r="T2899" s="2">
        <v>129</v>
      </c>
      <c r="U2899" s="2">
        <f t="shared" si="149"/>
        <v>0</v>
      </c>
    </row>
    <row r="2900" spans="1:21" ht="15" x14ac:dyDescent="0.25">
      <c r="A2900" s="49" t="s">
        <v>6845</v>
      </c>
      <c r="B2900" s="50" t="s">
        <v>5797</v>
      </c>
      <c r="C2900" s="50" t="s">
        <v>5798</v>
      </c>
      <c r="D2900" s="57" t="s">
        <v>7378</v>
      </c>
      <c r="E2900" s="51">
        <v>102</v>
      </c>
      <c r="F2900" s="51">
        <v>2275246.5499499999</v>
      </c>
      <c r="G2900" s="42">
        <f t="shared" si="148"/>
        <v>87.509482690384615</v>
      </c>
      <c r="H2900" s="43">
        <f t="shared" si="147"/>
        <v>22306.338724999998</v>
      </c>
      <c r="I2900" s="57" t="s">
        <v>7381</v>
      </c>
      <c r="J2900" s="58">
        <v>102</v>
      </c>
      <c r="K2900" s="58">
        <v>2275246.5499500004</v>
      </c>
      <c r="L2900" s="57" t="s">
        <v>7420</v>
      </c>
      <c r="M2900" s="57" t="s">
        <v>7418</v>
      </c>
      <c r="N2900" t="s">
        <v>10937</v>
      </c>
      <c r="O2900" s="1"/>
      <c r="P2900" s="1"/>
      <c r="Q2900" s="1"/>
      <c r="R2900" s="1"/>
      <c r="S2900" s="1"/>
      <c r="T2900" s="2">
        <v>102</v>
      </c>
      <c r="U2900" s="2">
        <f t="shared" si="149"/>
        <v>0</v>
      </c>
    </row>
    <row r="2901" spans="1:21" ht="15" x14ac:dyDescent="0.25">
      <c r="A2901" s="49" t="s">
        <v>6845</v>
      </c>
      <c r="B2901" s="50" t="s">
        <v>5799</v>
      </c>
      <c r="C2901" s="50" t="s">
        <v>5800</v>
      </c>
      <c r="D2901" s="57" t="s">
        <v>7378</v>
      </c>
      <c r="E2901" s="51">
        <v>2</v>
      </c>
      <c r="F2901" s="51">
        <v>35071.82</v>
      </c>
      <c r="G2901" s="42">
        <f t="shared" si="148"/>
        <v>1.3489161538461538</v>
      </c>
      <c r="H2901" s="43">
        <f t="shared" si="147"/>
        <v>17535.91</v>
      </c>
      <c r="I2901" s="57" t="s">
        <v>7381</v>
      </c>
      <c r="J2901" s="58">
        <v>2</v>
      </c>
      <c r="K2901" s="58">
        <v>35071.82</v>
      </c>
      <c r="L2901" s="57" t="s">
        <v>7420</v>
      </c>
      <c r="M2901" s="57" t="s">
        <v>7418</v>
      </c>
      <c r="N2901" t="s">
        <v>10937</v>
      </c>
      <c r="O2901" s="1"/>
      <c r="P2901" s="1"/>
      <c r="Q2901" s="1"/>
      <c r="R2901" s="1"/>
      <c r="S2901" s="1"/>
      <c r="T2901" s="2">
        <v>2</v>
      </c>
      <c r="U2901" s="2">
        <f t="shared" si="149"/>
        <v>0</v>
      </c>
    </row>
    <row r="2902" spans="1:21" ht="15" x14ac:dyDescent="0.25">
      <c r="A2902" s="49" t="s">
        <v>6845</v>
      </c>
      <c r="B2902" s="50" t="s">
        <v>5801</v>
      </c>
      <c r="C2902" s="50" t="s">
        <v>5802</v>
      </c>
      <c r="D2902" s="57" t="s">
        <v>7378</v>
      </c>
      <c r="E2902" s="51">
        <v>199</v>
      </c>
      <c r="F2902" s="51">
        <v>3155218.5900010001</v>
      </c>
      <c r="G2902" s="42">
        <f t="shared" si="148"/>
        <v>121.35456115388462</v>
      </c>
      <c r="H2902" s="43">
        <f t="shared" si="147"/>
        <v>15855.369799</v>
      </c>
      <c r="I2902" s="57" t="s">
        <v>7381</v>
      </c>
      <c r="J2902" s="58">
        <v>199</v>
      </c>
      <c r="K2902" s="58">
        <v>3155218.5900010001</v>
      </c>
      <c r="L2902" s="57" t="s">
        <v>7420</v>
      </c>
      <c r="M2902" s="57" t="s">
        <v>7418</v>
      </c>
      <c r="N2902" t="s">
        <v>10937</v>
      </c>
      <c r="O2902" s="1"/>
      <c r="P2902" s="1"/>
      <c r="Q2902" s="1"/>
      <c r="R2902" s="1"/>
      <c r="S2902" s="1"/>
      <c r="T2902" s="2">
        <v>199</v>
      </c>
      <c r="U2902" s="2">
        <f t="shared" si="149"/>
        <v>0</v>
      </c>
    </row>
    <row r="2903" spans="1:21" ht="15" x14ac:dyDescent="0.25">
      <c r="A2903" s="49" t="s">
        <v>6845</v>
      </c>
      <c r="B2903" s="50" t="s">
        <v>5803</v>
      </c>
      <c r="C2903" s="50" t="s">
        <v>5804</v>
      </c>
      <c r="D2903" s="57" t="s">
        <v>7378</v>
      </c>
      <c r="E2903" s="51">
        <v>10</v>
      </c>
      <c r="F2903" s="51">
        <v>352730.21</v>
      </c>
      <c r="G2903" s="42">
        <f t="shared" si="148"/>
        <v>13.566546538461539</v>
      </c>
      <c r="H2903" s="43">
        <f t="shared" si="147"/>
        <v>35273.021000000001</v>
      </c>
      <c r="I2903" s="57" t="s">
        <v>7381</v>
      </c>
      <c r="J2903" s="58">
        <v>10</v>
      </c>
      <c r="K2903" s="58">
        <v>352730.21</v>
      </c>
      <c r="L2903" s="57" t="s">
        <v>7420</v>
      </c>
      <c r="M2903" s="57" t="s">
        <v>7418</v>
      </c>
      <c r="N2903" t="s">
        <v>10937</v>
      </c>
      <c r="O2903" s="1"/>
      <c r="P2903" s="1"/>
      <c r="Q2903" s="1"/>
      <c r="R2903" s="1"/>
      <c r="S2903" s="1"/>
      <c r="T2903" s="2">
        <v>10</v>
      </c>
      <c r="U2903" s="2">
        <f t="shared" si="149"/>
        <v>0</v>
      </c>
    </row>
    <row r="2904" spans="1:21" ht="15" x14ac:dyDescent="0.25">
      <c r="A2904" s="49" t="s">
        <v>6845</v>
      </c>
      <c r="B2904" s="50" t="s">
        <v>5805</v>
      </c>
      <c r="C2904" s="50" t="s">
        <v>5806</v>
      </c>
      <c r="D2904" s="57" t="s">
        <v>7378</v>
      </c>
      <c r="E2904" s="51">
        <v>30</v>
      </c>
      <c r="F2904" s="51">
        <v>711389.51000999997</v>
      </c>
      <c r="G2904" s="42">
        <f t="shared" si="148"/>
        <v>27.361135000384614</v>
      </c>
      <c r="H2904" s="43">
        <f t="shared" si="147"/>
        <v>23712.983667</v>
      </c>
      <c r="I2904" s="57" t="s">
        <v>7381</v>
      </c>
      <c r="J2904" s="58">
        <v>30</v>
      </c>
      <c r="K2904" s="58">
        <v>711389.51000999997</v>
      </c>
      <c r="L2904" s="57" t="s">
        <v>7420</v>
      </c>
      <c r="M2904" s="57" t="s">
        <v>7418</v>
      </c>
      <c r="N2904" t="s">
        <v>10937</v>
      </c>
      <c r="O2904" s="1"/>
      <c r="P2904" s="1"/>
      <c r="Q2904" s="1"/>
      <c r="R2904" s="1"/>
      <c r="S2904" s="1"/>
      <c r="T2904" s="2">
        <v>30</v>
      </c>
      <c r="U2904" s="2">
        <f t="shared" si="149"/>
        <v>0</v>
      </c>
    </row>
    <row r="2905" spans="1:21" ht="15" x14ac:dyDescent="0.25">
      <c r="A2905" s="49" t="s">
        <v>6845</v>
      </c>
      <c r="B2905" s="50" t="s">
        <v>5807</v>
      </c>
      <c r="C2905" s="50" t="s">
        <v>5808</v>
      </c>
      <c r="D2905" s="57" t="s">
        <v>7378</v>
      </c>
      <c r="E2905" s="51">
        <v>140</v>
      </c>
      <c r="F2905" s="51">
        <v>1408009.4099399999</v>
      </c>
      <c r="G2905" s="42">
        <f t="shared" si="148"/>
        <v>54.154208074615383</v>
      </c>
      <c r="H2905" s="43">
        <f t="shared" si="147"/>
        <v>10057.210071</v>
      </c>
      <c r="I2905" s="57" t="s">
        <v>7381</v>
      </c>
      <c r="J2905" s="58">
        <v>140</v>
      </c>
      <c r="K2905" s="58">
        <v>1408009.4099399999</v>
      </c>
      <c r="L2905" s="57" t="s">
        <v>7420</v>
      </c>
      <c r="M2905" s="57" t="s">
        <v>7418</v>
      </c>
      <c r="N2905" t="s">
        <v>10937</v>
      </c>
      <c r="O2905" s="1"/>
      <c r="P2905" s="1"/>
      <c r="Q2905" s="1"/>
      <c r="R2905" s="1"/>
      <c r="S2905" s="1"/>
      <c r="T2905" s="2">
        <v>140</v>
      </c>
      <c r="U2905" s="2">
        <f t="shared" si="149"/>
        <v>0</v>
      </c>
    </row>
    <row r="2906" spans="1:21" ht="15" x14ac:dyDescent="0.25">
      <c r="A2906" s="49" t="s">
        <v>6845</v>
      </c>
      <c r="B2906" s="50" t="s">
        <v>5809</v>
      </c>
      <c r="C2906" s="50" t="s">
        <v>5810</v>
      </c>
      <c r="D2906" s="57" t="s">
        <v>7378</v>
      </c>
      <c r="E2906" s="51">
        <v>377</v>
      </c>
      <c r="F2906" s="51">
        <v>8647410.6998239998</v>
      </c>
      <c r="G2906" s="42">
        <f t="shared" si="148"/>
        <v>332.59271922400001</v>
      </c>
      <c r="H2906" s="43">
        <f t="shared" si="147"/>
        <v>22937.428911999999</v>
      </c>
      <c r="I2906" s="57" t="s">
        <v>7381</v>
      </c>
      <c r="J2906" s="58">
        <v>377</v>
      </c>
      <c r="K2906" s="58">
        <v>8647410.6998239998</v>
      </c>
      <c r="L2906" s="57" t="s">
        <v>7420</v>
      </c>
      <c r="M2906" s="57" t="s">
        <v>7418</v>
      </c>
      <c r="N2906" t="s">
        <v>10937</v>
      </c>
      <c r="O2906" s="1"/>
      <c r="P2906" s="1"/>
      <c r="Q2906" s="1"/>
      <c r="R2906" s="1"/>
      <c r="S2906" s="1"/>
      <c r="T2906" s="2">
        <v>377</v>
      </c>
      <c r="U2906" s="2">
        <f t="shared" si="149"/>
        <v>0</v>
      </c>
    </row>
    <row r="2907" spans="1:21" ht="15" x14ac:dyDescent="0.25">
      <c r="A2907" s="49" t="s">
        <v>6845</v>
      </c>
      <c r="B2907" s="50" t="s">
        <v>5811</v>
      </c>
      <c r="C2907" s="50" t="s">
        <v>5812</v>
      </c>
      <c r="D2907" s="57" t="s">
        <v>7378</v>
      </c>
      <c r="E2907" s="51">
        <v>199</v>
      </c>
      <c r="F2907" s="51">
        <v>5747224.5000740001</v>
      </c>
      <c r="G2907" s="42">
        <f t="shared" si="148"/>
        <v>221.04709615669231</v>
      </c>
      <c r="H2907" s="43">
        <f t="shared" si="147"/>
        <v>28880.525126</v>
      </c>
      <c r="I2907" s="57" t="s">
        <v>7381</v>
      </c>
      <c r="J2907" s="58">
        <v>199</v>
      </c>
      <c r="K2907" s="58">
        <v>5747224.5000740001</v>
      </c>
      <c r="L2907" s="57" t="s">
        <v>7420</v>
      </c>
      <c r="M2907" s="57" t="s">
        <v>7418</v>
      </c>
      <c r="N2907" t="s">
        <v>10937</v>
      </c>
      <c r="O2907" s="1"/>
      <c r="P2907" s="1"/>
      <c r="Q2907" s="1"/>
      <c r="R2907" s="1"/>
      <c r="S2907" s="1"/>
      <c r="T2907" s="2">
        <v>199</v>
      </c>
      <c r="U2907" s="2">
        <f t="shared" si="149"/>
        <v>0</v>
      </c>
    </row>
    <row r="2908" spans="1:21" ht="15" x14ac:dyDescent="0.25">
      <c r="A2908" s="49" t="s">
        <v>6845</v>
      </c>
      <c r="B2908" s="50" t="s">
        <v>5813</v>
      </c>
      <c r="C2908" s="50" t="s">
        <v>5814</v>
      </c>
      <c r="D2908" s="57" t="s">
        <v>7378</v>
      </c>
      <c r="E2908" s="51">
        <v>31</v>
      </c>
      <c r="F2908" s="51">
        <v>312445.930008</v>
      </c>
      <c r="G2908" s="42">
        <f t="shared" si="148"/>
        <v>12.017151154153845</v>
      </c>
      <c r="H2908" s="43">
        <f t="shared" si="147"/>
        <v>10078.900968</v>
      </c>
      <c r="I2908" s="57" t="s">
        <v>7381</v>
      </c>
      <c r="J2908" s="58">
        <v>31</v>
      </c>
      <c r="K2908" s="58">
        <v>312445.930008</v>
      </c>
      <c r="L2908" s="57" t="s">
        <v>7420</v>
      </c>
      <c r="M2908" s="57" t="s">
        <v>7418</v>
      </c>
      <c r="N2908" t="s">
        <v>10937</v>
      </c>
      <c r="O2908" s="1"/>
      <c r="P2908" s="1"/>
      <c r="Q2908" s="1"/>
      <c r="R2908" s="1"/>
      <c r="S2908" s="1"/>
      <c r="T2908" s="2">
        <v>31</v>
      </c>
      <c r="U2908" s="2">
        <f t="shared" si="149"/>
        <v>0</v>
      </c>
    </row>
    <row r="2909" spans="1:21" ht="15" x14ac:dyDescent="0.25">
      <c r="A2909" s="49" t="s">
        <v>6845</v>
      </c>
      <c r="B2909" s="50" t="s">
        <v>5815</v>
      </c>
      <c r="C2909" s="50" t="s">
        <v>5816</v>
      </c>
      <c r="D2909" s="57" t="s">
        <v>7378</v>
      </c>
      <c r="E2909" s="51">
        <v>169</v>
      </c>
      <c r="F2909" s="51">
        <v>12019853.859949</v>
      </c>
      <c r="G2909" s="42">
        <f t="shared" si="148"/>
        <v>462.30207153650002</v>
      </c>
      <c r="H2909" s="43">
        <f t="shared" si="147"/>
        <v>71123.395621000003</v>
      </c>
      <c r="I2909" s="57" t="s">
        <v>7381</v>
      </c>
      <c r="J2909" s="58">
        <v>169</v>
      </c>
      <c r="K2909" s="58">
        <v>12019853.859949</v>
      </c>
      <c r="L2909" s="57" t="s">
        <v>7420</v>
      </c>
      <c r="M2909" s="57" t="s">
        <v>7418</v>
      </c>
      <c r="N2909" t="s">
        <v>10937</v>
      </c>
      <c r="O2909" s="1"/>
      <c r="P2909" s="1"/>
      <c r="Q2909" s="1"/>
      <c r="R2909" s="1"/>
      <c r="S2909" s="1"/>
      <c r="T2909" s="2">
        <v>169</v>
      </c>
      <c r="U2909" s="2">
        <f t="shared" si="149"/>
        <v>0</v>
      </c>
    </row>
    <row r="2910" spans="1:21" ht="15" x14ac:dyDescent="0.25">
      <c r="A2910" s="49" t="s">
        <v>6845</v>
      </c>
      <c r="B2910" s="50" t="s">
        <v>5817</v>
      </c>
      <c r="C2910" s="50" t="s">
        <v>5818</v>
      </c>
      <c r="D2910" s="57" t="s">
        <v>7378</v>
      </c>
      <c r="E2910" s="51">
        <v>72</v>
      </c>
      <c r="F2910" s="51">
        <v>8873272.9599840008</v>
      </c>
      <c r="G2910" s="42">
        <f t="shared" si="148"/>
        <v>341.27972923015386</v>
      </c>
      <c r="H2910" s="43">
        <f t="shared" si="147"/>
        <v>123239.902222</v>
      </c>
      <c r="I2910" s="57" t="s">
        <v>7381</v>
      </c>
      <c r="J2910" s="58">
        <v>72</v>
      </c>
      <c r="K2910" s="58">
        <v>8873272.9599840008</v>
      </c>
      <c r="L2910" s="57" t="s">
        <v>7420</v>
      </c>
      <c r="M2910" s="57" t="s">
        <v>7418</v>
      </c>
      <c r="N2910" t="s">
        <v>10937</v>
      </c>
      <c r="O2910" s="1"/>
      <c r="P2910" s="1"/>
      <c r="Q2910" s="1"/>
      <c r="R2910" s="1"/>
      <c r="S2910" s="1"/>
      <c r="T2910" s="2">
        <v>72</v>
      </c>
      <c r="U2910" s="2">
        <f t="shared" si="149"/>
        <v>0</v>
      </c>
    </row>
    <row r="2911" spans="1:21" ht="15" x14ac:dyDescent="0.25">
      <c r="A2911" s="49" t="s">
        <v>6845</v>
      </c>
      <c r="B2911" s="50" t="s">
        <v>5819</v>
      </c>
      <c r="C2911" s="50" t="s">
        <v>5820</v>
      </c>
      <c r="D2911" s="57" t="s">
        <v>7378</v>
      </c>
      <c r="E2911" s="51">
        <v>278</v>
      </c>
      <c r="F2911" s="51">
        <v>4068493.739904</v>
      </c>
      <c r="G2911" s="42">
        <f t="shared" si="148"/>
        <v>156.48052845784616</v>
      </c>
      <c r="H2911" s="43">
        <f t="shared" si="147"/>
        <v>14634.869568</v>
      </c>
      <c r="I2911" s="57" t="s">
        <v>7381</v>
      </c>
      <c r="J2911" s="58">
        <v>278</v>
      </c>
      <c r="K2911" s="58">
        <v>4068493.7399040004</v>
      </c>
      <c r="L2911" s="57" t="s">
        <v>7420</v>
      </c>
      <c r="M2911" s="57" t="s">
        <v>7418</v>
      </c>
      <c r="N2911" t="s">
        <v>10937</v>
      </c>
      <c r="O2911" s="1"/>
      <c r="P2911" s="1"/>
      <c r="Q2911" s="1"/>
      <c r="R2911" s="1"/>
      <c r="S2911" s="1"/>
      <c r="T2911" s="2">
        <v>278</v>
      </c>
      <c r="U2911" s="2">
        <f t="shared" si="149"/>
        <v>0</v>
      </c>
    </row>
    <row r="2912" spans="1:21" ht="15" x14ac:dyDescent="0.25">
      <c r="A2912" s="49" t="s">
        <v>6845</v>
      </c>
      <c r="B2912" s="50" t="s">
        <v>5821</v>
      </c>
      <c r="C2912" s="50" t="s">
        <v>5822</v>
      </c>
      <c r="D2912" s="57" t="s">
        <v>7378</v>
      </c>
      <c r="E2912" s="51">
        <v>5</v>
      </c>
      <c r="F2912" s="51">
        <v>96040.17</v>
      </c>
      <c r="G2912" s="42">
        <f t="shared" si="148"/>
        <v>3.6938526923076922</v>
      </c>
      <c r="H2912" s="43">
        <f t="shared" si="147"/>
        <v>19208.034</v>
      </c>
      <c r="I2912" s="57" t="s">
        <v>7381</v>
      </c>
      <c r="J2912" s="58">
        <v>5</v>
      </c>
      <c r="K2912" s="58">
        <v>96040.17</v>
      </c>
      <c r="L2912" s="57" t="s">
        <v>7420</v>
      </c>
      <c r="M2912" s="57" t="s">
        <v>7418</v>
      </c>
      <c r="N2912" t="s">
        <v>10937</v>
      </c>
      <c r="O2912" s="1"/>
      <c r="P2912" s="1"/>
      <c r="Q2912" s="1"/>
      <c r="R2912" s="1"/>
      <c r="S2912" s="1"/>
      <c r="T2912" s="2">
        <v>5</v>
      </c>
      <c r="U2912" s="2">
        <f t="shared" si="149"/>
        <v>0</v>
      </c>
    </row>
    <row r="2913" spans="1:21" ht="15" x14ac:dyDescent="0.25">
      <c r="A2913" s="49" t="s">
        <v>6845</v>
      </c>
      <c r="B2913" s="50" t="s">
        <v>5823</v>
      </c>
      <c r="C2913" s="50" t="s">
        <v>5824</v>
      </c>
      <c r="D2913" s="57" t="s">
        <v>7378</v>
      </c>
      <c r="E2913" s="51">
        <v>844</v>
      </c>
      <c r="F2913" s="51">
        <v>9205183.8001879994</v>
      </c>
      <c r="G2913" s="42">
        <f t="shared" si="148"/>
        <v>354.04553077646153</v>
      </c>
      <c r="H2913" s="43">
        <f t="shared" si="147"/>
        <v>10906.615876999998</v>
      </c>
      <c r="I2913" s="57" t="s">
        <v>7381</v>
      </c>
      <c r="J2913" s="58">
        <v>844</v>
      </c>
      <c r="K2913" s="58">
        <v>9205183.8001880012</v>
      </c>
      <c r="L2913" s="57" t="s">
        <v>7420</v>
      </c>
      <c r="M2913" s="57" t="s">
        <v>7418</v>
      </c>
      <c r="N2913" t="s">
        <v>10937</v>
      </c>
      <c r="O2913" s="1"/>
      <c r="P2913" s="1"/>
      <c r="Q2913" s="1"/>
      <c r="R2913" s="1"/>
      <c r="S2913" s="1"/>
      <c r="T2913" s="2">
        <v>844</v>
      </c>
      <c r="U2913" s="2">
        <f t="shared" si="149"/>
        <v>0</v>
      </c>
    </row>
    <row r="2914" spans="1:21" ht="15" x14ac:dyDescent="0.25">
      <c r="A2914" s="49" t="s">
        <v>6845</v>
      </c>
      <c r="B2914" s="50" t="s">
        <v>5825</v>
      </c>
      <c r="C2914" s="50" t="s">
        <v>5826</v>
      </c>
      <c r="D2914" s="57" t="s">
        <v>7378</v>
      </c>
      <c r="E2914" s="51">
        <v>512</v>
      </c>
      <c r="F2914" s="51">
        <v>6142290.8200960001</v>
      </c>
      <c r="G2914" s="42">
        <f t="shared" si="148"/>
        <v>236.24195461907692</v>
      </c>
      <c r="H2914" s="43">
        <f t="shared" si="147"/>
        <v>11996.661758</v>
      </c>
      <c r="I2914" s="57" t="s">
        <v>7381</v>
      </c>
      <c r="J2914" s="58">
        <v>512</v>
      </c>
      <c r="K2914" s="58">
        <v>6142290.8200960001</v>
      </c>
      <c r="L2914" s="57" t="s">
        <v>7420</v>
      </c>
      <c r="M2914" s="57" t="s">
        <v>7418</v>
      </c>
      <c r="N2914" t="s">
        <v>10937</v>
      </c>
      <c r="O2914" s="1"/>
      <c r="P2914" s="1"/>
      <c r="Q2914" s="1"/>
      <c r="R2914" s="1"/>
      <c r="S2914" s="1"/>
      <c r="T2914" s="2">
        <v>512</v>
      </c>
      <c r="U2914" s="2">
        <f t="shared" si="149"/>
        <v>0</v>
      </c>
    </row>
    <row r="2915" spans="1:21" ht="15" x14ac:dyDescent="0.25">
      <c r="A2915" s="49" t="s">
        <v>6845</v>
      </c>
      <c r="B2915" s="50" t="s">
        <v>5827</v>
      </c>
      <c r="C2915" s="50" t="s">
        <v>5828</v>
      </c>
      <c r="D2915" s="57" t="s">
        <v>7378</v>
      </c>
      <c r="E2915" s="51">
        <v>209</v>
      </c>
      <c r="F2915" s="51">
        <v>7705621.5099600004</v>
      </c>
      <c r="G2915" s="42">
        <f t="shared" si="148"/>
        <v>296.37005807538463</v>
      </c>
      <c r="H2915" s="43">
        <f t="shared" si="147"/>
        <v>36869.002440000004</v>
      </c>
      <c r="I2915" s="57" t="s">
        <v>7381</v>
      </c>
      <c r="J2915" s="58">
        <v>209</v>
      </c>
      <c r="K2915" s="58">
        <v>7705621.5099599995</v>
      </c>
      <c r="L2915" s="57" t="s">
        <v>7420</v>
      </c>
      <c r="M2915" s="57" t="s">
        <v>7418</v>
      </c>
      <c r="N2915" t="s">
        <v>10937</v>
      </c>
      <c r="O2915" s="1"/>
      <c r="P2915" s="1"/>
      <c r="Q2915" s="1"/>
      <c r="R2915" s="1"/>
      <c r="S2915" s="1"/>
      <c r="T2915" s="2">
        <v>209</v>
      </c>
      <c r="U2915" s="2">
        <f t="shared" si="149"/>
        <v>0</v>
      </c>
    </row>
    <row r="2916" spans="1:21" ht="15" x14ac:dyDescent="0.25">
      <c r="A2916" s="49" t="s">
        <v>6845</v>
      </c>
      <c r="B2916" s="50" t="s">
        <v>5829</v>
      </c>
      <c r="C2916" s="50" t="s">
        <v>5830</v>
      </c>
      <c r="D2916" s="57" t="s">
        <v>7378</v>
      </c>
      <c r="E2916" s="51">
        <v>15284</v>
      </c>
      <c r="F2916" s="51">
        <v>20556826.502788</v>
      </c>
      <c r="G2916" s="42">
        <f t="shared" si="148"/>
        <v>790.64717318415387</v>
      </c>
      <c r="H2916" s="43">
        <f t="shared" si="147"/>
        <v>1344.989957</v>
      </c>
      <c r="I2916" s="57" t="s">
        <v>7381</v>
      </c>
      <c r="J2916" s="58">
        <v>15284</v>
      </c>
      <c r="K2916" s="58">
        <v>20556826.502788</v>
      </c>
      <c r="L2916" s="57" t="s">
        <v>7420</v>
      </c>
      <c r="M2916" s="57" t="s">
        <v>7418</v>
      </c>
      <c r="N2916" t="s">
        <v>10937</v>
      </c>
      <c r="O2916" s="1"/>
      <c r="P2916" s="1"/>
      <c r="Q2916" s="1"/>
      <c r="R2916" s="1"/>
      <c r="S2916" s="1"/>
      <c r="T2916" s="2">
        <v>15284</v>
      </c>
      <c r="U2916" s="2">
        <f t="shared" si="149"/>
        <v>0</v>
      </c>
    </row>
    <row r="2917" spans="1:21" ht="15" x14ac:dyDescent="0.25">
      <c r="A2917" s="49" t="s">
        <v>6845</v>
      </c>
      <c r="B2917" s="50" t="s">
        <v>5831</v>
      </c>
      <c r="C2917" s="50" t="s">
        <v>5832</v>
      </c>
      <c r="D2917" s="57" t="s">
        <v>7378</v>
      </c>
      <c r="E2917" s="51">
        <v>552</v>
      </c>
      <c r="F2917" s="51">
        <v>860488.90999199997</v>
      </c>
      <c r="G2917" s="42">
        <f t="shared" si="148"/>
        <v>33.095727307384614</v>
      </c>
      <c r="H2917" s="43">
        <f t="shared" si="147"/>
        <v>1558.8567209999999</v>
      </c>
      <c r="I2917" s="57" t="s">
        <v>7381</v>
      </c>
      <c r="J2917" s="58">
        <v>552</v>
      </c>
      <c r="K2917" s="58">
        <v>860488.90999200009</v>
      </c>
      <c r="L2917" s="57" t="s">
        <v>7420</v>
      </c>
      <c r="M2917" s="57" t="s">
        <v>7418</v>
      </c>
      <c r="N2917" t="s">
        <v>10937</v>
      </c>
      <c r="O2917" s="1"/>
      <c r="P2917" s="1"/>
      <c r="Q2917" s="1"/>
      <c r="R2917" s="1"/>
      <c r="S2917" s="1"/>
      <c r="T2917" s="2">
        <v>552</v>
      </c>
      <c r="U2917" s="2">
        <f t="shared" si="149"/>
        <v>0</v>
      </c>
    </row>
    <row r="2918" spans="1:21" ht="15" x14ac:dyDescent="0.25">
      <c r="A2918" s="49" t="s">
        <v>6845</v>
      </c>
      <c r="B2918" s="50" t="s">
        <v>5833</v>
      </c>
      <c r="C2918" s="50" t="s">
        <v>5834</v>
      </c>
      <c r="D2918" s="57" t="s">
        <v>7378</v>
      </c>
      <c r="E2918" s="51">
        <v>853</v>
      </c>
      <c r="F2918" s="51">
        <v>54450195.050258003</v>
      </c>
      <c r="G2918" s="42">
        <f t="shared" si="148"/>
        <v>2094.2382711637692</v>
      </c>
      <c r="H2918" s="43">
        <f t="shared" si="147"/>
        <v>63833.757386000005</v>
      </c>
      <c r="I2918" s="57" t="s">
        <v>7381</v>
      </c>
      <c r="J2918" s="58">
        <v>853</v>
      </c>
      <c r="K2918" s="58">
        <v>54450195.050257996</v>
      </c>
      <c r="L2918" s="57" t="s">
        <v>7420</v>
      </c>
      <c r="M2918" s="57" t="s">
        <v>7418</v>
      </c>
      <c r="N2918" t="s">
        <v>10937</v>
      </c>
      <c r="O2918" s="1"/>
      <c r="P2918" s="1"/>
      <c r="Q2918" s="1"/>
      <c r="R2918" s="1"/>
      <c r="S2918" s="1"/>
      <c r="T2918" s="2">
        <v>853</v>
      </c>
      <c r="U2918" s="2">
        <f t="shared" si="149"/>
        <v>0</v>
      </c>
    </row>
    <row r="2919" spans="1:21" ht="15" x14ac:dyDescent="0.25">
      <c r="A2919" s="49" t="s">
        <v>6845</v>
      </c>
      <c r="B2919" s="50" t="s">
        <v>5835</v>
      </c>
      <c r="C2919" s="50" t="s">
        <v>5836</v>
      </c>
      <c r="D2919" s="57" t="s">
        <v>7378</v>
      </c>
      <c r="E2919" s="51">
        <v>104</v>
      </c>
      <c r="F2919" s="51">
        <v>5427906.2699680002</v>
      </c>
      <c r="G2919" s="42">
        <f t="shared" si="148"/>
        <v>208.76562576800001</v>
      </c>
      <c r="H2919" s="43">
        <f t="shared" si="147"/>
        <v>52191.406442</v>
      </c>
      <c r="I2919" s="57" t="s">
        <v>7381</v>
      </c>
      <c r="J2919" s="58">
        <v>104</v>
      </c>
      <c r="K2919" s="58">
        <v>5427906.2699680002</v>
      </c>
      <c r="L2919" s="57" t="s">
        <v>7420</v>
      </c>
      <c r="M2919" s="57" t="s">
        <v>7418</v>
      </c>
      <c r="N2919" t="s">
        <v>10937</v>
      </c>
      <c r="O2919" s="1"/>
      <c r="P2919" s="1"/>
      <c r="Q2919" s="1"/>
      <c r="R2919" s="1"/>
      <c r="S2919" s="1"/>
      <c r="T2919" s="2">
        <v>104</v>
      </c>
      <c r="U2919" s="2">
        <f t="shared" si="149"/>
        <v>0</v>
      </c>
    </row>
    <row r="2920" spans="1:21" ht="15" x14ac:dyDescent="0.25">
      <c r="A2920" s="49" t="s">
        <v>6845</v>
      </c>
      <c r="B2920" s="50" t="s">
        <v>5837</v>
      </c>
      <c r="C2920" s="50" t="s">
        <v>5838</v>
      </c>
      <c r="D2920" s="57" t="s">
        <v>7378</v>
      </c>
      <c r="E2920" s="51">
        <v>398</v>
      </c>
      <c r="F2920" s="51">
        <v>3014396.7301380001</v>
      </c>
      <c r="G2920" s="42">
        <f t="shared" si="148"/>
        <v>115.93833577453846</v>
      </c>
      <c r="H2920" s="43">
        <f t="shared" si="147"/>
        <v>7573.8611310000006</v>
      </c>
      <c r="I2920" s="57" t="s">
        <v>7381</v>
      </c>
      <c r="J2920" s="58">
        <v>398</v>
      </c>
      <c r="K2920" s="58">
        <v>3014396.7301379996</v>
      </c>
      <c r="L2920" s="57" t="s">
        <v>7420</v>
      </c>
      <c r="M2920" s="57" t="s">
        <v>7418</v>
      </c>
      <c r="N2920" t="s">
        <v>10937</v>
      </c>
      <c r="O2920" s="1"/>
      <c r="P2920" s="1"/>
      <c r="Q2920" s="1"/>
      <c r="R2920" s="1"/>
      <c r="S2920" s="1"/>
      <c r="T2920" s="2">
        <v>398</v>
      </c>
      <c r="U2920" s="2">
        <f t="shared" si="149"/>
        <v>0</v>
      </c>
    </row>
    <row r="2921" spans="1:21" ht="15" x14ac:dyDescent="0.25">
      <c r="A2921" s="49" t="s">
        <v>6845</v>
      </c>
      <c r="B2921" s="50" t="s">
        <v>5839</v>
      </c>
      <c r="C2921" s="50" t="s">
        <v>5840</v>
      </c>
      <c r="D2921" s="57" t="s">
        <v>7378</v>
      </c>
      <c r="E2921" s="51">
        <v>226</v>
      </c>
      <c r="F2921" s="51">
        <v>33874792.61992</v>
      </c>
      <c r="G2921" s="42">
        <f t="shared" si="148"/>
        <v>1302.8766392276923</v>
      </c>
      <c r="H2921" s="43">
        <f t="shared" si="147"/>
        <v>149888.46291999999</v>
      </c>
      <c r="I2921" s="57" t="s">
        <v>7381</v>
      </c>
      <c r="J2921" s="58">
        <v>226</v>
      </c>
      <c r="K2921" s="58">
        <v>33874792.61992</v>
      </c>
      <c r="L2921" s="57" t="s">
        <v>7420</v>
      </c>
      <c r="M2921" s="57" t="s">
        <v>7418</v>
      </c>
      <c r="N2921" t="s">
        <v>10937</v>
      </c>
      <c r="O2921" s="1"/>
      <c r="P2921" s="1"/>
      <c r="Q2921" s="1"/>
      <c r="R2921" s="1"/>
      <c r="S2921" s="1"/>
      <c r="T2921" s="2">
        <v>226</v>
      </c>
      <c r="U2921" s="2">
        <f t="shared" si="149"/>
        <v>0</v>
      </c>
    </row>
    <row r="2922" spans="1:21" ht="15" x14ac:dyDescent="0.25">
      <c r="A2922" s="49" t="s">
        <v>6845</v>
      </c>
      <c r="B2922" s="50" t="s">
        <v>5841</v>
      </c>
      <c r="C2922" s="50" t="s">
        <v>5842</v>
      </c>
      <c r="D2922" s="57" t="s">
        <v>7378</v>
      </c>
      <c r="E2922" s="51">
        <v>507</v>
      </c>
      <c r="F2922" s="51">
        <v>15126218.499950999</v>
      </c>
      <c r="G2922" s="42">
        <f t="shared" si="148"/>
        <v>581.77763461350003</v>
      </c>
      <c r="H2922" s="43">
        <f t="shared" si="147"/>
        <v>29834.750493</v>
      </c>
      <c r="I2922" s="57" t="s">
        <v>7381</v>
      </c>
      <c r="J2922" s="58">
        <v>507</v>
      </c>
      <c r="K2922" s="58">
        <v>15126218.499950998</v>
      </c>
      <c r="L2922" s="57" t="s">
        <v>7420</v>
      </c>
      <c r="M2922" s="57" t="s">
        <v>7418</v>
      </c>
      <c r="N2922" t="s">
        <v>10937</v>
      </c>
      <c r="O2922" s="1"/>
      <c r="P2922" s="1"/>
      <c r="Q2922" s="1"/>
      <c r="R2922" s="1"/>
      <c r="S2922" s="1"/>
      <c r="T2922" s="2">
        <v>507</v>
      </c>
      <c r="U2922" s="2">
        <f t="shared" si="149"/>
        <v>0</v>
      </c>
    </row>
    <row r="2923" spans="1:21" ht="15" x14ac:dyDescent="0.25">
      <c r="A2923" s="49" t="s">
        <v>6845</v>
      </c>
      <c r="B2923" s="50" t="s">
        <v>5843</v>
      </c>
      <c r="C2923" s="50" t="s">
        <v>5844</v>
      </c>
      <c r="D2923" s="57" t="s">
        <v>7378</v>
      </c>
      <c r="E2923" s="51">
        <v>213</v>
      </c>
      <c r="F2923" s="51">
        <v>13045530.829995001</v>
      </c>
      <c r="G2923" s="42">
        <f t="shared" si="148"/>
        <v>501.7511857690385</v>
      </c>
      <c r="H2923" s="43">
        <f t="shared" si="147"/>
        <v>61246.623615000004</v>
      </c>
      <c r="I2923" s="57" t="s">
        <v>7381</v>
      </c>
      <c r="J2923" s="58">
        <v>213</v>
      </c>
      <c r="K2923" s="58">
        <v>13045530.829994999</v>
      </c>
      <c r="L2923" s="57" t="s">
        <v>7420</v>
      </c>
      <c r="M2923" s="57" t="s">
        <v>7418</v>
      </c>
      <c r="N2923" t="s">
        <v>10937</v>
      </c>
      <c r="O2923" s="1"/>
      <c r="P2923" s="1"/>
      <c r="Q2923" s="1"/>
      <c r="R2923" s="1"/>
      <c r="S2923" s="1"/>
      <c r="T2923" s="2">
        <v>213</v>
      </c>
      <c r="U2923" s="2">
        <f t="shared" si="149"/>
        <v>0</v>
      </c>
    </row>
    <row r="2924" spans="1:21" ht="15" x14ac:dyDescent="0.25">
      <c r="A2924" s="49" t="s">
        <v>6845</v>
      </c>
      <c r="B2924" s="50" t="s">
        <v>5845</v>
      </c>
      <c r="C2924" s="50" t="s">
        <v>5846</v>
      </c>
      <c r="D2924" s="57" t="s">
        <v>7378</v>
      </c>
      <c r="E2924" s="51">
        <v>203</v>
      </c>
      <c r="F2924" s="51">
        <v>14461800.589985</v>
      </c>
      <c r="G2924" s="42">
        <f t="shared" si="148"/>
        <v>556.22309961480767</v>
      </c>
      <c r="H2924" s="43">
        <f t="shared" si="147"/>
        <v>71240.396995000003</v>
      </c>
      <c r="I2924" s="57" t="s">
        <v>7381</v>
      </c>
      <c r="J2924" s="58">
        <v>203</v>
      </c>
      <c r="K2924" s="58">
        <v>14461800.589985002</v>
      </c>
      <c r="L2924" s="57" t="s">
        <v>7420</v>
      </c>
      <c r="M2924" s="57" t="s">
        <v>7418</v>
      </c>
      <c r="N2924" t="s">
        <v>10937</v>
      </c>
      <c r="O2924" s="1"/>
      <c r="P2924" s="1"/>
      <c r="Q2924" s="1"/>
      <c r="R2924" s="1"/>
      <c r="S2924" s="1"/>
      <c r="T2924" s="2">
        <v>203</v>
      </c>
      <c r="U2924" s="2">
        <f t="shared" si="149"/>
        <v>0</v>
      </c>
    </row>
    <row r="2925" spans="1:21" ht="15" x14ac:dyDescent="0.25">
      <c r="A2925" s="49" t="s">
        <v>6845</v>
      </c>
      <c r="B2925" s="50" t="s">
        <v>5847</v>
      </c>
      <c r="C2925" s="50" t="s">
        <v>5848</v>
      </c>
      <c r="D2925" s="57" t="s">
        <v>7378</v>
      </c>
      <c r="E2925" s="51">
        <v>423</v>
      </c>
      <c r="F2925" s="51">
        <v>24400785.579939</v>
      </c>
      <c r="G2925" s="42">
        <f t="shared" si="148"/>
        <v>938.49175307457699</v>
      </c>
      <c r="H2925" s="43">
        <f t="shared" si="147"/>
        <v>57685.072292999997</v>
      </c>
      <c r="I2925" s="57" t="s">
        <v>7381</v>
      </c>
      <c r="J2925" s="58">
        <v>423</v>
      </c>
      <c r="K2925" s="58">
        <v>24400785.579939</v>
      </c>
      <c r="L2925" s="57" t="s">
        <v>7420</v>
      </c>
      <c r="M2925" s="57" t="s">
        <v>7418</v>
      </c>
      <c r="N2925" t="s">
        <v>10937</v>
      </c>
      <c r="O2925" s="1"/>
      <c r="P2925" s="1"/>
      <c r="Q2925" s="1"/>
      <c r="R2925" s="1"/>
      <c r="S2925" s="1"/>
      <c r="T2925" s="2">
        <v>423</v>
      </c>
      <c r="U2925" s="2">
        <f t="shared" si="149"/>
        <v>0</v>
      </c>
    </row>
    <row r="2926" spans="1:21" ht="15" x14ac:dyDescent="0.25">
      <c r="A2926" s="49" t="s">
        <v>6845</v>
      </c>
      <c r="B2926" s="50" t="s">
        <v>5849</v>
      </c>
      <c r="C2926" s="50" t="s">
        <v>5850</v>
      </c>
      <c r="D2926" s="57" t="s">
        <v>7378</v>
      </c>
      <c r="E2926" s="51">
        <v>171</v>
      </c>
      <c r="F2926" s="51">
        <v>15839485.349958001</v>
      </c>
      <c r="G2926" s="42">
        <f t="shared" si="148"/>
        <v>609.21097499838459</v>
      </c>
      <c r="H2926" s="43">
        <f t="shared" si="147"/>
        <v>92628.569298000002</v>
      </c>
      <c r="I2926" s="57" t="s">
        <v>7381</v>
      </c>
      <c r="J2926" s="58">
        <v>171</v>
      </c>
      <c r="K2926" s="58">
        <v>15839485.349958001</v>
      </c>
      <c r="L2926" s="57" t="s">
        <v>7420</v>
      </c>
      <c r="M2926" s="57" t="s">
        <v>7418</v>
      </c>
      <c r="N2926" t="s">
        <v>10937</v>
      </c>
      <c r="O2926" s="1"/>
      <c r="P2926" s="1"/>
      <c r="Q2926" s="1"/>
      <c r="R2926" s="1"/>
      <c r="S2926" s="1"/>
      <c r="T2926" s="2">
        <v>171</v>
      </c>
      <c r="U2926" s="2">
        <f t="shared" si="149"/>
        <v>0</v>
      </c>
    </row>
    <row r="2927" spans="1:21" ht="15" x14ac:dyDescent="0.25">
      <c r="A2927" s="49" t="s">
        <v>6845</v>
      </c>
      <c r="B2927" s="50" t="s">
        <v>5851</v>
      </c>
      <c r="C2927" s="50" t="s">
        <v>5852</v>
      </c>
      <c r="D2927" s="57" t="s">
        <v>7378</v>
      </c>
      <c r="E2927" s="51">
        <v>504</v>
      </c>
      <c r="F2927" s="51">
        <v>15906489.110064</v>
      </c>
      <c r="G2927" s="42">
        <f t="shared" si="148"/>
        <v>611.78804269476927</v>
      </c>
      <c r="H2927" s="43">
        <f t="shared" si="147"/>
        <v>31560.494266000002</v>
      </c>
      <c r="I2927" s="57" t="s">
        <v>7381</v>
      </c>
      <c r="J2927" s="58">
        <v>504</v>
      </c>
      <c r="K2927" s="58">
        <v>15906489.110064</v>
      </c>
      <c r="L2927" s="57" t="s">
        <v>7420</v>
      </c>
      <c r="M2927" s="57" t="s">
        <v>7418</v>
      </c>
      <c r="N2927" t="s">
        <v>10937</v>
      </c>
      <c r="O2927" s="1"/>
      <c r="P2927" s="1"/>
      <c r="Q2927" s="1"/>
      <c r="R2927" s="1"/>
      <c r="S2927" s="1"/>
      <c r="T2927" s="2">
        <v>504</v>
      </c>
      <c r="U2927" s="2">
        <f t="shared" si="149"/>
        <v>0</v>
      </c>
    </row>
    <row r="2928" spans="1:21" ht="15" x14ac:dyDescent="0.25">
      <c r="A2928" s="49" t="s">
        <v>6845</v>
      </c>
      <c r="B2928" s="50" t="s">
        <v>5853</v>
      </c>
      <c r="C2928" s="50" t="s">
        <v>5854</v>
      </c>
      <c r="D2928" s="57" t="s">
        <v>7378</v>
      </c>
      <c r="E2928" s="51">
        <v>610</v>
      </c>
      <c r="F2928" s="51">
        <v>43550632.390079997</v>
      </c>
      <c r="G2928" s="42">
        <f t="shared" si="148"/>
        <v>1675.0243226953846</v>
      </c>
      <c r="H2928" s="43">
        <f t="shared" si="147"/>
        <v>71394.479328000001</v>
      </c>
      <c r="I2928" s="57" t="s">
        <v>7381</v>
      </c>
      <c r="J2928" s="58">
        <v>610</v>
      </c>
      <c r="K2928" s="58">
        <v>43550632.390079997</v>
      </c>
      <c r="L2928" s="57" t="s">
        <v>7420</v>
      </c>
      <c r="M2928" s="57" t="s">
        <v>7418</v>
      </c>
      <c r="N2928" t="s">
        <v>10937</v>
      </c>
      <c r="O2928" s="1"/>
      <c r="P2928" s="1"/>
      <c r="Q2928" s="1"/>
      <c r="R2928" s="1"/>
      <c r="S2928" s="1"/>
      <c r="T2928" s="2">
        <v>610</v>
      </c>
      <c r="U2928" s="2">
        <f t="shared" si="149"/>
        <v>0</v>
      </c>
    </row>
    <row r="2929" spans="1:21" ht="15" x14ac:dyDescent="0.25">
      <c r="A2929" s="49" t="s">
        <v>6845</v>
      </c>
      <c r="B2929" s="50" t="s">
        <v>5855</v>
      </c>
      <c r="C2929" s="50" t="s">
        <v>5856</v>
      </c>
      <c r="D2929" s="57" t="s">
        <v>7378</v>
      </c>
      <c r="E2929" s="51">
        <v>96</v>
      </c>
      <c r="F2929" s="51">
        <v>203110.38998400001</v>
      </c>
      <c r="G2929" s="42">
        <f t="shared" si="148"/>
        <v>7.8119380763076922</v>
      </c>
      <c r="H2929" s="43">
        <f t="shared" si="147"/>
        <v>2115.7332289999999</v>
      </c>
      <c r="I2929" s="57" t="s">
        <v>7381</v>
      </c>
      <c r="J2929" s="58">
        <v>96</v>
      </c>
      <c r="K2929" s="58">
        <v>203110.38998400001</v>
      </c>
      <c r="L2929" s="57" t="s">
        <v>7420</v>
      </c>
      <c r="M2929" s="57" t="s">
        <v>7418</v>
      </c>
      <c r="N2929" t="s">
        <v>10937</v>
      </c>
      <c r="O2929" s="1"/>
      <c r="P2929" s="1"/>
      <c r="Q2929" s="1"/>
      <c r="R2929" s="1"/>
      <c r="S2929" s="1"/>
      <c r="T2929" s="2">
        <v>96</v>
      </c>
      <c r="U2929" s="2">
        <f t="shared" si="149"/>
        <v>0</v>
      </c>
    </row>
    <row r="2930" spans="1:21" ht="15" x14ac:dyDescent="0.25">
      <c r="A2930" s="49" t="s">
        <v>6845</v>
      </c>
      <c r="B2930" s="50" t="s">
        <v>5857</v>
      </c>
      <c r="C2930" s="50" t="s">
        <v>5858</v>
      </c>
      <c r="D2930" s="57" t="s">
        <v>7378</v>
      </c>
      <c r="E2930" s="51">
        <v>66</v>
      </c>
      <c r="F2930" s="51">
        <v>131125.01001599999</v>
      </c>
      <c r="G2930" s="42">
        <f t="shared" si="148"/>
        <v>5.043269615999999</v>
      </c>
      <c r="H2930" s="43">
        <f t="shared" si="147"/>
        <v>1986.7425759999999</v>
      </c>
      <c r="I2930" s="57" t="s">
        <v>7381</v>
      </c>
      <c r="J2930" s="58">
        <v>66</v>
      </c>
      <c r="K2930" s="58">
        <v>131125.01001600001</v>
      </c>
      <c r="L2930" s="57" t="s">
        <v>7420</v>
      </c>
      <c r="M2930" s="57" t="s">
        <v>7418</v>
      </c>
      <c r="N2930" t="s">
        <v>10937</v>
      </c>
      <c r="O2930" s="1"/>
      <c r="P2930" s="1"/>
      <c r="Q2930" s="1"/>
      <c r="R2930" s="1"/>
      <c r="S2930" s="1"/>
      <c r="T2930" s="2">
        <v>66</v>
      </c>
      <c r="U2930" s="2">
        <f t="shared" si="149"/>
        <v>0</v>
      </c>
    </row>
    <row r="2931" spans="1:21" ht="15" x14ac:dyDescent="0.25">
      <c r="A2931" s="49" t="s">
        <v>6845</v>
      </c>
      <c r="B2931" s="50" t="s">
        <v>5859</v>
      </c>
      <c r="C2931" s="50" t="s">
        <v>5860</v>
      </c>
      <c r="D2931" s="57" t="s">
        <v>7378</v>
      </c>
      <c r="E2931" s="51">
        <v>216</v>
      </c>
      <c r="F2931" s="51">
        <v>415891.930032</v>
      </c>
      <c r="G2931" s="42">
        <f t="shared" si="148"/>
        <v>15.995843462769232</v>
      </c>
      <c r="H2931" s="43">
        <f t="shared" si="147"/>
        <v>1925.425602</v>
      </c>
      <c r="I2931" s="57" t="s">
        <v>7381</v>
      </c>
      <c r="J2931" s="58">
        <v>216</v>
      </c>
      <c r="K2931" s="58">
        <v>415891.930032</v>
      </c>
      <c r="L2931" s="57" t="s">
        <v>7420</v>
      </c>
      <c r="M2931" s="57" t="s">
        <v>7418</v>
      </c>
      <c r="N2931" t="s">
        <v>10937</v>
      </c>
      <c r="O2931" s="1"/>
      <c r="P2931" s="1"/>
      <c r="Q2931" s="1"/>
      <c r="R2931" s="1"/>
      <c r="S2931" s="1"/>
      <c r="T2931" s="2">
        <v>216</v>
      </c>
      <c r="U2931" s="2">
        <f t="shared" si="149"/>
        <v>0</v>
      </c>
    </row>
    <row r="2932" spans="1:21" ht="15" x14ac:dyDescent="0.25">
      <c r="A2932" s="49" t="s">
        <v>6845</v>
      </c>
      <c r="B2932" s="50" t="s">
        <v>5861</v>
      </c>
      <c r="C2932" s="50" t="s">
        <v>5862</v>
      </c>
      <c r="D2932" s="57" t="s">
        <v>7378</v>
      </c>
      <c r="E2932" s="51">
        <v>216</v>
      </c>
      <c r="F2932" s="51">
        <v>431773.46006399998</v>
      </c>
      <c r="G2932" s="42">
        <f t="shared" si="148"/>
        <v>16.606671540923077</v>
      </c>
      <c r="H2932" s="43">
        <f t="shared" si="147"/>
        <v>1998.951204</v>
      </c>
      <c r="I2932" s="57" t="s">
        <v>7381</v>
      </c>
      <c r="J2932" s="58">
        <v>216</v>
      </c>
      <c r="K2932" s="58">
        <v>431773.46006399998</v>
      </c>
      <c r="L2932" s="57" t="s">
        <v>7420</v>
      </c>
      <c r="M2932" s="57" t="s">
        <v>7418</v>
      </c>
      <c r="N2932" t="s">
        <v>10937</v>
      </c>
      <c r="O2932" s="1"/>
      <c r="P2932" s="1"/>
      <c r="Q2932" s="1"/>
      <c r="R2932" s="1"/>
      <c r="S2932" s="1"/>
      <c r="T2932" s="2">
        <v>216</v>
      </c>
      <c r="U2932" s="2">
        <f t="shared" si="149"/>
        <v>0</v>
      </c>
    </row>
    <row r="2933" spans="1:21" ht="15" x14ac:dyDescent="0.25">
      <c r="A2933" s="49" t="s">
        <v>6845</v>
      </c>
      <c r="B2933" s="50" t="s">
        <v>5863</v>
      </c>
      <c r="C2933" s="50" t="s">
        <v>5864</v>
      </c>
      <c r="D2933" s="57" t="s">
        <v>7378</v>
      </c>
      <c r="E2933" s="51">
        <v>44</v>
      </c>
      <c r="F2933" s="51">
        <v>1152935.3700039999</v>
      </c>
      <c r="G2933" s="42">
        <f t="shared" si="148"/>
        <v>44.34366807707692</v>
      </c>
      <c r="H2933" s="43">
        <f t="shared" si="147"/>
        <v>26203.076590999997</v>
      </c>
      <c r="I2933" s="57" t="s">
        <v>7381</v>
      </c>
      <c r="J2933" s="58">
        <v>44</v>
      </c>
      <c r="K2933" s="58">
        <v>1152935.3700040001</v>
      </c>
      <c r="L2933" s="57" t="s">
        <v>7420</v>
      </c>
      <c r="M2933" s="57" t="s">
        <v>7418</v>
      </c>
      <c r="N2933" t="s">
        <v>10937</v>
      </c>
      <c r="O2933" s="1"/>
      <c r="P2933" s="1"/>
      <c r="Q2933" s="1"/>
      <c r="R2933" s="1"/>
      <c r="S2933" s="1"/>
      <c r="T2933" s="2">
        <v>44</v>
      </c>
      <c r="U2933" s="2">
        <f t="shared" si="149"/>
        <v>0</v>
      </c>
    </row>
    <row r="2934" spans="1:21" ht="15" x14ac:dyDescent="0.25">
      <c r="A2934" s="49" t="s">
        <v>6845</v>
      </c>
      <c r="B2934" s="50" t="s">
        <v>5865</v>
      </c>
      <c r="C2934" s="50" t="s">
        <v>5866</v>
      </c>
      <c r="D2934" s="57" t="s">
        <v>7378</v>
      </c>
      <c r="E2934" s="51">
        <v>288</v>
      </c>
      <c r="F2934" s="51">
        <v>9898877.9900160003</v>
      </c>
      <c r="G2934" s="42">
        <f t="shared" si="148"/>
        <v>380.72607653907693</v>
      </c>
      <c r="H2934" s="43">
        <f t="shared" si="147"/>
        <v>34371.104132</v>
      </c>
      <c r="I2934" s="57" t="s">
        <v>7381</v>
      </c>
      <c r="J2934" s="58">
        <v>288</v>
      </c>
      <c r="K2934" s="58">
        <v>9898877.9900160003</v>
      </c>
      <c r="L2934" s="57" t="s">
        <v>7420</v>
      </c>
      <c r="M2934" s="57" t="s">
        <v>7418</v>
      </c>
      <c r="N2934" t="s">
        <v>10937</v>
      </c>
      <c r="O2934" s="1"/>
      <c r="P2934" s="1"/>
      <c r="Q2934" s="1"/>
      <c r="R2934" s="1"/>
      <c r="S2934" s="1"/>
      <c r="T2934" s="2">
        <v>288</v>
      </c>
      <c r="U2934" s="2">
        <f t="shared" si="149"/>
        <v>0</v>
      </c>
    </row>
    <row r="2935" spans="1:21" ht="15" x14ac:dyDescent="0.25">
      <c r="A2935" s="49" t="s">
        <v>6845</v>
      </c>
      <c r="B2935" s="50" t="s">
        <v>5867</v>
      </c>
      <c r="C2935" s="50" t="s">
        <v>5868</v>
      </c>
      <c r="D2935" s="57" t="s">
        <v>7378</v>
      </c>
      <c r="E2935" s="51">
        <v>72</v>
      </c>
      <c r="F2935" s="51">
        <v>2384313.7900319998</v>
      </c>
      <c r="G2935" s="42">
        <f t="shared" si="148"/>
        <v>91.704376539692305</v>
      </c>
      <c r="H2935" s="43">
        <f t="shared" si="147"/>
        <v>33115.469305999999</v>
      </c>
      <c r="I2935" s="57" t="s">
        <v>7381</v>
      </c>
      <c r="J2935" s="58">
        <v>72</v>
      </c>
      <c r="K2935" s="58">
        <v>2384313.7900319998</v>
      </c>
      <c r="L2935" s="57" t="s">
        <v>7420</v>
      </c>
      <c r="M2935" s="57" t="s">
        <v>7418</v>
      </c>
      <c r="N2935" t="s">
        <v>10937</v>
      </c>
      <c r="O2935" s="1"/>
      <c r="P2935" s="1"/>
      <c r="Q2935" s="1"/>
      <c r="R2935" s="1"/>
      <c r="S2935" s="1"/>
      <c r="T2935" s="2">
        <v>72</v>
      </c>
      <c r="U2935" s="2">
        <f t="shared" si="149"/>
        <v>0</v>
      </c>
    </row>
    <row r="2936" spans="1:21" ht="15" x14ac:dyDescent="0.25">
      <c r="A2936" s="49" t="s">
        <v>6845</v>
      </c>
      <c r="B2936" s="50" t="s">
        <v>5869</v>
      </c>
      <c r="C2936" s="50" t="s">
        <v>5870</v>
      </c>
      <c r="D2936" s="57" t="s">
        <v>7378</v>
      </c>
      <c r="E2936" s="51">
        <v>192</v>
      </c>
      <c r="F2936" s="51">
        <v>5936180.2800000003</v>
      </c>
      <c r="G2936" s="42">
        <f t="shared" si="148"/>
        <v>228.31462615384618</v>
      </c>
      <c r="H2936" s="43">
        <f t="shared" si="147"/>
        <v>30917.605625</v>
      </c>
      <c r="I2936" s="57" t="s">
        <v>7381</v>
      </c>
      <c r="J2936" s="58">
        <v>192</v>
      </c>
      <c r="K2936" s="58">
        <v>5936180.2800000003</v>
      </c>
      <c r="L2936" s="57" t="s">
        <v>7420</v>
      </c>
      <c r="M2936" s="57" t="s">
        <v>7418</v>
      </c>
      <c r="N2936" t="s">
        <v>10937</v>
      </c>
      <c r="O2936" s="1"/>
      <c r="P2936" s="1"/>
      <c r="Q2936" s="1"/>
      <c r="R2936" s="1"/>
      <c r="S2936" s="1"/>
      <c r="T2936" s="2">
        <v>192</v>
      </c>
      <c r="U2936" s="2">
        <f t="shared" si="149"/>
        <v>0</v>
      </c>
    </row>
    <row r="2937" spans="1:21" ht="15" x14ac:dyDescent="0.25">
      <c r="A2937" s="49" t="s">
        <v>6845</v>
      </c>
      <c r="B2937" s="50" t="s">
        <v>5871</v>
      </c>
      <c r="C2937" s="50" t="s">
        <v>5872</v>
      </c>
      <c r="D2937" s="57" t="s">
        <v>7378</v>
      </c>
      <c r="E2937" s="51">
        <v>346</v>
      </c>
      <c r="F2937" s="51">
        <v>10327811.289988</v>
      </c>
      <c r="G2937" s="42">
        <f t="shared" si="148"/>
        <v>397.22351115338461</v>
      </c>
      <c r="H2937" s="43">
        <f t="shared" si="147"/>
        <v>29849.165578</v>
      </c>
      <c r="I2937" s="57" t="s">
        <v>7381</v>
      </c>
      <c r="J2937" s="58">
        <v>346</v>
      </c>
      <c r="K2937" s="58">
        <v>10327811.289988</v>
      </c>
      <c r="L2937" s="57" t="s">
        <v>7420</v>
      </c>
      <c r="M2937" s="57" t="s">
        <v>7418</v>
      </c>
      <c r="N2937" t="s">
        <v>10937</v>
      </c>
      <c r="O2937" s="1"/>
      <c r="P2937" s="1"/>
      <c r="Q2937" s="1"/>
      <c r="R2937" s="1"/>
      <c r="S2937" s="1"/>
      <c r="T2937" s="2">
        <v>346</v>
      </c>
      <c r="U2937" s="2">
        <f t="shared" si="149"/>
        <v>0</v>
      </c>
    </row>
    <row r="2938" spans="1:21" ht="15" x14ac:dyDescent="0.25">
      <c r="A2938" s="49" t="s">
        <v>6845</v>
      </c>
      <c r="B2938" s="50" t="s">
        <v>5873</v>
      </c>
      <c r="C2938" s="50" t="s">
        <v>5874</v>
      </c>
      <c r="D2938" s="57" t="s">
        <v>7378</v>
      </c>
      <c r="E2938" s="51">
        <v>192</v>
      </c>
      <c r="F2938" s="51">
        <v>7451970.5400959998</v>
      </c>
      <c r="G2938" s="42">
        <f t="shared" si="148"/>
        <v>286.61425154215385</v>
      </c>
      <c r="H2938" s="43">
        <f t="shared" si="147"/>
        <v>38812.346562999999</v>
      </c>
      <c r="I2938" s="57" t="s">
        <v>7381</v>
      </c>
      <c r="J2938" s="58">
        <v>192</v>
      </c>
      <c r="K2938" s="58">
        <v>7451970.5400959998</v>
      </c>
      <c r="L2938" s="57" t="s">
        <v>7420</v>
      </c>
      <c r="M2938" s="57" t="s">
        <v>7418</v>
      </c>
      <c r="N2938" t="s">
        <v>10937</v>
      </c>
      <c r="O2938" s="1"/>
      <c r="P2938" s="1"/>
      <c r="Q2938" s="1"/>
      <c r="R2938" s="1"/>
      <c r="S2938" s="1"/>
      <c r="T2938" s="2">
        <v>192</v>
      </c>
      <c r="U2938" s="2">
        <f t="shared" si="149"/>
        <v>0</v>
      </c>
    </row>
    <row r="2939" spans="1:21" ht="15" x14ac:dyDescent="0.25">
      <c r="A2939" s="49" t="s">
        <v>6845</v>
      </c>
      <c r="B2939" s="50" t="s">
        <v>5875</v>
      </c>
      <c r="C2939" s="50" t="s">
        <v>5876</v>
      </c>
      <c r="D2939" s="57" t="s">
        <v>7378</v>
      </c>
      <c r="E2939" s="51">
        <v>671.5</v>
      </c>
      <c r="F2939" s="51">
        <v>36435739.199913502</v>
      </c>
      <c r="G2939" s="42">
        <f t="shared" si="148"/>
        <v>1401.3745846120578</v>
      </c>
      <c r="H2939" s="43">
        <f t="shared" si="147"/>
        <v>54260.222189</v>
      </c>
      <c r="I2939" s="57" t="s">
        <v>7381</v>
      </c>
      <c r="J2939" s="58">
        <v>671.5</v>
      </c>
      <c r="K2939" s="58">
        <v>36435739.199913502</v>
      </c>
      <c r="L2939" s="57" t="s">
        <v>7420</v>
      </c>
      <c r="M2939" s="57" t="s">
        <v>7418</v>
      </c>
      <c r="N2939" t="s">
        <v>10937</v>
      </c>
      <c r="O2939" s="1"/>
      <c r="P2939" s="1"/>
      <c r="Q2939" s="1"/>
      <c r="R2939" s="1"/>
      <c r="S2939" s="1"/>
      <c r="T2939" s="2">
        <v>671.5</v>
      </c>
      <c r="U2939" s="2">
        <f t="shared" si="149"/>
        <v>0</v>
      </c>
    </row>
    <row r="2940" spans="1:21" ht="15" x14ac:dyDescent="0.25">
      <c r="A2940" s="49" t="s">
        <v>6845</v>
      </c>
      <c r="B2940" s="50" t="s">
        <v>5877</v>
      </c>
      <c r="C2940" s="50" t="s">
        <v>5878</v>
      </c>
      <c r="D2940" s="57" t="s">
        <v>7378</v>
      </c>
      <c r="E2940" s="51">
        <v>184</v>
      </c>
      <c r="F2940" s="51">
        <v>7644752.5800799998</v>
      </c>
      <c r="G2940" s="42">
        <f t="shared" si="148"/>
        <v>294.02894538769232</v>
      </c>
      <c r="H2940" s="43">
        <f t="shared" si="147"/>
        <v>41547.568370000001</v>
      </c>
      <c r="I2940" s="57" t="s">
        <v>7381</v>
      </c>
      <c r="J2940" s="58">
        <v>184</v>
      </c>
      <c r="K2940" s="58">
        <v>7644752.5800800007</v>
      </c>
      <c r="L2940" s="57" t="s">
        <v>7420</v>
      </c>
      <c r="M2940" s="57" t="s">
        <v>7418</v>
      </c>
      <c r="N2940" t="s">
        <v>10937</v>
      </c>
      <c r="O2940" s="1"/>
      <c r="P2940" s="1"/>
      <c r="Q2940" s="1"/>
      <c r="R2940" s="1"/>
      <c r="S2940" s="1"/>
      <c r="T2940" s="2">
        <v>184</v>
      </c>
      <c r="U2940" s="2">
        <f t="shared" si="149"/>
        <v>0</v>
      </c>
    </row>
    <row r="2941" spans="1:21" ht="15" x14ac:dyDescent="0.25">
      <c r="A2941" s="49" t="s">
        <v>6845</v>
      </c>
      <c r="B2941" s="50" t="s">
        <v>5879</v>
      </c>
      <c r="C2941" s="50" t="s">
        <v>5880</v>
      </c>
      <c r="D2941" s="57" t="s">
        <v>7378</v>
      </c>
      <c r="E2941" s="51">
        <v>192</v>
      </c>
      <c r="F2941" s="51">
        <v>7514718</v>
      </c>
      <c r="G2941" s="42">
        <f t="shared" si="148"/>
        <v>289.02761538461539</v>
      </c>
      <c r="H2941" s="43">
        <f t="shared" si="147"/>
        <v>39139.15625</v>
      </c>
      <c r="I2941" s="57" t="s">
        <v>7381</v>
      </c>
      <c r="J2941" s="58">
        <v>192</v>
      </c>
      <c r="K2941" s="58">
        <v>7514718</v>
      </c>
      <c r="L2941" s="57" t="s">
        <v>7420</v>
      </c>
      <c r="M2941" s="57" t="s">
        <v>7418</v>
      </c>
      <c r="N2941" t="s">
        <v>10937</v>
      </c>
      <c r="O2941" s="1"/>
      <c r="P2941" s="1"/>
      <c r="Q2941" s="1"/>
      <c r="R2941" s="1"/>
      <c r="S2941" s="1"/>
      <c r="T2941" s="2">
        <v>192</v>
      </c>
      <c r="U2941" s="2">
        <f t="shared" si="149"/>
        <v>0</v>
      </c>
    </row>
    <row r="2942" spans="1:21" ht="15" x14ac:dyDescent="0.25">
      <c r="A2942" s="49" t="s">
        <v>6845</v>
      </c>
      <c r="B2942" s="50" t="s">
        <v>5881</v>
      </c>
      <c r="C2942" s="50" t="s">
        <v>5882</v>
      </c>
      <c r="D2942" s="57" t="s">
        <v>7378</v>
      </c>
      <c r="E2942" s="51">
        <v>191</v>
      </c>
      <c r="F2942" s="51">
        <v>13030311.780004</v>
      </c>
      <c r="G2942" s="42">
        <f t="shared" si="148"/>
        <v>501.16583769246154</v>
      </c>
      <c r="H2942" s="43">
        <f t="shared" si="147"/>
        <v>68221.527644000002</v>
      </c>
      <c r="I2942" s="57" t="s">
        <v>7381</v>
      </c>
      <c r="J2942" s="58">
        <v>191</v>
      </c>
      <c r="K2942" s="58">
        <v>13030311.780004002</v>
      </c>
      <c r="L2942" s="57" t="s">
        <v>7420</v>
      </c>
      <c r="M2942" s="57" t="s">
        <v>7418</v>
      </c>
      <c r="N2942" t="s">
        <v>10937</v>
      </c>
      <c r="O2942" s="1"/>
      <c r="P2942" s="1"/>
      <c r="Q2942" s="1"/>
      <c r="R2942" s="1"/>
      <c r="S2942" s="1"/>
      <c r="T2942" s="2">
        <v>191</v>
      </c>
      <c r="U2942" s="2">
        <f t="shared" si="149"/>
        <v>0</v>
      </c>
    </row>
    <row r="2943" spans="1:21" ht="15" x14ac:dyDescent="0.25">
      <c r="A2943" s="49" t="s">
        <v>6845</v>
      </c>
      <c r="B2943" s="50" t="s">
        <v>5883</v>
      </c>
      <c r="C2943" s="50" t="s">
        <v>5884</v>
      </c>
      <c r="D2943" s="57" t="s">
        <v>7378</v>
      </c>
      <c r="E2943" s="51">
        <v>115.5</v>
      </c>
      <c r="F2943" s="51">
        <v>7977255.4900500001</v>
      </c>
      <c r="G2943" s="42">
        <f t="shared" si="148"/>
        <v>306.81751884807693</v>
      </c>
      <c r="H2943" s="43">
        <f t="shared" si="147"/>
        <v>69067.147100000002</v>
      </c>
      <c r="I2943" s="57" t="s">
        <v>7381</v>
      </c>
      <c r="J2943" s="58">
        <v>115.5</v>
      </c>
      <c r="K2943" s="58">
        <v>7977255.4900500001</v>
      </c>
      <c r="L2943" s="57" t="s">
        <v>7420</v>
      </c>
      <c r="M2943" s="57" t="s">
        <v>7418</v>
      </c>
      <c r="N2943" t="s">
        <v>10937</v>
      </c>
      <c r="O2943" s="1"/>
      <c r="P2943" s="1"/>
      <c r="Q2943" s="1"/>
      <c r="R2943" s="1"/>
      <c r="S2943" s="1"/>
      <c r="T2943" s="2">
        <v>115.5</v>
      </c>
      <c r="U2943" s="2">
        <f t="shared" si="149"/>
        <v>0</v>
      </c>
    </row>
    <row r="2944" spans="1:21" ht="15" x14ac:dyDescent="0.25">
      <c r="A2944" s="49" t="s">
        <v>6845</v>
      </c>
      <c r="B2944" s="50" t="s">
        <v>5885</v>
      </c>
      <c r="C2944" s="50" t="s">
        <v>5886</v>
      </c>
      <c r="D2944" s="57" t="s">
        <v>7378</v>
      </c>
      <c r="E2944" s="51">
        <v>74.5</v>
      </c>
      <c r="F2944" s="51">
        <v>4845913.5499935001</v>
      </c>
      <c r="G2944" s="42">
        <f t="shared" si="148"/>
        <v>186.3812903843654</v>
      </c>
      <c r="H2944" s="43">
        <f t="shared" si="147"/>
        <v>65045.819463</v>
      </c>
      <c r="I2944" s="57" t="s">
        <v>7381</v>
      </c>
      <c r="J2944" s="58">
        <v>74.5</v>
      </c>
      <c r="K2944" s="58">
        <v>4845913.5499935001</v>
      </c>
      <c r="L2944" s="57" t="s">
        <v>7420</v>
      </c>
      <c r="M2944" s="57" t="s">
        <v>7418</v>
      </c>
      <c r="N2944" t="s">
        <v>10937</v>
      </c>
      <c r="O2944" s="1"/>
      <c r="P2944" s="1"/>
      <c r="Q2944" s="1"/>
      <c r="R2944" s="1"/>
      <c r="S2944" s="1"/>
      <c r="T2944" s="2">
        <v>74.5</v>
      </c>
      <c r="U2944" s="2">
        <f t="shared" si="149"/>
        <v>0</v>
      </c>
    </row>
    <row r="2945" spans="1:21" ht="15" x14ac:dyDescent="0.25">
      <c r="A2945" s="49" t="s">
        <v>6845</v>
      </c>
      <c r="B2945" s="50" t="s">
        <v>5887</v>
      </c>
      <c r="C2945" s="50" t="s">
        <v>5888</v>
      </c>
      <c r="D2945" s="57" t="s">
        <v>7378</v>
      </c>
      <c r="E2945" s="51">
        <v>328</v>
      </c>
      <c r="F2945" s="51">
        <v>22834724.669904001</v>
      </c>
      <c r="G2945" s="42">
        <f t="shared" si="148"/>
        <v>878.25864115015384</v>
      </c>
      <c r="H2945" s="43">
        <f t="shared" si="147"/>
        <v>69618.063018000001</v>
      </c>
      <c r="I2945" s="57" t="s">
        <v>7381</v>
      </c>
      <c r="J2945" s="58">
        <v>328</v>
      </c>
      <c r="K2945" s="58">
        <v>22834724.669904001</v>
      </c>
      <c r="L2945" s="57" t="s">
        <v>7420</v>
      </c>
      <c r="M2945" s="57" t="s">
        <v>7418</v>
      </c>
      <c r="N2945" t="s">
        <v>10937</v>
      </c>
      <c r="O2945" s="1"/>
      <c r="P2945" s="1"/>
      <c r="Q2945" s="1"/>
      <c r="R2945" s="1"/>
      <c r="S2945" s="1"/>
      <c r="T2945" s="2">
        <v>328</v>
      </c>
      <c r="U2945" s="2">
        <f t="shared" si="149"/>
        <v>0</v>
      </c>
    </row>
    <row r="2946" spans="1:21" ht="15" x14ac:dyDescent="0.25">
      <c r="A2946" s="49" t="s">
        <v>6845</v>
      </c>
      <c r="B2946" s="50" t="s">
        <v>5889</v>
      </c>
      <c r="C2946" s="50" t="s">
        <v>5890</v>
      </c>
      <c r="D2946" s="57" t="s">
        <v>7378</v>
      </c>
      <c r="E2946" s="51">
        <v>53</v>
      </c>
      <c r="F2946" s="51">
        <v>4883197.739995</v>
      </c>
      <c r="G2946" s="42">
        <f t="shared" si="148"/>
        <v>187.81529769211539</v>
      </c>
      <c r="H2946" s="43">
        <f t="shared" si="147"/>
        <v>92135.806414999999</v>
      </c>
      <c r="I2946" s="57" t="s">
        <v>7381</v>
      </c>
      <c r="J2946" s="58">
        <v>53</v>
      </c>
      <c r="K2946" s="58">
        <v>4883197.739995</v>
      </c>
      <c r="L2946" s="57" t="s">
        <v>7420</v>
      </c>
      <c r="M2946" s="57" t="s">
        <v>7418</v>
      </c>
      <c r="N2946" t="s">
        <v>10937</v>
      </c>
      <c r="O2946" s="1"/>
      <c r="P2946" s="1"/>
      <c r="Q2946" s="1"/>
      <c r="R2946" s="1"/>
      <c r="S2946" s="1"/>
      <c r="T2946" s="2">
        <v>53</v>
      </c>
      <c r="U2946" s="2">
        <f t="shared" si="149"/>
        <v>0</v>
      </c>
    </row>
    <row r="2947" spans="1:21" ht="15" x14ac:dyDescent="0.25">
      <c r="A2947" s="49" t="s">
        <v>6845</v>
      </c>
      <c r="B2947" s="50" t="s">
        <v>5891</v>
      </c>
      <c r="C2947" s="50" t="s">
        <v>5892</v>
      </c>
      <c r="D2947" s="57" t="s">
        <v>7378</v>
      </c>
      <c r="E2947" s="51">
        <v>323.5</v>
      </c>
      <c r="F2947" s="51">
        <v>23039089.080051001</v>
      </c>
      <c r="G2947" s="42">
        <f t="shared" si="148"/>
        <v>886.11881077119233</v>
      </c>
      <c r="H2947" s="43">
        <f t="shared" si="147"/>
        <v>71218.204266000001</v>
      </c>
      <c r="I2947" s="57" t="s">
        <v>7381</v>
      </c>
      <c r="J2947" s="58">
        <v>323.5</v>
      </c>
      <c r="K2947" s="58">
        <v>23039089.080050994</v>
      </c>
      <c r="L2947" s="57" t="s">
        <v>7420</v>
      </c>
      <c r="M2947" s="57" t="s">
        <v>7418</v>
      </c>
      <c r="N2947" t="s">
        <v>10937</v>
      </c>
      <c r="O2947" s="1"/>
      <c r="P2947" s="1"/>
      <c r="Q2947" s="1"/>
      <c r="R2947" s="1"/>
      <c r="S2947" s="1"/>
      <c r="T2947" s="2">
        <v>323.5</v>
      </c>
      <c r="U2947" s="2">
        <f t="shared" si="149"/>
        <v>0</v>
      </c>
    </row>
    <row r="2948" spans="1:21" ht="15" x14ac:dyDescent="0.25">
      <c r="A2948" s="49" t="s">
        <v>6845</v>
      </c>
      <c r="B2948" s="50" t="s">
        <v>5893</v>
      </c>
      <c r="C2948" s="50" t="s">
        <v>5894</v>
      </c>
      <c r="D2948" s="57" t="s">
        <v>7378</v>
      </c>
      <c r="E2948" s="51">
        <v>570</v>
      </c>
      <c r="F2948" s="51">
        <v>2625520.08972</v>
      </c>
      <c r="G2948" s="42">
        <f t="shared" si="148"/>
        <v>100.98154191230769</v>
      </c>
      <c r="H2948" s="43">
        <f t="shared" si="147"/>
        <v>4606.175596</v>
      </c>
      <c r="I2948" s="57" t="s">
        <v>7381</v>
      </c>
      <c r="J2948" s="58">
        <v>570</v>
      </c>
      <c r="K2948" s="58">
        <v>2625520.08972</v>
      </c>
      <c r="L2948" s="57" t="s">
        <v>7420</v>
      </c>
      <c r="M2948" s="57" t="s">
        <v>7418</v>
      </c>
      <c r="N2948" t="s">
        <v>10937</v>
      </c>
      <c r="O2948" s="1"/>
      <c r="P2948" s="1"/>
      <c r="Q2948" s="1"/>
      <c r="R2948" s="1"/>
      <c r="S2948" s="1"/>
      <c r="T2948" s="2">
        <v>570</v>
      </c>
      <c r="U2948" s="2">
        <f t="shared" si="149"/>
        <v>0</v>
      </c>
    </row>
    <row r="2949" spans="1:21" ht="15" x14ac:dyDescent="0.25">
      <c r="A2949" s="49" t="s">
        <v>6845</v>
      </c>
      <c r="B2949" s="50" t="s">
        <v>5895</v>
      </c>
      <c r="C2949" s="50" t="s">
        <v>5896</v>
      </c>
      <c r="D2949" s="57" t="s">
        <v>7378</v>
      </c>
      <c r="E2949" s="51">
        <v>3390</v>
      </c>
      <c r="F2949" s="51">
        <v>10279581.451680001</v>
      </c>
      <c r="G2949" s="42">
        <f t="shared" si="148"/>
        <v>395.36851737230774</v>
      </c>
      <c r="H2949" s="43">
        <f t="shared" ref="H2949:H3012" si="150">IFERROR(F2949/E2949,0)</f>
        <v>3032.324912</v>
      </c>
      <c r="I2949" s="57" t="s">
        <v>7381</v>
      </c>
      <c r="J2949" s="58">
        <v>3390</v>
      </c>
      <c r="K2949" s="58">
        <v>10279581.451679999</v>
      </c>
      <c r="L2949" s="57" t="s">
        <v>7420</v>
      </c>
      <c r="M2949" s="57" t="s">
        <v>7418</v>
      </c>
      <c r="N2949" t="s">
        <v>10937</v>
      </c>
      <c r="O2949" s="1"/>
      <c r="P2949" s="1"/>
      <c r="Q2949" s="1"/>
      <c r="R2949" s="1"/>
      <c r="S2949" s="1"/>
      <c r="T2949" s="2">
        <v>3390</v>
      </c>
      <c r="U2949" s="2">
        <f t="shared" si="149"/>
        <v>0</v>
      </c>
    </row>
    <row r="2950" spans="1:21" ht="15" x14ac:dyDescent="0.25">
      <c r="A2950" s="49" t="s">
        <v>6845</v>
      </c>
      <c r="B2950" s="50" t="s">
        <v>5897</v>
      </c>
      <c r="C2950" s="50" t="s">
        <v>5898</v>
      </c>
      <c r="D2950" s="57" t="s">
        <v>7378</v>
      </c>
      <c r="E2950" s="51">
        <v>3090</v>
      </c>
      <c r="F2950" s="51">
        <v>6567964.0508099999</v>
      </c>
      <c r="G2950" s="42">
        <f t="shared" ref="G2950:G3013" si="151">+F2950/$G$1</f>
        <v>252.61400195423076</v>
      </c>
      <c r="H2950" s="43">
        <f t="shared" si="150"/>
        <v>2125.554709</v>
      </c>
      <c r="I2950" s="57" t="s">
        <v>7381</v>
      </c>
      <c r="J2950" s="58">
        <v>3090</v>
      </c>
      <c r="K2950" s="58">
        <v>6567964.0508099999</v>
      </c>
      <c r="L2950" s="57" t="s">
        <v>7420</v>
      </c>
      <c r="M2950" s="57" t="s">
        <v>7418</v>
      </c>
      <c r="N2950" t="s">
        <v>10937</v>
      </c>
      <c r="O2950" s="1"/>
      <c r="P2950" s="1"/>
      <c r="Q2950" s="1"/>
      <c r="R2950" s="1"/>
      <c r="S2950" s="1"/>
      <c r="T2950" s="2">
        <v>3090</v>
      </c>
      <c r="U2950" s="2">
        <f t="shared" ref="U2950:U3013" si="152">+E2950-T2950</f>
        <v>0</v>
      </c>
    </row>
    <row r="2951" spans="1:21" ht="15" x14ac:dyDescent="0.25">
      <c r="A2951" s="49" t="s">
        <v>6845</v>
      </c>
      <c r="B2951" s="50" t="s">
        <v>5899</v>
      </c>
      <c r="C2951" s="50" t="s">
        <v>5900</v>
      </c>
      <c r="D2951" s="57" t="s">
        <v>7378</v>
      </c>
      <c r="E2951" s="51">
        <v>3210</v>
      </c>
      <c r="F2951" s="51">
        <v>6823581.8499299996</v>
      </c>
      <c r="G2951" s="42">
        <f t="shared" si="151"/>
        <v>262.44545576653843</v>
      </c>
      <c r="H2951" s="43">
        <f t="shared" si="150"/>
        <v>2125.7264329999998</v>
      </c>
      <c r="I2951" s="57" t="s">
        <v>7381</v>
      </c>
      <c r="J2951" s="58">
        <v>3210</v>
      </c>
      <c r="K2951" s="58">
        <v>6823581.8499299996</v>
      </c>
      <c r="L2951" s="57" t="s">
        <v>7420</v>
      </c>
      <c r="M2951" s="57" t="s">
        <v>7418</v>
      </c>
      <c r="N2951" t="s">
        <v>10937</v>
      </c>
      <c r="O2951" s="1"/>
      <c r="P2951" s="1"/>
      <c r="Q2951" s="1"/>
      <c r="R2951" s="1"/>
      <c r="S2951" s="1"/>
      <c r="T2951" s="2">
        <v>3210</v>
      </c>
      <c r="U2951" s="2">
        <f t="shared" si="152"/>
        <v>0</v>
      </c>
    </row>
    <row r="2952" spans="1:21" ht="15" x14ac:dyDescent="0.25">
      <c r="A2952" s="49" t="s">
        <v>6845</v>
      </c>
      <c r="B2952" s="50" t="s">
        <v>5901</v>
      </c>
      <c r="C2952" s="50" t="s">
        <v>5902</v>
      </c>
      <c r="D2952" s="57" t="s">
        <v>7378</v>
      </c>
      <c r="E2952" s="51">
        <v>209.5</v>
      </c>
      <c r="F2952" s="51">
        <v>4902445.9699630002</v>
      </c>
      <c r="G2952" s="42">
        <f t="shared" si="151"/>
        <v>188.55561422934616</v>
      </c>
      <c r="H2952" s="43">
        <f t="shared" si="150"/>
        <v>23400.696754000001</v>
      </c>
      <c r="I2952" s="57" t="s">
        <v>7381</v>
      </c>
      <c r="J2952" s="58">
        <v>209.5</v>
      </c>
      <c r="K2952" s="58">
        <v>4902445.9699630002</v>
      </c>
      <c r="L2952" s="57" t="s">
        <v>7420</v>
      </c>
      <c r="M2952" s="57" t="s">
        <v>7418</v>
      </c>
      <c r="N2952" t="s">
        <v>10937</v>
      </c>
      <c r="O2952" s="1"/>
      <c r="P2952" s="1"/>
      <c r="Q2952" s="1"/>
      <c r="R2952" s="1"/>
      <c r="S2952" s="1"/>
      <c r="T2952" s="2">
        <v>209.5</v>
      </c>
      <c r="U2952" s="2">
        <f t="shared" si="152"/>
        <v>0</v>
      </c>
    </row>
    <row r="2953" spans="1:21" ht="15" x14ac:dyDescent="0.25">
      <c r="A2953" s="49" t="s">
        <v>6845</v>
      </c>
      <c r="B2953" s="50" t="s">
        <v>5903</v>
      </c>
      <c r="C2953" s="50" t="s">
        <v>5904</v>
      </c>
      <c r="D2953" s="57" t="s">
        <v>7378</v>
      </c>
      <c r="E2953" s="51">
        <v>113.5</v>
      </c>
      <c r="F2953" s="51">
        <v>5225132.5599699998</v>
      </c>
      <c r="G2953" s="42">
        <f t="shared" si="151"/>
        <v>200.96663692192308</v>
      </c>
      <c r="H2953" s="43">
        <f t="shared" si="150"/>
        <v>46036.410219999998</v>
      </c>
      <c r="I2953" s="57" t="s">
        <v>7381</v>
      </c>
      <c r="J2953" s="58">
        <v>113.5</v>
      </c>
      <c r="K2953" s="58">
        <v>5225132.5599699998</v>
      </c>
      <c r="L2953" s="57" t="s">
        <v>7420</v>
      </c>
      <c r="M2953" s="57" t="s">
        <v>7418</v>
      </c>
      <c r="N2953" t="s">
        <v>10937</v>
      </c>
      <c r="O2953" s="1"/>
      <c r="P2953" s="1"/>
      <c r="Q2953" s="1"/>
      <c r="R2953" s="1"/>
      <c r="S2953" s="1"/>
      <c r="T2953" s="2">
        <v>113.5</v>
      </c>
      <c r="U2953" s="2">
        <f t="shared" si="152"/>
        <v>0</v>
      </c>
    </row>
    <row r="2954" spans="1:21" ht="15" x14ac:dyDescent="0.25">
      <c r="A2954" s="49" t="s">
        <v>6845</v>
      </c>
      <c r="B2954" s="50" t="s">
        <v>5905</v>
      </c>
      <c r="C2954" s="50" t="s">
        <v>5906</v>
      </c>
      <c r="D2954" s="57" t="s">
        <v>7378</v>
      </c>
      <c r="E2954" s="51">
        <v>521.5</v>
      </c>
      <c r="F2954" s="51">
        <v>11255963.409761</v>
      </c>
      <c r="G2954" s="42">
        <f t="shared" si="151"/>
        <v>432.92166960619232</v>
      </c>
      <c r="H2954" s="43">
        <f t="shared" si="150"/>
        <v>21583.822454000001</v>
      </c>
      <c r="I2954" s="57" t="s">
        <v>7381</v>
      </c>
      <c r="J2954" s="58">
        <v>521.5</v>
      </c>
      <c r="K2954" s="58">
        <v>11255963.409761</v>
      </c>
      <c r="L2954" s="57" t="s">
        <v>7420</v>
      </c>
      <c r="M2954" s="57" t="s">
        <v>7418</v>
      </c>
      <c r="N2954" t="s">
        <v>10937</v>
      </c>
      <c r="O2954" s="1"/>
      <c r="P2954" s="1"/>
      <c r="Q2954" s="1"/>
      <c r="R2954" s="1"/>
      <c r="S2954" s="1"/>
      <c r="T2954" s="2">
        <v>521.5</v>
      </c>
      <c r="U2954" s="2">
        <f t="shared" si="152"/>
        <v>0</v>
      </c>
    </row>
    <row r="2955" spans="1:21" ht="15" x14ac:dyDescent="0.25">
      <c r="A2955" s="49" t="s">
        <v>6845</v>
      </c>
      <c r="B2955" s="50" t="s">
        <v>5907</v>
      </c>
      <c r="C2955" s="50" t="s">
        <v>5908</v>
      </c>
      <c r="D2955" s="57" t="s">
        <v>7378</v>
      </c>
      <c r="E2955" s="51">
        <v>186.5</v>
      </c>
      <c r="F2955" s="51">
        <v>9660034.3699370008</v>
      </c>
      <c r="G2955" s="42">
        <f t="shared" si="151"/>
        <v>371.53978345911543</v>
      </c>
      <c r="H2955" s="43">
        <f t="shared" si="150"/>
        <v>51796.430938000005</v>
      </c>
      <c r="I2955" s="57" t="s">
        <v>7381</v>
      </c>
      <c r="J2955" s="58">
        <v>186.5</v>
      </c>
      <c r="K2955" s="58">
        <v>9660034.3699369989</v>
      </c>
      <c r="L2955" s="57" t="s">
        <v>7420</v>
      </c>
      <c r="M2955" s="57" t="s">
        <v>7418</v>
      </c>
      <c r="N2955" t="s">
        <v>10937</v>
      </c>
      <c r="O2955" s="1"/>
      <c r="P2955" s="1"/>
      <c r="Q2955" s="1"/>
      <c r="R2955" s="1"/>
      <c r="S2955" s="1"/>
      <c r="T2955" s="2">
        <v>186.5</v>
      </c>
      <c r="U2955" s="2">
        <f t="shared" si="152"/>
        <v>0</v>
      </c>
    </row>
    <row r="2956" spans="1:21" ht="15" x14ac:dyDescent="0.25">
      <c r="A2956" s="49" t="s">
        <v>6845</v>
      </c>
      <c r="B2956" s="50" t="s">
        <v>5909</v>
      </c>
      <c r="C2956" s="50" t="s">
        <v>5910</v>
      </c>
      <c r="D2956" s="57" t="s">
        <v>7378</v>
      </c>
      <c r="E2956" s="51">
        <v>228.5</v>
      </c>
      <c r="F2956" s="51">
        <v>13260458.750011999</v>
      </c>
      <c r="G2956" s="42">
        <f t="shared" si="151"/>
        <v>510.01764423123075</v>
      </c>
      <c r="H2956" s="43">
        <f t="shared" si="150"/>
        <v>58032.642231999998</v>
      </c>
      <c r="I2956" s="57" t="s">
        <v>7381</v>
      </c>
      <c r="J2956" s="58">
        <v>228.5</v>
      </c>
      <c r="K2956" s="58">
        <v>13260458.750011999</v>
      </c>
      <c r="L2956" s="57" t="s">
        <v>7420</v>
      </c>
      <c r="M2956" s="57" t="s">
        <v>7418</v>
      </c>
      <c r="N2956" t="s">
        <v>10937</v>
      </c>
      <c r="O2956" s="1"/>
      <c r="P2956" s="1"/>
      <c r="Q2956" s="1"/>
      <c r="R2956" s="1"/>
      <c r="S2956" s="1"/>
      <c r="T2956" s="2">
        <v>228.5</v>
      </c>
      <c r="U2956" s="2">
        <f t="shared" si="152"/>
        <v>0</v>
      </c>
    </row>
    <row r="2957" spans="1:21" ht="15" x14ac:dyDescent="0.25">
      <c r="A2957" s="49" t="s">
        <v>6845</v>
      </c>
      <c r="B2957" s="50" t="s">
        <v>5911</v>
      </c>
      <c r="C2957" s="50" t="s">
        <v>5912</v>
      </c>
      <c r="D2957" s="57" t="s">
        <v>7378</v>
      </c>
      <c r="E2957" s="51">
        <v>344.5</v>
      </c>
      <c r="F2957" s="51">
        <v>22074958.839921001</v>
      </c>
      <c r="G2957" s="42">
        <f t="shared" si="151"/>
        <v>849.03687845850004</v>
      </c>
      <c r="H2957" s="43">
        <f t="shared" si="150"/>
        <v>64078.254978000004</v>
      </c>
      <c r="I2957" s="57" t="s">
        <v>7381</v>
      </c>
      <c r="J2957" s="58">
        <v>344.5</v>
      </c>
      <c r="K2957" s="58">
        <v>22074958.839920998</v>
      </c>
      <c r="L2957" s="57" t="s">
        <v>7420</v>
      </c>
      <c r="M2957" s="57" t="s">
        <v>7418</v>
      </c>
      <c r="N2957" t="s">
        <v>10937</v>
      </c>
      <c r="O2957" s="1"/>
      <c r="P2957" s="1"/>
      <c r="Q2957" s="1"/>
      <c r="R2957" s="1"/>
      <c r="S2957" s="1"/>
      <c r="T2957" s="2">
        <v>344.5</v>
      </c>
      <c r="U2957" s="2">
        <f t="shared" si="152"/>
        <v>0</v>
      </c>
    </row>
    <row r="2958" spans="1:21" ht="15" x14ac:dyDescent="0.25">
      <c r="A2958" s="49" t="s">
        <v>6845</v>
      </c>
      <c r="B2958" s="50" t="s">
        <v>5913</v>
      </c>
      <c r="C2958" s="50" t="s">
        <v>5914</v>
      </c>
      <c r="D2958" s="57" t="s">
        <v>7378</v>
      </c>
      <c r="E2958" s="51">
        <v>194.5</v>
      </c>
      <c r="F2958" s="51">
        <v>10585909.76007</v>
      </c>
      <c r="G2958" s="42">
        <f t="shared" si="151"/>
        <v>407.15037538730769</v>
      </c>
      <c r="H2958" s="43">
        <f t="shared" si="150"/>
        <v>54426.271260000001</v>
      </c>
      <c r="I2958" s="57" t="s">
        <v>7381</v>
      </c>
      <c r="J2958" s="58">
        <v>194.5</v>
      </c>
      <c r="K2958" s="58">
        <v>10585909.76007</v>
      </c>
      <c r="L2958" s="57" t="s">
        <v>7420</v>
      </c>
      <c r="M2958" s="57" t="s">
        <v>7418</v>
      </c>
      <c r="N2958" t="s">
        <v>10937</v>
      </c>
      <c r="O2958" s="1"/>
      <c r="P2958" s="1"/>
      <c r="Q2958" s="1"/>
      <c r="R2958" s="1"/>
      <c r="S2958" s="1"/>
      <c r="T2958" s="2">
        <v>194.5</v>
      </c>
      <c r="U2958" s="2">
        <f t="shared" si="152"/>
        <v>0</v>
      </c>
    </row>
    <row r="2959" spans="1:21" ht="15" x14ac:dyDescent="0.25">
      <c r="A2959" s="49" t="s">
        <v>6845</v>
      </c>
      <c r="B2959" s="50" t="s">
        <v>5915</v>
      </c>
      <c r="C2959" s="50" t="s">
        <v>5916</v>
      </c>
      <c r="D2959" s="57" t="s">
        <v>7378</v>
      </c>
      <c r="E2959" s="51">
        <v>283.5</v>
      </c>
      <c r="F2959" s="51">
        <v>12455512.3801395</v>
      </c>
      <c r="G2959" s="42">
        <f t="shared" si="151"/>
        <v>479.05816846690385</v>
      </c>
      <c r="H2959" s="43">
        <f t="shared" si="150"/>
        <v>43934.787937000001</v>
      </c>
      <c r="I2959" s="57" t="s">
        <v>7381</v>
      </c>
      <c r="J2959" s="58">
        <v>283.5</v>
      </c>
      <c r="K2959" s="58">
        <v>12455512.3801395</v>
      </c>
      <c r="L2959" s="57" t="s">
        <v>7420</v>
      </c>
      <c r="M2959" s="57" t="s">
        <v>7418</v>
      </c>
      <c r="N2959" t="s">
        <v>10937</v>
      </c>
      <c r="O2959" s="1"/>
      <c r="P2959" s="1"/>
      <c r="Q2959" s="1"/>
      <c r="R2959" s="1"/>
      <c r="S2959" s="1"/>
      <c r="T2959" s="2">
        <v>283.5</v>
      </c>
      <c r="U2959" s="2">
        <f t="shared" si="152"/>
        <v>0</v>
      </c>
    </row>
    <row r="2960" spans="1:21" ht="15" x14ac:dyDescent="0.25">
      <c r="A2960" s="49" t="s">
        <v>6845</v>
      </c>
      <c r="B2960" s="50" t="s">
        <v>5917</v>
      </c>
      <c r="C2960" s="50" t="s">
        <v>5918</v>
      </c>
      <c r="D2960" s="57" t="s">
        <v>7378</v>
      </c>
      <c r="E2960" s="51">
        <v>358</v>
      </c>
      <c r="F2960" s="51">
        <v>23468406.02008</v>
      </c>
      <c r="G2960" s="42">
        <f t="shared" si="151"/>
        <v>902.63100077230774</v>
      </c>
      <c r="H2960" s="43">
        <f t="shared" si="150"/>
        <v>65554.206760000001</v>
      </c>
      <c r="I2960" s="57" t="s">
        <v>7381</v>
      </c>
      <c r="J2960" s="58">
        <v>358</v>
      </c>
      <c r="K2960" s="58">
        <v>23468406.02008</v>
      </c>
      <c r="L2960" s="57" t="s">
        <v>7420</v>
      </c>
      <c r="M2960" s="57" t="s">
        <v>7418</v>
      </c>
      <c r="N2960" t="s">
        <v>10937</v>
      </c>
      <c r="O2960" s="1"/>
      <c r="P2960" s="1"/>
      <c r="Q2960" s="1"/>
      <c r="R2960" s="1"/>
      <c r="S2960" s="1"/>
      <c r="T2960" s="2">
        <v>358</v>
      </c>
      <c r="U2960" s="2">
        <f t="shared" si="152"/>
        <v>0</v>
      </c>
    </row>
    <row r="2961" spans="1:21" ht="15" x14ac:dyDescent="0.25">
      <c r="A2961" s="49" t="s">
        <v>6845</v>
      </c>
      <c r="B2961" s="50" t="s">
        <v>5919</v>
      </c>
      <c r="C2961" s="50" t="s">
        <v>5920</v>
      </c>
      <c r="D2961" s="57" t="s">
        <v>7378</v>
      </c>
      <c r="E2961" s="51">
        <v>23.5</v>
      </c>
      <c r="F2961" s="51">
        <v>907671.78000399994</v>
      </c>
      <c r="G2961" s="42">
        <f t="shared" si="151"/>
        <v>34.910453077076923</v>
      </c>
      <c r="H2961" s="43">
        <f t="shared" si="150"/>
        <v>38624.331063999998</v>
      </c>
      <c r="I2961" s="57" t="s">
        <v>7381</v>
      </c>
      <c r="J2961" s="58">
        <v>23.5</v>
      </c>
      <c r="K2961" s="58">
        <v>907671.78000399994</v>
      </c>
      <c r="L2961" s="57" t="s">
        <v>7420</v>
      </c>
      <c r="M2961" s="57" t="s">
        <v>7418</v>
      </c>
      <c r="N2961" t="s">
        <v>10937</v>
      </c>
      <c r="O2961" s="1"/>
      <c r="P2961" s="1"/>
      <c r="Q2961" s="1"/>
      <c r="R2961" s="1"/>
      <c r="S2961" s="1"/>
      <c r="T2961" s="2">
        <v>23.5</v>
      </c>
      <c r="U2961" s="2">
        <f t="shared" si="152"/>
        <v>0</v>
      </c>
    </row>
    <row r="2962" spans="1:21" ht="15" x14ac:dyDescent="0.25">
      <c r="A2962" s="49" t="s">
        <v>6845</v>
      </c>
      <c r="B2962" s="50" t="s">
        <v>5921</v>
      </c>
      <c r="C2962" s="50" t="s">
        <v>5922</v>
      </c>
      <c r="D2962" s="57" t="s">
        <v>7378</v>
      </c>
      <c r="E2962" s="51">
        <v>48</v>
      </c>
      <c r="F2962" s="51">
        <v>1214780.22</v>
      </c>
      <c r="G2962" s="42">
        <f t="shared" si="151"/>
        <v>46.722316153846151</v>
      </c>
      <c r="H2962" s="43">
        <f t="shared" si="150"/>
        <v>25307.921249999999</v>
      </c>
      <c r="I2962" s="57" t="s">
        <v>7381</v>
      </c>
      <c r="J2962" s="58">
        <v>48</v>
      </c>
      <c r="K2962" s="58">
        <v>1214780.22</v>
      </c>
      <c r="L2962" s="57" t="s">
        <v>7420</v>
      </c>
      <c r="M2962" s="57" t="s">
        <v>7418</v>
      </c>
      <c r="N2962" t="s">
        <v>10937</v>
      </c>
      <c r="O2962" s="1"/>
      <c r="P2962" s="1"/>
      <c r="Q2962" s="1"/>
      <c r="R2962" s="1"/>
      <c r="S2962" s="1"/>
      <c r="T2962" s="2">
        <v>48</v>
      </c>
      <c r="U2962" s="2">
        <f t="shared" si="152"/>
        <v>0</v>
      </c>
    </row>
    <row r="2963" spans="1:21" ht="15" x14ac:dyDescent="0.25">
      <c r="A2963" s="49" t="s">
        <v>6845</v>
      </c>
      <c r="B2963" s="50" t="s">
        <v>5923</v>
      </c>
      <c r="C2963" s="50" t="s">
        <v>5924</v>
      </c>
      <c r="D2963" s="57" t="s">
        <v>7378</v>
      </c>
      <c r="E2963" s="51">
        <v>93.5</v>
      </c>
      <c r="F2963" s="51">
        <v>9642779.7300285008</v>
      </c>
      <c r="G2963" s="42">
        <f t="shared" si="151"/>
        <v>370.87614346263467</v>
      </c>
      <c r="H2963" s="43">
        <f t="shared" si="150"/>
        <v>103131.33401100001</v>
      </c>
      <c r="I2963" s="57" t="s">
        <v>7381</v>
      </c>
      <c r="J2963" s="58">
        <v>93.5</v>
      </c>
      <c r="K2963" s="58">
        <v>9642779.7300284989</v>
      </c>
      <c r="L2963" s="57" t="s">
        <v>7420</v>
      </c>
      <c r="M2963" s="57" t="s">
        <v>7418</v>
      </c>
      <c r="N2963" t="s">
        <v>10937</v>
      </c>
      <c r="O2963" s="1"/>
      <c r="P2963" s="1"/>
      <c r="Q2963" s="1"/>
      <c r="R2963" s="1"/>
      <c r="S2963" s="1"/>
      <c r="T2963" s="2">
        <v>93.5</v>
      </c>
      <c r="U2963" s="2">
        <f t="shared" si="152"/>
        <v>0</v>
      </c>
    </row>
    <row r="2964" spans="1:21" ht="15" x14ac:dyDescent="0.25">
      <c r="A2964" s="49" t="s">
        <v>6845</v>
      </c>
      <c r="B2964" s="50" t="s">
        <v>5925</v>
      </c>
      <c r="C2964" s="50" t="s">
        <v>5926</v>
      </c>
      <c r="D2964" s="57" t="s">
        <v>7378</v>
      </c>
      <c r="E2964" s="51">
        <v>210</v>
      </c>
      <c r="F2964" s="51">
        <v>22616130.290040001</v>
      </c>
      <c r="G2964" s="42">
        <f t="shared" si="151"/>
        <v>869.85116500153856</v>
      </c>
      <c r="H2964" s="43">
        <f t="shared" si="150"/>
        <v>107695.85852400001</v>
      </c>
      <c r="I2964" s="57" t="s">
        <v>7381</v>
      </c>
      <c r="J2964" s="58">
        <v>210</v>
      </c>
      <c r="K2964" s="58">
        <v>22616130.290040001</v>
      </c>
      <c r="L2964" s="57" t="s">
        <v>7420</v>
      </c>
      <c r="M2964" s="57" t="s">
        <v>7418</v>
      </c>
      <c r="N2964" t="s">
        <v>10937</v>
      </c>
      <c r="O2964" s="1"/>
      <c r="P2964" s="1"/>
      <c r="Q2964" s="1"/>
      <c r="R2964" s="1"/>
      <c r="S2964" s="1"/>
      <c r="T2964" s="2">
        <v>210</v>
      </c>
      <c r="U2964" s="2">
        <f t="shared" si="152"/>
        <v>0</v>
      </c>
    </row>
    <row r="2965" spans="1:21" ht="15" x14ac:dyDescent="0.25">
      <c r="A2965" s="49" t="s">
        <v>6845</v>
      </c>
      <c r="B2965" s="50" t="s">
        <v>5927</v>
      </c>
      <c r="C2965" s="50" t="s">
        <v>5928</v>
      </c>
      <c r="D2965" s="57" t="s">
        <v>7378</v>
      </c>
      <c r="E2965" s="51">
        <v>110</v>
      </c>
      <c r="F2965" s="51">
        <v>8640396.4200400002</v>
      </c>
      <c r="G2965" s="42">
        <f t="shared" si="151"/>
        <v>332.3229392323077</v>
      </c>
      <c r="H2965" s="43">
        <f t="shared" si="150"/>
        <v>78549.058363999997</v>
      </c>
      <c r="I2965" s="57" t="s">
        <v>7381</v>
      </c>
      <c r="J2965" s="58">
        <v>110</v>
      </c>
      <c r="K2965" s="58">
        <v>8640396.4200400002</v>
      </c>
      <c r="L2965" s="57" t="s">
        <v>7420</v>
      </c>
      <c r="M2965" s="57" t="s">
        <v>7418</v>
      </c>
      <c r="N2965" t="s">
        <v>10937</v>
      </c>
      <c r="O2965" s="1"/>
      <c r="P2965" s="1"/>
      <c r="Q2965" s="1"/>
      <c r="R2965" s="1"/>
      <c r="S2965" s="1"/>
      <c r="T2965" s="2">
        <v>110</v>
      </c>
      <c r="U2965" s="2">
        <f t="shared" si="152"/>
        <v>0</v>
      </c>
    </row>
    <row r="2966" spans="1:21" ht="15" x14ac:dyDescent="0.25">
      <c r="A2966" s="49" t="s">
        <v>6845</v>
      </c>
      <c r="B2966" s="50" t="s">
        <v>5929</v>
      </c>
      <c r="C2966" s="50" t="s">
        <v>5930</v>
      </c>
      <c r="D2966" s="57" t="s">
        <v>7378</v>
      </c>
      <c r="E2966" s="51">
        <v>248.5</v>
      </c>
      <c r="F2966" s="51">
        <v>18998508.679909501</v>
      </c>
      <c r="G2966" s="42">
        <f t="shared" si="151"/>
        <v>730.71187230421162</v>
      </c>
      <c r="H2966" s="43">
        <f t="shared" si="150"/>
        <v>76452.751227000001</v>
      </c>
      <c r="I2966" s="57" t="s">
        <v>7381</v>
      </c>
      <c r="J2966" s="58">
        <v>248.5</v>
      </c>
      <c r="K2966" s="58">
        <v>18998508.679909497</v>
      </c>
      <c r="L2966" s="57" t="s">
        <v>7420</v>
      </c>
      <c r="M2966" s="57" t="s">
        <v>7418</v>
      </c>
      <c r="N2966" t="s">
        <v>10937</v>
      </c>
      <c r="O2966" s="1"/>
      <c r="P2966" s="1"/>
      <c r="Q2966" s="1"/>
      <c r="R2966" s="1"/>
      <c r="S2966" s="1"/>
      <c r="T2966" s="2">
        <v>248.5</v>
      </c>
      <c r="U2966" s="2">
        <f t="shared" si="152"/>
        <v>0</v>
      </c>
    </row>
    <row r="2967" spans="1:21" ht="15" x14ac:dyDescent="0.25">
      <c r="A2967" s="49" t="s">
        <v>6845</v>
      </c>
      <c r="B2967" s="50" t="s">
        <v>5931</v>
      </c>
      <c r="C2967" s="50" t="s">
        <v>5932</v>
      </c>
      <c r="D2967" s="57" t="s">
        <v>7378</v>
      </c>
      <c r="E2967" s="51">
        <v>85.5</v>
      </c>
      <c r="F2967" s="51">
        <v>2847012.3000269998</v>
      </c>
      <c r="G2967" s="42">
        <f t="shared" si="151"/>
        <v>109.50047307796153</v>
      </c>
      <c r="H2967" s="43">
        <f t="shared" si="150"/>
        <v>33298.389473999996</v>
      </c>
      <c r="I2967" s="57" t="s">
        <v>7381</v>
      </c>
      <c r="J2967" s="58">
        <v>85.5</v>
      </c>
      <c r="K2967" s="58">
        <v>2847012.3000270007</v>
      </c>
      <c r="L2967" s="57" t="s">
        <v>7420</v>
      </c>
      <c r="M2967" s="57" t="s">
        <v>7418</v>
      </c>
      <c r="N2967" t="s">
        <v>10937</v>
      </c>
      <c r="O2967" s="1"/>
      <c r="P2967" s="1"/>
      <c r="Q2967" s="1"/>
      <c r="R2967" s="1"/>
      <c r="S2967" s="1"/>
      <c r="T2967" s="2">
        <v>85.5</v>
      </c>
      <c r="U2967" s="2">
        <f t="shared" si="152"/>
        <v>0</v>
      </c>
    </row>
    <row r="2968" spans="1:21" ht="15" x14ac:dyDescent="0.25">
      <c r="A2968" s="49" t="s">
        <v>6845</v>
      </c>
      <c r="B2968" s="50" t="s">
        <v>5933</v>
      </c>
      <c r="C2968" s="50" t="s">
        <v>5934</v>
      </c>
      <c r="D2968" s="57" t="s">
        <v>7378</v>
      </c>
      <c r="E2968" s="51">
        <v>200.5</v>
      </c>
      <c r="F2968" s="51">
        <v>11455332.7299385</v>
      </c>
      <c r="G2968" s="42">
        <f t="shared" si="151"/>
        <v>440.58972038224999</v>
      </c>
      <c r="H2968" s="43">
        <f t="shared" si="150"/>
        <v>57133.829076999995</v>
      </c>
      <c r="I2968" s="57" t="s">
        <v>7381</v>
      </c>
      <c r="J2968" s="58">
        <v>200.5</v>
      </c>
      <c r="K2968" s="58">
        <v>11455332.7299385</v>
      </c>
      <c r="L2968" s="57" t="s">
        <v>7420</v>
      </c>
      <c r="M2968" s="57" t="s">
        <v>7418</v>
      </c>
      <c r="N2968" t="s">
        <v>10937</v>
      </c>
      <c r="O2968" s="1"/>
      <c r="P2968" s="1"/>
      <c r="Q2968" s="1"/>
      <c r="R2968" s="1"/>
      <c r="S2968" s="1"/>
      <c r="T2968" s="2">
        <v>200.5</v>
      </c>
      <c r="U2968" s="2">
        <f t="shared" si="152"/>
        <v>0</v>
      </c>
    </row>
    <row r="2969" spans="1:21" ht="15" x14ac:dyDescent="0.25">
      <c r="A2969" s="49" t="s">
        <v>6845</v>
      </c>
      <c r="B2969" s="50" t="s">
        <v>5935</v>
      </c>
      <c r="C2969" s="50" t="s">
        <v>5936</v>
      </c>
      <c r="D2969" s="57" t="s">
        <v>7378</v>
      </c>
      <c r="E2969" s="51">
        <v>142.5</v>
      </c>
      <c r="F2969" s="51">
        <v>10054607.440035</v>
      </c>
      <c r="G2969" s="42">
        <f t="shared" si="151"/>
        <v>386.71567077057693</v>
      </c>
      <c r="H2969" s="43">
        <f t="shared" si="150"/>
        <v>70558.648702000006</v>
      </c>
      <c r="I2969" s="57" t="s">
        <v>7381</v>
      </c>
      <c r="J2969" s="58">
        <v>142.5</v>
      </c>
      <c r="K2969" s="58">
        <v>10054607.440035</v>
      </c>
      <c r="L2969" s="57" t="s">
        <v>7420</v>
      </c>
      <c r="M2969" s="57" t="s">
        <v>7418</v>
      </c>
      <c r="N2969" t="s">
        <v>10937</v>
      </c>
      <c r="O2969" s="1"/>
      <c r="P2969" s="1"/>
      <c r="Q2969" s="1"/>
      <c r="R2969" s="1"/>
      <c r="S2969" s="1"/>
      <c r="T2969" s="2">
        <v>142.5</v>
      </c>
      <c r="U2969" s="2">
        <f t="shared" si="152"/>
        <v>0</v>
      </c>
    </row>
    <row r="2970" spans="1:21" ht="15" x14ac:dyDescent="0.25">
      <c r="A2970" s="49" t="s">
        <v>6845</v>
      </c>
      <c r="B2970" s="50" t="s">
        <v>5937</v>
      </c>
      <c r="C2970" s="50" t="s">
        <v>5938</v>
      </c>
      <c r="D2970" s="57" t="s">
        <v>7378</v>
      </c>
      <c r="E2970" s="51">
        <v>209</v>
      </c>
      <c r="F2970" s="51">
        <v>20812560.480018999</v>
      </c>
      <c r="G2970" s="42">
        <f t="shared" si="151"/>
        <v>800.48309538534613</v>
      </c>
      <c r="H2970" s="43">
        <f t="shared" si="150"/>
        <v>99581.629090999995</v>
      </c>
      <c r="I2970" s="57" t="s">
        <v>7381</v>
      </c>
      <c r="J2970" s="58">
        <v>209</v>
      </c>
      <c r="K2970" s="58">
        <v>20812560.480018999</v>
      </c>
      <c r="L2970" s="57" t="s">
        <v>7420</v>
      </c>
      <c r="M2970" s="57" t="s">
        <v>7418</v>
      </c>
      <c r="N2970" t="s">
        <v>10937</v>
      </c>
      <c r="O2970" s="1"/>
      <c r="P2970" s="1"/>
      <c r="Q2970" s="1"/>
      <c r="R2970" s="1"/>
      <c r="S2970" s="1"/>
      <c r="T2970" s="2">
        <v>209</v>
      </c>
      <c r="U2970" s="2">
        <f t="shared" si="152"/>
        <v>0</v>
      </c>
    </row>
    <row r="2971" spans="1:21" ht="15" x14ac:dyDescent="0.25">
      <c r="A2971" s="49" t="s">
        <v>6845</v>
      </c>
      <c r="B2971" s="50" t="s">
        <v>5939</v>
      </c>
      <c r="C2971" s="50" t="s">
        <v>5940</v>
      </c>
      <c r="D2971" s="57" t="s">
        <v>7378</v>
      </c>
      <c r="E2971" s="51">
        <v>147</v>
      </c>
      <c r="F2971" s="51">
        <v>8136234.3399750004</v>
      </c>
      <c r="G2971" s="42">
        <f t="shared" si="151"/>
        <v>312.93208999903845</v>
      </c>
      <c r="H2971" s="43">
        <f t="shared" si="150"/>
        <v>55348.532925</v>
      </c>
      <c r="I2971" s="57" t="s">
        <v>7381</v>
      </c>
      <c r="J2971" s="58">
        <v>147</v>
      </c>
      <c r="K2971" s="58">
        <v>8136234.3399750004</v>
      </c>
      <c r="L2971" s="57" t="s">
        <v>7420</v>
      </c>
      <c r="M2971" s="57" t="s">
        <v>7418</v>
      </c>
      <c r="N2971" t="s">
        <v>10937</v>
      </c>
      <c r="O2971" s="1"/>
      <c r="P2971" s="1"/>
      <c r="Q2971" s="1"/>
      <c r="R2971" s="1"/>
      <c r="S2971" s="1"/>
      <c r="T2971" s="2">
        <v>147</v>
      </c>
      <c r="U2971" s="2">
        <f t="shared" si="152"/>
        <v>0</v>
      </c>
    </row>
    <row r="2972" spans="1:21" ht="15" x14ac:dyDescent="0.25">
      <c r="A2972" s="49" t="s">
        <v>6845</v>
      </c>
      <c r="B2972" s="50" t="s">
        <v>5941</v>
      </c>
      <c r="C2972" s="50" t="s">
        <v>5942</v>
      </c>
      <c r="D2972" s="57" t="s">
        <v>7378</v>
      </c>
      <c r="E2972" s="51">
        <v>170</v>
      </c>
      <c r="F2972" s="51">
        <v>9947323.4899599999</v>
      </c>
      <c r="G2972" s="42">
        <f t="shared" si="151"/>
        <v>382.58936499846152</v>
      </c>
      <c r="H2972" s="43">
        <f t="shared" si="150"/>
        <v>58513.667587999997</v>
      </c>
      <c r="I2972" s="57" t="s">
        <v>7381</v>
      </c>
      <c r="J2972" s="58">
        <v>170</v>
      </c>
      <c r="K2972" s="58">
        <v>9947323.4899599999</v>
      </c>
      <c r="L2972" s="57" t="s">
        <v>7420</v>
      </c>
      <c r="M2972" s="57" t="s">
        <v>7418</v>
      </c>
      <c r="N2972" t="s">
        <v>10937</v>
      </c>
      <c r="O2972" s="1"/>
      <c r="P2972" s="1"/>
      <c r="Q2972" s="1"/>
      <c r="R2972" s="1"/>
      <c r="S2972" s="1"/>
      <c r="T2972" s="2">
        <v>170</v>
      </c>
      <c r="U2972" s="2">
        <f t="shared" si="152"/>
        <v>0</v>
      </c>
    </row>
    <row r="2973" spans="1:21" ht="15" x14ac:dyDescent="0.25">
      <c r="A2973" s="49" t="s">
        <v>6845</v>
      </c>
      <c r="B2973" s="50" t="s">
        <v>5943</v>
      </c>
      <c r="C2973" s="50" t="s">
        <v>5944</v>
      </c>
      <c r="D2973" s="57" t="s">
        <v>7378</v>
      </c>
      <c r="E2973" s="51">
        <v>405</v>
      </c>
      <c r="F2973" s="51">
        <v>6787681.0701299999</v>
      </c>
      <c r="G2973" s="42">
        <f t="shared" si="151"/>
        <v>261.06465654346152</v>
      </c>
      <c r="H2973" s="43">
        <f t="shared" si="150"/>
        <v>16759.706345999999</v>
      </c>
      <c r="I2973" s="57" t="s">
        <v>7381</v>
      </c>
      <c r="J2973" s="58">
        <v>405</v>
      </c>
      <c r="K2973" s="58">
        <v>6787681.0701299999</v>
      </c>
      <c r="L2973" s="57" t="s">
        <v>7420</v>
      </c>
      <c r="M2973" s="57" t="s">
        <v>7418</v>
      </c>
      <c r="N2973" t="s">
        <v>10937</v>
      </c>
      <c r="O2973" s="1"/>
      <c r="P2973" s="1"/>
      <c r="Q2973" s="1"/>
      <c r="R2973" s="1"/>
      <c r="S2973" s="1"/>
      <c r="T2973" s="2">
        <v>405</v>
      </c>
      <c r="U2973" s="2">
        <f t="shared" si="152"/>
        <v>0</v>
      </c>
    </row>
    <row r="2974" spans="1:21" ht="15" x14ac:dyDescent="0.25">
      <c r="A2974" s="49" t="s">
        <v>6845</v>
      </c>
      <c r="B2974" s="50" t="s">
        <v>5945</v>
      </c>
      <c r="C2974" s="50" t="s">
        <v>5946</v>
      </c>
      <c r="D2974" s="57" t="s">
        <v>7378</v>
      </c>
      <c r="E2974" s="51">
        <v>235.5</v>
      </c>
      <c r="F2974" s="51">
        <v>3249794.0499630002</v>
      </c>
      <c r="G2974" s="42">
        <f t="shared" si="151"/>
        <v>124.99207884473078</v>
      </c>
      <c r="H2974" s="43">
        <f t="shared" si="150"/>
        <v>13799.550106000001</v>
      </c>
      <c r="I2974" s="57" t="s">
        <v>7381</v>
      </c>
      <c r="J2974" s="58">
        <v>235.5</v>
      </c>
      <c r="K2974" s="58">
        <v>3249794.0499630002</v>
      </c>
      <c r="L2974" s="57" t="s">
        <v>7420</v>
      </c>
      <c r="M2974" s="57" t="s">
        <v>7418</v>
      </c>
      <c r="N2974" t="s">
        <v>10937</v>
      </c>
      <c r="O2974" s="1"/>
      <c r="P2974" s="1"/>
      <c r="Q2974" s="1"/>
      <c r="R2974" s="1"/>
      <c r="S2974" s="1"/>
      <c r="T2974" s="2">
        <v>235.5</v>
      </c>
      <c r="U2974" s="2">
        <f t="shared" si="152"/>
        <v>0</v>
      </c>
    </row>
    <row r="2975" spans="1:21" ht="15" x14ac:dyDescent="0.25">
      <c r="A2975" s="49" t="s">
        <v>6845</v>
      </c>
      <c r="B2975" s="50" t="s">
        <v>5947</v>
      </c>
      <c r="C2975" s="50" t="s">
        <v>5948</v>
      </c>
      <c r="D2975" s="57" t="s">
        <v>7378</v>
      </c>
      <c r="E2975" s="51">
        <v>435</v>
      </c>
      <c r="F2975" s="51">
        <v>2270075.3600099999</v>
      </c>
      <c r="G2975" s="42">
        <f t="shared" si="151"/>
        <v>87.310590769615388</v>
      </c>
      <c r="H2975" s="43">
        <f t="shared" si="150"/>
        <v>5218.5640459999995</v>
      </c>
      <c r="I2975" s="57" t="s">
        <v>7381</v>
      </c>
      <c r="J2975" s="58">
        <v>435</v>
      </c>
      <c r="K2975" s="58">
        <v>2270075.3600099999</v>
      </c>
      <c r="L2975" s="57" t="s">
        <v>7420</v>
      </c>
      <c r="M2975" s="57" t="s">
        <v>7418</v>
      </c>
      <c r="N2975" t="s">
        <v>10937</v>
      </c>
      <c r="O2975" s="1"/>
      <c r="P2975" s="1"/>
      <c r="Q2975" s="1"/>
      <c r="R2975" s="1"/>
      <c r="S2975" s="1"/>
      <c r="T2975" s="2">
        <v>435</v>
      </c>
      <c r="U2975" s="2">
        <f t="shared" si="152"/>
        <v>0</v>
      </c>
    </row>
    <row r="2976" spans="1:21" ht="15" x14ac:dyDescent="0.25">
      <c r="A2976" s="49" t="s">
        <v>6845</v>
      </c>
      <c r="B2976" s="50" t="s">
        <v>5949</v>
      </c>
      <c r="C2976" s="50" t="s">
        <v>5950</v>
      </c>
      <c r="D2976" s="57" t="s">
        <v>7378</v>
      </c>
      <c r="E2976" s="51">
        <v>442</v>
      </c>
      <c r="F2976" s="51">
        <v>6039656.290174</v>
      </c>
      <c r="G2976" s="42">
        <f t="shared" si="151"/>
        <v>232.29447269900001</v>
      </c>
      <c r="H2976" s="43">
        <f t="shared" si="150"/>
        <v>13664.380746999999</v>
      </c>
      <c r="I2976" s="57" t="s">
        <v>7381</v>
      </c>
      <c r="J2976" s="58">
        <v>442</v>
      </c>
      <c r="K2976" s="58">
        <v>6039656.290174</v>
      </c>
      <c r="L2976" s="57" t="s">
        <v>7420</v>
      </c>
      <c r="M2976" s="57" t="s">
        <v>7418</v>
      </c>
      <c r="N2976" t="s">
        <v>10937</v>
      </c>
      <c r="O2976" s="1"/>
      <c r="P2976" s="1"/>
      <c r="Q2976" s="1"/>
      <c r="R2976" s="1"/>
      <c r="S2976" s="1"/>
      <c r="T2976" s="2">
        <v>442</v>
      </c>
      <c r="U2976" s="2">
        <f t="shared" si="152"/>
        <v>0</v>
      </c>
    </row>
    <row r="2977" spans="1:21" ht="15" x14ac:dyDescent="0.25">
      <c r="A2977" s="49" t="s">
        <v>6845</v>
      </c>
      <c r="B2977" s="50" t="s">
        <v>5951</v>
      </c>
      <c r="C2977" s="50" t="s">
        <v>5952</v>
      </c>
      <c r="D2977" s="57" t="s">
        <v>7378</v>
      </c>
      <c r="E2977" s="51">
        <v>230</v>
      </c>
      <c r="F2977" s="51">
        <v>2680887.5499800001</v>
      </c>
      <c r="G2977" s="42">
        <f t="shared" si="151"/>
        <v>103.11105961461539</v>
      </c>
      <c r="H2977" s="43">
        <f t="shared" si="150"/>
        <v>11656.032826000001</v>
      </c>
      <c r="I2977" s="57" t="s">
        <v>7381</v>
      </c>
      <c r="J2977" s="58">
        <v>230</v>
      </c>
      <c r="K2977" s="58">
        <v>2680887.5499800001</v>
      </c>
      <c r="L2977" s="57" t="s">
        <v>7420</v>
      </c>
      <c r="M2977" s="57" t="s">
        <v>7418</v>
      </c>
      <c r="N2977" t="s">
        <v>10937</v>
      </c>
      <c r="O2977" s="1"/>
      <c r="P2977" s="1"/>
      <c r="Q2977" s="1"/>
      <c r="R2977" s="1"/>
      <c r="S2977" s="1"/>
      <c r="T2977" s="2">
        <v>230</v>
      </c>
      <c r="U2977" s="2">
        <f t="shared" si="152"/>
        <v>0</v>
      </c>
    </row>
    <row r="2978" spans="1:21" ht="15" x14ac:dyDescent="0.25">
      <c r="A2978" s="49" t="s">
        <v>6845</v>
      </c>
      <c r="B2978" s="50" t="s">
        <v>5953</v>
      </c>
      <c r="C2978" s="50" t="s">
        <v>5954</v>
      </c>
      <c r="D2978" s="57" t="s">
        <v>7378</v>
      </c>
      <c r="E2978" s="51">
        <v>215</v>
      </c>
      <c r="F2978" s="51">
        <v>1652271.13</v>
      </c>
      <c r="G2978" s="42">
        <f t="shared" si="151"/>
        <v>63.54888961538461</v>
      </c>
      <c r="H2978" s="43">
        <f t="shared" si="150"/>
        <v>7684.9819999999991</v>
      </c>
      <c r="I2978" s="57" t="s">
        <v>7381</v>
      </c>
      <c r="J2978" s="58">
        <v>215</v>
      </c>
      <c r="K2978" s="58">
        <v>1652271.13</v>
      </c>
      <c r="L2978" s="57" t="s">
        <v>7420</v>
      </c>
      <c r="M2978" s="57" t="s">
        <v>7418</v>
      </c>
      <c r="N2978" t="s">
        <v>10937</v>
      </c>
      <c r="O2978" s="1"/>
      <c r="P2978" s="1"/>
      <c r="Q2978" s="1"/>
      <c r="R2978" s="1"/>
      <c r="S2978" s="1"/>
      <c r="T2978" s="2">
        <v>215</v>
      </c>
      <c r="U2978" s="2">
        <f t="shared" si="152"/>
        <v>0</v>
      </c>
    </row>
    <row r="2979" spans="1:21" ht="15" x14ac:dyDescent="0.25">
      <c r="A2979" s="49" t="s">
        <v>6845</v>
      </c>
      <c r="B2979" s="50" t="s">
        <v>5955</v>
      </c>
      <c r="C2979" s="50" t="s">
        <v>5956</v>
      </c>
      <c r="D2979" s="57" t="s">
        <v>7378</v>
      </c>
      <c r="E2979" s="51">
        <v>142</v>
      </c>
      <c r="F2979" s="51">
        <v>1301312.8200379999</v>
      </c>
      <c r="G2979" s="42">
        <f t="shared" si="151"/>
        <v>50.050493078384612</v>
      </c>
      <c r="H2979" s="43">
        <f t="shared" si="150"/>
        <v>9164.1747889999988</v>
      </c>
      <c r="I2979" s="57" t="s">
        <v>7381</v>
      </c>
      <c r="J2979" s="58">
        <v>142</v>
      </c>
      <c r="K2979" s="58">
        <v>1301312.8200379999</v>
      </c>
      <c r="L2979" s="57" t="s">
        <v>7420</v>
      </c>
      <c r="M2979" s="57" t="s">
        <v>7418</v>
      </c>
      <c r="N2979" t="s">
        <v>10937</v>
      </c>
      <c r="O2979" s="1"/>
      <c r="P2979" s="1"/>
      <c r="Q2979" s="1"/>
      <c r="R2979" s="1"/>
      <c r="S2979" s="1"/>
      <c r="T2979" s="2">
        <v>142</v>
      </c>
      <c r="U2979" s="2">
        <f t="shared" si="152"/>
        <v>0</v>
      </c>
    </row>
    <row r="2980" spans="1:21" ht="15" x14ac:dyDescent="0.25">
      <c r="A2980" s="49" t="s">
        <v>6845</v>
      </c>
      <c r="B2980" s="50" t="s">
        <v>5957</v>
      </c>
      <c r="C2980" s="50" t="s">
        <v>5958</v>
      </c>
      <c r="D2980" s="57" t="s">
        <v>7378</v>
      </c>
      <c r="E2980" s="51">
        <v>359.5</v>
      </c>
      <c r="F2980" s="51">
        <v>1876067.2298395</v>
      </c>
      <c r="G2980" s="42">
        <f t="shared" si="151"/>
        <v>72.156431916903841</v>
      </c>
      <c r="H2980" s="43">
        <f t="shared" si="150"/>
        <v>5218.5458410000001</v>
      </c>
      <c r="I2980" s="57" t="s">
        <v>7381</v>
      </c>
      <c r="J2980" s="58">
        <v>359.5</v>
      </c>
      <c r="K2980" s="58">
        <v>1876067.2298395</v>
      </c>
      <c r="L2980" s="57" t="s">
        <v>7420</v>
      </c>
      <c r="M2980" s="57" t="s">
        <v>7418</v>
      </c>
      <c r="N2980" t="s">
        <v>10937</v>
      </c>
      <c r="O2980" s="1"/>
      <c r="P2980" s="1"/>
      <c r="Q2980" s="1"/>
      <c r="R2980" s="1"/>
      <c r="S2980" s="1"/>
      <c r="T2980" s="2">
        <v>359.5</v>
      </c>
      <c r="U2980" s="2">
        <f t="shared" si="152"/>
        <v>0</v>
      </c>
    </row>
    <row r="2981" spans="1:21" ht="15" x14ac:dyDescent="0.25">
      <c r="A2981" s="49" t="s">
        <v>6845</v>
      </c>
      <c r="B2981" s="50" t="s">
        <v>5959</v>
      </c>
      <c r="C2981" s="50" t="s">
        <v>5960</v>
      </c>
      <c r="D2981" s="57" t="s">
        <v>7378</v>
      </c>
      <c r="E2981" s="51">
        <v>206.5</v>
      </c>
      <c r="F2981" s="51">
        <v>1049370.1698970001</v>
      </c>
      <c r="G2981" s="42">
        <f t="shared" si="151"/>
        <v>40.36039114988462</v>
      </c>
      <c r="H2981" s="43">
        <f t="shared" si="150"/>
        <v>5081.6957380000003</v>
      </c>
      <c r="I2981" s="57" t="s">
        <v>7381</v>
      </c>
      <c r="J2981" s="58">
        <v>206.5</v>
      </c>
      <c r="K2981" s="58">
        <v>1049370.1698970001</v>
      </c>
      <c r="L2981" s="57" t="s">
        <v>7420</v>
      </c>
      <c r="M2981" s="57" t="s">
        <v>7418</v>
      </c>
      <c r="N2981" t="s">
        <v>10937</v>
      </c>
      <c r="O2981" s="1"/>
      <c r="P2981" s="1"/>
      <c r="Q2981" s="1"/>
      <c r="R2981" s="1"/>
      <c r="S2981" s="1"/>
      <c r="T2981" s="2">
        <v>206.5</v>
      </c>
      <c r="U2981" s="2">
        <f t="shared" si="152"/>
        <v>0</v>
      </c>
    </row>
    <row r="2982" spans="1:21" ht="15" x14ac:dyDescent="0.25">
      <c r="A2982" s="49" t="s">
        <v>6845</v>
      </c>
      <c r="B2982" s="50" t="s">
        <v>5961</v>
      </c>
      <c r="C2982" s="50" t="s">
        <v>5962</v>
      </c>
      <c r="D2982" s="57" t="s">
        <v>7378</v>
      </c>
      <c r="E2982" s="51">
        <v>234</v>
      </c>
      <c r="F2982" s="51">
        <v>3325341.9001139998</v>
      </c>
      <c r="G2982" s="42">
        <f t="shared" si="151"/>
        <v>127.897765389</v>
      </c>
      <c r="H2982" s="43">
        <f t="shared" si="150"/>
        <v>14210.862820999999</v>
      </c>
      <c r="I2982" s="57" t="s">
        <v>7381</v>
      </c>
      <c r="J2982" s="58">
        <v>234</v>
      </c>
      <c r="K2982" s="58">
        <v>3325341.9001140003</v>
      </c>
      <c r="L2982" s="57" t="s">
        <v>7420</v>
      </c>
      <c r="M2982" s="57" t="s">
        <v>7418</v>
      </c>
      <c r="N2982" t="s">
        <v>10937</v>
      </c>
      <c r="O2982" s="1"/>
      <c r="P2982" s="1"/>
      <c r="Q2982" s="1"/>
      <c r="R2982" s="1"/>
      <c r="S2982" s="1"/>
      <c r="T2982" s="2">
        <v>234</v>
      </c>
      <c r="U2982" s="2">
        <f t="shared" si="152"/>
        <v>0</v>
      </c>
    </row>
    <row r="2983" spans="1:21" ht="15" x14ac:dyDescent="0.25">
      <c r="A2983" s="49" t="s">
        <v>6845</v>
      </c>
      <c r="B2983" s="50" t="s">
        <v>5963</v>
      </c>
      <c r="C2983" s="50" t="s">
        <v>5964</v>
      </c>
      <c r="D2983" s="57" t="s">
        <v>7378</v>
      </c>
      <c r="E2983" s="51">
        <v>130</v>
      </c>
      <c r="F2983" s="51">
        <v>602446.32993999997</v>
      </c>
      <c r="G2983" s="42">
        <f t="shared" si="151"/>
        <v>23.171012689999998</v>
      </c>
      <c r="H2983" s="43">
        <f t="shared" si="150"/>
        <v>4634.2025379999995</v>
      </c>
      <c r="I2983" s="57" t="s">
        <v>7381</v>
      </c>
      <c r="J2983" s="58">
        <v>130</v>
      </c>
      <c r="K2983" s="58">
        <v>602446.32993999997</v>
      </c>
      <c r="L2983" s="57" t="s">
        <v>7420</v>
      </c>
      <c r="M2983" s="57" t="s">
        <v>7418</v>
      </c>
      <c r="N2983" t="s">
        <v>10937</v>
      </c>
      <c r="O2983" s="1"/>
      <c r="P2983" s="1"/>
      <c r="Q2983" s="1"/>
      <c r="R2983" s="1"/>
      <c r="S2983" s="1"/>
      <c r="T2983" s="2">
        <v>130</v>
      </c>
      <c r="U2983" s="2">
        <f t="shared" si="152"/>
        <v>0</v>
      </c>
    </row>
    <row r="2984" spans="1:21" ht="15" x14ac:dyDescent="0.25">
      <c r="A2984" s="49" t="s">
        <v>6845</v>
      </c>
      <c r="B2984" s="50" t="s">
        <v>5965</v>
      </c>
      <c r="C2984" s="50" t="s">
        <v>5966</v>
      </c>
      <c r="D2984" s="57" t="s">
        <v>7378</v>
      </c>
      <c r="E2984" s="51">
        <v>150</v>
      </c>
      <c r="F2984" s="51">
        <v>529878.22994999995</v>
      </c>
      <c r="G2984" s="42">
        <f t="shared" si="151"/>
        <v>20.379931921153844</v>
      </c>
      <c r="H2984" s="43">
        <f t="shared" si="150"/>
        <v>3532.5215329999996</v>
      </c>
      <c r="I2984" s="57" t="s">
        <v>7381</v>
      </c>
      <c r="J2984" s="58">
        <v>150</v>
      </c>
      <c r="K2984" s="58">
        <v>529878.22995000007</v>
      </c>
      <c r="L2984" s="57" t="s">
        <v>7420</v>
      </c>
      <c r="M2984" s="57" t="s">
        <v>7418</v>
      </c>
      <c r="N2984" t="s">
        <v>10937</v>
      </c>
      <c r="O2984" s="1"/>
      <c r="P2984" s="1"/>
      <c r="Q2984" s="1"/>
      <c r="R2984" s="1"/>
      <c r="S2984" s="1"/>
      <c r="T2984" s="2">
        <v>150</v>
      </c>
      <c r="U2984" s="2">
        <f t="shared" si="152"/>
        <v>0</v>
      </c>
    </row>
    <row r="2985" spans="1:21" ht="15" x14ac:dyDescent="0.25">
      <c r="A2985" s="49" t="s">
        <v>6845</v>
      </c>
      <c r="B2985" s="50" t="s">
        <v>5967</v>
      </c>
      <c r="C2985" s="50" t="s">
        <v>5968</v>
      </c>
      <c r="D2985" s="57" t="s">
        <v>7378</v>
      </c>
      <c r="E2985" s="51">
        <v>268</v>
      </c>
      <c r="F2985" s="51">
        <v>2093274.339932</v>
      </c>
      <c r="G2985" s="42">
        <f t="shared" si="151"/>
        <v>80.510551535846162</v>
      </c>
      <c r="H2985" s="43">
        <f t="shared" si="150"/>
        <v>7810.7251489999999</v>
      </c>
      <c r="I2985" s="57" t="s">
        <v>7381</v>
      </c>
      <c r="J2985" s="58">
        <v>268</v>
      </c>
      <c r="K2985" s="58">
        <v>2093274.3399319998</v>
      </c>
      <c r="L2985" s="57" t="s">
        <v>7420</v>
      </c>
      <c r="M2985" s="57" t="s">
        <v>7418</v>
      </c>
      <c r="N2985" t="s">
        <v>10937</v>
      </c>
      <c r="O2985" s="1"/>
      <c r="P2985" s="1"/>
      <c r="Q2985" s="1"/>
      <c r="R2985" s="1"/>
      <c r="S2985" s="1"/>
      <c r="T2985" s="2">
        <v>268</v>
      </c>
      <c r="U2985" s="2">
        <f t="shared" si="152"/>
        <v>0</v>
      </c>
    </row>
    <row r="2986" spans="1:21" ht="15" x14ac:dyDescent="0.25">
      <c r="A2986" s="49" t="s">
        <v>6845</v>
      </c>
      <c r="B2986" s="50" t="s">
        <v>5969</v>
      </c>
      <c r="C2986" s="50" t="s">
        <v>5970</v>
      </c>
      <c r="D2986" s="57" t="s">
        <v>7378</v>
      </c>
      <c r="E2986" s="51">
        <v>135</v>
      </c>
      <c r="F2986" s="51">
        <v>1063598.440005</v>
      </c>
      <c r="G2986" s="42">
        <f t="shared" si="151"/>
        <v>40.907632307884612</v>
      </c>
      <c r="H2986" s="43">
        <f t="shared" si="150"/>
        <v>7878.5069629999998</v>
      </c>
      <c r="I2986" s="57" t="s">
        <v>7381</v>
      </c>
      <c r="J2986" s="58">
        <v>135</v>
      </c>
      <c r="K2986" s="58">
        <v>1063598.440005</v>
      </c>
      <c r="L2986" s="57" t="s">
        <v>7420</v>
      </c>
      <c r="M2986" s="57" t="s">
        <v>7418</v>
      </c>
      <c r="N2986" t="s">
        <v>10937</v>
      </c>
      <c r="O2986" s="1"/>
      <c r="P2986" s="1"/>
      <c r="Q2986" s="1"/>
      <c r="R2986" s="1"/>
      <c r="S2986" s="1"/>
      <c r="T2986" s="2">
        <v>135</v>
      </c>
      <c r="U2986" s="2">
        <f t="shared" si="152"/>
        <v>0</v>
      </c>
    </row>
    <row r="2987" spans="1:21" ht="15" x14ac:dyDescent="0.25">
      <c r="A2987" s="49" t="s">
        <v>6845</v>
      </c>
      <c r="B2987" s="50" t="s">
        <v>5971</v>
      </c>
      <c r="C2987" s="50" t="s">
        <v>5972</v>
      </c>
      <c r="D2987" s="57" t="s">
        <v>7378</v>
      </c>
      <c r="E2987" s="51">
        <v>115.5</v>
      </c>
      <c r="F2987" s="51">
        <v>525681.180024</v>
      </c>
      <c r="G2987" s="42">
        <f t="shared" si="151"/>
        <v>20.218506924</v>
      </c>
      <c r="H2987" s="43">
        <f t="shared" si="150"/>
        <v>4551.3522080000002</v>
      </c>
      <c r="I2987" s="57" t="s">
        <v>7381</v>
      </c>
      <c r="J2987" s="58">
        <v>115.5</v>
      </c>
      <c r="K2987" s="58">
        <v>525681.180024</v>
      </c>
      <c r="L2987" s="57" t="s">
        <v>7420</v>
      </c>
      <c r="M2987" s="57" t="s">
        <v>7418</v>
      </c>
      <c r="N2987" t="s">
        <v>10937</v>
      </c>
      <c r="O2987" s="1"/>
      <c r="P2987" s="1"/>
      <c r="Q2987" s="1"/>
      <c r="R2987" s="1"/>
      <c r="S2987" s="1"/>
      <c r="T2987" s="2">
        <v>115.5</v>
      </c>
      <c r="U2987" s="2">
        <f t="shared" si="152"/>
        <v>0</v>
      </c>
    </row>
    <row r="2988" spans="1:21" ht="15" x14ac:dyDescent="0.25">
      <c r="A2988" s="49" t="s">
        <v>6845</v>
      </c>
      <c r="B2988" s="50" t="s">
        <v>5973</v>
      </c>
      <c r="C2988" s="50" t="s">
        <v>5974</v>
      </c>
      <c r="D2988" s="57" t="s">
        <v>7378</v>
      </c>
      <c r="E2988" s="51">
        <v>171</v>
      </c>
      <c r="F2988" s="51">
        <v>838395.31004999997</v>
      </c>
      <c r="G2988" s="42">
        <f t="shared" si="151"/>
        <v>32.245973463461539</v>
      </c>
      <c r="H2988" s="43">
        <f t="shared" si="150"/>
        <v>4902.8965499999995</v>
      </c>
      <c r="I2988" s="57" t="s">
        <v>7381</v>
      </c>
      <c r="J2988" s="58">
        <v>171</v>
      </c>
      <c r="K2988" s="58">
        <v>838395.31005000009</v>
      </c>
      <c r="L2988" s="57" t="s">
        <v>7420</v>
      </c>
      <c r="M2988" s="57" t="s">
        <v>7418</v>
      </c>
      <c r="N2988" t="s">
        <v>10937</v>
      </c>
      <c r="O2988" s="1"/>
      <c r="P2988" s="1"/>
      <c r="Q2988" s="1"/>
      <c r="R2988" s="1"/>
      <c r="S2988" s="1"/>
      <c r="T2988" s="2">
        <v>171</v>
      </c>
      <c r="U2988" s="2">
        <f t="shared" si="152"/>
        <v>0</v>
      </c>
    </row>
    <row r="2989" spans="1:21" ht="15" x14ac:dyDescent="0.25">
      <c r="A2989" s="49" t="s">
        <v>6845</v>
      </c>
      <c r="B2989" s="50" t="s">
        <v>5975</v>
      </c>
      <c r="C2989" s="50" t="s">
        <v>5976</v>
      </c>
      <c r="D2989" s="57" t="s">
        <v>7378</v>
      </c>
      <c r="E2989" s="51">
        <v>146</v>
      </c>
      <c r="F2989" s="51">
        <v>634114.62001199997</v>
      </c>
      <c r="G2989" s="42">
        <f t="shared" si="151"/>
        <v>24.389023846615384</v>
      </c>
      <c r="H2989" s="43">
        <f t="shared" si="150"/>
        <v>4343.250822</v>
      </c>
      <c r="I2989" s="57" t="s">
        <v>7381</v>
      </c>
      <c r="J2989" s="58">
        <v>146</v>
      </c>
      <c r="K2989" s="58">
        <v>634114.62001199997</v>
      </c>
      <c r="L2989" s="57" t="s">
        <v>7420</v>
      </c>
      <c r="M2989" s="57" t="s">
        <v>7418</v>
      </c>
      <c r="N2989" t="s">
        <v>10937</v>
      </c>
      <c r="O2989" s="1"/>
      <c r="P2989" s="1"/>
      <c r="Q2989" s="1"/>
      <c r="R2989" s="1"/>
      <c r="S2989" s="1"/>
      <c r="T2989" s="2">
        <v>146</v>
      </c>
      <c r="U2989" s="2">
        <f t="shared" si="152"/>
        <v>0</v>
      </c>
    </row>
    <row r="2990" spans="1:21" ht="15" x14ac:dyDescent="0.25">
      <c r="A2990" s="49" t="s">
        <v>6845</v>
      </c>
      <c r="B2990" s="50" t="s">
        <v>5977</v>
      </c>
      <c r="C2990" s="50" t="s">
        <v>5978</v>
      </c>
      <c r="D2990" s="57" t="s">
        <v>7378</v>
      </c>
      <c r="E2990" s="51">
        <v>290</v>
      </c>
      <c r="F2990" s="51">
        <v>1513392.3499</v>
      </c>
      <c r="G2990" s="42">
        <f t="shared" si="151"/>
        <v>58.207398073076924</v>
      </c>
      <c r="H2990" s="43">
        <f t="shared" si="150"/>
        <v>5218.5943100000004</v>
      </c>
      <c r="I2990" s="57" t="s">
        <v>7381</v>
      </c>
      <c r="J2990" s="58">
        <v>290</v>
      </c>
      <c r="K2990" s="58">
        <v>1513392.3499</v>
      </c>
      <c r="L2990" s="57" t="s">
        <v>7420</v>
      </c>
      <c r="M2990" s="57" t="s">
        <v>7418</v>
      </c>
      <c r="N2990" t="s">
        <v>10937</v>
      </c>
      <c r="O2990" s="1"/>
      <c r="P2990" s="1"/>
      <c r="Q2990" s="1"/>
      <c r="R2990" s="1"/>
      <c r="S2990" s="1"/>
      <c r="T2990" s="2">
        <v>290</v>
      </c>
      <c r="U2990" s="2">
        <f t="shared" si="152"/>
        <v>0</v>
      </c>
    </row>
    <row r="2991" spans="1:21" ht="15" x14ac:dyDescent="0.25">
      <c r="A2991" s="49" t="s">
        <v>6845</v>
      </c>
      <c r="B2991" s="50" t="s">
        <v>5979</v>
      </c>
      <c r="C2991" s="50" t="s">
        <v>5980</v>
      </c>
      <c r="D2991" s="57" t="s">
        <v>7378</v>
      </c>
      <c r="E2991" s="51">
        <v>305</v>
      </c>
      <c r="F2991" s="51">
        <v>2068960.6899600001</v>
      </c>
      <c r="G2991" s="42">
        <f t="shared" si="151"/>
        <v>79.575411152307694</v>
      </c>
      <c r="H2991" s="43">
        <f t="shared" si="150"/>
        <v>6783.477672</v>
      </c>
      <c r="I2991" s="57" t="s">
        <v>7381</v>
      </c>
      <c r="J2991" s="58">
        <v>305</v>
      </c>
      <c r="K2991" s="58">
        <v>2068960.6899600001</v>
      </c>
      <c r="L2991" s="57" t="s">
        <v>7420</v>
      </c>
      <c r="M2991" s="57" t="s">
        <v>7418</v>
      </c>
      <c r="N2991" t="s">
        <v>10937</v>
      </c>
      <c r="O2991" s="1"/>
      <c r="P2991" s="1"/>
      <c r="Q2991" s="1"/>
      <c r="R2991" s="1"/>
      <c r="S2991" s="1"/>
      <c r="T2991" s="2">
        <v>305</v>
      </c>
      <c r="U2991" s="2">
        <f t="shared" si="152"/>
        <v>0</v>
      </c>
    </row>
    <row r="2992" spans="1:21" ht="15" x14ac:dyDescent="0.25">
      <c r="A2992" s="49" t="s">
        <v>6845</v>
      </c>
      <c r="B2992" s="50" t="s">
        <v>5981</v>
      </c>
      <c r="C2992" s="50" t="s">
        <v>5982</v>
      </c>
      <c r="D2992" s="57" t="s">
        <v>7378</v>
      </c>
      <c r="E2992" s="51">
        <v>50</v>
      </c>
      <c r="F2992" s="51">
        <v>339175.77</v>
      </c>
      <c r="G2992" s="42">
        <f t="shared" si="151"/>
        <v>13.045221923076923</v>
      </c>
      <c r="H2992" s="43">
        <f t="shared" si="150"/>
        <v>6783.5154000000002</v>
      </c>
      <c r="I2992" s="57" t="s">
        <v>7381</v>
      </c>
      <c r="J2992" s="58">
        <v>50</v>
      </c>
      <c r="K2992" s="58">
        <v>339175.77</v>
      </c>
      <c r="L2992" s="57" t="s">
        <v>7420</v>
      </c>
      <c r="M2992" s="57" t="s">
        <v>7418</v>
      </c>
      <c r="N2992" t="s">
        <v>10937</v>
      </c>
      <c r="O2992" s="1"/>
      <c r="P2992" s="1"/>
      <c r="Q2992" s="1"/>
      <c r="R2992" s="1"/>
      <c r="S2992" s="1"/>
      <c r="T2992" s="2">
        <v>50</v>
      </c>
      <c r="U2992" s="2">
        <f t="shared" si="152"/>
        <v>0</v>
      </c>
    </row>
    <row r="2993" spans="1:21" ht="15" x14ac:dyDescent="0.25">
      <c r="A2993" s="49" t="s">
        <v>6845</v>
      </c>
      <c r="B2993" s="50" t="s">
        <v>5983</v>
      </c>
      <c r="C2993" s="50" t="s">
        <v>5984</v>
      </c>
      <c r="D2993" s="57" t="s">
        <v>7378</v>
      </c>
      <c r="E2993" s="51">
        <v>122</v>
      </c>
      <c r="F2993" s="51">
        <v>827595.06005199999</v>
      </c>
      <c r="G2993" s="42">
        <f t="shared" si="151"/>
        <v>31.830579232769232</v>
      </c>
      <c r="H2993" s="43">
        <f t="shared" si="150"/>
        <v>6783.5660660000003</v>
      </c>
      <c r="I2993" s="57" t="s">
        <v>7381</v>
      </c>
      <c r="J2993" s="58">
        <v>122</v>
      </c>
      <c r="K2993" s="58">
        <v>827595.06005199999</v>
      </c>
      <c r="L2993" s="57" t="s">
        <v>7420</v>
      </c>
      <c r="M2993" s="57" t="s">
        <v>7418</v>
      </c>
      <c r="N2993" t="s">
        <v>10937</v>
      </c>
      <c r="O2993" s="1"/>
      <c r="P2993" s="1"/>
      <c r="Q2993" s="1"/>
      <c r="R2993" s="1"/>
      <c r="S2993" s="1"/>
      <c r="T2993" s="2">
        <v>122</v>
      </c>
      <c r="U2993" s="2">
        <f t="shared" si="152"/>
        <v>0</v>
      </c>
    </row>
    <row r="2994" spans="1:21" ht="15" x14ac:dyDescent="0.25">
      <c r="A2994" s="49" t="s">
        <v>6845</v>
      </c>
      <c r="B2994" s="50" t="s">
        <v>5985</v>
      </c>
      <c r="C2994" s="50" t="s">
        <v>5986</v>
      </c>
      <c r="D2994" s="57" t="s">
        <v>7378</v>
      </c>
      <c r="E2994" s="51">
        <v>46</v>
      </c>
      <c r="F2994" s="51">
        <v>312035.25</v>
      </c>
      <c r="G2994" s="42">
        <f t="shared" si="151"/>
        <v>12.00135576923077</v>
      </c>
      <c r="H2994" s="43">
        <f t="shared" si="150"/>
        <v>6783.375</v>
      </c>
      <c r="I2994" s="57" t="s">
        <v>7381</v>
      </c>
      <c r="J2994" s="58">
        <v>46</v>
      </c>
      <c r="K2994" s="58">
        <v>312035.25</v>
      </c>
      <c r="L2994" s="57" t="s">
        <v>7420</v>
      </c>
      <c r="M2994" s="57" t="s">
        <v>7418</v>
      </c>
      <c r="N2994" t="s">
        <v>10937</v>
      </c>
      <c r="O2994" s="1"/>
      <c r="P2994" s="1"/>
      <c r="Q2994" s="1"/>
      <c r="R2994" s="1"/>
      <c r="S2994" s="1"/>
      <c r="T2994" s="2">
        <v>46</v>
      </c>
      <c r="U2994" s="2">
        <f t="shared" si="152"/>
        <v>0</v>
      </c>
    </row>
    <row r="2995" spans="1:21" ht="15" x14ac:dyDescent="0.25">
      <c r="A2995" s="49" t="s">
        <v>6845</v>
      </c>
      <c r="B2995" s="50" t="s">
        <v>5987</v>
      </c>
      <c r="C2995" s="50" t="s">
        <v>5988</v>
      </c>
      <c r="D2995" s="57" t="s">
        <v>7378</v>
      </c>
      <c r="E2995" s="51">
        <v>50</v>
      </c>
      <c r="F2995" s="51">
        <v>339175.77</v>
      </c>
      <c r="G2995" s="42">
        <f t="shared" si="151"/>
        <v>13.045221923076923</v>
      </c>
      <c r="H2995" s="43">
        <f t="shared" si="150"/>
        <v>6783.5154000000002</v>
      </c>
      <c r="I2995" s="57" t="s">
        <v>7381</v>
      </c>
      <c r="J2995" s="58">
        <v>50</v>
      </c>
      <c r="K2995" s="58">
        <v>339175.77</v>
      </c>
      <c r="L2995" s="57" t="s">
        <v>7420</v>
      </c>
      <c r="M2995" s="57" t="s">
        <v>7418</v>
      </c>
      <c r="N2995" t="s">
        <v>10937</v>
      </c>
      <c r="O2995" s="1"/>
      <c r="P2995" s="1"/>
      <c r="Q2995" s="1"/>
      <c r="R2995" s="1"/>
      <c r="S2995" s="1"/>
      <c r="T2995" s="2">
        <v>50</v>
      </c>
      <c r="U2995" s="2">
        <f t="shared" si="152"/>
        <v>0</v>
      </c>
    </row>
    <row r="2996" spans="1:21" ht="15" x14ac:dyDescent="0.25">
      <c r="A2996" s="49" t="s">
        <v>6845</v>
      </c>
      <c r="B2996" s="50" t="s">
        <v>5989</v>
      </c>
      <c r="C2996" s="50" t="s">
        <v>5990</v>
      </c>
      <c r="D2996" s="57" t="s">
        <v>7378</v>
      </c>
      <c r="E2996" s="51">
        <v>16</v>
      </c>
      <c r="F2996" s="51">
        <v>108534.93</v>
      </c>
      <c r="G2996" s="42">
        <f t="shared" si="151"/>
        <v>4.1744203846153844</v>
      </c>
      <c r="H2996" s="43">
        <f t="shared" si="150"/>
        <v>6783.4331249999996</v>
      </c>
      <c r="I2996" s="57" t="s">
        <v>7381</v>
      </c>
      <c r="J2996" s="58">
        <v>16</v>
      </c>
      <c r="K2996" s="58">
        <v>108534.93</v>
      </c>
      <c r="L2996" s="57" t="s">
        <v>7420</v>
      </c>
      <c r="M2996" s="57" t="s">
        <v>7418</v>
      </c>
      <c r="N2996" t="s">
        <v>10937</v>
      </c>
      <c r="O2996" s="1"/>
      <c r="P2996" s="1"/>
      <c r="Q2996" s="1"/>
      <c r="R2996" s="1"/>
      <c r="S2996" s="1"/>
      <c r="T2996" s="2">
        <v>16</v>
      </c>
      <c r="U2996" s="2">
        <f t="shared" si="152"/>
        <v>0</v>
      </c>
    </row>
    <row r="2997" spans="1:21" ht="15" x14ac:dyDescent="0.25">
      <c r="A2997" s="49" t="s">
        <v>6845</v>
      </c>
      <c r="B2997" s="50" t="s">
        <v>5991</v>
      </c>
      <c r="C2997" s="50" t="s">
        <v>5992</v>
      </c>
      <c r="D2997" s="57" t="s">
        <v>7378</v>
      </c>
      <c r="E2997" s="51">
        <v>535</v>
      </c>
      <c r="F2997" s="51">
        <v>3288061.5798249999</v>
      </c>
      <c r="G2997" s="42">
        <f t="shared" si="151"/>
        <v>126.46390691634615</v>
      </c>
      <c r="H2997" s="43">
        <f t="shared" si="150"/>
        <v>6145.9094949999999</v>
      </c>
      <c r="I2997" s="57" t="s">
        <v>7381</v>
      </c>
      <c r="J2997" s="58">
        <v>535</v>
      </c>
      <c r="K2997" s="58">
        <v>3288061.5798249999</v>
      </c>
      <c r="L2997" s="57" t="s">
        <v>7420</v>
      </c>
      <c r="M2997" s="57" t="s">
        <v>7418</v>
      </c>
      <c r="N2997" t="s">
        <v>10937</v>
      </c>
      <c r="O2997" s="1"/>
      <c r="P2997" s="1"/>
      <c r="Q2997" s="1"/>
      <c r="R2997" s="1"/>
      <c r="S2997" s="1"/>
      <c r="T2997" s="2">
        <v>535</v>
      </c>
      <c r="U2997" s="2">
        <f t="shared" si="152"/>
        <v>0</v>
      </c>
    </row>
    <row r="2998" spans="1:21" ht="15" x14ac:dyDescent="0.25">
      <c r="A2998" s="49" t="s">
        <v>6845</v>
      </c>
      <c r="B2998" s="50" t="s">
        <v>5993</v>
      </c>
      <c r="C2998" s="50" t="s">
        <v>5994</v>
      </c>
      <c r="D2998" s="57" t="s">
        <v>7378</v>
      </c>
      <c r="E2998" s="51">
        <v>97.5</v>
      </c>
      <c r="F2998" s="51">
        <v>661406.1900225</v>
      </c>
      <c r="G2998" s="42">
        <f t="shared" si="151"/>
        <v>25.438699616249998</v>
      </c>
      <c r="H2998" s="43">
        <f t="shared" si="150"/>
        <v>6783.6532310000002</v>
      </c>
      <c r="I2998" s="57" t="s">
        <v>7381</v>
      </c>
      <c r="J2998" s="58">
        <v>97.5</v>
      </c>
      <c r="K2998" s="58">
        <v>661406.1900225</v>
      </c>
      <c r="L2998" s="57" t="s">
        <v>7420</v>
      </c>
      <c r="M2998" s="57" t="s">
        <v>7418</v>
      </c>
      <c r="N2998" t="s">
        <v>10937</v>
      </c>
      <c r="O2998" s="1"/>
      <c r="P2998" s="1"/>
      <c r="Q2998" s="1"/>
      <c r="R2998" s="1"/>
      <c r="S2998" s="1"/>
      <c r="T2998" s="2">
        <v>97.5</v>
      </c>
      <c r="U2998" s="2">
        <f t="shared" si="152"/>
        <v>0</v>
      </c>
    </row>
    <row r="2999" spans="1:21" ht="15" x14ac:dyDescent="0.25">
      <c r="A2999" s="49" t="s">
        <v>6845</v>
      </c>
      <c r="B2999" s="50" t="s">
        <v>5995</v>
      </c>
      <c r="C2999" s="50" t="s">
        <v>5996</v>
      </c>
      <c r="D2999" s="57" t="s">
        <v>7378</v>
      </c>
      <c r="E2999" s="51">
        <v>60</v>
      </c>
      <c r="F2999" s="51">
        <v>407020.75997999997</v>
      </c>
      <c r="G2999" s="42">
        <f t="shared" si="151"/>
        <v>15.654644614615384</v>
      </c>
      <c r="H2999" s="43">
        <f t="shared" si="150"/>
        <v>6783.6793329999991</v>
      </c>
      <c r="I2999" s="57" t="s">
        <v>7381</v>
      </c>
      <c r="J2999" s="58">
        <v>60</v>
      </c>
      <c r="K2999" s="58">
        <v>407020.75997999997</v>
      </c>
      <c r="L2999" s="57" t="s">
        <v>7420</v>
      </c>
      <c r="M2999" s="57" t="s">
        <v>7418</v>
      </c>
      <c r="N2999" t="s">
        <v>10937</v>
      </c>
      <c r="O2999" s="1"/>
      <c r="P2999" s="1"/>
      <c r="Q2999" s="1"/>
      <c r="R2999" s="1"/>
      <c r="S2999" s="1"/>
      <c r="T2999" s="2">
        <v>60</v>
      </c>
      <c r="U2999" s="2">
        <f t="shared" si="152"/>
        <v>0</v>
      </c>
    </row>
    <row r="3000" spans="1:21" ht="15" x14ac:dyDescent="0.25">
      <c r="A3000" s="49" t="s">
        <v>6845</v>
      </c>
      <c r="B3000" s="50" t="s">
        <v>5997</v>
      </c>
      <c r="C3000" s="50" t="s">
        <v>5998</v>
      </c>
      <c r="D3000" s="57" t="s">
        <v>7378</v>
      </c>
      <c r="E3000" s="51">
        <v>50</v>
      </c>
      <c r="F3000" s="51">
        <v>339175.77</v>
      </c>
      <c r="G3000" s="42">
        <f t="shared" si="151"/>
        <v>13.045221923076923</v>
      </c>
      <c r="H3000" s="43">
        <f t="shared" si="150"/>
        <v>6783.5154000000002</v>
      </c>
      <c r="I3000" s="57" t="s">
        <v>7381</v>
      </c>
      <c r="J3000" s="58">
        <v>50</v>
      </c>
      <c r="K3000" s="58">
        <v>339175.77</v>
      </c>
      <c r="L3000" s="57" t="s">
        <v>7420</v>
      </c>
      <c r="M3000" s="57" t="s">
        <v>7418</v>
      </c>
      <c r="N3000" t="s">
        <v>10937</v>
      </c>
      <c r="O3000" s="1"/>
      <c r="P3000" s="1"/>
      <c r="Q3000" s="1"/>
      <c r="R3000" s="1"/>
      <c r="S3000" s="1"/>
      <c r="T3000" s="2">
        <v>50</v>
      </c>
      <c r="U3000" s="2">
        <f t="shared" si="152"/>
        <v>0</v>
      </c>
    </row>
    <row r="3001" spans="1:21" ht="15" x14ac:dyDescent="0.25">
      <c r="A3001" s="49" t="s">
        <v>6845</v>
      </c>
      <c r="B3001" s="50" t="s">
        <v>5999</v>
      </c>
      <c r="C3001" s="50" t="s">
        <v>6000</v>
      </c>
      <c r="D3001" s="57" t="s">
        <v>7378</v>
      </c>
      <c r="E3001" s="51">
        <v>40</v>
      </c>
      <c r="F3001" s="51">
        <v>271340.62</v>
      </c>
      <c r="G3001" s="42">
        <f t="shared" si="151"/>
        <v>10.436177692307693</v>
      </c>
      <c r="H3001" s="43">
        <f t="shared" si="150"/>
        <v>6783.5154999999995</v>
      </c>
      <c r="I3001" s="57" t="s">
        <v>7381</v>
      </c>
      <c r="J3001" s="58">
        <v>40</v>
      </c>
      <c r="K3001" s="58">
        <v>271340.62</v>
      </c>
      <c r="L3001" s="57" t="s">
        <v>7420</v>
      </c>
      <c r="M3001" s="57" t="s">
        <v>7418</v>
      </c>
      <c r="N3001" t="s">
        <v>10937</v>
      </c>
      <c r="O3001" s="1"/>
      <c r="P3001" s="1"/>
      <c r="Q3001" s="1"/>
      <c r="R3001" s="1"/>
      <c r="S3001" s="1"/>
      <c r="T3001" s="2">
        <v>40</v>
      </c>
      <c r="U3001" s="2">
        <f t="shared" si="152"/>
        <v>0</v>
      </c>
    </row>
    <row r="3002" spans="1:21" ht="15" x14ac:dyDescent="0.25">
      <c r="A3002" s="49" t="s">
        <v>6845</v>
      </c>
      <c r="B3002" s="50" t="s">
        <v>6001</v>
      </c>
      <c r="C3002" s="50" t="s">
        <v>6002</v>
      </c>
      <c r="D3002" s="57" t="s">
        <v>7378</v>
      </c>
      <c r="E3002" s="51">
        <v>171</v>
      </c>
      <c r="F3002" s="51">
        <v>11972236.659993</v>
      </c>
      <c r="G3002" s="42">
        <f t="shared" si="151"/>
        <v>460.47064076896157</v>
      </c>
      <c r="H3002" s="43">
        <f t="shared" si="150"/>
        <v>70013.079882999999</v>
      </c>
      <c r="I3002" s="57" t="s">
        <v>7381</v>
      </c>
      <c r="J3002" s="58">
        <v>171</v>
      </c>
      <c r="K3002" s="58">
        <v>11972236.659992998</v>
      </c>
      <c r="L3002" s="57" t="s">
        <v>7420</v>
      </c>
      <c r="M3002" s="57" t="s">
        <v>7418</v>
      </c>
      <c r="N3002" t="s">
        <v>10937</v>
      </c>
      <c r="O3002" s="1"/>
      <c r="P3002" s="1"/>
      <c r="Q3002" s="1"/>
      <c r="R3002" s="1"/>
      <c r="S3002" s="1"/>
      <c r="T3002" s="2">
        <v>171</v>
      </c>
      <c r="U3002" s="2">
        <f t="shared" si="152"/>
        <v>0</v>
      </c>
    </row>
    <row r="3003" spans="1:21" ht="15" x14ac:dyDescent="0.25">
      <c r="A3003" s="49" t="s">
        <v>6845</v>
      </c>
      <c r="B3003" s="50" t="s">
        <v>6003</v>
      </c>
      <c r="C3003" s="50" t="s">
        <v>6004</v>
      </c>
      <c r="D3003" s="57" t="s">
        <v>7378</v>
      </c>
      <c r="E3003" s="51">
        <v>45</v>
      </c>
      <c r="F3003" s="51">
        <v>4050366.0499800001</v>
      </c>
      <c r="G3003" s="42">
        <f t="shared" si="151"/>
        <v>155.78330961461538</v>
      </c>
      <c r="H3003" s="43">
        <f t="shared" si="150"/>
        <v>90008.134443999996</v>
      </c>
      <c r="I3003" s="57" t="s">
        <v>7381</v>
      </c>
      <c r="J3003" s="58">
        <v>45</v>
      </c>
      <c r="K3003" s="58">
        <v>4050366.0499799997</v>
      </c>
      <c r="L3003" s="57" t="s">
        <v>7420</v>
      </c>
      <c r="M3003" s="57" t="s">
        <v>7418</v>
      </c>
      <c r="N3003" t="s">
        <v>10937</v>
      </c>
      <c r="O3003" s="1"/>
      <c r="P3003" s="1"/>
      <c r="Q3003" s="1"/>
      <c r="R3003" s="1"/>
      <c r="S3003" s="1"/>
      <c r="T3003" s="2">
        <v>45</v>
      </c>
      <c r="U3003" s="2">
        <f t="shared" si="152"/>
        <v>0</v>
      </c>
    </row>
    <row r="3004" spans="1:21" ht="15" x14ac:dyDescent="0.25">
      <c r="A3004" s="49" t="s">
        <v>6845</v>
      </c>
      <c r="B3004" s="50" t="s">
        <v>6005</v>
      </c>
      <c r="C3004" s="50" t="s">
        <v>6006</v>
      </c>
      <c r="D3004" s="57" t="s">
        <v>7378</v>
      </c>
      <c r="E3004" s="51">
        <v>62.5</v>
      </c>
      <c r="F3004" s="51">
        <v>5244268.6399999997</v>
      </c>
      <c r="G3004" s="42">
        <f t="shared" si="151"/>
        <v>201.70263999999997</v>
      </c>
      <c r="H3004" s="43">
        <f t="shared" si="150"/>
        <v>83908.298239999989</v>
      </c>
      <c r="I3004" s="57" t="s">
        <v>7381</v>
      </c>
      <c r="J3004" s="58">
        <v>62.5</v>
      </c>
      <c r="K3004" s="58">
        <v>5244268.6400000006</v>
      </c>
      <c r="L3004" s="57" t="s">
        <v>7420</v>
      </c>
      <c r="M3004" s="57" t="s">
        <v>7418</v>
      </c>
      <c r="N3004" t="s">
        <v>10937</v>
      </c>
      <c r="O3004" s="1"/>
      <c r="P3004" s="1"/>
      <c r="Q3004" s="1"/>
      <c r="R3004" s="1"/>
      <c r="S3004" s="1"/>
      <c r="T3004" s="2">
        <v>62.5</v>
      </c>
      <c r="U3004" s="2">
        <f t="shared" si="152"/>
        <v>0</v>
      </c>
    </row>
    <row r="3005" spans="1:21" ht="15" x14ac:dyDescent="0.25">
      <c r="A3005" s="49" t="s">
        <v>6845</v>
      </c>
      <c r="B3005" s="50" t="s">
        <v>6007</v>
      </c>
      <c r="C3005" s="50" t="s">
        <v>6008</v>
      </c>
      <c r="D3005" s="57" t="s">
        <v>7382</v>
      </c>
      <c r="E3005" s="51">
        <v>5349</v>
      </c>
      <c r="F3005" s="51">
        <v>172773061.43193001</v>
      </c>
      <c r="G3005" s="42">
        <f t="shared" si="151"/>
        <v>6645.1177473819234</v>
      </c>
      <c r="H3005" s="43">
        <f t="shared" si="150"/>
        <v>32300.067569999999</v>
      </c>
      <c r="I3005" s="57" t="s">
        <v>7396</v>
      </c>
      <c r="J3005" s="58">
        <v>5349</v>
      </c>
      <c r="K3005" s="58">
        <v>172773061.43193001</v>
      </c>
      <c r="L3005" s="57" t="s">
        <v>7420</v>
      </c>
      <c r="M3005" s="57" t="s">
        <v>7416</v>
      </c>
      <c r="N3005" t="s">
        <v>10937</v>
      </c>
      <c r="T3005" s="2">
        <v>5349</v>
      </c>
      <c r="U3005" s="2">
        <f t="shared" si="152"/>
        <v>0</v>
      </c>
    </row>
    <row r="3006" spans="1:21" ht="15" x14ac:dyDescent="0.25">
      <c r="A3006" s="49" t="s">
        <v>6845</v>
      </c>
      <c r="B3006" s="50" t="s">
        <v>6009</v>
      </c>
      <c r="C3006" s="50" t="s">
        <v>6010</v>
      </c>
      <c r="D3006" s="57" t="s">
        <v>7382</v>
      </c>
      <c r="E3006" s="51">
        <v>889</v>
      </c>
      <c r="F3006" s="51">
        <v>31964413.569648001</v>
      </c>
      <c r="G3006" s="42">
        <f t="shared" si="151"/>
        <v>1229.4005219095386</v>
      </c>
      <c r="H3006" s="43">
        <f t="shared" si="150"/>
        <v>35955.470831999999</v>
      </c>
      <c r="I3006" s="57" t="s">
        <v>7386</v>
      </c>
      <c r="J3006" s="58">
        <v>889</v>
      </c>
      <c r="K3006" s="58">
        <v>31964413.569647998</v>
      </c>
      <c r="L3006" s="57" t="s">
        <v>7420</v>
      </c>
      <c r="M3006" s="57" t="s">
        <v>7416</v>
      </c>
      <c r="N3006" t="s">
        <v>10937</v>
      </c>
      <c r="T3006" s="2">
        <v>889</v>
      </c>
      <c r="U3006" s="2">
        <f t="shared" si="152"/>
        <v>0</v>
      </c>
    </row>
    <row r="3007" spans="1:21" ht="15" x14ac:dyDescent="0.25">
      <c r="A3007" s="49" t="s">
        <v>6845</v>
      </c>
      <c r="B3007" s="50" t="s">
        <v>6011</v>
      </c>
      <c r="C3007" s="50" t="s">
        <v>6012</v>
      </c>
      <c r="D3007" s="57" t="s">
        <v>7382</v>
      </c>
      <c r="E3007" s="51">
        <v>662</v>
      </c>
      <c r="F3007" s="51">
        <v>25146518.800252002</v>
      </c>
      <c r="G3007" s="42">
        <f t="shared" si="151"/>
        <v>967.1738000096924</v>
      </c>
      <c r="H3007" s="43">
        <f t="shared" si="150"/>
        <v>37985.677946000003</v>
      </c>
      <c r="I3007" s="57" t="s">
        <v>7386</v>
      </c>
      <c r="J3007" s="58">
        <v>662</v>
      </c>
      <c r="K3007" s="58">
        <v>25146518.800252002</v>
      </c>
      <c r="L3007" s="57" t="s">
        <v>7420</v>
      </c>
      <c r="M3007" s="57" t="s">
        <v>7416</v>
      </c>
      <c r="N3007" t="s">
        <v>10937</v>
      </c>
      <c r="T3007" s="2">
        <v>662</v>
      </c>
      <c r="U3007" s="2">
        <f t="shared" si="152"/>
        <v>0</v>
      </c>
    </row>
    <row r="3008" spans="1:21" ht="15" x14ac:dyDescent="0.25">
      <c r="A3008" s="49" t="s">
        <v>6845</v>
      </c>
      <c r="B3008" s="50" t="s">
        <v>6013</v>
      </c>
      <c r="C3008" s="50" t="s">
        <v>6014</v>
      </c>
      <c r="D3008" s="57" t="s">
        <v>7382</v>
      </c>
      <c r="E3008" s="51">
        <v>2053</v>
      </c>
      <c r="F3008" s="51">
        <v>86473256.169401005</v>
      </c>
      <c r="G3008" s="42">
        <f t="shared" si="151"/>
        <v>3325.8944680538848</v>
      </c>
      <c r="H3008" s="43">
        <f t="shared" si="150"/>
        <v>42120.436517000002</v>
      </c>
      <c r="I3008" s="57" t="s">
        <v>7386</v>
      </c>
      <c r="J3008" s="58">
        <v>2053</v>
      </c>
      <c r="K3008" s="58">
        <v>86473256.169401005</v>
      </c>
      <c r="L3008" s="57" t="s">
        <v>7420</v>
      </c>
      <c r="M3008" s="57" t="s">
        <v>7416</v>
      </c>
      <c r="N3008" t="s">
        <v>10937</v>
      </c>
      <c r="T3008" s="2">
        <v>2053</v>
      </c>
      <c r="U3008" s="2">
        <f t="shared" si="152"/>
        <v>0</v>
      </c>
    </row>
    <row r="3009" spans="1:21" ht="15" x14ac:dyDescent="0.25">
      <c r="A3009" s="49" t="s">
        <v>6845</v>
      </c>
      <c r="B3009" s="50" t="s">
        <v>6015</v>
      </c>
      <c r="C3009" s="50" t="s">
        <v>6016</v>
      </c>
      <c r="D3009" s="57" t="s">
        <v>7382</v>
      </c>
      <c r="E3009" s="51">
        <v>749</v>
      </c>
      <c r="F3009" s="51">
        <v>52585281.639638998</v>
      </c>
      <c r="G3009" s="42">
        <f t="shared" si="151"/>
        <v>2022.5108322938077</v>
      </c>
      <c r="H3009" s="43">
        <f t="shared" si="150"/>
        <v>70207.318610999995</v>
      </c>
      <c r="I3009" s="57" t="s">
        <v>7386</v>
      </c>
      <c r="J3009" s="58">
        <v>749</v>
      </c>
      <c r="K3009" s="58">
        <v>52585281.639638998</v>
      </c>
      <c r="L3009" s="57" t="s">
        <v>7420</v>
      </c>
      <c r="M3009" s="57" t="s">
        <v>7416</v>
      </c>
      <c r="N3009" t="s">
        <v>10937</v>
      </c>
      <c r="T3009" s="2">
        <v>749</v>
      </c>
      <c r="U3009" s="2">
        <f t="shared" si="152"/>
        <v>0</v>
      </c>
    </row>
    <row r="3010" spans="1:21" ht="15" x14ac:dyDescent="0.25">
      <c r="A3010" s="49" t="s">
        <v>6845</v>
      </c>
      <c r="B3010" s="50" t="s">
        <v>6017</v>
      </c>
      <c r="C3010" s="50" t="s">
        <v>6018</v>
      </c>
      <c r="D3010" s="57" t="s">
        <v>7382</v>
      </c>
      <c r="E3010" s="51">
        <v>311</v>
      </c>
      <c r="F3010" s="51">
        <v>11268705.160150001</v>
      </c>
      <c r="G3010" s="42">
        <f t="shared" si="151"/>
        <v>433.41173692884621</v>
      </c>
      <c r="H3010" s="43">
        <f t="shared" si="150"/>
        <v>36233.77865</v>
      </c>
      <c r="I3010" s="57" t="s">
        <v>7386</v>
      </c>
      <c r="J3010" s="58">
        <v>311</v>
      </c>
      <c r="K3010" s="58">
        <v>11268705.160150001</v>
      </c>
      <c r="L3010" s="57" t="s">
        <v>7420</v>
      </c>
      <c r="M3010" s="57" t="s">
        <v>7416</v>
      </c>
      <c r="N3010" t="s">
        <v>10937</v>
      </c>
      <c r="T3010" s="2">
        <v>311</v>
      </c>
      <c r="U3010" s="2">
        <f t="shared" si="152"/>
        <v>0</v>
      </c>
    </row>
    <row r="3011" spans="1:21" ht="15" x14ac:dyDescent="0.25">
      <c r="A3011" s="49" t="s">
        <v>6845</v>
      </c>
      <c r="B3011" s="50" t="s">
        <v>6019</v>
      </c>
      <c r="C3011" s="50" t="s">
        <v>6020</v>
      </c>
      <c r="D3011" s="57" t="s">
        <v>7382</v>
      </c>
      <c r="E3011" s="51">
        <v>255</v>
      </c>
      <c r="F3011" s="51">
        <v>11554179.979875</v>
      </c>
      <c r="G3011" s="42">
        <f t="shared" si="151"/>
        <v>444.39153768750003</v>
      </c>
      <c r="H3011" s="43">
        <f t="shared" si="150"/>
        <v>45310.509725000004</v>
      </c>
      <c r="I3011" s="57" t="s">
        <v>7386</v>
      </c>
      <c r="J3011" s="58">
        <v>255</v>
      </c>
      <c r="K3011" s="58">
        <v>11554179.979875</v>
      </c>
      <c r="L3011" s="57" t="s">
        <v>7420</v>
      </c>
      <c r="M3011" s="57" t="s">
        <v>7416</v>
      </c>
      <c r="N3011" t="s">
        <v>10937</v>
      </c>
      <c r="T3011" s="2">
        <v>255</v>
      </c>
      <c r="U3011" s="2">
        <f t="shared" si="152"/>
        <v>0</v>
      </c>
    </row>
    <row r="3012" spans="1:21" ht="15" x14ac:dyDescent="0.25">
      <c r="A3012" s="49" t="s">
        <v>6845</v>
      </c>
      <c r="B3012" s="50" t="s">
        <v>6021</v>
      </c>
      <c r="C3012" s="50" t="s">
        <v>6022</v>
      </c>
      <c r="D3012" s="57" t="s">
        <v>7382</v>
      </c>
      <c r="E3012" s="51">
        <v>1143</v>
      </c>
      <c r="F3012" s="51">
        <v>72401040.280053005</v>
      </c>
      <c r="G3012" s="42">
        <f t="shared" si="151"/>
        <v>2784.6553953866542</v>
      </c>
      <c r="H3012" s="43">
        <f t="shared" si="150"/>
        <v>63342.992371000008</v>
      </c>
      <c r="I3012" s="57" t="s">
        <v>7396</v>
      </c>
      <c r="J3012" s="58">
        <v>1143</v>
      </c>
      <c r="K3012" s="58">
        <v>72401040.280053005</v>
      </c>
      <c r="L3012" s="57" t="s">
        <v>7420</v>
      </c>
      <c r="M3012" s="57" t="s">
        <v>7416</v>
      </c>
      <c r="N3012" t="s">
        <v>10937</v>
      </c>
      <c r="T3012" s="2">
        <v>1143</v>
      </c>
      <c r="U3012" s="2">
        <f t="shared" si="152"/>
        <v>0</v>
      </c>
    </row>
    <row r="3013" spans="1:21" ht="15" x14ac:dyDescent="0.25">
      <c r="A3013" s="49" t="s">
        <v>6845</v>
      </c>
      <c r="B3013" s="50" t="s">
        <v>6023</v>
      </c>
      <c r="C3013" s="50" t="s">
        <v>6024</v>
      </c>
      <c r="D3013" s="57" t="s">
        <v>7382</v>
      </c>
      <c r="E3013" s="51">
        <v>449</v>
      </c>
      <c r="F3013" s="51">
        <v>12926187.31012</v>
      </c>
      <c r="G3013" s="42">
        <f t="shared" si="151"/>
        <v>497.16105038923075</v>
      </c>
      <c r="H3013" s="43">
        <f t="shared" ref="H3013:H3076" si="153">IFERROR(F3013/E3013,0)</f>
        <v>28788.835879999999</v>
      </c>
      <c r="I3013" s="57" t="s">
        <v>7396</v>
      </c>
      <c r="J3013" s="58">
        <v>449</v>
      </c>
      <c r="K3013" s="58">
        <v>12926187.31012</v>
      </c>
      <c r="L3013" s="57" t="s">
        <v>7420</v>
      </c>
      <c r="M3013" s="57" t="s">
        <v>7416</v>
      </c>
      <c r="N3013" t="s">
        <v>10937</v>
      </c>
      <c r="T3013" s="2">
        <v>449</v>
      </c>
      <c r="U3013" s="2">
        <f t="shared" si="152"/>
        <v>0</v>
      </c>
    </row>
    <row r="3014" spans="1:21" ht="15" x14ac:dyDescent="0.25">
      <c r="A3014" s="49" t="s">
        <v>6845</v>
      </c>
      <c r="B3014" s="50" t="s">
        <v>6025</v>
      </c>
      <c r="C3014" s="50" t="s">
        <v>6026</v>
      </c>
      <c r="D3014" s="57" t="s">
        <v>7378</v>
      </c>
      <c r="E3014" s="51">
        <v>1991</v>
      </c>
      <c r="F3014" s="51">
        <v>7389408.7307810001</v>
      </c>
      <c r="G3014" s="42">
        <f t="shared" ref="G3014:G3077" si="154">+F3014/$G$1</f>
        <v>284.20802810696154</v>
      </c>
      <c r="H3014" s="43">
        <f t="shared" si="153"/>
        <v>3711.4056909999999</v>
      </c>
      <c r="I3014" s="57" t="s">
        <v>7381</v>
      </c>
      <c r="J3014" s="58">
        <v>1991</v>
      </c>
      <c r="K3014" s="58">
        <v>7389408.7307810001</v>
      </c>
      <c r="L3014" s="57" t="s">
        <v>7420</v>
      </c>
      <c r="M3014" s="57" t="s">
        <v>7418</v>
      </c>
      <c r="N3014" t="s">
        <v>10937</v>
      </c>
      <c r="O3014" s="1"/>
      <c r="P3014" s="1"/>
      <c r="Q3014" s="1"/>
      <c r="R3014" s="1"/>
      <c r="S3014" s="1"/>
      <c r="T3014" s="2">
        <v>1991</v>
      </c>
      <c r="U3014" s="2">
        <f t="shared" ref="U3014:U3077" si="155">+E3014-T3014</f>
        <v>0</v>
      </c>
    </row>
    <row r="3015" spans="1:21" ht="15" x14ac:dyDescent="0.25">
      <c r="A3015" s="49" t="s">
        <v>6845</v>
      </c>
      <c r="B3015" s="50" t="s">
        <v>6027</v>
      </c>
      <c r="C3015" s="50" t="s">
        <v>6028</v>
      </c>
      <c r="D3015" s="57" t="s">
        <v>7378</v>
      </c>
      <c r="E3015" s="51">
        <v>3709</v>
      </c>
      <c r="F3015" s="51">
        <v>5220033.2809809996</v>
      </c>
      <c r="G3015" s="42">
        <f t="shared" si="154"/>
        <v>200.77051080696151</v>
      </c>
      <c r="H3015" s="43">
        <f t="shared" si="153"/>
        <v>1407.3964089999999</v>
      </c>
      <c r="I3015" s="57" t="s">
        <v>7381</v>
      </c>
      <c r="J3015" s="58">
        <v>3709</v>
      </c>
      <c r="K3015" s="58">
        <v>5220033.2809809996</v>
      </c>
      <c r="L3015" s="57" t="s">
        <v>7420</v>
      </c>
      <c r="M3015" s="57" t="s">
        <v>7418</v>
      </c>
      <c r="N3015" t="s">
        <v>10937</v>
      </c>
      <c r="O3015" s="1"/>
      <c r="P3015" s="1"/>
      <c r="Q3015" s="1"/>
      <c r="R3015" s="1"/>
      <c r="S3015" s="1"/>
      <c r="T3015" s="2">
        <v>3709</v>
      </c>
      <c r="U3015" s="2">
        <f t="shared" si="155"/>
        <v>0</v>
      </c>
    </row>
    <row r="3016" spans="1:21" ht="15" x14ac:dyDescent="0.25">
      <c r="A3016" s="49" t="s">
        <v>6845</v>
      </c>
      <c r="B3016" s="50" t="s">
        <v>6029</v>
      </c>
      <c r="C3016" s="50" t="s">
        <v>6030</v>
      </c>
      <c r="D3016" s="57" t="s">
        <v>7378</v>
      </c>
      <c r="E3016" s="51">
        <v>37626</v>
      </c>
      <c r="F3016" s="51">
        <v>51414708.563064002</v>
      </c>
      <c r="G3016" s="42">
        <f t="shared" si="154"/>
        <v>1977.4887908870769</v>
      </c>
      <c r="H3016" s="43">
        <f t="shared" si="153"/>
        <v>1366.467564</v>
      </c>
      <c r="I3016" s="57" t="s">
        <v>7381</v>
      </c>
      <c r="J3016" s="58">
        <v>37626</v>
      </c>
      <c r="K3016" s="58">
        <v>51414708.563064002</v>
      </c>
      <c r="L3016" s="57" t="s">
        <v>7420</v>
      </c>
      <c r="M3016" s="57" t="s">
        <v>7418</v>
      </c>
      <c r="N3016" t="s">
        <v>10937</v>
      </c>
      <c r="O3016" s="1"/>
      <c r="P3016" s="1"/>
      <c r="Q3016" s="1"/>
      <c r="R3016" s="1"/>
      <c r="S3016" s="1"/>
      <c r="T3016" s="2">
        <v>37626</v>
      </c>
      <c r="U3016" s="2">
        <f t="shared" si="155"/>
        <v>0</v>
      </c>
    </row>
    <row r="3017" spans="1:21" ht="15" x14ac:dyDescent="0.25">
      <c r="A3017" s="49" t="s">
        <v>6845</v>
      </c>
      <c r="B3017" s="50" t="s">
        <v>6031</v>
      </c>
      <c r="C3017" s="50" t="s">
        <v>6032</v>
      </c>
      <c r="D3017" s="57" t="s">
        <v>7378</v>
      </c>
      <c r="E3017" s="51">
        <v>4340</v>
      </c>
      <c r="F3017" s="51">
        <v>4821401.5711399997</v>
      </c>
      <c r="G3017" s="42">
        <f t="shared" si="154"/>
        <v>185.43852196692308</v>
      </c>
      <c r="H3017" s="43">
        <f t="shared" si="153"/>
        <v>1110.9220209999999</v>
      </c>
      <c r="I3017" s="57" t="s">
        <v>7381</v>
      </c>
      <c r="J3017" s="58">
        <v>4340</v>
      </c>
      <c r="K3017" s="58">
        <v>4821401.5711400006</v>
      </c>
      <c r="L3017" s="57" t="s">
        <v>7420</v>
      </c>
      <c r="M3017" s="57" t="s">
        <v>7418</v>
      </c>
      <c r="N3017" t="s">
        <v>10937</v>
      </c>
      <c r="O3017" s="1"/>
      <c r="P3017" s="1"/>
      <c r="Q3017" s="1"/>
      <c r="R3017" s="1"/>
      <c r="S3017" s="1"/>
      <c r="T3017" s="2">
        <v>4340</v>
      </c>
      <c r="U3017" s="2">
        <f t="shared" si="155"/>
        <v>0</v>
      </c>
    </row>
    <row r="3018" spans="1:21" ht="15" x14ac:dyDescent="0.25">
      <c r="A3018" s="49" t="s">
        <v>6845</v>
      </c>
      <c r="B3018" s="50" t="s">
        <v>6033</v>
      </c>
      <c r="C3018" s="50" t="s">
        <v>6034</v>
      </c>
      <c r="D3018" s="57" t="s">
        <v>7378</v>
      </c>
      <c r="E3018" s="51">
        <v>360</v>
      </c>
      <c r="F3018" s="51">
        <v>651144.67992000002</v>
      </c>
      <c r="G3018" s="42">
        <f t="shared" si="154"/>
        <v>25.044026150769231</v>
      </c>
      <c r="H3018" s="43">
        <f t="shared" si="153"/>
        <v>1808.735222</v>
      </c>
      <c r="I3018" s="57" t="s">
        <v>7381</v>
      </c>
      <c r="J3018" s="58">
        <v>360</v>
      </c>
      <c r="K3018" s="58">
        <v>651144.67992000002</v>
      </c>
      <c r="L3018" s="57" t="s">
        <v>7420</v>
      </c>
      <c r="M3018" s="57" t="s">
        <v>7418</v>
      </c>
      <c r="N3018" t="s">
        <v>10937</v>
      </c>
      <c r="O3018" s="1"/>
      <c r="P3018" s="1"/>
      <c r="Q3018" s="1"/>
      <c r="R3018" s="1"/>
      <c r="S3018" s="1"/>
      <c r="T3018" s="2">
        <v>360</v>
      </c>
      <c r="U3018" s="2">
        <f t="shared" si="155"/>
        <v>0</v>
      </c>
    </row>
    <row r="3019" spans="1:21" ht="15" x14ac:dyDescent="0.25">
      <c r="A3019" s="49" t="s">
        <v>6845</v>
      </c>
      <c r="B3019" s="50" t="s">
        <v>6035</v>
      </c>
      <c r="C3019" s="50" t="s">
        <v>6036</v>
      </c>
      <c r="D3019" s="57" t="s">
        <v>7378</v>
      </c>
      <c r="E3019" s="51">
        <v>141</v>
      </c>
      <c r="F3019" s="51">
        <v>188390.19996900001</v>
      </c>
      <c r="G3019" s="42">
        <f t="shared" si="154"/>
        <v>7.245776921884616</v>
      </c>
      <c r="H3019" s="43">
        <f t="shared" si="153"/>
        <v>1336.1007090000001</v>
      </c>
      <c r="I3019" s="57" t="s">
        <v>7381</v>
      </c>
      <c r="J3019" s="58">
        <v>141</v>
      </c>
      <c r="K3019" s="58">
        <v>188390.19996900001</v>
      </c>
      <c r="L3019" s="57" t="s">
        <v>7420</v>
      </c>
      <c r="M3019" s="57" t="s">
        <v>7418</v>
      </c>
      <c r="N3019" t="s">
        <v>10937</v>
      </c>
      <c r="O3019" s="1"/>
      <c r="P3019" s="1"/>
      <c r="Q3019" s="1"/>
      <c r="R3019" s="1"/>
      <c r="S3019" s="1"/>
      <c r="T3019" s="2">
        <v>141</v>
      </c>
      <c r="U3019" s="2">
        <f t="shared" si="155"/>
        <v>0</v>
      </c>
    </row>
    <row r="3020" spans="1:21" ht="15" x14ac:dyDescent="0.25">
      <c r="A3020" s="49" t="s">
        <v>6845</v>
      </c>
      <c r="B3020" s="50" t="s">
        <v>6037</v>
      </c>
      <c r="C3020" s="50" t="s">
        <v>6038</v>
      </c>
      <c r="D3020" s="57" t="s">
        <v>7378</v>
      </c>
      <c r="E3020" s="51">
        <v>540</v>
      </c>
      <c r="F3020" s="51">
        <v>626207.08985999995</v>
      </c>
      <c r="G3020" s="42">
        <f t="shared" si="154"/>
        <v>24.084888071538458</v>
      </c>
      <c r="H3020" s="43">
        <f t="shared" si="153"/>
        <v>1159.6427589999998</v>
      </c>
      <c r="I3020" s="57" t="s">
        <v>7381</v>
      </c>
      <c r="J3020" s="58">
        <v>540</v>
      </c>
      <c r="K3020" s="58">
        <v>626207.08986000007</v>
      </c>
      <c r="L3020" s="57" t="s">
        <v>7420</v>
      </c>
      <c r="M3020" s="57" t="s">
        <v>7418</v>
      </c>
      <c r="N3020" t="s">
        <v>10937</v>
      </c>
      <c r="O3020" s="1"/>
      <c r="P3020" s="1"/>
      <c r="Q3020" s="1"/>
      <c r="R3020" s="1"/>
      <c r="S3020" s="1"/>
      <c r="T3020" s="2">
        <v>540</v>
      </c>
      <c r="U3020" s="2">
        <f t="shared" si="155"/>
        <v>0</v>
      </c>
    </row>
    <row r="3021" spans="1:21" ht="15" x14ac:dyDescent="0.25">
      <c r="A3021" s="49" t="s">
        <v>6845</v>
      </c>
      <c r="B3021" s="50" t="s">
        <v>6039</v>
      </c>
      <c r="C3021" s="50" t="s">
        <v>6040</v>
      </c>
      <c r="D3021" s="57" t="s">
        <v>7378</v>
      </c>
      <c r="E3021" s="51">
        <v>4343</v>
      </c>
      <c r="F3021" s="51">
        <v>5055746.8414200004</v>
      </c>
      <c r="G3021" s="42">
        <f t="shared" si="154"/>
        <v>194.45180159307694</v>
      </c>
      <c r="H3021" s="43">
        <f t="shared" si="153"/>
        <v>1164.1139400000002</v>
      </c>
      <c r="I3021" s="57" t="s">
        <v>7381</v>
      </c>
      <c r="J3021" s="58">
        <v>4343</v>
      </c>
      <c r="K3021" s="58">
        <v>5055746.8414199995</v>
      </c>
      <c r="L3021" s="57" t="s">
        <v>7420</v>
      </c>
      <c r="M3021" s="57" t="s">
        <v>7418</v>
      </c>
      <c r="N3021" t="s">
        <v>10937</v>
      </c>
      <c r="O3021" s="1"/>
      <c r="P3021" s="1"/>
      <c r="Q3021" s="1"/>
      <c r="R3021" s="1"/>
      <c r="S3021" s="1"/>
      <c r="T3021" s="2">
        <v>4343</v>
      </c>
      <c r="U3021" s="2">
        <f t="shared" si="155"/>
        <v>0</v>
      </c>
    </row>
    <row r="3022" spans="1:21" ht="15" x14ac:dyDescent="0.25">
      <c r="A3022" s="49" t="s">
        <v>6845</v>
      </c>
      <c r="B3022" s="50" t="s">
        <v>6041</v>
      </c>
      <c r="C3022" s="50" t="s">
        <v>6042</v>
      </c>
      <c r="D3022" s="57" t="s">
        <v>7378</v>
      </c>
      <c r="E3022" s="51">
        <v>5300</v>
      </c>
      <c r="F3022" s="51">
        <v>5683792.1277000001</v>
      </c>
      <c r="G3022" s="42">
        <f t="shared" si="154"/>
        <v>218.60738952692307</v>
      </c>
      <c r="H3022" s="43">
        <f t="shared" si="153"/>
        <v>1072.413609</v>
      </c>
      <c r="I3022" s="57" t="s">
        <v>7381</v>
      </c>
      <c r="J3022" s="58">
        <v>5300</v>
      </c>
      <c r="K3022" s="58">
        <v>5683792.1277000001</v>
      </c>
      <c r="L3022" s="57" t="s">
        <v>7420</v>
      </c>
      <c r="M3022" s="57" t="s">
        <v>7418</v>
      </c>
      <c r="N3022" t="s">
        <v>10937</v>
      </c>
      <c r="O3022" s="1"/>
      <c r="P3022" s="1"/>
      <c r="Q3022" s="1"/>
      <c r="R3022" s="1"/>
      <c r="S3022" s="1"/>
      <c r="T3022" s="2">
        <v>5300</v>
      </c>
      <c r="U3022" s="2">
        <f t="shared" si="155"/>
        <v>0</v>
      </c>
    </row>
    <row r="3023" spans="1:21" ht="15" x14ac:dyDescent="0.25">
      <c r="A3023" s="49" t="s">
        <v>6845</v>
      </c>
      <c r="B3023" s="50" t="s">
        <v>6043</v>
      </c>
      <c r="C3023" s="50" t="s">
        <v>6044</v>
      </c>
      <c r="D3023" s="57" t="s">
        <v>7378</v>
      </c>
      <c r="E3023" s="51">
        <v>2850</v>
      </c>
      <c r="F3023" s="51">
        <v>3397868.7696000002</v>
      </c>
      <c r="G3023" s="42">
        <f t="shared" si="154"/>
        <v>130.68726036923078</v>
      </c>
      <c r="H3023" s="43">
        <f t="shared" si="153"/>
        <v>1192.2346560000001</v>
      </c>
      <c r="I3023" s="57" t="s">
        <v>7381</v>
      </c>
      <c r="J3023" s="58">
        <v>2850</v>
      </c>
      <c r="K3023" s="58">
        <v>3397868.7696000002</v>
      </c>
      <c r="L3023" s="57" t="s">
        <v>7420</v>
      </c>
      <c r="M3023" s="57" t="s">
        <v>7418</v>
      </c>
      <c r="N3023" t="s">
        <v>10937</v>
      </c>
      <c r="O3023" s="1"/>
      <c r="P3023" s="1"/>
      <c r="Q3023" s="1"/>
      <c r="R3023" s="1"/>
      <c r="S3023" s="1"/>
      <c r="T3023" s="2">
        <v>2850</v>
      </c>
      <c r="U3023" s="2">
        <f t="shared" si="155"/>
        <v>0</v>
      </c>
    </row>
    <row r="3024" spans="1:21" ht="15" x14ac:dyDescent="0.25">
      <c r="A3024" s="49" t="s">
        <v>6845</v>
      </c>
      <c r="B3024" s="50" t="s">
        <v>6045</v>
      </c>
      <c r="C3024" s="50" t="s">
        <v>6046</v>
      </c>
      <c r="D3024" s="57" t="s">
        <v>7378</v>
      </c>
      <c r="E3024" s="51">
        <v>8111</v>
      </c>
      <c r="F3024" s="51">
        <v>9233343.4435549993</v>
      </c>
      <c r="G3024" s="42">
        <f t="shared" si="154"/>
        <v>355.12859398288458</v>
      </c>
      <c r="H3024" s="43">
        <f t="shared" si="153"/>
        <v>1138.3730049999999</v>
      </c>
      <c r="I3024" s="57" t="s">
        <v>7381</v>
      </c>
      <c r="J3024" s="58">
        <v>8111</v>
      </c>
      <c r="K3024" s="58">
        <v>9233343.4435549993</v>
      </c>
      <c r="L3024" s="57" t="s">
        <v>7420</v>
      </c>
      <c r="M3024" s="57" t="s">
        <v>7418</v>
      </c>
      <c r="N3024" t="s">
        <v>10937</v>
      </c>
      <c r="O3024" s="1"/>
      <c r="P3024" s="1"/>
      <c r="Q3024" s="1"/>
      <c r="R3024" s="1"/>
      <c r="S3024" s="1"/>
      <c r="T3024" s="2">
        <v>8111</v>
      </c>
      <c r="U3024" s="2">
        <f t="shared" si="155"/>
        <v>0</v>
      </c>
    </row>
    <row r="3025" spans="1:21" ht="15" x14ac:dyDescent="0.25">
      <c r="A3025" s="49" t="s">
        <v>6845</v>
      </c>
      <c r="B3025" s="50" t="s">
        <v>6047</v>
      </c>
      <c r="C3025" s="50" t="s">
        <v>6048</v>
      </c>
      <c r="D3025" s="57" t="s">
        <v>7378</v>
      </c>
      <c r="E3025" s="51">
        <v>2200</v>
      </c>
      <c r="F3025" s="51">
        <v>2760439.8007999999</v>
      </c>
      <c r="G3025" s="42">
        <f t="shared" si="154"/>
        <v>106.17076156923076</v>
      </c>
      <c r="H3025" s="43">
        <f t="shared" si="153"/>
        <v>1254.7453639999999</v>
      </c>
      <c r="I3025" s="57" t="s">
        <v>7381</v>
      </c>
      <c r="J3025" s="58">
        <v>2200</v>
      </c>
      <c r="K3025" s="58">
        <v>2760439.8008000003</v>
      </c>
      <c r="L3025" s="57" t="s">
        <v>7420</v>
      </c>
      <c r="M3025" s="57" t="s">
        <v>7418</v>
      </c>
      <c r="N3025" t="s">
        <v>10937</v>
      </c>
      <c r="O3025" s="1"/>
      <c r="P3025" s="1"/>
      <c r="Q3025" s="1"/>
      <c r="R3025" s="1"/>
      <c r="S3025" s="1"/>
      <c r="T3025" s="2">
        <v>2200</v>
      </c>
      <c r="U3025" s="2">
        <f t="shared" si="155"/>
        <v>0</v>
      </c>
    </row>
    <row r="3026" spans="1:21" ht="15" x14ac:dyDescent="0.25">
      <c r="A3026" s="49" t="s">
        <v>6845</v>
      </c>
      <c r="B3026" s="50" t="s">
        <v>6049</v>
      </c>
      <c r="C3026" s="50" t="s">
        <v>6050</v>
      </c>
      <c r="D3026" s="57" t="s">
        <v>7378</v>
      </c>
      <c r="E3026" s="51">
        <v>120</v>
      </c>
      <c r="F3026" s="51">
        <v>99831.96</v>
      </c>
      <c r="G3026" s="42">
        <f t="shared" si="154"/>
        <v>3.8396907692307694</v>
      </c>
      <c r="H3026" s="43">
        <f t="shared" si="153"/>
        <v>831.93300000000011</v>
      </c>
      <c r="I3026" s="57" t="s">
        <v>7381</v>
      </c>
      <c r="J3026" s="58">
        <v>120</v>
      </c>
      <c r="K3026" s="58">
        <v>99831.959999999992</v>
      </c>
      <c r="L3026" s="57" t="s">
        <v>7420</v>
      </c>
      <c r="M3026" s="57" t="s">
        <v>7418</v>
      </c>
      <c r="N3026" t="s">
        <v>10937</v>
      </c>
      <c r="O3026" s="1"/>
      <c r="P3026" s="1"/>
      <c r="Q3026" s="1"/>
      <c r="R3026" s="1"/>
      <c r="S3026" s="1"/>
      <c r="T3026" s="2">
        <v>120</v>
      </c>
      <c r="U3026" s="2">
        <f t="shared" si="155"/>
        <v>0</v>
      </c>
    </row>
    <row r="3027" spans="1:21" ht="15" x14ac:dyDescent="0.25">
      <c r="A3027" s="49" t="s">
        <v>6845</v>
      </c>
      <c r="B3027" s="50" t="s">
        <v>6051</v>
      </c>
      <c r="C3027" s="50" t="s">
        <v>6052</v>
      </c>
      <c r="D3027" s="57" t="s">
        <v>7378</v>
      </c>
      <c r="E3027" s="51">
        <v>200</v>
      </c>
      <c r="F3027" s="51">
        <v>754591.05</v>
      </c>
      <c r="G3027" s="42">
        <f t="shared" si="154"/>
        <v>29.022732692307695</v>
      </c>
      <c r="H3027" s="43">
        <f t="shared" si="153"/>
        <v>3772.9552500000004</v>
      </c>
      <c r="I3027" s="57" t="s">
        <v>7381</v>
      </c>
      <c r="J3027" s="58">
        <v>200</v>
      </c>
      <c r="K3027" s="58">
        <v>754591.05</v>
      </c>
      <c r="L3027" s="57" t="s">
        <v>7420</v>
      </c>
      <c r="M3027" s="57" t="s">
        <v>7418</v>
      </c>
      <c r="N3027" t="s">
        <v>10937</v>
      </c>
      <c r="O3027" s="1"/>
      <c r="P3027" s="1"/>
      <c r="Q3027" s="1"/>
      <c r="R3027" s="1"/>
      <c r="S3027" s="1"/>
      <c r="T3027" s="2">
        <v>200</v>
      </c>
      <c r="U3027" s="2">
        <f t="shared" si="155"/>
        <v>0</v>
      </c>
    </row>
    <row r="3028" spans="1:21" ht="15" x14ac:dyDescent="0.25">
      <c r="A3028" s="49" t="s">
        <v>6845</v>
      </c>
      <c r="B3028" s="50" t="s">
        <v>6053</v>
      </c>
      <c r="C3028" s="50" t="s">
        <v>6054</v>
      </c>
      <c r="D3028" s="57" t="s">
        <v>7378</v>
      </c>
      <c r="E3028" s="51">
        <v>142</v>
      </c>
      <c r="F3028" s="51">
        <v>429735.850026</v>
      </c>
      <c r="G3028" s="42">
        <f t="shared" si="154"/>
        <v>16.528301924076924</v>
      </c>
      <c r="H3028" s="43">
        <f t="shared" si="153"/>
        <v>3026.3088029999999</v>
      </c>
      <c r="I3028" s="57" t="s">
        <v>7381</v>
      </c>
      <c r="J3028" s="58">
        <v>142</v>
      </c>
      <c r="K3028" s="58">
        <v>429735.850026</v>
      </c>
      <c r="L3028" s="57" t="s">
        <v>7420</v>
      </c>
      <c r="M3028" s="57" t="s">
        <v>7418</v>
      </c>
      <c r="N3028" t="s">
        <v>10937</v>
      </c>
      <c r="O3028" s="1"/>
      <c r="P3028" s="1"/>
      <c r="Q3028" s="1"/>
      <c r="R3028" s="1"/>
      <c r="S3028" s="1"/>
      <c r="T3028" s="2">
        <v>142</v>
      </c>
      <c r="U3028" s="2">
        <f t="shared" si="155"/>
        <v>0</v>
      </c>
    </row>
    <row r="3029" spans="1:21" ht="15" x14ac:dyDescent="0.25">
      <c r="A3029" s="49" t="s">
        <v>6845</v>
      </c>
      <c r="B3029" s="50" t="s">
        <v>6055</v>
      </c>
      <c r="C3029" s="50" t="s">
        <v>6056</v>
      </c>
      <c r="D3029" s="57" t="s">
        <v>7378</v>
      </c>
      <c r="E3029" s="51">
        <v>979</v>
      </c>
      <c r="F3029" s="51">
        <v>1275621.8303950001</v>
      </c>
      <c r="G3029" s="42">
        <f t="shared" si="154"/>
        <v>49.062378092115388</v>
      </c>
      <c r="H3029" s="43">
        <f t="shared" si="153"/>
        <v>1302.9845050000001</v>
      </c>
      <c r="I3029" s="57" t="s">
        <v>7381</v>
      </c>
      <c r="J3029" s="58">
        <v>979</v>
      </c>
      <c r="K3029" s="58">
        <v>1275621.8303949998</v>
      </c>
      <c r="L3029" s="57" t="s">
        <v>7420</v>
      </c>
      <c r="M3029" s="57" t="s">
        <v>7418</v>
      </c>
      <c r="N3029" t="s">
        <v>10937</v>
      </c>
      <c r="O3029" s="1"/>
      <c r="P3029" s="1"/>
      <c r="Q3029" s="1"/>
      <c r="R3029" s="1"/>
      <c r="S3029" s="1"/>
      <c r="T3029" s="2">
        <v>979</v>
      </c>
      <c r="U3029" s="2">
        <f t="shared" si="155"/>
        <v>0</v>
      </c>
    </row>
    <row r="3030" spans="1:21" ht="15" x14ac:dyDescent="0.25">
      <c r="A3030" s="49" t="s">
        <v>6845</v>
      </c>
      <c r="B3030" s="50" t="s">
        <v>6057</v>
      </c>
      <c r="C3030" s="50" t="s">
        <v>6058</v>
      </c>
      <c r="D3030" s="57" t="s">
        <v>7378</v>
      </c>
      <c r="E3030" s="51">
        <v>150</v>
      </c>
      <c r="F3030" s="51">
        <v>145258.26</v>
      </c>
      <c r="G3030" s="42">
        <f t="shared" si="154"/>
        <v>5.5868561538461545</v>
      </c>
      <c r="H3030" s="43">
        <f t="shared" si="153"/>
        <v>968.38840000000005</v>
      </c>
      <c r="I3030" s="57" t="s">
        <v>7381</v>
      </c>
      <c r="J3030" s="58">
        <v>150</v>
      </c>
      <c r="K3030" s="58">
        <v>145258.26</v>
      </c>
      <c r="L3030" s="57" t="s">
        <v>7420</v>
      </c>
      <c r="M3030" s="57" t="s">
        <v>7418</v>
      </c>
      <c r="N3030" t="s">
        <v>10937</v>
      </c>
      <c r="O3030" s="1"/>
      <c r="P3030" s="1"/>
      <c r="Q3030" s="1"/>
      <c r="R3030" s="1"/>
      <c r="S3030" s="1"/>
      <c r="T3030" s="2">
        <v>150</v>
      </c>
      <c r="U3030" s="2">
        <f t="shared" si="155"/>
        <v>0</v>
      </c>
    </row>
    <row r="3031" spans="1:21" ht="15" x14ac:dyDescent="0.25">
      <c r="A3031" s="49" t="s">
        <v>6845</v>
      </c>
      <c r="B3031" s="50" t="s">
        <v>6059</v>
      </c>
      <c r="C3031" s="50" t="s">
        <v>6060</v>
      </c>
      <c r="D3031" s="57" t="s">
        <v>7378</v>
      </c>
      <c r="E3031" s="51">
        <v>350</v>
      </c>
      <c r="F3031" s="51">
        <v>2967680.4699499998</v>
      </c>
      <c r="G3031" s="42">
        <f t="shared" si="154"/>
        <v>114.14155653653846</v>
      </c>
      <c r="H3031" s="43">
        <f t="shared" si="153"/>
        <v>8479.0870569999988</v>
      </c>
      <c r="I3031" s="57" t="s">
        <v>7381</v>
      </c>
      <c r="J3031" s="58">
        <v>350</v>
      </c>
      <c r="K3031" s="58">
        <v>2967680.4699500003</v>
      </c>
      <c r="L3031" s="57" t="s">
        <v>7420</v>
      </c>
      <c r="M3031" s="57" t="s">
        <v>7418</v>
      </c>
      <c r="N3031" t="s">
        <v>10937</v>
      </c>
      <c r="O3031" s="1"/>
      <c r="P3031" s="1"/>
      <c r="Q3031" s="1"/>
      <c r="R3031" s="1"/>
      <c r="S3031" s="1"/>
      <c r="T3031" s="2">
        <v>350</v>
      </c>
      <c r="U3031" s="2">
        <f t="shared" si="155"/>
        <v>0</v>
      </c>
    </row>
    <row r="3032" spans="1:21" ht="15" x14ac:dyDescent="0.25">
      <c r="A3032" s="49" t="s">
        <v>6845</v>
      </c>
      <c r="B3032" s="50" t="s">
        <v>6061</v>
      </c>
      <c r="C3032" s="50" t="s">
        <v>6062</v>
      </c>
      <c r="D3032" s="57" t="s">
        <v>7378</v>
      </c>
      <c r="E3032" s="51">
        <v>100</v>
      </c>
      <c r="F3032" s="51">
        <v>236484.92</v>
      </c>
      <c r="G3032" s="42">
        <f t="shared" si="154"/>
        <v>9.0955738461538473</v>
      </c>
      <c r="H3032" s="43">
        <f t="shared" si="153"/>
        <v>2364.8492000000001</v>
      </c>
      <c r="I3032" s="57" t="s">
        <v>7381</v>
      </c>
      <c r="J3032" s="58">
        <v>100</v>
      </c>
      <c r="K3032" s="58">
        <v>236484.92</v>
      </c>
      <c r="L3032" s="57" t="s">
        <v>7420</v>
      </c>
      <c r="M3032" s="57" t="s">
        <v>7418</v>
      </c>
      <c r="N3032" t="s">
        <v>10937</v>
      </c>
      <c r="O3032" s="1"/>
      <c r="P3032" s="1"/>
      <c r="Q3032" s="1"/>
      <c r="R3032" s="1"/>
      <c r="S3032" s="1"/>
      <c r="T3032" s="2">
        <v>100</v>
      </c>
      <c r="U3032" s="2">
        <f t="shared" si="155"/>
        <v>0</v>
      </c>
    </row>
    <row r="3033" spans="1:21" ht="15" x14ac:dyDescent="0.25">
      <c r="A3033" s="49" t="s">
        <v>6845</v>
      </c>
      <c r="B3033" s="50" t="s">
        <v>6063</v>
      </c>
      <c r="C3033" s="50" t="s">
        <v>6064</v>
      </c>
      <c r="D3033" s="57" t="s">
        <v>7378</v>
      </c>
      <c r="E3033" s="51">
        <v>150</v>
      </c>
      <c r="F3033" s="51">
        <v>1594400.35005</v>
      </c>
      <c r="G3033" s="42">
        <f t="shared" si="154"/>
        <v>61.32309038653846</v>
      </c>
      <c r="H3033" s="43">
        <f t="shared" si="153"/>
        <v>10629.335666999999</v>
      </c>
      <c r="I3033" s="57" t="s">
        <v>7381</v>
      </c>
      <c r="J3033" s="58">
        <v>150</v>
      </c>
      <c r="K3033" s="58">
        <v>1594400.35005</v>
      </c>
      <c r="L3033" s="57" t="s">
        <v>7420</v>
      </c>
      <c r="M3033" s="57" t="s">
        <v>7418</v>
      </c>
      <c r="N3033" t="s">
        <v>10937</v>
      </c>
      <c r="O3033" s="1"/>
      <c r="P3033" s="1"/>
      <c r="Q3033" s="1"/>
      <c r="R3033" s="1"/>
      <c r="S3033" s="1"/>
      <c r="T3033" s="2">
        <v>150</v>
      </c>
      <c r="U3033" s="2">
        <f t="shared" si="155"/>
        <v>0</v>
      </c>
    </row>
    <row r="3034" spans="1:21" ht="15" x14ac:dyDescent="0.25">
      <c r="A3034" s="49" t="s">
        <v>6845</v>
      </c>
      <c r="B3034" s="50" t="s">
        <v>6065</v>
      </c>
      <c r="C3034" s="50" t="s">
        <v>6066</v>
      </c>
      <c r="D3034" s="57" t="s">
        <v>7378</v>
      </c>
      <c r="E3034" s="51">
        <v>680</v>
      </c>
      <c r="F3034" s="51">
        <v>6879140.0598799996</v>
      </c>
      <c r="G3034" s="42">
        <f t="shared" si="154"/>
        <v>264.58230999538461</v>
      </c>
      <c r="H3034" s="43">
        <f t="shared" si="153"/>
        <v>10116.382441</v>
      </c>
      <c r="I3034" s="57" t="s">
        <v>7381</v>
      </c>
      <c r="J3034" s="58">
        <v>680</v>
      </c>
      <c r="K3034" s="58">
        <v>6879140.0598799996</v>
      </c>
      <c r="L3034" s="57" t="s">
        <v>7420</v>
      </c>
      <c r="M3034" s="57" t="s">
        <v>7418</v>
      </c>
      <c r="N3034" t="s">
        <v>10937</v>
      </c>
      <c r="O3034" s="1"/>
      <c r="P3034" s="1"/>
      <c r="Q3034" s="1"/>
      <c r="R3034" s="1"/>
      <c r="S3034" s="1"/>
      <c r="T3034" s="2">
        <v>680</v>
      </c>
      <c r="U3034" s="2">
        <f t="shared" si="155"/>
        <v>0</v>
      </c>
    </row>
    <row r="3035" spans="1:21" ht="15" x14ac:dyDescent="0.25">
      <c r="A3035" s="49" t="s">
        <v>6845</v>
      </c>
      <c r="B3035" s="50" t="s">
        <v>6067</v>
      </c>
      <c r="C3035" s="50" t="s">
        <v>6068</v>
      </c>
      <c r="D3035" s="57" t="s">
        <v>7378</v>
      </c>
      <c r="E3035" s="51">
        <v>90</v>
      </c>
      <c r="F3035" s="51">
        <v>144068.90004000001</v>
      </c>
      <c r="G3035" s="42">
        <f t="shared" si="154"/>
        <v>5.5411115400000002</v>
      </c>
      <c r="H3035" s="43">
        <f t="shared" si="153"/>
        <v>1600.7655560000001</v>
      </c>
      <c r="I3035" s="57" t="s">
        <v>7381</v>
      </c>
      <c r="J3035" s="58">
        <v>90</v>
      </c>
      <c r="K3035" s="58">
        <v>144068.90004000001</v>
      </c>
      <c r="L3035" s="57" t="s">
        <v>7420</v>
      </c>
      <c r="M3035" s="57" t="s">
        <v>7418</v>
      </c>
      <c r="N3035" t="s">
        <v>10937</v>
      </c>
      <c r="O3035" s="1"/>
      <c r="P3035" s="1"/>
      <c r="Q3035" s="1"/>
      <c r="R3035" s="1"/>
      <c r="S3035" s="1"/>
      <c r="T3035" s="2">
        <v>90</v>
      </c>
      <c r="U3035" s="2">
        <f t="shared" si="155"/>
        <v>0</v>
      </c>
    </row>
    <row r="3036" spans="1:21" ht="15" x14ac:dyDescent="0.25">
      <c r="A3036" s="49" t="s">
        <v>6845</v>
      </c>
      <c r="B3036" s="50" t="s">
        <v>6069</v>
      </c>
      <c r="C3036" s="50" t="s">
        <v>6070</v>
      </c>
      <c r="D3036" s="57" t="s">
        <v>7378</v>
      </c>
      <c r="E3036" s="51">
        <v>323</v>
      </c>
      <c r="F3036" s="51">
        <v>555590.60005100002</v>
      </c>
      <c r="G3036" s="42">
        <f t="shared" si="154"/>
        <v>21.36886923273077</v>
      </c>
      <c r="H3036" s="43">
        <f t="shared" si="153"/>
        <v>1720.0947370000001</v>
      </c>
      <c r="I3036" s="57" t="s">
        <v>7381</v>
      </c>
      <c r="J3036" s="58">
        <v>323</v>
      </c>
      <c r="K3036" s="58">
        <v>555590.60005100002</v>
      </c>
      <c r="L3036" s="57" t="s">
        <v>7420</v>
      </c>
      <c r="M3036" s="57" t="s">
        <v>7418</v>
      </c>
      <c r="N3036" t="s">
        <v>10937</v>
      </c>
      <c r="O3036" s="1"/>
      <c r="P3036" s="1"/>
      <c r="Q3036" s="1"/>
      <c r="R3036" s="1"/>
      <c r="S3036" s="1"/>
      <c r="T3036" s="2">
        <v>323</v>
      </c>
      <c r="U3036" s="2">
        <f t="shared" si="155"/>
        <v>0</v>
      </c>
    </row>
    <row r="3037" spans="1:21" ht="15" x14ac:dyDescent="0.25">
      <c r="A3037" s="49" t="s">
        <v>6845</v>
      </c>
      <c r="B3037" s="50" t="s">
        <v>6071</v>
      </c>
      <c r="C3037" s="50" t="s">
        <v>6072</v>
      </c>
      <c r="D3037" s="57" t="s">
        <v>7378</v>
      </c>
      <c r="E3037" s="51">
        <v>90</v>
      </c>
      <c r="F3037" s="51">
        <v>152539.44003</v>
      </c>
      <c r="G3037" s="42">
        <f t="shared" si="154"/>
        <v>5.8669015396153847</v>
      </c>
      <c r="H3037" s="43">
        <f t="shared" si="153"/>
        <v>1694.8826670000001</v>
      </c>
      <c r="I3037" s="57" t="s">
        <v>7381</v>
      </c>
      <c r="J3037" s="58">
        <v>90</v>
      </c>
      <c r="K3037" s="58">
        <v>152539.44003</v>
      </c>
      <c r="L3037" s="57" t="s">
        <v>7420</v>
      </c>
      <c r="M3037" s="57" t="s">
        <v>7418</v>
      </c>
      <c r="N3037" t="s">
        <v>10937</v>
      </c>
      <c r="O3037" s="1"/>
      <c r="P3037" s="1"/>
      <c r="Q3037" s="1"/>
      <c r="R3037" s="1"/>
      <c r="S3037" s="1"/>
      <c r="T3037" s="2">
        <v>90</v>
      </c>
      <c r="U3037" s="2">
        <f t="shared" si="155"/>
        <v>0</v>
      </c>
    </row>
    <row r="3038" spans="1:21" ht="15" x14ac:dyDescent="0.25">
      <c r="A3038" s="49" t="s">
        <v>6845</v>
      </c>
      <c r="B3038" s="50" t="s">
        <v>6073</v>
      </c>
      <c r="C3038" s="50" t="s">
        <v>6074</v>
      </c>
      <c r="D3038" s="57" t="s">
        <v>7378</v>
      </c>
      <c r="E3038" s="51">
        <v>220</v>
      </c>
      <c r="F3038" s="51">
        <v>610543.42007999995</v>
      </c>
      <c r="G3038" s="42">
        <f t="shared" si="154"/>
        <v>23.482439233846151</v>
      </c>
      <c r="H3038" s="43">
        <f t="shared" si="153"/>
        <v>2775.1973639999997</v>
      </c>
      <c r="I3038" s="57" t="s">
        <v>7381</v>
      </c>
      <c r="J3038" s="58">
        <v>220</v>
      </c>
      <c r="K3038" s="58">
        <v>610543.42008000007</v>
      </c>
      <c r="L3038" s="57" t="s">
        <v>7420</v>
      </c>
      <c r="M3038" s="57" t="s">
        <v>7418</v>
      </c>
      <c r="N3038" t="s">
        <v>10937</v>
      </c>
      <c r="O3038" s="1"/>
      <c r="P3038" s="1"/>
      <c r="Q3038" s="1"/>
      <c r="R3038" s="1"/>
      <c r="S3038" s="1"/>
      <c r="T3038" s="2">
        <v>220</v>
      </c>
      <c r="U3038" s="2">
        <f t="shared" si="155"/>
        <v>0</v>
      </c>
    </row>
    <row r="3039" spans="1:21" ht="15" x14ac:dyDescent="0.25">
      <c r="A3039" s="49" t="s">
        <v>6845</v>
      </c>
      <c r="B3039" s="50" t="s">
        <v>6075</v>
      </c>
      <c r="C3039" s="50" t="s">
        <v>6076</v>
      </c>
      <c r="D3039" s="57" t="s">
        <v>7378</v>
      </c>
      <c r="E3039" s="51">
        <v>425</v>
      </c>
      <c r="F3039" s="51">
        <v>4485975.4598000003</v>
      </c>
      <c r="G3039" s="42">
        <f t="shared" si="154"/>
        <v>172.53751768461541</v>
      </c>
      <c r="H3039" s="43">
        <f t="shared" si="153"/>
        <v>10555.236376000001</v>
      </c>
      <c r="I3039" s="57" t="s">
        <v>7381</v>
      </c>
      <c r="J3039" s="58">
        <v>425</v>
      </c>
      <c r="K3039" s="58">
        <v>4485975.4598000003</v>
      </c>
      <c r="L3039" s="57" t="s">
        <v>7420</v>
      </c>
      <c r="M3039" s="57" t="s">
        <v>7418</v>
      </c>
      <c r="N3039" t="s">
        <v>10937</v>
      </c>
      <c r="O3039" s="1"/>
      <c r="P3039" s="1"/>
      <c r="Q3039" s="1"/>
      <c r="R3039" s="1"/>
      <c r="S3039" s="1"/>
      <c r="T3039" s="2">
        <v>425</v>
      </c>
      <c r="U3039" s="2">
        <f t="shared" si="155"/>
        <v>0</v>
      </c>
    </row>
    <row r="3040" spans="1:21" ht="15" x14ac:dyDescent="0.25">
      <c r="A3040" s="49" t="s">
        <v>6845</v>
      </c>
      <c r="B3040" s="50" t="s">
        <v>6077</v>
      </c>
      <c r="C3040" s="50" t="s">
        <v>6078</v>
      </c>
      <c r="D3040" s="57" t="s">
        <v>7378</v>
      </c>
      <c r="E3040" s="51">
        <v>110</v>
      </c>
      <c r="F3040" s="51">
        <v>199485.96997999999</v>
      </c>
      <c r="G3040" s="42">
        <f t="shared" si="154"/>
        <v>7.6725373069230765</v>
      </c>
      <c r="H3040" s="43">
        <f t="shared" si="153"/>
        <v>1813.508818</v>
      </c>
      <c r="I3040" s="57" t="s">
        <v>7381</v>
      </c>
      <c r="J3040" s="58">
        <v>110</v>
      </c>
      <c r="K3040" s="58">
        <v>199485.96997999999</v>
      </c>
      <c r="L3040" s="57" t="s">
        <v>7420</v>
      </c>
      <c r="M3040" s="57" t="s">
        <v>7418</v>
      </c>
      <c r="N3040" t="s">
        <v>10937</v>
      </c>
      <c r="O3040" s="1"/>
      <c r="P3040" s="1"/>
      <c r="Q3040" s="1"/>
      <c r="R3040" s="1"/>
      <c r="S3040" s="1"/>
      <c r="T3040" s="2">
        <v>110</v>
      </c>
      <c r="U3040" s="2">
        <f t="shared" si="155"/>
        <v>0</v>
      </c>
    </row>
    <row r="3041" spans="1:21" ht="15" x14ac:dyDescent="0.25">
      <c r="A3041" s="49" t="s">
        <v>6845</v>
      </c>
      <c r="B3041" s="50" t="s">
        <v>6079</v>
      </c>
      <c r="C3041" s="50" t="s">
        <v>6080</v>
      </c>
      <c r="D3041" s="57" t="s">
        <v>7378</v>
      </c>
      <c r="E3041" s="51">
        <v>130</v>
      </c>
      <c r="F3041" s="51">
        <v>289747.20996000001</v>
      </c>
      <c r="G3041" s="42">
        <f t="shared" si="154"/>
        <v>11.144123459999999</v>
      </c>
      <c r="H3041" s="43">
        <f t="shared" si="153"/>
        <v>2228.8246920000001</v>
      </c>
      <c r="I3041" s="57" t="s">
        <v>7381</v>
      </c>
      <c r="J3041" s="58">
        <v>130</v>
      </c>
      <c r="K3041" s="58">
        <v>289747.20996000001</v>
      </c>
      <c r="L3041" s="57" t="s">
        <v>7420</v>
      </c>
      <c r="M3041" s="57" t="s">
        <v>7418</v>
      </c>
      <c r="N3041" t="s">
        <v>10937</v>
      </c>
      <c r="O3041" s="1"/>
      <c r="P3041" s="1"/>
      <c r="Q3041" s="1"/>
      <c r="R3041" s="1"/>
      <c r="S3041" s="1"/>
      <c r="T3041" s="2">
        <v>130</v>
      </c>
      <c r="U3041" s="2">
        <f t="shared" si="155"/>
        <v>0</v>
      </c>
    </row>
    <row r="3042" spans="1:21" ht="15" x14ac:dyDescent="0.25">
      <c r="A3042" s="49" t="s">
        <v>6845</v>
      </c>
      <c r="B3042" s="50" t="s">
        <v>6081</v>
      </c>
      <c r="C3042" s="50" t="s">
        <v>6082</v>
      </c>
      <c r="D3042" s="57" t="s">
        <v>7378</v>
      </c>
      <c r="E3042" s="51">
        <v>50</v>
      </c>
      <c r="F3042" s="51">
        <v>155241.57</v>
      </c>
      <c r="G3042" s="42">
        <f t="shared" si="154"/>
        <v>5.9708296153846154</v>
      </c>
      <c r="H3042" s="43">
        <f t="shared" si="153"/>
        <v>3104.8314</v>
      </c>
      <c r="I3042" s="57" t="s">
        <v>7381</v>
      </c>
      <c r="J3042" s="58">
        <v>50</v>
      </c>
      <c r="K3042" s="58">
        <v>155241.57</v>
      </c>
      <c r="L3042" s="57" t="s">
        <v>7420</v>
      </c>
      <c r="M3042" s="57" t="s">
        <v>7418</v>
      </c>
      <c r="N3042" t="s">
        <v>10937</v>
      </c>
      <c r="O3042" s="1"/>
      <c r="P3042" s="1"/>
      <c r="Q3042" s="1"/>
      <c r="R3042" s="1"/>
      <c r="S3042" s="1"/>
      <c r="T3042" s="2">
        <v>50</v>
      </c>
      <c r="U3042" s="2">
        <f t="shared" si="155"/>
        <v>0</v>
      </c>
    </row>
    <row r="3043" spans="1:21" ht="15" x14ac:dyDescent="0.25">
      <c r="A3043" s="49" t="s">
        <v>6845</v>
      </c>
      <c r="B3043" s="50" t="s">
        <v>6083</v>
      </c>
      <c r="C3043" s="50" t="s">
        <v>6084</v>
      </c>
      <c r="D3043" s="57" t="s">
        <v>7378</v>
      </c>
      <c r="E3043" s="51">
        <v>70</v>
      </c>
      <c r="F3043" s="51">
        <v>947428.83998000005</v>
      </c>
      <c r="G3043" s="42">
        <f t="shared" si="154"/>
        <v>36.439570768461543</v>
      </c>
      <c r="H3043" s="43">
        <f t="shared" si="153"/>
        <v>13534.697714</v>
      </c>
      <c r="I3043" s="57" t="s">
        <v>7381</v>
      </c>
      <c r="J3043" s="58">
        <v>70</v>
      </c>
      <c r="K3043" s="58">
        <v>947428.83998000005</v>
      </c>
      <c r="L3043" s="57" t="s">
        <v>7420</v>
      </c>
      <c r="M3043" s="57" t="s">
        <v>7418</v>
      </c>
      <c r="N3043" t="s">
        <v>10937</v>
      </c>
      <c r="O3043" s="1"/>
      <c r="P3043" s="1"/>
      <c r="Q3043" s="1"/>
      <c r="R3043" s="1"/>
      <c r="S3043" s="1"/>
      <c r="T3043" s="2">
        <v>70</v>
      </c>
      <c r="U3043" s="2">
        <f t="shared" si="155"/>
        <v>0</v>
      </c>
    </row>
    <row r="3044" spans="1:21" ht="15" x14ac:dyDescent="0.25">
      <c r="A3044" s="49" t="s">
        <v>6845</v>
      </c>
      <c r="B3044" s="50" t="s">
        <v>6085</v>
      </c>
      <c r="C3044" s="50" t="s">
        <v>6086</v>
      </c>
      <c r="D3044" s="57" t="s">
        <v>7378</v>
      </c>
      <c r="E3044" s="51">
        <v>120</v>
      </c>
      <c r="F3044" s="51">
        <v>140751.32999999999</v>
      </c>
      <c r="G3044" s="42">
        <f t="shared" si="154"/>
        <v>5.4135126923076919</v>
      </c>
      <c r="H3044" s="43">
        <f t="shared" si="153"/>
        <v>1172.9277499999998</v>
      </c>
      <c r="I3044" s="57" t="s">
        <v>7381</v>
      </c>
      <c r="J3044" s="58">
        <v>120</v>
      </c>
      <c r="K3044" s="58">
        <v>140751.33000000002</v>
      </c>
      <c r="L3044" s="57" t="s">
        <v>7420</v>
      </c>
      <c r="M3044" s="57" t="s">
        <v>7418</v>
      </c>
      <c r="N3044" t="s">
        <v>10937</v>
      </c>
      <c r="O3044" s="1"/>
      <c r="P3044" s="1"/>
      <c r="Q3044" s="1"/>
      <c r="R3044" s="1"/>
      <c r="S3044" s="1"/>
      <c r="T3044" s="2">
        <v>120</v>
      </c>
      <c r="U3044" s="2">
        <f t="shared" si="155"/>
        <v>0</v>
      </c>
    </row>
    <row r="3045" spans="1:21" ht="15" x14ac:dyDescent="0.25">
      <c r="A3045" s="49" t="s">
        <v>6845</v>
      </c>
      <c r="B3045" s="50" t="s">
        <v>6087</v>
      </c>
      <c r="C3045" s="50" t="s">
        <v>6088</v>
      </c>
      <c r="D3045" s="57" t="s">
        <v>7378</v>
      </c>
      <c r="E3045" s="51">
        <v>150</v>
      </c>
      <c r="F3045" s="51">
        <v>230087.38005000001</v>
      </c>
      <c r="G3045" s="42">
        <f t="shared" si="154"/>
        <v>8.8495146173076922</v>
      </c>
      <c r="H3045" s="43">
        <f t="shared" si="153"/>
        <v>1533.9158669999999</v>
      </c>
      <c r="I3045" s="57" t="s">
        <v>7381</v>
      </c>
      <c r="J3045" s="58">
        <v>150</v>
      </c>
      <c r="K3045" s="58">
        <v>230087.38004999998</v>
      </c>
      <c r="L3045" s="57" t="s">
        <v>7420</v>
      </c>
      <c r="M3045" s="57" t="s">
        <v>7418</v>
      </c>
      <c r="N3045" t="s">
        <v>10937</v>
      </c>
      <c r="O3045" s="1"/>
      <c r="P3045" s="1"/>
      <c r="Q3045" s="1"/>
      <c r="R3045" s="1"/>
      <c r="S3045" s="1"/>
      <c r="T3045" s="2">
        <v>150</v>
      </c>
      <c r="U3045" s="2">
        <f t="shared" si="155"/>
        <v>0</v>
      </c>
    </row>
    <row r="3046" spans="1:21" ht="15" x14ac:dyDescent="0.25">
      <c r="A3046" s="49" t="s">
        <v>6845</v>
      </c>
      <c r="B3046" s="50" t="s">
        <v>6089</v>
      </c>
      <c r="C3046" s="50" t="s">
        <v>6090</v>
      </c>
      <c r="D3046" s="57" t="s">
        <v>7378</v>
      </c>
      <c r="E3046" s="51">
        <v>374</v>
      </c>
      <c r="F3046" s="51">
        <v>2124518.5898859999</v>
      </c>
      <c r="G3046" s="42">
        <f t="shared" si="154"/>
        <v>81.712253457153849</v>
      </c>
      <c r="H3046" s="43">
        <f t="shared" si="153"/>
        <v>5680.5309889999999</v>
      </c>
      <c r="I3046" s="57" t="s">
        <v>7381</v>
      </c>
      <c r="J3046" s="58">
        <v>374</v>
      </c>
      <c r="K3046" s="58">
        <v>2124518.5898859999</v>
      </c>
      <c r="L3046" s="57" t="s">
        <v>7420</v>
      </c>
      <c r="M3046" s="57" t="s">
        <v>7418</v>
      </c>
      <c r="N3046" t="s">
        <v>10937</v>
      </c>
      <c r="O3046" s="1"/>
      <c r="P3046" s="1"/>
      <c r="Q3046" s="1"/>
      <c r="R3046" s="1"/>
      <c r="S3046" s="1"/>
      <c r="T3046" s="2">
        <v>374</v>
      </c>
      <c r="U3046" s="2">
        <f t="shared" si="155"/>
        <v>0</v>
      </c>
    </row>
    <row r="3047" spans="1:21" ht="15" x14ac:dyDescent="0.25">
      <c r="A3047" s="49" t="s">
        <v>6845</v>
      </c>
      <c r="B3047" s="50" t="s">
        <v>6091</v>
      </c>
      <c r="C3047" s="50" t="s">
        <v>6092</v>
      </c>
      <c r="D3047" s="57" t="s">
        <v>7378</v>
      </c>
      <c r="E3047" s="51">
        <v>62</v>
      </c>
      <c r="F3047" s="51">
        <v>225776.61001199999</v>
      </c>
      <c r="G3047" s="42">
        <f t="shared" si="154"/>
        <v>8.6837157696923075</v>
      </c>
      <c r="H3047" s="43">
        <f t="shared" si="153"/>
        <v>3641.5582259999996</v>
      </c>
      <c r="I3047" s="57" t="s">
        <v>7381</v>
      </c>
      <c r="J3047" s="58">
        <v>62</v>
      </c>
      <c r="K3047" s="58">
        <v>225776.61001200002</v>
      </c>
      <c r="L3047" s="57" t="s">
        <v>7420</v>
      </c>
      <c r="M3047" s="57" t="s">
        <v>7418</v>
      </c>
      <c r="N3047" t="s">
        <v>10937</v>
      </c>
      <c r="O3047" s="1"/>
      <c r="P3047" s="1"/>
      <c r="Q3047" s="1"/>
      <c r="R3047" s="1"/>
      <c r="S3047" s="1"/>
      <c r="T3047" s="2">
        <v>62</v>
      </c>
      <c r="U3047" s="2">
        <f t="shared" si="155"/>
        <v>0</v>
      </c>
    </row>
    <row r="3048" spans="1:21" ht="15" x14ac:dyDescent="0.25">
      <c r="A3048" s="49" t="s">
        <v>6845</v>
      </c>
      <c r="B3048" s="50" t="s">
        <v>6093</v>
      </c>
      <c r="C3048" s="50" t="s">
        <v>6094</v>
      </c>
      <c r="D3048" s="57" t="s">
        <v>7378</v>
      </c>
      <c r="E3048" s="51">
        <v>1214</v>
      </c>
      <c r="F3048" s="51">
        <v>4420851.7397800004</v>
      </c>
      <c r="G3048" s="42">
        <f t="shared" si="154"/>
        <v>170.0327592223077</v>
      </c>
      <c r="H3048" s="43">
        <f t="shared" si="153"/>
        <v>3641.5582700000004</v>
      </c>
      <c r="I3048" s="57" t="s">
        <v>7381</v>
      </c>
      <c r="J3048" s="58">
        <v>1214</v>
      </c>
      <c r="K3048" s="58">
        <v>4420851.7397800004</v>
      </c>
      <c r="L3048" s="57" t="s">
        <v>7420</v>
      </c>
      <c r="M3048" s="57" t="s">
        <v>7418</v>
      </c>
      <c r="N3048" t="s">
        <v>10937</v>
      </c>
      <c r="O3048" s="1"/>
      <c r="P3048" s="1"/>
      <c r="Q3048" s="1"/>
      <c r="R3048" s="1"/>
      <c r="S3048" s="1"/>
      <c r="T3048" s="2">
        <v>1214</v>
      </c>
      <c r="U3048" s="2">
        <f t="shared" si="155"/>
        <v>0</v>
      </c>
    </row>
    <row r="3049" spans="1:21" ht="15" x14ac:dyDescent="0.25">
      <c r="A3049" s="49" t="s">
        <v>6845</v>
      </c>
      <c r="B3049" s="50" t="s">
        <v>6095</v>
      </c>
      <c r="C3049" s="50" t="s">
        <v>6096</v>
      </c>
      <c r="D3049" s="57" t="s">
        <v>7378</v>
      </c>
      <c r="E3049" s="51">
        <v>8600</v>
      </c>
      <c r="F3049" s="51">
        <v>48852566.342</v>
      </c>
      <c r="G3049" s="42">
        <f t="shared" si="154"/>
        <v>1878.9448593076922</v>
      </c>
      <c r="H3049" s="43">
        <f t="shared" si="153"/>
        <v>5680.5309699999998</v>
      </c>
      <c r="I3049" s="57" t="s">
        <v>7381</v>
      </c>
      <c r="J3049" s="58">
        <v>8600</v>
      </c>
      <c r="K3049" s="58">
        <v>48852566.342</v>
      </c>
      <c r="L3049" s="57" t="s">
        <v>7420</v>
      </c>
      <c r="M3049" s="57" t="s">
        <v>7418</v>
      </c>
      <c r="N3049" t="s">
        <v>10937</v>
      </c>
      <c r="O3049" s="1"/>
      <c r="P3049" s="1"/>
      <c r="Q3049" s="1"/>
      <c r="R3049" s="1"/>
      <c r="S3049" s="1"/>
      <c r="T3049" s="2">
        <v>8600</v>
      </c>
      <c r="U3049" s="2">
        <f t="shared" si="155"/>
        <v>0</v>
      </c>
    </row>
    <row r="3050" spans="1:21" ht="15" x14ac:dyDescent="0.25">
      <c r="A3050" s="49" t="s">
        <v>6845</v>
      </c>
      <c r="B3050" s="50" t="s">
        <v>6097</v>
      </c>
      <c r="C3050" s="50" t="s">
        <v>6098</v>
      </c>
      <c r="D3050" s="57" t="s">
        <v>7378</v>
      </c>
      <c r="E3050" s="51">
        <v>6010</v>
      </c>
      <c r="F3050" s="51">
        <v>23917290.530510001</v>
      </c>
      <c r="G3050" s="42">
        <f t="shared" si="154"/>
        <v>919.89578963500003</v>
      </c>
      <c r="H3050" s="43">
        <f t="shared" si="153"/>
        <v>3979.5824510000002</v>
      </c>
      <c r="I3050" s="57" t="s">
        <v>7381</v>
      </c>
      <c r="J3050" s="58">
        <v>6010</v>
      </c>
      <c r="K3050" s="58">
        <v>23917290.530510001</v>
      </c>
      <c r="L3050" s="57" t="s">
        <v>7420</v>
      </c>
      <c r="M3050" s="57" t="s">
        <v>7418</v>
      </c>
      <c r="N3050" t="s">
        <v>10937</v>
      </c>
      <c r="O3050" s="1"/>
      <c r="P3050" s="1"/>
      <c r="Q3050" s="1"/>
      <c r="R3050" s="1"/>
      <c r="S3050" s="1"/>
      <c r="T3050" s="2">
        <v>6010</v>
      </c>
      <c r="U3050" s="2">
        <f t="shared" si="155"/>
        <v>0</v>
      </c>
    </row>
    <row r="3051" spans="1:21" ht="15" x14ac:dyDescent="0.25">
      <c r="A3051" s="49" t="s">
        <v>6845</v>
      </c>
      <c r="B3051" s="50" t="s">
        <v>6099</v>
      </c>
      <c r="C3051" s="50" t="s">
        <v>6100</v>
      </c>
      <c r="D3051" s="57" t="s">
        <v>7378</v>
      </c>
      <c r="E3051" s="51">
        <v>549</v>
      </c>
      <c r="F3051" s="51">
        <v>8156199.209787</v>
      </c>
      <c r="G3051" s="42">
        <f t="shared" si="154"/>
        <v>313.69996960719232</v>
      </c>
      <c r="H3051" s="43">
        <f t="shared" si="153"/>
        <v>14856.464862999999</v>
      </c>
      <c r="I3051" s="57" t="s">
        <v>7381</v>
      </c>
      <c r="J3051" s="58">
        <v>549</v>
      </c>
      <c r="K3051" s="58">
        <v>8156199.209787</v>
      </c>
      <c r="L3051" s="57" t="s">
        <v>7420</v>
      </c>
      <c r="M3051" s="57" t="s">
        <v>7418</v>
      </c>
      <c r="N3051" t="s">
        <v>10937</v>
      </c>
      <c r="O3051" s="1"/>
      <c r="P3051" s="1"/>
      <c r="Q3051" s="1"/>
      <c r="R3051" s="1"/>
      <c r="S3051" s="1"/>
      <c r="T3051" s="2">
        <v>549</v>
      </c>
      <c r="U3051" s="2">
        <f t="shared" si="155"/>
        <v>0</v>
      </c>
    </row>
    <row r="3052" spans="1:21" ht="15" x14ac:dyDescent="0.25">
      <c r="A3052" s="49" t="s">
        <v>6845</v>
      </c>
      <c r="B3052" s="50" t="s">
        <v>6101</v>
      </c>
      <c r="C3052" s="50" t="s">
        <v>6102</v>
      </c>
      <c r="D3052" s="57" t="s">
        <v>7378</v>
      </c>
      <c r="E3052" s="51">
        <v>8</v>
      </c>
      <c r="F3052" s="51">
        <v>158984.34</v>
      </c>
      <c r="G3052" s="42">
        <f t="shared" si="154"/>
        <v>6.1147823076923071</v>
      </c>
      <c r="H3052" s="43">
        <f t="shared" si="153"/>
        <v>19873.0425</v>
      </c>
      <c r="I3052" s="57" t="s">
        <v>7381</v>
      </c>
      <c r="J3052" s="58">
        <v>8</v>
      </c>
      <c r="K3052" s="58">
        <v>158984.34</v>
      </c>
      <c r="L3052" s="57" t="s">
        <v>7420</v>
      </c>
      <c r="M3052" s="57" t="s">
        <v>7418</v>
      </c>
      <c r="N3052" t="s">
        <v>10937</v>
      </c>
      <c r="O3052" s="1"/>
      <c r="P3052" s="1"/>
      <c r="Q3052" s="1"/>
      <c r="R3052" s="1"/>
      <c r="S3052" s="1"/>
      <c r="T3052" s="2">
        <v>8</v>
      </c>
      <c r="U3052" s="2">
        <f t="shared" si="155"/>
        <v>0</v>
      </c>
    </row>
    <row r="3053" spans="1:21" ht="15" x14ac:dyDescent="0.25">
      <c r="A3053" s="49" t="s">
        <v>6845</v>
      </c>
      <c r="B3053" s="50" t="s">
        <v>6103</v>
      </c>
      <c r="C3053" s="50" t="s">
        <v>6104</v>
      </c>
      <c r="D3053" s="57" t="s">
        <v>7378</v>
      </c>
      <c r="E3053" s="51">
        <v>2083</v>
      </c>
      <c r="F3053" s="51">
        <v>13492891.069039</v>
      </c>
      <c r="G3053" s="42">
        <f t="shared" si="154"/>
        <v>518.95734880919235</v>
      </c>
      <c r="H3053" s="43">
        <f t="shared" si="153"/>
        <v>6477.6241330000003</v>
      </c>
      <c r="I3053" s="57" t="s">
        <v>7381</v>
      </c>
      <c r="J3053" s="58">
        <v>2083</v>
      </c>
      <c r="K3053" s="58">
        <v>13492891.069039</v>
      </c>
      <c r="L3053" s="57" t="s">
        <v>7420</v>
      </c>
      <c r="M3053" s="57" t="s">
        <v>7418</v>
      </c>
      <c r="N3053" t="s">
        <v>10937</v>
      </c>
      <c r="O3053" s="1"/>
      <c r="P3053" s="1"/>
      <c r="Q3053" s="1"/>
      <c r="R3053" s="1"/>
      <c r="S3053" s="1"/>
      <c r="T3053" s="2">
        <v>2083</v>
      </c>
      <c r="U3053" s="2">
        <f t="shared" si="155"/>
        <v>0</v>
      </c>
    </row>
    <row r="3054" spans="1:21" ht="15" x14ac:dyDescent="0.25">
      <c r="A3054" s="49" t="s">
        <v>6845</v>
      </c>
      <c r="B3054" s="50" t="s">
        <v>6105</v>
      </c>
      <c r="C3054" s="50" t="s">
        <v>6106</v>
      </c>
      <c r="D3054" s="57" t="s">
        <v>7378</v>
      </c>
      <c r="E3054" s="51">
        <v>68163</v>
      </c>
      <c r="F3054" s="51">
        <v>166092474.344055</v>
      </c>
      <c r="G3054" s="42">
        <f t="shared" si="154"/>
        <v>6388.1720901559611</v>
      </c>
      <c r="H3054" s="43">
        <f t="shared" si="153"/>
        <v>2436.6954849999997</v>
      </c>
      <c r="I3054" s="57" t="s">
        <v>7381</v>
      </c>
      <c r="J3054" s="58">
        <v>68163</v>
      </c>
      <c r="K3054" s="58">
        <v>166092474.34405503</v>
      </c>
      <c r="L3054" s="57" t="s">
        <v>7420</v>
      </c>
      <c r="M3054" s="57" t="s">
        <v>7418</v>
      </c>
      <c r="N3054" t="s">
        <v>10937</v>
      </c>
      <c r="O3054" s="1"/>
      <c r="P3054" s="1"/>
      <c r="Q3054" s="1"/>
      <c r="R3054" s="1"/>
      <c r="S3054" s="1"/>
      <c r="T3054" s="2">
        <v>68163</v>
      </c>
      <c r="U3054" s="2">
        <f t="shared" si="155"/>
        <v>0</v>
      </c>
    </row>
    <row r="3055" spans="1:21" ht="15" x14ac:dyDescent="0.25">
      <c r="A3055" s="49" t="s">
        <v>6845</v>
      </c>
      <c r="B3055" s="50" t="s">
        <v>6107</v>
      </c>
      <c r="C3055" s="50" t="s">
        <v>6108</v>
      </c>
      <c r="D3055" s="57" t="s">
        <v>7378</v>
      </c>
      <c r="E3055" s="51">
        <v>63180</v>
      </c>
      <c r="F3055" s="51">
        <v>284700123.42174</v>
      </c>
      <c r="G3055" s="42">
        <f t="shared" si="154"/>
        <v>10950.00474699</v>
      </c>
      <c r="H3055" s="43">
        <f t="shared" si="153"/>
        <v>4506.1747930000001</v>
      </c>
      <c r="I3055" s="57" t="s">
        <v>7381</v>
      </c>
      <c r="J3055" s="58">
        <v>63180</v>
      </c>
      <c r="K3055" s="58">
        <v>284700123.42174</v>
      </c>
      <c r="L3055" s="57" t="s">
        <v>7420</v>
      </c>
      <c r="M3055" s="57" t="s">
        <v>7418</v>
      </c>
      <c r="N3055" t="s">
        <v>10937</v>
      </c>
      <c r="O3055" s="1"/>
      <c r="P3055" s="1"/>
      <c r="Q3055" s="1"/>
      <c r="R3055" s="1"/>
      <c r="S3055" s="1"/>
      <c r="T3055" s="2">
        <v>63180</v>
      </c>
      <c r="U3055" s="2">
        <f t="shared" si="155"/>
        <v>0</v>
      </c>
    </row>
    <row r="3056" spans="1:21" ht="15" x14ac:dyDescent="0.25">
      <c r="A3056" s="49" t="s">
        <v>6845</v>
      </c>
      <c r="B3056" s="50" t="s">
        <v>6109</v>
      </c>
      <c r="C3056" s="50" t="s">
        <v>6110</v>
      </c>
      <c r="D3056" s="57" t="s">
        <v>7378</v>
      </c>
      <c r="E3056" s="51">
        <v>125951</v>
      </c>
      <c r="F3056" s="51">
        <v>565460251.94450402</v>
      </c>
      <c r="G3056" s="42">
        <f t="shared" si="154"/>
        <v>21748.471228634771</v>
      </c>
      <c r="H3056" s="43">
        <f t="shared" si="153"/>
        <v>4489.5257040000006</v>
      </c>
      <c r="I3056" s="57" t="s">
        <v>7381</v>
      </c>
      <c r="J3056" s="58">
        <v>125951</v>
      </c>
      <c r="K3056" s="58">
        <v>565460251.9445039</v>
      </c>
      <c r="L3056" s="57" t="s">
        <v>7420</v>
      </c>
      <c r="M3056" s="57" t="s">
        <v>7418</v>
      </c>
      <c r="N3056" t="s">
        <v>10937</v>
      </c>
      <c r="O3056" s="1"/>
      <c r="P3056" s="1"/>
      <c r="Q3056" s="1"/>
      <c r="R3056" s="1"/>
      <c r="S3056" s="1"/>
      <c r="T3056" s="2">
        <v>125951</v>
      </c>
      <c r="U3056" s="2">
        <f t="shared" si="155"/>
        <v>0</v>
      </c>
    </row>
    <row r="3057" spans="1:21" ht="15" x14ac:dyDescent="0.25">
      <c r="A3057" s="49" t="s">
        <v>6845</v>
      </c>
      <c r="B3057" s="50" t="s">
        <v>6111</v>
      </c>
      <c r="C3057" s="50" t="s">
        <v>6112</v>
      </c>
      <c r="D3057" s="57" t="s">
        <v>7378</v>
      </c>
      <c r="E3057" s="51">
        <v>7959</v>
      </c>
      <c r="F3057" s="51">
        <v>40578409.312538996</v>
      </c>
      <c r="G3057" s="42">
        <f t="shared" si="154"/>
        <v>1560.7080504822691</v>
      </c>
      <c r="H3057" s="43">
        <f t="shared" si="153"/>
        <v>5098.4306209999995</v>
      </c>
      <c r="I3057" s="57" t="s">
        <v>7381</v>
      </c>
      <c r="J3057" s="58">
        <v>7959</v>
      </c>
      <c r="K3057" s="58">
        <v>40578409.312539004</v>
      </c>
      <c r="L3057" s="57" t="s">
        <v>7420</v>
      </c>
      <c r="M3057" s="57" t="s">
        <v>7418</v>
      </c>
      <c r="N3057" t="s">
        <v>10937</v>
      </c>
      <c r="O3057" s="1"/>
      <c r="P3057" s="1"/>
      <c r="Q3057" s="1"/>
      <c r="R3057" s="1"/>
      <c r="S3057" s="1"/>
      <c r="T3057" s="2">
        <v>7959</v>
      </c>
      <c r="U3057" s="2">
        <f t="shared" si="155"/>
        <v>0</v>
      </c>
    </row>
    <row r="3058" spans="1:21" ht="15" x14ac:dyDescent="0.25">
      <c r="A3058" s="49" t="s">
        <v>6845</v>
      </c>
      <c r="B3058" s="50" t="s">
        <v>6113</v>
      </c>
      <c r="C3058" s="50" t="s">
        <v>6114</v>
      </c>
      <c r="D3058" s="57" t="s">
        <v>7378</v>
      </c>
      <c r="E3058" s="51">
        <v>3608</v>
      </c>
      <c r="F3058" s="51">
        <v>34872019.908703998</v>
      </c>
      <c r="G3058" s="42">
        <f t="shared" si="154"/>
        <v>1341.2315349501537</v>
      </c>
      <c r="H3058" s="43">
        <f t="shared" si="153"/>
        <v>9665.1939879999991</v>
      </c>
      <c r="I3058" s="57" t="s">
        <v>7381</v>
      </c>
      <c r="J3058" s="58">
        <v>3608</v>
      </c>
      <c r="K3058" s="58">
        <v>34872019.908704005</v>
      </c>
      <c r="L3058" s="57" t="s">
        <v>7420</v>
      </c>
      <c r="M3058" s="57" t="s">
        <v>7418</v>
      </c>
      <c r="N3058" t="s">
        <v>10937</v>
      </c>
      <c r="O3058" s="1"/>
      <c r="P3058" s="1"/>
      <c r="Q3058" s="1"/>
      <c r="R3058" s="1"/>
      <c r="S3058" s="1"/>
      <c r="T3058" s="2">
        <v>3608</v>
      </c>
      <c r="U3058" s="2">
        <f t="shared" si="155"/>
        <v>0</v>
      </c>
    </row>
    <row r="3059" spans="1:21" ht="15" x14ac:dyDescent="0.25">
      <c r="A3059" s="49" t="s">
        <v>6845</v>
      </c>
      <c r="B3059" s="50" t="s">
        <v>6115</v>
      </c>
      <c r="C3059" s="50" t="s">
        <v>6116</v>
      </c>
      <c r="D3059" s="57" t="s">
        <v>7378</v>
      </c>
      <c r="E3059" s="51">
        <v>5409</v>
      </c>
      <c r="F3059" s="51">
        <v>38182431.918897003</v>
      </c>
      <c r="G3059" s="42">
        <f t="shared" si="154"/>
        <v>1468.5550738037309</v>
      </c>
      <c r="H3059" s="43">
        <f t="shared" si="153"/>
        <v>7059.0556330000009</v>
      </c>
      <c r="I3059" s="57" t="s">
        <v>7381</v>
      </c>
      <c r="J3059" s="58">
        <v>5409</v>
      </c>
      <c r="K3059" s="58">
        <v>38182431.918897003</v>
      </c>
      <c r="L3059" s="57" t="s">
        <v>7420</v>
      </c>
      <c r="M3059" s="57" t="s">
        <v>7418</v>
      </c>
      <c r="N3059" t="s">
        <v>10937</v>
      </c>
      <c r="O3059" s="1"/>
      <c r="P3059" s="1"/>
      <c r="Q3059" s="1"/>
      <c r="R3059" s="1"/>
      <c r="S3059" s="1"/>
      <c r="T3059" s="2">
        <v>5409</v>
      </c>
      <c r="U3059" s="2">
        <f t="shared" si="155"/>
        <v>0</v>
      </c>
    </row>
    <row r="3060" spans="1:21" ht="15" x14ac:dyDescent="0.25">
      <c r="A3060" s="49" t="s">
        <v>6845</v>
      </c>
      <c r="B3060" s="50" t="s">
        <v>6117</v>
      </c>
      <c r="C3060" s="50" t="s">
        <v>6118</v>
      </c>
      <c r="D3060" s="57" t="s">
        <v>7378</v>
      </c>
      <c r="E3060" s="51">
        <v>8657</v>
      </c>
      <c r="F3060" s="51">
        <v>29712501.042697001</v>
      </c>
      <c r="G3060" s="42">
        <f t="shared" si="154"/>
        <v>1142.7885016421924</v>
      </c>
      <c r="H3060" s="43">
        <f t="shared" si="153"/>
        <v>3432.1937210000001</v>
      </c>
      <c r="I3060" s="57" t="s">
        <v>7381</v>
      </c>
      <c r="J3060" s="58">
        <v>8657</v>
      </c>
      <c r="K3060" s="58">
        <v>29712501.042697001</v>
      </c>
      <c r="L3060" s="57" t="s">
        <v>7420</v>
      </c>
      <c r="M3060" s="57" t="s">
        <v>7418</v>
      </c>
      <c r="N3060" t="s">
        <v>10937</v>
      </c>
      <c r="O3060" s="1"/>
      <c r="P3060" s="1"/>
      <c r="Q3060" s="1"/>
      <c r="R3060" s="1"/>
      <c r="S3060" s="1"/>
      <c r="T3060" s="2">
        <v>8657</v>
      </c>
      <c r="U3060" s="2">
        <f t="shared" si="155"/>
        <v>0</v>
      </c>
    </row>
    <row r="3061" spans="1:21" ht="15" x14ac:dyDescent="0.25">
      <c r="A3061" s="49" t="s">
        <v>6845</v>
      </c>
      <c r="B3061" s="50" t="s">
        <v>6119</v>
      </c>
      <c r="C3061" s="50" t="s">
        <v>6120</v>
      </c>
      <c r="D3061" s="57" t="s">
        <v>7378</v>
      </c>
      <c r="E3061" s="51">
        <v>7234</v>
      </c>
      <c r="F3061" s="51">
        <v>17382368.618682001</v>
      </c>
      <c r="G3061" s="42">
        <f t="shared" si="154"/>
        <v>668.55263918007699</v>
      </c>
      <c r="H3061" s="43">
        <f t="shared" si="153"/>
        <v>2402.870973</v>
      </c>
      <c r="I3061" s="57" t="s">
        <v>7381</v>
      </c>
      <c r="J3061" s="58">
        <v>7234</v>
      </c>
      <c r="K3061" s="58">
        <v>17382368.618682001</v>
      </c>
      <c r="L3061" s="57" t="s">
        <v>7420</v>
      </c>
      <c r="M3061" s="57" t="s">
        <v>7418</v>
      </c>
      <c r="N3061" t="s">
        <v>10937</v>
      </c>
      <c r="O3061" s="1"/>
      <c r="P3061" s="1"/>
      <c r="Q3061" s="1"/>
      <c r="R3061" s="1"/>
      <c r="S3061" s="1"/>
      <c r="T3061" s="2">
        <v>7234</v>
      </c>
      <c r="U3061" s="2">
        <f t="shared" si="155"/>
        <v>0</v>
      </c>
    </row>
    <row r="3062" spans="1:21" ht="15" x14ac:dyDescent="0.25">
      <c r="A3062" s="49" t="s">
        <v>6845</v>
      </c>
      <c r="B3062" s="50" t="s">
        <v>6121</v>
      </c>
      <c r="C3062" s="50" t="s">
        <v>6122</v>
      </c>
      <c r="D3062" s="57" t="s">
        <v>7378</v>
      </c>
      <c r="E3062" s="51">
        <v>217</v>
      </c>
      <c r="F3062" s="51">
        <v>112137.32991299999</v>
      </c>
      <c r="G3062" s="42">
        <f t="shared" si="154"/>
        <v>4.3129742274230765</v>
      </c>
      <c r="H3062" s="43">
        <f t="shared" si="153"/>
        <v>516.761889</v>
      </c>
      <c r="I3062" s="57" t="s">
        <v>7396</v>
      </c>
      <c r="J3062" s="58">
        <v>217</v>
      </c>
      <c r="K3062" s="58">
        <v>112137.32991299999</v>
      </c>
      <c r="L3062" s="57" t="s">
        <v>7420</v>
      </c>
      <c r="M3062" s="57" t="s">
        <v>7418</v>
      </c>
      <c r="N3062" t="s">
        <v>10937</v>
      </c>
      <c r="O3062" s="1"/>
      <c r="P3062" s="1"/>
      <c r="Q3062" s="1"/>
      <c r="R3062" s="1"/>
      <c r="S3062" s="1"/>
      <c r="T3062" s="2">
        <v>217</v>
      </c>
      <c r="U3062" s="2">
        <f t="shared" si="155"/>
        <v>0</v>
      </c>
    </row>
    <row r="3063" spans="1:21" ht="15" x14ac:dyDescent="0.25">
      <c r="A3063" s="49" t="s">
        <v>6845</v>
      </c>
      <c r="B3063" s="50" t="s">
        <v>6123</v>
      </c>
      <c r="C3063" s="50" t="s">
        <v>6124</v>
      </c>
      <c r="D3063" s="57" t="s">
        <v>7378</v>
      </c>
      <c r="E3063" s="51">
        <v>331</v>
      </c>
      <c r="F3063" s="51">
        <v>3010498.5898930002</v>
      </c>
      <c r="G3063" s="42">
        <f t="shared" si="154"/>
        <v>115.78840730357693</v>
      </c>
      <c r="H3063" s="43">
        <f t="shared" si="153"/>
        <v>9095.1619030000002</v>
      </c>
      <c r="I3063" s="57" t="s">
        <v>7381</v>
      </c>
      <c r="J3063" s="58">
        <v>331</v>
      </c>
      <c r="K3063" s="58">
        <v>3010498.5898930002</v>
      </c>
      <c r="L3063" s="57" t="s">
        <v>7420</v>
      </c>
      <c r="M3063" s="57" t="s">
        <v>7418</v>
      </c>
      <c r="N3063" t="s">
        <v>10937</v>
      </c>
      <c r="O3063" s="1"/>
      <c r="P3063" s="1"/>
      <c r="Q3063" s="1"/>
      <c r="R3063" s="1"/>
      <c r="S3063" s="1"/>
      <c r="T3063" s="2">
        <v>331</v>
      </c>
      <c r="U3063" s="2">
        <f t="shared" si="155"/>
        <v>0</v>
      </c>
    </row>
    <row r="3064" spans="1:21" ht="15" x14ac:dyDescent="0.25">
      <c r="A3064" s="49" t="s">
        <v>6845</v>
      </c>
      <c r="B3064" s="50" t="s">
        <v>6125</v>
      </c>
      <c r="C3064" s="50" t="s">
        <v>6126</v>
      </c>
      <c r="D3064" s="57" t="s">
        <v>7378</v>
      </c>
      <c r="E3064" s="51">
        <v>4081</v>
      </c>
      <c r="F3064" s="51">
        <v>30968768.211073</v>
      </c>
      <c r="G3064" s="42">
        <f t="shared" si="154"/>
        <v>1191.1064696566539</v>
      </c>
      <c r="H3064" s="43">
        <f t="shared" si="153"/>
        <v>7588.5244329999996</v>
      </c>
      <c r="I3064" s="57" t="s">
        <v>7381</v>
      </c>
      <c r="J3064" s="58">
        <v>4081</v>
      </c>
      <c r="K3064" s="58">
        <v>30968768.211073</v>
      </c>
      <c r="L3064" s="57" t="s">
        <v>7420</v>
      </c>
      <c r="M3064" s="57" t="s">
        <v>7418</v>
      </c>
      <c r="N3064" t="s">
        <v>10937</v>
      </c>
      <c r="O3064" s="1"/>
      <c r="P3064" s="1"/>
      <c r="Q3064" s="1"/>
      <c r="R3064" s="1"/>
      <c r="S3064" s="1"/>
      <c r="T3064" s="2">
        <v>4081</v>
      </c>
      <c r="U3064" s="2">
        <f t="shared" si="155"/>
        <v>0</v>
      </c>
    </row>
    <row r="3065" spans="1:21" ht="15" x14ac:dyDescent="0.25">
      <c r="A3065" s="49" t="s">
        <v>6845</v>
      </c>
      <c r="B3065" s="50" t="s">
        <v>6127</v>
      </c>
      <c r="C3065" s="50" t="s">
        <v>6128</v>
      </c>
      <c r="D3065" s="57" t="s">
        <v>7378</v>
      </c>
      <c r="E3065" s="51">
        <v>3926</v>
      </c>
      <c r="F3065" s="51">
        <v>12824400.39192</v>
      </c>
      <c r="G3065" s="42">
        <f t="shared" si="154"/>
        <v>493.24616892</v>
      </c>
      <c r="H3065" s="43">
        <f t="shared" si="153"/>
        <v>3266.5309200000002</v>
      </c>
      <c r="I3065" s="57" t="s">
        <v>7381</v>
      </c>
      <c r="J3065" s="58">
        <v>3926</v>
      </c>
      <c r="K3065" s="58">
        <v>12824400.39192</v>
      </c>
      <c r="L3065" s="57" t="s">
        <v>7420</v>
      </c>
      <c r="M3065" s="57" t="s">
        <v>7418</v>
      </c>
      <c r="N3065" t="s">
        <v>10937</v>
      </c>
      <c r="O3065" s="1"/>
      <c r="P3065" s="1"/>
      <c r="Q3065" s="1"/>
      <c r="R3065" s="1"/>
      <c r="S3065" s="1"/>
      <c r="T3065" s="2">
        <v>3926</v>
      </c>
      <c r="U3065" s="2">
        <f t="shared" si="155"/>
        <v>0</v>
      </c>
    </row>
    <row r="3066" spans="1:21" ht="15" x14ac:dyDescent="0.25">
      <c r="A3066" s="49" t="s">
        <v>6845</v>
      </c>
      <c r="B3066" s="50" t="s">
        <v>6129</v>
      </c>
      <c r="C3066" s="50" t="s">
        <v>6130</v>
      </c>
      <c r="D3066" s="57" t="s">
        <v>7378</v>
      </c>
      <c r="E3066" s="51">
        <v>150</v>
      </c>
      <c r="F3066" s="51">
        <v>1547128.5</v>
      </c>
      <c r="G3066" s="42">
        <f t="shared" si="154"/>
        <v>59.504942307692311</v>
      </c>
      <c r="H3066" s="43">
        <f t="shared" si="153"/>
        <v>10314.19</v>
      </c>
      <c r="I3066" s="57" t="s">
        <v>7381</v>
      </c>
      <c r="J3066" s="58">
        <v>150</v>
      </c>
      <c r="K3066" s="58">
        <v>1547128.5</v>
      </c>
      <c r="L3066" s="57" t="s">
        <v>7420</v>
      </c>
      <c r="M3066" s="57" t="s">
        <v>7418</v>
      </c>
      <c r="N3066" t="s">
        <v>10937</v>
      </c>
      <c r="O3066" s="1"/>
      <c r="P3066" s="1"/>
      <c r="Q3066" s="1"/>
      <c r="R3066" s="1"/>
      <c r="S3066" s="1"/>
      <c r="T3066" s="2">
        <v>150</v>
      </c>
      <c r="U3066" s="2">
        <f t="shared" si="155"/>
        <v>0</v>
      </c>
    </row>
    <row r="3067" spans="1:21" ht="15" x14ac:dyDescent="0.25">
      <c r="A3067" s="49" t="s">
        <v>6845</v>
      </c>
      <c r="B3067" s="50" t="s">
        <v>6131</v>
      </c>
      <c r="C3067" s="50" t="s">
        <v>6132</v>
      </c>
      <c r="D3067" s="57" t="s">
        <v>7378</v>
      </c>
      <c r="E3067" s="51">
        <v>150</v>
      </c>
      <c r="F3067" s="51">
        <v>1156207.7500499999</v>
      </c>
      <c r="G3067" s="42">
        <f t="shared" si="154"/>
        <v>44.469528848076919</v>
      </c>
      <c r="H3067" s="43">
        <f t="shared" si="153"/>
        <v>7708.0516669999997</v>
      </c>
      <c r="I3067" s="57" t="s">
        <v>7381</v>
      </c>
      <c r="J3067" s="58">
        <v>150</v>
      </c>
      <c r="K3067" s="58">
        <v>1156207.7500499999</v>
      </c>
      <c r="L3067" s="57" t="s">
        <v>7420</v>
      </c>
      <c r="M3067" s="57" t="s">
        <v>7418</v>
      </c>
      <c r="N3067" t="s">
        <v>10937</v>
      </c>
      <c r="O3067" s="1"/>
      <c r="P3067" s="1"/>
      <c r="Q3067" s="1"/>
      <c r="R3067" s="1"/>
      <c r="S3067" s="1"/>
      <c r="T3067" s="2">
        <v>150</v>
      </c>
      <c r="U3067" s="2">
        <f t="shared" si="155"/>
        <v>0</v>
      </c>
    </row>
    <row r="3068" spans="1:21" ht="15" x14ac:dyDescent="0.25">
      <c r="A3068" s="49" t="s">
        <v>6845</v>
      </c>
      <c r="B3068" s="50" t="s">
        <v>6133</v>
      </c>
      <c r="C3068" s="50" t="s">
        <v>6134</v>
      </c>
      <c r="D3068" s="57" t="s">
        <v>7378</v>
      </c>
      <c r="E3068" s="51">
        <v>3931</v>
      </c>
      <c r="F3068" s="51">
        <v>16288432.650723999</v>
      </c>
      <c r="G3068" s="42">
        <f t="shared" si="154"/>
        <v>626.47817887399992</v>
      </c>
      <c r="H3068" s="43">
        <f t="shared" si="153"/>
        <v>4143.5850039999996</v>
      </c>
      <c r="I3068" s="57" t="s">
        <v>7381</v>
      </c>
      <c r="J3068" s="58">
        <v>3931</v>
      </c>
      <c r="K3068" s="58">
        <v>16288432.650723998</v>
      </c>
      <c r="L3068" s="57" t="s">
        <v>7420</v>
      </c>
      <c r="M3068" s="57" t="s">
        <v>7418</v>
      </c>
      <c r="N3068" t="s">
        <v>10937</v>
      </c>
      <c r="O3068" s="1"/>
      <c r="P3068" s="1"/>
      <c r="Q3068" s="1"/>
      <c r="R3068" s="1"/>
      <c r="S3068" s="1"/>
      <c r="T3068" s="2">
        <v>3931</v>
      </c>
      <c r="U3068" s="2">
        <f t="shared" si="155"/>
        <v>0</v>
      </c>
    </row>
    <row r="3069" spans="1:21" ht="15" x14ac:dyDescent="0.25">
      <c r="A3069" s="49" t="s">
        <v>6845</v>
      </c>
      <c r="B3069" s="50" t="s">
        <v>6135</v>
      </c>
      <c r="C3069" s="50" t="s">
        <v>6136</v>
      </c>
      <c r="D3069" s="57" t="s">
        <v>7378</v>
      </c>
      <c r="E3069" s="51">
        <v>1250</v>
      </c>
      <c r="F3069" s="51">
        <v>6846661.7199999997</v>
      </c>
      <c r="G3069" s="42">
        <f t="shared" si="154"/>
        <v>263.33314307692308</v>
      </c>
      <c r="H3069" s="43">
        <f t="shared" si="153"/>
        <v>5477.3293759999997</v>
      </c>
      <c r="I3069" s="57" t="s">
        <v>7381</v>
      </c>
      <c r="J3069" s="58">
        <v>1250</v>
      </c>
      <c r="K3069" s="58">
        <v>6846661.7199999997</v>
      </c>
      <c r="L3069" s="57" t="s">
        <v>7420</v>
      </c>
      <c r="M3069" s="57" t="s">
        <v>7418</v>
      </c>
      <c r="N3069" t="s">
        <v>10937</v>
      </c>
      <c r="O3069" s="1"/>
      <c r="P3069" s="1"/>
      <c r="Q3069" s="1"/>
      <c r="R3069" s="1"/>
      <c r="S3069" s="1"/>
      <c r="T3069" s="2">
        <v>1250</v>
      </c>
      <c r="U3069" s="2">
        <f t="shared" si="155"/>
        <v>0</v>
      </c>
    </row>
    <row r="3070" spans="1:21" ht="15" x14ac:dyDescent="0.25">
      <c r="A3070" s="49" t="s">
        <v>6845</v>
      </c>
      <c r="B3070" s="50" t="s">
        <v>6137</v>
      </c>
      <c r="C3070" s="50" t="s">
        <v>6138</v>
      </c>
      <c r="D3070" s="57" t="s">
        <v>7378</v>
      </c>
      <c r="E3070" s="51">
        <v>1920</v>
      </c>
      <c r="F3070" s="51">
        <v>12667994.01984</v>
      </c>
      <c r="G3070" s="42">
        <f t="shared" si="154"/>
        <v>487.23053922461537</v>
      </c>
      <c r="H3070" s="43">
        <f t="shared" si="153"/>
        <v>6597.913552</v>
      </c>
      <c r="I3070" s="57" t="s">
        <v>7381</v>
      </c>
      <c r="J3070" s="58">
        <v>1920</v>
      </c>
      <c r="K3070" s="58">
        <v>12667994.01984</v>
      </c>
      <c r="L3070" s="57" t="s">
        <v>7420</v>
      </c>
      <c r="M3070" s="57" t="s">
        <v>7418</v>
      </c>
      <c r="N3070" t="s">
        <v>10937</v>
      </c>
      <c r="O3070" s="1"/>
      <c r="P3070" s="1"/>
      <c r="Q3070" s="1"/>
      <c r="R3070" s="1"/>
      <c r="S3070" s="1"/>
      <c r="T3070" s="2">
        <v>1920</v>
      </c>
      <c r="U3070" s="2">
        <f t="shared" si="155"/>
        <v>0</v>
      </c>
    </row>
    <row r="3071" spans="1:21" ht="15" x14ac:dyDescent="0.25">
      <c r="A3071" s="49" t="s">
        <v>6845</v>
      </c>
      <c r="B3071" s="50" t="s">
        <v>6139</v>
      </c>
      <c r="C3071" s="50" t="s">
        <v>6140</v>
      </c>
      <c r="D3071" s="57" t="s">
        <v>7378</v>
      </c>
      <c r="E3071" s="51">
        <v>31</v>
      </c>
      <c r="F3071" s="51">
        <v>1335634.740003</v>
      </c>
      <c r="G3071" s="42">
        <f t="shared" si="154"/>
        <v>51.370566923192307</v>
      </c>
      <c r="H3071" s="43">
        <f t="shared" si="153"/>
        <v>43084.991612999998</v>
      </c>
      <c r="I3071" s="57" t="s">
        <v>7381</v>
      </c>
      <c r="J3071" s="58">
        <v>31</v>
      </c>
      <c r="K3071" s="58">
        <v>1335634.740003</v>
      </c>
      <c r="L3071" s="57" t="s">
        <v>7420</v>
      </c>
      <c r="M3071" s="57" t="s">
        <v>7418</v>
      </c>
      <c r="N3071" t="s">
        <v>10937</v>
      </c>
      <c r="O3071" s="1"/>
      <c r="P3071" s="1"/>
      <c r="Q3071" s="1"/>
      <c r="R3071" s="1"/>
      <c r="S3071" s="1"/>
      <c r="T3071" s="2">
        <v>31</v>
      </c>
      <c r="U3071" s="2">
        <f t="shared" si="155"/>
        <v>0</v>
      </c>
    </row>
    <row r="3072" spans="1:21" ht="15" x14ac:dyDescent="0.25">
      <c r="A3072" s="49" t="s">
        <v>6845</v>
      </c>
      <c r="B3072" s="50" t="s">
        <v>6141</v>
      </c>
      <c r="C3072" s="50" t="s">
        <v>6142</v>
      </c>
      <c r="D3072" s="57" t="s">
        <v>7378</v>
      </c>
      <c r="E3072" s="51">
        <v>196</v>
      </c>
      <c r="F3072" s="51">
        <v>6215694.6699679997</v>
      </c>
      <c r="G3072" s="42">
        <f t="shared" si="154"/>
        <v>239.06517961415383</v>
      </c>
      <c r="H3072" s="43">
        <f t="shared" si="153"/>
        <v>31712.727907999997</v>
      </c>
      <c r="I3072" s="57" t="s">
        <v>7381</v>
      </c>
      <c r="J3072" s="58">
        <v>196</v>
      </c>
      <c r="K3072" s="58">
        <v>6215694.6699679997</v>
      </c>
      <c r="L3072" s="57" t="s">
        <v>7420</v>
      </c>
      <c r="M3072" s="57" t="s">
        <v>7418</v>
      </c>
      <c r="N3072" t="s">
        <v>10937</v>
      </c>
      <c r="O3072" s="1"/>
      <c r="P3072" s="1"/>
      <c r="Q3072" s="1"/>
      <c r="R3072" s="1"/>
      <c r="S3072" s="1"/>
      <c r="T3072" s="2">
        <v>196</v>
      </c>
      <c r="U3072" s="2">
        <f t="shared" si="155"/>
        <v>0</v>
      </c>
    </row>
    <row r="3073" spans="1:21" ht="15" x14ac:dyDescent="0.25">
      <c r="A3073" s="49" t="s">
        <v>6845</v>
      </c>
      <c r="B3073" s="50" t="s">
        <v>6143</v>
      </c>
      <c r="C3073" s="50" t="s">
        <v>6144</v>
      </c>
      <c r="D3073" s="57" t="s">
        <v>7378</v>
      </c>
      <c r="E3073" s="51">
        <v>351</v>
      </c>
      <c r="F3073" s="51">
        <v>1689035.7700710001</v>
      </c>
      <c r="G3073" s="42">
        <f t="shared" si="154"/>
        <v>64.962914233500001</v>
      </c>
      <c r="H3073" s="43">
        <f t="shared" si="153"/>
        <v>4812.0677210000003</v>
      </c>
      <c r="I3073" s="57" t="s">
        <v>7381</v>
      </c>
      <c r="J3073" s="58">
        <v>351</v>
      </c>
      <c r="K3073" s="58">
        <v>1689035.7700710001</v>
      </c>
      <c r="L3073" s="57" t="s">
        <v>7420</v>
      </c>
      <c r="M3073" s="57" t="s">
        <v>7418</v>
      </c>
      <c r="N3073" t="s">
        <v>10937</v>
      </c>
      <c r="O3073" s="1"/>
      <c r="P3073" s="1"/>
      <c r="Q3073" s="1"/>
      <c r="R3073" s="1"/>
      <c r="S3073" s="1"/>
      <c r="T3073" s="2">
        <v>351</v>
      </c>
      <c r="U3073" s="2">
        <f t="shared" si="155"/>
        <v>0</v>
      </c>
    </row>
    <row r="3074" spans="1:21" ht="15" x14ac:dyDescent="0.25">
      <c r="A3074" s="49" t="s">
        <v>6845</v>
      </c>
      <c r="B3074" s="50" t="s">
        <v>6145</v>
      </c>
      <c r="C3074" s="50" t="s">
        <v>6146</v>
      </c>
      <c r="D3074" s="57" t="s">
        <v>7378</v>
      </c>
      <c r="E3074" s="51">
        <v>1728</v>
      </c>
      <c r="F3074" s="51">
        <v>6214391.1503999997</v>
      </c>
      <c r="G3074" s="42">
        <f t="shared" si="154"/>
        <v>239.01504424615382</v>
      </c>
      <c r="H3074" s="43">
        <f t="shared" si="153"/>
        <v>3596.2911749999998</v>
      </c>
      <c r="I3074" s="57" t="s">
        <v>7381</v>
      </c>
      <c r="J3074" s="58">
        <v>1728</v>
      </c>
      <c r="K3074" s="58">
        <v>6214391.1503999997</v>
      </c>
      <c r="L3074" s="57" t="s">
        <v>7420</v>
      </c>
      <c r="M3074" s="57" t="s">
        <v>7418</v>
      </c>
      <c r="N3074" t="s">
        <v>10937</v>
      </c>
      <c r="O3074" s="1"/>
      <c r="P3074" s="1"/>
      <c r="Q3074" s="1"/>
      <c r="R3074" s="1"/>
      <c r="S3074" s="1"/>
      <c r="T3074" s="2">
        <v>1728</v>
      </c>
      <c r="U3074" s="2">
        <f t="shared" si="155"/>
        <v>0</v>
      </c>
    </row>
    <row r="3075" spans="1:21" ht="15" x14ac:dyDescent="0.25">
      <c r="A3075" s="49" t="s">
        <v>6845</v>
      </c>
      <c r="B3075" s="50" t="s">
        <v>6147</v>
      </c>
      <c r="C3075" s="50" t="s">
        <v>6148</v>
      </c>
      <c r="D3075" s="57" t="s">
        <v>7378</v>
      </c>
      <c r="E3075" s="51">
        <v>1062</v>
      </c>
      <c r="F3075" s="51">
        <v>4633236.4399739997</v>
      </c>
      <c r="G3075" s="42">
        <f t="shared" si="154"/>
        <v>178.20140153746152</v>
      </c>
      <c r="H3075" s="43">
        <f t="shared" si="153"/>
        <v>4362.746177</v>
      </c>
      <c r="I3075" s="57" t="s">
        <v>7381</v>
      </c>
      <c r="J3075" s="58">
        <v>1062</v>
      </c>
      <c r="K3075" s="58">
        <v>4633236.4399739997</v>
      </c>
      <c r="L3075" s="57" t="s">
        <v>7420</v>
      </c>
      <c r="M3075" s="57" t="s">
        <v>7418</v>
      </c>
      <c r="N3075" t="s">
        <v>10937</v>
      </c>
      <c r="O3075" s="1"/>
      <c r="P3075" s="1"/>
      <c r="Q3075" s="1"/>
      <c r="R3075" s="1"/>
      <c r="S3075" s="1"/>
      <c r="T3075" s="2">
        <v>1062</v>
      </c>
      <c r="U3075" s="2">
        <f t="shared" si="155"/>
        <v>0</v>
      </c>
    </row>
    <row r="3076" spans="1:21" ht="15" x14ac:dyDescent="0.25">
      <c r="A3076" s="49" t="s">
        <v>6845</v>
      </c>
      <c r="B3076" s="50" t="s">
        <v>6149</v>
      </c>
      <c r="C3076" s="50" t="s">
        <v>6150</v>
      </c>
      <c r="D3076" s="57" t="s">
        <v>7378</v>
      </c>
      <c r="E3076" s="51">
        <v>110</v>
      </c>
      <c r="F3076" s="51">
        <v>871381.40000999998</v>
      </c>
      <c r="G3076" s="42">
        <f t="shared" si="154"/>
        <v>33.514669231153846</v>
      </c>
      <c r="H3076" s="43">
        <f t="shared" si="153"/>
        <v>7921.6490910000002</v>
      </c>
      <c r="I3076" s="57" t="s">
        <v>7381</v>
      </c>
      <c r="J3076" s="58">
        <v>110</v>
      </c>
      <c r="K3076" s="58">
        <v>871381.40000999998</v>
      </c>
      <c r="L3076" s="57" t="s">
        <v>7420</v>
      </c>
      <c r="M3076" s="57" t="s">
        <v>7418</v>
      </c>
      <c r="N3076" t="s">
        <v>10937</v>
      </c>
      <c r="O3076" s="1"/>
      <c r="P3076" s="1"/>
      <c r="Q3076" s="1"/>
      <c r="R3076" s="1"/>
      <c r="S3076" s="1"/>
      <c r="T3076" s="2">
        <v>110</v>
      </c>
      <c r="U3076" s="2">
        <f t="shared" si="155"/>
        <v>0</v>
      </c>
    </row>
    <row r="3077" spans="1:21" ht="15" x14ac:dyDescent="0.25">
      <c r="A3077" s="49" t="s">
        <v>6845</v>
      </c>
      <c r="B3077" s="50" t="s">
        <v>6151</v>
      </c>
      <c r="C3077" s="50" t="s">
        <v>6152</v>
      </c>
      <c r="D3077" s="57" t="s">
        <v>7378</v>
      </c>
      <c r="E3077" s="51">
        <v>660</v>
      </c>
      <c r="F3077" s="51">
        <v>4680026.2198799998</v>
      </c>
      <c r="G3077" s="42">
        <f t="shared" si="154"/>
        <v>180.00100845692307</v>
      </c>
      <c r="H3077" s="43">
        <f t="shared" ref="H3077:H3140" si="156">IFERROR(F3077/E3077,0)</f>
        <v>7090.9488179999998</v>
      </c>
      <c r="I3077" s="57" t="s">
        <v>7381</v>
      </c>
      <c r="J3077" s="58">
        <v>660</v>
      </c>
      <c r="K3077" s="58">
        <v>4680026.2198799998</v>
      </c>
      <c r="L3077" s="57" t="s">
        <v>7420</v>
      </c>
      <c r="M3077" s="57" t="s">
        <v>7418</v>
      </c>
      <c r="N3077" t="s">
        <v>10937</v>
      </c>
      <c r="O3077" s="1"/>
      <c r="P3077" s="1"/>
      <c r="Q3077" s="1"/>
      <c r="R3077" s="1"/>
      <c r="S3077" s="1"/>
      <c r="T3077" s="2">
        <v>660</v>
      </c>
      <c r="U3077" s="2">
        <f t="shared" si="155"/>
        <v>0</v>
      </c>
    </row>
    <row r="3078" spans="1:21" ht="15" x14ac:dyDescent="0.25">
      <c r="A3078" s="49" t="s">
        <v>6845</v>
      </c>
      <c r="B3078" s="50" t="s">
        <v>6153</v>
      </c>
      <c r="C3078" s="50" t="s">
        <v>6154</v>
      </c>
      <c r="D3078" s="57" t="s">
        <v>7378</v>
      </c>
      <c r="E3078" s="51">
        <v>1903</v>
      </c>
      <c r="F3078" s="51">
        <v>36292369.929738998</v>
      </c>
      <c r="G3078" s="42">
        <f t="shared" ref="G3078:G3141" si="157">+F3078/$G$1</f>
        <v>1395.8603819130385</v>
      </c>
      <c r="H3078" s="43">
        <f t="shared" si="156"/>
        <v>19071.135012999999</v>
      </c>
      <c r="I3078" s="57" t="s">
        <v>7381</v>
      </c>
      <c r="J3078" s="58">
        <v>1903</v>
      </c>
      <c r="K3078" s="58">
        <v>36292369.929738998</v>
      </c>
      <c r="L3078" s="57" t="s">
        <v>7420</v>
      </c>
      <c r="M3078" s="57" t="s">
        <v>7418</v>
      </c>
      <c r="N3078" t="s">
        <v>10937</v>
      </c>
      <c r="O3078" s="1"/>
      <c r="P3078" s="1"/>
      <c r="Q3078" s="1"/>
      <c r="R3078" s="1"/>
      <c r="S3078" s="1"/>
      <c r="T3078" s="2">
        <v>1903</v>
      </c>
      <c r="U3078" s="2">
        <f t="shared" ref="U3078:U3141" si="158">+E3078-T3078</f>
        <v>0</v>
      </c>
    </row>
    <row r="3079" spans="1:21" ht="15" x14ac:dyDescent="0.25">
      <c r="A3079" s="49" t="s">
        <v>6845</v>
      </c>
      <c r="B3079" s="50" t="s">
        <v>6155</v>
      </c>
      <c r="C3079" s="50" t="s">
        <v>6156</v>
      </c>
      <c r="D3079" s="57" t="s">
        <v>7378</v>
      </c>
      <c r="E3079" s="51">
        <v>56</v>
      </c>
      <c r="F3079" s="51">
        <v>2566792.3200079999</v>
      </c>
      <c r="G3079" s="42">
        <f t="shared" si="157"/>
        <v>98.722781538769226</v>
      </c>
      <c r="H3079" s="43">
        <f t="shared" si="156"/>
        <v>45835.577142999995</v>
      </c>
      <c r="I3079" s="57" t="s">
        <v>7381</v>
      </c>
      <c r="J3079" s="58">
        <v>56</v>
      </c>
      <c r="K3079" s="58">
        <v>2566792.3200080004</v>
      </c>
      <c r="L3079" s="57" t="s">
        <v>7420</v>
      </c>
      <c r="M3079" s="57" t="s">
        <v>7418</v>
      </c>
      <c r="N3079" t="s">
        <v>10937</v>
      </c>
      <c r="O3079" s="1"/>
      <c r="P3079" s="1"/>
      <c r="Q3079" s="1"/>
      <c r="R3079" s="1"/>
      <c r="S3079" s="1"/>
      <c r="T3079" s="2">
        <v>56</v>
      </c>
      <c r="U3079" s="2">
        <f t="shared" si="158"/>
        <v>0</v>
      </c>
    </row>
    <row r="3080" spans="1:21" ht="15" x14ac:dyDescent="0.25">
      <c r="A3080" s="49" t="s">
        <v>6845</v>
      </c>
      <c r="B3080" s="50" t="s">
        <v>6157</v>
      </c>
      <c r="C3080" s="50" t="s">
        <v>6158</v>
      </c>
      <c r="D3080" s="57" t="s">
        <v>7378</v>
      </c>
      <c r="E3080" s="51">
        <v>9348</v>
      </c>
      <c r="F3080" s="51">
        <v>69782323.705331996</v>
      </c>
      <c r="G3080" s="42">
        <f t="shared" si="157"/>
        <v>2683.9355271281538</v>
      </c>
      <c r="H3080" s="43">
        <f t="shared" si="156"/>
        <v>7464.9469089999993</v>
      </c>
      <c r="I3080" s="57" t="s">
        <v>7381</v>
      </c>
      <c r="J3080" s="58">
        <v>9348</v>
      </c>
      <c r="K3080" s="58">
        <v>69782323.705331996</v>
      </c>
      <c r="L3080" s="57" t="s">
        <v>7420</v>
      </c>
      <c r="M3080" s="57" t="s">
        <v>7418</v>
      </c>
      <c r="N3080" t="s">
        <v>10937</v>
      </c>
      <c r="O3080" s="1"/>
      <c r="P3080" s="1"/>
      <c r="Q3080" s="1"/>
      <c r="R3080" s="1"/>
      <c r="S3080" s="1"/>
      <c r="T3080" s="2">
        <v>9348</v>
      </c>
      <c r="U3080" s="2">
        <f t="shared" si="158"/>
        <v>0</v>
      </c>
    </row>
    <row r="3081" spans="1:21" ht="15" x14ac:dyDescent="0.25">
      <c r="A3081" s="49" t="s">
        <v>6845</v>
      </c>
      <c r="B3081" s="50" t="s">
        <v>6159</v>
      </c>
      <c r="C3081" s="50" t="s">
        <v>6160</v>
      </c>
      <c r="D3081" s="57" t="s">
        <v>7378</v>
      </c>
      <c r="E3081" s="51">
        <v>32</v>
      </c>
      <c r="F3081" s="51">
        <v>447851.41001599998</v>
      </c>
      <c r="G3081" s="42">
        <f t="shared" si="157"/>
        <v>17.225054231384615</v>
      </c>
      <c r="H3081" s="43">
        <f t="shared" si="156"/>
        <v>13995.356562999999</v>
      </c>
      <c r="I3081" s="57" t="s">
        <v>7381</v>
      </c>
      <c r="J3081" s="58">
        <v>32</v>
      </c>
      <c r="K3081" s="58">
        <v>447851.41001599998</v>
      </c>
      <c r="L3081" s="57" t="s">
        <v>7420</v>
      </c>
      <c r="M3081" s="57" t="s">
        <v>7418</v>
      </c>
      <c r="N3081" t="s">
        <v>10937</v>
      </c>
      <c r="O3081" s="1"/>
      <c r="P3081" s="1"/>
      <c r="Q3081" s="1"/>
      <c r="R3081" s="1"/>
      <c r="S3081" s="1"/>
      <c r="T3081" s="2">
        <v>32</v>
      </c>
      <c r="U3081" s="2">
        <f t="shared" si="158"/>
        <v>0</v>
      </c>
    </row>
    <row r="3082" spans="1:21" ht="15" x14ac:dyDescent="0.25">
      <c r="A3082" s="49" t="s">
        <v>6845</v>
      </c>
      <c r="B3082" s="50" t="s">
        <v>6161</v>
      </c>
      <c r="C3082" s="50" t="s">
        <v>6162</v>
      </c>
      <c r="D3082" s="57" t="s">
        <v>7378</v>
      </c>
      <c r="E3082" s="51">
        <v>438</v>
      </c>
      <c r="F3082" s="51">
        <v>8231753.1800159998</v>
      </c>
      <c r="G3082" s="42">
        <f t="shared" si="157"/>
        <v>316.60589153907694</v>
      </c>
      <c r="H3082" s="43">
        <f t="shared" si="156"/>
        <v>18793.957031999998</v>
      </c>
      <c r="I3082" s="57" t="s">
        <v>7381</v>
      </c>
      <c r="J3082" s="58">
        <v>438</v>
      </c>
      <c r="K3082" s="58">
        <v>8231753.1800159989</v>
      </c>
      <c r="L3082" s="57" t="s">
        <v>7420</v>
      </c>
      <c r="M3082" s="57" t="s">
        <v>7418</v>
      </c>
      <c r="N3082" t="s">
        <v>10937</v>
      </c>
      <c r="O3082" s="1"/>
      <c r="P3082" s="1"/>
      <c r="Q3082" s="1"/>
      <c r="R3082" s="1"/>
      <c r="S3082" s="1"/>
      <c r="T3082" s="2">
        <v>438</v>
      </c>
      <c r="U3082" s="2">
        <f t="shared" si="158"/>
        <v>0</v>
      </c>
    </row>
    <row r="3083" spans="1:21" ht="15" x14ac:dyDescent="0.25">
      <c r="A3083" s="49" t="s">
        <v>6845</v>
      </c>
      <c r="B3083" s="50" t="s">
        <v>6163</v>
      </c>
      <c r="C3083" s="50" t="s">
        <v>6164</v>
      </c>
      <c r="D3083" s="57" t="s">
        <v>7378</v>
      </c>
      <c r="E3083" s="51">
        <v>512</v>
      </c>
      <c r="F3083" s="51">
        <v>5230365.2101119999</v>
      </c>
      <c r="G3083" s="42">
        <f t="shared" si="157"/>
        <v>201.16789269661538</v>
      </c>
      <c r="H3083" s="43">
        <f t="shared" si="156"/>
        <v>10215.557051</v>
      </c>
      <c r="I3083" s="57" t="s">
        <v>7381</v>
      </c>
      <c r="J3083" s="58">
        <v>512</v>
      </c>
      <c r="K3083" s="58">
        <v>5230365.2101119999</v>
      </c>
      <c r="L3083" s="57" t="s">
        <v>7420</v>
      </c>
      <c r="M3083" s="57" t="s">
        <v>7418</v>
      </c>
      <c r="N3083" t="s">
        <v>10937</v>
      </c>
      <c r="O3083" s="1"/>
      <c r="P3083" s="1"/>
      <c r="Q3083" s="1"/>
      <c r="R3083" s="1"/>
      <c r="S3083" s="1"/>
      <c r="T3083" s="2">
        <v>512</v>
      </c>
      <c r="U3083" s="2">
        <f t="shared" si="158"/>
        <v>0</v>
      </c>
    </row>
    <row r="3084" spans="1:21" ht="15" x14ac:dyDescent="0.25">
      <c r="A3084" s="49" t="s">
        <v>6845</v>
      </c>
      <c r="B3084" s="50" t="s">
        <v>6165</v>
      </c>
      <c r="C3084" s="50" t="s">
        <v>6166</v>
      </c>
      <c r="D3084" s="57" t="s">
        <v>7378</v>
      </c>
      <c r="E3084" s="51">
        <v>1384</v>
      </c>
      <c r="F3084" s="51">
        <v>26010836.550280001</v>
      </c>
      <c r="G3084" s="42">
        <f t="shared" si="157"/>
        <v>1000.4167903953846</v>
      </c>
      <c r="H3084" s="43">
        <f t="shared" si="156"/>
        <v>18793.957044999999</v>
      </c>
      <c r="I3084" s="57" t="s">
        <v>7381</v>
      </c>
      <c r="J3084" s="58">
        <v>1384</v>
      </c>
      <c r="K3084" s="58">
        <v>26010836.550279997</v>
      </c>
      <c r="L3084" s="57" t="s">
        <v>7420</v>
      </c>
      <c r="M3084" s="57" t="s">
        <v>7418</v>
      </c>
      <c r="N3084" t="s">
        <v>10937</v>
      </c>
      <c r="O3084" s="1"/>
      <c r="P3084" s="1"/>
      <c r="Q3084" s="1"/>
      <c r="R3084" s="1"/>
      <c r="S3084" s="1"/>
      <c r="T3084" s="2">
        <v>1384</v>
      </c>
      <c r="U3084" s="2">
        <f t="shared" si="158"/>
        <v>0</v>
      </c>
    </row>
    <row r="3085" spans="1:21" ht="15" x14ac:dyDescent="0.25">
      <c r="A3085" s="49" t="s">
        <v>6845</v>
      </c>
      <c r="B3085" s="50" t="s">
        <v>6167</v>
      </c>
      <c r="C3085" s="50" t="s">
        <v>6168</v>
      </c>
      <c r="D3085" s="57" t="s">
        <v>7378</v>
      </c>
      <c r="E3085" s="51">
        <v>3462</v>
      </c>
      <c r="F3085" s="51">
        <v>78955020.858426005</v>
      </c>
      <c r="G3085" s="42">
        <f t="shared" si="157"/>
        <v>3036.7315714779234</v>
      </c>
      <c r="H3085" s="43">
        <f t="shared" si="156"/>
        <v>22806.187423000003</v>
      </c>
      <c r="I3085" s="57" t="s">
        <v>7381</v>
      </c>
      <c r="J3085" s="58">
        <v>3462</v>
      </c>
      <c r="K3085" s="58">
        <v>78955020.858426005</v>
      </c>
      <c r="L3085" s="57" t="s">
        <v>7420</v>
      </c>
      <c r="M3085" s="57" t="s">
        <v>7418</v>
      </c>
      <c r="N3085" t="s">
        <v>10937</v>
      </c>
      <c r="O3085" s="1"/>
      <c r="P3085" s="1"/>
      <c r="Q3085" s="1"/>
      <c r="R3085" s="1"/>
      <c r="S3085" s="1"/>
      <c r="T3085" s="2">
        <v>3462</v>
      </c>
      <c r="U3085" s="2">
        <f t="shared" si="158"/>
        <v>0</v>
      </c>
    </row>
    <row r="3086" spans="1:21" ht="15" x14ac:dyDescent="0.25">
      <c r="A3086" s="49" t="s">
        <v>6845</v>
      </c>
      <c r="B3086" s="50" t="s">
        <v>6169</v>
      </c>
      <c r="C3086" s="50" t="s">
        <v>6170</v>
      </c>
      <c r="D3086" s="57" t="s">
        <v>7378</v>
      </c>
      <c r="E3086" s="51">
        <v>1991</v>
      </c>
      <c r="F3086" s="51">
        <v>17668980.350207999</v>
      </c>
      <c r="G3086" s="42">
        <f t="shared" si="157"/>
        <v>679.57616731569226</v>
      </c>
      <c r="H3086" s="43">
        <f t="shared" si="156"/>
        <v>8874.425088</v>
      </c>
      <c r="I3086" s="57" t="s">
        <v>7381</v>
      </c>
      <c r="J3086" s="58">
        <v>1991</v>
      </c>
      <c r="K3086" s="58">
        <v>17668980.350207999</v>
      </c>
      <c r="L3086" s="57" t="s">
        <v>7420</v>
      </c>
      <c r="M3086" s="57" t="s">
        <v>7418</v>
      </c>
      <c r="N3086" t="s">
        <v>10937</v>
      </c>
      <c r="O3086" s="1"/>
      <c r="P3086" s="1"/>
      <c r="Q3086" s="1"/>
      <c r="R3086" s="1"/>
      <c r="S3086" s="1"/>
      <c r="T3086" s="2">
        <v>1991</v>
      </c>
      <c r="U3086" s="2">
        <f t="shared" si="158"/>
        <v>0</v>
      </c>
    </row>
    <row r="3087" spans="1:21" ht="15" x14ac:dyDescent="0.25">
      <c r="A3087" s="49" t="s">
        <v>6845</v>
      </c>
      <c r="B3087" s="50" t="s">
        <v>6171</v>
      </c>
      <c r="C3087" s="50" t="s">
        <v>6172</v>
      </c>
      <c r="D3087" s="57" t="s">
        <v>7378</v>
      </c>
      <c r="E3087" s="51">
        <v>1072</v>
      </c>
      <c r="F3087" s="51">
        <v>22060003.380063999</v>
      </c>
      <c r="G3087" s="42">
        <f t="shared" si="157"/>
        <v>848.46166846400001</v>
      </c>
      <c r="H3087" s="43">
        <f t="shared" si="156"/>
        <v>20578.361362</v>
      </c>
      <c r="I3087" s="57" t="s">
        <v>7381</v>
      </c>
      <c r="J3087" s="58">
        <v>1072</v>
      </c>
      <c r="K3087" s="58">
        <v>22060003.380063999</v>
      </c>
      <c r="L3087" s="57" t="s">
        <v>7420</v>
      </c>
      <c r="M3087" s="57" t="s">
        <v>7418</v>
      </c>
      <c r="N3087" t="s">
        <v>10937</v>
      </c>
      <c r="O3087" s="1"/>
      <c r="P3087" s="1"/>
      <c r="Q3087" s="1"/>
      <c r="R3087" s="1"/>
      <c r="S3087" s="1"/>
      <c r="T3087" s="2">
        <v>1072</v>
      </c>
      <c r="U3087" s="2">
        <f t="shared" si="158"/>
        <v>0</v>
      </c>
    </row>
    <row r="3088" spans="1:21" ht="15" x14ac:dyDescent="0.25">
      <c r="A3088" s="49" t="s">
        <v>6845</v>
      </c>
      <c r="B3088" s="50" t="s">
        <v>6173</v>
      </c>
      <c r="C3088" s="50" t="s">
        <v>6174</v>
      </c>
      <c r="D3088" s="57" t="s">
        <v>7378</v>
      </c>
      <c r="E3088" s="51">
        <v>120</v>
      </c>
      <c r="F3088" s="51">
        <v>2343739.8200400001</v>
      </c>
      <c r="G3088" s="42">
        <f t="shared" si="157"/>
        <v>90.143839232307698</v>
      </c>
      <c r="H3088" s="43">
        <f t="shared" si="156"/>
        <v>19531.165167000003</v>
      </c>
      <c r="I3088" s="57" t="s">
        <v>7381</v>
      </c>
      <c r="J3088" s="58">
        <v>120</v>
      </c>
      <c r="K3088" s="58">
        <v>2343739.8200399997</v>
      </c>
      <c r="L3088" s="57" t="s">
        <v>7420</v>
      </c>
      <c r="M3088" s="57" t="s">
        <v>7418</v>
      </c>
      <c r="N3088" t="s">
        <v>10937</v>
      </c>
      <c r="O3088" s="1"/>
      <c r="P3088" s="1"/>
      <c r="Q3088" s="1"/>
      <c r="R3088" s="1"/>
      <c r="S3088" s="1"/>
      <c r="T3088" s="2">
        <v>120</v>
      </c>
      <c r="U3088" s="2">
        <f t="shared" si="158"/>
        <v>0</v>
      </c>
    </row>
    <row r="3089" spans="1:21" ht="15" x14ac:dyDescent="0.25">
      <c r="A3089" s="49" t="s">
        <v>6845</v>
      </c>
      <c r="B3089" s="50" t="s">
        <v>6175</v>
      </c>
      <c r="C3089" s="50" t="s">
        <v>6176</v>
      </c>
      <c r="D3089" s="57" t="s">
        <v>7378</v>
      </c>
      <c r="E3089" s="51">
        <v>185</v>
      </c>
      <c r="F3089" s="51">
        <v>2036539.61995</v>
      </c>
      <c r="G3089" s="42">
        <f t="shared" si="157"/>
        <v>78.328446921153841</v>
      </c>
      <c r="H3089" s="43">
        <f t="shared" si="156"/>
        <v>11008.322270000001</v>
      </c>
      <c r="I3089" s="57" t="s">
        <v>7381</v>
      </c>
      <c r="J3089" s="58">
        <v>185</v>
      </c>
      <c r="K3089" s="58">
        <v>2036539.6199500002</v>
      </c>
      <c r="L3089" s="57" t="s">
        <v>7420</v>
      </c>
      <c r="M3089" s="57" t="s">
        <v>7418</v>
      </c>
      <c r="N3089" t="s">
        <v>10937</v>
      </c>
      <c r="O3089" s="1"/>
      <c r="P3089" s="1"/>
      <c r="Q3089" s="1"/>
      <c r="R3089" s="1"/>
      <c r="S3089" s="1"/>
      <c r="T3089" s="2">
        <v>185</v>
      </c>
      <c r="U3089" s="2">
        <f t="shared" si="158"/>
        <v>0</v>
      </c>
    </row>
    <row r="3090" spans="1:21" ht="15" x14ac:dyDescent="0.25">
      <c r="A3090" s="49" t="s">
        <v>6845</v>
      </c>
      <c r="B3090" s="50" t="s">
        <v>6177</v>
      </c>
      <c r="C3090" s="50" t="s">
        <v>6178</v>
      </c>
      <c r="D3090" s="57" t="s">
        <v>7378</v>
      </c>
      <c r="E3090" s="51">
        <v>20</v>
      </c>
      <c r="F3090" s="51">
        <v>320931.46999999997</v>
      </c>
      <c r="G3090" s="42">
        <f t="shared" si="157"/>
        <v>12.343518076923075</v>
      </c>
      <c r="H3090" s="43">
        <f t="shared" si="156"/>
        <v>16046.573499999999</v>
      </c>
      <c r="I3090" s="57" t="s">
        <v>7381</v>
      </c>
      <c r="J3090" s="58">
        <v>20</v>
      </c>
      <c r="K3090" s="58">
        <v>320931.47000000003</v>
      </c>
      <c r="L3090" s="57" t="s">
        <v>7420</v>
      </c>
      <c r="M3090" s="57" t="s">
        <v>7418</v>
      </c>
      <c r="N3090" t="s">
        <v>10937</v>
      </c>
      <c r="O3090" s="1"/>
      <c r="P3090" s="1"/>
      <c r="Q3090" s="1"/>
      <c r="R3090" s="1"/>
      <c r="S3090" s="1"/>
      <c r="T3090" s="2">
        <v>20</v>
      </c>
      <c r="U3090" s="2">
        <f t="shared" si="158"/>
        <v>0</v>
      </c>
    </row>
    <row r="3091" spans="1:21" ht="15" x14ac:dyDescent="0.25">
      <c r="A3091" s="49" t="s">
        <v>6845</v>
      </c>
      <c r="B3091" s="50" t="s">
        <v>6179</v>
      </c>
      <c r="C3091" s="50" t="s">
        <v>6180</v>
      </c>
      <c r="D3091" s="57" t="s">
        <v>7378</v>
      </c>
      <c r="E3091" s="51">
        <v>1032</v>
      </c>
      <c r="F3091" s="51">
        <v>5818246.939824</v>
      </c>
      <c r="G3091" s="42">
        <f t="shared" si="157"/>
        <v>223.77872845476924</v>
      </c>
      <c r="H3091" s="43">
        <f t="shared" si="156"/>
        <v>5637.836182</v>
      </c>
      <c r="I3091" s="57" t="s">
        <v>7381</v>
      </c>
      <c r="J3091" s="58">
        <v>1032</v>
      </c>
      <c r="K3091" s="58">
        <v>5818246.939824</v>
      </c>
      <c r="L3091" s="57" t="s">
        <v>7420</v>
      </c>
      <c r="M3091" s="57" t="s">
        <v>7418</v>
      </c>
      <c r="N3091" t="s">
        <v>10937</v>
      </c>
      <c r="O3091" s="1"/>
      <c r="P3091" s="1"/>
      <c r="Q3091" s="1"/>
      <c r="R3091" s="1"/>
      <c r="S3091" s="1"/>
      <c r="T3091" s="2">
        <v>1032</v>
      </c>
      <c r="U3091" s="2">
        <f t="shared" si="158"/>
        <v>0</v>
      </c>
    </row>
    <row r="3092" spans="1:21" ht="15" x14ac:dyDescent="0.25">
      <c r="A3092" s="49" t="s">
        <v>6845</v>
      </c>
      <c r="B3092" s="50" t="s">
        <v>6181</v>
      </c>
      <c r="C3092" s="50" t="s">
        <v>6182</v>
      </c>
      <c r="D3092" s="57" t="s">
        <v>7378</v>
      </c>
      <c r="E3092" s="51">
        <v>348</v>
      </c>
      <c r="F3092" s="51">
        <v>6614138.3201040002</v>
      </c>
      <c r="G3092" s="42">
        <f t="shared" si="157"/>
        <v>254.38993538861538</v>
      </c>
      <c r="H3092" s="43">
        <f t="shared" si="156"/>
        <v>19006.144597999999</v>
      </c>
      <c r="I3092" s="57" t="s">
        <v>7381</v>
      </c>
      <c r="J3092" s="58">
        <v>348</v>
      </c>
      <c r="K3092" s="58">
        <v>6614138.3201039992</v>
      </c>
      <c r="L3092" s="57" t="s">
        <v>7420</v>
      </c>
      <c r="M3092" s="57" t="s">
        <v>7418</v>
      </c>
      <c r="N3092" t="s">
        <v>10937</v>
      </c>
      <c r="O3092" s="1"/>
      <c r="P3092" s="1"/>
      <c r="Q3092" s="1"/>
      <c r="R3092" s="1"/>
      <c r="S3092" s="1"/>
      <c r="T3092" s="2">
        <v>348</v>
      </c>
      <c r="U3092" s="2">
        <f t="shared" si="158"/>
        <v>0</v>
      </c>
    </row>
    <row r="3093" spans="1:21" ht="15" x14ac:dyDescent="0.25">
      <c r="A3093" s="49" t="s">
        <v>6845</v>
      </c>
      <c r="B3093" s="50" t="s">
        <v>6183</v>
      </c>
      <c r="C3093" s="50" t="s">
        <v>6184</v>
      </c>
      <c r="D3093" s="57" t="s">
        <v>7378</v>
      </c>
      <c r="E3093" s="51">
        <v>984</v>
      </c>
      <c r="F3093" s="51">
        <v>11505078.96036</v>
      </c>
      <c r="G3093" s="42">
        <f t="shared" si="157"/>
        <v>442.50303693692308</v>
      </c>
      <c r="H3093" s="43">
        <f t="shared" si="156"/>
        <v>11692.153415000001</v>
      </c>
      <c r="I3093" s="57" t="s">
        <v>7381</v>
      </c>
      <c r="J3093" s="58">
        <v>984</v>
      </c>
      <c r="K3093" s="58">
        <v>11505078.96036</v>
      </c>
      <c r="L3093" s="57" t="s">
        <v>7420</v>
      </c>
      <c r="M3093" s="57" t="s">
        <v>7418</v>
      </c>
      <c r="N3093" t="s">
        <v>10937</v>
      </c>
      <c r="O3093" s="1"/>
      <c r="P3093" s="1"/>
      <c r="Q3093" s="1"/>
      <c r="R3093" s="1"/>
      <c r="S3093" s="1"/>
      <c r="T3093" s="2">
        <v>984</v>
      </c>
      <c r="U3093" s="2">
        <f t="shared" si="158"/>
        <v>0</v>
      </c>
    </row>
    <row r="3094" spans="1:21" ht="15" x14ac:dyDescent="0.25">
      <c r="A3094" s="49" t="s">
        <v>6845</v>
      </c>
      <c r="B3094" s="50" t="s">
        <v>6185</v>
      </c>
      <c r="C3094" s="50" t="s">
        <v>6186</v>
      </c>
      <c r="D3094" s="57" t="s">
        <v>7378</v>
      </c>
      <c r="E3094" s="51">
        <v>85</v>
      </c>
      <c r="F3094" s="51">
        <v>1232138.670015</v>
      </c>
      <c r="G3094" s="42">
        <f t="shared" si="157"/>
        <v>47.389948846730768</v>
      </c>
      <c r="H3094" s="43">
        <f t="shared" si="156"/>
        <v>14495.749059</v>
      </c>
      <c r="I3094" s="57" t="s">
        <v>7381</v>
      </c>
      <c r="J3094" s="58">
        <v>85</v>
      </c>
      <c r="K3094" s="58">
        <v>1232138.670015</v>
      </c>
      <c r="L3094" s="57" t="s">
        <v>7420</v>
      </c>
      <c r="M3094" s="57" t="s">
        <v>7418</v>
      </c>
      <c r="N3094" t="s">
        <v>10937</v>
      </c>
      <c r="O3094" s="1"/>
      <c r="P3094" s="1"/>
      <c r="Q3094" s="1"/>
      <c r="R3094" s="1"/>
      <c r="S3094" s="1"/>
      <c r="T3094" s="2">
        <v>85</v>
      </c>
      <c r="U3094" s="2">
        <f t="shared" si="158"/>
        <v>0</v>
      </c>
    </row>
    <row r="3095" spans="1:21" ht="15" x14ac:dyDescent="0.25">
      <c r="A3095" s="49" t="s">
        <v>6845</v>
      </c>
      <c r="B3095" s="50" t="s">
        <v>6187</v>
      </c>
      <c r="C3095" s="50" t="s">
        <v>6188</v>
      </c>
      <c r="D3095" s="57" t="s">
        <v>7378</v>
      </c>
      <c r="E3095" s="51">
        <v>53</v>
      </c>
      <c r="F3095" s="51">
        <v>219152.33001899999</v>
      </c>
      <c r="G3095" s="42">
        <f t="shared" si="157"/>
        <v>8.4289357699615373</v>
      </c>
      <c r="H3095" s="43">
        <f t="shared" si="156"/>
        <v>4134.9496229999995</v>
      </c>
      <c r="I3095" s="57" t="s">
        <v>7381</v>
      </c>
      <c r="J3095" s="58">
        <v>53</v>
      </c>
      <c r="K3095" s="58">
        <v>219152.33001900002</v>
      </c>
      <c r="L3095" s="57" t="s">
        <v>7420</v>
      </c>
      <c r="M3095" s="57" t="s">
        <v>7418</v>
      </c>
      <c r="N3095" t="s">
        <v>10937</v>
      </c>
      <c r="O3095" s="1"/>
      <c r="P3095" s="1"/>
      <c r="Q3095" s="1"/>
      <c r="R3095" s="1"/>
      <c r="S3095" s="1"/>
      <c r="T3095" s="2">
        <v>53</v>
      </c>
      <c r="U3095" s="2">
        <f t="shared" si="158"/>
        <v>0</v>
      </c>
    </row>
    <row r="3096" spans="1:21" ht="15" x14ac:dyDescent="0.25">
      <c r="A3096" s="49" t="s">
        <v>6845</v>
      </c>
      <c r="B3096" s="50" t="s">
        <v>6189</v>
      </c>
      <c r="C3096" s="50" t="s">
        <v>6190</v>
      </c>
      <c r="D3096" s="57" t="s">
        <v>7378</v>
      </c>
      <c r="E3096" s="51">
        <v>409</v>
      </c>
      <c r="F3096" s="51">
        <v>1678957.699859</v>
      </c>
      <c r="G3096" s="42">
        <f t="shared" si="157"/>
        <v>64.575296148423078</v>
      </c>
      <c r="H3096" s="43">
        <f t="shared" si="156"/>
        <v>4105.0310509999999</v>
      </c>
      <c r="I3096" s="57" t="s">
        <v>7381</v>
      </c>
      <c r="J3096" s="58">
        <v>409</v>
      </c>
      <c r="K3096" s="58">
        <v>1678957.699859</v>
      </c>
      <c r="L3096" s="57" t="s">
        <v>7420</v>
      </c>
      <c r="M3096" s="57" t="s">
        <v>7418</v>
      </c>
      <c r="N3096" t="s">
        <v>10937</v>
      </c>
      <c r="O3096" s="1"/>
      <c r="P3096" s="1"/>
      <c r="Q3096" s="1"/>
      <c r="R3096" s="1"/>
      <c r="S3096" s="1"/>
      <c r="T3096" s="2">
        <v>409</v>
      </c>
      <c r="U3096" s="2">
        <f t="shared" si="158"/>
        <v>0</v>
      </c>
    </row>
    <row r="3097" spans="1:21" ht="15" x14ac:dyDescent="0.25">
      <c r="A3097" s="49" t="s">
        <v>6845</v>
      </c>
      <c r="B3097" s="50" t="s">
        <v>6191</v>
      </c>
      <c r="C3097" s="50" t="s">
        <v>6192</v>
      </c>
      <c r="D3097" s="57" t="s">
        <v>7378</v>
      </c>
      <c r="E3097" s="51">
        <v>9122</v>
      </c>
      <c r="F3097" s="51">
        <v>27172453.563632</v>
      </c>
      <c r="G3097" s="42">
        <f t="shared" si="157"/>
        <v>1045.094367832</v>
      </c>
      <c r="H3097" s="43">
        <f t="shared" si="156"/>
        <v>2978.7824559999999</v>
      </c>
      <c r="I3097" s="57" t="s">
        <v>7381</v>
      </c>
      <c r="J3097" s="58">
        <v>9122</v>
      </c>
      <c r="K3097" s="58">
        <v>27172453.563632</v>
      </c>
      <c r="L3097" s="57" t="s">
        <v>7420</v>
      </c>
      <c r="M3097" s="57" t="s">
        <v>7418</v>
      </c>
      <c r="N3097" t="s">
        <v>10937</v>
      </c>
      <c r="O3097" s="1"/>
      <c r="P3097" s="1"/>
      <c r="Q3097" s="1"/>
      <c r="R3097" s="1"/>
      <c r="S3097" s="1"/>
      <c r="T3097" s="2">
        <v>9122</v>
      </c>
      <c r="U3097" s="2">
        <f t="shared" si="158"/>
        <v>0</v>
      </c>
    </row>
    <row r="3098" spans="1:21" ht="15" x14ac:dyDescent="0.25">
      <c r="A3098" s="49" t="s">
        <v>6845</v>
      </c>
      <c r="B3098" s="50" t="s">
        <v>6193</v>
      </c>
      <c r="C3098" s="50" t="s">
        <v>6194</v>
      </c>
      <c r="D3098" s="57" t="s">
        <v>7378</v>
      </c>
      <c r="E3098" s="51">
        <v>241</v>
      </c>
      <c r="F3098" s="51">
        <v>1030372.9199869999</v>
      </c>
      <c r="G3098" s="42">
        <f t="shared" si="157"/>
        <v>39.629727691807688</v>
      </c>
      <c r="H3098" s="43">
        <f t="shared" si="156"/>
        <v>4275.4063070000002</v>
      </c>
      <c r="I3098" s="57" t="s">
        <v>7381</v>
      </c>
      <c r="J3098" s="58">
        <v>241</v>
      </c>
      <c r="K3098" s="58">
        <v>1030372.9199870001</v>
      </c>
      <c r="L3098" s="57" t="s">
        <v>7420</v>
      </c>
      <c r="M3098" s="57" t="s">
        <v>7418</v>
      </c>
      <c r="N3098" t="s">
        <v>10937</v>
      </c>
      <c r="O3098" s="1"/>
      <c r="P3098" s="1"/>
      <c r="Q3098" s="1"/>
      <c r="R3098" s="1"/>
      <c r="S3098" s="1"/>
      <c r="T3098" s="2">
        <v>241</v>
      </c>
      <c r="U3098" s="2">
        <f t="shared" si="158"/>
        <v>0</v>
      </c>
    </row>
    <row r="3099" spans="1:21" ht="15" x14ac:dyDescent="0.25">
      <c r="A3099" s="49" t="s">
        <v>6845</v>
      </c>
      <c r="B3099" s="50" t="s">
        <v>6195</v>
      </c>
      <c r="C3099" s="50" t="s">
        <v>6196</v>
      </c>
      <c r="D3099" s="57" t="s">
        <v>7378</v>
      </c>
      <c r="E3099" s="51">
        <v>47789</v>
      </c>
      <c r="F3099" s="51">
        <v>126566073.165819</v>
      </c>
      <c r="G3099" s="42">
        <f t="shared" si="157"/>
        <v>4867.9258909930386</v>
      </c>
      <c r="H3099" s="43">
        <f t="shared" si="156"/>
        <v>2648.4352710000003</v>
      </c>
      <c r="I3099" s="57" t="s">
        <v>7381</v>
      </c>
      <c r="J3099" s="58">
        <v>47789</v>
      </c>
      <c r="K3099" s="58">
        <v>126566073.16581899</v>
      </c>
      <c r="L3099" s="57" t="s">
        <v>7420</v>
      </c>
      <c r="M3099" s="57" t="s">
        <v>7418</v>
      </c>
      <c r="N3099" t="s">
        <v>10937</v>
      </c>
      <c r="O3099" s="1"/>
      <c r="P3099" s="1"/>
      <c r="Q3099" s="1"/>
      <c r="R3099" s="1"/>
      <c r="S3099" s="1"/>
      <c r="T3099" s="2">
        <v>47789</v>
      </c>
      <c r="U3099" s="2">
        <f t="shared" si="158"/>
        <v>0</v>
      </c>
    </row>
    <row r="3100" spans="1:21" ht="15" x14ac:dyDescent="0.25">
      <c r="A3100" s="49" t="s">
        <v>6845</v>
      </c>
      <c r="B3100" s="50" t="s">
        <v>6197</v>
      </c>
      <c r="C3100" s="50" t="s">
        <v>6198</v>
      </c>
      <c r="D3100" s="57" t="s">
        <v>7378</v>
      </c>
      <c r="E3100" s="51">
        <v>23663</v>
      </c>
      <c r="F3100" s="51">
        <v>77216136.433556005</v>
      </c>
      <c r="G3100" s="42">
        <f t="shared" si="157"/>
        <v>2969.8514012906157</v>
      </c>
      <c r="H3100" s="43">
        <f t="shared" si="156"/>
        <v>3263.159212</v>
      </c>
      <c r="I3100" s="57" t="s">
        <v>7381</v>
      </c>
      <c r="J3100" s="58">
        <v>23663</v>
      </c>
      <c r="K3100" s="58">
        <v>77216136.433556005</v>
      </c>
      <c r="L3100" s="57" t="s">
        <v>7420</v>
      </c>
      <c r="M3100" s="57" t="s">
        <v>7418</v>
      </c>
      <c r="N3100" t="s">
        <v>10937</v>
      </c>
      <c r="O3100" s="1"/>
      <c r="P3100" s="1"/>
      <c r="Q3100" s="1"/>
      <c r="R3100" s="1"/>
      <c r="S3100" s="1"/>
      <c r="T3100" s="2">
        <v>23663</v>
      </c>
      <c r="U3100" s="2">
        <f t="shared" si="158"/>
        <v>0</v>
      </c>
    </row>
    <row r="3101" spans="1:21" ht="15" x14ac:dyDescent="0.25">
      <c r="A3101" s="49" t="s">
        <v>6845</v>
      </c>
      <c r="B3101" s="50" t="s">
        <v>6199</v>
      </c>
      <c r="C3101" s="50" t="s">
        <v>6200</v>
      </c>
      <c r="D3101" s="57" t="s">
        <v>7378</v>
      </c>
      <c r="E3101" s="51">
        <v>25239</v>
      </c>
      <c r="F3101" s="51">
        <v>72073622.665898994</v>
      </c>
      <c r="G3101" s="42">
        <f t="shared" si="157"/>
        <v>2772.0624102268844</v>
      </c>
      <c r="H3101" s="43">
        <f t="shared" si="156"/>
        <v>2855.6449409999996</v>
      </c>
      <c r="I3101" s="57" t="s">
        <v>7381</v>
      </c>
      <c r="J3101" s="58">
        <v>25239</v>
      </c>
      <c r="K3101" s="58">
        <v>72073622.665898994</v>
      </c>
      <c r="L3101" s="57" t="s">
        <v>7420</v>
      </c>
      <c r="M3101" s="57" t="s">
        <v>7418</v>
      </c>
      <c r="N3101" t="s">
        <v>10937</v>
      </c>
      <c r="O3101" s="1"/>
      <c r="P3101" s="1"/>
      <c r="Q3101" s="1"/>
      <c r="R3101" s="1"/>
      <c r="S3101" s="1"/>
      <c r="T3101" s="2">
        <v>25239</v>
      </c>
      <c r="U3101" s="2">
        <f t="shared" si="158"/>
        <v>0</v>
      </c>
    </row>
    <row r="3102" spans="1:21" ht="15" x14ac:dyDescent="0.25">
      <c r="A3102" s="49" t="s">
        <v>6845</v>
      </c>
      <c r="B3102" s="50" t="s">
        <v>6201</v>
      </c>
      <c r="C3102" s="50" t="s">
        <v>6202</v>
      </c>
      <c r="D3102" s="57" t="s">
        <v>7378</v>
      </c>
      <c r="E3102" s="51">
        <v>77211</v>
      </c>
      <c r="F3102" s="51">
        <v>227577794.89212</v>
      </c>
      <c r="G3102" s="42">
        <f t="shared" si="157"/>
        <v>8752.9921112353841</v>
      </c>
      <c r="H3102" s="43">
        <f t="shared" si="156"/>
        <v>2947.47892</v>
      </c>
      <c r="I3102" s="57" t="s">
        <v>7381</v>
      </c>
      <c r="J3102" s="58">
        <v>77211</v>
      </c>
      <c r="K3102" s="58">
        <v>227577794.89212</v>
      </c>
      <c r="L3102" s="57" t="s">
        <v>7420</v>
      </c>
      <c r="M3102" s="57" t="s">
        <v>7418</v>
      </c>
      <c r="N3102" t="s">
        <v>10937</v>
      </c>
      <c r="O3102" s="1"/>
      <c r="P3102" s="1"/>
      <c r="Q3102" s="1"/>
      <c r="R3102" s="1"/>
      <c r="S3102" s="1"/>
      <c r="T3102" s="2">
        <v>77211</v>
      </c>
      <c r="U3102" s="2">
        <f t="shared" si="158"/>
        <v>0</v>
      </c>
    </row>
    <row r="3103" spans="1:21" ht="15" x14ac:dyDescent="0.25">
      <c r="A3103" s="49" t="s">
        <v>6845</v>
      </c>
      <c r="B3103" s="50" t="s">
        <v>6203</v>
      </c>
      <c r="C3103" s="50" t="s">
        <v>6204</v>
      </c>
      <c r="D3103" s="57" t="s">
        <v>7378</v>
      </c>
      <c r="E3103" s="51">
        <v>19485</v>
      </c>
      <c r="F3103" s="51">
        <v>54437307.162615001</v>
      </c>
      <c r="G3103" s="42">
        <f t="shared" si="157"/>
        <v>2093.7425831774999</v>
      </c>
      <c r="H3103" s="43">
        <f t="shared" si="156"/>
        <v>2793.8058590000001</v>
      </c>
      <c r="I3103" s="57" t="s">
        <v>7381</v>
      </c>
      <c r="J3103" s="58">
        <v>19485</v>
      </c>
      <c r="K3103" s="58">
        <v>54437307.162615001</v>
      </c>
      <c r="L3103" s="57" t="s">
        <v>7420</v>
      </c>
      <c r="M3103" s="57" t="s">
        <v>7418</v>
      </c>
      <c r="N3103" t="s">
        <v>10937</v>
      </c>
      <c r="O3103" s="1"/>
      <c r="P3103" s="1"/>
      <c r="Q3103" s="1"/>
      <c r="R3103" s="1"/>
      <c r="S3103" s="1"/>
      <c r="T3103" s="2">
        <v>19485</v>
      </c>
      <c r="U3103" s="2">
        <f t="shared" si="158"/>
        <v>0</v>
      </c>
    </row>
    <row r="3104" spans="1:21" ht="15" x14ac:dyDescent="0.25">
      <c r="A3104" s="49" t="s">
        <v>6845</v>
      </c>
      <c r="B3104" s="50" t="s">
        <v>6205</v>
      </c>
      <c r="C3104" s="50" t="s">
        <v>6206</v>
      </c>
      <c r="D3104" s="57" t="s">
        <v>7378</v>
      </c>
      <c r="E3104" s="51">
        <v>750</v>
      </c>
      <c r="F3104" s="51">
        <v>1576273.49025</v>
      </c>
      <c r="G3104" s="42">
        <f t="shared" si="157"/>
        <v>60.625903471153848</v>
      </c>
      <c r="H3104" s="43">
        <f t="shared" si="156"/>
        <v>2101.697987</v>
      </c>
      <c r="I3104" s="57" t="s">
        <v>7381</v>
      </c>
      <c r="J3104" s="58">
        <v>750</v>
      </c>
      <c r="K3104" s="58">
        <v>1576273.49025</v>
      </c>
      <c r="L3104" s="57" t="s">
        <v>7420</v>
      </c>
      <c r="M3104" s="57" t="s">
        <v>7418</v>
      </c>
      <c r="N3104" t="s">
        <v>10937</v>
      </c>
      <c r="O3104" s="1"/>
      <c r="P3104" s="1"/>
      <c r="Q3104" s="1"/>
      <c r="R3104" s="1"/>
      <c r="S3104" s="1"/>
      <c r="T3104" s="2">
        <v>750</v>
      </c>
      <c r="U3104" s="2">
        <f t="shared" si="158"/>
        <v>0</v>
      </c>
    </row>
    <row r="3105" spans="1:21" ht="15" x14ac:dyDescent="0.25">
      <c r="A3105" s="49" t="s">
        <v>6845</v>
      </c>
      <c r="B3105" s="50" t="s">
        <v>6207</v>
      </c>
      <c r="C3105" s="50" t="s">
        <v>6208</v>
      </c>
      <c r="D3105" s="57" t="s">
        <v>7378</v>
      </c>
      <c r="E3105" s="51">
        <v>29</v>
      </c>
      <c r="F3105" s="51">
        <v>572722.74</v>
      </c>
      <c r="G3105" s="42">
        <f t="shared" si="157"/>
        <v>22.027797692307693</v>
      </c>
      <c r="H3105" s="43">
        <f t="shared" si="156"/>
        <v>19749.060000000001</v>
      </c>
      <c r="I3105" s="57" t="s">
        <v>7381</v>
      </c>
      <c r="J3105" s="58">
        <v>29</v>
      </c>
      <c r="K3105" s="58">
        <v>572722.74</v>
      </c>
      <c r="L3105" s="57" t="s">
        <v>7420</v>
      </c>
      <c r="M3105" s="57" t="s">
        <v>7418</v>
      </c>
      <c r="N3105" t="s">
        <v>10937</v>
      </c>
      <c r="O3105" s="1"/>
      <c r="P3105" s="1"/>
      <c r="Q3105" s="1"/>
      <c r="R3105" s="1"/>
      <c r="S3105" s="1"/>
      <c r="T3105" s="2">
        <v>29</v>
      </c>
      <c r="U3105" s="2">
        <f t="shared" si="158"/>
        <v>0</v>
      </c>
    </row>
    <row r="3106" spans="1:21" ht="15" x14ac:dyDescent="0.25">
      <c r="A3106" s="49" t="s">
        <v>6845</v>
      </c>
      <c r="B3106" s="50" t="s">
        <v>6209</v>
      </c>
      <c r="C3106" s="50" t="s">
        <v>6210</v>
      </c>
      <c r="D3106" s="57" t="s">
        <v>7378</v>
      </c>
      <c r="E3106" s="51">
        <v>3</v>
      </c>
      <c r="F3106" s="51">
        <v>23904.519999</v>
      </c>
      <c r="G3106" s="42">
        <f t="shared" si="157"/>
        <v>0.91940461534615381</v>
      </c>
      <c r="H3106" s="43">
        <f t="shared" si="156"/>
        <v>7968.1733329999997</v>
      </c>
      <c r="I3106" s="57" t="s">
        <v>7381</v>
      </c>
      <c r="J3106" s="58">
        <v>3</v>
      </c>
      <c r="K3106" s="58">
        <v>23904.519999</v>
      </c>
      <c r="L3106" s="57" t="s">
        <v>7420</v>
      </c>
      <c r="M3106" s="57" t="s">
        <v>7418</v>
      </c>
      <c r="N3106" t="s">
        <v>10937</v>
      </c>
      <c r="O3106" s="1"/>
      <c r="P3106" s="1"/>
      <c r="Q3106" s="1"/>
      <c r="R3106" s="1"/>
      <c r="S3106" s="1"/>
      <c r="T3106" s="2">
        <v>3</v>
      </c>
      <c r="U3106" s="2">
        <f t="shared" si="158"/>
        <v>0</v>
      </c>
    </row>
    <row r="3107" spans="1:21" ht="15" x14ac:dyDescent="0.25">
      <c r="A3107" s="49" t="s">
        <v>6845</v>
      </c>
      <c r="B3107" s="50" t="s">
        <v>6211</v>
      </c>
      <c r="C3107" s="50" t="s">
        <v>6212</v>
      </c>
      <c r="D3107" s="57" t="s">
        <v>7378</v>
      </c>
      <c r="E3107" s="51">
        <v>1788</v>
      </c>
      <c r="F3107" s="51">
        <v>34311135.350819997</v>
      </c>
      <c r="G3107" s="42">
        <f t="shared" si="157"/>
        <v>1319.6590519546153</v>
      </c>
      <c r="H3107" s="43">
        <f t="shared" si="156"/>
        <v>19189.673015</v>
      </c>
      <c r="I3107" s="57" t="s">
        <v>7381</v>
      </c>
      <c r="J3107" s="58">
        <v>1788</v>
      </c>
      <c r="K3107" s="58">
        <v>34311135.350819997</v>
      </c>
      <c r="L3107" s="57" t="s">
        <v>7420</v>
      </c>
      <c r="M3107" s="57" t="s">
        <v>7418</v>
      </c>
      <c r="N3107" t="s">
        <v>10937</v>
      </c>
      <c r="O3107" s="1"/>
      <c r="P3107" s="1"/>
      <c r="Q3107" s="1"/>
      <c r="R3107" s="1"/>
      <c r="S3107" s="1"/>
      <c r="T3107" s="2">
        <v>1788</v>
      </c>
      <c r="U3107" s="2">
        <f t="shared" si="158"/>
        <v>0</v>
      </c>
    </row>
    <row r="3108" spans="1:21" ht="15" x14ac:dyDescent="0.25">
      <c r="A3108" s="49" t="s">
        <v>6845</v>
      </c>
      <c r="B3108" s="50" t="s">
        <v>6213</v>
      </c>
      <c r="C3108" s="50" t="s">
        <v>6214</v>
      </c>
      <c r="D3108" s="57" t="s">
        <v>7378</v>
      </c>
      <c r="E3108" s="51">
        <v>2086</v>
      </c>
      <c r="F3108" s="51">
        <v>40354090.850500003</v>
      </c>
      <c r="G3108" s="42">
        <f t="shared" si="157"/>
        <v>1552.0804173269232</v>
      </c>
      <c r="H3108" s="43">
        <f t="shared" si="156"/>
        <v>19345.20175</v>
      </c>
      <c r="I3108" s="57" t="s">
        <v>7381</v>
      </c>
      <c r="J3108" s="58">
        <v>2086</v>
      </c>
      <c r="K3108" s="58">
        <v>40354090.850500003</v>
      </c>
      <c r="L3108" s="57" t="s">
        <v>7420</v>
      </c>
      <c r="M3108" s="57" t="s">
        <v>7418</v>
      </c>
      <c r="N3108" t="s">
        <v>10937</v>
      </c>
      <c r="O3108" s="1"/>
      <c r="P3108" s="1"/>
      <c r="Q3108" s="1"/>
      <c r="R3108" s="1"/>
      <c r="S3108" s="1"/>
      <c r="T3108" s="2">
        <v>2086</v>
      </c>
      <c r="U3108" s="2">
        <f t="shared" si="158"/>
        <v>0</v>
      </c>
    </row>
    <row r="3109" spans="1:21" ht="15" x14ac:dyDescent="0.25">
      <c r="A3109" s="49" t="s">
        <v>6845</v>
      </c>
      <c r="B3109" s="50" t="s">
        <v>6215</v>
      </c>
      <c r="C3109" s="50" t="s">
        <v>6216</v>
      </c>
      <c r="D3109" s="57" t="s">
        <v>7378</v>
      </c>
      <c r="E3109" s="51">
        <v>290</v>
      </c>
      <c r="F3109" s="51">
        <v>3409801.8100399999</v>
      </c>
      <c r="G3109" s="42">
        <f t="shared" si="157"/>
        <v>131.14622346307692</v>
      </c>
      <c r="H3109" s="43">
        <f t="shared" si="156"/>
        <v>11757.937275999999</v>
      </c>
      <c r="I3109" s="57" t="s">
        <v>7381</v>
      </c>
      <c r="J3109" s="58">
        <v>290</v>
      </c>
      <c r="K3109" s="58">
        <v>3409801.8100400004</v>
      </c>
      <c r="L3109" s="57" t="s">
        <v>7420</v>
      </c>
      <c r="M3109" s="57" t="s">
        <v>7418</v>
      </c>
      <c r="N3109" t="s">
        <v>10937</v>
      </c>
      <c r="O3109" s="1"/>
      <c r="P3109" s="1"/>
      <c r="Q3109" s="1"/>
      <c r="R3109" s="1"/>
      <c r="S3109" s="1"/>
      <c r="T3109" s="2">
        <v>290</v>
      </c>
      <c r="U3109" s="2">
        <f t="shared" si="158"/>
        <v>0</v>
      </c>
    </row>
    <row r="3110" spans="1:21" ht="15" x14ac:dyDescent="0.25">
      <c r="A3110" s="49" t="s">
        <v>6845</v>
      </c>
      <c r="B3110" s="50" t="s">
        <v>6217</v>
      </c>
      <c r="C3110" s="50" t="s">
        <v>6218</v>
      </c>
      <c r="D3110" s="57" t="s">
        <v>7378</v>
      </c>
      <c r="E3110" s="51">
        <v>575</v>
      </c>
      <c r="F3110" s="51">
        <v>7405988.2101999996</v>
      </c>
      <c r="G3110" s="42">
        <f t="shared" si="157"/>
        <v>284.84570039230766</v>
      </c>
      <c r="H3110" s="43">
        <f t="shared" si="156"/>
        <v>12879.979496</v>
      </c>
      <c r="I3110" s="57" t="s">
        <v>7381</v>
      </c>
      <c r="J3110" s="58">
        <v>575</v>
      </c>
      <c r="K3110" s="58">
        <v>7405988.2101999996</v>
      </c>
      <c r="L3110" s="57" t="s">
        <v>7420</v>
      </c>
      <c r="M3110" s="57" t="s">
        <v>7418</v>
      </c>
      <c r="N3110" t="s">
        <v>10937</v>
      </c>
      <c r="O3110" s="1"/>
      <c r="P3110" s="1"/>
      <c r="Q3110" s="1"/>
      <c r="R3110" s="1"/>
      <c r="S3110" s="1"/>
      <c r="T3110" s="2">
        <v>575</v>
      </c>
      <c r="U3110" s="2">
        <f t="shared" si="158"/>
        <v>0</v>
      </c>
    </row>
    <row r="3111" spans="1:21" ht="15" x14ac:dyDescent="0.25">
      <c r="A3111" s="49" t="s">
        <v>6845</v>
      </c>
      <c r="B3111" s="50" t="s">
        <v>6219</v>
      </c>
      <c r="C3111" s="50" t="s">
        <v>6220</v>
      </c>
      <c r="D3111" s="57" t="s">
        <v>7378</v>
      </c>
      <c r="E3111" s="51">
        <v>62</v>
      </c>
      <c r="F3111" s="51">
        <v>1345815.579986</v>
      </c>
      <c r="G3111" s="42">
        <f t="shared" si="157"/>
        <v>51.762137691769233</v>
      </c>
      <c r="H3111" s="43">
        <f t="shared" si="156"/>
        <v>21706.702903000001</v>
      </c>
      <c r="I3111" s="57" t="s">
        <v>7381</v>
      </c>
      <c r="J3111" s="58">
        <v>62</v>
      </c>
      <c r="K3111" s="58">
        <v>1345815.579986</v>
      </c>
      <c r="L3111" s="57" t="s">
        <v>7420</v>
      </c>
      <c r="M3111" s="57" t="s">
        <v>7418</v>
      </c>
      <c r="N3111" t="s">
        <v>10937</v>
      </c>
      <c r="O3111" s="1"/>
      <c r="P3111" s="1"/>
      <c r="Q3111" s="1"/>
      <c r="R3111" s="1"/>
      <c r="S3111" s="1"/>
      <c r="T3111" s="2">
        <v>62</v>
      </c>
      <c r="U3111" s="2">
        <f t="shared" si="158"/>
        <v>0</v>
      </c>
    </row>
    <row r="3112" spans="1:21" ht="15" x14ac:dyDescent="0.25">
      <c r="A3112" s="49" t="s">
        <v>6845</v>
      </c>
      <c r="B3112" s="50" t="s">
        <v>6221</v>
      </c>
      <c r="C3112" s="50" t="s">
        <v>6222</v>
      </c>
      <c r="D3112" s="57" t="s">
        <v>7378</v>
      </c>
      <c r="E3112" s="51">
        <v>957</v>
      </c>
      <c r="F3112" s="51">
        <v>22362879.370193999</v>
      </c>
      <c r="G3112" s="42">
        <f t="shared" si="157"/>
        <v>860.11074500746156</v>
      </c>
      <c r="H3112" s="43">
        <f t="shared" si="156"/>
        <v>23367.690041999998</v>
      </c>
      <c r="I3112" s="57" t="s">
        <v>7381</v>
      </c>
      <c r="J3112" s="58">
        <v>957</v>
      </c>
      <c r="K3112" s="58">
        <v>22362879.370193999</v>
      </c>
      <c r="L3112" s="57" t="s">
        <v>7420</v>
      </c>
      <c r="M3112" s="57" t="s">
        <v>7418</v>
      </c>
      <c r="N3112" t="s">
        <v>10937</v>
      </c>
      <c r="O3112" s="1"/>
      <c r="P3112" s="1"/>
      <c r="Q3112" s="1"/>
      <c r="R3112" s="1"/>
      <c r="S3112" s="1"/>
      <c r="T3112" s="2">
        <v>957</v>
      </c>
      <c r="U3112" s="2">
        <f t="shared" si="158"/>
        <v>0</v>
      </c>
    </row>
    <row r="3113" spans="1:21" ht="15" x14ac:dyDescent="0.25">
      <c r="A3113" s="49" t="s">
        <v>6845</v>
      </c>
      <c r="B3113" s="50" t="s">
        <v>6223</v>
      </c>
      <c r="C3113" s="50" t="s">
        <v>6224</v>
      </c>
      <c r="D3113" s="57" t="s">
        <v>7378</v>
      </c>
      <c r="E3113" s="51">
        <v>3796</v>
      </c>
      <c r="F3113" s="51">
        <v>42167803.779763997</v>
      </c>
      <c r="G3113" s="42">
        <f t="shared" si="157"/>
        <v>1621.8386069139999</v>
      </c>
      <c r="H3113" s="43">
        <f t="shared" si="156"/>
        <v>11108.483608999999</v>
      </c>
      <c r="I3113" s="57" t="s">
        <v>7381</v>
      </c>
      <c r="J3113" s="58">
        <v>3796</v>
      </c>
      <c r="K3113" s="58">
        <v>42167803.779764004</v>
      </c>
      <c r="L3113" s="57" t="s">
        <v>7420</v>
      </c>
      <c r="M3113" s="57" t="s">
        <v>7418</v>
      </c>
      <c r="N3113" t="s">
        <v>10937</v>
      </c>
      <c r="O3113" s="1"/>
      <c r="P3113" s="1"/>
      <c r="Q3113" s="1"/>
      <c r="R3113" s="1"/>
      <c r="S3113" s="1"/>
      <c r="T3113" s="2">
        <v>3796</v>
      </c>
      <c r="U3113" s="2">
        <f t="shared" si="158"/>
        <v>0</v>
      </c>
    </row>
    <row r="3114" spans="1:21" ht="15" x14ac:dyDescent="0.25">
      <c r="A3114" s="49" t="s">
        <v>6845</v>
      </c>
      <c r="B3114" s="50" t="s">
        <v>6225</v>
      </c>
      <c r="C3114" s="50" t="s">
        <v>6226</v>
      </c>
      <c r="D3114" s="57" t="s">
        <v>7378</v>
      </c>
      <c r="E3114" s="51">
        <v>22</v>
      </c>
      <c r="F3114" s="51">
        <v>220410.94998999999</v>
      </c>
      <c r="G3114" s="42">
        <f t="shared" si="157"/>
        <v>8.4773442303846149</v>
      </c>
      <c r="H3114" s="43">
        <f t="shared" si="156"/>
        <v>10018.679544999999</v>
      </c>
      <c r="I3114" s="57" t="s">
        <v>7381</v>
      </c>
      <c r="J3114" s="58">
        <v>22</v>
      </c>
      <c r="K3114" s="58">
        <v>220410.94999000002</v>
      </c>
      <c r="L3114" s="57" t="s">
        <v>7420</v>
      </c>
      <c r="M3114" s="57" t="s">
        <v>7418</v>
      </c>
      <c r="N3114" t="s">
        <v>10937</v>
      </c>
      <c r="O3114" s="1"/>
      <c r="P3114" s="1"/>
      <c r="Q3114" s="1"/>
      <c r="R3114" s="1"/>
      <c r="S3114" s="1"/>
      <c r="T3114" s="2">
        <v>22</v>
      </c>
      <c r="U3114" s="2">
        <f t="shared" si="158"/>
        <v>0</v>
      </c>
    </row>
    <row r="3115" spans="1:21" ht="15" x14ac:dyDescent="0.25">
      <c r="A3115" s="49" t="s">
        <v>6845</v>
      </c>
      <c r="B3115" s="50" t="s">
        <v>6227</v>
      </c>
      <c r="C3115" s="50" t="s">
        <v>6228</v>
      </c>
      <c r="D3115" s="57" t="s">
        <v>7378</v>
      </c>
      <c r="E3115" s="51">
        <v>343</v>
      </c>
      <c r="F3115" s="51">
        <v>1585788.479947</v>
      </c>
      <c r="G3115" s="42">
        <f t="shared" si="157"/>
        <v>60.991864613346152</v>
      </c>
      <c r="H3115" s="43">
        <f t="shared" si="156"/>
        <v>4623.2900289999998</v>
      </c>
      <c r="I3115" s="57" t="s">
        <v>7381</v>
      </c>
      <c r="J3115" s="58">
        <v>343</v>
      </c>
      <c r="K3115" s="58">
        <v>1585788.4799469998</v>
      </c>
      <c r="L3115" s="57" t="s">
        <v>7420</v>
      </c>
      <c r="M3115" s="57" t="s">
        <v>7418</v>
      </c>
      <c r="N3115" t="s">
        <v>10937</v>
      </c>
      <c r="O3115" s="1"/>
      <c r="P3115" s="1"/>
      <c r="Q3115" s="1"/>
      <c r="R3115" s="1"/>
      <c r="S3115" s="1"/>
      <c r="T3115" s="2">
        <v>343</v>
      </c>
      <c r="U3115" s="2">
        <f t="shared" si="158"/>
        <v>0</v>
      </c>
    </row>
    <row r="3116" spans="1:21" ht="15" x14ac:dyDescent="0.25">
      <c r="A3116" s="49" t="s">
        <v>6845</v>
      </c>
      <c r="B3116" s="50" t="s">
        <v>6229</v>
      </c>
      <c r="C3116" s="50" t="s">
        <v>6230</v>
      </c>
      <c r="D3116" s="57" t="s">
        <v>7378</v>
      </c>
      <c r="E3116" s="51">
        <v>11822</v>
      </c>
      <c r="F3116" s="51">
        <v>81564880.417891994</v>
      </c>
      <c r="G3116" s="42">
        <f t="shared" si="157"/>
        <v>3137.1107853035383</v>
      </c>
      <c r="H3116" s="43">
        <f t="shared" si="156"/>
        <v>6899.4146859999992</v>
      </c>
      <c r="I3116" s="57" t="s">
        <v>7381</v>
      </c>
      <c r="J3116" s="58">
        <v>11822</v>
      </c>
      <c r="K3116" s="58">
        <v>81564880.417891994</v>
      </c>
      <c r="L3116" s="57" t="s">
        <v>7420</v>
      </c>
      <c r="M3116" s="57" t="s">
        <v>7418</v>
      </c>
      <c r="N3116" t="s">
        <v>10937</v>
      </c>
      <c r="O3116" s="1"/>
      <c r="P3116" s="1"/>
      <c r="Q3116" s="1"/>
      <c r="R3116" s="1"/>
      <c r="S3116" s="1"/>
      <c r="T3116" s="2">
        <v>11822</v>
      </c>
      <c r="U3116" s="2">
        <f t="shared" si="158"/>
        <v>0</v>
      </c>
    </row>
    <row r="3117" spans="1:21" ht="15" x14ac:dyDescent="0.25">
      <c r="A3117" s="49" t="s">
        <v>6845</v>
      </c>
      <c r="B3117" s="50" t="s">
        <v>6231</v>
      </c>
      <c r="C3117" s="50" t="s">
        <v>6232</v>
      </c>
      <c r="D3117" s="57" t="s">
        <v>7378</v>
      </c>
      <c r="E3117" s="51">
        <v>658</v>
      </c>
      <c r="F3117" s="51">
        <v>5468685.0502899997</v>
      </c>
      <c r="G3117" s="42">
        <f t="shared" si="157"/>
        <v>210.33404039576922</v>
      </c>
      <c r="H3117" s="43">
        <f t="shared" si="156"/>
        <v>8311.0715049999999</v>
      </c>
      <c r="I3117" s="57" t="s">
        <v>7381</v>
      </c>
      <c r="J3117" s="58">
        <v>658</v>
      </c>
      <c r="K3117" s="58">
        <v>5468685.0502899997</v>
      </c>
      <c r="L3117" s="57" t="s">
        <v>7420</v>
      </c>
      <c r="M3117" s="57" t="s">
        <v>7418</v>
      </c>
      <c r="N3117" t="s">
        <v>10937</v>
      </c>
      <c r="O3117" s="1"/>
      <c r="P3117" s="1"/>
      <c r="Q3117" s="1"/>
      <c r="R3117" s="1"/>
      <c r="S3117" s="1"/>
      <c r="T3117" s="2">
        <v>658</v>
      </c>
      <c r="U3117" s="2">
        <f t="shared" si="158"/>
        <v>0</v>
      </c>
    </row>
    <row r="3118" spans="1:21" ht="15" x14ac:dyDescent="0.25">
      <c r="A3118" s="49" t="s">
        <v>6845</v>
      </c>
      <c r="B3118" s="50" t="s">
        <v>6233</v>
      </c>
      <c r="C3118" s="50" t="s">
        <v>6234</v>
      </c>
      <c r="D3118" s="57" t="s">
        <v>7378</v>
      </c>
      <c r="E3118" s="51">
        <v>49</v>
      </c>
      <c r="F3118" s="51">
        <v>280205.42998700001</v>
      </c>
      <c r="G3118" s="42">
        <f t="shared" si="157"/>
        <v>10.777131922576924</v>
      </c>
      <c r="H3118" s="43">
        <f t="shared" si="156"/>
        <v>5718.4781629999998</v>
      </c>
      <c r="I3118" s="57" t="s">
        <v>7381</v>
      </c>
      <c r="J3118" s="58">
        <v>49</v>
      </c>
      <c r="K3118" s="58">
        <v>280205.42998700001</v>
      </c>
      <c r="L3118" s="57" t="s">
        <v>7420</v>
      </c>
      <c r="M3118" s="57" t="s">
        <v>7418</v>
      </c>
      <c r="N3118" t="s">
        <v>10937</v>
      </c>
      <c r="O3118" s="1"/>
      <c r="P3118" s="1"/>
      <c r="Q3118" s="1"/>
      <c r="R3118" s="1"/>
      <c r="S3118" s="1"/>
      <c r="T3118" s="2">
        <v>49</v>
      </c>
      <c r="U3118" s="2">
        <f t="shared" si="158"/>
        <v>0</v>
      </c>
    </row>
    <row r="3119" spans="1:21" ht="15" x14ac:dyDescent="0.25">
      <c r="A3119" s="49" t="s">
        <v>6845</v>
      </c>
      <c r="B3119" s="50" t="s">
        <v>6235</v>
      </c>
      <c r="C3119" s="50" t="s">
        <v>6236</v>
      </c>
      <c r="D3119" s="57" t="s">
        <v>7378</v>
      </c>
      <c r="E3119" s="51">
        <v>112</v>
      </c>
      <c r="F3119" s="51">
        <v>690585.639968</v>
      </c>
      <c r="G3119" s="42">
        <f t="shared" si="157"/>
        <v>26.560986152615385</v>
      </c>
      <c r="H3119" s="43">
        <f t="shared" si="156"/>
        <v>6165.9432139999999</v>
      </c>
      <c r="I3119" s="57" t="s">
        <v>7381</v>
      </c>
      <c r="J3119" s="58">
        <v>112</v>
      </c>
      <c r="K3119" s="58">
        <v>690585.639968</v>
      </c>
      <c r="L3119" s="57" t="s">
        <v>7420</v>
      </c>
      <c r="M3119" s="57" t="s">
        <v>7418</v>
      </c>
      <c r="N3119" t="s">
        <v>10937</v>
      </c>
      <c r="O3119" s="1"/>
      <c r="P3119" s="1"/>
      <c r="Q3119" s="1"/>
      <c r="R3119" s="1"/>
      <c r="S3119" s="1"/>
      <c r="T3119" s="2">
        <v>112</v>
      </c>
      <c r="U3119" s="2">
        <f t="shared" si="158"/>
        <v>0</v>
      </c>
    </row>
    <row r="3120" spans="1:21" ht="15" x14ac:dyDescent="0.25">
      <c r="A3120" s="49" t="s">
        <v>6845</v>
      </c>
      <c r="B3120" s="50" t="s">
        <v>6237</v>
      </c>
      <c r="C3120" s="50" t="s">
        <v>6238</v>
      </c>
      <c r="D3120" s="57" t="s">
        <v>7378</v>
      </c>
      <c r="E3120" s="51">
        <v>327</v>
      </c>
      <c r="F3120" s="51">
        <v>1812255.8998440001</v>
      </c>
      <c r="G3120" s="42">
        <f t="shared" si="157"/>
        <v>69.70214999400001</v>
      </c>
      <c r="H3120" s="43">
        <f t="shared" si="156"/>
        <v>5542.0669720000005</v>
      </c>
      <c r="I3120" s="57" t="s">
        <v>7381</v>
      </c>
      <c r="J3120" s="58">
        <v>327</v>
      </c>
      <c r="K3120" s="58">
        <v>1812255.8998439999</v>
      </c>
      <c r="L3120" s="57" t="s">
        <v>7420</v>
      </c>
      <c r="M3120" s="57" t="s">
        <v>7418</v>
      </c>
      <c r="N3120" t="s">
        <v>10937</v>
      </c>
      <c r="O3120" s="1"/>
      <c r="P3120" s="1"/>
      <c r="Q3120" s="1"/>
      <c r="R3120" s="1"/>
      <c r="S3120" s="1"/>
      <c r="T3120" s="2">
        <v>327</v>
      </c>
      <c r="U3120" s="2">
        <f t="shared" si="158"/>
        <v>0</v>
      </c>
    </row>
    <row r="3121" spans="1:21" ht="15" x14ac:dyDescent="0.25">
      <c r="A3121" s="49" t="s">
        <v>6845</v>
      </c>
      <c r="B3121" s="50" t="s">
        <v>6239</v>
      </c>
      <c r="C3121" s="50" t="s">
        <v>6240</v>
      </c>
      <c r="D3121" s="57" t="s">
        <v>7378</v>
      </c>
      <c r="E3121" s="51">
        <v>168</v>
      </c>
      <c r="F3121" s="51">
        <v>1125820.590048</v>
      </c>
      <c r="G3121" s="42">
        <f t="shared" si="157"/>
        <v>43.300791924923075</v>
      </c>
      <c r="H3121" s="43">
        <f t="shared" si="156"/>
        <v>6701.3130359999996</v>
      </c>
      <c r="I3121" s="57" t="s">
        <v>7381</v>
      </c>
      <c r="J3121" s="58">
        <v>168</v>
      </c>
      <c r="K3121" s="58">
        <v>1125820.590048</v>
      </c>
      <c r="L3121" s="57" t="s">
        <v>7420</v>
      </c>
      <c r="M3121" s="57" t="s">
        <v>7418</v>
      </c>
      <c r="N3121" t="s">
        <v>10937</v>
      </c>
      <c r="O3121" s="1"/>
      <c r="P3121" s="1"/>
      <c r="Q3121" s="1"/>
      <c r="R3121" s="1"/>
      <c r="S3121" s="1"/>
      <c r="T3121" s="2">
        <v>168</v>
      </c>
      <c r="U3121" s="2">
        <f t="shared" si="158"/>
        <v>0</v>
      </c>
    </row>
    <row r="3122" spans="1:21" ht="15" x14ac:dyDescent="0.25">
      <c r="A3122" s="49" t="s">
        <v>6845</v>
      </c>
      <c r="B3122" s="50" t="s">
        <v>6241</v>
      </c>
      <c r="C3122" s="50" t="s">
        <v>6242</v>
      </c>
      <c r="D3122" s="57" t="s">
        <v>7378</v>
      </c>
      <c r="E3122" s="51">
        <v>1708</v>
      </c>
      <c r="F3122" s="51">
        <v>21095076.050216001</v>
      </c>
      <c r="G3122" s="42">
        <f t="shared" si="157"/>
        <v>811.3490788544616</v>
      </c>
      <c r="H3122" s="43">
        <f t="shared" si="156"/>
        <v>12350.747102000001</v>
      </c>
      <c r="I3122" s="57" t="s">
        <v>7381</v>
      </c>
      <c r="J3122" s="58">
        <v>1708</v>
      </c>
      <c r="K3122" s="58">
        <v>21095076.050216001</v>
      </c>
      <c r="L3122" s="57" t="s">
        <v>7420</v>
      </c>
      <c r="M3122" s="57" t="s">
        <v>7418</v>
      </c>
      <c r="N3122" t="s">
        <v>10937</v>
      </c>
      <c r="O3122" s="1"/>
      <c r="P3122" s="1"/>
      <c r="Q3122" s="1"/>
      <c r="R3122" s="1"/>
      <c r="S3122" s="1"/>
      <c r="T3122" s="2">
        <v>1708</v>
      </c>
      <c r="U3122" s="2">
        <f t="shared" si="158"/>
        <v>0</v>
      </c>
    </row>
    <row r="3123" spans="1:21" ht="15" x14ac:dyDescent="0.25">
      <c r="A3123" s="49" t="s">
        <v>6845</v>
      </c>
      <c r="B3123" s="50" t="s">
        <v>6243</v>
      </c>
      <c r="C3123" s="50" t="s">
        <v>6244</v>
      </c>
      <c r="D3123" s="57" t="s">
        <v>7378</v>
      </c>
      <c r="E3123" s="51">
        <v>441</v>
      </c>
      <c r="F3123" s="51">
        <v>2347129.1200140002</v>
      </c>
      <c r="G3123" s="42">
        <f t="shared" si="157"/>
        <v>90.274196923615392</v>
      </c>
      <c r="H3123" s="43">
        <f t="shared" si="156"/>
        <v>5322.2882540000001</v>
      </c>
      <c r="I3123" s="57" t="s">
        <v>7381</v>
      </c>
      <c r="J3123" s="58">
        <v>441</v>
      </c>
      <c r="K3123" s="58">
        <v>2347129.1200140002</v>
      </c>
      <c r="L3123" s="57" t="s">
        <v>7420</v>
      </c>
      <c r="M3123" s="57" t="s">
        <v>7418</v>
      </c>
      <c r="N3123" t="s">
        <v>10937</v>
      </c>
      <c r="O3123" s="1"/>
      <c r="P3123" s="1"/>
      <c r="Q3123" s="1"/>
      <c r="R3123" s="1"/>
      <c r="S3123" s="1"/>
      <c r="T3123" s="2">
        <v>441</v>
      </c>
      <c r="U3123" s="2">
        <f t="shared" si="158"/>
        <v>0</v>
      </c>
    </row>
    <row r="3124" spans="1:21" ht="15" x14ac:dyDescent="0.25">
      <c r="A3124" s="49" t="s">
        <v>6845</v>
      </c>
      <c r="B3124" s="50" t="s">
        <v>6245</v>
      </c>
      <c r="C3124" s="50" t="s">
        <v>6246</v>
      </c>
      <c r="D3124" s="57" t="s">
        <v>7378</v>
      </c>
      <c r="E3124" s="51">
        <v>953</v>
      </c>
      <c r="F3124" s="51">
        <v>5664869.7201319998</v>
      </c>
      <c r="G3124" s="42">
        <f t="shared" si="157"/>
        <v>217.87960462046152</v>
      </c>
      <c r="H3124" s="43">
        <f t="shared" si="156"/>
        <v>5944.249444</v>
      </c>
      <c r="I3124" s="57" t="s">
        <v>7381</v>
      </c>
      <c r="J3124" s="58">
        <v>953</v>
      </c>
      <c r="K3124" s="58">
        <v>5664869.7201319998</v>
      </c>
      <c r="L3124" s="57" t="s">
        <v>7420</v>
      </c>
      <c r="M3124" s="57" t="s">
        <v>7418</v>
      </c>
      <c r="N3124" t="s">
        <v>10937</v>
      </c>
      <c r="O3124" s="1"/>
      <c r="P3124" s="1"/>
      <c r="Q3124" s="1"/>
      <c r="R3124" s="1"/>
      <c r="S3124" s="1"/>
      <c r="T3124" s="2">
        <v>953</v>
      </c>
      <c r="U3124" s="2">
        <f t="shared" si="158"/>
        <v>0</v>
      </c>
    </row>
    <row r="3125" spans="1:21" ht="15" x14ac:dyDescent="0.25">
      <c r="A3125" s="49" t="s">
        <v>6845</v>
      </c>
      <c r="B3125" s="50" t="s">
        <v>6247</v>
      </c>
      <c r="C3125" s="50" t="s">
        <v>6248</v>
      </c>
      <c r="D3125" s="57" t="s">
        <v>7378</v>
      </c>
      <c r="E3125" s="51">
        <v>12</v>
      </c>
      <c r="F3125" s="51">
        <v>80890.86</v>
      </c>
      <c r="G3125" s="42">
        <f t="shared" si="157"/>
        <v>3.1111869230769229</v>
      </c>
      <c r="H3125" s="43">
        <f t="shared" si="156"/>
        <v>6740.9049999999997</v>
      </c>
      <c r="I3125" s="57" t="s">
        <v>7381</v>
      </c>
      <c r="J3125" s="58">
        <v>12</v>
      </c>
      <c r="K3125" s="58">
        <v>80890.86</v>
      </c>
      <c r="L3125" s="57" t="s">
        <v>7420</v>
      </c>
      <c r="M3125" s="57" t="s">
        <v>7418</v>
      </c>
      <c r="N3125" t="s">
        <v>10937</v>
      </c>
      <c r="O3125" s="1"/>
      <c r="P3125" s="1"/>
      <c r="Q3125" s="1"/>
      <c r="R3125" s="1"/>
      <c r="S3125" s="1"/>
      <c r="T3125" s="2">
        <v>12</v>
      </c>
      <c r="U3125" s="2">
        <f t="shared" si="158"/>
        <v>0</v>
      </c>
    </row>
    <row r="3126" spans="1:21" ht="15" x14ac:dyDescent="0.25">
      <c r="A3126" s="49" t="s">
        <v>6845</v>
      </c>
      <c r="B3126" s="50" t="s">
        <v>6249</v>
      </c>
      <c r="C3126" s="50" t="s">
        <v>6250</v>
      </c>
      <c r="D3126" s="57" t="s">
        <v>7378</v>
      </c>
      <c r="E3126" s="51">
        <v>503</v>
      </c>
      <c r="F3126" s="51">
        <v>4889779.2598989997</v>
      </c>
      <c r="G3126" s="42">
        <f t="shared" si="157"/>
        <v>188.06843307303845</v>
      </c>
      <c r="H3126" s="43">
        <f t="shared" si="156"/>
        <v>9721.2311329999993</v>
      </c>
      <c r="I3126" s="57" t="s">
        <v>7381</v>
      </c>
      <c r="J3126" s="58">
        <v>503</v>
      </c>
      <c r="K3126" s="58">
        <v>4889779.2598989997</v>
      </c>
      <c r="L3126" s="57" t="s">
        <v>7420</v>
      </c>
      <c r="M3126" s="57" t="s">
        <v>7418</v>
      </c>
      <c r="N3126" t="s">
        <v>10937</v>
      </c>
      <c r="O3126" s="1"/>
      <c r="P3126" s="1"/>
      <c r="Q3126" s="1"/>
      <c r="R3126" s="1"/>
      <c r="S3126" s="1"/>
      <c r="T3126" s="2">
        <v>503</v>
      </c>
      <c r="U3126" s="2">
        <f t="shared" si="158"/>
        <v>0</v>
      </c>
    </row>
    <row r="3127" spans="1:21" ht="15" x14ac:dyDescent="0.25">
      <c r="A3127" s="49" t="s">
        <v>6845</v>
      </c>
      <c r="B3127" s="50" t="s">
        <v>6251</v>
      </c>
      <c r="C3127" s="50" t="s">
        <v>6252</v>
      </c>
      <c r="D3127" s="57" t="s">
        <v>7378</v>
      </c>
      <c r="E3127" s="51">
        <v>20117</v>
      </c>
      <c r="F3127" s="51">
        <v>80201918.898557007</v>
      </c>
      <c r="G3127" s="42">
        <f t="shared" si="157"/>
        <v>3084.6891884060387</v>
      </c>
      <c r="H3127" s="43">
        <f t="shared" si="156"/>
        <v>3986.7733210000006</v>
      </c>
      <c r="I3127" s="57" t="s">
        <v>7381</v>
      </c>
      <c r="J3127" s="58">
        <v>20117</v>
      </c>
      <c r="K3127" s="58">
        <v>80201918.898557007</v>
      </c>
      <c r="L3127" s="57" t="s">
        <v>7420</v>
      </c>
      <c r="M3127" s="57" t="s">
        <v>7418</v>
      </c>
      <c r="N3127" t="s">
        <v>10937</v>
      </c>
      <c r="O3127" s="1"/>
      <c r="P3127" s="1"/>
      <c r="Q3127" s="1"/>
      <c r="R3127" s="1"/>
      <c r="S3127" s="1"/>
      <c r="T3127" s="2">
        <v>20117</v>
      </c>
      <c r="U3127" s="2">
        <f t="shared" si="158"/>
        <v>0</v>
      </c>
    </row>
    <row r="3128" spans="1:21" ht="15" x14ac:dyDescent="0.25">
      <c r="A3128" s="49" t="s">
        <v>6845</v>
      </c>
      <c r="B3128" s="50" t="s">
        <v>6253</v>
      </c>
      <c r="C3128" s="50" t="s">
        <v>6254</v>
      </c>
      <c r="D3128" s="57" t="s">
        <v>7378</v>
      </c>
      <c r="E3128" s="51">
        <v>55</v>
      </c>
      <c r="F3128" s="51">
        <v>262048.24997999999</v>
      </c>
      <c r="G3128" s="42">
        <f t="shared" si="157"/>
        <v>10.078778845384615</v>
      </c>
      <c r="H3128" s="43">
        <f t="shared" si="156"/>
        <v>4764.5136359999997</v>
      </c>
      <c r="I3128" s="57" t="s">
        <v>7396</v>
      </c>
      <c r="J3128" s="58">
        <v>55</v>
      </c>
      <c r="K3128" s="58">
        <v>262048.24997999999</v>
      </c>
      <c r="L3128" s="57" t="s">
        <v>7420</v>
      </c>
      <c r="M3128" s="57" t="s">
        <v>7418</v>
      </c>
      <c r="N3128" t="s">
        <v>10937</v>
      </c>
      <c r="O3128" s="1"/>
      <c r="P3128" s="1"/>
      <c r="Q3128" s="1"/>
      <c r="R3128" s="1"/>
      <c r="S3128" s="1"/>
      <c r="T3128" s="2">
        <v>55</v>
      </c>
      <c r="U3128" s="2">
        <f t="shared" si="158"/>
        <v>0</v>
      </c>
    </row>
    <row r="3129" spans="1:21" ht="15" x14ac:dyDescent="0.25">
      <c r="A3129" s="49" t="s">
        <v>6845</v>
      </c>
      <c r="B3129" s="50" t="s">
        <v>6255</v>
      </c>
      <c r="C3129" s="50" t="s">
        <v>6256</v>
      </c>
      <c r="D3129" s="57" t="s">
        <v>7378</v>
      </c>
      <c r="E3129" s="51">
        <v>353</v>
      </c>
      <c r="F3129" s="51">
        <v>2151554.6698659998</v>
      </c>
      <c r="G3129" s="42">
        <f t="shared" si="157"/>
        <v>82.752102687153837</v>
      </c>
      <c r="H3129" s="43">
        <f t="shared" si="156"/>
        <v>6095.0557219999992</v>
      </c>
      <c r="I3129" s="57" t="s">
        <v>7381</v>
      </c>
      <c r="J3129" s="58">
        <v>353</v>
      </c>
      <c r="K3129" s="58">
        <v>2151554.6698659998</v>
      </c>
      <c r="L3129" s="57" t="s">
        <v>7420</v>
      </c>
      <c r="M3129" s="57" t="s">
        <v>7418</v>
      </c>
      <c r="N3129" t="s">
        <v>10937</v>
      </c>
      <c r="O3129" s="1"/>
      <c r="P3129" s="1"/>
      <c r="Q3129" s="1"/>
      <c r="R3129" s="1"/>
      <c r="S3129" s="1"/>
      <c r="T3129" s="2">
        <v>353</v>
      </c>
      <c r="U3129" s="2">
        <f t="shared" si="158"/>
        <v>0</v>
      </c>
    </row>
    <row r="3130" spans="1:21" ht="15" x14ac:dyDescent="0.25">
      <c r="A3130" s="49" t="s">
        <v>6845</v>
      </c>
      <c r="B3130" s="50" t="s">
        <v>6257</v>
      </c>
      <c r="C3130" s="50" t="s">
        <v>6258</v>
      </c>
      <c r="D3130" s="57" t="s">
        <v>7378</v>
      </c>
      <c r="E3130" s="51">
        <v>5945</v>
      </c>
      <c r="F3130" s="51">
        <v>42346710.267080002</v>
      </c>
      <c r="G3130" s="42">
        <f t="shared" si="157"/>
        <v>1628.7196256569232</v>
      </c>
      <c r="H3130" s="43">
        <f t="shared" si="156"/>
        <v>7123.0799440000001</v>
      </c>
      <c r="I3130" s="57" t="s">
        <v>7396</v>
      </c>
      <c r="J3130" s="58">
        <v>5945</v>
      </c>
      <c r="K3130" s="58">
        <v>42346710.267080002</v>
      </c>
      <c r="L3130" s="57" t="s">
        <v>7420</v>
      </c>
      <c r="M3130" s="57" t="s">
        <v>7418</v>
      </c>
      <c r="N3130" t="s">
        <v>10937</v>
      </c>
      <c r="O3130" s="1"/>
      <c r="P3130" s="1"/>
      <c r="Q3130" s="1"/>
      <c r="R3130" s="1"/>
      <c r="S3130" s="1"/>
      <c r="T3130" s="2">
        <v>5945</v>
      </c>
      <c r="U3130" s="2">
        <f t="shared" si="158"/>
        <v>0</v>
      </c>
    </row>
    <row r="3131" spans="1:21" ht="15" x14ac:dyDescent="0.25">
      <c r="A3131" s="49" t="s">
        <v>6845</v>
      </c>
      <c r="B3131" s="50" t="s">
        <v>6259</v>
      </c>
      <c r="C3131" s="50" t="s">
        <v>6260</v>
      </c>
      <c r="D3131" s="57" t="s">
        <v>7378</v>
      </c>
      <c r="E3131" s="51">
        <v>317</v>
      </c>
      <c r="F3131" s="51">
        <v>1508801.9000649999</v>
      </c>
      <c r="G3131" s="42">
        <f t="shared" si="157"/>
        <v>58.030842310192305</v>
      </c>
      <c r="H3131" s="43">
        <f t="shared" si="156"/>
        <v>4759.6274450000001</v>
      </c>
      <c r="I3131" s="57" t="s">
        <v>7396</v>
      </c>
      <c r="J3131" s="58">
        <v>317</v>
      </c>
      <c r="K3131" s="58">
        <v>1508801.9000649999</v>
      </c>
      <c r="L3131" s="57" t="s">
        <v>7420</v>
      </c>
      <c r="M3131" s="57" t="s">
        <v>7418</v>
      </c>
      <c r="N3131" t="s">
        <v>10937</v>
      </c>
      <c r="O3131" s="1"/>
      <c r="P3131" s="1"/>
      <c r="Q3131" s="1"/>
      <c r="R3131" s="1"/>
      <c r="S3131" s="1"/>
      <c r="T3131" s="2">
        <v>317</v>
      </c>
      <c r="U3131" s="2">
        <f t="shared" si="158"/>
        <v>0</v>
      </c>
    </row>
    <row r="3132" spans="1:21" ht="15" x14ac:dyDescent="0.25">
      <c r="A3132" s="49" t="s">
        <v>6845</v>
      </c>
      <c r="B3132" s="50" t="s">
        <v>6261</v>
      </c>
      <c r="C3132" s="50" t="s">
        <v>6262</v>
      </c>
      <c r="D3132" s="57" t="s">
        <v>7378</v>
      </c>
      <c r="E3132" s="51">
        <v>172</v>
      </c>
      <c r="F3132" s="51">
        <v>827406.44995200005</v>
      </c>
      <c r="G3132" s="42">
        <f t="shared" si="157"/>
        <v>31.823324998153847</v>
      </c>
      <c r="H3132" s="43">
        <f t="shared" si="156"/>
        <v>4810.5026160000007</v>
      </c>
      <c r="I3132" s="57" t="s">
        <v>7396</v>
      </c>
      <c r="J3132" s="58">
        <v>172</v>
      </c>
      <c r="K3132" s="58">
        <v>827406.44995199994</v>
      </c>
      <c r="L3132" s="57" t="s">
        <v>7420</v>
      </c>
      <c r="M3132" s="57" t="s">
        <v>7418</v>
      </c>
      <c r="N3132" t="s">
        <v>10937</v>
      </c>
      <c r="O3132" s="1"/>
      <c r="P3132" s="1"/>
      <c r="Q3132" s="1"/>
      <c r="R3132" s="1"/>
      <c r="S3132" s="1"/>
      <c r="T3132" s="2">
        <v>172</v>
      </c>
      <c r="U3132" s="2">
        <f t="shared" si="158"/>
        <v>0</v>
      </c>
    </row>
    <row r="3133" spans="1:21" ht="15" x14ac:dyDescent="0.25">
      <c r="A3133" s="49" t="s">
        <v>6845</v>
      </c>
      <c r="B3133" s="50" t="s">
        <v>6263</v>
      </c>
      <c r="C3133" s="50" t="s">
        <v>6264</v>
      </c>
      <c r="D3133" s="57" t="s">
        <v>7378</v>
      </c>
      <c r="E3133" s="51">
        <v>202</v>
      </c>
      <c r="F3133" s="51">
        <v>971723.39996199997</v>
      </c>
      <c r="G3133" s="42">
        <f t="shared" si="157"/>
        <v>37.37397692161538</v>
      </c>
      <c r="H3133" s="43">
        <f t="shared" si="156"/>
        <v>4810.5118809999994</v>
      </c>
      <c r="I3133" s="57" t="s">
        <v>7396</v>
      </c>
      <c r="J3133" s="58">
        <v>202</v>
      </c>
      <c r="K3133" s="58">
        <v>971723.39996200008</v>
      </c>
      <c r="L3133" s="57" t="s">
        <v>7420</v>
      </c>
      <c r="M3133" s="57" t="s">
        <v>7418</v>
      </c>
      <c r="N3133" t="s">
        <v>10937</v>
      </c>
      <c r="O3133" s="1"/>
      <c r="P3133" s="1"/>
      <c r="Q3133" s="1"/>
      <c r="R3133" s="1"/>
      <c r="S3133" s="1"/>
      <c r="T3133" s="2">
        <v>202</v>
      </c>
      <c r="U3133" s="2">
        <f t="shared" si="158"/>
        <v>0</v>
      </c>
    </row>
    <row r="3134" spans="1:21" ht="15" x14ac:dyDescent="0.25">
      <c r="A3134" s="49" t="s">
        <v>6845</v>
      </c>
      <c r="B3134" s="50" t="s">
        <v>6265</v>
      </c>
      <c r="C3134" s="50" t="s">
        <v>6266</v>
      </c>
      <c r="D3134" s="57" t="s">
        <v>7378</v>
      </c>
      <c r="E3134" s="51">
        <v>62</v>
      </c>
      <c r="F3134" s="51">
        <v>378813.93999599997</v>
      </c>
      <c r="G3134" s="42">
        <f t="shared" si="157"/>
        <v>14.569766922923076</v>
      </c>
      <c r="H3134" s="43">
        <f t="shared" si="156"/>
        <v>6109.9022579999992</v>
      </c>
      <c r="I3134" s="57" t="s">
        <v>7396</v>
      </c>
      <c r="J3134" s="58">
        <v>62</v>
      </c>
      <c r="K3134" s="58">
        <v>378813.93999600003</v>
      </c>
      <c r="L3134" s="57" t="s">
        <v>7420</v>
      </c>
      <c r="M3134" s="57" t="s">
        <v>7418</v>
      </c>
      <c r="N3134" t="s">
        <v>10937</v>
      </c>
      <c r="O3134" s="1"/>
      <c r="P3134" s="1"/>
      <c r="Q3134" s="1"/>
      <c r="R3134" s="1"/>
      <c r="S3134" s="1"/>
      <c r="T3134" s="2">
        <v>62</v>
      </c>
      <c r="U3134" s="2">
        <f t="shared" si="158"/>
        <v>0</v>
      </c>
    </row>
    <row r="3135" spans="1:21" ht="15" x14ac:dyDescent="0.25">
      <c r="A3135" s="49" t="s">
        <v>6845</v>
      </c>
      <c r="B3135" s="50" t="s">
        <v>6267</v>
      </c>
      <c r="C3135" s="50" t="s">
        <v>6268</v>
      </c>
      <c r="D3135" s="57" t="s">
        <v>7378</v>
      </c>
      <c r="E3135" s="51">
        <v>234</v>
      </c>
      <c r="F3135" s="51">
        <v>1145654.3800260001</v>
      </c>
      <c r="G3135" s="42">
        <f t="shared" si="157"/>
        <v>44.063630001</v>
      </c>
      <c r="H3135" s="43">
        <f t="shared" si="156"/>
        <v>4895.9588890000005</v>
      </c>
      <c r="I3135" s="57" t="s">
        <v>7396</v>
      </c>
      <c r="J3135" s="58">
        <v>234</v>
      </c>
      <c r="K3135" s="58">
        <v>1145654.3800260001</v>
      </c>
      <c r="L3135" s="57" t="s">
        <v>7420</v>
      </c>
      <c r="M3135" s="57" t="s">
        <v>7418</v>
      </c>
      <c r="N3135" t="s">
        <v>10937</v>
      </c>
      <c r="O3135" s="1"/>
      <c r="P3135" s="1"/>
      <c r="Q3135" s="1"/>
      <c r="R3135" s="1"/>
      <c r="S3135" s="1"/>
      <c r="T3135" s="2">
        <v>234</v>
      </c>
      <c r="U3135" s="2">
        <f t="shared" si="158"/>
        <v>0</v>
      </c>
    </row>
    <row r="3136" spans="1:21" ht="15" x14ac:dyDescent="0.25">
      <c r="A3136" s="49" t="s">
        <v>6845</v>
      </c>
      <c r="B3136" s="50" t="s">
        <v>6269</v>
      </c>
      <c r="C3136" s="50" t="s">
        <v>6270</v>
      </c>
      <c r="D3136" s="57" t="s">
        <v>7378</v>
      </c>
      <c r="E3136" s="51">
        <v>7680</v>
      </c>
      <c r="F3136" s="51">
        <v>38504892.472319998</v>
      </c>
      <c r="G3136" s="42">
        <f t="shared" si="157"/>
        <v>1480.9574027815383</v>
      </c>
      <c r="H3136" s="43">
        <f t="shared" si="156"/>
        <v>5013.6578739999995</v>
      </c>
      <c r="I3136" s="57" t="s">
        <v>7396</v>
      </c>
      <c r="J3136" s="58">
        <v>7680</v>
      </c>
      <c r="K3136" s="58">
        <v>38504892.472320005</v>
      </c>
      <c r="L3136" s="57" t="s">
        <v>7420</v>
      </c>
      <c r="M3136" s="57" t="s">
        <v>7418</v>
      </c>
      <c r="N3136" t="s">
        <v>10937</v>
      </c>
      <c r="O3136" s="1"/>
      <c r="P3136" s="1"/>
      <c r="Q3136" s="1"/>
      <c r="R3136" s="1"/>
      <c r="S3136" s="1"/>
      <c r="T3136" s="2">
        <v>7680</v>
      </c>
      <c r="U3136" s="2">
        <f t="shared" si="158"/>
        <v>0</v>
      </c>
    </row>
    <row r="3137" spans="1:21" ht="15" x14ac:dyDescent="0.25">
      <c r="A3137" s="49" t="s">
        <v>6845</v>
      </c>
      <c r="B3137" s="50" t="s">
        <v>6271</v>
      </c>
      <c r="C3137" s="50" t="s">
        <v>6272</v>
      </c>
      <c r="D3137" s="57" t="s">
        <v>7378</v>
      </c>
      <c r="E3137" s="51">
        <v>1576</v>
      </c>
      <c r="F3137" s="51">
        <v>36063020.470352001</v>
      </c>
      <c r="G3137" s="42">
        <f t="shared" si="157"/>
        <v>1387.0392488596924</v>
      </c>
      <c r="H3137" s="43">
        <f t="shared" si="156"/>
        <v>22882.627202</v>
      </c>
      <c r="I3137" s="57" t="s">
        <v>7396</v>
      </c>
      <c r="J3137" s="58">
        <v>1576</v>
      </c>
      <c r="K3137" s="58">
        <v>36063020.470352001</v>
      </c>
      <c r="L3137" s="57" t="s">
        <v>7420</v>
      </c>
      <c r="M3137" s="57" t="s">
        <v>7418</v>
      </c>
      <c r="N3137" t="s">
        <v>10937</v>
      </c>
      <c r="O3137" s="1"/>
      <c r="P3137" s="1"/>
      <c r="Q3137" s="1"/>
      <c r="R3137" s="1"/>
      <c r="S3137" s="1"/>
      <c r="T3137" s="2">
        <v>1576</v>
      </c>
      <c r="U3137" s="2">
        <f t="shared" si="158"/>
        <v>0</v>
      </c>
    </row>
    <row r="3138" spans="1:21" ht="15" x14ac:dyDescent="0.25">
      <c r="A3138" s="49" t="s">
        <v>6845</v>
      </c>
      <c r="B3138" s="50" t="s">
        <v>6273</v>
      </c>
      <c r="C3138" s="50" t="s">
        <v>6274</v>
      </c>
      <c r="D3138" s="57" t="s">
        <v>7378</v>
      </c>
      <c r="E3138" s="51">
        <v>40</v>
      </c>
      <c r="F3138" s="51">
        <v>2213510.5099999998</v>
      </c>
      <c r="G3138" s="42">
        <f t="shared" si="157"/>
        <v>85.135019615384607</v>
      </c>
      <c r="H3138" s="43">
        <f t="shared" si="156"/>
        <v>55337.762749999994</v>
      </c>
      <c r="I3138" s="57" t="s">
        <v>7381</v>
      </c>
      <c r="J3138" s="58">
        <v>40</v>
      </c>
      <c r="K3138" s="58">
        <v>2213510.5100000002</v>
      </c>
      <c r="L3138" s="57" t="s">
        <v>7420</v>
      </c>
      <c r="M3138" s="57" t="s">
        <v>7418</v>
      </c>
      <c r="N3138" t="s">
        <v>10937</v>
      </c>
      <c r="O3138" s="1"/>
      <c r="P3138" s="1"/>
      <c r="Q3138" s="1"/>
      <c r="R3138" s="1"/>
      <c r="S3138" s="1"/>
      <c r="T3138" s="2">
        <v>40</v>
      </c>
      <c r="U3138" s="2">
        <f t="shared" si="158"/>
        <v>0</v>
      </c>
    </row>
    <row r="3139" spans="1:21" ht="15" x14ac:dyDescent="0.25">
      <c r="A3139" s="49" t="s">
        <v>6845</v>
      </c>
      <c r="B3139" s="50" t="s">
        <v>6275</v>
      </c>
      <c r="C3139" s="50" t="s">
        <v>6276</v>
      </c>
      <c r="D3139" s="57" t="s">
        <v>7378</v>
      </c>
      <c r="E3139" s="51">
        <v>150</v>
      </c>
      <c r="F3139" s="51">
        <v>2141224.12995</v>
      </c>
      <c r="G3139" s="42">
        <f t="shared" si="157"/>
        <v>82.354774228846154</v>
      </c>
      <c r="H3139" s="43">
        <f t="shared" si="156"/>
        <v>14274.827533</v>
      </c>
      <c r="I3139" s="57" t="s">
        <v>7381</v>
      </c>
      <c r="J3139" s="58">
        <v>150</v>
      </c>
      <c r="K3139" s="58">
        <v>2141224.12995</v>
      </c>
      <c r="L3139" s="57" t="s">
        <v>7420</v>
      </c>
      <c r="M3139" s="57" t="s">
        <v>7418</v>
      </c>
      <c r="N3139" t="s">
        <v>10937</v>
      </c>
      <c r="O3139" s="1"/>
      <c r="P3139" s="1"/>
      <c r="Q3139" s="1"/>
      <c r="R3139" s="1"/>
      <c r="S3139" s="1"/>
      <c r="T3139" s="2">
        <v>150</v>
      </c>
      <c r="U3139" s="2">
        <f t="shared" si="158"/>
        <v>0</v>
      </c>
    </row>
    <row r="3140" spans="1:21" ht="15" x14ac:dyDescent="0.25">
      <c r="A3140" s="49" t="s">
        <v>6845</v>
      </c>
      <c r="B3140" s="50" t="s">
        <v>6277</v>
      </c>
      <c r="C3140" s="50" t="s">
        <v>6278</v>
      </c>
      <c r="D3140" s="57" t="s">
        <v>7378</v>
      </c>
      <c r="E3140" s="51">
        <v>40</v>
      </c>
      <c r="F3140" s="51">
        <v>209712.09</v>
      </c>
      <c r="G3140" s="42">
        <f t="shared" si="157"/>
        <v>8.0658496153846144</v>
      </c>
      <c r="H3140" s="43">
        <f t="shared" si="156"/>
        <v>5242.8022499999997</v>
      </c>
      <c r="I3140" s="57" t="s">
        <v>7381</v>
      </c>
      <c r="J3140" s="58">
        <v>40</v>
      </c>
      <c r="K3140" s="58">
        <v>209712.09</v>
      </c>
      <c r="L3140" s="57" t="s">
        <v>7420</v>
      </c>
      <c r="M3140" s="57" t="s">
        <v>7418</v>
      </c>
      <c r="N3140" t="s">
        <v>10937</v>
      </c>
      <c r="O3140" s="1"/>
      <c r="P3140" s="1"/>
      <c r="Q3140" s="1"/>
      <c r="R3140" s="1"/>
      <c r="S3140" s="1"/>
      <c r="T3140" s="2">
        <v>40</v>
      </c>
      <c r="U3140" s="2">
        <f t="shared" si="158"/>
        <v>0</v>
      </c>
    </row>
    <row r="3141" spans="1:21" ht="15" x14ac:dyDescent="0.25">
      <c r="A3141" s="49" t="s">
        <v>6845</v>
      </c>
      <c r="B3141" s="50" t="s">
        <v>6279</v>
      </c>
      <c r="C3141" s="50" t="s">
        <v>6280</v>
      </c>
      <c r="D3141" s="57" t="s">
        <v>7378</v>
      </c>
      <c r="E3141" s="51">
        <v>14</v>
      </c>
      <c r="F3141" s="51">
        <v>157400.97000599999</v>
      </c>
      <c r="G3141" s="42">
        <f t="shared" si="157"/>
        <v>6.0538834617692308</v>
      </c>
      <c r="H3141" s="43">
        <f t="shared" ref="H3141:H3204" si="159">IFERROR(F3141/E3141,0)</f>
        <v>11242.926428999999</v>
      </c>
      <c r="I3141" s="57" t="s">
        <v>7381</v>
      </c>
      <c r="J3141" s="58">
        <v>14</v>
      </c>
      <c r="K3141" s="58">
        <v>157400.97000599999</v>
      </c>
      <c r="L3141" s="57" t="s">
        <v>7420</v>
      </c>
      <c r="M3141" s="57" t="s">
        <v>7418</v>
      </c>
      <c r="N3141" t="s">
        <v>10937</v>
      </c>
      <c r="O3141" s="1"/>
      <c r="P3141" s="1"/>
      <c r="Q3141" s="1"/>
      <c r="R3141" s="1"/>
      <c r="S3141" s="1"/>
      <c r="T3141" s="2">
        <v>14</v>
      </c>
      <c r="U3141" s="2">
        <f t="shared" si="158"/>
        <v>0</v>
      </c>
    </row>
    <row r="3142" spans="1:21" ht="15" x14ac:dyDescent="0.25">
      <c r="A3142" s="49" t="s">
        <v>6845</v>
      </c>
      <c r="B3142" s="50" t="s">
        <v>6281</v>
      </c>
      <c r="C3142" s="50" t="s">
        <v>6282</v>
      </c>
      <c r="D3142" s="57" t="s">
        <v>7378</v>
      </c>
      <c r="E3142" s="51">
        <v>31</v>
      </c>
      <c r="F3142" s="51">
        <v>1296298.979999</v>
      </c>
      <c r="G3142" s="42">
        <f t="shared" ref="G3142:G3205" si="160">+F3142/$G$1</f>
        <v>49.857653076884617</v>
      </c>
      <c r="H3142" s="43">
        <f t="shared" si="159"/>
        <v>41816.096128999998</v>
      </c>
      <c r="I3142" s="57" t="s">
        <v>7381</v>
      </c>
      <c r="J3142" s="58">
        <v>31</v>
      </c>
      <c r="K3142" s="58">
        <v>1296298.979999</v>
      </c>
      <c r="L3142" s="57" t="s">
        <v>7420</v>
      </c>
      <c r="M3142" s="57" t="s">
        <v>7418</v>
      </c>
      <c r="N3142" t="s">
        <v>10937</v>
      </c>
      <c r="O3142" s="1"/>
      <c r="P3142" s="1"/>
      <c r="Q3142" s="1"/>
      <c r="R3142" s="1"/>
      <c r="S3142" s="1"/>
      <c r="T3142" s="2">
        <v>31</v>
      </c>
      <c r="U3142" s="2">
        <f t="shared" ref="U3142:U3205" si="161">+E3142-T3142</f>
        <v>0</v>
      </c>
    </row>
    <row r="3143" spans="1:21" ht="15" x14ac:dyDescent="0.25">
      <c r="A3143" s="49" t="s">
        <v>6845</v>
      </c>
      <c r="B3143" s="50" t="s">
        <v>6283</v>
      </c>
      <c r="C3143" s="50" t="s">
        <v>6284</v>
      </c>
      <c r="D3143" s="57" t="s">
        <v>7378</v>
      </c>
      <c r="E3143" s="51">
        <v>443</v>
      </c>
      <c r="F3143" s="51">
        <v>8091920.0701799998</v>
      </c>
      <c r="G3143" s="42">
        <f t="shared" si="160"/>
        <v>311.22769500692306</v>
      </c>
      <c r="H3143" s="43">
        <f t="shared" si="159"/>
        <v>18266.185259999998</v>
      </c>
      <c r="I3143" s="57" t="s">
        <v>7381</v>
      </c>
      <c r="J3143" s="58">
        <v>443</v>
      </c>
      <c r="K3143" s="58">
        <v>8091920.0701799989</v>
      </c>
      <c r="L3143" s="57" t="s">
        <v>7420</v>
      </c>
      <c r="M3143" s="57" t="s">
        <v>7418</v>
      </c>
      <c r="N3143" t="s">
        <v>10937</v>
      </c>
      <c r="O3143" s="1"/>
      <c r="P3143" s="1"/>
      <c r="Q3143" s="1"/>
      <c r="R3143" s="1"/>
      <c r="S3143" s="1"/>
      <c r="T3143" s="2">
        <v>443</v>
      </c>
      <c r="U3143" s="2">
        <f t="shared" si="161"/>
        <v>0</v>
      </c>
    </row>
    <row r="3144" spans="1:21" ht="15" x14ac:dyDescent="0.25">
      <c r="A3144" s="49" t="s">
        <v>6845</v>
      </c>
      <c r="B3144" s="50" t="s">
        <v>6285</v>
      </c>
      <c r="C3144" s="50" t="s">
        <v>6286</v>
      </c>
      <c r="D3144" s="57" t="s">
        <v>7378</v>
      </c>
      <c r="E3144" s="51">
        <v>836</v>
      </c>
      <c r="F3144" s="51">
        <v>15252775.819908001</v>
      </c>
      <c r="G3144" s="42">
        <f t="shared" si="160"/>
        <v>586.64522384261545</v>
      </c>
      <c r="H3144" s="43">
        <f t="shared" si="159"/>
        <v>18244.947153000001</v>
      </c>
      <c r="I3144" s="57" t="s">
        <v>7381</v>
      </c>
      <c r="J3144" s="58">
        <v>836</v>
      </c>
      <c r="K3144" s="58">
        <v>15252775.819908001</v>
      </c>
      <c r="L3144" s="57" t="s">
        <v>7420</v>
      </c>
      <c r="M3144" s="57" t="s">
        <v>7418</v>
      </c>
      <c r="N3144" t="s">
        <v>10937</v>
      </c>
      <c r="O3144" s="1"/>
      <c r="P3144" s="1"/>
      <c r="Q3144" s="1"/>
      <c r="R3144" s="1"/>
      <c r="S3144" s="1"/>
      <c r="T3144" s="2">
        <v>836</v>
      </c>
      <c r="U3144" s="2">
        <f t="shared" si="161"/>
        <v>0</v>
      </c>
    </row>
    <row r="3145" spans="1:21" ht="15" x14ac:dyDescent="0.25">
      <c r="A3145" s="49" t="s">
        <v>6845</v>
      </c>
      <c r="B3145" s="50" t="s">
        <v>6287</v>
      </c>
      <c r="C3145" s="50" t="s">
        <v>6288</v>
      </c>
      <c r="D3145" s="57" t="s">
        <v>7378</v>
      </c>
      <c r="E3145" s="51">
        <v>482</v>
      </c>
      <c r="F3145" s="51">
        <v>5809212.8199100001</v>
      </c>
      <c r="G3145" s="42">
        <f t="shared" si="160"/>
        <v>223.43126230423078</v>
      </c>
      <c r="H3145" s="43">
        <f t="shared" si="159"/>
        <v>12052.308755</v>
      </c>
      <c r="I3145" s="57" t="s">
        <v>7381</v>
      </c>
      <c r="J3145" s="58">
        <v>482</v>
      </c>
      <c r="K3145" s="58">
        <v>5809212.8199100001</v>
      </c>
      <c r="L3145" s="57" t="s">
        <v>7420</v>
      </c>
      <c r="M3145" s="57" t="s">
        <v>7418</v>
      </c>
      <c r="N3145" t="s">
        <v>10937</v>
      </c>
      <c r="O3145" s="1"/>
      <c r="P3145" s="1"/>
      <c r="Q3145" s="1"/>
      <c r="R3145" s="1"/>
      <c r="S3145" s="1"/>
      <c r="T3145" s="2">
        <v>482</v>
      </c>
      <c r="U3145" s="2">
        <f t="shared" si="161"/>
        <v>0</v>
      </c>
    </row>
    <row r="3146" spans="1:21" ht="15" x14ac:dyDescent="0.25">
      <c r="A3146" s="49" t="s">
        <v>6845</v>
      </c>
      <c r="B3146" s="50" t="s">
        <v>6289</v>
      </c>
      <c r="C3146" s="50" t="s">
        <v>6290</v>
      </c>
      <c r="D3146" s="57" t="s">
        <v>7378</v>
      </c>
      <c r="E3146" s="51">
        <v>670</v>
      </c>
      <c r="F3146" s="51">
        <v>5663084.2598900003</v>
      </c>
      <c r="G3146" s="42">
        <f t="shared" si="160"/>
        <v>217.81093307269231</v>
      </c>
      <c r="H3146" s="43">
        <f t="shared" si="159"/>
        <v>8452.3645670000005</v>
      </c>
      <c r="I3146" s="57" t="s">
        <v>7381</v>
      </c>
      <c r="J3146" s="58">
        <v>670</v>
      </c>
      <c r="K3146" s="58">
        <v>5663084.2598900003</v>
      </c>
      <c r="L3146" s="57" t="s">
        <v>7420</v>
      </c>
      <c r="M3146" s="57" t="s">
        <v>7418</v>
      </c>
      <c r="N3146" t="s">
        <v>10937</v>
      </c>
      <c r="O3146" s="1"/>
      <c r="P3146" s="1"/>
      <c r="Q3146" s="1"/>
      <c r="R3146" s="1"/>
      <c r="S3146" s="1"/>
      <c r="T3146" s="2">
        <v>670</v>
      </c>
      <c r="U3146" s="2">
        <f t="shared" si="161"/>
        <v>0</v>
      </c>
    </row>
    <row r="3147" spans="1:21" ht="15" x14ac:dyDescent="0.25">
      <c r="A3147" s="49" t="s">
        <v>6845</v>
      </c>
      <c r="B3147" s="50" t="s">
        <v>6291</v>
      </c>
      <c r="C3147" s="50" t="s">
        <v>6292</v>
      </c>
      <c r="D3147" s="57" t="s">
        <v>7378</v>
      </c>
      <c r="E3147" s="51">
        <v>2213</v>
      </c>
      <c r="F3147" s="51">
        <v>70342792.058963999</v>
      </c>
      <c r="G3147" s="42">
        <f t="shared" si="160"/>
        <v>2705.4920022678461</v>
      </c>
      <c r="H3147" s="43">
        <f t="shared" si="159"/>
        <v>31786.169028</v>
      </c>
      <c r="I3147" s="57" t="s">
        <v>7381</v>
      </c>
      <c r="J3147" s="58">
        <v>2213</v>
      </c>
      <c r="K3147" s="58">
        <v>70342792.058963999</v>
      </c>
      <c r="L3147" s="57" t="s">
        <v>7420</v>
      </c>
      <c r="M3147" s="57" t="s">
        <v>7418</v>
      </c>
      <c r="N3147" t="s">
        <v>10937</v>
      </c>
      <c r="O3147" s="1"/>
      <c r="P3147" s="1"/>
      <c r="Q3147" s="1"/>
      <c r="R3147" s="1"/>
      <c r="S3147" s="1"/>
      <c r="T3147" s="2">
        <v>2213</v>
      </c>
      <c r="U3147" s="2">
        <f t="shared" si="161"/>
        <v>0</v>
      </c>
    </row>
    <row r="3148" spans="1:21" ht="15" x14ac:dyDescent="0.25">
      <c r="A3148" s="49" t="s">
        <v>6845</v>
      </c>
      <c r="B3148" s="50" t="s">
        <v>6293</v>
      </c>
      <c r="C3148" s="50" t="s">
        <v>6294</v>
      </c>
      <c r="D3148" s="57" t="s">
        <v>7378</v>
      </c>
      <c r="E3148" s="51">
        <v>1124</v>
      </c>
      <c r="F3148" s="51">
        <v>14492836.129928</v>
      </c>
      <c r="G3148" s="42">
        <f t="shared" si="160"/>
        <v>557.41677422800001</v>
      </c>
      <c r="H3148" s="43">
        <f t="shared" si="159"/>
        <v>12893.982322</v>
      </c>
      <c r="I3148" s="57" t="s">
        <v>7381</v>
      </c>
      <c r="J3148" s="58">
        <v>1124</v>
      </c>
      <c r="K3148" s="58">
        <v>14492836.129928</v>
      </c>
      <c r="L3148" s="57" t="s">
        <v>7420</v>
      </c>
      <c r="M3148" s="57" t="s">
        <v>7418</v>
      </c>
      <c r="N3148" t="s">
        <v>10937</v>
      </c>
      <c r="O3148" s="1"/>
      <c r="P3148" s="1"/>
      <c r="Q3148" s="1"/>
      <c r="R3148" s="1"/>
      <c r="S3148" s="1"/>
      <c r="T3148" s="2">
        <v>1124</v>
      </c>
      <c r="U3148" s="2">
        <f t="shared" si="161"/>
        <v>0</v>
      </c>
    </row>
    <row r="3149" spans="1:21" ht="15" x14ac:dyDescent="0.25">
      <c r="A3149" s="49" t="s">
        <v>6845</v>
      </c>
      <c r="B3149" s="50" t="s">
        <v>6295</v>
      </c>
      <c r="C3149" s="50" t="s">
        <v>6296</v>
      </c>
      <c r="D3149" s="57" t="s">
        <v>7378</v>
      </c>
      <c r="E3149" s="51">
        <v>2870</v>
      </c>
      <c r="F3149" s="51">
        <v>18910934.801430002</v>
      </c>
      <c r="G3149" s="42">
        <f t="shared" si="160"/>
        <v>727.34364620884628</v>
      </c>
      <c r="H3149" s="43">
        <f t="shared" si="159"/>
        <v>6589.175889000001</v>
      </c>
      <c r="I3149" s="57" t="s">
        <v>7381</v>
      </c>
      <c r="J3149" s="58">
        <v>2870</v>
      </c>
      <c r="K3149" s="58">
        <v>18910934.801430002</v>
      </c>
      <c r="L3149" s="57" t="s">
        <v>7420</v>
      </c>
      <c r="M3149" s="57" t="s">
        <v>7418</v>
      </c>
      <c r="N3149" t="s">
        <v>10937</v>
      </c>
      <c r="O3149" s="1"/>
      <c r="P3149" s="1"/>
      <c r="Q3149" s="1"/>
      <c r="R3149" s="1"/>
      <c r="S3149" s="1"/>
      <c r="T3149" s="2">
        <v>2870</v>
      </c>
      <c r="U3149" s="2">
        <f t="shared" si="161"/>
        <v>0</v>
      </c>
    </row>
    <row r="3150" spans="1:21" ht="15" x14ac:dyDescent="0.25">
      <c r="A3150" s="49" t="s">
        <v>6845</v>
      </c>
      <c r="B3150" s="50" t="s">
        <v>6297</v>
      </c>
      <c r="C3150" s="50" t="s">
        <v>6298</v>
      </c>
      <c r="D3150" s="57" t="s">
        <v>7378</v>
      </c>
      <c r="E3150" s="51">
        <v>1209</v>
      </c>
      <c r="F3150" s="51">
        <v>10275265.059696</v>
      </c>
      <c r="G3150" s="42">
        <f t="shared" si="160"/>
        <v>395.20250229599998</v>
      </c>
      <c r="H3150" s="43">
        <f t="shared" si="159"/>
        <v>8498.9785439999996</v>
      </c>
      <c r="I3150" s="57" t="s">
        <v>7381</v>
      </c>
      <c r="J3150" s="58">
        <v>1209</v>
      </c>
      <c r="K3150" s="58">
        <v>10275265.059696</v>
      </c>
      <c r="L3150" s="57" t="s">
        <v>7420</v>
      </c>
      <c r="M3150" s="57" t="s">
        <v>7418</v>
      </c>
      <c r="N3150" t="s">
        <v>10937</v>
      </c>
      <c r="O3150" s="1"/>
      <c r="P3150" s="1"/>
      <c r="Q3150" s="1"/>
      <c r="R3150" s="1"/>
      <c r="S3150" s="1"/>
      <c r="T3150" s="2">
        <v>1209</v>
      </c>
      <c r="U3150" s="2">
        <f t="shared" si="161"/>
        <v>0</v>
      </c>
    </row>
    <row r="3151" spans="1:21" ht="15" x14ac:dyDescent="0.25">
      <c r="A3151" s="49" t="s">
        <v>6845</v>
      </c>
      <c r="B3151" s="50" t="s">
        <v>6299</v>
      </c>
      <c r="C3151" s="50" t="s">
        <v>6300</v>
      </c>
      <c r="D3151" s="57" t="s">
        <v>7378</v>
      </c>
      <c r="E3151" s="51">
        <v>2510</v>
      </c>
      <c r="F3151" s="51">
        <v>7138323.5309800003</v>
      </c>
      <c r="G3151" s="42">
        <f t="shared" si="160"/>
        <v>274.5509050376923</v>
      </c>
      <c r="H3151" s="43">
        <f t="shared" si="159"/>
        <v>2843.9535980000001</v>
      </c>
      <c r="I3151" s="57" t="s">
        <v>7381</v>
      </c>
      <c r="J3151" s="58">
        <v>2510</v>
      </c>
      <c r="K3151" s="58">
        <v>7138323.5309800003</v>
      </c>
      <c r="L3151" s="57" t="s">
        <v>7420</v>
      </c>
      <c r="M3151" s="57" t="s">
        <v>7418</v>
      </c>
      <c r="N3151" t="s">
        <v>10937</v>
      </c>
      <c r="O3151" s="1"/>
      <c r="P3151" s="1"/>
      <c r="Q3151" s="1"/>
      <c r="R3151" s="1"/>
      <c r="S3151" s="1"/>
      <c r="T3151" s="2">
        <v>2510</v>
      </c>
      <c r="U3151" s="2">
        <f t="shared" si="161"/>
        <v>0</v>
      </c>
    </row>
    <row r="3152" spans="1:21" ht="15" x14ac:dyDescent="0.25">
      <c r="A3152" s="49" t="s">
        <v>6845</v>
      </c>
      <c r="B3152" s="50" t="s">
        <v>6301</v>
      </c>
      <c r="C3152" s="50" t="s">
        <v>6302</v>
      </c>
      <c r="D3152" s="57" t="s">
        <v>7378</v>
      </c>
      <c r="E3152" s="51">
        <v>1270</v>
      </c>
      <c r="F3152" s="51">
        <v>13630909.339600001</v>
      </c>
      <c r="G3152" s="42">
        <f t="shared" si="160"/>
        <v>524.26574383076922</v>
      </c>
      <c r="H3152" s="43">
        <f t="shared" si="159"/>
        <v>10732.99948</v>
      </c>
      <c r="I3152" s="57" t="s">
        <v>7381</v>
      </c>
      <c r="J3152" s="58">
        <v>1270</v>
      </c>
      <c r="K3152" s="58">
        <v>13630909.339600001</v>
      </c>
      <c r="L3152" s="57" t="s">
        <v>7420</v>
      </c>
      <c r="M3152" s="57" t="s">
        <v>7418</v>
      </c>
      <c r="N3152" t="s">
        <v>10937</v>
      </c>
      <c r="O3152" s="1"/>
      <c r="P3152" s="1"/>
      <c r="Q3152" s="1"/>
      <c r="R3152" s="1"/>
      <c r="S3152" s="1"/>
      <c r="T3152" s="2">
        <v>1270</v>
      </c>
      <c r="U3152" s="2">
        <f t="shared" si="161"/>
        <v>0</v>
      </c>
    </row>
    <row r="3153" spans="1:21" ht="15" x14ac:dyDescent="0.25">
      <c r="A3153" s="49" t="s">
        <v>6845</v>
      </c>
      <c r="B3153" s="50" t="s">
        <v>6303</v>
      </c>
      <c r="C3153" s="50" t="s">
        <v>6304</v>
      </c>
      <c r="D3153" s="57" t="s">
        <v>7378</v>
      </c>
      <c r="E3153" s="51">
        <v>482</v>
      </c>
      <c r="F3153" s="51">
        <v>6147892.049838</v>
      </c>
      <c r="G3153" s="42">
        <f t="shared" si="160"/>
        <v>236.45738653223077</v>
      </c>
      <c r="H3153" s="43">
        <f t="shared" si="159"/>
        <v>12754.962759</v>
      </c>
      <c r="I3153" s="57" t="s">
        <v>7381</v>
      </c>
      <c r="J3153" s="58">
        <v>482</v>
      </c>
      <c r="K3153" s="58">
        <v>6147892.049838</v>
      </c>
      <c r="L3153" s="57" t="s">
        <v>7420</v>
      </c>
      <c r="M3153" s="57" t="s">
        <v>7418</v>
      </c>
      <c r="N3153" t="s">
        <v>10937</v>
      </c>
      <c r="O3153" s="1"/>
      <c r="P3153" s="1"/>
      <c r="Q3153" s="1"/>
      <c r="R3153" s="1"/>
      <c r="S3153" s="1"/>
      <c r="T3153" s="2">
        <v>482</v>
      </c>
      <c r="U3153" s="2">
        <f t="shared" si="161"/>
        <v>0</v>
      </c>
    </row>
    <row r="3154" spans="1:21" ht="15" x14ac:dyDescent="0.25">
      <c r="A3154" s="49" t="s">
        <v>6845</v>
      </c>
      <c r="B3154" s="50" t="s">
        <v>6305</v>
      </c>
      <c r="C3154" s="50" t="s">
        <v>6306</v>
      </c>
      <c r="D3154" s="57" t="s">
        <v>7378</v>
      </c>
      <c r="E3154" s="51">
        <v>429</v>
      </c>
      <c r="F3154" s="51">
        <v>5255929.1100030001</v>
      </c>
      <c r="G3154" s="42">
        <f t="shared" si="160"/>
        <v>202.15111961549999</v>
      </c>
      <c r="H3154" s="43">
        <f t="shared" si="159"/>
        <v>12251.583007000001</v>
      </c>
      <c r="I3154" s="57" t="s">
        <v>7381</v>
      </c>
      <c r="J3154" s="58">
        <v>429</v>
      </c>
      <c r="K3154" s="58">
        <v>5255929.1100030001</v>
      </c>
      <c r="L3154" s="57" t="s">
        <v>7420</v>
      </c>
      <c r="M3154" s="57" t="s">
        <v>7418</v>
      </c>
      <c r="N3154" t="s">
        <v>10937</v>
      </c>
      <c r="O3154" s="1"/>
      <c r="P3154" s="1"/>
      <c r="Q3154" s="1"/>
      <c r="R3154" s="1"/>
      <c r="S3154" s="1"/>
      <c r="T3154" s="2">
        <v>429</v>
      </c>
      <c r="U3154" s="2">
        <f t="shared" si="161"/>
        <v>0</v>
      </c>
    </row>
    <row r="3155" spans="1:21" ht="15" x14ac:dyDescent="0.25">
      <c r="A3155" s="49" t="s">
        <v>6845</v>
      </c>
      <c r="B3155" s="50" t="s">
        <v>6307</v>
      </c>
      <c r="C3155" s="50" t="s">
        <v>6308</v>
      </c>
      <c r="D3155" s="57" t="s">
        <v>7378</v>
      </c>
      <c r="E3155" s="51">
        <v>2620</v>
      </c>
      <c r="F3155" s="51">
        <v>15267907.94098</v>
      </c>
      <c r="G3155" s="42">
        <f t="shared" si="160"/>
        <v>587.22722849923082</v>
      </c>
      <c r="H3155" s="43">
        <f t="shared" si="159"/>
        <v>5827.4457790000006</v>
      </c>
      <c r="I3155" s="57" t="s">
        <v>7381</v>
      </c>
      <c r="J3155" s="58">
        <v>2620</v>
      </c>
      <c r="K3155" s="58">
        <v>15267907.940979999</v>
      </c>
      <c r="L3155" s="57" t="s">
        <v>7420</v>
      </c>
      <c r="M3155" s="57" t="s">
        <v>7418</v>
      </c>
      <c r="N3155" t="s">
        <v>10937</v>
      </c>
      <c r="O3155" s="1"/>
      <c r="P3155" s="1"/>
      <c r="Q3155" s="1"/>
      <c r="R3155" s="1"/>
      <c r="S3155" s="1"/>
      <c r="T3155" s="2">
        <v>2620</v>
      </c>
      <c r="U3155" s="2">
        <f t="shared" si="161"/>
        <v>0</v>
      </c>
    </row>
    <row r="3156" spans="1:21" ht="15" x14ac:dyDescent="0.25">
      <c r="A3156" s="49" t="s">
        <v>6845</v>
      </c>
      <c r="B3156" s="50" t="s">
        <v>6309</v>
      </c>
      <c r="C3156" s="50" t="s">
        <v>6310</v>
      </c>
      <c r="D3156" s="57" t="s">
        <v>7378</v>
      </c>
      <c r="E3156" s="51">
        <v>159</v>
      </c>
      <c r="F3156" s="51">
        <v>1273507.63005</v>
      </c>
      <c r="G3156" s="42">
        <f t="shared" si="160"/>
        <v>48.981062694230772</v>
      </c>
      <c r="H3156" s="43">
        <f t="shared" si="159"/>
        <v>8009.4819500000003</v>
      </c>
      <c r="I3156" s="57" t="s">
        <v>7381</v>
      </c>
      <c r="J3156" s="58">
        <v>159</v>
      </c>
      <c r="K3156" s="58">
        <v>1273507.63005</v>
      </c>
      <c r="L3156" s="57" t="s">
        <v>7420</v>
      </c>
      <c r="M3156" s="57" t="s">
        <v>7418</v>
      </c>
      <c r="N3156" t="s">
        <v>10937</v>
      </c>
      <c r="O3156" s="1"/>
      <c r="P3156" s="1"/>
      <c r="Q3156" s="1"/>
      <c r="R3156" s="1"/>
      <c r="S3156" s="1"/>
      <c r="T3156" s="2">
        <v>159</v>
      </c>
      <c r="U3156" s="2">
        <f t="shared" si="161"/>
        <v>0</v>
      </c>
    </row>
    <row r="3157" spans="1:21" ht="15" x14ac:dyDescent="0.25">
      <c r="A3157" s="49" t="s">
        <v>6845</v>
      </c>
      <c r="B3157" s="50" t="s">
        <v>6311</v>
      </c>
      <c r="C3157" s="50" t="s">
        <v>6312</v>
      </c>
      <c r="D3157" s="57" t="s">
        <v>7378</v>
      </c>
      <c r="E3157" s="51">
        <v>408</v>
      </c>
      <c r="F3157" s="51">
        <v>2532574.63008</v>
      </c>
      <c r="G3157" s="42">
        <f t="shared" si="160"/>
        <v>97.406716541538458</v>
      </c>
      <c r="H3157" s="43">
        <f t="shared" si="159"/>
        <v>6207.2907599999999</v>
      </c>
      <c r="I3157" s="57" t="s">
        <v>7381</v>
      </c>
      <c r="J3157" s="58">
        <v>408</v>
      </c>
      <c r="K3157" s="58">
        <v>2532574.63008</v>
      </c>
      <c r="L3157" s="57" t="s">
        <v>7420</v>
      </c>
      <c r="M3157" s="57" t="s">
        <v>7418</v>
      </c>
      <c r="N3157" t="s">
        <v>10937</v>
      </c>
      <c r="O3157" s="1"/>
      <c r="P3157" s="1"/>
      <c r="Q3157" s="1"/>
      <c r="R3157" s="1"/>
      <c r="S3157" s="1"/>
      <c r="T3157" s="2">
        <v>408</v>
      </c>
      <c r="U3157" s="2">
        <f t="shared" si="161"/>
        <v>0</v>
      </c>
    </row>
    <row r="3158" spans="1:21" ht="15" x14ac:dyDescent="0.25">
      <c r="A3158" s="49" t="s">
        <v>6845</v>
      </c>
      <c r="B3158" s="50" t="s">
        <v>6313</v>
      </c>
      <c r="C3158" s="50" t="s">
        <v>6314</v>
      </c>
      <c r="D3158" s="57" t="s">
        <v>7378</v>
      </c>
      <c r="E3158" s="51">
        <v>2812</v>
      </c>
      <c r="F3158" s="51">
        <v>31180199.160983998</v>
      </c>
      <c r="G3158" s="42">
        <f t="shared" si="160"/>
        <v>1199.2384292686154</v>
      </c>
      <c r="H3158" s="43">
        <f t="shared" si="159"/>
        <v>11088.264282</v>
      </c>
      <c r="I3158" s="57" t="s">
        <v>7381</v>
      </c>
      <c r="J3158" s="58">
        <v>2812</v>
      </c>
      <c r="K3158" s="58">
        <v>31180199.160984002</v>
      </c>
      <c r="L3158" s="57" t="s">
        <v>7420</v>
      </c>
      <c r="M3158" s="57" t="s">
        <v>7418</v>
      </c>
      <c r="N3158" t="s">
        <v>10937</v>
      </c>
      <c r="O3158" s="1"/>
      <c r="P3158" s="1"/>
      <c r="Q3158" s="1"/>
      <c r="R3158" s="1"/>
      <c r="S3158" s="1"/>
      <c r="T3158" s="2">
        <v>2812</v>
      </c>
      <c r="U3158" s="2">
        <f t="shared" si="161"/>
        <v>0</v>
      </c>
    </row>
    <row r="3159" spans="1:21" ht="15" x14ac:dyDescent="0.25">
      <c r="A3159" s="49" t="s">
        <v>6845</v>
      </c>
      <c r="B3159" s="50" t="s">
        <v>6315</v>
      </c>
      <c r="C3159" s="50" t="s">
        <v>6316</v>
      </c>
      <c r="D3159" s="57" t="s">
        <v>7378</v>
      </c>
      <c r="E3159" s="51">
        <v>1215</v>
      </c>
      <c r="F3159" s="51">
        <v>13597928.820045</v>
      </c>
      <c r="G3159" s="42">
        <f t="shared" si="160"/>
        <v>522.99726230942304</v>
      </c>
      <c r="H3159" s="43">
        <f t="shared" si="159"/>
        <v>11191.710963</v>
      </c>
      <c r="I3159" s="57" t="s">
        <v>7381</v>
      </c>
      <c r="J3159" s="58">
        <v>1215</v>
      </c>
      <c r="K3159" s="58">
        <v>13597928.820045</v>
      </c>
      <c r="L3159" s="57" t="s">
        <v>7420</v>
      </c>
      <c r="M3159" s="57" t="s">
        <v>7418</v>
      </c>
      <c r="N3159" t="s">
        <v>10937</v>
      </c>
      <c r="O3159" s="1"/>
      <c r="P3159" s="1"/>
      <c r="Q3159" s="1"/>
      <c r="R3159" s="1"/>
      <c r="S3159" s="1"/>
      <c r="T3159" s="2">
        <v>1215</v>
      </c>
      <c r="U3159" s="2">
        <f t="shared" si="161"/>
        <v>0</v>
      </c>
    </row>
    <row r="3160" spans="1:21" ht="15" x14ac:dyDescent="0.25">
      <c r="A3160" s="49" t="s">
        <v>6845</v>
      </c>
      <c r="B3160" s="50" t="s">
        <v>6317</v>
      </c>
      <c r="C3160" s="50" t="s">
        <v>6318</v>
      </c>
      <c r="D3160" s="57" t="s">
        <v>7378</v>
      </c>
      <c r="E3160" s="51">
        <v>370</v>
      </c>
      <c r="F3160" s="51">
        <v>3985491.83017</v>
      </c>
      <c r="G3160" s="42">
        <f t="shared" si="160"/>
        <v>153.28814731423077</v>
      </c>
      <c r="H3160" s="43">
        <f t="shared" si="159"/>
        <v>10771.599541</v>
      </c>
      <c r="I3160" s="57" t="s">
        <v>7381</v>
      </c>
      <c r="J3160" s="58">
        <v>370</v>
      </c>
      <c r="K3160" s="58">
        <v>3985491.83017</v>
      </c>
      <c r="L3160" s="57" t="s">
        <v>7420</v>
      </c>
      <c r="M3160" s="57" t="s">
        <v>7418</v>
      </c>
      <c r="N3160" t="s">
        <v>10937</v>
      </c>
      <c r="O3160" s="1"/>
      <c r="P3160" s="1"/>
      <c r="Q3160" s="1"/>
      <c r="R3160" s="1"/>
      <c r="S3160" s="1"/>
      <c r="T3160" s="2">
        <v>370</v>
      </c>
      <c r="U3160" s="2">
        <f t="shared" si="161"/>
        <v>0</v>
      </c>
    </row>
    <row r="3161" spans="1:21" ht="15" x14ac:dyDescent="0.25">
      <c r="A3161" s="49" t="s">
        <v>6845</v>
      </c>
      <c r="B3161" s="50" t="s">
        <v>6319</v>
      </c>
      <c r="C3161" s="50" t="s">
        <v>6320</v>
      </c>
      <c r="D3161" s="57" t="s">
        <v>7378</v>
      </c>
      <c r="E3161" s="51">
        <v>4</v>
      </c>
      <c r="F3161" s="51">
        <v>95856.15</v>
      </c>
      <c r="G3161" s="42">
        <f t="shared" si="160"/>
        <v>3.6867749999999999</v>
      </c>
      <c r="H3161" s="43">
        <f t="shared" si="159"/>
        <v>23964.037499999999</v>
      </c>
      <c r="I3161" s="57" t="s">
        <v>7381</v>
      </c>
      <c r="J3161" s="58">
        <v>4</v>
      </c>
      <c r="K3161" s="58">
        <v>95856.15</v>
      </c>
      <c r="L3161" s="57" t="s">
        <v>7420</v>
      </c>
      <c r="M3161" s="57" t="s">
        <v>7418</v>
      </c>
      <c r="N3161" t="s">
        <v>10937</v>
      </c>
      <c r="O3161" s="1"/>
      <c r="P3161" s="1"/>
      <c r="Q3161" s="1"/>
      <c r="R3161" s="1"/>
      <c r="S3161" s="1"/>
      <c r="T3161" s="2">
        <v>4</v>
      </c>
      <c r="U3161" s="2">
        <f t="shared" si="161"/>
        <v>0</v>
      </c>
    </row>
    <row r="3162" spans="1:21" ht="15" x14ac:dyDescent="0.25">
      <c r="A3162" s="49" t="s">
        <v>6845</v>
      </c>
      <c r="B3162" s="50" t="s">
        <v>6321</v>
      </c>
      <c r="C3162" s="50" t="s">
        <v>6322</v>
      </c>
      <c r="D3162" s="57" t="s">
        <v>7378</v>
      </c>
      <c r="E3162" s="51">
        <v>187</v>
      </c>
      <c r="F3162" s="51">
        <v>3465389.2399940002</v>
      </c>
      <c r="G3162" s="42">
        <f t="shared" si="160"/>
        <v>133.28420153823077</v>
      </c>
      <c r="H3162" s="43">
        <f t="shared" si="159"/>
        <v>18531.493262</v>
      </c>
      <c r="I3162" s="57" t="s">
        <v>7381</v>
      </c>
      <c r="J3162" s="58">
        <v>187</v>
      </c>
      <c r="K3162" s="58">
        <v>3465389.2399940002</v>
      </c>
      <c r="L3162" s="57" t="s">
        <v>7420</v>
      </c>
      <c r="M3162" s="57" t="s">
        <v>7418</v>
      </c>
      <c r="N3162" t="s">
        <v>10937</v>
      </c>
      <c r="O3162" s="1"/>
      <c r="P3162" s="1"/>
      <c r="Q3162" s="1"/>
      <c r="R3162" s="1"/>
      <c r="S3162" s="1"/>
      <c r="T3162" s="2">
        <v>187</v>
      </c>
      <c r="U3162" s="2">
        <f t="shared" si="161"/>
        <v>0</v>
      </c>
    </row>
    <row r="3163" spans="1:21" ht="15" x14ac:dyDescent="0.25">
      <c r="A3163" s="49" t="s">
        <v>6845</v>
      </c>
      <c r="B3163" s="50" t="s">
        <v>6323</v>
      </c>
      <c r="C3163" s="50" t="s">
        <v>6324</v>
      </c>
      <c r="D3163" s="57" t="s">
        <v>7378</v>
      </c>
      <c r="E3163" s="51">
        <v>613</v>
      </c>
      <c r="F3163" s="51">
        <v>19171830.769958999</v>
      </c>
      <c r="G3163" s="42">
        <f t="shared" si="160"/>
        <v>737.37810653688462</v>
      </c>
      <c r="H3163" s="43">
        <f t="shared" si="159"/>
        <v>31275.417243</v>
      </c>
      <c r="I3163" s="57" t="s">
        <v>7381</v>
      </c>
      <c r="J3163" s="58">
        <v>613</v>
      </c>
      <c r="K3163" s="58">
        <v>19171830.769958999</v>
      </c>
      <c r="L3163" s="57" t="s">
        <v>7420</v>
      </c>
      <c r="M3163" s="57" t="s">
        <v>7418</v>
      </c>
      <c r="N3163" t="s">
        <v>10937</v>
      </c>
      <c r="O3163" s="1"/>
      <c r="P3163" s="1"/>
      <c r="Q3163" s="1"/>
      <c r="R3163" s="1"/>
      <c r="S3163" s="1"/>
      <c r="T3163" s="2">
        <v>613</v>
      </c>
      <c r="U3163" s="2">
        <f t="shared" si="161"/>
        <v>0</v>
      </c>
    </row>
    <row r="3164" spans="1:21" ht="15" x14ac:dyDescent="0.25">
      <c r="A3164" s="49" t="s">
        <v>6845</v>
      </c>
      <c r="B3164" s="50" t="s">
        <v>6325</v>
      </c>
      <c r="C3164" s="50" t="s">
        <v>6326</v>
      </c>
      <c r="D3164" s="57" t="s">
        <v>7378</v>
      </c>
      <c r="E3164" s="51">
        <v>216</v>
      </c>
      <c r="F3164" s="51">
        <v>1092256.1100000001</v>
      </c>
      <c r="G3164" s="42">
        <f t="shared" si="160"/>
        <v>42.00985038461539</v>
      </c>
      <c r="H3164" s="43">
        <f t="shared" si="159"/>
        <v>5056.74125</v>
      </c>
      <c r="I3164" s="57" t="s">
        <v>7381</v>
      </c>
      <c r="J3164" s="58">
        <v>216</v>
      </c>
      <c r="K3164" s="58">
        <v>1092256.1100000001</v>
      </c>
      <c r="L3164" s="57" t="s">
        <v>7420</v>
      </c>
      <c r="M3164" s="57" t="s">
        <v>7418</v>
      </c>
      <c r="N3164" t="s">
        <v>10937</v>
      </c>
      <c r="O3164" s="1"/>
      <c r="P3164" s="1"/>
      <c r="Q3164" s="1"/>
      <c r="R3164" s="1"/>
      <c r="S3164" s="1"/>
      <c r="T3164" s="2">
        <v>216</v>
      </c>
      <c r="U3164" s="2">
        <f t="shared" si="161"/>
        <v>0</v>
      </c>
    </row>
    <row r="3165" spans="1:21" ht="15" x14ac:dyDescent="0.25">
      <c r="A3165" s="49" t="s">
        <v>6845</v>
      </c>
      <c r="B3165" s="50" t="s">
        <v>6327</v>
      </c>
      <c r="C3165" s="50" t="s">
        <v>6328</v>
      </c>
      <c r="D3165" s="57" t="s">
        <v>7378</v>
      </c>
      <c r="E3165" s="51">
        <v>900</v>
      </c>
      <c r="F3165" s="51">
        <v>28832748.210000001</v>
      </c>
      <c r="G3165" s="42">
        <f t="shared" si="160"/>
        <v>1108.9518542307692</v>
      </c>
      <c r="H3165" s="43">
        <f t="shared" si="159"/>
        <v>32036.386900000001</v>
      </c>
      <c r="I3165" s="57" t="s">
        <v>7381</v>
      </c>
      <c r="J3165" s="58">
        <v>900</v>
      </c>
      <c r="K3165" s="58">
        <v>28832748.210000001</v>
      </c>
      <c r="L3165" s="57" t="s">
        <v>7420</v>
      </c>
      <c r="M3165" s="57" t="s">
        <v>7418</v>
      </c>
      <c r="N3165" t="s">
        <v>10937</v>
      </c>
      <c r="O3165" s="1"/>
      <c r="P3165" s="1"/>
      <c r="Q3165" s="1"/>
      <c r="R3165" s="1"/>
      <c r="S3165" s="1"/>
      <c r="T3165" s="2">
        <v>900</v>
      </c>
      <c r="U3165" s="2">
        <f t="shared" si="161"/>
        <v>0</v>
      </c>
    </row>
    <row r="3166" spans="1:21" ht="15" x14ac:dyDescent="0.25">
      <c r="A3166" s="49" t="s">
        <v>6845</v>
      </c>
      <c r="B3166" s="50" t="s">
        <v>6329</v>
      </c>
      <c r="C3166" s="50" t="s">
        <v>6330</v>
      </c>
      <c r="D3166" s="57" t="s">
        <v>7378</v>
      </c>
      <c r="E3166" s="51">
        <v>3240</v>
      </c>
      <c r="F3166" s="51">
        <v>7193368.65888</v>
      </c>
      <c r="G3166" s="42">
        <f t="shared" si="160"/>
        <v>276.66802534153845</v>
      </c>
      <c r="H3166" s="43">
        <f t="shared" si="159"/>
        <v>2220.1755119999998</v>
      </c>
      <c r="I3166" s="57" t="s">
        <v>7381</v>
      </c>
      <c r="J3166" s="58">
        <v>3240</v>
      </c>
      <c r="K3166" s="58">
        <v>7193368.6588799991</v>
      </c>
      <c r="L3166" s="57" t="s">
        <v>7420</v>
      </c>
      <c r="M3166" s="57" t="s">
        <v>7418</v>
      </c>
      <c r="N3166" t="s">
        <v>10937</v>
      </c>
      <c r="O3166" s="1"/>
      <c r="P3166" s="1"/>
      <c r="Q3166" s="1"/>
      <c r="R3166" s="1"/>
      <c r="S3166" s="1"/>
      <c r="T3166" s="2">
        <v>3240</v>
      </c>
      <c r="U3166" s="2">
        <f t="shared" si="161"/>
        <v>0</v>
      </c>
    </row>
    <row r="3167" spans="1:21" ht="15" x14ac:dyDescent="0.25">
      <c r="A3167" s="49" t="s">
        <v>6845</v>
      </c>
      <c r="B3167" s="50" t="s">
        <v>6331</v>
      </c>
      <c r="C3167" s="50" t="s">
        <v>6332</v>
      </c>
      <c r="D3167" s="57" t="s">
        <v>7378</v>
      </c>
      <c r="E3167" s="51">
        <v>110</v>
      </c>
      <c r="F3167" s="51">
        <v>4341624.0499499999</v>
      </c>
      <c r="G3167" s="42">
        <f t="shared" si="160"/>
        <v>166.98554038269231</v>
      </c>
      <c r="H3167" s="43">
        <f t="shared" si="159"/>
        <v>39469.309544999996</v>
      </c>
      <c r="I3167" s="57" t="s">
        <v>7381</v>
      </c>
      <c r="J3167" s="58">
        <v>110</v>
      </c>
      <c r="K3167" s="58">
        <v>4341624.0499499999</v>
      </c>
      <c r="L3167" s="57" t="s">
        <v>7420</v>
      </c>
      <c r="M3167" s="57" t="s">
        <v>7418</v>
      </c>
      <c r="N3167" t="s">
        <v>10937</v>
      </c>
      <c r="O3167" s="1"/>
      <c r="P3167" s="1"/>
      <c r="Q3167" s="1"/>
      <c r="R3167" s="1"/>
      <c r="S3167" s="1"/>
      <c r="T3167" s="2">
        <v>110</v>
      </c>
      <c r="U3167" s="2">
        <f t="shared" si="161"/>
        <v>0</v>
      </c>
    </row>
    <row r="3168" spans="1:21" ht="15" x14ac:dyDescent="0.25">
      <c r="A3168" s="49" t="s">
        <v>6845</v>
      </c>
      <c r="B3168" s="50" t="s">
        <v>6333</v>
      </c>
      <c r="C3168" s="50" t="s">
        <v>6334</v>
      </c>
      <c r="D3168" s="57" t="s">
        <v>7378</v>
      </c>
      <c r="E3168" s="51">
        <v>218.5</v>
      </c>
      <c r="F3168" s="51">
        <v>927148.94990699994</v>
      </c>
      <c r="G3168" s="42">
        <f t="shared" si="160"/>
        <v>35.659574996423075</v>
      </c>
      <c r="H3168" s="43">
        <f t="shared" si="159"/>
        <v>4243.2446220000002</v>
      </c>
      <c r="I3168" s="57" t="s">
        <v>7381</v>
      </c>
      <c r="J3168" s="58">
        <v>218.5</v>
      </c>
      <c r="K3168" s="58">
        <v>927148.94990700006</v>
      </c>
      <c r="L3168" s="57" t="s">
        <v>7420</v>
      </c>
      <c r="M3168" s="57" t="s">
        <v>7418</v>
      </c>
      <c r="N3168" t="s">
        <v>10937</v>
      </c>
      <c r="O3168" s="1"/>
      <c r="P3168" s="1"/>
      <c r="Q3168" s="1"/>
      <c r="R3168" s="1"/>
      <c r="S3168" s="1"/>
      <c r="T3168" s="2">
        <v>218.5</v>
      </c>
      <c r="U3168" s="2">
        <f t="shared" si="161"/>
        <v>0</v>
      </c>
    </row>
    <row r="3169" spans="1:21" ht="15" x14ac:dyDescent="0.25">
      <c r="A3169" s="49" t="s">
        <v>6845</v>
      </c>
      <c r="B3169" s="50" t="s">
        <v>6335</v>
      </c>
      <c r="C3169" s="50" t="s">
        <v>6336</v>
      </c>
      <c r="D3169" s="57" t="s">
        <v>7378</v>
      </c>
      <c r="E3169" s="51">
        <v>188.5</v>
      </c>
      <c r="F3169" s="51">
        <v>983695.879907</v>
      </c>
      <c r="G3169" s="42">
        <f t="shared" si="160"/>
        <v>37.834456919499999</v>
      </c>
      <c r="H3169" s="43">
        <f t="shared" si="159"/>
        <v>5218.5457820000001</v>
      </c>
      <c r="I3169" s="57" t="s">
        <v>7381</v>
      </c>
      <c r="J3169" s="58">
        <v>188.5</v>
      </c>
      <c r="K3169" s="58">
        <v>983695.879907</v>
      </c>
      <c r="L3169" s="57" t="s">
        <v>7420</v>
      </c>
      <c r="M3169" s="57" t="s">
        <v>7418</v>
      </c>
      <c r="N3169" t="s">
        <v>10937</v>
      </c>
      <c r="O3169" s="1"/>
      <c r="P3169" s="1"/>
      <c r="Q3169" s="1"/>
      <c r="R3169" s="1"/>
      <c r="S3169" s="1"/>
      <c r="T3169" s="2">
        <v>188.5</v>
      </c>
      <c r="U3169" s="2">
        <f t="shared" si="161"/>
        <v>0</v>
      </c>
    </row>
    <row r="3170" spans="1:21" ht="15" x14ac:dyDescent="0.25">
      <c r="A3170" s="49" t="s">
        <v>6845</v>
      </c>
      <c r="B3170" s="50" t="s">
        <v>6337</v>
      </c>
      <c r="C3170" s="50" t="s">
        <v>6338</v>
      </c>
      <c r="D3170" s="57" t="s">
        <v>7378</v>
      </c>
      <c r="E3170" s="51">
        <v>111</v>
      </c>
      <c r="F3170" s="51">
        <v>4416708.3800459998</v>
      </c>
      <c r="G3170" s="42">
        <f t="shared" si="160"/>
        <v>169.87339923253845</v>
      </c>
      <c r="H3170" s="43">
        <f t="shared" si="159"/>
        <v>39790.165585999996</v>
      </c>
      <c r="I3170" s="57" t="s">
        <v>7381</v>
      </c>
      <c r="J3170" s="58">
        <v>111</v>
      </c>
      <c r="K3170" s="58">
        <v>4416708.3800460007</v>
      </c>
      <c r="L3170" s="57" t="s">
        <v>7420</v>
      </c>
      <c r="M3170" s="57" t="s">
        <v>7418</v>
      </c>
      <c r="N3170" t="s">
        <v>10937</v>
      </c>
      <c r="O3170" s="1"/>
      <c r="P3170" s="1"/>
      <c r="Q3170" s="1"/>
      <c r="R3170" s="1"/>
      <c r="S3170" s="1"/>
      <c r="T3170" s="2">
        <v>111</v>
      </c>
      <c r="U3170" s="2">
        <f t="shared" si="161"/>
        <v>0</v>
      </c>
    </row>
    <row r="3171" spans="1:21" ht="15" x14ac:dyDescent="0.25">
      <c r="A3171" s="49" t="s">
        <v>6845</v>
      </c>
      <c r="B3171" s="50" t="s">
        <v>6339</v>
      </c>
      <c r="C3171" s="50" t="s">
        <v>6340</v>
      </c>
      <c r="D3171" s="57" t="s">
        <v>7378</v>
      </c>
      <c r="E3171" s="51">
        <v>70</v>
      </c>
      <c r="F3171" s="51">
        <v>325731.94003</v>
      </c>
      <c r="G3171" s="42">
        <f t="shared" si="160"/>
        <v>12.528151539615385</v>
      </c>
      <c r="H3171" s="43">
        <f t="shared" si="159"/>
        <v>4653.3134289999998</v>
      </c>
      <c r="I3171" s="57" t="s">
        <v>7381</v>
      </c>
      <c r="J3171" s="58">
        <v>70</v>
      </c>
      <c r="K3171" s="58">
        <v>325731.94003</v>
      </c>
      <c r="L3171" s="57" t="s">
        <v>7420</v>
      </c>
      <c r="M3171" s="57" t="s">
        <v>7418</v>
      </c>
      <c r="N3171" t="s">
        <v>10937</v>
      </c>
      <c r="O3171" s="1"/>
      <c r="P3171" s="1"/>
      <c r="Q3171" s="1"/>
      <c r="R3171" s="1"/>
      <c r="S3171" s="1"/>
      <c r="T3171" s="2">
        <v>70</v>
      </c>
      <c r="U3171" s="2">
        <f t="shared" si="161"/>
        <v>0</v>
      </c>
    </row>
    <row r="3172" spans="1:21" ht="15" x14ac:dyDescent="0.25">
      <c r="A3172" s="49" t="s">
        <v>6845</v>
      </c>
      <c r="B3172" s="50" t="s">
        <v>6341</v>
      </c>
      <c r="C3172" s="50" t="s">
        <v>6342</v>
      </c>
      <c r="D3172" s="57" t="s">
        <v>7378</v>
      </c>
      <c r="E3172" s="51">
        <v>30</v>
      </c>
      <c r="F3172" s="51">
        <v>855659.04998999997</v>
      </c>
      <c r="G3172" s="42">
        <f t="shared" si="160"/>
        <v>32.909963461153843</v>
      </c>
      <c r="H3172" s="43">
        <f t="shared" si="159"/>
        <v>28521.968333000001</v>
      </c>
      <c r="I3172" s="57" t="s">
        <v>7381</v>
      </c>
      <c r="J3172" s="58">
        <v>30</v>
      </c>
      <c r="K3172" s="58">
        <v>855659.04998999997</v>
      </c>
      <c r="L3172" s="57" t="s">
        <v>7420</v>
      </c>
      <c r="M3172" s="57" t="s">
        <v>7418</v>
      </c>
      <c r="N3172" t="s">
        <v>10937</v>
      </c>
      <c r="O3172" s="1"/>
      <c r="P3172" s="1"/>
      <c r="Q3172" s="1"/>
      <c r="R3172" s="1"/>
      <c r="S3172" s="1"/>
      <c r="T3172" s="2">
        <v>30</v>
      </c>
      <c r="U3172" s="2">
        <f t="shared" si="161"/>
        <v>0</v>
      </c>
    </row>
    <row r="3173" spans="1:21" ht="15" x14ac:dyDescent="0.25">
      <c r="A3173" s="49" t="s">
        <v>6845</v>
      </c>
      <c r="B3173" s="50" t="s">
        <v>6343</v>
      </c>
      <c r="C3173" s="50" t="s">
        <v>6344</v>
      </c>
      <c r="D3173" s="57" t="s">
        <v>7378</v>
      </c>
      <c r="E3173" s="51">
        <v>111</v>
      </c>
      <c r="F3173" s="51">
        <v>489021.08995499997</v>
      </c>
      <c r="G3173" s="42">
        <f t="shared" si="160"/>
        <v>18.808503459807692</v>
      </c>
      <c r="H3173" s="43">
        <f t="shared" si="159"/>
        <v>4405.595405</v>
      </c>
      <c r="I3173" s="57" t="s">
        <v>7381</v>
      </c>
      <c r="J3173" s="58">
        <v>111</v>
      </c>
      <c r="K3173" s="58">
        <v>489021.08995499997</v>
      </c>
      <c r="L3173" s="57" t="s">
        <v>7420</v>
      </c>
      <c r="M3173" s="57" t="s">
        <v>7418</v>
      </c>
      <c r="N3173" t="s">
        <v>10937</v>
      </c>
      <c r="O3173" s="1"/>
      <c r="P3173" s="1"/>
      <c r="Q3173" s="1"/>
      <c r="R3173" s="1"/>
      <c r="S3173" s="1"/>
      <c r="T3173" s="2">
        <v>111</v>
      </c>
      <c r="U3173" s="2">
        <f t="shared" si="161"/>
        <v>0</v>
      </c>
    </row>
    <row r="3174" spans="1:21" ht="15" x14ac:dyDescent="0.25">
      <c r="A3174" s="49" t="s">
        <v>6845</v>
      </c>
      <c r="B3174" s="50" t="s">
        <v>6345</v>
      </c>
      <c r="C3174" s="50" t="s">
        <v>6346</v>
      </c>
      <c r="D3174" s="57" t="s">
        <v>7378</v>
      </c>
      <c r="E3174" s="51">
        <v>25</v>
      </c>
      <c r="F3174" s="51">
        <v>105026.65</v>
      </c>
      <c r="G3174" s="42">
        <f t="shared" si="160"/>
        <v>4.0394865384615386</v>
      </c>
      <c r="H3174" s="43">
        <f t="shared" si="159"/>
        <v>4201.0659999999998</v>
      </c>
      <c r="I3174" s="57" t="s">
        <v>7381</v>
      </c>
      <c r="J3174" s="58">
        <v>25</v>
      </c>
      <c r="K3174" s="58">
        <v>105026.65</v>
      </c>
      <c r="L3174" s="57" t="s">
        <v>7420</v>
      </c>
      <c r="M3174" s="57" t="s">
        <v>7418</v>
      </c>
      <c r="N3174" t="s">
        <v>10937</v>
      </c>
      <c r="O3174" s="1"/>
      <c r="P3174" s="1"/>
      <c r="Q3174" s="1"/>
      <c r="R3174" s="1"/>
      <c r="S3174" s="1"/>
      <c r="T3174" s="2">
        <v>25</v>
      </c>
      <c r="U3174" s="2">
        <f t="shared" si="161"/>
        <v>0</v>
      </c>
    </row>
    <row r="3175" spans="1:21" ht="15" x14ac:dyDescent="0.25">
      <c r="A3175" s="49" t="s">
        <v>6845</v>
      </c>
      <c r="B3175" s="50" t="s">
        <v>6347</v>
      </c>
      <c r="C3175" s="50" t="s">
        <v>6348</v>
      </c>
      <c r="D3175" s="57" t="s">
        <v>7378</v>
      </c>
      <c r="E3175" s="51">
        <v>20.5</v>
      </c>
      <c r="F3175" s="51">
        <v>416562.69999350002</v>
      </c>
      <c r="G3175" s="42">
        <f t="shared" si="160"/>
        <v>16.02164230744231</v>
      </c>
      <c r="H3175" s="43">
        <f t="shared" si="159"/>
        <v>20320.131707</v>
      </c>
      <c r="I3175" s="57" t="s">
        <v>7381</v>
      </c>
      <c r="J3175" s="58">
        <v>20.5</v>
      </c>
      <c r="K3175" s="58">
        <v>416562.69999350002</v>
      </c>
      <c r="L3175" s="57" t="s">
        <v>7420</v>
      </c>
      <c r="M3175" s="57" t="s">
        <v>7418</v>
      </c>
      <c r="N3175" t="s">
        <v>10937</v>
      </c>
      <c r="O3175" s="1"/>
      <c r="P3175" s="1"/>
      <c r="Q3175" s="1"/>
      <c r="R3175" s="1"/>
      <c r="S3175" s="1"/>
      <c r="T3175" s="2">
        <v>20.5</v>
      </c>
      <c r="U3175" s="2">
        <f t="shared" si="161"/>
        <v>0</v>
      </c>
    </row>
    <row r="3176" spans="1:21" ht="15" x14ac:dyDescent="0.25">
      <c r="A3176" s="49" t="s">
        <v>6845</v>
      </c>
      <c r="B3176" s="50" t="s">
        <v>6349</v>
      </c>
      <c r="C3176" s="50" t="s">
        <v>6350</v>
      </c>
      <c r="D3176" s="57" t="s">
        <v>7378</v>
      </c>
      <c r="E3176" s="51">
        <v>200.5</v>
      </c>
      <c r="F3176" s="51">
        <v>1339154.5800059999</v>
      </c>
      <c r="G3176" s="42">
        <f t="shared" si="160"/>
        <v>51.50594538484615</v>
      </c>
      <c r="H3176" s="43">
        <f t="shared" si="159"/>
        <v>6679.0752119999997</v>
      </c>
      <c r="I3176" s="57" t="s">
        <v>7381</v>
      </c>
      <c r="J3176" s="58">
        <v>200.5</v>
      </c>
      <c r="K3176" s="58">
        <v>1339154.5800059999</v>
      </c>
      <c r="L3176" s="57" t="s">
        <v>7420</v>
      </c>
      <c r="M3176" s="57" t="s">
        <v>7418</v>
      </c>
      <c r="N3176" t="s">
        <v>10937</v>
      </c>
      <c r="O3176" s="1"/>
      <c r="P3176" s="1"/>
      <c r="Q3176" s="1"/>
      <c r="R3176" s="1"/>
      <c r="S3176" s="1"/>
      <c r="T3176" s="2">
        <v>200.5</v>
      </c>
      <c r="U3176" s="2">
        <f t="shared" si="161"/>
        <v>0</v>
      </c>
    </row>
    <row r="3177" spans="1:21" ht="15" x14ac:dyDescent="0.25">
      <c r="A3177" s="49" t="s">
        <v>6845</v>
      </c>
      <c r="B3177" s="50" t="s">
        <v>6351</v>
      </c>
      <c r="C3177" s="50" t="s">
        <v>6352</v>
      </c>
      <c r="D3177" s="57" t="s">
        <v>7378</v>
      </c>
      <c r="E3177" s="51">
        <v>47.5</v>
      </c>
      <c r="F3177" s="51">
        <v>232581.20001</v>
      </c>
      <c r="G3177" s="42">
        <f t="shared" si="160"/>
        <v>8.9454307696153847</v>
      </c>
      <c r="H3177" s="43">
        <f t="shared" si="159"/>
        <v>4896.4463159999996</v>
      </c>
      <c r="I3177" s="57" t="s">
        <v>7381</v>
      </c>
      <c r="J3177" s="58">
        <v>47.5</v>
      </c>
      <c r="K3177" s="58">
        <v>232581.20000999997</v>
      </c>
      <c r="L3177" s="57" t="s">
        <v>7420</v>
      </c>
      <c r="M3177" s="57" t="s">
        <v>7418</v>
      </c>
      <c r="N3177" t="s">
        <v>10937</v>
      </c>
      <c r="O3177" s="1"/>
      <c r="P3177" s="1"/>
      <c r="Q3177" s="1"/>
      <c r="R3177" s="1"/>
      <c r="S3177" s="1"/>
      <c r="T3177" s="2">
        <v>47.5</v>
      </c>
      <c r="U3177" s="2">
        <f t="shared" si="161"/>
        <v>0</v>
      </c>
    </row>
    <row r="3178" spans="1:21" ht="15" x14ac:dyDescent="0.25">
      <c r="A3178" s="49" t="s">
        <v>6845</v>
      </c>
      <c r="B3178" s="50" t="s">
        <v>6353</v>
      </c>
      <c r="C3178" s="50" t="s">
        <v>6354</v>
      </c>
      <c r="D3178" s="57" t="s">
        <v>7378</v>
      </c>
      <c r="E3178" s="51">
        <v>110.5</v>
      </c>
      <c r="F3178" s="51">
        <v>584543.439961</v>
      </c>
      <c r="G3178" s="42">
        <f t="shared" si="160"/>
        <v>22.482439998499999</v>
      </c>
      <c r="H3178" s="43">
        <f t="shared" si="159"/>
        <v>5289.9858819999999</v>
      </c>
      <c r="I3178" s="57" t="s">
        <v>7381</v>
      </c>
      <c r="J3178" s="58">
        <v>110.5</v>
      </c>
      <c r="K3178" s="58">
        <v>584543.439961</v>
      </c>
      <c r="L3178" s="57" t="s">
        <v>7420</v>
      </c>
      <c r="M3178" s="57" t="s">
        <v>7418</v>
      </c>
      <c r="N3178" t="s">
        <v>10937</v>
      </c>
      <c r="O3178" s="1"/>
      <c r="P3178" s="1"/>
      <c r="Q3178" s="1"/>
      <c r="R3178" s="1"/>
      <c r="S3178" s="1"/>
      <c r="T3178" s="2">
        <v>110.5</v>
      </c>
      <c r="U3178" s="2">
        <f t="shared" si="161"/>
        <v>0</v>
      </c>
    </row>
    <row r="3179" spans="1:21" ht="15" x14ac:dyDescent="0.25">
      <c r="A3179" s="49" t="s">
        <v>6845</v>
      </c>
      <c r="B3179" s="50" t="s">
        <v>6355</v>
      </c>
      <c r="C3179" s="50" t="s">
        <v>6356</v>
      </c>
      <c r="D3179" s="57" t="s">
        <v>7378</v>
      </c>
      <c r="E3179" s="51">
        <v>534</v>
      </c>
      <c r="F3179" s="51">
        <v>11851871.670024</v>
      </c>
      <c r="G3179" s="42">
        <f t="shared" si="160"/>
        <v>455.84121807784618</v>
      </c>
      <c r="H3179" s="43">
        <f t="shared" si="159"/>
        <v>22194.516235999999</v>
      </c>
      <c r="I3179" s="57" t="s">
        <v>7381</v>
      </c>
      <c r="J3179" s="58">
        <v>534</v>
      </c>
      <c r="K3179" s="58">
        <v>11851871.670024</v>
      </c>
      <c r="L3179" s="57" t="s">
        <v>7420</v>
      </c>
      <c r="M3179" s="57" t="s">
        <v>7418</v>
      </c>
      <c r="N3179" t="s">
        <v>10937</v>
      </c>
      <c r="O3179" s="1"/>
      <c r="P3179" s="1"/>
      <c r="Q3179" s="1"/>
      <c r="R3179" s="1"/>
      <c r="S3179" s="1"/>
      <c r="T3179" s="2">
        <v>534</v>
      </c>
      <c r="U3179" s="2">
        <f t="shared" si="161"/>
        <v>0</v>
      </c>
    </row>
    <row r="3180" spans="1:21" ht="15" x14ac:dyDescent="0.25">
      <c r="A3180" s="49" t="s">
        <v>6845</v>
      </c>
      <c r="B3180" s="50" t="s">
        <v>6357</v>
      </c>
      <c r="C3180" s="50" t="s">
        <v>6358</v>
      </c>
      <c r="D3180" s="57" t="s">
        <v>7378</v>
      </c>
      <c r="E3180" s="51">
        <v>159</v>
      </c>
      <c r="F3180" s="51">
        <v>7720245.0200340003</v>
      </c>
      <c r="G3180" s="42">
        <f t="shared" si="160"/>
        <v>296.93250077053847</v>
      </c>
      <c r="H3180" s="43">
        <f t="shared" si="159"/>
        <v>48555.000125999999</v>
      </c>
      <c r="I3180" s="57" t="s">
        <v>7381</v>
      </c>
      <c r="J3180" s="58">
        <v>159</v>
      </c>
      <c r="K3180" s="58">
        <v>7720245.0200340003</v>
      </c>
      <c r="L3180" s="57" t="s">
        <v>7420</v>
      </c>
      <c r="M3180" s="57" t="s">
        <v>7418</v>
      </c>
      <c r="N3180" t="s">
        <v>10937</v>
      </c>
      <c r="O3180" s="1"/>
      <c r="P3180" s="1"/>
      <c r="Q3180" s="1"/>
      <c r="R3180" s="1"/>
      <c r="S3180" s="1"/>
      <c r="T3180" s="2">
        <v>159</v>
      </c>
      <c r="U3180" s="2">
        <f t="shared" si="161"/>
        <v>0</v>
      </c>
    </row>
    <row r="3181" spans="1:21" ht="15" x14ac:dyDescent="0.25">
      <c r="A3181" s="49" t="s">
        <v>6845</v>
      </c>
      <c r="B3181" s="50" t="s">
        <v>6359</v>
      </c>
      <c r="C3181" s="50" t="s">
        <v>6360</v>
      </c>
      <c r="D3181" s="57" t="s">
        <v>7378</v>
      </c>
      <c r="E3181" s="51">
        <v>78</v>
      </c>
      <c r="F3181" s="51">
        <v>7406545.2499740003</v>
      </c>
      <c r="G3181" s="42">
        <f t="shared" si="160"/>
        <v>284.867124999</v>
      </c>
      <c r="H3181" s="43">
        <f t="shared" si="159"/>
        <v>94955.708333000002</v>
      </c>
      <c r="I3181" s="57" t="s">
        <v>7381</v>
      </c>
      <c r="J3181" s="58">
        <v>78</v>
      </c>
      <c r="K3181" s="58">
        <v>7406545.2499740003</v>
      </c>
      <c r="L3181" s="57" t="s">
        <v>7420</v>
      </c>
      <c r="M3181" s="57" t="s">
        <v>7418</v>
      </c>
      <c r="N3181" t="s">
        <v>10937</v>
      </c>
      <c r="O3181" s="1"/>
      <c r="P3181" s="1"/>
      <c r="Q3181" s="1"/>
      <c r="R3181" s="1"/>
      <c r="S3181" s="1"/>
      <c r="T3181" s="2">
        <v>78</v>
      </c>
      <c r="U3181" s="2">
        <f t="shared" si="161"/>
        <v>0</v>
      </c>
    </row>
    <row r="3182" spans="1:21" ht="15" x14ac:dyDescent="0.25">
      <c r="A3182" s="49" t="s">
        <v>6845</v>
      </c>
      <c r="B3182" s="50" t="s">
        <v>6361</v>
      </c>
      <c r="C3182" s="50" t="s">
        <v>6362</v>
      </c>
      <c r="D3182" s="57" t="s">
        <v>7378</v>
      </c>
      <c r="E3182" s="51">
        <v>10</v>
      </c>
      <c r="F3182" s="51">
        <v>200964.16</v>
      </c>
      <c r="G3182" s="42">
        <f t="shared" si="160"/>
        <v>7.7293907692307693</v>
      </c>
      <c r="H3182" s="43">
        <f t="shared" si="159"/>
        <v>20096.416000000001</v>
      </c>
      <c r="I3182" s="57" t="s">
        <v>7381</v>
      </c>
      <c r="J3182" s="58">
        <v>10</v>
      </c>
      <c r="K3182" s="58">
        <v>200964.16</v>
      </c>
      <c r="L3182" s="57" t="s">
        <v>7420</v>
      </c>
      <c r="M3182" s="57" t="s">
        <v>7418</v>
      </c>
      <c r="N3182" t="s">
        <v>10937</v>
      </c>
      <c r="O3182" s="1"/>
      <c r="P3182" s="1"/>
      <c r="Q3182" s="1"/>
      <c r="R3182" s="1"/>
      <c r="S3182" s="1"/>
      <c r="T3182" s="2">
        <v>10</v>
      </c>
      <c r="U3182" s="2">
        <f t="shared" si="161"/>
        <v>0</v>
      </c>
    </row>
    <row r="3183" spans="1:21" ht="15" x14ac:dyDescent="0.25">
      <c r="A3183" s="49" t="s">
        <v>6845</v>
      </c>
      <c r="B3183" s="50" t="s">
        <v>6363</v>
      </c>
      <c r="C3183" s="50" t="s">
        <v>6364</v>
      </c>
      <c r="D3183" s="57" t="s">
        <v>7378</v>
      </c>
      <c r="E3183" s="51">
        <v>9928</v>
      </c>
      <c r="F3183" s="51">
        <v>101248224.67957599</v>
      </c>
      <c r="G3183" s="42">
        <f t="shared" si="160"/>
        <v>3894.1624876759997</v>
      </c>
      <c r="H3183" s="43">
        <f t="shared" si="159"/>
        <v>10198.249866999999</v>
      </c>
      <c r="I3183" s="57" t="s">
        <v>7381</v>
      </c>
      <c r="J3183" s="58">
        <v>9928</v>
      </c>
      <c r="K3183" s="58">
        <v>101248224.67957601</v>
      </c>
      <c r="L3183" s="57" t="s">
        <v>7420</v>
      </c>
      <c r="M3183" s="57" t="s">
        <v>7418</v>
      </c>
      <c r="N3183" t="s">
        <v>10937</v>
      </c>
      <c r="O3183" s="1"/>
      <c r="P3183" s="1"/>
      <c r="Q3183" s="1"/>
      <c r="R3183" s="1"/>
      <c r="S3183" s="1"/>
      <c r="T3183" s="2">
        <v>9928</v>
      </c>
      <c r="U3183" s="2">
        <f t="shared" si="161"/>
        <v>0</v>
      </c>
    </row>
    <row r="3184" spans="1:21" ht="15" x14ac:dyDescent="0.25">
      <c r="A3184" s="49" t="s">
        <v>6845</v>
      </c>
      <c r="B3184" s="50" t="s">
        <v>6365</v>
      </c>
      <c r="C3184" s="50" t="s">
        <v>6366</v>
      </c>
      <c r="D3184" s="57" t="s">
        <v>7378</v>
      </c>
      <c r="E3184" s="51">
        <v>86</v>
      </c>
      <c r="F3184" s="51">
        <v>1867883.9199900001</v>
      </c>
      <c r="G3184" s="42">
        <f t="shared" si="160"/>
        <v>71.841689230384617</v>
      </c>
      <c r="H3184" s="43">
        <f t="shared" si="159"/>
        <v>21719.580465000003</v>
      </c>
      <c r="I3184" s="57" t="s">
        <v>7381</v>
      </c>
      <c r="J3184" s="58">
        <v>86</v>
      </c>
      <c r="K3184" s="58">
        <v>1867883.9199899998</v>
      </c>
      <c r="L3184" s="57" t="s">
        <v>7420</v>
      </c>
      <c r="M3184" s="57" t="s">
        <v>7418</v>
      </c>
      <c r="N3184" t="s">
        <v>10937</v>
      </c>
      <c r="O3184" s="1"/>
      <c r="P3184" s="1"/>
      <c r="Q3184" s="1"/>
      <c r="R3184" s="1"/>
      <c r="S3184" s="1"/>
      <c r="T3184" s="2">
        <v>86</v>
      </c>
      <c r="U3184" s="2">
        <f t="shared" si="161"/>
        <v>0</v>
      </c>
    </row>
    <row r="3185" spans="1:21" ht="15" x14ac:dyDescent="0.25">
      <c r="A3185" s="49" t="s">
        <v>6845</v>
      </c>
      <c r="B3185" s="50" t="s">
        <v>6367</v>
      </c>
      <c r="C3185" s="50" t="s">
        <v>6368</v>
      </c>
      <c r="D3185" s="57" t="s">
        <v>7378</v>
      </c>
      <c r="E3185" s="51">
        <v>175</v>
      </c>
      <c r="F3185" s="51">
        <v>2498968.1599750002</v>
      </c>
      <c r="G3185" s="42">
        <f t="shared" si="160"/>
        <v>96.114159999038463</v>
      </c>
      <c r="H3185" s="43">
        <f t="shared" si="159"/>
        <v>14279.818057</v>
      </c>
      <c r="I3185" s="57" t="s">
        <v>7381</v>
      </c>
      <c r="J3185" s="58">
        <v>175</v>
      </c>
      <c r="K3185" s="58">
        <v>2498968.1599750002</v>
      </c>
      <c r="L3185" s="57" t="s">
        <v>7420</v>
      </c>
      <c r="M3185" s="57" t="s">
        <v>7418</v>
      </c>
      <c r="N3185" t="s">
        <v>10937</v>
      </c>
      <c r="O3185" s="1"/>
      <c r="P3185" s="1"/>
      <c r="Q3185" s="1"/>
      <c r="R3185" s="1"/>
      <c r="S3185" s="1"/>
      <c r="T3185" s="2">
        <v>175</v>
      </c>
      <c r="U3185" s="2">
        <f t="shared" si="161"/>
        <v>0</v>
      </c>
    </row>
    <row r="3186" spans="1:21" ht="15" x14ac:dyDescent="0.25">
      <c r="A3186" s="49" t="s">
        <v>6845</v>
      </c>
      <c r="B3186" s="50" t="s">
        <v>6369</v>
      </c>
      <c r="C3186" s="50" t="s">
        <v>6370</v>
      </c>
      <c r="D3186" s="57" t="s">
        <v>7378</v>
      </c>
      <c r="E3186" s="51">
        <v>232</v>
      </c>
      <c r="F3186" s="51">
        <v>5335658.8201040002</v>
      </c>
      <c r="G3186" s="42">
        <f t="shared" si="160"/>
        <v>205.21764692707694</v>
      </c>
      <c r="H3186" s="43">
        <f t="shared" si="159"/>
        <v>22998.529397000002</v>
      </c>
      <c r="I3186" s="57" t="s">
        <v>7381</v>
      </c>
      <c r="J3186" s="58">
        <v>232</v>
      </c>
      <c r="K3186" s="58">
        <v>5335658.8201039992</v>
      </c>
      <c r="L3186" s="57" t="s">
        <v>7420</v>
      </c>
      <c r="M3186" s="57" t="s">
        <v>7418</v>
      </c>
      <c r="N3186" t="s">
        <v>10937</v>
      </c>
      <c r="O3186" s="1"/>
      <c r="P3186" s="1"/>
      <c r="Q3186" s="1"/>
      <c r="R3186" s="1"/>
      <c r="S3186" s="1"/>
      <c r="T3186" s="2">
        <v>232</v>
      </c>
      <c r="U3186" s="2">
        <f t="shared" si="161"/>
        <v>0</v>
      </c>
    </row>
    <row r="3187" spans="1:21" ht="15" x14ac:dyDescent="0.25">
      <c r="A3187" s="49" t="s">
        <v>6845</v>
      </c>
      <c r="B3187" s="50" t="s">
        <v>6371</v>
      </c>
      <c r="C3187" s="50" t="s">
        <v>6372</v>
      </c>
      <c r="D3187" s="57" t="s">
        <v>7378</v>
      </c>
      <c r="E3187" s="51">
        <v>240</v>
      </c>
      <c r="F3187" s="51">
        <v>5962241.1600000001</v>
      </c>
      <c r="G3187" s="42">
        <f t="shared" si="160"/>
        <v>229.31696769230768</v>
      </c>
      <c r="H3187" s="43">
        <f t="shared" si="159"/>
        <v>24842.6715</v>
      </c>
      <c r="I3187" s="57" t="s">
        <v>7381</v>
      </c>
      <c r="J3187" s="58">
        <v>240</v>
      </c>
      <c r="K3187" s="58">
        <v>5962241.1600000001</v>
      </c>
      <c r="L3187" s="57" t="s">
        <v>7420</v>
      </c>
      <c r="M3187" s="57" t="s">
        <v>7418</v>
      </c>
      <c r="N3187" t="s">
        <v>10937</v>
      </c>
      <c r="O3187" s="1"/>
      <c r="P3187" s="1"/>
      <c r="Q3187" s="1"/>
      <c r="R3187" s="1"/>
      <c r="S3187" s="1"/>
      <c r="T3187" s="2">
        <v>240</v>
      </c>
      <c r="U3187" s="2">
        <f t="shared" si="161"/>
        <v>0</v>
      </c>
    </row>
    <row r="3188" spans="1:21" ht="15" x14ac:dyDescent="0.25">
      <c r="A3188" s="49" t="s">
        <v>6845</v>
      </c>
      <c r="B3188" s="50" t="s">
        <v>6373</v>
      </c>
      <c r="C3188" s="50" t="s">
        <v>6374</v>
      </c>
      <c r="D3188" s="57" t="s">
        <v>7378</v>
      </c>
      <c r="E3188" s="51">
        <v>11</v>
      </c>
      <c r="F3188" s="51">
        <v>561446.58000199997</v>
      </c>
      <c r="G3188" s="42">
        <f t="shared" si="160"/>
        <v>21.594099230846155</v>
      </c>
      <c r="H3188" s="43">
        <f t="shared" si="159"/>
        <v>51040.598181999994</v>
      </c>
      <c r="I3188" s="57" t="s">
        <v>7381</v>
      </c>
      <c r="J3188" s="58">
        <v>11</v>
      </c>
      <c r="K3188" s="58">
        <v>561446.58000199997</v>
      </c>
      <c r="L3188" s="57" t="s">
        <v>7420</v>
      </c>
      <c r="M3188" s="57" t="s">
        <v>7418</v>
      </c>
      <c r="N3188" t="s">
        <v>10937</v>
      </c>
      <c r="O3188" s="1"/>
      <c r="P3188" s="1"/>
      <c r="Q3188" s="1"/>
      <c r="R3188" s="1"/>
      <c r="S3188" s="1"/>
      <c r="T3188" s="2">
        <v>11</v>
      </c>
      <c r="U3188" s="2">
        <f t="shared" si="161"/>
        <v>0</v>
      </c>
    </row>
    <row r="3189" spans="1:21" ht="15" x14ac:dyDescent="0.25">
      <c r="A3189" s="49" t="s">
        <v>6845</v>
      </c>
      <c r="B3189" s="50" t="s">
        <v>6375</v>
      </c>
      <c r="C3189" s="50" t="s">
        <v>6376</v>
      </c>
      <c r="D3189" s="57" t="s">
        <v>7378</v>
      </c>
      <c r="E3189" s="51">
        <v>110</v>
      </c>
      <c r="F3189" s="51">
        <v>1241948.5200100001</v>
      </c>
      <c r="G3189" s="42">
        <f t="shared" si="160"/>
        <v>47.767250769615387</v>
      </c>
      <c r="H3189" s="43">
        <f t="shared" si="159"/>
        <v>11290.441091000001</v>
      </c>
      <c r="I3189" s="57" t="s">
        <v>7381</v>
      </c>
      <c r="J3189" s="58">
        <v>110</v>
      </c>
      <c r="K3189" s="58">
        <v>1241948.5200100001</v>
      </c>
      <c r="L3189" s="57" t="s">
        <v>7420</v>
      </c>
      <c r="M3189" s="57" t="s">
        <v>7418</v>
      </c>
      <c r="N3189" t="s">
        <v>10937</v>
      </c>
      <c r="O3189" s="1"/>
      <c r="P3189" s="1"/>
      <c r="Q3189" s="1"/>
      <c r="R3189" s="1"/>
      <c r="S3189" s="1"/>
      <c r="T3189" s="2">
        <v>110</v>
      </c>
      <c r="U3189" s="2">
        <f t="shared" si="161"/>
        <v>0</v>
      </c>
    </row>
    <row r="3190" spans="1:21" ht="15" x14ac:dyDescent="0.25">
      <c r="A3190" s="49" t="s">
        <v>6845</v>
      </c>
      <c r="B3190" s="50" t="s">
        <v>6377</v>
      </c>
      <c r="C3190" s="50" t="s">
        <v>6378</v>
      </c>
      <c r="D3190" s="57" t="s">
        <v>7378</v>
      </c>
      <c r="E3190" s="51">
        <v>781</v>
      </c>
      <c r="F3190" s="51">
        <v>6222190.5296430001</v>
      </c>
      <c r="G3190" s="42">
        <f t="shared" si="160"/>
        <v>239.31502037088461</v>
      </c>
      <c r="H3190" s="43">
        <f t="shared" si="159"/>
        <v>7966.9533030000002</v>
      </c>
      <c r="I3190" s="57" t="s">
        <v>7381</v>
      </c>
      <c r="J3190" s="58">
        <v>781</v>
      </c>
      <c r="K3190" s="58">
        <v>6222190.5296430001</v>
      </c>
      <c r="L3190" s="57" t="s">
        <v>7420</v>
      </c>
      <c r="M3190" s="57" t="s">
        <v>7418</v>
      </c>
      <c r="N3190" t="s">
        <v>10937</v>
      </c>
      <c r="O3190" s="1"/>
      <c r="P3190" s="1"/>
      <c r="Q3190" s="1"/>
      <c r="R3190" s="1"/>
      <c r="S3190" s="1"/>
      <c r="T3190" s="2">
        <v>781</v>
      </c>
      <c r="U3190" s="2">
        <f t="shared" si="161"/>
        <v>0</v>
      </c>
    </row>
    <row r="3191" spans="1:21" ht="15" x14ac:dyDescent="0.25">
      <c r="A3191" s="49" t="s">
        <v>6845</v>
      </c>
      <c r="B3191" s="50" t="s">
        <v>6379</v>
      </c>
      <c r="C3191" s="50" t="s">
        <v>6380</v>
      </c>
      <c r="D3191" s="57" t="s">
        <v>7378</v>
      </c>
      <c r="E3191" s="51">
        <v>2320</v>
      </c>
      <c r="F3191" s="51">
        <v>27485896.2192</v>
      </c>
      <c r="G3191" s="42">
        <f t="shared" si="160"/>
        <v>1057.1498545846155</v>
      </c>
      <c r="H3191" s="43">
        <f t="shared" si="159"/>
        <v>11847.369060000001</v>
      </c>
      <c r="I3191" s="57" t="s">
        <v>7381</v>
      </c>
      <c r="J3191" s="58">
        <v>2320</v>
      </c>
      <c r="K3191" s="58">
        <v>27485896.219200004</v>
      </c>
      <c r="L3191" s="57" t="s">
        <v>7420</v>
      </c>
      <c r="M3191" s="57" t="s">
        <v>7418</v>
      </c>
      <c r="N3191" t="s">
        <v>10937</v>
      </c>
      <c r="O3191" s="1"/>
      <c r="P3191" s="1"/>
      <c r="Q3191" s="1"/>
      <c r="R3191" s="1"/>
      <c r="S3191" s="1"/>
      <c r="T3191" s="2">
        <v>2320</v>
      </c>
      <c r="U3191" s="2">
        <f t="shared" si="161"/>
        <v>0</v>
      </c>
    </row>
    <row r="3192" spans="1:21" ht="15" x14ac:dyDescent="0.25">
      <c r="A3192" s="49" t="s">
        <v>6845</v>
      </c>
      <c r="B3192" s="50" t="s">
        <v>6381</v>
      </c>
      <c r="C3192" s="50" t="s">
        <v>6382</v>
      </c>
      <c r="D3192" s="57" t="s">
        <v>7378</v>
      </c>
      <c r="E3192" s="51">
        <v>109</v>
      </c>
      <c r="F3192" s="51">
        <v>434668.81995099998</v>
      </c>
      <c r="G3192" s="42">
        <f t="shared" si="160"/>
        <v>16.718031536576923</v>
      </c>
      <c r="H3192" s="43">
        <f t="shared" si="159"/>
        <v>3987.787339</v>
      </c>
      <c r="I3192" s="57" t="s">
        <v>7381</v>
      </c>
      <c r="J3192" s="58">
        <v>109</v>
      </c>
      <c r="K3192" s="58">
        <v>434668.81995099998</v>
      </c>
      <c r="L3192" s="57" t="s">
        <v>7420</v>
      </c>
      <c r="M3192" s="57" t="s">
        <v>7418</v>
      </c>
      <c r="N3192" t="s">
        <v>10937</v>
      </c>
      <c r="O3192" s="1"/>
      <c r="P3192" s="1"/>
      <c r="Q3192" s="1"/>
      <c r="R3192" s="1"/>
      <c r="S3192" s="1"/>
      <c r="T3192" s="2">
        <v>109</v>
      </c>
      <c r="U3192" s="2">
        <f t="shared" si="161"/>
        <v>0</v>
      </c>
    </row>
    <row r="3193" spans="1:21" ht="15" x14ac:dyDescent="0.25">
      <c r="A3193" s="49" t="s">
        <v>6845</v>
      </c>
      <c r="B3193" s="50" t="s">
        <v>6383</v>
      </c>
      <c r="C3193" s="50" t="s">
        <v>6384</v>
      </c>
      <c r="D3193" s="57" t="s">
        <v>7378</v>
      </c>
      <c r="E3193" s="51">
        <v>18</v>
      </c>
      <c r="F3193" s="51">
        <v>416437.56</v>
      </c>
      <c r="G3193" s="42">
        <f t="shared" si="160"/>
        <v>16.016829230769229</v>
      </c>
      <c r="H3193" s="43">
        <f t="shared" si="159"/>
        <v>23135.42</v>
      </c>
      <c r="I3193" s="57" t="s">
        <v>7381</v>
      </c>
      <c r="J3193" s="58">
        <v>18</v>
      </c>
      <c r="K3193" s="58">
        <v>416437.55999999994</v>
      </c>
      <c r="L3193" s="57" t="s">
        <v>7420</v>
      </c>
      <c r="M3193" s="57" t="s">
        <v>7418</v>
      </c>
      <c r="N3193" t="s">
        <v>10937</v>
      </c>
      <c r="O3193" s="1"/>
      <c r="P3193" s="1"/>
      <c r="Q3193" s="1"/>
      <c r="R3193" s="1"/>
      <c r="S3193" s="1"/>
      <c r="T3193" s="2">
        <v>18</v>
      </c>
      <c r="U3193" s="2">
        <f t="shared" si="161"/>
        <v>0</v>
      </c>
    </row>
    <row r="3194" spans="1:21" ht="15" x14ac:dyDescent="0.25">
      <c r="A3194" s="49" t="s">
        <v>6845</v>
      </c>
      <c r="B3194" s="50" t="s">
        <v>6385</v>
      </c>
      <c r="C3194" s="50" t="s">
        <v>6386</v>
      </c>
      <c r="D3194" s="57" t="s">
        <v>7378</v>
      </c>
      <c r="E3194" s="51">
        <v>6463</v>
      </c>
      <c r="F3194" s="51">
        <v>190242693.96313399</v>
      </c>
      <c r="G3194" s="42">
        <f t="shared" si="160"/>
        <v>7317.0266908897693</v>
      </c>
      <c r="H3194" s="43">
        <f t="shared" si="159"/>
        <v>29435.663617999999</v>
      </c>
      <c r="I3194" s="57" t="s">
        <v>7381</v>
      </c>
      <c r="J3194" s="58">
        <v>6463</v>
      </c>
      <c r="K3194" s="58">
        <v>190242693.96313399</v>
      </c>
      <c r="L3194" s="57" t="s">
        <v>7420</v>
      </c>
      <c r="M3194" s="57" t="s">
        <v>7418</v>
      </c>
      <c r="N3194" t="s">
        <v>10937</v>
      </c>
      <c r="O3194" s="1"/>
      <c r="P3194" s="1"/>
      <c r="Q3194" s="1"/>
      <c r="R3194" s="1"/>
      <c r="S3194" s="1"/>
      <c r="T3194" s="2">
        <v>6463</v>
      </c>
      <c r="U3194" s="2">
        <f t="shared" si="161"/>
        <v>0</v>
      </c>
    </row>
    <row r="3195" spans="1:21" ht="15" x14ac:dyDescent="0.25">
      <c r="A3195" s="49" t="s">
        <v>6845</v>
      </c>
      <c r="B3195" s="50" t="s">
        <v>6387</v>
      </c>
      <c r="C3195" s="50" t="s">
        <v>6388</v>
      </c>
      <c r="D3195" s="57" t="s">
        <v>7378</v>
      </c>
      <c r="E3195" s="51">
        <v>11</v>
      </c>
      <c r="F3195" s="51">
        <v>8162646.8800029997</v>
      </c>
      <c r="G3195" s="42">
        <f t="shared" si="160"/>
        <v>313.94795692319229</v>
      </c>
      <c r="H3195" s="43">
        <f t="shared" si="159"/>
        <v>742058.80727300001</v>
      </c>
      <c r="I3195" s="57" t="s">
        <v>7381</v>
      </c>
      <c r="J3195" s="58">
        <v>11</v>
      </c>
      <c r="K3195" s="58">
        <v>8162646.8800029997</v>
      </c>
      <c r="L3195" s="57" t="s">
        <v>7420</v>
      </c>
      <c r="M3195" s="57" t="s">
        <v>7418</v>
      </c>
      <c r="N3195" t="s">
        <v>10937</v>
      </c>
      <c r="O3195" s="1"/>
      <c r="P3195" s="1"/>
      <c r="Q3195" s="1"/>
      <c r="R3195" s="1"/>
      <c r="S3195" s="1"/>
      <c r="T3195" s="2">
        <v>11</v>
      </c>
      <c r="U3195" s="2">
        <f t="shared" si="161"/>
        <v>0</v>
      </c>
    </row>
    <row r="3196" spans="1:21" ht="15" x14ac:dyDescent="0.25">
      <c r="A3196" s="49" t="s">
        <v>6845</v>
      </c>
      <c r="B3196" s="50" t="s">
        <v>6389</v>
      </c>
      <c r="C3196" s="50" t="s">
        <v>6390</v>
      </c>
      <c r="D3196" s="57" t="s">
        <v>7378</v>
      </c>
      <c r="E3196" s="51">
        <v>2363</v>
      </c>
      <c r="F3196" s="51">
        <v>60072852.980379999</v>
      </c>
      <c r="G3196" s="42">
        <f t="shared" si="160"/>
        <v>2310.4943453992305</v>
      </c>
      <c r="H3196" s="43">
        <f t="shared" si="159"/>
        <v>25422.28226</v>
      </c>
      <c r="I3196" s="57" t="s">
        <v>7381</v>
      </c>
      <c r="J3196" s="58">
        <v>2363</v>
      </c>
      <c r="K3196" s="58">
        <v>60072852.980379999</v>
      </c>
      <c r="L3196" s="57" t="s">
        <v>7420</v>
      </c>
      <c r="M3196" s="57" t="s">
        <v>7418</v>
      </c>
      <c r="N3196" t="s">
        <v>10937</v>
      </c>
      <c r="O3196" s="1"/>
      <c r="P3196" s="1"/>
      <c r="Q3196" s="1"/>
      <c r="R3196" s="1"/>
      <c r="S3196" s="1"/>
      <c r="T3196" s="2">
        <v>2363</v>
      </c>
      <c r="U3196" s="2">
        <f t="shared" si="161"/>
        <v>0</v>
      </c>
    </row>
    <row r="3197" spans="1:21" ht="15" x14ac:dyDescent="0.25">
      <c r="A3197" s="49" t="s">
        <v>6845</v>
      </c>
      <c r="B3197" s="50" t="s">
        <v>6391</v>
      </c>
      <c r="C3197" s="50" t="s">
        <v>6392</v>
      </c>
      <c r="D3197" s="57" t="s">
        <v>7378</v>
      </c>
      <c r="E3197" s="51">
        <v>1772</v>
      </c>
      <c r="F3197" s="51">
        <v>67735297.309303999</v>
      </c>
      <c r="G3197" s="42">
        <f t="shared" si="160"/>
        <v>2605.2037426655384</v>
      </c>
      <c r="H3197" s="43">
        <f t="shared" si="159"/>
        <v>38225.337081999998</v>
      </c>
      <c r="I3197" s="57" t="s">
        <v>7381</v>
      </c>
      <c r="J3197" s="58">
        <v>1772</v>
      </c>
      <c r="K3197" s="58">
        <v>67735297.309303999</v>
      </c>
      <c r="L3197" s="57" t="s">
        <v>7420</v>
      </c>
      <c r="M3197" s="57" t="s">
        <v>7418</v>
      </c>
      <c r="N3197" t="s">
        <v>10937</v>
      </c>
      <c r="O3197" s="1"/>
      <c r="P3197" s="1"/>
      <c r="Q3197" s="1"/>
      <c r="R3197" s="1"/>
      <c r="S3197" s="1"/>
      <c r="T3197" s="2">
        <v>1772</v>
      </c>
      <c r="U3197" s="2">
        <f t="shared" si="161"/>
        <v>0</v>
      </c>
    </row>
    <row r="3198" spans="1:21" ht="15" x14ac:dyDescent="0.25">
      <c r="A3198" s="49" t="s">
        <v>6845</v>
      </c>
      <c r="B3198" s="50" t="s">
        <v>6393</v>
      </c>
      <c r="C3198" s="50" t="s">
        <v>6394</v>
      </c>
      <c r="D3198" s="57" t="s">
        <v>7378</v>
      </c>
      <c r="E3198" s="51">
        <v>87</v>
      </c>
      <c r="F3198" s="51">
        <v>1493180.5500360001</v>
      </c>
      <c r="G3198" s="42">
        <f t="shared" si="160"/>
        <v>57.430021155230776</v>
      </c>
      <c r="H3198" s="43">
        <f t="shared" si="159"/>
        <v>17162.994828000003</v>
      </c>
      <c r="I3198" s="57" t="s">
        <v>7381</v>
      </c>
      <c r="J3198" s="58">
        <v>87</v>
      </c>
      <c r="K3198" s="58">
        <v>1493180.5500359999</v>
      </c>
      <c r="L3198" s="57" t="s">
        <v>7420</v>
      </c>
      <c r="M3198" s="57" t="s">
        <v>7418</v>
      </c>
      <c r="N3198" t="s">
        <v>10937</v>
      </c>
      <c r="O3198" s="1"/>
      <c r="P3198" s="1"/>
      <c r="Q3198" s="1"/>
      <c r="R3198" s="1"/>
      <c r="S3198" s="1"/>
      <c r="T3198" s="2">
        <v>87</v>
      </c>
      <c r="U3198" s="2">
        <f t="shared" si="161"/>
        <v>0</v>
      </c>
    </row>
    <row r="3199" spans="1:21" ht="15" x14ac:dyDescent="0.25">
      <c r="A3199" s="49" t="s">
        <v>6845</v>
      </c>
      <c r="B3199" s="50" t="s">
        <v>6395</v>
      </c>
      <c r="C3199" s="50" t="s">
        <v>6396</v>
      </c>
      <c r="D3199" s="57" t="s">
        <v>7378</v>
      </c>
      <c r="E3199" s="51">
        <v>36</v>
      </c>
      <c r="F3199" s="51">
        <v>490152.21998400002</v>
      </c>
      <c r="G3199" s="42">
        <f t="shared" si="160"/>
        <v>18.852008460923077</v>
      </c>
      <c r="H3199" s="43">
        <f t="shared" si="159"/>
        <v>13615.339444000001</v>
      </c>
      <c r="I3199" s="57" t="s">
        <v>7381</v>
      </c>
      <c r="J3199" s="58">
        <v>36</v>
      </c>
      <c r="K3199" s="58">
        <v>490152.21998399997</v>
      </c>
      <c r="L3199" s="57" t="s">
        <v>7420</v>
      </c>
      <c r="M3199" s="57" t="s">
        <v>7418</v>
      </c>
      <c r="N3199" t="s">
        <v>10937</v>
      </c>
      <c r="O3199" s="1"/>
      <c r="P3199" s="1"/>
      <c r="Q3199" s="1"/>
      <c r="R3199" s="1"/>
      <c r="S3199" s="1"/>
      <c r="T3199" s="2">
        <v>36</v>
      </c>
      <c r="U3199" s="2">
        <f t="shared" si="161"/>
        <v>0</v>
      </c>
    </row>
    <row r="3200" spans="1:21" ht="15" x14ac:dyDescent="0.25">
      <c r="A3200" s="49" t="s">
        <v>6845</v>
      </c>
      <c r="B3200" s="50" t="s">
        <v>6397</v>
      </c>
      <c r="C3200" s="50" t="s">
        <v>6398</v>
      </c>
      <c r="D3200" s="57" t="s">
        <v>7378</v>
      </c>
      <c r="E3200" s="51">
        <v>73</v>
      </c>
      <c r="F3200" s="51">
        <v>790961.31997499999</v>
      </c>
      <c r="G3200" s="42">
        <f t="shared" si="160"/>
        <v>30.42158922980769</v>
      </c>
      <c r="H3200" s="43">
        <f t="shared" si="159"/>
        <v>10835.086574999999</v>
      </c>
      <c r="I3200" s="57" t="s">
        <v>7381</v>
      </c>
      <c r="J3200" s="58">
        <v>73</v>
      </c>
      <c r="K3200" s="58">
        <v>790961.31997499999</v>
      </c>
      <c r="L3200" s="57" t="s">
        <v>7420</v>
      </c>
      <c r="M3200" s="57" t="s">
        <v>7418</v>
      </c>
      <c r="N3200" t="s">
        <v>10937</v>
      </c>
      <c r="O3200" s="1"/>
      <c r="P3200" s="1"/>
      <c r="Q3200" s="1"/>
      <c r="R3200" s="1"/>
      <c r="S3200" s="1"/>
      <c r="T3200" s="2">
        <v>73</v>
      </c>
      <c r="U3200" s="2">
        <f t="shared" si="161"/>
        <v>0</v>
      </c>
    </row>
    <row r="3201" spans="1:21" ht="15" x14ac:dyDescent="0.25">
      <c r="A3201" s="49" t="s">
        <v>6845</v>
      </c>
      <c r="B3201" s="50" t="s">
        <v>6399</v>
      </c>
      <c r="C3201" s="50" t="s">
        <v>6400</v>
      </c>
      <c r="D3201" s="57" t="s">
        <v>7378</v>
      </c>
      <c r="E3201" s="51">
        <v>11</v>
      </c>
      <c r="F3201" s="51">
        <v>123297.36999799999</v>
      </c>
      <c r="G3201" s="42">
        <f t="shared" si="160"/>
        <v>4.7422065383846155</v>
      </c>
      <c r="H3201" s="43">
        <f t="shared" si="159"/>
        <v>11208.851817999999</v>
      </c>
      <c r="I3201" s="57" t="s">
        <v>7381</v>
      </c>
      <c r="J3201" s="58">
        <v>11</v>
      </c>
      <c r="K3201" s="58">
        <v>123297.36999799999</v>
      </c>
      <c r="L3201" s="57" t="s">
        <v>7420</v>
      </c>
      <c r="M3201" s="57" t="s">
        <v>7418</v>
      </c>
      <c r="N3201" t="s">
        <v>10937</v>
      </c>
      <c r="O3201" s="1"/>
      <c r="P3201" s="1"/>
      <c r="Q3201" s="1"/>
      <c r="R3201" s="1"/>
      <c r="S3201" s="1"/>
      <c r="T3201" s="2">
        <v>11</v>
      </c>
      <c r="U3201" s="2">
        <f t="shared" si="161"/>
        <v>0</v>
      </c>
    </row>
    <row r="3202" spans="1:21" ht="15" x14ac:dyDescent="0.25">
      <c r="A3202" s="49" t="s">
        <v>6845</v>
      </c>
      <c r="B3202" s="50" t="s">
        <v>6401</v>
      </c>
      <c r="C3202" s="50" t="s">
        <v>6402</v>
      </c>
      <c r="D3202" s="57" t="s">
        <v>7378</v>
      </c>
      <c r="E3202" s="51">
        <v>1506</v>
      </c>
      <c r="F3202" s="51">
        <v>13862592.220578</v>
      </c>
      <c r="G3202" s="42">
        <f t="shared" si="160"/>
        <v>533.17662386838458</v>
      </c>
      <c r="H3202" s="43">
        <f t="shared" si="159"/>
        <v>9204.9085130000003</v>
      </c>
      <c r="I3202" s="57" t="s">
        <v>7381</v>
      </c>
      <c r="J3202" s="58">
        <v>1506</v>
      </c>
      <c r="K3202" s="58">
        <v>13862592.220578</v>
      </c>
      <c r="L3202" s="57" t="s">
        <v>7420</v>
      </c>
      <c r="M3202" s="57" t="s">
        <v>7418</v>
      </c>
      <c r="N3202" t="s">
        <v>10937</v>
      </c>
      <c r="O3202" s="1"/>
      <c r="P3202" s="1"/>
      <c r="Q3202" s="1"/>
      <c r="R3202" s="1"/>
      <c r="S3202" s="1"/>
      <c r="T3202" s="2">
        <v>1506</v>
      </c>
      <c r="U3202" s="2">
        <f t="shared" si="161"/>
        <v>0</v>
      </c>
    </row>
    <row r="3203" spans="1:21" ht="15" x14ac:dyDescent="0.25">
      <c r="A3203" s="49" t="s">
        <v>6845</v>
      </c>
      <c r="B3203" s="50" t="s">
        <v>6403</v>
      </c>
      <c r="C3203" s="50" t="s">
        <v>6404</v>
      </c>
      <c r="D3203" s="57" t="s">
        <v>7378</v>
      </c>
      <c r="E3203" s="51">
        <v>587</v>
      </c>
      <c r="F3203" s="51">
        <v>6405231.8800649997</v>
      </c>
      <c r="G3203" s="42">
        <f t="shared" si="160"/>
        <v>246.3550723101923</v>
      </c>
      <c r="H3203" s="43">
        <f t="shared" si="159"/>
        <v>10911.808994999999</v>
      </c>
      <c r="I3203" s="57" t="s">
        <v>7381</v>
      </c>
      <c r="J3203" s="58">
        <v>587</v>
      </c>
      <c r="K3203" s="58">
        <v>6405231.8800649997</v>
      </c>
      <c r="L3203" s="57" t="s">
        <v>7420</v>
      </c>
      <c r="M3203" s="57" t="s">
        <v>7418</v>
      </c>
      <c r="N3203" t="s">
        <v>10937</v>
      </c>
      <c r="O3203" s="1"/>
      <c r="P3203" s="1"/>
      <c r="Q3203" s="1"/>
      <c r="R3203" s="1"/>
      <c r="S3203" s="1"/>
      <c r="T3203" s="2">
        <v>587</v>
      </c>
      <c r="U3203" s="2">
        <f t="shared" si="161"/>
        <v>0</v>
      </c>
    </row>
    <row r="3204" spans="1:21" ht="15" x14ac:dyDescent="0.25">
      <c r="A3204" s="49" t="s">
        <v>6845</v>
      </c>
      <c r="B3204" s="50" t="s">
        <v>6405</v>
      </c>
      <c r="C3204" s="50" t="s">
        <v>6406</v>
      </c>
      <c r="D3204" s="57" t="s">
        <v>7378</v>
      </c>
      <c r="E3204" s="51">
        <v>2234</v>
      </c>
      <c r="F3204" s="51">
        <v>19141234.839807998</v>
      </c>
      <c r="G3204" s="42">
        <f t="shared" si="160"/>
        <v>736.20133999261532</v>
      </c>
      <c r="H3204" s="43">
        <f t="shared" si="159"/>
        <v>8568.1445119999989</v>
      </c>
      <c r="I3204" s="57" t="s">
        <v>7381</v>
      </c>
      <c r="J3204" s="58">
        <v>2234</v>
      </c>
      <c r="K3204" s="58">
        <v>19141234.839808002</v>
      </c>
      <c r="L3204" s="57" t="s">
        <v>7420</v>
      </c>
      <c r="M3204" s="57" t="s">
        <v>7418</v>
      </c>
      <c r="N3204" t="s">
        <v>10937</v>
      </c>
      <c r="O3204" s="1"/>
      <c r="P3204" s="1"/>
      <c r="Q3204" s="1"/>
      <c r="R3204" s="1"/>
      <c r="S3204" s="1"/>
      <c r="T3204" s="2">
        <v>2234</v>
      </c>
      <c r="U3204" s="2">
        <f t="shared" si="161"/>
        <v>0</v>
      </c>
    </row>
    <row r="3205" spans="1:21" ht="15" x14ac:dyDescent="0.25">
      <c r="A3205" s="49" t="s">
        <v>6845</v>
      </c>
      <c r="B3205" s="50" t="s">
        <v>6407</v>
      </c>
      <c r="C3205" s="50" t="s">
        <v>6408</v>
      </c>
      <c r="D3205" s="57" t="s">
        <v>7378</v>
      </c>
      <c r="E3205" s="51">
        <v>131</v>
      </c>
      <c r="F3205" s="51">
        <v>1261915.619984</v>
      </c>
      <c r="G3205" s="42">
        <f t="shared" si="160"/>
        <v>48.53521615323077</v>
      </c>
      <c r="H3205" s="43">
        <f t="shared" ref="H3205:H3268" si="162">IFERROR(F3205/E3205,0)</f>
        <v>9632.9436640000004</v>
      </c>
      <c r="I3205" s="57" t="s">
        <v>7381</v>
      </c>
      <c r="J3205" s="58">
        <v>131</v>
      </c>
      <c r="K3205" s="58">
        <v>1261915.619984</v>
      </c>
      <c r="L3205" s="57" t="s">
        <v>7420</v>
      </c>
      <c r="M3205" s="57" t="s">
        <v>7418</v>
      </c>
      <c r="N3205" t="s">
        <v>10937</v>
      </c>
      <c r="O3205" s="1"/>
      <c r="P3205" s="1"/>
      <c r="Q3205" s="1"/>
      <c r="R3205" s="1"/>
      <c r="S3205" s="1"/>
      <c r="T3205" s="2">
        <v>131</v>
      </c>
      <c r="U3205" s="2">
        <f t="shared" si="161"/>
        <v>0</v>
      </c>
    </row>
    <row r="3206" spans="1:21" ht="15" x14ac:dyDescent="0.25">
      <c r="A3206" s="49" t="s">
        <v>6845</v>
      </c>
      <c r="B3206" s="50" t="s">
        <v>6409</v>
      </c>
      <c r="C3206" s="50" t="s">
        <v>6410</v>
      </c>
      <c r="D3206" s="57" t="s">
        <v>7378</v>
      </c>
      <c r="E3206" s="51">
        <v>61</v>
      </c>
      <c r="F3206" s="51">
        <v>608136.00000300002</v>
      </c>
      <c r="G3206" s="42">
        <f t="shared" ref="G3206:G3269" si="163">+F3206/$G$1</f>
        <v>23.389846153961539</v>
      </c>
      <c r="H3206" s="43">
        <f t="shared" si="162"/>
        <v>9969.4426230000008</v>
      </c>
      <c r="I3206" s="57" t="s">
        <v>7381</v>
      </c>
      <c r="J3206" s="58">
        <v>61</v>
      </c>
      <c r="K3206" s="58">
        <v>608136.00000300002</v>
      </c>
      <c r="L3206" s="57" t="s">
        <v>7420</v>
      </c>
      <c r="M3206" s="57" t="s">
        <v>7418</v>
      </c>
      <c r="N3206" t="s">
        <v>10937</v>
      </c>
      <c r="O3206" s="1"/>
      <c r="P3206" s="1"/>
      <c r="Q3206" s="1"/>
      <c r="R3206" s="1"/>
      <c r="S3206" s="1"/>
      <c r="T3206" s="2">
        <v>61</v>
      </c>
      <c r="U3206" s="2">
        <f t="shared" ref="U3206:U3269" si="164">+E3206-T3206</f>
        <v>0</v>
      </c>
    </row>
    <row r="3207" spans="1:21" ht="15" x14ac:dyDescent="0.25">
      <c r="A3207" s="49" t="s">
        <v>6845</v>
      </c>
      <c r="B3207" s="50" t="s">
        <v>6411</v>
      </c>
      <c r="C3207" s="50" t="s">
        <v>6412</v>
      </c>
      <c r="D3207" s="57" t="s">
        <v>7378</v>
      </c>
      <c r="E3207" s="51">
        <v>72</v>
      </c>
      <c r="F3207" s="51">
        <v>1928874.659976</v>
      </c>
      <c r="G3207" s="42">
        <f t="shared" si="163"/>
        <v>74.187486922153852</v>
      </c>
      <c r="H3207" s="43">
        <f t="shared" si="162"/>
        <v>26789.925833000001</v>
      </c>
      <c r="I3207" s="57" t="s">
        <v>7381</v>
      </c>
      <c r="J3207" s="58">
        <v>72</v>
      </c>
      <c r="K3207" s="58">
        <v>1928874.659976</v>
      </c>
      <c r="L3207" s="57" t="s">
        <v>7420</v>
      </c>
      <c r="M3207" s="57" t="s">
        <v>7418</v>
      </c>
      <c r="N3207" t="s">
        <v>10937</v>
      </c>
      <c r="O3207" s="1"/>
      <c r="P3207" s="1"/>
      <c r="Q3207" s="1"/>
      <c r="R3207" s="1"/>
      <c r="S3207" s="1"/>
      <c r="T3207" s="2">
        <v>72</v>
      </c>
      <c r="U3207" s="2">
        <f t="shared" si="164"/>
        <v>0</v>
      </c>
    </row>
    <row r="3208" spans="1:21" ht="15" x14ac:dyDescent="0.25">
      <c r="A3208" s="49" t="s">
        <v>6845</v>
      </c>
      <c r="B3208" s="50" t="s">
        <v>6413</v>
      </c>
      <c r="C3208" s="50" t="s">
        <v>6414</v>
      </c>
      <c r="D3208" s="57" t="s">
        <v>7378</v>
      </c>
      <c r="E3208" s="51">
        <v>278</v>
      </c>
      <c r="F3208" s="51">
        <v>4078219.6499680001</v>
      </c>
      <c r="G3208" s="42">
        <f t="shared" si="163"/>
        <v>156.85460192184615</v>
      </c>
      <c r="H3208" s="43">
        <f t="shared" si="162"/>
        <v>14669.854856</v>
      </c>
      <c r="I3208" s="57" t="s">
        <v>7381</v>
      </c>
      <c r="J3208" s="58">
        <v>278</v>
      </c>
      <c r="K3208" s="58">
        <v>4078219.6499680001</v>
      </c>
      <c r="L3208" s="57" t="s">
        <v>7420</v>
      </c>
      <c r="M3208" s="57" t="s">
        <v>7418</v>
      </c>
      <c r="N3208" t="s">
        <v>10937</v>
      </c>
      <c r="O3208" s="1"/>
      <c r="P3208" s="1"/>
      <c r="Q3208" s="1"/>
      <c r="R3208" s="1"/>
      <c r="S3208" s="1"/>
      <c r="T3208" s="2">
        <v>278</v>
      </c>
      <c r="U3208" s="2">
        <f t="shared" si="164"/>
        <v>0</v>
      </c>
    </row>
    <row r="3209" spans="1:21" ht="15" x14ac:dyDescent="0.25">
      <c r="A3209" s="49" t="s">
        <v>6845</v>
      </c>
      <c r="B3209" s="50" t="s">
        <v>6415</v>
      </c>
      <c r="C3209" s="50" t="s">
        <v>6416</v>
      </c>
      <c r="D3209" s="57" t="s">
        <v>7378</v>
      </c>
      <c r="E3209" s="51">
        <v>1741</v>
      </c>
      <c r="F3209" s="51">
        <v>14876724.339995001</v>
      </c>
      <c r="G3209" s="42">
        <f t="shared" si="163"/>
        <v>572.18170538442314</v>
      </c>
      <c r="H3209" s="43">
        <f t="shared" si="162"/>
        <v>8544.9306950000009</v>
      </c>
      <c r="I3209" s="57" t="s">
        <v>7381</v>
      </c>
      <c r="J3209" s="58">
        <v>1741</v>
      </c>
      <c r="K3209" s="58">
        <v>14876724.339994999</v>
      </c>
      <c r="L3209" s="57" t="s">
        <v>7420</v>
      </c>
      <c r="M3209" s="57" t="s">
        <v>7418</v>
      </c>
      <c r="N3209" t="s">
        <v>10937</v>
      </c>
      <c r="O3209" s="1"/>
      <c r="P3209" s="1"/>
      <c r="Q3209" s="1"/>
      <c r="R3209" s="1"/>
      <c r="S3209" s="1"/>
      <c r="T3209" s="2">
        <v>1741</v>
      </c>
      <c r="U3209" s="2">
        <f t="shared" si="164"/>
        <v>0</v>
      </c>
    </row>
    <row r="3210" spans="1:21" ht="15" x14ac:dyDescent="0.25">
      <c r="A3210" s="49" t="s">
        <v>6845</v>
      </c>
      <c r="B3210" s="50" t="s">
        <v>6417</v>
      </c>
      <c r="C3210" s="50" t="s">
        <v>6418</v>
      </c>
      <c r="D3210" s="57" t="s">
        <v>7378</v>
      </c>
      <c r="E3210" s="51">
        <v>187</v>
      </c>
      <c r="F3210" s="51">
        <v>1614270.22009</v>
      </c>
      <c r="G3210" s="42">
        <f t="shared" si="163"/>
        <v>62.08731615730769</v>
      </c>
      <c r="H3210" s="43">
        <f t="shared" si="162"/>
        <v>8632.4610699999994</v>
      </c>
      <c r="I3210" s="57" t="s">
        <v>7381</v>
      </c>
      <c r="J3210" s="58">
        <v>187</v>
      </c>
      <c r="K3210" s="58">
        <v>1614270.22009</v>
      </c>
      <c r="L3210" s="57" t="s">
        <v>7420</v>
      </c>
      <c r="M3210" s="57" t="s">
        <v>7418</v>
      </c>
      <c r="N3210" t="s">
        <v>10937</v>
      </c>
      <c r="O3210" s="1"/>
      <c r="P3210" s="1"/>
      <c r="Q3210" s="1"/>
      <c r="R3210" s="1"/>
      <c r="S3210" s="1"/>
      <c r="T3210" s="2">
        <v>187</v>
      </c>
      <c r="U3210" s="2">
        <f t="shared" si="164"/>
        <v>0</v>
      </c>
    </row>
    <row r="3211" spans="1:21" ht="15" x14ac:dyDescent="0.25">
      <c r="A3211" s="49" t="s">
        <v>6845</v>
      </c>
      <c r="B3211" s="50" t="s">
        <v>6419</v>
      </c>
      <c r="C3211" s="50" t="s">
        <v>6420</v>
      </c>
      <c r="D3211" s="57" t="s">
        <v>7378</v>
      </c>
      <c r="E3211" s="51">
        <v>237</v>
      </c>
      <c r="F3211" s="51">
        <v>2334819.1000080002</v>
      </c>
      <c r="G3211" s="42">
        <f t="shared" si="163"/>
        <v>89.800734615692321</v>
      </c>
      <c r="H3211" s="43">
        <f t="shared" si="162"/>
        <v>9851.5573840000015</v>
      </c>
      <c r="I3211" s="57" t="s">
        <v>7381</v>
      </c>
      <c r="J3211" s="58">
        <v>237</v>
      </c>
      <c r="K3211" s="58">
        <v>2334819.1000080002</v>
      </c>
      <c r="L3211" s="57" t="s">
        <v>7420</v>
      </c>
      <c r="M3211" s="57" t="s">
        <v>7418</v>
      </c>
      <c r="N3211" t="s">
        <v>10937</v>
      </c>
      <c r="O3211" s="1"/>
      <c r="P3211" s="1"/>
      <c r="Q3211" s="1"/>
      <c r="R3211" s="1"/>
      <c r="S3211" s="1"/>
      <c r="T3211" s="2">
        <v>237</v>
      </c>
      <c r="U3211" s="2">
        <f t="shared" si="164"/>
        <v>0</v>
      </c>
    </row>
    <row r="3212" spans="1:21" ht="15" x14ac:dyDescent="0.25">
      <c r="A3212" s="49" t="s">
        <v>6845</v>
      </c>
      <c r="B3212" s="50" t="s">
        <v>6421</v>
      </c>
      <c r="C3212" s="50" t="s">
        <v>6422</v>
      </c>
      <c r="D3212" s="57" t="s">
        <v>7378</v>
      </c>
      <c r="E3212" s="51">
        <v>74</v>
      </c>
      <c r="F3212" s="51">
        <v>346073.15997600002</v>
      </c>
      <c r="G3212" s="42">
        <f t="shared" si="163"/>
        <v>13.310506152923077</v>
      </c>
      <c r="H3212" s="43">
        <f t="shared" si="162"/>
        <v>4676.6643240000003</v>
      </c>
      <c r="I3212" s="57" t="s">
        <v>7381</v>
      </c>
      <c r="J3212" s="58">
        <v>74</v>
      </c>
      <c r="K3212" s="58">
        <v>346073.15997600002</v>
      </c>
      <c r="L3212" s="57" t="s">
        <v>7420</v>
      </c>
      <c r="M3212" s="57" t="s">
        <v>7418</v>
      </c>
      <c r="N3212" t="s">
        <v>10937</v>
      </c>
      <c r="O3212" s="1"/>
      <c r="P3212" s="1"/>
      <c r="Q3212" s="1"/>
      <c r="R3212" s="1"/>
      <c r="S3212" s="1"/>
      <c r="T3212" s="2">
        <v>74</v>
      </c>
      <c r="U3212" s="2">
        <f t="shared" si="164"/>
        <v>0</v>
      </c>
    </row>
    <row r="3213" spans="1:21" ht="15" x14ac:dyDescent="0.25">
      <c r="A3213" s="49" t="s">
        <v>6845</v>
      </c>
      <c r="B3213" s="50" t="s">
        <v>6423</v>
      </c>
      <c r="C3213" s="50" t="s">
        <v>6424</v>
      </c>
      <c r="D3213" s="57" t="s">
        <v>7378</v>
      </c>
      <c r="E3213" s="51">
        <v>25</v>
      </c>
      <c r="F3213" s="51">
        <v>220365.27</v>
      </c>
      <c r="G3213" s="42">
        <f t="shared" si="163"/>
        <v>8.4755873076923081</v>
      </c>
      <c r="H3213" s="43">
        <f t="shared" si="162"/>
        <v>8814.6108000000004</v>
      </c>
      <c r="I3213" s="57" t="s">
        <v>7381</v>
      </c>
      <c r="J3213" s="58">
        <v>25</v>
      </c>
      <c r="K3213" s="58">
        <v>220365.27000000002</v>
      </c>
      <c r="L3213" s="57" t="s">
        <v>7420</v>
      </c>
      <c r="M3213" s="57" t="s">
        <v>7418</v>
      </c>
      <c r="N3213" t="s">
        <v>10937</v>
      </c>
      <c r="O3213" s="1"/>
      <c r="P3213" s="1"/>
      <c r="Q3213" s="1"/>
      <c r="R3213" s="1"/>
      <c r="S3213" s="1"/>
      <c r="T3213" s="2">
        <v>25</v>
      </c>
      <c r="U3213" s="2">
        <f t="shared" si="164"/>
        <v>0</v>
      </c>
    </row>
    <row r="3214" spans="1:21" ht="15" x14ac:dyDescent="0.25">
      <c r="A3214" s="49" t="s">
        <v>6845</v>
      </c>
      <c r="B3214" s="50" t="s">
        <v>6425</v>
      </c>
      <c r="C3214" s="50" t="s">
        <v>6426</v>
      </c>
      <c r="D3214" s="57" t="s">
        <v>7378</v>
      </c>
      <c r="E3214" s="51">
        <v>42</v>
      </c>
      <c r="F3214" s="51">
        <v>464740.90000800003</v>
      </c>
      <c r="G3214" s="42">
        <f t="shared" si="163"/>
        <v>17.874650000307692</v>
      </c>
      <c r="H3214" s="43">
        <f t="shared" si="162"/>
        <v>11065.259524000001</v>
      </c>
      <c r="I3214" s="57" t="s">
        <v>7381</v>
      </c>
      <c r="J3214" s="58">
        <v>42</v>
      </c>
      <c r="K3214" s="58">
        <v>464740.90000799997</v>
      </c>
      <c r="L3214" s="57" t="s">
        <v>7420</v>
      </c>
      <c r="M3214" s="57" t="s">
        <v>7418</v>
      </c>
      <c r="N3214" t="s">
        <v>10937</v>
      </c>
      <c r="O3214" s="1"/>
      <c r="P3214" s="1"/>
      <c r="Q3214" s="1"/>
      <c r="R3214" s="1"/>
      <c r="S3214" s="1"/>
      <c r="T3214" s="2">
        <v>42</v>
      </c>
      <c r="U3214" s="2">
        <f t="shared" si="164"/>
        <v>0</v>
      </c>
    </row>
    <row r="3215" spans="1:21" ht="15" x14ac:dyDescent="0.25">
      <c r="A3215" s="49" t="s">
        <v>6845</v>
      </c>
      <c r="B3215" s="50" t="s">
        <v>6427</v>
      </c>
      <c r="C3215" s="50" t="s">
        <v>6428</v>
      </c>
      <c r="D3215" s="57" t="s">
        <v>7378</v>
      </c>
      <c r="E3215" s="51">
        <v>236</v>
      </c>
      <c r="F3215" s="51">
        <v>2071950.780088</v>
      </c>
      <c r="G3215" s="42">
        <f t="shared" si="163"/>
        <v>79.690414618769225</v>
      </c>
      <c r="H3215" s="43">
        <f t="shared" si="162"/>
        <v>8779.4524579999998</v>
      </c>
      <c r="I3215" s="57" t="s">
        <v>7381</v>
      </c>
      <c r="J3215" s="58">
        <v>236</v>
      </c>
      <c r="K3215" s="58">
        <v>2071950.780088</v>
      </c>
      <c r="L3215" s="57" t="s">
        <v>7420</v>
      </c>
      <c r="M3215" s="57" t="s">
        <v>7418</v>
      </c>
      <c r="N3215" t="s">
        <v>10937</v>
      </c>
      <c r="O3215" s="1"/>
      <c r="P3215" s="1"/>
      <c r="Q3215" s="1"/>
      <c r="R3215" s="1"/>
      <c r="S3215" s="1"/>
      <c r="T3215" s="2">
        <v>236</v>
      </c>
      <c r="U3215" s="2">
        <f t="shared" si="164"/>
        <v>0</v>
      </c>
    </row>
    <row r="3216" spans="1:21" ht="15" x14ac:dyDescent="0.25">
      <c r="A3216" s="49" t="s">
        <v>6845</v>
      </c>
      <c r="B3216" s="50" t="s">
        <v>6429</v>
      </c>
      <c r="C3216" s="50" t="s">
        <v>6430</v>
      </c>
      <c r="D3216" s="57" t="s">
        <v>7378</v>
      </c>
      <c r="E3216" s="51">
        <v>126</v>
      </c>
      <c r="F3216" s="51">
        <v>1147422.8399759999</v>
      </c>
      <c r="G3216" s="42">
        <f t="shared" si="163"/>
        <v>44.131647691384615</v>
      </c>
      <c r="H3216" s="43">
        <f t="shared" si="162"/>
        <v>9106.5304759999999</v>
      </c>
      <c r="I3216" s="57" t="s">
        <v>7381</v>
      </c>
      <c r="J3216" s="58">
        <v>126</v>
      </c>
      <c r="K3216" s="58">
        <v>1147422.8399759999</v>
      </c>
      <c r="L3216" s="57" t="s">
        <v>7420</v>
      </c>
      <c r="M3216" s="57" t="s">
        <v>7418</v>
      </c>
      <c r="N3216" t="s">
        <v>10937</v>
      </c>
      <c r="O3216" s="1"/>
      <c r="P3216" s="1"/>
      <c r="Q3216" s="1"/>
      <c r="R3216" s="1"/>
      <c r="S3216" s="1"/>
      <c r="T3216" s="2">
        <v>126</v>
      </c>
      <c r="U3216" s="2">
        <f t="shared" si="164"/>
        <v>0</v>
      </c>
    </row>
    <row r="3217" spans="1:21" ht="15" x14ac:dyDescent="0.25">
      <c r="A3217" s="49" t="s">
        <v>6845</v>
      </c>
      <c r="B3217" s="50" t="s">
        <v>6431</v>
      </c>
      <c r="C3217" s="50" t="s">
        <v>6432</v>
      </c>
      <c r="D3217" s="57" t="s">
        <v>7378</v>
      </c>
      <c r="E3217" s="51">
        <v>89</v>
      </c>
      <c r="F3217" s="51">
        <v>1040920.460034</v>
      </c>
      <c r="G3217" s="42">
        <f t="shared" si="163"/>
        <v>40.035402308999998</v>
      </c>
      <c r="H3217" s="43">
        <f t="shared" si="162"/>
        <v>11695.735505999999</v>
      </c>
      <c r="I3217" s="57" t="s">
        <v>7381</v>
      </c>
      <c r="J3217" s="58">
        <v>89</v>
      </c>
      <c r="K3217" s="58">
        <v>1040920.4600340001</v>
      </c>
      <c r="L3217" s="57" t="s">
        <v>7420</v>
      </c>
      <c r="M3217" s="57" t="s">
        <v>7418</v>
      </c>
      <c r="N3217" t="s">
        <v>10937</v>
      </c>
      <c r="O3217" s="1"/>
      <c r="P3217" s="1"/>
      <c r="Q3217" s="1"/>
      <c r="R3217" s="1"/>
      <c r="S3217" s="1"/>
      <c r="T3217" s="2">
        <v>89</v>
      </c>
      <c r="U3217" s="2">
        <f t="shared" si="164"/>
        <v>0</v>
      </c>
    </row>
    <row r="3218" spans="1:21" ht="15" x14ac:dyDescent="0.25">
      <c r="A3218" s="49" t="s">
        <v>6845</v>
      </c>
      <c r="B3218" s="50" t="s">
        <v>6433</v>
      </c>
      <c r="C3218" s="50" t="s">
        <v>6434</v>
      </c>
      <c r="D3218" s="57" t="s">
        <v>7378</v>
      </c>
      <c r="E3218" s="51">
        <v>110</v>
      </c>
      <c r="F3218" s="51">
        <v>953268.01998999994</v>
      </c>
      <c r="G3218" s="42">
        <f t="shared" si="163"/>
        <v>36.664154615000001</v>
      </c>
      <c r="H3218" s="43">
        <f t="shared" si="162"/>
        <v>8666.0729089999986</v>
      </c>
      <c r="I3218" s="57" t="s">
        <v>7381</v>
      </c>
      <c r="J3218" s="58">
        <v>110</v>
      </c>
      <c r="K3218" s="58">
        <v>953268.01999000006</v>
      </c>
      <c r="L3218" s="57" t="s">
        <v>7420</v>
      </c>
      <c r="M3218" s="57" t="s">
        <v>7418</v>
      </c>
      <c r="N3218" t="s">
        <v>10937</v>
      </c>
      <c r="O3218" s="1"/>
      <c r="P3218" s="1"/>
      <c r="Q3218" s="1"/>
      <c r="R3218" s="1"/>
      <c r="S3218" s="1"/>
      <c r="T3218" s="2">
        <v>110</v>
      </c>
      <c r="U3218" s="2">
        <f t="shared" si="164"/>
        <v>0</v>
      </c>
    </row>
    <row r="3219" spans="1:21" ht="15" x14ac:dyDescent="0.25">
      <c r="A3219" s="49" t="s">
        <v>6845</v>
      </c>
      <c r="B3219" s="50" t="s">
        <v>6435</v>
      </c>
      <c r="C3219" s="50" t="s">
        <v>6436</v>
      </c>
      <c r="D3219" s="57" t="s">
        <v>7378</v>
      </c>
      <c r="E3219" s="51">
        <v>95</v>
      </c>
      <c r="F3219" s="51">
        <v>826581.85997999995</v>
      </c>
      <c r="G3219" s="42">
        <f t="shared" si="163"/>
        <v>31.791609999230769</v>
      </c>
      <c r="H3219" s="43">
        <f t="shared" si="162"/>
        <v>8700.8616839999995</v>
      </c>
      <c r="I3219" s="57" t="s">
        <v>7381</v>
      </c>
      <c r="J3219" s="58">
        <v>95</v>
      </c>
      <c r="K3219" s="58">
        <v>826581.85997999995</v>
      </c>
      <c r="L3219" s="57" t="s">
        <v>7420</v>
      </c>
      <c r="M3219" s="57" t="s">
        <v>7418</v>
      </c>
      <c r="N3219" t="s">
        <v>10937</v>
      </c>
      <c r="O3219" s="1"/>
      <c r="P3219" s="1"/>
      <c r="Q3219" s="1"/>
      <c r="R3219" s="1"/>
      <c r="S3219" s="1"/>
      <c r="T3219" s="2">
        <v>95</v>
      </c>
      <c r="U3219" s="2">
        <f t="shared" si="164"/>
        <v>0</v>
      </c>
    </row>
    <row r="3220" spans="1:21" ht="15" x14ac:dyDescent="0.25">
      <c r="A3220" s="49" t="s">
        <v>6845</v>
      </c>
      <c r="B3220" s="50" t="s">
        <v>6437</v>
      </c>
      <c r="C3220" s="50" t="s">
        <v>6438</v>
      </c>
      <c r="D3220" s="57" t="s">
        <v>7378</v>
      </c>
      <c r="E3220" s="51">
        <v>151</v>
      </c>
      <c r="F3220" s="51">
        <v>1308217.6899610001</v>
      </c>
      <c r="G3220" s="42">
        <f t="shared" si="163"/>
        <v>50.316064998500003</v>
      </c>
      <c r="H3220" s="43">
        <f t="shared" si="162"/>
        <v>8663.6933110000009</v>
      </c>
      <c r="I3220" s="57" t="s">
        <v>7381</v>
      </c>
      <c r="J3220" s="58">
        <v>151</v>
      </c>
      <c r="K3220" s="58">
        <v>1308217.6899610001</v>
      </c>
      <c r="L3220" s="57" t="s">
        <v>7420</v>
      </c>
      <c r="M3220" s="57" t="s">
        <v>7418</v>
      </c>
      <c r="N3220" t="s">
        <v>10937</v>
      </c>
      <c r="O3220" s="1"/>
      <c r="P3220" s="1"/>
      <c r="Q3220" s="1"/>
      <c r="R3220" s="1"/>
      <c r="S3220" s="1"/>
      <c r="T3220" s="2">
        <v>151</v>
      </c>
      <c r="U3220" s="2">
        <f t="shared" si="164"/>
        <v>0</v>
      </c>
    </row>
    <row r="3221" spans="1:21" ht="15" x14ac:dyDescent="0.25">
      <c r="A3221" s="49" t="s">
        <v>6845</v>
      </c>
      <c r="B3221" s="50" t="s">
        <v>6439</v>
      </c>
      <c r="C3221" s="50" t="s">
        <v>6440</v>
      </c>
      <c r="D3221" s="57" t="s">
        <v>7378</v>
      </c>
      <c r="E3221" s="51">
        <v>107</v>
      </c>
      <c r="F3221" s="51">
        <v>930790.33998000005</v>
      </c>
      <c r="G3221" s="42">
        <f t="shared" si="163"/>
        <v>35.799628460769235</v>
      </c>
      <c r="H3221" s="43">
        <f t="shared" si="162"/>
        <v>8698.9751400000005</v>
      </c>
      <c r="I3221" s="57" t="s">
        <v>7381</v>
      </c>
      <c r="J3221" s="58">
        <v>107</v>
      </c>
      <c r="K3221" s="58">
        <v>930790.33998000005</v>
      </c>
      <c r="L3221" s="57" t="s">
        <v>7420</v>
      </c>
      <c r="M3221" s="57" t="s">
        <v>7418</v>
      </c>
      <c r="N3221" t="s">
        <v>10937</v>
      </c>
      <c r="O3221" s="1"/>
      <c r="P3221" s="1"/>
      <c r="Q3221" s="1"/>
      <c r="R3221" s="1"/>
      <c r="S3221" s="1"/>
      <c r="T3221" s="2">
        <v>107</v>
      </c>
      <c r="U3221" s="2">
        <f t="shared" si="164"/>
        <v>0</v>
      </c>
    </row>
    <row r="3222" spans="1:21" ht="15" x14ac:dyDescent="0.25">
      <c r="A3222" s="49" t="s">
        <v>6845</v>
      </c>
      <c r="B3222" s="50" t="s">
        <v>6441</v>
      </c>
      <c r="C3222" s="50" t="s">
        <v>6442</v>
      </c>
      <c r="D3222" s="57" t="s">
        <v>7378</v>
      </c>
      <c r="E3222" s="51">
        <v>76</v>
      </c>
      <c r="F3222" s="51">
        <v>1212073.5499839999</v>
      </c>
      <c r="G3222" s="42">
        <f t="shared" si="163"/>
        <v>46.618213460923073</v>
      </c>
      <c r="H3222" s="43">
        <f t="shared" si="162"/>
        <v>15948.336184</v>
      </c>
      <c r="I3222" s="57" t="s">
        <v>7381</v>
      </c>
      <c r="J3222" s="58">
        <v>76</v>
      </c>
      <c r="K3222" s="58">
        <v>1212073.5499839999</v>
      </c>
      <c r="L3222" s="57" t="s">
        <v>7420</v>
      </c>
      <c r="M3222" s="57" t="s">
        <v>7418</v>
      </c>
      <c r="N3222" t="s">
        <v>10937</v>
      </c>
      <c r="O3222" s="1"/>
      <c r="P3222" s="1"/>
      <c r="Q3222" s="1"/>
      <c r="R3222" s="1"/>
      <c r="S3222" s="1"/>
      <c r="T3222" s="2">
        <v>76</v>
      </c>
      <c r="U3222" s="2">
        <f t="shared" si="164"/>
        <v>0</v>
      </c>
    </row>
    <row r="3223" spans="1:21" ht="15" x14ac:dyDescent="0.25">
      <c r="A3223" s="49" t="s">
        <v>6845</v>
      </c>
      <c r="B3223" s="50" t="s">
        <v>6443</v>
      </c>
      <c r="C3223" s="50" t="s">
        <v>6444</v>
      </c>
      <c r="D3223" s="57" t="s">
        <v>7378</v>
      </c>
      <c r="E3223" s="51">
        <v>364</v>
      </c>
      <c r="F3223" s="51">
        <v>3244780.270004</v>
      </c>
      <c r="G3223" s="42">
        <f t="shared" si="163"/>
        <v>124.799241154</v>
      </c>
      <c r="H3223" s="43">
        <f t="shared" si="162"/>
        <v>8914.231511</v>
      </c>
      <c r="I3223" s="57" t="s">
        <v>7381</v>
      </c>
      <c r="J3223" s="58">
        <v>364</v>
      </c>
      <c r="K3223" s="58">
        <v>3244780.270004</v>
      </c>
      <c r="L3223" s="57" t="s">
        <v>7420</v>
      </c>
      <c r="M3223" s="57" t="s">
        <v>7418</v>
      </c>
      <c r="N3223" t="s">
        <v>10937</v>
      </c>
      <c r="O3223" s="1"/>
      <c r="P3223" s="1"/>
      <c r="Q3223" s="1"/>
      <c r="R3223" s="1"/>
      <c r="S3223" s="1"/>
      <c r="T3223" s="2">
        <v>364</v>
      </c>
      <c r="U3223" s="2">
        <f t="shared" si="164"/>
        <v>0</v>
      </c>
    </row>
    <row r="3224" spans="1:21" ht="15" x14ac:dyDescent="0.25">
      <c r="A3224" s="49" t="s">
        <v>6845</v>
      </c>
      <c r="B3224" s="50" t="s">
        <v>6445</v>
      </c>
      <c r="C3224" s="50" t="s">
        <v>6446</v>
      </c>
      <c r="D3224" s="57" t="s">
        <v>7378</v>
      </c>
      <c r="E3224" s="51">
        <v>146</v>
      </c>
      <c r="F3224" s="51">
        <v>1321762.799998</v>
      </c>
      <c r="G3224" s="42">
        <f t="shared" si="163"/>
        <v>50.837030769153849</v>
      </c>
      <c r="H3224" s="43">
        <f t="shared" si="162"/>
        <v>9053.169863000001</v>
      </c>
      <c r="I3224" s="57" t="s">
        <v>7381</v>
      </c>
      <c r="J3224" s="58">
        <v>146</v>
      </c>
      <c r="K3224" s="58">
        <v>1321762.7999979998</v>
      </c>
      <c r="L3224" s="57" t="s">
        <v>7420</v>
      </c>
      <c r="M3224" s="57" t="s">
        <v>7418</v>
      </c>
      <c r="N3224" t="s">
        <v>10937</v>
      </c>
      <c r="O3224" s="1"/>
      <c r="P3224" s="1"/>
      <c r="Q3224" s="1"/>
      <c r="R3224" s="1"/>
      <c r="S3224" s="1"/>
      <c r="T3224" s="2">
        <v>146</v>
      </c>
      <c r="U3224" s="2">
        <f t="shared" si="164"/>
        <v>0</v>
      </c>
    </row>
    <row r="3225" spans="1:21" ht="15" x14ac:dyDescent="0.25">
      <c r="A3225" s="49" t="s">
        <v>6845</v>
      </c>
      <c r="B3225" s="50" t="s">
        <v>6447</v>
      </c>
      <c r="C3225" s="50" t="s">
        <v>6448</v>
      </c>
      <c r="D3225" s="57" t="s">
        <v>7378</v>
      </c>
      <c r="E3225" s="51">
        <v>141</v>
      </c>
      <c r="F3225" s="51">
        <v>1220101.600017</v>
      </c>
      <c r="G3225" s="42">
        <f t="shared" si="163"/>
        <v>46.92698461603846</v>
      </c>
      <c r="H3225" s="43">
        <f t="shared" si="162"/>
        <v>8653.2028370000007</v>
      </c>
      <c r="I3225" s="57" t="s">
        <v>7381</v>
      </c>
      <c r="J3225" s="58">
        <v>141</v>
      </c>
      <c r="K3225" s="58">
        <v>1220101.600017</v>
      </c>
      <c r="L3225" s="57" t="s">
        <v>7420</v>
      </c>
      <c r="M3225" s="57" t="s">
        <v>7418</v>
      </c>
      <c r="N3225" t="s">
        <v>10937</v>
      </c>
      <c r="O3225" s="1"/>
      <c r="P3225" s="1"/>
      <c r="Q3225" s="1"/>
      <c r="R3225" s="1"/>
      <c r="S3225" s="1"/>
      <c r="T3225" s="2">
        <v>141</v>
      </c>
      <c r="U3225" s="2">
        <f t="shared" si="164"/>
        <v>0</v>
      </c>
    </row>
    <row r="3226" spans="1:21" ht="15" x14ac:dyDescent="0.25">
      <c r="A3226" s="49" t="s">
        <v>6845</v>
      </c>
      <c r="B3226" s="50" t="s">
        <v>6449</v>
      </c>
      <c r="C3226" s="50" t="s">
        <v>6450</v>
      </c>
      <c r="D3226" s="57" t="s">
        <v>7378</v>
      </c>
      <c r="E3226" s="51">
        <v>2955</v>
      </c>
      <c r="F3226" s="51">
        <v>26037911.6391</v>
      </c>
      <c r="G3226" s="42">
        <f t="shared" si="163"/>
        <v>1001.4581399653846</v>
      </c>
      <c r="H3226" s="43">
        <f t="shared" si="162"/>
        <v>8811.4760200000001</v>
      </c>
      <c r="I3226" s="57" t="s">
        <v>7381</v>
      </c>
      <c r="J3226" s="58">
        <v>2955</v>
      </c>
      <c r="K3226" s="58">
        <v>26037911.6391</v>
      </c>
      <c r="L3226" s="57" t="s">
        <v>7420</v>
      </c>
      <c r="M3226" s="57" t="s">
        <v>7418</v>
      </c>
      <c r="N3226" t="s">
        <v>10937</v>
      </c>
      <c r="O3226" s="1"/>
      <c r="P3226" s="1"/>
      <c r="Q3226" s="1"/>
      <c r="R3226" s="1"/>
      <c r="S3226" s="1"/>
      <c r="T3226" s="2">
        <v>2955</v>
      </c>
      <c r="U3226" s="2">
        <f t="shared" si="164"/>
        <v>0</v>
      </c>
    </row>
    <row r="3227" spans="1:21" ht="15" x14ac:dyDescent="0.25">
      <c r="A3227" s="49" t="s">
        <v>6845</v>
      </c>
      <c r="B3227" s="50" t="s">
        <v>6451</v>
      </c>
      <c r="C3227" s="50" t="s">
        <v>6452</v>
      </c>
      <c r="D3227" s="57" t="s">
        <v>7378</v>
      </c>
      <c r="E3227" s="51">
        <v>151</v>
      </c>
      <c r="F3227" s="51">
        <v>680854.24999299995</v>
      </c>
      <c r="G3227" s="42">
        <f t="shared" si="163"/>
        <v>26.186701922807689</v>
      </c>
      <c r="H3227" s="43">
        <f t="shared" si="162"/>
        <v>4508.968543</v>
      </c>
      <c r="I3227" s="57" t="s">
        <v>7381</v>
      </c>
      <c r="J3227" s="58">
        <v>151</v>
      </c>
      <c r="K3227" s="58">
        <v>680854.24999299995</v>
      </c>
      <c r="L3227" s="57" t="s">
        <v>7420</v>
      </c>
      <c r="M3227" s="57" t="s">
        <v>7418</v>
      </c>
      <c r="N3227" t="s">
        <v>10937</v>
      </c>
      <c r="O3227" s="1"/>
      <c r="P3227" s="1"/>
      <c r="Q3227" s="1"/>
      <c r="R3227" s="1"/>
      <c r="S3227" s="1"/>
      <c r="T3227" s="2">
        <v>151</v>
      </c>
      <c r="U3227" s="2">
        <f t="shared" si="164"/>
        <v>0</v>
      </c>
    </row>
    <row r="3228" spans="1:21" ht="15" x14ac:dyDescent="0.25">
      <c r="A3228" s="49" t="s">
        <v>6845</v>
      </c>
      <c r="B3228" s="50" t="s">
        <v>6453</v>
      </c>
      <c r="C3228" s="50" t="s">
        <v>6454</v>
      </c>
      <c r="D3228" s="57" t="s">
        <v>7382</v>
      </c>
      <c r="E3228" s="51">
        <v>1103</v>
      </c>
      <c r="F3228" s="51">
        <v>11113315.099485001</v>
      </c>
      <c r="G3228" s="42">
        <f t="shared" si="163"/>
        <v>427.43519613403851</v>
      </c>
      <c r="H3228" s="43">
        <f t="shared" si="162"/>
        <v>10075.534995</v>
      </c>
      <c r="I3228" s="57" t="s">
        <v>7396</v>
      </c>
      <c r="J3228" s="58">
        <v>1103</v>
      </c>
      <c r="K3228" s="58">
        <v>11113315.099485001</v>
      </c>
      <c r="L3228" s="57" t="s">
        <v>7420</v>
      </c>
      <c r="M3228" s="57" t="s">
        <v>7416</v>
      </c>
      <c r="N3228" t="s">
        <v>10937</v>
      </c>
      <c r="T3228" s="2">
        <v>1103</v>
      </c>
      <c r="U3228" s="2">
        <f t="shared" si="164"/>
        <v>0</v>
      </c>
    </row>
    <row r="3229" spans="1:21" ht="15" x14ac:dyDescent="0.25">
      <c r="A3229" s="49" t="s">
        <v>6845</v>
      </c>
      <c r="B3229" s="50" t="s">
        <v>6455</v>
      </c>
      <c r="C3229" s="50" t="s">
        <v>6456</v>
      </c>
      <c r="D3229" s="57" t="s">
        <v>7378</v>
      </c>
      <c r="E3229" s="51">
        <v>1306</v>
      </c>
      <c r="F3229" s="51">
        <v>14552140.089608001</v>
      </c>
      <c r="G3229" s="42">
        <f t="shared" si="163"/>
        <v>559.69769575415387</v>
      </c>
      <c r="H3229" s="43">
        <f t="shared" si="162"/>
        <v>11142.526868000001</v>
      </c>
      <c r="I3229" s="57" t="s">
        <v>7381</v>
      </c>
      <c r="J3229" s="58">
        <v>1306</v>
      </c>
      <c r="K3229" s="58">
        <v>14552140.089608001</v>
      </c>
      <c r="L3229" s="57" t="s">
        <v>7420</v>
      </c>
      <c r="M3229" s="57" t="s">
        <v>7418</v>
      </c>
      <c r="N3229" t="s">
        <v>10937</v>
      </c>
      <c r="O3229" s="1"/>
      <c r="P3229" s="1"/>
      <c r="Q3229" s="1"/>
      <c r="R3229" s="1"/>
      <c r="S3229" s="1"/>
      <c r="T3229" s="2">
        <v>1306</v>
      </c>
      <c r="U3229" s="2">
        <f t="shared" si="164"/>
        <v>0</v>
      </c>
    </row>
    <row r="3230" spans="1:21" ht="15" x14ac:dyDescent="0.25">
      <c r="A3230" s="49" t="s">
        <v>6845</v>
      </c>
      <c r="B3230" s="50" t="s">
        <v>6457</v>
      </c>
      <c r="C3230" s="50" t="s">
        <v>6458</v>
      </c>
      <c r="D3230" s="57" t="s">
        <v>7378</v>
      </c>
      <c r="E3230" s="51">
        <v>1388</v>
      </c>
      <c r="F3230" s="51">
        <v>6929056.6304639997</v>
      </c>
      <c r="G3230" s="42">
        <f t="shared" si="163"/>
        <v>266.50217809476919</v>
      </c>
      <c r="H3230" s="43">
        <f t="shared" si="162"/>
        <v>4992.1157279999998</v>
      </c>
      <c r="I3230" s="57" t="s">
        <v>7396</v>
      </c>
      <c r="J3230" s="58">
        <v>1388</v>
      </c>
      <c r="K3230" s="58">
        <v>6929056.6304639997</v>
      </c>
      <c r="L3230" s="57" t="s">
        <v>7420</v>
      </c>
      <c r="M3230" s="57" t="s">
        <v>7418</v>
      </c>
      <c r="N3230" t="s">
        <v>10937</v>
      </c>
      <c r="O3230" s="1"/>
      <c r="P3230" s="1"/>
      <c r="Q3230" s="1"/>
      <c r="R3230" s="1"/>
      <c r="S3230" s="1"/>
      <c r="T3230" s="2">
        <v>1388</v>
      </c>
      <c r="U3230" s="2">
        <f t="shared" si="164"/>
        <v>0</v>
      </c>
    </row>
    <row r="3231" spans="1:21" ht="15" x14ac:dyDescent="0.25">
      <c r="A3231" s="49" t="s">
        <v>6845</v>
      </c>
      <c r="B3231" s="50" t="s">
        <v>6459</v>
      </c>
      <c r="C3231" s="50" t="s">
        <v>6460</v>
      </c>
      <c r="D3231" s="57" t="s">
        <v>7378</v>
      </c>
      <c r="E3231" s="51">
        <v>1</v>
      </c>
      <c r="F3231" s="51">
        <v>13840.36</v>
      </c>
      <c r="G3231" s="42">
        <f t="shared" si="163"/>
        <v>0.53232153846153851</v>
      </c>
      <c r="H3231" s="43">
        <f t="shared" si="162"/>
        <v>13840.36</v>
      </c>
      <c r="I3231" s="57" t="s">
        <v>7381</v>
      </c>
      <c r="J3231" s="58">
        <v>1</v>
      </c>
      <c r="K3231" s="58">
        <v>13840.36</v>
      </c>
      <c r="L3231" s="57" t="s">
        <v>7420</v>
      </c>
      <c r="M3231" s="57" t="s">
        <v>7418</v>
      </c>
      <c r="N3231" t="s">
        <v>10937</v>
      </c>
      <c r="O3231" s="1"/>
      <c r="P3231" s="1"/>
      <c r="Q3231" s="1"/>
      <c r="R3231" s="1"/>
      <c r="S3231" s="1"/>
      <c r="T3231" s="2">
        <v>1</v>
      </c>
      <c r="U3231" s="2">
        <f t="shared" si="164"/>
        <v>0</v>
      </c>
    </row>
    <row r="3232" spans="1:21" ht="15" x14ac:dyDescent="0.25">
      <c r="A3232" s="49" t="s">
        <v>6845</v>
      </c>
      <c r="B3232" s="50" t="s">
        <v>6461</v>
      </c>
      <c r="C3232" s="50" t="s">
        <v>6462</v>
      </c>
      <c r="D3232" s="57" t="s">
        <v>7378</v>
      </c>
      <c r="E3232" s="51">
        <v>600</v>
      </c>
      <c r="F3232" s="51">
        <v>5625028.1699999999</v>
      </c>
      <c r="G3232" s="42">
        <f t="shared" si="163"/>
        <v>216.3472373076923</v>
      </c>
      <c r="H3232" s="43">
        <f t="shared" si="162"/>
        <v>9375.0469499999999</v>
      </c>
      <c r="I3232" s="57" t="s">
        <v>7381</v>
      </c>
      <c r="J3232" s="58">
        <v>600</v>
      </c>
      <c r="K3232" s="58">
        <v>5625028.1699999999</v>
      </c>
      <c r="L3232" s="57" t="s">
        <v>7420</v>
      </c>
      <c r="M3232" s="57" t="s">
        <v>7418</v>
      </c>
      <c r="N3232" t="s">
        <v>10937</v>
      </c>
      <c r="O3232" s="1"/>
      <c r="P3232" s="1"/>
      <c r="Q3232" s="1"/>
      <c r="R3232" s="1"/>
      <c r="S3232" s="1"/>
      <c r="T3232" s="2">
        <v>600</v>
      </c>
      <c r="U3232" s="2">
        <f t="shared" si="164"/>
        <v>0</v>
      </c>
    </row>
    <row r="3233" spans="1:21" ht="15" x14ac:dyDescent="0.25">
      <c r="A3233" s="49" t="s">
        <v>6845</v>
      </c>
      <c r="B3233" s="50" t="s">
        <v>6463</v>
      </c>
      <c r="C3233" s="50" t="s">
        <v>6464</v>
      </c>
      <c r="D3233" s="57" t="s">
        <v>7378</v>
      </c>
      <c r="E3233" s="51">
        <v>830</v>
      </c>
      <c r="F3233" s="51">
        <v>10396343.380279999</v>
      </c>
      <c r="G3233" s="42">
        <f t="shared" si="163"/>
        <v>399.85936077999997</v>
      </c>
      <c r="H3233" s="43">
        <f t="shared" si="162"/>
        <v>12525.714915999999</v>
      </c>
      <c r="I3233" s="57" t="s">
        <v>7381</v>
      </c>
      <c r="J3233" s="58">
        <v>830</v>
      </c>
      <c r="K3233" s="58">
        <v>10396343.380280001</v>
      </c>
      <c r="L3233" s="57" t="s">
        <v>7420</v>
      </c>
      <c r="M3233" s="57" t="s">
        <v>7418</v>
      </c>
      <c r="N3233" t="s">
        <v>10937</v>
      </c>
      <c r="O3233" s="1"/>
      <c r="P3233" s="1"/>
      <c r="Q3233" s="1"/>
      <c r="R3233" s="1"/>
      <c r="S3233" s="1"/>
      <c r="T3233" s="2">
        <v>830</v>
      </c>
      <c r="U3233" s="2">
        <f t="shared" si="164"/>
        <v>0</v>
      </c>
    </row>
    <row r="3234" spans="1:21" ht="15" x14ac:dyDescent="0.25">
      <c r="A3234" s="49" t="s">
        <v>6845</v>
      </c>
      <c r="B3234" s="50" t="s">
        <v>6465</v>
      </c>
      <c r="C3234" s="50" t="s">
        <v>6466</v>
      </c>
      <c r="D3234" s="57" t="s">
        <v>7378</v>
      </c>
      <c r="E3234" s="51">
        <v>1</v>
      </c>
      <c r="F3234" s="51">
        <v>8938.69</v>
      </c>
      <c r="G3234" s="42">
        <f t="shared" si="163"/>
        <v>0.34379576923076927</v>
      </c>
      <c r="H3234" s="43">
        <f t="shared" si="162"/>
        <v>8938.69</v>
      </c>
      <c r="I3234" s="57" t="s">
        <v>7381</v>
      </c>
      <c r="J3234" s="58">
        <v>1</v>
      </c>
      <c r="K3234" s="58">
        <v>8938.69</v>
      </c>
      <c r="L3234" s="57" t="s">
        <v>7420</v>
      </c>
      <c r="M3234" s="57" t="s">
        <v>7418</v>
      </c>
      <c r="N3234" t="s">
        <v>10937</v>
      </c>
      <c r="O3234" s="1"/>
      <c r="P3234" s="1"/>
      <c r="Q3234" s="1"/>
      <c r="R3234" s="1"/>
      <c r="S3234" s="1"/>
      <c r="T3234" s="2">
        <v>1</v>
      </c>
      <c r="U3234" s="2">
        <f t="shared" si="164"/>
        <v>0</v>
      </c>
    </row>
    <row r="3235" spans="1:21" ht="15" x14ac:dyDescent="0.25">
      <c r="A3235" s="49" t="s">
        <v>6845</v>
      </c>
      <c r="B3235" s="50" t="s">
        <v>6467</v>
      </c>
      <c r="C3235" s="50" t="s">
        <v>6468</v>
      </c>
      <c r="D3235" s="57" t="s">
        <v>7378</v>
      </c>
      <c r="E3235" s="51">
        <v>1050</v>
      </c>
      <c r="F3235" s="51">
        <v>73880010.290099993</v>
      </c>
      <c r="G3235" s="42">
        <f t="shared" si="163"/>
        <v>2841.5388573115383</v>
      </c>
      <c r="H3235" s="43">
        <f t="shared" si="162"/>
        <v>70361.914561999991</v>
      </c>
      <c r="I3235" s="57" t="s">
        <v>7381</v>
      </c>
      <c r="J3235" s="58">
        <v>1050</v>
      </c>
      <c r="K3235" s="58">
        <v>73880010.290100008</v>
      </c>
      <c r="L3235" s="57" t="s">
        <v>7420</v>
      </c>
      <c r="M3235" s="57" t="s">
        <v>7418</v>
      </c>
      <c r="N3235" t="s">
        <v>10937</v>
      </c>
      <c r="O3235" s="1"/>
      <c r="P3235" s="1"/>
      <c r="Q3235" s="1"/>
      <c r="R3235" s="1"/>
      <c r="S3235" s="1"/>
      <c r="T3235" s="2">
        <v>1050</v>
      </c>
      <c r="U3235" s="2">
        <f t="shared" si="164"/>
        <v>0</v>
      </c>
    </row>
    <row r="3236" spans="1:21" ht="15" x14ac:dyDescent="0.25">
      <c r="A3236" s="49" t="s">
        <v>6845</v>
      </c>
      <c r="B3236" s="50" t="s">
        <v>6469</v>
      </c>
      <c r="C3236" s="50" t="s">
        <v>6470</v>
      </c>
      <c r="D3236" s="57" t="s">
        <v>7378</v>
      </c>
      <c r="E3236" s="51">
        <v>86</v>
      </c>
      <c r="F3236" s="51">
        <v>687472.52003200003</v>
      </c>
      <c r="G3236" s="42">
        <f t="shared" si="163"/>
        <v>26.44125077046154</v>
      </c>
      <c r="H3236" s="43">
        <f t="shared" si="162"/>
        <v>7993.8665120000005</v>
      </c>
      <c r="I3236" s="57" t="s">
        <v>7381</v>
      </c>
      <c r="J3236" s="58">
        <v>86</v>
      </c>
      <c r="K3236" s="58">
        <v>687472.52003199991</v>
      </c>
      <c r="L3236" s="57" t="s">
        <v>7420</v>
      </c>
      <c r="M3236" s="57" t="s">
        <v>7418</v>
      </c>
      <c r="N3236" t="s">
        <v>10937</v>
      </c>
      <c r="O3236" s="1"/>
      <c r="P3236" s="1"/>
      <c r="Q3236" s="1"/>
      <c r="R3236" s="1"/>
      <c r="S3236" s="1"/>
      <c r="T3236" s="2">
        <v>86</v>
      </c>
      <c r="U3236" s="2">
        <f t="shared" si="164"/>
        <v>0</v>
      </c>
    </row>
    <row r="3237" spans="1:21" ht="15" x14ac:dyDescent="0.25">
      <c r="A3237" s="49" t="s">
        <v>6845</v>
      </c>
      <c r="B3237" s="50" t="s">
        <v>6471</v>
      </c>
      <c r="C3237" s="50" t="s">
        <v>6472</v>
      </c>
      <c r="D3237" s="57" t="s">
        <v>7378</v>
      </c>
      <c r="E3237" s="51">
        <v>204</v>
      </c>
      <c r="F3237" s="51">
        <v>2043464.4699840001</v>
      </c>
      <c r="G3237" s="42">
        <f t="shared" si="163"/>
        <v>78.594787307076928</v>
      </c>
      <c r="H3237" s="43">
        <f t="shared" si="162"/>
        <v>10016.982696000001</v>
      </c>
      <c r="I3237" s="57" t="s">
        <v>7381</v>
      </c>
      <c r="J3237" s="58">
        <v>204</v>
      </c>
      <c r="K3237" s="58">
        <v>2043464.4699839999</v>
      </c>
      <c r="L3237" s="57" t="s">
        <v>7420</v>
      </c>
      <c r="M3237" s="57" t="s">
        <v>7418</v>
      </c>
      <c r="N3237" t="s">
        <v>10937</v>
      </c>
      <c r="O3237" s="1"/>
      <c r="P3237" s="1"/>
      <c r="Q3237" s="1"/>
      <c r="R3237" s="1"/>
      <c r="S3237" s="1"/>
      <c r="T3237" s="2">
        <v>204</v>
      </c>
      <c r="U3237" s="2">
        <f t="shared" si="164"/>
        <v>0</v>
      </c>
    </row>
    <row r="3238" spans="1:21" ht="15" x14ac:dyDescent="0.25">
      <c r="A3238" s="49" t="s">
        <v>6845</v>
      </c>
      <c r="B3238" s="50" t="s">
        <v>6473</v>
      </c>
      <c r="C3238" s="50" t="s">
        <v>6474</v>
      </c>
      <c r="D3238" s="57" t="s">
        <v>7378</v>
      </c>
      <c r="E3238" s="51">
        <v>856</v>
      </c>
      <c r="F3238" s="51">
        <v>2115141.260096</v>
      </c>
      <c r="G3238" s="42">
        <f t="shared" si="163"/>
        <v>81.35158692676923</v>
      </c>
      <c r="H3238" s="43">
        <f t="shared" si="162"/>
        <v>2470.9594160000001</v>
      </c>
      <c r="I3238" s="57" t="s">
        <v>7381</v>
      </c>
      <c r="J3238" s="58">
        <v>856</v>
      </c>
      <c r="K3238" s="58">
        <v>2115141.260096</v>
      </c>
      <c r="L3238" s="57" t="s">
        <v>7420</v>
      </c>
      <c r="M3238" s="57" t="s">
        <v>7418</v>
      </c>
      <c r="N3238" t="s">
        <v>10937</v>
      </c>
      <c r="O3238" s="1"/>
      <c r="P3238" s="1"/>
      <c r="Q3238" s="1"/>
      <c r="R3238" s="1"/>
      <c r="S3238" s="1"/>
      <c r="T3238" s="2">
        <v>856</v>
      </c>
      <c r="U3238" s="2">
        <f t="shared" si="164"/>
        <v>0</v>
      </c>
    </row>
    <row r="3239" spans="1:21" ht="15" x14ac:dyDescent="0.25">
      <c r="A3239" s="49" t="s">
        <v>6845</v>
      </c>
      <c r="B3239" s="50" t="s">
        <v>6475</v>
      </c>
      <c r="C3239" s="50" t="s">
        <v>6476</v>
      </c>
      <c r="D3239" s="57" t="s">
        <v>7378</v>
      </c>
      <c r="E3239" s="51">
        <v>1538</v>
      </c>
      <c r="F3239" s="51">
        <v>15688534.559548</v>
      </c>
      <c r="G3239" s="42">
        <f t="shared" si="163"/>
        <v>603.40517536723075</v>
      </c>
      <c r="H3239" s="43">
        <f t="shared" si="162"/>
        <v>10200.607646</v>
      </c>
      <c r="I3239" s="57" t="s">
        <v>7381</v>
      </c>
      <c r="J3239" s="58">
        <v>1538</v>
      </c>
      <c r="K3239" s="58">
        <v>15688534.559548</v>
      </c>
      <c r="L3239" s="57" t="s">
        <v>7420</v>
      </c>
      <c r="M3239" s="57" t="s">
        <v>7418</v>
      </c>
      <c r="N3239" t="s">
        <v>10937</v>
      </c>
      <c r="O3239" s="1"/>
      <c r="P3239" s="1"/>
      <c r="Q3239" s="1"/>
      <c r="R3239" s="1"/>
      <c r="S3239" s="1"/>
      <c r="T3239" s="2">
        <v>1538</v>
      </c>
      <c r="U3239" s="2">
        <f t="shared" si="164"/>
        <v>0</v>
      </c>
    </row>
    <row r="3240" spans="1:21" ht="15" x14ac:dyDescent="0.25">
      <c r="A3240" s="49" t="s">
        <v>6845</v>
      </c>
      <c r="B3240" s="50" t="s">
        <v>6477</v>
      </c>
      <c r="C3240" s="50" t="s">
        <v>6478</v>
      </c>
      <c r="D3240" s="57" t="s">
        <v>7378</v>
      </c>
      <c r="E3240" s="51">
        <v>217</v>
      </c>
      <c r="F3240" s="51">
        <v>623640.36007000005</v>
      </c>
      <c r="G3240" s="42">
        <f t="shared" si="163"/>
        <v>23.986167695000002</v>
      </c>
      <c r="H3240" s="43">
        <f t="shared" si="162"/>
        <v>2873.9187100000004</v>
      </c>
      <c r="I3240" s="57" t="s">
        <v>7381</v>
      </c>
      <c r="J3240" s="58">
        <v>217</v>
      </c>
      <c r="K3240" s="58">
        <v>623640.36006999994</v>
      </c>
      <c r="L3240" s="57" t="s">
        <v>7420</v>
      </c>
      <c r="M3240" s="57" t="s">
        <v>7418</v>
      </c>
      <c r="N3240" t="s">
        <v>10937</v>
      </c>
      <c r="O3240" s="1"/>
      <c r="P3240" s="1"/>
      <c r="Q3240" s="1"/>
      <c r="R3240" s="1"/>
      <c r="S3240" s="1"/>
      <c r="T3240" s="2">
        <v>217</v>
      </c>
      <c r="U3240" s="2">
        <f t="shared" si="164"/>
        <v>0</v>
      </c>
    </row>
    <row r="3241" spans="1:21" ht="15" x14ac:dyDescent="0.25">
      <c r="A3241" s="49" t="s">
        <v>6845</v>
      </c>
      <c r="B3241" s="50" t="s">
        <v>6479</v>
      </c>
      <c r="C3241" s="50" t="s">
        <v>6480</v>
      </c>
      <c r="D3241" s="57" t="s">
        <v>7378</v>
      </c>
      <c r="E3241" s="51">
        <v>91</v>
      </c>
      <c r="F3241" s="51">
        <v>136195.95999100001</v>
      </c>
      <c r="G3241" s="42">
        <f t="shared" si="163"/>
        <v>5.2383061535000008</v>
      </c>
      <c r="H3241" s="43">
        <f t="shared" si="162"/>
        <v>1496.658901</v>
      </c>
      <c r="I3241" s="57" t="s">
        <v>7381</v>
      </c>
      <c r="J3241" s="58">
        <v>91</v>
      </c>
      <c r="K3241" s="58">
        <v>136195.95999100001</v>
      </c>
      <c r="L3241" s="57" t="s">
        <v>7420</v>
      </c>
      <c r="M3241" s="57" t="s">
        <v>7418</v>
      </c>
      <c r="N3241" t="s">
        <v>10937</v>
      </c>
      <c r="O3241" s="1"/>
      <c r="P3241" s="1"/>
      <c r="Q3241" s="1"/>
      <c r="R3241" s="1"/>
      <c r="S3241" s="1"/>
      <c r="T3241" s="2">
        <v>91</v>
      </c>
      <c r="U3241" s="2">
        <f t="shared" si="164"/>
        <v>0</v>
      </c>
    </row>
    <row r="3242" spans="1:21" ht="15" x14ac:dyDescent="0.25">
      <c r="A3242" s="49" t="s">
        <v>6845</v>
      </c>
      <c r="B3242" s="50" t="s">
        <v>6481</v>
      </c>
      <c r="C3242" s="50" t="s">
        <v>6482</v>
      </c>
      <c r="D3242" s="57" t="s">
        <v>7378</v>
      </c>
      <c r="E3242" s="51">
        <v>92</v>
      </c>
      <c r="F3242" s="51">
        <v>197512.069992</v>
      </c>
      <c r="G3242" s="42">
        <f t="shared" si="163"/>
        <v>7.5966180766153846</v>
      </c>
      <c r="H3242" s="43">
        <f t="shared" si="162"/>
        <v>2146.8703260000002</v>
      </c>
      <c r="I3242" s="57" t="s">
        <v>7381</v>
      </c>
      <c r="J3242" s="58">
        <v>92</v>
      </c>
      <c r="K3242" s="58">
        <v>197512.069992</v>
      </c>
      <c r="L3242" s="57" t="s">
        <v>7420</v>
      </c>
      <c r="M3242" s="57" t="s">
        <v>7418</v>
      </c>
      <c r="N3242" t="s">
        <v>10937</v>
      </c>
      <c r="O3242" s="1"/>
      <c r="P3242" s="1"/>
      <c r="Q3242" s="1"/>
      <c r="R3242" s="1"/>
      <c r="S3242" s="1"/>
      <c r="T3242" s="2">
        <v>92</v>
      </c>
      <c r="U3242" s="2">
        <f t="shared" si="164"/>
        <v>0</v>
      </c>
    </row>
    <row r="3243" spans="1:21" ht="15" x14ac:dyDescent="0.25">
      <c r="A3243" s="49" t="s">
        <v>6845</v>
      </c>
      <c r="B3243" s="50" t="s">
        <v>6483</v>
      </c>
      <c r="C3243" s="50" t="s">
        <v>6484</v>
      </c>
      <c r="D3243" s="57" t="s">
        <v>7378</v>
      </c>
      <c r="E3243" s="51">
        <v>30</v>
      </c>
      <c r="F3243" s="51">
        <v>89632.430009999996</v>
      </c>
      <c r="G3243" s="42">
        <f t="shared" si="163"/>
        <v>3.4474011542307692</v>
      </c>
      <c r="H3243" s="43">
        <f t="shared" si="162"/>
        <v>2987.7476670000001</v>
      </c>
      <c r="I3243" s="57" t="s">
        <v>7381</v>
      </c>
      <c r="J3243" s="58">
        <v>30</v>
      </c>
      <c r="K3243" s="58">
        <v>89632.430009999996</v>
      </c>
      <c r="L3243" s="57" t="s">
        <v>7420</v>
      </c>
      <c r="M3243" s="57" t="s">
        <v>7418</v>
      </c>
      <c r="N3243" t="s">
        <v>10937</v>
      </c>
      <c r="O3243" s="1"/>
      <c r="P3243" s="1"/>
      <c r="Q3243" s="1"/>
      <c r="R3243" s="1"/>
      <c r="S3243" s="1"/>
      <c r="T3243" s="2">
        <v>30</v>
      </c>
      <c r="U3243" s="2">
        <f t="shared" si="164"/>
        <v>0</v>
      </c>
    </row>
    <row r="3244" spans="1:21" ht="15" x14ac:dyDescent="0.25">
      <c r="A3244" s="49" t="s">
        <v>6845</v>
      </c>
      <c r="B3244" s="50" t="s">
        <v>6485</v>
      </c>
      <c r="C3244" s="50" t="s">
        <v>6486</v>
      </c>
      <c r="D3244" s="57" t="s">
        <v>7378</v>
      </c>
      <c r="E3244" s="51">
        <v>80</v>
      </c>
      <c r="F3244" s="51">
        <v>271201.65999999997</v>
      </c>
      <c r="G3244" s="42">
        <f t="shared" si="163"/>
        <v>10.430833076923076</v>
      </c>
      <c r="H3244" s="43">
        <f t="shared" si="162"/>
        <v>3390.0207499999997</v>
      </c>
      <c r="I3244" s="57" t="s">
        <v>7381</v>
      </c>
      <c r="J3244" s="58">
        <v>80</v>
      </c>
      <c r="K3244" s="58">
        <v>271201.66000000003</v>
      </c>
      <c r="L3244" s="57" t="s">
        <v>7420</v>
      </c>
      <c r="M3244" s="57" t="s">
        <v>7418</v>
      </c>
      <c r="N3244" t="s">
        <v>10937</v>
      </c>
      <c r="O3244" s="1"/>
      <c r="P3244" s="1"/>
      <c r="Q3244" s="1"/>
      <c r="R3244" s="1"/>
      <c r="S3244" s="1"/>
      <c r="T3244" s="2">
        <v>80</v>
      </c>
      <c r="U3244" s="2">
        <f t="shared" si="164"/>
        <v>0</v>
      </c>
    </row>
    <row r="3245" spans="1:21" ht="15" x14ac:dyDescent="0.25">
      <c r="A3245" s="49" t="s">
        <v>6845</v>
      </c>
      <c r="B3245" s="50" t="s">
        <v>6487</v>
      </c>
      <c r="C3245" s="50" t="s">
        <v>6488</v>
      </c>
      <c r="D3245" s="57" t="s">
        <v>7378</v>
      </c>
      <c r="E3245" s="51">
        <v>30</v>
      </c>
      <c r="F3245" s="51">
        <v>145817.04999</v>
      </c>
      <c r="G3245" s="42">
        <f t="shared" si="163"/>
        <v>5.6083480765384612</v>
      </c>
      <c r="H3245" s="43">
        <f t="shared" si="162"/>
        <v>4860.5683330000002</v>
      </c>
      <c r="I3245" s="57" t="s">
        <v>7381</v>
      </c>
      <c r="J3245" s="58">
        <v>30</v>
      </c>
      <c r="K3245" s="58">
        <v>145817.04999</v>
      </c>
      <c r="L3245" s="57" t="s">
        <v>7420</v>
      </c>
      <c r="M3245" s="57" t="s">
        <v>7418</v>
      </c>
      <c r="N3245" t="s">
        <v>10937</v>
      </c>
      <c r="O3245" s="1"/>
      <c r="P3245" s="1"/>
      <c r="Q3245" s="1"/>
      <c r="R3245" s="1"/>
      <c r="S3245" s="1"/>
      <c r="T3245" s="2">
        <v>30</v>
      </c>
      <c r="U3245" s="2">
        <f t="shared" si="164"/>
        <v>0</v>
      </c>
    </row>
    <row r="3246" spans="1:21" ht="15" x14ac:dyDescent="0.25">
      <c r="A3246" s="49" t="s">
        <v>6845</v>
      </c>
      <c r="B3246" s="50" t="s">
        <v>6489</v>
      </c>
      <c r="C3246" s="50" t="s">
        <v>6490</v>
      </c>
      <c r="D3246" s="57" t="s">
        <v>7378</v>
      </c>
      <c r="E3246" s="51">
        <v>130</v>
      </c>
      <c r="F3246" s="51">
        <v>1009137.62001</v>
      </c>
      <c r="G3246" s="42">
        <f t="shared" si="163"/>
        <v>38.812985384999998</v>
      </c>
      <c r="H3246" s="43">
        <f t="shared" si="162"/>
        <v>7762.5970769999994</v>
      </c>
      <c r="I3246" s="57" t="s">
        <v>7381</v>
      </c>
      <c r="J3246" s="58">
        <v>130</v>
      </c>
      <c r="K3246" s="58">
        <v>1009137.6200100001</v>
      </c>
      <c r="L3246" s="57" t="s">
        <v>7420</v>
      </c>
      <c r="M3246" s="57" t="s">
        <v>7418</v>
      </c>
      <c r="N3246" t="s">
        <v>10937</v>
      </c>
      <c r="O3246" s="1"/>
      <c r="P3246" s="1"/>
      <c r="Q3246" s="1"/>
      <c r="R3246" s="1"/>
      <c r="S3246" s="1"/>
      <c r="T3246" s="2">
        <v>130</v>
      </c>
      <c r="U3246" s="2">
        <f t="shared" si="164"/>
        <v>0</v>
      </c>
    </row>
    <row r="3247" spans="1:21" ht="15" x14ac:dyDescent="0.25">
      <c r="A3247" s="49" t="s">
        <v>6845</v>
      </c>
      <c r="B3247" s="50" t="s">
        <v>6491</v>
      </c>
      <c r="C3247" s="50" t="s">
        <v>6492</v>
      </c>
      <c r="D3247" s="57" t="s">
        <v>7378</v>
      </c>
      <c r="E3247" s="51">
        <v>180</v>
      </c>
      <c r="F3247" s="51">
        <v>1494341.0899199999</v>
      </c>
      <c r="G3247" s="42">
        <f t="shared" si="163"/>
        <v>57.474657304615384</v>
      </c>
      <c r="H3247" s="43">
        <f t="shared" si="162"/>
        <v>8301.8949439999997</v>
      </c>
      <c r="I3247" s="57" t="s">
        <v>7381</v>
      </c>
      <c r="J3247" s="58">
        <v>180</v>
      </c>
      <c r="K3247" s="58">
        <v>1494341.0899199999</v>
      </c>
      <c r="L3247" s="57" t="s">
        <v>7420</v>
      </c>
      <c r="M3247" s="57" t="s">
        <v>7418</v>
      </c>
      <c r="N3247" t="s">
        <v>10937</v>
      </c>
      <c r="O3247" s="1"/>
      <c r="P3247" s="1"/>
      <c r="Q3247" s="1"/>
      <c r="R3247" s="1"/>
      <c r="S3247" s="1"/>
      <c r="T3247" s="2">
        <v>180</v>
      </c>
      <c r="U3247" s="2">
        <f t="shared" si="164"/>
        <v>0</v>
      </c>
    </row>
    <row r="3248" spans="1:21" ht="15" x14ac:dyDescent="0.25">
      <c r="A3248" s="49" t="s">
        <v>6845</v>
      </c>
      <c r="B3248" s="50" t="s">
        <v>6493</v>
      </c>
      <c r="C3248" s="50" t="s">
        <v>6494</v>
      </c>
      <c r="D3248" s="57" t="s">
        <v>7378</v>
      </c>
      <c r="E3248" s="51">
        <v>65</v>
      </c>
      <c r="F3248" s="51">
        <v>244272.09001000001</v>
      </c>
      <c r="G3248" s="42">
        <f t="shared" si="163"/>
        <v>9.395080385</v>
      </c>
      <c r="H3248" s="43">
        <f t="shared" si="162"/>
        <v>3758.0321540000004</v>
      </c>
      <c r="I3248" s="57" t="s">
        <v>7381</v>
      </c>
      <c r="J3248" s="58">
        <v>65</v>
      </c>
      <c r="K3248" s="58">
        <v>244272.09000999999</v>
      </c>
      <c r="L3248" s="57" t="s">
        <v>7420</v>
      </c>
      <c r="M3248" s="57" t="s">
        <v>7418</v>
      </c>
      <c r="N3248" t="s">
        <v>10937</v>
      </c>
      <c r="O3248" s="1"/>
      <c r="P3248" s="1"/>
      <c r="Q3248" s="1"/>
      <c r="R3248" s="1"/>
      <c r="S3248" s="1"/>
      <c r="T3248" s="2">
        <v>65</v>
      </c>
      <c r="U3248" s="2">
        <f t="shared" si="164"/>
        <v>0</v>
      </c>
    </row>
    <row r="3249" spans="1:21" ht="15" x14ac:dyDescent="0.25">
      <c r="A3249" s="49" t="s">
        <v>6845</v>
      </c>
      <c r="B3249" s="50" t="s">
        <v>6495</v>
      </c>
      <c r="C3249" s="50" t="s">
        <v>6496</v>
      </c>
      <c r="D3249" s="57" t="s">
        <v>7378</v>
      </c>
      <c r="E3249" s="51">
        <v>160</v>
      </c>
      <c r="F3249" s="51">
        <v>865497.16</v>
      </c>
      <c r="G3249" s="42">
        <f t="shared" si="163"/>
        <v>33.288352307692307</v>
      </c>
      <c r="H3249" s="43">
        <f t="shared" si="162"/>
        <v>5409.35725</v>
      </c>
      <c r="I3249" s="57" t="s">
        <v>7381</v>
      </c>
      <c r="J3249" s="58">
        <v>160</v>
      </c>
      <c r="K3249" s="58">
        <v>865497.16</v>
      </c>
      <c r="L3249" s="57" t="s">
        <v>7420</v>
      </c>
      <c r="M3249" s="57" t="s">
        <v>7418</v>
      </c>
      <c r="N3249" t="s">
        <v>10937</v>
      </c>
      <c r="O3249" s="1"/>
      <c r="P3249" s="1"/>
      <c r="Q3249" s="1"/>
      <c r="R3249" s="1"/>
      <c r="S3249" s="1"/>
      <c r="T3249" s="2">
        <v>160</v>
      </c>
      <c r="U3249" s="2">
        <f t="shared" si="164"/>
        <v>0</v>
      </c>
    </row>
    <row r="3250" spans="1:21" ht="15" x14ac:dyDescent="0.25">
      <c r="A3250" s="49" t="s">
        <v>6845</v>
      </c>
      <c r="B3250" s="50" t="s">
        <v>6497</v>
      </c>
      <c r="C3250" s="50" t="s">
        <v>6498</v>
      </c>
      <c r="D3250" s="57" t="s">
        <v>7378</v>
      </c>
      <c r="E3250" s="51">
        <v>20</v>
      </c>
      <c r="F3250" s="51">
        <v>274066.39</v>
      </c>
      <c r="G3250" s="42">
        <f t="shared" si="163"/>
        <v>10.541015</v>
      </c>
      <c r="H3250" s="43">
        <f t="shared" si="162"/>
        <v>13703.319500000001</v>
      </c>
      <c r="I3250" s="57" t="s">
        <v>7381</v>
      </c>
      <c r="J3250" s="58">
        <v>20</v>
      </c>
      <c r="K3250" s="58">
        <v>274066.39</v>
      </c>
      <c r="L3250" s="57" t="s">
        <v>7420</v>
      </c>
      <c r="M3250" s="57" t="s">
        <v>7418</v>
      </c>
      <c r="N3250" t="s">
        <v>10937</v>
      </c>
      <c r="O3250" s="1"/>
      <c r="P3250" s="1"/>
      <c r="Q3250" s="1"/>
      <c r="R3250" s="1"/>
      <c r="S3250" s="1"/>
      <c r="T3250" s="2">
        <v>20</v>
      </c>
      <c r="U3250" s="2">
        <f t="shared" si="164"/>
        <v>0</v>
      </c>
    </row>
    <row r="3251" spans="1:21" ht="15" x14ac:dyDescent="0.25">
      <c r="A3251" s="49" t="s">
        <v>6845</v>
      </c>
      <c r="B3251" s="50" t="s">
        <v>6499</v>
      </c>
      <c r="C3251" s="50" t="s">
        <v>6500</v>
      </c>
      <c r="D3251" s="57" t="s">
        <v>7378</v>
      </c>
      <c r="E3251" s="51">
        <v>20</v>
      </c>
      <c r="F3251" s="51">
        <v>274066.39</v>
      </c>
      <c r="G3251" s="42">
        <f t="shared" si="163"/>
        <v>10.541015</v>
      </c>
      <c r="H3251" s="43">
        <f t="shared" si="162"/>
        <v>13703.319500000001</v>
      </c>
      <c r="I3251" s="57" t="s">
        <v>7381</v>
      </c>
      <c r="J3251" s="58">
        <v>20</v>
      </c>
      <c r="K3251" s="58">
        <v>274066.39</v>
      </c>
      <c r="L3251" s="57" t="s">
        <v>7420</v>
      </c>
      <c r="M3251" s="57" t="s">
        <v>7418</v>
      </c>
      <c r="N3251" t="s">
        <v>10937</v>
      </c>
      <c r="O3251" s="1"/>
      <c r="P3251" s="1"/>
      <c r="Q3251" s="1"/>
      <c r="R3251" s="1"/>
      <c r="S3251" s="1"/>
      <c r="T3251" s="2">
        <v>20</v>
      </c>
      <c r="U3251" s="2">
        <f t="shared" si="164"/>
        <v>0</v>
      </c>
    </row>
    <row r="3252" spans="1:21" ht="15" x14ac:dyDescent="0.25">
      <c r="A3252" s="49" t="s">
        <v>6845</v>
      </c>
      <c r="B3252" s="50" t="s">
        <v>6501</v>
      </c>
      <c r="C3252" s="50" t="s">
        <v>6502</v>
      </c>
      <c r="D3252" s="57" t="s">
        <v>7378</v>
      </c>
      <c r="E3252" s="51">
        <v>20</v>
      </c>
      <c r="F3252" s="51">
        <v>274066.39</v>
      </c>
      <c r="G3252" s="42">
        <f t="shared" si="163"/>
        <v>10.541015</v>
      </c>
      <c r="H3252" s="43">
        <f t="shared" si="162"/>
        <v>13703.319500000001</v>
      </c>
      <c r="I3252" s="57" t="s">
        <v>7381</v>
      </c>
      <c r="J3252" s="58">
        <v>20</v>
      </c>
      <c r="K3252" s="58">
        <v>274066.39</v>
      </c>
      <c r="L3252" s="57" t="s">
        <v>7420</v>
      </c>
      <c r="M3252" s="57" t="s">
        <v>7418</v>
      </c>
      <c r="N3252" t="s">
        <v>10937</v>
      </c>
      <c r="O3252" s="1"/>
      <c r="P3252" s="1"/>
      <c r="Q3252" s="1"/>
      <c r="R3252" s="1"/>
      <c r="S3252" s="1"/>
      <c r="T3252" s="2">
        <v>20</v>
      </c>
      <c r="U3252" s="2">
        <f t="shared" si="164"/>
        <v>0</v>
      </c>
    </row>
    <row r="3253" spans="1:21" ht="15" x14ac:dyDescent="0.25">
      <c r="A3253" s="49" t="s">
        <v>6845</v>
      </c>
      <c r="B3253" s="50" t="s">
        <v>6503</v>
      </c>
      <c r="C3253" s="50" t="s">
        <v>6504</v>
      </c>
      <c r="D3253" s="57" t="s">
        <v>7378</v>
      </c>
      <c r="E3253" s="51">
        <v>291</v>
      </c>
      <c r="F3253" s="51">
        <v>5015788.4598599998</v>
      </c>
      <c r="G3253" s="42">
        <f t="shared" si="163"/>
        <v>192.91494076384615</v>
      </c>
      <c r="H3253" s="43">
        <f t="shared" si="162"/>
        <v>17236.386459999998</v>
      </c>
      <c r="I3253" s="57" t="s">
        <v>7381</v>
      </c>
      <c r="J3253" s="58">
        <v>291</v>
      </c>
      <c r="K3253" s="58">
        <v>5015788</v>
      </c>
      <c r="L3253" s="57" t="s">
        <v>7420</v>
      </c>
      <c r="M3253" s="57" t="s">
        <v>7418</v>
      </c>
      <c r="N3253" t="s">
        <v>10937</v>
      </c>
      <c r="O3253" s="1"/>
      <c r="P3253" s="1"/>
      <c r="Q3253" s="1"/>
      <c r="R3253" s="1"/>
      <c r="S3253" s="1"/>
      <c r="T3253" s="2">
        <v>291</v>
      </c>
      <c r="U3253" s="2">
        <f t="shared" si="164"/>
        <v>0</v>
      </c>
    </row>
    <row r="3254" spans="1:21" ht="15" x14ac:dyDescent="0.25">
      <c r="A3254" s="49" t="s">
        <v>6845</v>
      </c>
      <c r="B3254" s="50" t="s">
        <v>6505</v>
      </c>
      <c r="C3254" s="50" t="s">
        <v>6506</v>
      </c>
      <c r="D3254" s="57" t="s">
        <v>7378</v>
      </c>
      <c r="E3254" s="51">
        <v>40</v>
      </c>
      <c r="F3254" s="51">
        <v>401772.92</v>
      </c>
      <c r="G3254" s="42">
        <f t="shared" si="163"/>
        <v>15.452804615384615</v>
      </c>
      <c r="H3254" s="43">
        <f t="shared" si="162"/>
        <v>10044.323</v>
      </c>
      <c r="I3254" s="57" t="s">
        <v>7381</v>
      </c>
      <c r="J3254" s="58">
        <v>40</v>
      </c>
      <c r="K3254" s="58">
        <v>401772.92000000004</v>
      </c>
      <c r="L3254" s="57" t="s">
        <v>7420</v>
      </c>
      <c r="M3254" s="57" t="s">
        <v>7418</v>
      </c>
      <c r="N3254" t="s">
        <v>10937</v>
      </c>
      <c r="O3254" s="1"/>
      <c r="P3254" s="1"/>
      <c r="Q3254" s="1"/>
      <c r="R3254" s="1"/>
      <c r="S3254" s="1"/>
      <c r="T3254" s="2">
        <v>40</v>
      </c>
      <c r="U3254" s="2">
        <f t="shared" si="164"/>
        <v>0</v>
      </c>
    </row>
    <row r="3255" spans="1:21" ht="15" x14ac:dyDescent="0.25">
      <c r="A3255" s="49" t="s">
        <v>6845</v>
      </c>
      <c r="B3255" s="50" t="s">
        <v>6507</v>
      </c>
      <c r="C3255" s="50" t="s">
        <v>6508</v>
      </c>
      <c r="D3255" s="57" t="s">
        <v>7378</v>
      </c>
      <c r="E3255" s="51">
        <v>125</v>
      </c>
      <c r="F3255" s="51">
        <v>1238391.28</v>
      </c>
      <c r="G3255" s="42">
        <f t="shared" si="163"/>
        <v>47.630433846153849</v>
      </c>
      <c r="H3255" s="43">
        <f t="shared" si="162"/>
        <v>9907.1302400000004</v>
      </c>
      <c r="I3255" s="57" t="s">
        <v>7381</v>
      </c>
      <c r="J3255" s="58">
        <v>125</v>
      </c>
      <c r="K3255" s="58">
        <v>1238391.28</v>
      </c>
      <c r="L3255" s="57" t="s">
        <v>7420</v>
      </c>
      <c r="M3255" s="57" t="s">
        <v>7418</v>
      </c>
      <c r="N3255" t="s">
        <v>10937</v>
      </c>
      <c r="O3255" s="1"/>
      <c r="P3255" s="1"/>
      <c r="Q3255" s="1"/>
      <c r="R3255" s="1"/>
      <c r="S3255" s="1"/>
      <c r="T3255" s="2">
        <v>125</v>
      </c>
      <c r="U3255" s="2">
        <f t="shared" si="164"/>
        <v>0</v>
      </c>
    </row>
    <row r="3256" spans="1:21" ht="15" x14ac:dyDescent="0.25">
      <c r="A3256" s="49" t="s">
        <v>6845</v>
      </c>
      <c r="B3256" s="50" t="s">
        <v>6509</v>
      </c>
      <c r="C3256" s="50" t="s">
        <v>6510</v>
      </c>
      <c r="D3256" s="57" t="s">
        <v>7378</v>
      </c>
      <c r="E3256" s="51">
        <v>20</v>
      </c>
      <c r="F3256" s="51">
        <v>269325.15999999997</v>
      </c>
      <c r="G3256" s="42">
        <f t="shared" si="163"/>
        <v>10.358659999999999</v>
      </c>
      <c r="H3256" s="43">
        <f t="shared" si="162"/>
        <v>13466.257999999998</v>
      </c>
      <c r="I3256" s="57" t="s">
        <v>7381</v>
      </c>
      <c r="J3256" s="58">
        <v>20</v>
      </c>
      <c r="K3256" s="58">
        <v>269325.15999999997</v>
      </c>
      <c r="L3256" s="57" t="s">
        <v>7420</v>
      </c>
      <c r="M3256" s="57" t="s">
        <v>7418</v>
      </c>
      <c r="N3256" t="s">
        <v>10937</v>
      </c>
      <c r="O3256" s="1"/>
      <c r="P3256" s="1"/>
      <c r="Q3256" s="1"/>
      <c r="R3256" s="1"/>
      <c r="S3256" s="1"/>
      <c r="T3256" s="2">
        <v>20</v>
      </c>
      <c r="U3256" s="2">
        <f t="shared" si="164"/>
        <v>0</v>
      </c>
    </row>
    <row r="3257" spans="1:21" ht="15" x14ac:dyDescent="0.25">
      <c r="A3257" s="49" t="s">
        <v>6845</v>
      </c>
      <c r="B3257" s="50" t="s">
        <v>6511</v>
      </c>
      <c r="C3257" s="50" t="s">
        <v>6512</v>
      </c>
      <c r="D3257" s="57" t="s">
        <v>7378</v>
      </c>
      <c r="E3257" s="51">
        <v>100</v>
      </c>
      <c r="F3257" s="51">
        <v>1117916.28</v>
      </c>
      <c r="G3257" s="42">
        <f t="shared" si="163"/>
        <v>42.996780000000001</v>
      </c>
      <c r="H3257" s="43">
        <f t="shared" si="162"/>
        <v>11179.1628</v>
      </c>
      <c r="I3257" s="57" t="s">
        <v>7381</v>
      </c>
      <c r="J3257" s="58">
        <v>100</v>
      </c>
      <c r="K3257" s="58">
        <v>1117916.28</v>
      </c>
      <c r="L3257" s="57" t="s">
        <v>7420</v>
      </c>
      <c r="M3257" s="57" t="s">
        <v>7418</v>
      </c>
      <c r="N3257" t="s">
        <v>10937</v>
      </c>
      <c r="O3257" s="1"/>
      <c r="P3257" s="1"/>
      <c r="Q3257" s="1"/>
      <c r="R3257" s="1"/>
      <c r="S3257" s="1"/>
      <c r="T3257" s="2">
        <v>100</v>
      </c>
      <c r="U3257" s="2">
        <f t="shared" si="164"/>
        <v>0</v>
      </c>
    </row>
    <row r="3258" spans="1:21" ht="15" x14ac:dyDescent="0.25">
      <c r="A3258" s="49" t="s">
        <v>6845</v>
      </c>
      <c r="B3258" s="50" t="s">
        <v>6513</v>
      </c>
      <c r="C3258" s="50" t="s">
        <v>6514</v>
      </c>
      <c r="D3258" s="57" t="s">
        <v>7378</v>
      </c>
      <c r="E3258" s="51">
        <v>120</v>
      </c>
      <c r="F3258" s="51">
        <v>1175362.1799600001</v>
      </c>
      <c r="G3258" s="42">
        <f t="shared" si="163"/>
        <v>45.206237690769235</v>
      </c>
      <c r="H3258" s="43">
        <f t="shared" si="162"/>
        <v>9794.6848330000012</v>
      </c>
      <c r="I3258" s="57" t="s">
        <v>7381</v>
      </c>
      <c r="J3258" s="58">
        <v>120</v>
      </c>
      <c r="K3258" s="58">
        <v>1175362.1799599999</v>
      </c>
      <c r="L3258" s="57" t="s">
        <v>7420</v>
      </c>
      <c r="M3258" s="57" t="s">
        <v>7418</v>
      </c>
      <c r="N3258" t="s">
        <v>10937</v>
      </c>
      <c r="O3258" s="1"/>
      <c r="P3258" s="1"/>
      <c r="Q3258" s="1"/>
      <c r="R3258" s="1"/>
      <c r="S3258" s="1"/>
      <c r="T3258" s="2">
        <v>120</v>
      </c>
      <c r="U3258" s="2">
        <f t="shared" si="164"/>
        <v>0</v>
      </c>
    </row>
    <row r="3259" spans="1:21" ht="15" x14ac:dyDescent="0.25">
      <c r="A3259" s="49" t="s">
        <v>6845</v>
      </c>
      <c r="B3259" s="50" t="s">
        <v>6515</v>
      </c>
      <c r="C3259" s="50" t="s">
        <v>6516</v>
      </c>
      <c r="D3259" s="57" t="s">
        <v>7378</v>
      </c>
      <c r="E3259" s="51">
        <v>2050</v>
      </c>
      <c r="F3259" s="51">
        <v>11200860.44005</v>
      </c>
      <c r="G3259" s="42">
        <f t="shared" si="163"/>
        <v>430.8023246173077</v>
      </c>
      <c r="H3259" s="43">
        <f t="shared" si="162"/>
        <v>5463.8343610000002</v>
      </c>
      <c r="I3259" s="57" t="s">
        <v>7381</v>
      </c>
      <c r="J3259" s="58">
        <v>2050</v>
      </c>
      <c r="K3259" s="58">
        <v>11200860.44005</v>
      </c>
      <c r="L3259" s="57" t="s">
        <v>7420</v>
      </c>
      <c r="M3259" s="57" t="s">
        <v>7418</v>
      </c>
      <c r="N3259" t="s">
        <v>10937</v>
      </c>
      <c r="O3259" s="1"/>
      <c r="P3259" s="1"/>
      <c r="Q3259" s="1"/>
      <c r="R3259" s="1"/>
      <c r="S3259" s="1"/>
      <c r="T3259" s="2">
        <v>2050</v>
      </c>
      <c r="U3259" s="2">
        <f t="shared" si="164"/>
        <v>0</v>
      </c>
    </row>
    <row r="3260" spans="1:21" ht="15" x14ac:dyDescent="0.25">
      <c r="A3260" s="49" t="s">
        <v>6845</v>
      </c>
      <c r="B3260" s="50" t="s">
        <v>6517</v>
      </c>
      <c r="C3260" s="50" t="s">
        <v>6518</v>
      </c>
      <c r="D3260" s="57" t="s">
        <v>7378</v>
      </c>
      <c r="E3260" s="51">
        <v>290</v>
      </c>
      <c r="F3260" s="51">
        <v>6661734.1099899998</v>
      </c>
      <c r="G3260" s="42">
        <f t="shared" si="163"/>
        <v>256.22054269192307</v>
      </c>
      <c r="H3260" s="43">
        <f t="shared" si="162"/>
        <v>22971.496930999998</v>
      </c>
      <c r="I3260" s="57" t="s">
        <v>7381</v>
      </c>
      <c r="J3260" s="58">
        <v>290</v>
      </c>
      <c r="K3260" s="58">
        <v>6661734.1099900007</v>
      </c>
      <c r="L3260" s="57" t="s">
        <v>7420</v>
      </c>
      <c r="M3260" s="57" t="s">
        <v>7418</v>
      </c>
      <c r="N3260" t="s">
        <v>10937</v>
      </c>
      <c r="O3260" s="1"/>
      <c r="P3260" s="1"/>
      <c r="Q3260" s="1"/>
      <c r="R3260" s="1"/>
      <c r="S3260" s="1"/>
      <c r="T3260" s="2">
        <v>290</v>
      </c>
      <c r="U3260" s="2">
        <f t="shared" si="164"/>
        <v>0</v>
      </c>
    </row>
    <row r="3261" spans="1:21" ht="15" x14ac:dyDescent="0.25">
      <c r="A3261" s="49" t="s">
        <v>6845</v>
      </c>
      <c r="B3261" s="50" t="s">
        <v>6519</v>
      </c>
      <c r="C3261" s="50" t="s">
        <v>6520</v>
      </c>
      <c r="D3261" s="57" t="s">
        <v>7378</v>
      </c>
      <c r="E3261" s="51">
        <v>66</v>
      </c>
      <c r="F3261" s="51">
        <v>1429730.5100100001</v>
      </c>
      <c r="G3261" s="42">
        <f t="shared" si="163"/>
        <v>54.989635000384617</v>
      </c>
      <c r="H3261" s="43">
        <f t="shared" si="162"/>
        <v>21662.583485000003</v>
      </c>
      <c r="I3261" s="57" t="s">
        <v>7381</v>
      </c>
      <c r="J3261" s="58">
        <v>66</v>
      </c>
      <c r="K3261" s="58">
        <v>1429730.5100099999</v>
      </c>
      <c r="L3261" s="57" t="s">
        <v>7420</v>
      </c>
      <c r="M3261" s="57" t="s">
        <v>7418</v>
      </c>
      <c r="N3261" t="s">
        <v>10937</v>
      </c>
      <c r="O3261" s="1"/>
      <c r="P3261" s="1"/>
      <c r="Q3261" s="1"/>
      <c r="R3261" s="1"/>
      <c r="S3261" s="1"/>
      <c r="T3261" s="2">
        <v>66</v>
      </c>
      <c r="U3261" s="2">
        <f t="shared" si="164"/>
        <v>0</v>
      </c>
    </row>
    <row r="3262" spans="1:21" ht="15" x14ac:dyDescent="0.25">
      <c r="A3262" s="49" t="s">
        <v>6845</v>
      </c>
      <c r="B3262" s="50" t="s">
        <v>6521</v>
      </c>
      <c r="C3262" s="50" t="s">
        <v>6522</v>
      </c>
      <c r="D3262" s="57" t="s">
        <v>7378</v>
      </c>
      <c r="E3262" s="51">
        <v>126</v>
      </c>
      <c r="F3262" s="51">
        <v>2610515.4600419998</v>
      </c>
      <c r="G3262" s="42">
        <f t="shared" si="163"/>
        <v>100.40444077084615</v>
      </c>
      <c r="H3262" s="43">
        <f t="shared" si="162"/>
        <v>20718.376666999997</v>
      </c>
      <c r="I3262" s="57" t="s">
        <v>7381</v>
      </c>
      <c r="J3262" s="58">
        <v>126</v>
      </c>
      <c r="K3262" s="58">
        <v>2610515.4600420003</v>
      </c>
      <c r="L3262" s="57" t="s">
        <v>7420</v>
      </c>
      <c r="M3262" s="57" t="s">
        <v>7418</v>
      </c>
      <c r="N3262" t="s">
        <v>10937</v>
      </c>
      <c r="O3262" s="1"/>
      <c r="P3262" s="1"/>
      <c r="Q3262" s="1"/>
      <c r="R3262" s="1"/>
      <c r="S3262" s="1"/>
      <c r="T3262" s="2">
        <v>126</v>
      </c>
      <c r="U3262" s="2">
        <f t="shared" si="164"/>
        <v>0</v>
      </c>
    </row>
    <row r="3263" spans="1:21" ht="15" x14ac:dyDescent="0.25">
      <c r="A3263" s="49" t="s">
        <v>6845</v>
      </c>
      <c r="B3263" s="50" t="s">
        <v>6523</v>
      </c>
      <c r="C3263" s="50" t="s">
        <v>6524</v>
      </c>
      <c r="D3263" s="57" t="s">
        <v>7378</v>
      </c>
      <c r="E3263" s="51">
        <v>200</v>
      </c>
      <c r="F3263" s="51">
        <v>6788254.1600000001</v>
      </c>
      <c r="G3263" s="42">
        <f t="shared" si="163"/>
        <v>261.08669846153845</v>
      </c>
      <c r="H3263" s="43">
        <f t="shared" si="162"/>
        <v>33941.270799999998</v>
      </c>
      <c r="I3263" s="57" t="s">
        <v>7381</v>
      </c>
      <c r="J3263" s="58">
        <v>200</v>
      </c>
      <c r="K3263" s="58">
        <v>6788254.1600000001</v>
      </c>
      <c r="L3263" s="57" t="s">
        <v>7420</v>
      </c>
      <c r="M3263" s="57" t="s">
        <v>7418</v>
      </c>
      <c r="N3263" t="s">
        <v>10937</v>
      </c>
      <c r="O3263" s="1"/>
      <c r="P3263" s="1"/>
      <c r="Q3263" s="1"/>
      <c r="R3263" s="1"/>
      <c r="S3263" s="1"/>
      <c r="T3263" s="2">
        <v>200</v>
      </c>
      <c r="U3263" s="2">
        <f t="shared" si="164"/>
        <v>0</v>
      </c>
    </row>
    <row r="3264" spans="1:21" ht="15" x14ac:dyDescent="0.25">
      <c r="A3264" s="49" t="s">
        <v>6845</v>
      </c>
      <c r="B3264" s="50" t="s">
        <v>6525</v>
      </c>
      <c r="C3264" s="50" t="s">
        <v>6526</v>
      </c>
      <c r="D3264" s="57" t="s">
        <v>7378</v>
      </c>
      <c r="E3264" s="51">
        <v>100</v>
      </c>
      <c r="F3264" s="51">
        <v>6619675.6399999997</v>
      </c>
      <c r="G3264" s="42">
        <f t="shared" si="163"/>
        <v>254.60290923076923</v>
      </c>
      <c r="H3264" s="43">
        <f t="shared" si="162"/>
        <v>66196.756399999998</v>
      </c>
      <c r="I3264" s="57" t="s">
        <v>7381</v>
      </c>
      <c r="J3264" s="58">
        <v>100</v>
      </c>
      <c r="K3264" s="58">
        <v>6619675.6399999997</v>
      </c>
      <c r="L3264" s="57" t="s">
        <v>7420</v>
      </c>
      <c r="M3264" s="57" t="s">
        <v>7418</v>
      </c>
      <c r="N3264" t="s">
        <v>10937</v>
      </c>
      <c r="O3264" s="1"/>
      <c r="P3264" s="1"/>
      <c r="Q3264" s="1"/>
      <c r="R3264" s="1"/>
      <c r="S3264" s="1"/>
      <c r="T3264" s="2">
        <v>100</v>
      </c>
      <c r="U3264" s="2">
        <f t="shared" si="164"/>
        <v>0</v>
      </c>
    </row>
    <row r="3265" spans="1:21" ht="15" x14ac:dyDescent="0.25">
      <c r="A3265" s="49" t="s">
        <v>6845</v>
      </c>
      <c r="B3265" s="50" t="s">
        <v>6527</v>
      </c>
      <c r="C3265" s="50" t="s">
        <v>6528</v>
      </c>
      <c r="D3265" s="57" t="s">
        <v>7378</v>
      </c>
      <c r="E3265" s="51">
        <v>1300</v>
      </c>
      <c r="F3265" s="51">
        <v>25552298.8994</v>
      </c>
      <c r="G3265" s="42">
        <f t="shared" si="163"/>
        <v>982.78072689999999</v>
      </c>
      <c r="H3265" s="43">
        <f t="shared" si="162"/>
        <v>19655.614537999998</v>
      </c>
      <c r="I3265" s="57" t="s">
        <v>7381</v>
      </c>
      <c r="J3265" s="58">
        <v>1300</v>
      </c>
      <c r="K3265" s="58">
        <v>25552298.899400003</v>
      </c>
      <c r="L3265" s="57" t="s">
        <v>7420</v>
      </c>
      <c r="M3265" s="57" t="s">
        <v>7418</v>
      </c>
      <c r="N3265" t="s">
        <v>10937</v>
      </c>
      <c r="O3265" s="1"/>
      <c r="P3265" s="1"/>
      <c r="Q3265" s="1"/>
      <c r="R3265" s="1"/>
      <c r="S3265" s="1"/>
      <c r="T3265" s="2">
        <v>1300</v>
      </c>
      <c r="U3265" s="2">
        <f t="shared" si="164"/>
        <v>0</v>
      </c>
    </row>
    <row r="3266" spans="1:21" ht="15" x14ac:dyDescent="0.25">
      <c r="A3266" s="49" t="s">
        <v>6845</v>
      </c>
      <c r="B3266" s="50" t="s">
        <v>6529</v>
      </c>
      <c r="C3266" s="50" t="s">
        <v>6530</v>
      </c>
      <c r="D3266" s="57" t="s">
        <v>7378</v>
      </c>
      <c r="E3266" s="51">
        <v>90</v>
      </c>
      <c r="F3266" s="51">
        <v>891606.25997999997</v>
      </c>
      <c r="G3266" s="42">
        <f t="shared" si="163"/>
        <v>34.292548460769233</v>
      </c>
      <c r="H3266" s="43">
        <f t="shared" si="162"/>
        <v>9906.7362219999995</v>
      </c>
      <c r="I3266" s="57" t="s">
        <v>7381</v>
      </c>
      <c r="J3266" s="58">
        <v>90</v>
      </c>
      <c r="K3266" s="58">
        <v>891606.25997999997</v>
      </c>
      <c r="L3266" s="57" t="s">
        <v>7420</v>
      </c>
      <c r="M3266" s="57" t="s">
        <v>7418</v>
      </c>
      <c r="N3266" t="s">
        <v>10937</v>
      </c>
      <c r="O3266" s="1"/>
      <c r="P3266" s="1"/>
      <c r="Q3266" s="1"/>
      <c r="R3266" s="1"/>
      <c r="S3266" s="1"/>
      <c r="T3266" s="2">
        <v>90</v>
      </c>
      <c r="U3266" s="2">
        <f t="shared" si="164"/>
        <v>0</v>
      </c>
    </row>
    <row r="3267" spans="1:21" ht="15" x14ac:dyDescent="0.25">
      <c r="A3267" s="49" t="s">
        <v>6845</v>
      </c>
      <c r="B3267" s="50" t="s">
        <v>6531</v>
      </c>
      <c r="C3267" s="50" t="s">
        <v>6532</v>
      </c>
      <c r="D3267" s="57" t="s">
        <v>7378</v>
      </c>
      <c r="E3267" s="51">
        <v>80</v>
      </c>
      <c r="F3267" s="51">
        <v>1371122.8</v>
      </c>
      <c r="G3267" s="42">
        <f t="shared" si="163"/>
        <v>52.735492307692311</v>
      </c>
      <c r="H3267" s="43">
        <f t="shared" si="162"/>
        <v>17139.035</v>
      </c>
      <c r="I3267" s="57" t="s">
        <v>7381</v>
      </c>
      <c r="J3267" s="58">
        <v>80</v>
      </c>
      <c r="K3267" s="58">
        <v>1371122.8</v>
      </c>
      <c r="L3267" s="57" t="s">
        <v>7420</v>
      </c>
      <c r="M3267" s="57" t="s">
        <v>7418</v>
      </c>
      <c r="N3267" t="s">
        <v>10937</v>
      </c>
      <c r="O3267" s="1"/>
      <c r="P3267" s="1"/>
      <c r="Q3267" s="1"/>
      <c r="R3267" s="1"/>
      <c r="S3267" s="1"/>
      <c r="T3267" s="2">
        <v>80</v>
      </c>
      <c r="U3267" s="2">
        <f t="shared" si="164"/>
        <v>0</v>
      </c>
    </row>
    <row r="3268" spans="1:21" ht="15" x14ac:dyDescent="0.25">
      <c r="A3268" s="49" t="s">
        <v>6845</v>
      </c>
      <c r="B3268" s="50" t="s">
        <v>6533</v>
      </c>
      <c r="C3268" s="50" t="s">
        <v>6534</v>
      </c>
      <c r="D3268" s="57" t="s">
        <v>7378</v>
      </c>
      <c r="E3268" s="51">
        <v>80</v>
      </c>
      <c r="F3268" s="51">
        <v>884265.98</v>
      </c>
      <c r="G3268" s="42">
        <f t="shared" si="163"/>
        <v>34.01023</v>
      </c>
      <c r="H3268" s="43">
        <f t="shared" si="162"/>
        <v>11053.32475</v>
      </c>
      <c r="I3268" s="57" t="s">
        <v>7381</v>
      </c>
      <c r="J3268" s="58">
        <v>80</v>
      </c>
      <c r="K3268" s="58">
        <v>884265.98</v>
      </c>
      <c r="L3268" s="57" t="s">
        <v>7420</v>
      </c>
      <c r="M3268" s="57" t="s">
        <v>7418</v>
      </c>
      <c r="N3268" t="s">
        <v>10937</v>
      </c>
      <c r="O3268" s="1"/>
      <c r="P3268" s="1"/>
      <c r="Q3268" s="1"/>
      <c r="R3268" s="1"/>
      <c r="S3268" s="1"/>
      <c r="T3268" s="2">
        <v>80</v>
      </c>
      <c r="U3268" s="2">
        <f t="shared" si="164"/>
        <v>0</v>
      </c>
    </row>
    <row r="3269" spans="1:21" ht="15" x14ac:dyDescent="0.25">
      <c r="A3269" s="49" t="s">
        <v>6845</v>
      </c>
      <c r="B3269" s="50" t="s">
        <v>6535</v>
      </c>
      <c r="C3269" s="50" t="s">
        <v>6536</v>
      </c>
      <c r="D3269" s="57" t="s">
        <v>7378</v>
      </c>
      <c r="E3269" s="51">
        <v>80</v>
      </c>
      <c r="F3269" s="51">
        <v>93834.21</v>
      </c>
      <c r="G3269" s="42">
        <f t="shared" si="163"/>
        <v>3.609008076923077</v>
      </c>
      <c r="H3269" s="43">
        <f t="shared" ref="H3269:H3332" si="165">IFERROR(F3269/E3269,0)</f>
        <v>1172.927625</v>
      </c>
      <c r="I3269" s="57" t="s">
        <v>7381</v>
      </c>
      <c r="J3269" s="58">
        <v>80</v>
      </c>
      <c r="K3269" s="58">
        <v>93834.21</v>
      </c>
      <c r="L3269" s="57" t="s">
        <v>7420</v>
      </c>
      <c r="M3269" s="57" t="s">
        <v>7418</v>
      </c>
      <c r="N3269" t="s">
        <v>10937</v>
      </c>
      <c r="O3269" s="1"/>
      <c r="P3269" s="1"/>
      <c r="Q3269" s="1"/>
      <c r="R3269" s="1"/>
      <c r="S3269" s="1"/>
      <c r="T3269" s="2">
        <v>80</v>
      </c>
      <c r="U3269" s="2">
        <f t="shared" si="164"/>
        <v>0</v>
      </c>
    </row>
    <row r="3270" spans="1:21" ht="15" x14ac:dyDescent="0.25">
      <c r="A3270" s="49" t="s">
        <v>6845</v>
      </c>
      <c r="B3270" s="50" t="s">
        <v>6537</v>
      </c>
      <c r="C3270" s="50" t="s">
        <v>6538</v>
      </c>
      <c r="D3270" s="57" t="s">
        <v>7378</v>
      </c>
      <c r="E3270" s="51">
        <v>100</v>
      </c>
      <c r="F3270" s="51">
        <v>198176.22</v>
      </c>
      <c r="G3270" s="42">
        <f t="shared" ref="G3270:G3333" si="166">+F3270/$G$1</f>
        <v>7.6221623076923075</v>
      </c>
      <c r="H3270" s="43">
        <f t="shared" si="165"/>
        <v>1981.7622000000001</v>
      </c>
      <c r="I3270" s="57" t="s">
        <v>7381</v>
      </c>
      <c r="J3270" s="58">
        <v>100</v>
      </c>
      <c r="K3270" s="58">
        <v>198176.22</v>
      </c>
      <c r="L3270" s="57" t="s">
        <v>7420</v>
      </c>
      <c r="M3270" s="57" t="s">
        <v>7418</v>
      </c>
      <c r="N3270" t="s">
        <v>10937</v>
      </c>
      <c r="O3270" s="1"/>
      <c r="P3270" s="1"/>
      <c r="Q3270" s="1"/>
      <c r="R3270" s="1"/>
      <c r="S3270" s="1"/>
      <c r="T3270" s="2">
        <v>100</v>
      </c>
      <c r="U3270" s="2">
        <f t="shared" ref="U3270:U3333" si="167">+E3270-T3270</f>
        <v>0</v>
      </c>
    </row>
    <row r="3271" spans="1:21" ht="15" x14ac:dyDescent="0.25">
      <c r="A3271" s="49" t="s">
        <v>6845</v>
      </c>
      <c r="B3271" s="50" t="s">
        <v>6539</v>
      </c>
      <c r="C3271" s="50" t="s">
        <v>6540</v>
      </c>
      <c r="D3271" s="57" t="s">
        <v>7378</v>
      </c>
      <c r="E3271" s="51">
        <v>220</v>
      </c>
      <c r="F3271" s="51">
        <v>792281.53003999998</v>
      </c>
      <c r="G3271" s="42">
        <f t="shared" si="166"/>
        <v>30.472366539999999</v>
      </c>
      <c r="H3271" s="43">
        <f t="shared" si="165"/>
        <v>3601.2796819999999</v>
      </c>
      <c r="I3271" s="57" t="s">
        <v>7381</v>
      </c>
      <c r="J3271" s="58">
        <v>220</v>
      </c>
      <c r="K3271" s="58">
        <v>792281.53003999998</v>
      </c>
      <c r="L3271" s="57" t="s">
        <v>7420</v>
      </c>
      <c r="M3271" s="57" t="s">
        <v>7418</v>
      </c>
      <c r="N3271" t="s">
        <v>10937</v>
      </c>
      <c r="O3271" s="1"/>
      <c r="P3271" s="1"/>
      <c r="Q3271" s="1"/>
      <c r="R3271" s="1"/>
      <c r="S3271" s="1"/>
      <c r="T3271" s="2">
        <v>220</v>
      </c>
      <c r="U3271" s="2">
        <f t="shared" si="167"/>
        <v>0</v>
      </c>
    </row>
    <row r="3272" spans="1:21" ht="15" x14ac:dyDescent="0.25">
      <c r="A3272" s="49" t="s">
        <v>6845</v>
      </c>
      <c r="B3272" s="50" t="s">
        <v>6541</v>
      </c>
      <c r="C3272" s="50" t="s">
        <v>6542</v>
      </c>
      <c r="D3272" s="57" t="s">
        <v>7378</v>
      </c>
      <c r="E3272" s="51">
        <v>120</v>
      </c>
      <c r="F3272" s="51">
        <v>203175.71004000001</v>
      </c>
      <c r="G3272" s="42">
        <f t="shared" si="166"/>
        <v>7.8144503861538466</v>
      </c>
      <c r="H3272" s="43">
        <f t="shared" si="165"/>
        <v>1693.130917</v>
      </c>
      <c r="I3272" s="57" t="s">
        <v>7381</v>
      </c>
      <c r="J3272" s="58">
        <v>120</v>
      </c>
      <c r="K3272" s="58">
        <v>203175.71004000001</v>
      </c>
      <c r="L3272" s="57" t="s">
        <v>7420</v>
      </c>
      <c r="M3272" s="57" t="s">
        <v>7418</v>
      </c>
      <c r="N3272" t="s">
        <v>10937</v>
      </c>
      <c r="O3272" s="1"/>
      <c r="P3272" s="1"/>
      <c r="Q3272" s="1"/>
      <c r="R3272" s="1"/>
      <c r="S3272" s="1"/>
      <c r="T3272" s="2">
        <v>120</v>
      </c>
      <c r="U3272" s="2">
        <f t="shared" si="167"/>
        <v>0</v>
      </c>
    </row>
    <row r="3273" spans="1:21" ht="15" x14ac:dyDescent="0.25">
      <c r="A3273" s="49" t="s">
        <v>6845</v>
      </c>
      <c r="B3273" s="50" t="s">
        <v>6543</v>
      </c>
      <c r="C3273" s="50" t="s">
        <v>6544</v>
      </c>
      <c r="D3273" s="57" t="s">
        <v>7378</v>
      </c>
      <c r="E3273" s="51">
        <v>150</v>
      </c>
      <c r="F3273" s="51">
        <v>249007.21004999999</v>
      </c>
      <c r="G3273" s="42">
        <f t="shared" si="166"/>
        <v>9.5772003865384612</v>
      </c>
      <c r="H3273" s="43">
        <f t="shared" si="165"/>
        <v>1660.0480669999999</v>
      </c>
      <c r="I3273" s="57" t="s">
        <v>7381</v>
      </c>
      <c r="J3273" s="58">
        <v>150</v>
      </c>
      <c r="K3273" s="58">
        <v>249007.21004999999</v>
      </c>
      <c r="L3273" s="57" t="s">
        <v>7420</v>
      </c>
      <c r="M3273" s="57" t="s">
        <v>7418</v>
      </c>
      <c r="N3273" t="s">
        <v>10937</v>
      </c>
      <c r="O3273" s="1"/>
      <c r="P3273" s="1"/>
      <c r="Q3273" s="1"/>
      <c r="R3273" s="1"/>
      <c r="S3273" s="1"/>
      <c r="T3273" s="2">
        <v>150</v>
      </c>
      <c r="U3273" s="2">
        <f t="shared" si="167"/>
        <v>0</v>
      </c>
    </row>
    <row r="3274" spans="1:21" ht="15" x14ac:dyDescent="0.25">
      <c r="A3274" s="49" t="s">
        <v>6845</v>
      </c>
      <c r="B3274" s="50" t="s">
        <v>6545</v>
      </c>
      <c r="C3274" s="50" t="s">
        <v>6546</v>
      </c>
      <c r="D3274" s="57" t="s">
        <v>7378</v>
      </c>
      <c r="E3274" s="51">
        <v>124</v>
      </c>
      <c r="F3274" s="51">
        <v>16275633.689972</v>
      </c>
      <c r="G3274" s="42">
        <f t="shared" si="166"/>
        <v>625.98591115276929</v>
      </c>
      <c r="H3274" s="43">
        <f t="shared" si="165"/>
        <v>131255.110403</v>
      </c>
      <c r="I3274" s="57" t="s">
        <v>7381</v>
      </c>
      <c r="J3274" s="58">
        <v>124</v>
      </c>
      <c r="K3274" s="58">
        <v>16275633.689972</v>
      </c>
      <c r="L3274" s="57" t="s">
        <v>7420</v>
      </c>
      <c r="M3274" s="57" t="s">
        <v>7418</v>
      </c>
      <c r="N3274" t="s">
        <v>10937</v>
      </c>
      <c r="O3274" s="1"/>
      <c r="P3274" s="1"/>
      <c r="Q3274" s="1"/>
      <c r="R3274" s="1"/>
      <c r="S3274" s="1"/>
      <c r="T3274" s="2">
        <v>124</v>
      </c>
      <c r="U3274" s="2">
        <f t="shared" si="167"/>
        <v>0</v>
      </c>
    </row>
    <row r="3275" spans="1:21" ht="15" x14ac:dyDescent="0.25">
      <c r="A3275" s="49" t="s">
        <v>6845</v>
      </c>
      <c r="B3275" s="50" t="s">
        <v>6547</v>
      </c>
      <c r="C3275" s="50" t="s">
        <v>6548</v>
      </c>
      <c r="D3275" s="57" t="s">
        <v>7378</v>
      </c>
      <c r="E3275" s="51">
        <v>50</v>
      </c>
      <c r="F3275" s="51">
        <v>2224825.19</v>
      </c>
      <c r="G3275" s="42">
        <f t="shared" si="166"/>
        <v>85.57019961538461</v>
      </c>
      <c r="H3275" s="43">
        <f t="shared" si="165"/>
        <v>44496.503799999999</v>
      </c>
      <c r="I3275" s="57" t="s">
        <v>7381</v>
      </c>
      <c r="J3275" s="58">
        <v>50</v>
      </c>
      <c r="K3275" s="58">
        <v>2224825.19</v>
      </c>
      <c r="L3275" s="57" t="s">
        <v>7420</v>
      </c>
      <c r="M3275" s="57" t="s">
        <v>7418</v>
      </c>
      <c r="N3275" t="s">
        <v>10937</v>
      </c>
      <c r="O3275" s="1"/>
      <c r="P3275" s="1"/>
      <c r="Q3275" s="1"/>
      <c r="R3275" s="1"/>
      <c r="S3275" s="1"/>
      <c r="T3275" s="2">
        <v>50</v>
      </c>
      <c r="U3275" s="2">
        <f t="shared" si="167"/>
        <v>0</v>
      </c>
    </row>
    <row r="3276" spans="1:21" ht="15" x14ac:dyDescent="0.25">
      <c r="A3276" s="49" t="s">
        <v>6845</v>
      </c>
      <c r="B3276" s="50" t="s">
        <v>6549</v>
      </c>
      <c r="C3276" s="50" t="s">
        <v>6550</v>
      </c>
      <c r="D3276" s="57" t="s">
        <v>7378</v>
      </c>
      <c r="E3276" s="51">
        <v>50</v>
      </c>
      <c r="F3276" s="51">
        <v>1929204.97</v>
      </c>
      <c r="G3276" s="42">
        <f t="shared" si="166"/>
        <v>74.200191153846148</v>
      </c>
      <c r="H3276" s="43">
        <f t="shared" si="165"/>
        <v>38584.099399999999</v>
      </c>
      <c r="I3276" s="57" t="s">
        <v>7381</v>
      </c>
      <c r="J3276" s="58">
        <v>50</v>
      </c>
      <c r="K3276" s="58">
        <v>1929204.97</v>
      </c>
      <c r="L3276" s="57" t="s">
        <v>7420</v>
      </c>
      <c r="M3276" s="57" t="s">
        <v>7418</v>
      </c>
      <c r="N3276" t="s">
        <v>10937</v>
      </c>
      <c r="O3276" s="1"/>
      <c r="P3276" s="1"/>
      <c r="Q3276" s="1"/>
      <c r="R3276" s="1"/>
      <c r="S3276" s="1"/>
      <c r="T3276" s="2">
        <v>50</v>
      </c>
      <c r="U3276" s="2">
        <f t="shared" si="167"/>
        <v>0</v>
      </c>
    </row>
    <row r="3277" spans="1:21" ht="15" x14ac:dyDescent="0.25">
      <c r="A3277" s="49" t="s">
        <v>6845</v>
      </c>
      <c r="B3277" s="50" t="s">
        <v>6551</v>
      </c>
      <c r="C3277" s="50" t="s">
        <v>6552</v>
      </c>
      <c r="D3277" s="57" t="s">
        <v>7378</v>
      </c>
      <c r="E3277" s="51">
        <v>230</v>
      </c>
      <c r="F3277" s="51">
        <v>6294643.3800799996</v>
      </c>
      <c r="G3277" s="42">
        <f t="shared" si="166"/>
        <v>242.10166846461536</v>
      </c>
      <c r="H3277" s="43">
        <f t="shared" si="165"/>
        <v>27368.014695999998</v>
      </c>
      <c r="I3277" s="57" t="s">
        <v>7381</v>
      </c>
      <c r="J3277" s="58">
        <v>230</v>
      </c>
      <c r="K3277" s="58">
        <v>6294643.3800799996</v>
      </c>
      <c r="L3277" s="57" t="s">
        <v>7420</v>
      </c>
      <c r="M3277" s="57" t="s">
        <v>7418</v>
      </c>
      <c r="N3277" t="s">
        <v>10937</v>
      </c>
      <c r="O3277" s="1"/>
      <c r="P3277" s="1"/>
      <c r="Q3277" s="1"/>
      <c r="R3277" s="1"/>
      <c r="S3277" s="1"/>
      <c r="T3277" s="2">
        <v>230</v>
      </c>
      <c r="U3277" s="2">
        <f t="shared" si="167"/>
        <v>0</v>
      </c>
    </row>
    <row r="3278" spans="1:21" ht="15" x14ac:dyDescent="0.25">
      <c r="A3278" s="49" t="s">
        <v>6845</v>
      </c>
      <c r="B3278" s="50" t="s">
        <v>6553</v>
      </c>
      <c r="C3278" s="50" t="s">
        <v>6554</v>
      </c>
      <c r="D3278" s="57" t="s">
        <v>7378</v>
      </c>
      <c r="E3278" s="51">
        <v>50</v>
      </c>
      <c r="F3278" s="51">
        <v>3435019.68</v>
      </c>
      <c r="G3278" s="42">
        <f t="shared" si="166"/>
        <v>132.11614153846153</v>
      </c>
      <c r="H3278" s="43">
        <f t="shared" si="165"/>
        <v>68700.39360000001</v>
      </c>
      <c r="I3278" s="57" t="s">
        <v>7381</v>
      </c>
      <c r="J3278" s="58">
        <v>50</v>
      </c>
      <c r="K3278" s="58">
        <v>3435019.6799999997</v>
      </c>
      <c r="L3278" s="57" t="s">
        <v>7420</v>
      </c>
      <c r="M3278" s="57" t="s">
        <v>7418</v>
      </c>
      <c r="N3278" t="s">
        <v>10937</v>
      </c>
      <c r="O3278" s="1"/>
      <c r="P3278" s="1"/>
      <c r="Q3278" s="1"/>
      <c r="R3278" s="1"/>
      <c r="S3278" s="1"/>
      <c r="T3278" s="2">
        <v>50</v>
      </c>
      <c r="U3278" s="2">
        <f t="shared" si="167"/>
        <v>0</v>
      </c>
    </row>
    <row r="3279" spans="1:21" ht="15" x14ac:dyDescent="0.25">
      <c r="A3279" s="49" t="s">
        <v>6845</v>
      </c>
      <c r="B3279" s="50" t="s">
        <v>6555</v>
      </c>
      <c r="C3279" s="50" t="s">
        <v>6556</v>
      </c>
      <c r="D3279" s="57" t="s">
        <v>7378</v>
      </c>
      <c r="E3279" s="51">
        <v>100</v>
      </c>
      <c r="F3279" s="51">
        <v>22510430.210000001</v>
      </c>
      <c r="G3279" s="42">
        <f t="shared" si="166"/>
        <v>865.78577730769234</v>
      </c>
      <c r="H3279" s="43">
        <f t="shared" si="165"/>
        <v>225104.3021</v>
      </c>
      <c r="I3279" s="57" t="s">
        <v>7381</v>
      </c>
      <c r="J3279" s="58">
        <v>100</v>
      </c>
      <c r="K3279" s="58">
        <v>22510430.210000001</v>
      </c>
      <c r="L3279" s="57" t="s">
        <v>7420</v>
      </c>
      <c r="M3279" s="57" t="s">
        <v>7418</v>
      </c>
      <c r="N3279" t="s">
        <v>10937</v>
      </c>
      <c r="O3279" s="1"/>
      <c r="P3279" s="1"/>
      <c r="Q3279" s="1"/>
      <c r="R3279" s="1"/>
      <c r="S3279" s="1"/>
      <c r="T3279" s="2">
        <v>100</v>
      </c>
      <c r="U3279" s="2">
        <f t="shared" si="167"/>
        <v>0</v>
      </c>
    </row>
    <row r="3280" spans="1:21" ht="15" x14ac:dyDescent="0.25">
      <c r="A3280" s="49" t="s">
        <v>6845</v>
      </c>
      <c r="B3280" s="50" t="s">
        <v>6557</v>
      </c>
      <c r="C3280" s="50" t="s">
        <v>6558</v>
      </c>
      <c r="D3280" s="57" t="s">
        <v>7378</v>
      </c>
      <c r="E3280" s="51">
        <v>306</v>
      </c>
      <c r="F3280" s="51">
        <v>21006575.710074</v>
      </c>
      <c r="G3280" s="42">
        <f t="shared" si="166"/>
        <v>807.94521961823079</v>
      </c>
      <c r="H3280" s="43">
        <f t="shared" si="165"/>
        <v>68648.940229</v>
      </c>
      <c r="I3280" s="57" t="s">
        <v>7381</v>
      </c>
      <c r="J3280" s="58">
        <v>306</v>
      </c>
      <c r="K3280" s="58">
        <v>21006575.710074</v>
      </c>
      <c r="L3280" s="57" t="s">
        <v>7420</v>
      </c>
      <c r="M3280" s="57" t="s">
        <v>7418</v>
      </c>
      <c r="N3280" t="s">
        <v>10937</v>
      </c>
      <c r="O3280" s="1"/>
      <c r="P3280" s="1"/>
      <c r="Q3280" s="1"/>
      <c r="R3280" s="1"/>
      <c r="S3280" s="1"/>
      <c r="T3280" s="2">
        <v>306</v>
      </c>
      <c r="U3280" s="2">
        <f t="shared" si="167"/>
        <v>0</v>
      </c>
    </row>
    <row r="3281" spans="1:21" ht="15" x14ac:dyDescent="0.25">
      <c r="A3281" s="49" t="s">
        <v>6845</v>
      </c>
      <c r="B3281" s="50" t="s">
        <v>6559</v>
      </c>
      <c r="C3281" s="50" t="s">
        <v>6560</v>
      </c>
      <c r="D3281" s="57" t="s">
        <v>7378</v>
      </c>
      <c r="E3281" s="51">
        <v>226.5</v>
      </c>
      <c r="F3281" s="51">
        <v>17755571.220020998</v>
      </c>
      <c r="G3281" s="42">
        <f t="shared" si="166"/>
        <v>682.906585385423</v>
      </c>
      <c r="H3281" s="43">
        <f t="shared" si="165"/>
        <v>78391.042913999991</v>
      </c>
      <c r="I3281" s="57" t="s">
        <v>7381</v>
      </c>
      <c r="J3281" s="58">
        <v>226.5</v>
      </c>
      <c r="K3281" s="58">
        <v>17755571.220021002</v>
      </c>
      <c r="L3281" s="57" t="s">
        <v>7420</v>
      </c>
      <c r="M3281" s="57" t="s">
        <v>7418</v>
      </c>
      <c r="N3281" t="s">
        <v>10937</v>
      </c>
      <c r="O3281" s="1"/>
      <c r="P3281" s="1"/>
      <c r="Q3281" s="1"/>
      <c r="R3281" s="1"/>
      <c r="S3281" s="1"/>
      <c r="T3281" s="2">
        <v>226.5</v>
      </c>
      <c r="U3281" s="2">
        <f t="shared" si="167"/>
        <v>0</v>
      </c>
    </row>
    <row r="3282" spans="1:21" ht="15" x14ac:dyDescent="0.25">
      <c r="A3282" s="49" t="s">
        <v>6845</v>
      </c>
      <c r="B3282" s="50" t="s">
        <v>6561</v>
      </c>
      <c r="C3282" s="50" t="s">
        <v>6562</v>
      </c>
      <c r="D3282" s="57" t="s">
        <v>7378</v>
      </c>
      <c r="E3282" s="51">
        <v>264.5</v>
      </c>
      <c r="F3282" s="51">
        <v>10317060.839892</v>
      </c>
      <c r="G3282" s="42">
        <f t="shared" si="166"/>
        <v>396.81003230353843</v>
      </c>
      <c r="H3282" s="43">
        <f t="shared" si="165"/>
        <v>39005.901096000001</v>
      </c>
      <c r="I3282" s="57" t="s">
        <v>7381</v>
      </c>
      <c r="J3282" s="58">
        <v>264.5</v>
      </c>
      <c r="K3282" s="58">
        <v>10317060.839892</v>
      </c>
      <c r="L3282" s="57" t="s">
        <v>7420</v>
      </c>
      <c r="M3282" s="57" t="s">
        <v>7418</v>
      </c>
      <c r="N3282" t="s">
        <v>10937</v>
      </c>
      <c r="O3282" s="1"/>
      <c r="P3282" s="1"/>
      <c r="Q3282" s="1"/>
      <c r="R3282" s="1"/>
      <c r="S3282" s="1"/>
      <c r="T3282" s="2">
        <v>264.5</v>
      </c>
      <c r="U3282" s="2">
        <f t="shared" si="167"/>
        <v>0</v>
      </c>
    </row>
    <row r="3283" spans="1:21" ht="15" x14ac:dyDescent="0.25">
      <c r="A3283" s="49" t="s">
        <v>6845</v>
      </c>
      <c r="B3283" s="50" t="s">
        <v>6563</v>
      </c>
      <c r="C3283" s="50" t="s">
        <v>6564</v>
      </c>
      <c r="D3283" s="57" t="s">
        <v>7378</v>
      </c>
      <c r="E3283" s="51">
        <v>240</v>
      </c>
      <c r="F3283" s="51">
        <v>11754366.28008</v>
      </c>
      <c r="G3283" s="42">
        <f t="shared" si="166"/>
        <v>452.0910107723077</v>
      </c>
      <c r="H3283" s="43">
        <f t="shared" si="165"/>
        <v>48976.526166999996</v>
      </c>
      <c r="I3283" s="57" t="s">
        <v>7381</v>
      </c>
      <c r="J3283" s="58">
        <v>240</v>
      </c>
      <c r="K3283" s="58">
        <v>11754366.28008</v>
      </c>
      <c r="L3283" s="57" t="s">
        <v>7420</v>
      </c>
      <c r="M3283" s="57" t="s">
        <v>7418</v>
      </c>
      <c r="N3283" t="s">
        <v>10937</v>
      </c>
      <c r="O3283" s="1"/>
      <c r="P3283" s="1"/>
      <c r="Q3283" s="1"/>
      <c r="R3283" s="1"/>
      <c r="S3283" s="1"/>
      <c r="T3283" s="2">
        <v>240</v>
      </c>
      <c r="U3283" s="2">
        <f t="shared" si="167"/>
        <v>0</v>
      </c>
    </row>
    <row r="3284" spans="1:21" ht="15" x14ac:dyDescent="0.25">
      <c r="A3284" s="49" t="s">
        <v>6845</v>
      </c>
      <c r="B3284" s="50" t="s">
        <v>6565</v>
      </c>
      <c r="C3284" s="50" t="s">
        <v>6566</v>
      </c>
      <c r="D3284" s="57" t="s">
        <v>7378</v>
      </c>
      <c r="E3284" s="51">
        <v>252</v>
      </c>
      <c r="F3284" s="51">
        <v>16681217.600124</v>
      </c>
      <c r="G3284" s="42">
        <f t="shared" si="166"/>
        <v>641.58529231246155</v>
      </c>
      <c r="H3284" s="43">
        <f t="shared" si="165"/>
        <v>66195.307937000005</v>
      </c>
      <c r="I3284" s="57" t="s">
        <v>7381</v>
      </c>
      <c r="J3284" s="58">
        <v>252</v>
      </c>
      <c r="K3284" s="58">
        <v>16681217.600124002</v>
      </c>
      <c r="L3284" s="57" t="s">
        <v>7420</v>
      </c>
      <c r="M3284" s="57" t="s">
        <v>7418</v>
      </c>
      <c r="N3284" t="s">
        <v>10937</v>
      </c>
      <c r="O3284" s="1"/>
      <c r="P3284" s="1"/>
      <c r="Q3284" s="1"/>
      <c r="R3284" s="1"/>
      <c r="S3284" s="1"/>
      <c r="T3284" s="2">
        <v>252</v>
      </c>
      <c r="U3284" s="2">
        <f t="shared" si="167"/>
        <v>0</v>
      </c>
    </row>
    <row r="3285" spans="1:21" ht="15" x14ac:dyDescent="0.25">
      <c r="A3285" s="49" t="s">
        <v>6845</v>
      </c>
      <c r="B3285" s="50" t="s">
        <v>6567</v>
      </c>
      <c r="C3285" s="50" t="s">
        <v>6568</v>
      </c>
      <c r="D3285" s="57" t="s">
        <v>7378</v>
      </c>
      <c r="E3285" s="51">
        <v>100</v>
      </c>
      <c r="F3285" s="51">
        <v>1170148.1000000001</v>
      </c>
      <c r="G3285" s="42">
        <f t="shared" si="166"/>
        <v>45.005696153846159</v>
      </c>
      <c r="H3285" s="43">
        <f t="shared" si="165"/>
        <v>11701.481000000002</v>
      </c>
      <c r="I3285" s="57" t="s">
        <v>7381</v>
      </c>
      <c r="J3285" s="58">
        <v>100</v>
      </c>
      <c r="K3285" s="58">
        <v>1170148.1000000001</v>
      </c>
      <c r="L3285" s="57" t="s">
        <v>7420</v>
      </c>
      <c r="M3285" s="57" t="s">
        <v>7418</v>
      </c>
      <c r="N3285" t="s">
        <v>10937</v>
      </c>
      <c r="O3285" s="1"/>
      <c r="P3285" s="1"/>
      <c r="Q3285" s="1"/>
      <c r="R3285" s="1"/>
      <c r="S3285" s="1"/>
      <c r="T3285" s="2">
        <v>100</v>
      </c>
      <c r="U3285" s="2">
        <f t="shared" si="167"/>
        <v>0</v>
      </c>
    </row>
    <row r="3286" spans="1:21" ht="15" x14ac:dyDescent="0.25">
      <c r="A3286" s="49" t="s">
        <v>6845</v>
      </c>
      <c r="B3286" s="50" t="s">
        <v>6569</v>
      </c>
      <c r="C3286" s="50" t="s">
        <v>6570</v>
      </c>
      <c r="D3286" s="57" t="s">
        <v>7378</v>
      </c>
      <c r="E3286" s="51">
        <v>38</v>
      </c>
      <c r="F3286" s="51">
        <v>3417205.0599859999</v>
      </c>
      <c r="G3286" s="42">
        <f t="shared" si="166"/>
        <v>131.43096384561539</v>
      </c>
      <c r="H3286" s="43">
        <f t="shared" si="165"/>
        <v>89926.448946999997</v>
      </c>
      <c r="I3286" s="57" t="s">
        <v>7381</v>
      </c>
      <c r="J3286" s="58">
        <v>38</v>
      </c>
      <c r="K3286" s="58">
        <v>3417205.0599859999</v>
      </c>
      <c r="L3286" s="57" t="s">
        <v>7420</v>
      </c>
      <c r="M3286" s="57" t="s">
        <v>7418</v>
      </c>
      <c r="N3286" t="s">
        <v>10937</v>
      </c>
      <c r="O3286" s="1"/>
      <c r="P3286" s="1"/>
      <c r="Q3286" s="1"/>
      <c r="R3286" s="1"/>
      <c r="S3286" s="1"/>
      <c r="T3286" s="2">
        <v>38</v>
      </c>
      <c r="U3286" s="2">
        <f t="shared" si="167"/>
        <v>0</v>
      </c>
    </row>
    <row r="3287" spans="1:21" ht="15" x14ac:dyDescent="0.25">
      <c r="A3287" s="49" t="s">
        <v>6845</v>
      </c>
      <c r="B3287" s="50" t="s">
        <v>6571</v>
      </c>
      <c r="C3287" s="50" t="s">
        <v>6572</v>
      </c>
      <c r="D3287" s="57" t="s">
        <v>7378</v>
      </c>
      <c r="E3287" s="51">
        <v>831</v>
      </c>
      <c r="F3287" s="51">
        <v>30472741.639632002</v>
      </c>
      <c r="G3287" s="42">
        <f t="shared" si="166"/>
        <v>1172.0285246012309</v>
      </c>
      <c r="H3287" s="43">
        <f t="shared" si="165"/>
        <v>36669.965872000001</v>
      </c>
      <c r="I3287" s="57" t="s">
        <v>7381</v>
      </c>
      <c r="J3287" s="58">
        <v>831</v>
      </c>
      <c r="K3287" s="58">
        <v>30472741.639632002</v>
      </c>
      <c r="L3287" s="57" t="s">
        <v>7420</v>
      </c>
      <c r="M3287" s="57" t="s">
        <v>7418</v>
      </c>
      <c r="N3287" t="s">
        <v>10937</v>
      </c>
      <c r="O3287" s="1"/>
      <c r="P3287" s="1"/>
      <c r="Q3287" s="1"/>
      <c r="R3287" s="1"/>
      <c r="S3287" s="1"/>
      <c r="T3287" s="2">
        <v>831</v>
      </c>
      <c r="U3287" s="2">
        <f t="shared" si="167"/>
        <v>0</v>
      </c>
    </row>
    <row r="3288" spans="1:21" ht="15" x14ac:dyDescent="0.25">
      <c r="A3288" s="49" t="s">
        <v>6845</v>
      </c>
      <c r="B3288" s="50" t="s">
        <v>6573</v>
      </c>
      <c r="C3288" s="50" t="s">
        <v>6574</v>
      </c>
      <c r="D3288" s="57" t="s">
        <v>7378</v>
      </c>
      <c r="E3288" s="51">
        <v>172</v>
      </c>
      <c r="F3288" s="51">
        <v>7377271.9299839996</v>
      </c>
      <c r="G3288" s="42">
        <f t="shared" si="166"/>
        <v>283.74122807630766</v>
      </c>
      <c r="H3288" s="43">
        <f t="shared" si="165"/>
        <v>42891.115871999995</v>
      </c>
      <c r="I3288" s="57" t="s">
        <v>7381</v>
      </c>
      <c r="J3288" s="58">
        <v>172</v>
      </c>
      <c r="K3288" s="58">
        <v>7377271.9299839996</v>
      </c>
      <c r="L3288" s="57" t="s">
        <v>7420</v>
      </c>
      <c r="M3288" s="57" t="s">
        <v>7418</v>
      </c>
      <c r="N3288" t="s">
        <v>10937</v>
      </c>
      <c r="O3288" s="1"/>
      <c r="P3288" s="1"/>
      <c r="Q3288" s="1"/>
      <c r="R3288" s="1"/>
      <c r="S3288" s="1"/>
      <c r="T3288" s="2">
        <v>172</v>
      </c>
      <c r="U3288" s="2">
        <f t="shared" si="167"/>
        <v>0</v>
      </c>
    </row>
    <row r="3289" spans="1:21" ht="15" x14ac:dyDescent="0.25">
      <c r="A3289" s="49" t="s">
        <v>6845</v>
      </c>
      <c r="B3289" s="50" t="s">
        <v>6575</v>
      </c>
      <c r="C3289" s="50" t="s">
        <v>6576</v>
      </c>
      <c r="D3289" s="57" t="s">
        <v>7378</v>
      </c>
      <c r="E3289" s="51">
        <v>111</v>
      </c>
      <c r="F3289" s="51">
        <v>11248890.510005999</v>
      </c>
      <c r="G3289" s="42">
        <f t="shared" si="166"/>
        <v>432.64963500023072</v>
      </c>
      <c r="H3289" s="43">
        <f t="shared" si="165"/>
        <v>101341.355946</v>
      </c>
      <c r="I3289" s="57" t="s">
        <v>7381</v>
      </c>
      <c r="J3289" s="58">
        <v>111</v>
      </c>
      <c r="K3289" s="58">
        <v>11248890.510005999</v>
      </c>
      <c r="L3289" s="57" t="s">
        <v>7420</v>
      </c>
      <c r="M3289" s="57" t="s">
        <v>7418</v>
      </c>
      <c r="N3289" t="s">
        <v>10937</v>
      </c>
      <c r="O3289" s="1"/>
      <c r="P3289" s="1"/>
      <c r="Q3289" s="1"/>
      <c r="R3289" s="1"/>
      <c r="S3289" s="1"/>
      <c r="T3289" s="2">
        <v>111</v>
      </c>
      <c r="U3289" s="2">
        <f t="shared" si="167"/>
        <v>0</v>
      </c>
    </row>
    <row r="3290" spans="1:21" ht="15" x14ac:dyDescent="0.25">
      <c r="A3290" s="49" t="s">
        <v>6845</v>
      </c>
      <c r="B3290" s="50" t="s">
        <v>6577</v>
      </c>
      <c r="C3290" s="50" t="s">
        <v>6578</v>
      </c>
      <c r="D3290" s="57" t="s">
        <v>7378</v>
      </c>
      <c r="E3290" s="51">
        <v>68.5</v>
      </c>
      <c r="F3290" s="51">
        <v>2516355.1500114999</v>
      </c>
      <c r="G3290" s="42">
        <f t="shared" si="166"/>
        <v>96.782890385057684</v>
      </c>
      <c r="H3290" s="43">
        <f t="shared" si="165"/>
        <v>36735.111679000001</v>
      </c>
      <c r="I3290" s="57" t="s">
        <v>7381</v>
      </c>
      <c r="J3290" s="58">
        <v>68.5</v>
      </c>
      <c r="K3290" s="58">
        <v>2516355.1500115003</v>
      </c>
      <c r="L3290" s="57" t="s">
        <v>7420</v>
      </c>
      <c r="M3290" s="57" t="s">
        <v>7418</v>
      </c>
      <c r="N3290" t="s">
        <v>10937</v>
      </c>
      <c r="O3290" s="1"/>
      <c r="P3290" s="1"/>
      <c r="Q3290" s="1"/>
      <c r="R3290" s="1"/>
      <c r="S3290" s="1"/>
      <c r="T3290" s="2">
        <v>68.5</v>
      </c>
      <c r="U3290" s="2">
        <f t="shared" si="167"/>
        <v>0</v>
      </c>
    </row>
    <row r="3291" spans="1:21" ht="15" x14ac:dyDescent="0.25">
      <c r="A3291" s="49" t="s">
        <v>6845</v>
      </c>
      <c r="B3291" s="50" t="s">
        <v>6579</v>
      </c>
      <c r="C3291" s="50" t="s">
        <v>6580</v>
      </c>
      <c r="D3291" s="57" t="s">
        <v>7378</v>
      </c>
      <c r="E3291" s="51">
        <v>80</v>
      </c>
      <c r="F3291" s="51">
        <v>8345097.6699999999</v>
      </c>
      <c r="G3291" s="42">
        <f t="shared" si="166"/>
        <v>320.96529499999997</v>
      </c>
      <c r="H3291" s="43">
        <f t="shared" si="165"/>
        <v>104313.720875</v>
      </c>
      <c r="I3291" s="57" t="s">
        <v>7381</v>
      </c>
      <c r="J3291" s="58">
        <v>80</v>
      </c>
      <c r="K3291" s="58">
        <v>8345097.6699999999</v>
      </c>
      <c r="L3291" s="57" t="s">
        <v>7420</v>
      </c>
      <c r="M3291" s="57" t="s">
        <v>7418</v>
      </c>
      <c r="N3291" t="s">
        <v>10937</v>
      </c>
      <c r="O3291" s="1"/>
      <c r="P3291" s="1"/>
      <c r="Q3291" s="1"/>
      <c r="R3291" s="1"/>
      <c r="S3291" s="1"/>
      <c r="T3291" s="2">
        <v>80</v>
      </c>
      <c r="U3291" s="2">
        <f t="shared" si="167"/>
        <v>0</v>
      </c>
    </row>
    <row r="3292" spans="1:21" ht="15" x14ac:dyDescent="0.25">
      <c r="A3292" s="49" t="s">
        <v>6845</v>
      </c>
      <c r="B3292" s="50" t="s">
        <v>6581</v>
      </c>
      <c r="C3292" s="50" t="s">
        <v>6582</v>
      </c>
      <c r="D3292" s="57" t="s">
        <v>7378</v>
      </c>
      <c r="E3292" s="51">
        <v>378.5</v>
      </c>
      <c r="F3292" s="51">
        <v>14791362.1401635</v>
      </c>
      <c r="G3292" s="42">
        <f t="shared" si="166"/>
        <v>568.89854385244234</v>
      </c>
      <c r="H3292" s="43">
        <f t="shared" si="165"/>
        <v>39078.896010999997</v>
      </c>
      <c r="I3292" s="57" t="s">
        <v>7381</v>
      </c>
      <c r="J3292" s="58">
        <v>378.5</v>
      </c>
      <c r="K3292" s="58">
        <v>14791362.1401635</v>
      </c>
      <c r="L3292" s="57" t="s">
        <v>7420</v>
      </c>
      <c r="M3292" s="57" t="s">
        <v>7418</v>
      </c>
      <c r="N3292" t="s">
        <v>10937</v>
      </c>
      <c r="O3292" s="1"/>
      <c r="P3292" s="1"/>
      <c r="Q3292" s="1"/>
      <c r="R3292" s="1"/>
      <c r="S3292" s="1"/>
      <c r="T3292" s="2">
        <v>378.5</v>
      </c>
      <c r="U3292" s="2">
        <f t="shared" si="167"/>
        <v>0</v>
      </c>
    </row>
    <row r="3293" spans="1:21" ht="15" x14ac:dyDescent="0.25">
      <c r="A3293" s="49" t="s">
        <v>6845</v>
      </c>
      <c r="B3293" s="50" t="s">
        <v>6583</v>
      </c>
      <c r="C3293" s="50" t="s">
        <v>6584</v>
      </c>
      <c r="D3293" s="57" t="s">
        <v>7378</v>
      </c>
      <c r="E3293" s="51">
        <v>70</v>
      </c>
      <c r="F3293" s="51">
        <v>7294473.4400300002</v>
      </c>
      <c r="G3293" s="42">
        <f t="shared" si="166"/>
        <v>280.55667077038464</v>
      </c>
      <c r="H3293" s="43">
        <f t="shared" si="165"/>
        <v>104206.763429</v>
      </c>
      <c r="I3293" s="57" t="s">
        <v>7381</v>
      </c>
      <c r="J3293" s="58">
        <v>70</v>
      </c>
      <c r="K3293" s="58">
        <v>7294473.4400300002</v>
      </c>
      <c r="L3293" s="57" t="s">
        <v>7420</v>
      </c>
      <c r="M3293" s="57" t="s">
        <v>7418</v>
      </c>
      <c r="N3293" t="s">
        <v>10937</v>
      </c>
      <c r="O3293" s="1"/>
      <c r="P3293" s="1"/>
      <c r="Q3293" s="1"/>
      <c r="R3293" s="1"/>
      <c r="S3293" s="1"/>
      <c r="T3293" s="2">
        <v>70</v>
      </c>
      <c r="U3293" s="2">
        <f t="shared" si="167"/>
        <v>0</v>
      </c>
    </row>
    <row r="3294" spans="1:21" ht="15" x14ac:dyDescent="0.25">
      <c r="A3294" s="49" t="s">
        <v>6845</v>
      </c>
      <c r="B3294" s="50" t="s">
        <v>6585</v>
      </c>
      <c r="C3294" s="50" t="s">
        <v>6586</v>
      </c>
      <c r="D3294" s="57" t="s">
        <v>7378</v>
      </c>
      <c r="E3294" s="51">
        <v>59</v>
      </c>
      <c r="F3294" s="51">
        <v>5873834.2900099996</v>
      </c>
      <c r="G3294" s="42">
        <f t="shared" si="166"/>
        <v>225.91670346192305</v>
      </c>
      <c r="H3294" s="43">
        <f t="shared" si="165"/>
        <v>99556.513389999993</v>
      </c>
      <c r="I3294" s="57" t="s">
        <v>7381</v>
      </c>
      <c r="J3294" s="58">
        <v>59</v>
      </c>
      <c r="K3294" s="58">
        <v>5873834.2900099996</v>
      </c>
      <c r="L3294" s="57" t="s">
        <v>7420</v>
      </c>
      <c r="M3294" s="57" t="s">
        <v>7418</v>
      </c>
      <c r="N3294" t="s">
        <v>10937</v>
      </c>
      <c r="O3294" s="1"/>
      <c r="P3294" s="1"/>
      <c r="Q3294" s="1"/>
      <c r="R3294" s="1"/>
      <c r="S3294" s="1"/>
      <c r="T3294" s="2">
        <v>59</v>
      </c>
      <c r="U3294" s="2">
        <f t="shared" si="167"/>
        <v>0</v>
      </c>
    </row>
    <row r="3295" spans="1:21" ht="15" x14ac:dyDescent="0.25">
      <c r="A3295" s="49" t="s">
        <v>6845</v>
      </c>
      <c r="B3295" s="50" t="s">
        <v>6587</v>
      </c>
      <c r="C3295" s="50" t="s">
        <v>6588</v>
      </c>
      <c r="D3295" s="57" t="s">
        <v>7378</v>
      </c>
      <c r="E3295" s="51">
        <v>79.5</v>
      </c>
      <c r="F3295" s="51">
        <v>9966574.0100309998</v>
      </c>
      <c r="G3295" s="42">
        <f t="shared" si="166"/>
        <v>383.32976961657693</v>
      </c>
      <c r="H3295" s="43">
        <f t="shared" si="165"/>
        <v>125365.71081799999</v>
      </c>
      <c r="I3295" s="57" t="s">
        <v>7381</v>
      </c>
      <c r="J3295" s="58">
        <v>79.5</v>
      </c>
      <c r="K3295" s="58">
        <v>9966574.0100309998</v>
      </c>
      <c r="L3295" s="57" t="s">
        <v>7420</v>
      </c>
      <c r="M3295" s="57" t="s">
        <v>7418</v>
      </c>
      <c r="N3295" t="s">
        <v>10937</v>
      </c>
      <c r="O3295" s="1"/>
      <c r="P3295" s="1"/>
      <c r="Q3295" s="1"/>
      <c r="R3295" s="1"/>
      <c r="S3295" s="1"/>
      <c r="T3295" s="2">
        <v>79.5</v>
      </c>
      <c r="U3295" s="2">
        <f t="shared" si="167"/>
        <v>0</v>
      </c>
    </row>
    <row r="3296" spans="1:21" ht="15" x14ac:dyDescent="0.25">
      <c r="A3296" s="49" t="s">
        <v>6845</v>
      </c>
      <c r="B3296" s="50" t="s">
        <v>6589</v>
      </c>
      <c r="C3296" s="50" t="s">
        <v>6590</v>
      </c>
      <c r="D3296" s="57" t="s">
        <v>7378</v>
      </c>
      <c r="E3296" s="51">
        <v>71</v>
      </c>
      <c r="F3296" s="51">
        <v>7243599.4099709997</v>
      </c>
      <c r="G3296" s="42">
        <f t="shared" si="166"/>
        <v>278.59997730657693</v>
      </c>
      <c r="H3296" s="43">
        <f t="shared" si="165"/>
        <v>102022.52690099999</v>
      </c>
      <c r="I3296" s="57" t="s">
        <v>7381</v>
      </c>
      <c r="J3296" s="58">
        <v>71</v>
      </c>
      <c r="K3296" s="58">
        <v>7243599.4099710006</v>
      </c>
      <c r="L3296" s="57" t="s">
        <v>7420</v>
      </c>
      <c r="M3296" s="57" t="s">
        <v>7418</v>
      </c>
      <c r="N3296" t="s">
        <v>10937</v>
      </c>
      <c r="O3296" s="1"/>
      <c r="P3296" s="1"/>
      <c r="Q3296" s="1"/>
      <c r="R3296" s="1"/>
      <c r="S3296" s="1"/>
      <c r="T3296" s="2">
        <v>71</v>
      </c>
      <c r="U3296" s="2">
        <f t="shared" si="167"/>
        <v>0</v>
      </c>
    </row>
    <row r="3297" spans="1:21" ht="15" x14ac:dyDescent="0.25">
      <c r="A3297" s="49" t="s">
        <v>6845</v>
      </c>
      <c r="B3297" s="50" t="s">
        <v>6591</v>
      </c>
      <c r="C3297" s="50" t="s">
        <v>6592</v>
      </c>
      <c r="D3297" s="57" t="s">
        <v>7378</v>
      </c>
      <c r="E3297" s="51">
        <v>50</v>
      </c>
      <c r="F3297" s="51">
        <v>3958199.17</v>
      </c>
      <c r="G3297" s="42">
        <f t="shared" si="166"/>
        <v>152.2384296153846</v>
      </c>
      <c r="H3297" s="43">
        <f t="shared" si="165"/>
        <v>79163.983399999997</v>
      </c>
      <c r="I3297" s="57" t="s">
        <v>7381</v>
      </c>
      <c r="J3297" s="58">
        <v>50</v>
      </c>
      <c r="K3297" s="58">
        <v>3958199.17</v>
      </c>
      <c r="L3297" s="57" t="s">
        <v>7420</v>
      </c>
      <c r="M3297" s="57" t="s">
        <v>7418</v>
      </c>
      <c r="N3297" t="s">
        <v>10937</v>
      </c>
      <c r="O3297" s="1"/>
      <c r="P3297" s="1"/>
      <c r="Q3297" s="1"/>
      <c r="R3297" s="1"/>
      <c r="S3297" s="1"/>
      <c r="T3297" s="2">
        <v>50</v>
      </c>
      <c r="U3297" s="2">
        <f t="shared" si="167"/>
        <v>0</v>
      </c>
    </row>
    <row r="3298" spans="1:21" ht="15" x14ac:dyDescent="0.25">
      <c r="A3298" s="49" t="s">
        <v>6845</v>
      </c>
      <c r="B3298" s="50" t="s">
        <v>6593</v>
      </c>
      <c r="C3298" s="50" t="s">
        <v>6594</v>
      </c>
      <c r="D3298" s="57" t="s">
        <v>7378</v>
      </c>
      <c r="E3298" s="51">
        <v>75</v>
      </c>
      <c r="F3298" s="51">
        <v>6074360.9900249997</v>
      </c>
      <c r="G3298" s="42">
        <f t="shared" si="166"/>
        <v>233.62926884711538</v>
      </c>
      <c r="H3298" s="43">
        <f t="shared" si="165"/>
        <v>80991.479867000002</v>
      </c>
      <c r="I3298" s="57" t="s">
        <v>7381</v>
      </c>
      <c r="J3298" s="58">
        <v>75</v>
      </c>
      <c r="K3298" s="58">
        <v>6074360.9900249997</v>
      </c>
      <c r="L3298" s="57" t="s">
        <v>7420</v>
      </c>
      <c r="M3298" s="57" t="s">
        <v>7418</v>
      </c>
      <c r="N3298" t="s">
        <v>10937</v>
      </c>
      <c r="O3298" s="1"/>
      <c r="P3298" s="1"/>
      <c r="Q3298" s="1"/>
      <c r="R3298" s="1"/>
      <c r="S3298" s="1"/>
      <c r="T3298" s="2">
        <v>75</v>
      </c>
      <c r="U3298" s="2">
        <f t="shared" si="167"/>
        <v>0</v>
      </c>
    </row>
    <row r="3299" spans="1:21" ht="15" x14ac:dyDescent="0.25">
      <c r="A3299" s="49" t="s">
        <v>6845</v>
      </c>
      <c r="B3299" s="50" t="s">
        <v>6595</v>
      </c>
      <c r="C3299" s="50" t="s">
        <v>6596</v>
      </c>
      <c r="D3299" s="57" t="s">
        <v>7378</v>
      </c>
      <c r="E3299" s="51">
        <v>74</v>
      </c>
      <c r="F3299" s="51">
        <v>5987326.9899859997</v>
      </c>
      <c r="G3299" s="42">
        <f t="shared" si="166"/>
        <v>230.28180730715383</v>
      </c>
      <c r="H3299" s="43">
        <f t="shared" si="165"/>
        <v>80909.824188999992</v>
      </c>
      <c r="I3299" s="57" t="s">
        <v>7381</v>
      </c>
      <c r="J3299" s="58">
        <v>74</v>
      </c>
      <c r="K3299" s="58">
        <v>5987326.9899860006</v>
      </c>
      <c r="L3299" s="57" t="s">
        <v>7420</v>
      </c>
      <c r="M3299" s="57" t="s">
        <v>7418</v>
      </c>
      <c r="N3299" t="s">
        <v>10937</v>
      </c>
      <c r="O3299" s="1"/>
      <c r="P3299" s="1"/>
      <c r="Q3299" s="1"/>
      <c r="R3299" s="1"/>
      <c r="S3299" s="1"/>
      <c r="T3299" s="2">
        <v>74</v>
      </c>
      <c r="U3299" s="2">
        <f t="shared" si="167"/>
        <v>0</v>
      </c>
    </row>
    <row r="3300" spans="1:21" ht="15" x14ac:dyDescent="0.25">
      <c r="A3300" s="49" t="s">
        <v>6845</v>
      </c>
      <c r="B3300" s="50" t="s">
        <v>6597</v>
      </c>
      <c r="C3300" s="50" t="s">
        <v>6598</v>
      </c>
      <c r="D3300" s="57" t="s">
        <v>7378</v>
      </c>
      <c r="E3300" s="51">
        <v>125</v>
      </c>
      <c r="F3300" s="51">
        <v>30068213.530000001</v>
      </c>
      <c r="G3300" s="42">
        <f t="shared" si="166"/>
        <v>1156.4697511538461</v>
      </c>
      <c r="H3300" s="43">
        <f t="shared" si="165"/>
        <v>240545.70824000001</v>
      </c>
      <c r="I3300" s="57" t="s">
        <v>7381</v>
      </c>
      <c r="J3300" s="58">
        <v>125</v>
      </c>
      <c r="K3300" s="58">
        <v>30068213.530000001</v>
      </c>
      <c r="L3300" s="57" t="s">
        <v>7420</v>
      </c>
      <c r="M3300" s="57" t="s">
        <v>7418</v>
      </c>
      <c r="N3300" t="s">
        <v>10937</v>
      </c>
      <c r="O3300" s="1"/>
      <c r="P3300" s="1"/>
      <c r="Q3300" s="1"/>
      <c r="R3300" s="1"/>
      <c r="S3300" s="1"/>
      <c r="T3300" s="2">
        <v>125</v>
      </c>
      <c r="U3300" s="2">
        <f t="shared" si="167"/>
        <v>0</v>
      </c>
    </row>
    <row r="3301" spans="1:21" ht="15" x14ac:dyDescent="0.25">
      <c r="A3301" s="49" t="s">
        <v>6845</v>
      </c>
      <c r="B3301" s="50" t="s">
        <v>6599</v>
      </c>
      <c r="C3301" s="50" t="s">
        <v>6600</v>
      </c>
      <c r="D3301" s="57" t="s">
        <v>7378</v>
      </c>
      <c r="E3301" s="51">
        <v>204</v>
      </c>
      <c r="F3301" s="51">
        <v>41316634.749936</v>
      </c>
      <c r="G3301" s="42">
        <f t="shared" si="166"/>
        <v>1589.101336536</v>
      </c>
      <c r="H3301" s="43">
        <f t="shared" si="165"/>
        <v>202532.523284</v>
      </c>
      <c r="I3301" s="57" t="s">
        <v>7381</v>
      </c>
      <c r="J3301" s="58">
        <v>204</v>
      </c>
      <c r="K3301" s="58">
        <v>41316634.749936</v>
      </c>
      <c r="L3301" s="57" t="s">
        <v>7420</v>
      </c>
      <c r="M3301" s="57" t="s">
        <v>7418</v>
      </c>
      <c r="N3301" t="s">
        <v>10937</v>
      </c>
      <c r="O3301" s="1"/>
      <c r="P3301" s="1"/>
      <c r="Q3301" s="1"/>
      <c r="R3301" s="1"/>
      <c r="S3301" s="1"/>
      <c r="T3301" s="2">
        <v>204</v>
      </c>
      <c r="U3301" s="2">
        <f t="shared" si="167"/>
        <v>0</v>
      </c>
    </row>
    <row r="3302" spans="1:21" ht="15" x14ac:dyDescent="0.25">
      <c r="A3302" s="49" t="s">
        <v>6845</v>
      </c>
      <c r="B3302" s="50" t="s">
        <v>6601</v>
      </c>
      <c r="C3302" s="50" t="s">
        <v>6602</v>
      </c>
      <c r="D3302" s="57" t="s">
        <v>7378</v>
      </c>
      <c r="E3302" s="51">
        <v>25</v>
      </c>
      <c r="F3302" s="51">
        <v>5512698.7699999996</v>
      </c>
      <c r="G3302" s="42">
        <f t="shared" si="166"/>
        <v>212.02687576923074</v>
      </c>
      <c r="H3302" s="43">
        <f t="shared" si="165"/>
        <v>220507.95079999999</v>
      </c>
      <c r="I3302" s="57" t="s">
        <v>7381</v>
      </c>
      <c r="J3302" s="58">
        <v>25</v>
      </c>
      <c r="K3302" s="58">
        <v>5512698.7699999996</v>
      </c>
      <c r="L3302" s="57" t="s">
        <v>7420</v>
      </c>
      <c r="M3302" s="57" t="s">
        <v>7418</v>
      </c>
      <c r="N3302" t="s">
        <v>10937</v>
      </c>
      <c r="O3302" s="1"/>
      <c r="P3302" s="1"/>
      <c r="Q3302" s="1"/>
      <c r="R3302" s="1"/>
      <c r="S3302" s="1"/>
      <c r="T3302" s="2">
        <v>25</v>
      </c>
      <c r="U3302" s="2">
        <f t="shared" si="167"/>
        <v>0</v>
      </c>
    </row>
    <row r="3303" spans="1:21" ht="15" x14ac:dyDescent="0.25">
      <c r="A3303" s="49" t="s">
        <v>6845</v>
      </c>
      <c r="B3303" s="50" t="s">
        <v>6603</v>
      </c>
      <c r="C3303" s="50" t="s">
        <v>6604</v>
      </c>
      <c r="D3303" s="57" t="s">
        <v>7378</v>
      </c>
      <c r="E3303" s="51">
        <v>2596</v>
      </c>
      <c r="F3303" s="51">
        <v>6877811.0896439999</v>
      </c>
      <c r="G3303" s="42">
        <f t="shared" si="166"/>
        <v>264.53119575553848</v>
      </c>
      <c r="H3303" s="43">
        <f t="shared" si="165"/>
        <v>2649.3879390000002</v>
      </c>
      <c r="I3303" s="57" t="s">
        <v>7381</v>
      </c>
      <c r="J3303" s="58">
        <v>2596</v>
      </c>
      <c r="K3303" s="58">
        <v>6877811.0896440009</v>
      </c>
      <c r="L3303" s="57" t="s">
        <v>7420</v>
      </c>
      <c r="M3303" s="57" t="s">
        <v>7418</v>
      </c>
      <c r="N3303" t="s">
        <v>10937</v>
      </c>
      <c r="O3303" s="1"/>
      <c r="P3303" s="1"/>
      <c r="Q3303" s="1"/>
      <c r="R3303" s="1"/>
      <c r="S3303" s="1"/>
      <c r="T3303" s="2">
        <v>2596</v>
      </c>
      <c r="U3303" s="2">
        <f t="shared" si="167"/>
        <v>0</v>
      </c>
    </row>
    <row r="3304" spans="1:21" ht="15" x14ac:dyDescent="0.25">
      <c r="A3304" s="49" t="s">
        <v>6845</v>
      </c>
      <c r="B3304" s="50" t="s">
        <v>6605</v>
      </c>
      <c r="C3304" s="50" t="s">
        <v>6606</v>
      </c>
      <c r="D3304" s="57" t="s">
        <v>7378</v>
      </c>
      <c r="E3304" s="51">
        <v>198</v>
      </c>
      <c r="F3304" s="51">
        <v>824276.29006799997</v>
      </c>
      <c r="G3304" s="42">
        <f t="shared" si="166"/>
        <v>31.702934233384614</v>
      </c>
      <c r="H3304" s="43">
        <f t="shared" si="165"/>
        <v>4163.0115660000001</v>
      </c>
      <c r="I3304" s="57" t="s">
        <v>7381</v>
      </c>
      <c r="J3304" s="58">
        <v>198</v>
      </c>
      <c r="K3304" s="58">
        <v>824276.29006799997</v>
      </c>
      <c r="L3304" s="57" t="s">
        <v>7420</v>
      </c>
      <c r="M3304" s="57" t="s">
        <v>7418</v>
      </c>
      <c r="N3304" t="s">
        <v>10937</v>
      </c>
      <c r="O3304" s="1"/>
      <c r="P3304" s="1"/>
      <c r="Q3304" s="1"/>
      <c r="R3304" s="1"/>
      <c r="S3304" s="1"/>
      <c r="T3304" s="2">
        <v>198</v>
      </c>
      <c r="U3304" s="2">
        <f t="shared" si="167"/>
        <v>0</v>
      </c>
    </row>
    <row r="3305" spans="1:21" ht="15" x14ac:dyDescent="0.25">
      <c r="A3305" s="49" t="s">
        <v>6845</v>
      </c>
      <c r="B3305" s="50" t="s">
        <v>6607</v>
      </c>
      <c r="C3305" s="50" t="s">
        <v>6608</v>
      </c>
      <c r="D3305" s="57" t="s">
        <v>7378</v>
      </c>
      <c r="E3305" s="51">
        <v>370</v>
      </c>
      <c r="F3305" s="51">
        <v>1063490.75987</v>
      </c>
      <c r="G3305" s="42">
        <f t="shared" si="166"/>
        <v>40.903490764230767</v>
      </c>
      <c r="H3305" s="43">
        <f t="shared" si="165"/>
        <v>2874.2993509999997</v>
      </c>
      <c r="I3305" s="57" t="s">
        <v>7381</v>
      </c>
      <c r="J3305" s="58">
        <v>370</v>
      </c>
      <c r="K3305" s="58">
        <v>1063490.75987</v>
      </c>
      <c r="L3305" s="57" t="s">
        <v>7420</v>
      </c>
      <c r="M3305" s="57" t="s">
        <v>7418</v>
      </c>
      <c r="N3305" t="s">
        <v>10937</v>
      </c>
      <c r="O3305" s="1"/>
      <c r="P3305" s="1"/>
      <c r="Q3305" s="1"/>
      <c r="R3305" s="1"/>
      <c r="S3305" s="1"/>
      <c r="T3305" s="2">
        <v>370</v>
      </c>
      <c r="U3305" s="2">
        <f t="shared" si="167"/>
        <v>0</v>
      </c>
    </row>
    <row r="3306" spans="1:21" ht="15" x14ac:dyDescent="0.25">
      <c r="A3306" s="49" t="s">
        <v>6845</v>
      </c>
      <c r="B3306" s="50" t="s">
        <v>6609</v>
      </c>
      <c r="C3306" s="50" t="s">
        <v>6610</v>
      </c>
      <c r="D3306" s="57" t="s">
        <v>7378</v>
      </c>
      <c r="E3306" s="51">
        <v>372</v>
      </c>
      <c r="F3306" s="51">
        <v>5205648.179916</v>
      </c>
      <c r="G3306" s="42">
        <f t="shared" si="166"/>
        <v>200.21723768907691</v>
      </c>
      <c r="H3306" s="43">
        <f t="shared" si="165"/>
        <v>13993.677903</v>
      </c>
      <c r="I3306" s="57" t="s">
        <v>7381</v>
      </c>
      <c r="J3306" s="58">
        <v>372</v>
      </c>
      <c r="K3306" s="58">
        <v>5205648.179916</v>
      </c>
      <c r="L3306" s="57" t="s">
        <v>7420</v>
      </c>
      <c r="M3306" s="57" t="s">
        <v>7418</v>
      </c>
      <c r="N3306" t="s">
        <v>10937</v>
      </c>
      <c r="O3306" s="1"/>
      <c r="P3306" s="1"/>
      <c r="Q3306" s="1"/>
      <c r="R3306" s="1"/>
      <c r="S3306" s="1"/>
      <c r="T3306" s="2">
        <v>372</v>
      </c>
      <c r="U3306" s="2">
        <f t="shared" si="167"/>
        <v>0</v>
      </c>
    </row>
    <row r="3307" spans="1:21" ht="15" x14ac:dyDescent="0.25">
      <c r="A3307" s="49" t="s">
        <v>6845</v>
      </c>
      <c r="B3307" s="50" t="s">
        <v>6611</v>
      </c>
      <c r="C3307" s="50" t="s">
        <v>6612</v>
      </c>
      <c r="D3307" s="57" t="s">
        <v>7378</v>
      </c>
      <c r="E3307" s="51">
        <v>70</v>
      </c>
      <c r="F3307" s="51">
        <v>256786.06002</v>
      </c>
      <c r="G3307" s="42">
        <f t="shared" si="166"/>
        <v>9.8763869238461535</v>
      </c>
      <c r="H3307" s="43">
        <f t="shared" si="165"/>
        <v>3668.3722860000003</v>
      </c>
      <c r="I3307" s="57" t="s">
        <v>7381</v>
      </c>
      <c r="J3307" s="58">
        <v>70</v>
      </c>
      <c r="K3307" s="58">
        <v>256786.06001999998</v>
      </c>
      <c r="L3307" s="57" t="s">
        <v>7420</v>
      </c>
      <c r="M3307" s="57" t="s">
        <v>7418</v>
      </c>
      <c r="N3307" t="s">
        <v>10937</v>
      </c>
      <c r="O3307" s="1"/>
      <c r="P3307" s="1"/>
      <c r="Q3307" s="1"/>
      <c r="R3307" s="1"/>
      <c r="S3307" s="1"/>
      <c r="T3307" s="2">
        <v>70</v>
      </c>
      <c r="U3307" s="2">
        <f t="shared" si="167"/>
        <v>0</v>
      </c>
    </row>
    <row r="3308" spans="1:21" ht="15" x14ac:dyDescent="0.25">
      <c r="A3308" s="49" t="s">
        <v>6845</v>
      </c>
      <c r="B3308" s="50" t="s">
        <v>6613</v>
      </c>
      <c r="C3308" s="50" t="s">
        <v>6614</v>
      </c>
      <c r="D3308" s="57" t="s">
        <v>7378</v>
      </c>
      <c r="E3308" s="51">
        <v>36</v>
      </c>
      <c r="F3308" s="51">
        <v>736628.28998400003</v>
      </c>
      <c r="G3308" s="42">
        <f t="shared" si="166"/>
        <v>28.331857307076923</v>
      </c>
      <c r="H3308" s="43">
        <f t="shared" si="165"/>
        <v>20461.896944</v>
      </c>
      <c r="I3308" s="57" t="s">
        <v>7381</v>
      </c>
      <c r="J3308" s="58">
        <v>36</v>
      </c>
      <c r="K3308" s="58">
        <v>736628.28998400003</v>
      </c>
      <c r="L3308" s="57" t="s">
        <v>7420</v>
      </c>
      <c r="M3308" s="57" t="s">
        <v>7418</v>
      </c>
      <c r="N3308" t="s">
        <v>10937</v>
      </c>
      <c r="O3308" s="1"/>
      <c r="P3308" s="1"/>
      <c r="Q3308" s="1"/>
      <c r="R3308" s="1"/>
      <c r="S3308" s="1"/>
      <c r="T3308" s="2">
        <v>36</v>
      </c>
      <c r="U3308" s="2">
        <f t="shared" si="167"/>
        <v>0</v>
      </c>
    </row>
    <row r="3309" spans="1:21" ht="15" x14ac:dyDescent="0.25">
      <c r="A3309" s="49" t="s">
        <v>6845</v>
      </c>
      <c r="B3309" s="50" t="s">
        <v>6615</v>
      </c>
      <c r="C3309" s="50" t="s">
        <v>6616</v>
      </c>
      <c r="D3309" s="57" t="s">
        <v>7378</v>
      </c>
      <c r="E3309" s="51">
        <v>10</v>
      </c>
      <c r="F3309" s="51">
        <v>385207.52</v>
      </c>
      <c r="G3309" s="42">
        <f t="shared" si="166"/>
        <v>14.815673846153848</v>
      </c>
      <c r="H3309" s="43">
        <f t="shared" si="165"/>
        <v>38520.752</v>
      </c>
      <c r="I3309" s="57" t="s">
        <v>7381</v>
      </c>
      <c r="J3309" s="58">
        <v>10</v>
      </c>
      <c r="K3309" s="58">
        <v>385207.52</v>
      </c>
      <c r="L3309" s="57" t="s">
        <v>7420</v>
      </c>
      <c r="M3309" s="57" t="s">
        <v>7418</v>
      </c>
      <c r="N3309" t="s">
        <v>10937</v>
      </c>
      <c r="O3309" s="1"/>
      <c r="P3309" s="1"/>
      <c r="Q3309" s="1"/>
      <c r="R3309" s="1"/>
      <c r="S3309" s="1"/>
      <c r="T3309" s="2">
        <v>10</v>
      </c>
      <c r="U3309" s="2">
        <f t="shared" si="167"/>
        <v>0</v>
      </c>
    </row>
    <row r="3310" spans="1:21" ht="15" x14ac:dyDescent="0.25">
      <c r="A3310" s="49" t="s">
        <v>6845</v>
      </c>
      <c r="B3310" s="50" t="s">
        <v>6617</v>
      </c>
      <c r="C3310" s="50" t="s">
        <v>6618</v>
      </c>
      <c r="D3310" s="57" t="s">
        <v>7378</v>
      </c>
      <c r="E3310" s="51">
        <v>46</v>
      </c>
      <c r="F3310" s="51">
        <v>4444542.369984</v>
      </c>
      <c r="G3310" s="42">
        <f t="shared" si="166"/>
        <v>170.94393730707694</v>
      </c>
      <c r="H3310" s="43">
        <f t="shared" si="165"/>
        <v>96620.486304000005</v>
      </c>
      <c r="I3310" s="57" t="s">
        <v>7381</v>
      </c>
      <c r="J3310" s="58">
        <v>46</v>
      </c>
      <c r="K3310" s="58">
        <v>4444542.369984</v>
      </c>
      <c r="L3310" s="57" t="s">
        <v>7420</v>
      </c>
      <c r="M3310" s="57" t="s">
        <v>7418</v>
      </c>
      <c r="N3310" t="s">
        <v>10937</v>
      </c>
      <c r="O3310" s="1"/>
      <c r="P3310" s="1"/>
      <c r="Q3310" s="1"/>
      <c r="R3310" s="1"/>
      <c r="S3310" s="1"/>
      <c r="T3310" s="2">
        <v>46</v>
      </c>
      <c r="U3310" s="2">
        <f t="shared" si="167"/>
        <v>0</v>
      </c>
    </row>
    <row r="3311" spans="1:21" ht="15" x14ac:dyDescent="0.25">
      <c r="A3311" s="49" t="s">
        <v>6845</v>
      </c>
      <c r="B3311" s="50" t="s">
        <v>6619</v>
      </c>
      <c r="C3311" s="50" t="s">
        <v>6620</v>
      </c>
      <c r="D3311" s="57" t="s">
        <v>7378</v>
      </c>
      <c r="E3311" s="51">
        <v>5</v>
      </c>
      <c r="F3311" s="51">
        <v>104577.62</v>
      </c>
      <c r="G3311" s="42">
        <f t="shared" si="166"/>
        <v>4.0222161538461538</v>
      </c>
      <c r="H3311" s="43">
        <f t="shared" si="165"/>
        <v>20915.523999999998</v>
      </c>
      <c r="I3311" s="57" t="s">
        <v>7381</v>
      </c>
      <c r="J3311" s="58">
        <v>5</v>
      </c>
      <c r="K3311" s="58">
        <v>104577.62000000001</v>
      </c>
      <c r="L3311" s="57" t="s">
        <v>7420</v>
      </c>
      <c r="M3311" s="57" t="s">
        <v>7418</v>
      </c>
      <c r="N3311" t="s">
        <v>10937</v>
      </c>
      <c r="O3311" s="1"/>
      <c r="P3311" s="1"/>
      <c r="Q3311" s="1"/>
      <c r="R3311" s="1"/>
      <c r="S3311" s="1"/>
      <c r="T3311" s="2">
        <v>5</v>
      </c>
      <c r="U3311" s="2">
        <f t="shared" si="167"/>
        <v>0</v>
      </c>
    </row>
    <row r="3312" spans="1:21" ht="15" x14ac:dyDescent="0.25">
      <c r="A3312" s="49" t="s">
        <v>6845</v>
      </c>
      <c r="B3312" s="50" t="s">
        <v>6621</v>
      </c>
      <c r="C3312" s="50" t="s">
        <v>6622</v>
      </c>
      <c r="D3312" s="57" t="s">
        <v>7378</v>
      </c>
      <c r="E3312" s="51">
        <v>56</v>
      </c>
      <c r="F3312" s="51">
        <v>347905.689992</v>
      </c>
      <c r="G3312" s="42">
        <f t="shared" si="166"/>
        <v>13.380988076615385</v>
      </c>
      <c r="H3312" s="43">
        <f t="shared" si="165"/>
        <v>6212.6016069999996</v>
      </c>
      <c r="I3312" s="57" t="s">
        <v>7381</v>
      </c>
      <c r="J3312" s="58">
        <v>56</v>
      </c>
      <c r="K3312" s="58">
        <v>347905.689992</v>
      </c>
      <c r="L3312" s="57" t="s">
        <v>7420</v>
      </c>
      <c r="M3312" s="57" t="s">
        <v>7418</v>
      </c>
      <c r="N3312" t="s">
        <v>10937</v>
      </c>
      <c r="O3312" s="1"/>
      <c r="P3312" s="1"/>
      <c r="Q3312" s="1"/>
      <c r="R3312" s="1"/>
      <c r="S3312" s="1"/>
      <c r="T3312" s="2">
        <v>56</v>
      </c>
      <c r="U3312" s="2">
        <f t="shared" si="167"/>
        <v>0</v>
      </c>
    </row>
    <row r="3313" spans="1:21" ht="15" x14ac:dyDescent="0.25">
      <c r="A3313" s="49" t="s">
        <v>6845</v>
      </c>
      <c r="B3313" s="50" t="s">
        <v>6623</v>
      </c>
      <c r="C3313" s="50" t="s">
        <v>6624</v>
      </c>
      <c r="D3313" s="57" t="s">
        <v>7378</v>
      </c>
      <c r="E3313" s="51">
        <v>197</v>
      </c>
      <c r="F3313" s="51">
        <v>841005.889907</v>
      </c>
      <c r="G3313" s="42">
        <f t="shared" si="166"/>
        <v>32.346380381038465</v>
      </c>
      <c r="H3313" s="43">
        <f t="shared" si="165"/>
        <v>4269.065431</v>
      </c>
      <c r="I3313" s="57" t="s">
        <v>7381</v>
      </c>
      <c r="J3313" s="58">
        <v>197</v>
      </c>
      <c r="K3313" s="58">
        <v>841005.889907</v>
      </c>
      <c r="L3313" s="57" t="s">
        <v>7420</v>
      </c>
      <c r="M3313" s="57" t="s">
        <v>7418</v>
      </c>
      <c r="N3313" t="s">
        <v>10937</v>
      </c>
      <c r="O3313" s="1"/>
      <c r="P3313" s="1"/>
      <c r="Q3313" s="1"/>
      <c r="R3313" s="1"/>
      <c r="S3313" s="1"/>
      <c r="T3313" s="2">
        <v>197</v>
      </c>
      <c r="U3313" s="2">
        <f t="shared" si="167"/>
        <v>0</v>
      </c>
    </row>
    <row r="3314" spans="1:21" ht="15" x14ac:dyDescent="0.25">
      <c r="A3314" s="49" t="s">
        <v>6845</v>
      </c>
      <c r="B3314" s="50" t="s">
        <v>6625</v>
      </c>
      <c r="C3314" s="50" t="s">
        <v>6626</v>
      </c>
      <c r="D3314" s="57" t="s">
        <v>7378</v>
      </c>
      <c r="E3314" s="51">
        <v>38</v>
      </c>
      <c r="F3314" s="51">
        <v>155018.96000799999</v>
      </c>
      <c r="G3314" s="42">
        <f t="shared" si="166"/>
        <v>5.9622676926153844</v>
      </c>
      <c r="H3314" s="43">
        <f t="shared" si="165"/>
        <v>4079.446316</v>
      </c>
      <c r="I3314" s="57" t="s">
        <v>7381</v>
      </c>
      <c r="J3314" s="58">
        <v>38</v>
      </c>
      <c r="K3314" s="58">
        <v>155018.96000799999</v>
      </c>
      <c r="L3314" s="57" t="s">
        <v>7420</v>
      </c>
      <c r="M3314" s="57" t="s">
        <v>7418</v>
      </c>
      <c r="N3314" t="s">
        <v>10937</v>
      </c>
      <c r="O3314" s="1"/>
      <c r="P3314" s="1"/>
      <c r="Q3314" s="1"/>
      <c r="R3314" s="1"/>
      <c r="S3314" s="1"/>
      <c r="T3314" s="2">
        <v>38</v>
      </c>
      <c r="U3314" s="2">
        <f t="shared" si="167"/>
        <v>0</v>
      </c>
    </row>
    <row r="3315" spans="1:21" ht="15" x14ac:dyDescent="0.25">
      <c r="A3315" s="49" t="s">
        <v>6845</v>
      </c>
      <c r="B3315" s="50" t="s">
        <v>6627</v>
      </c>
      <c r="C3315" s="50" t="s">
        <v>6628</v>
      </c>
      <c r="D3315" s="57" t="s">
        <v>7378</v>
      </c>
      <c r="E3315" s="51">
        <v>85</v>
      </c>
      <c r="F3315" s="51">
        <v>485888.86999500002</v>
      </c>
      <c r="G3315" s="42">
        <f t="shared" si="166"/>
        <v>18.688033461346155</v>
      </c>
      <c r="H3315" s="43">
        <f t="shared" si="165"/>
        <v>5716.3396469999998</v>
      </c>
      <c r="I3315" s="57" t="s">
        <v>7381</v>
      </c>
      <c r="J3315" s="58">
        <v>85</v>
      </c>
      <c r="K3315" s="58">
        <v>485888.86999499996</v>
      </c>
      <c r="L3315" s="57" t="s">
        <v>7420</v>
      </c>
      <c r="M3315" s="57" t="s">
        <v>7418</v>
      </c>
      <c r="N3315" t="s">
        <v>10937</v>
      </c>
      <c r="O3315" s="1"/>
      <c r="P3315" s="1"/>
      <c r="Q3315" s="1"/>
      <c r="R3315" s="1"/>
      <c r="S3315" s="1"/>
      <c r="T3315" s="2">
        <v>85</v>
      </c>
      <c r="U3315" s="2">
        <f t="shared" si="167"/>
        <v>0</v>
      </c>
    </row>
    <row r="3316" spans="1:21" ht="15" x14ac:dyDescent="0.25">
      <c r="A3316" s="49" t="s">
        <v>6845</v>
      </c>
      <c r="B3316" s="50" t="s">
        <v>6629</v>
      </c>
      <c r="C3316" s="50" t="s">
        <v>6630</v>
      </c>
      <c r="D3316" s="57" t="s">
        <v>7378</v>
      </c>
      <c r="E3316" s="51">
        <v>99</v>
      </c>
      <c r="F3316" s="51">
        <v>544574.10001499997</v>
      </c>
      <c r="G3316" s="42">
        <f t="shared" si="166"/>
        <v>20.945157692884614</v>
      </c>
      <c r="H3316" s="43">
        <f t="shared" si="165"/>
        <v>5500.7484850000001</v>
      </c>
      <c r="I3316" s="57" t="s">
        <v>7381</v>
      </c>
      <c r="J3316" s="58">
        <v>99</v>
      </c>
      <c r="K3316" s="58">
        <v>544574.10001499997</v>
      </c>
      <c r="L3316" s="57" t="s">
        <v>7420</v>
      </c>
      <c r="M3316" s="57" t="s">
        <v>7418</v>
      </c>
      <c r="N3316" t="s">
        <v>10937</v>
      </c>
      <c r="O3316" s="1"/>
      <c r="P3316" s="1"/>
      <c r="Q3316" s="1"/>
      <c r="R3316" s="1"/>
      <c r="S3316" s="1"/>
      <c r="T3316" s="2">
        <v>99</v>
      </c>
      <c r="U3316" s="2">
        <f t="shared" si="167"/>
        <v>0</v>
      </c>
    </row>
    <row r="3317" spans="1:21" ht="15" x14ac:dyDescent="0.25">
      <c r="A3317" s="49" t="s">
        <v>6845</v>
      </c>
      <c r="B3317" s="50" t="s">
        <v>6631</v>
      </c>
      <c r="C3317" s="50" t="s">
        <v>6632</v>
      </c>
      <c r="D3317" s="57" t="s">
        <v>7378</v>
      </c>
      <c r="E3317" s="51">
        <v>62</v>
      </c>
      <c r="F3317" s="51">
        <v>326599.64997999999</v>
      </c>
      <c r="G3317" s="42">
        <f t="shared" si="166"/>
        <v>12.56152499923077</v>
      </c>
      <c r="H3317" s="43">
        <f t="shared" si="165"/>
        <v>5267.7362899999998</v>
      </c>
      <c r="I3317" s="57" t="s">
        <v>7381</v>
      </c>
      <c r="J3317" s="58">
        <v>62</v>
      </c>
      <c r="K3317" s="58">
        <v>326599.64997999999</v>
      </c>
      <c r="L3317" s="57" t="s">
        <v>7420</v>
      </c>
      <c r="M3317" s="57" t="s">
        <v>7418</v>
      </c>
      <c r="N3317" t="s">
        <v>10937</v>
      </c>
      <c r="O3317" s="1"/>
      <c r="P3317" s="1"/>
      <c r="Q3317" s="1"/>
      <c r="R3317" s="1"/>
      <c r="S3317" s="1"/>
      <c r="T3317" s="2">
        <v>62</v>
      </c>
      <c r="U3317" s="2">
        <f t="shared" si="167"/>
        <v>0</v>
      </c>
    </row>
    <row r="3318" spans="1:21" ht="15" x14ac:dyDescent="0.25">
      <c r="A3318" s="49" t="s">
        <v>6845</v>
      </c>
      <c r="B3318" s="50" t="s">
        <v>6633</v>
      </c>
      <c r="C3318" s="50" t="s">
        <v>6634</v>
      </c>
      <c r="D3318" s="57" t="s">
        <v>7378</v>
      </c>
      <c r="E3318" s="51">
        <v>53</v>
      </c>
      <c r="F3318" s="51">
        <v>351558.90999299998</v>
      </c>
      <c r="G3318" s="42">
        <f t="shared" si="166"/>
        <v>13.521496538192308</v>
      </c>
      <c r="H3318" s="43">
        <f t="shared" si="165"/>
        <v>6633.1869809999998</v>
      </c>
      <c r="I3318" s="57" t="s">
        <v>7381</v>
      </c>
      <c r="J3318" s="58">
        <v>53</v>
      </c>
      <c r="K3318" s="58">
        <v>351558.90999299998</v>
      </c>
      <c r="L3318" s="57" t="s">
        <v>7420</v>
      </c>
      <c r="M3318" s="57" t="s">
        <v>7418</v>
      </c>
      <c r="N3318" t="s">
        <v>10937</v>
      </c>
      <c r="O3318" s="1"/>
      <c r="P3318" s="1"/>
      <c r="Q3318" s="1"/>
      <c r="R3318" s="1"/>
      <c r="S3318" s="1"/>
      <c r="T3318" s="2">
        <v>53</v>
      </c>
      <c r="U3318" s="2">
        <f t="shared" si="167"/>
        <v>0</v>
      </c>
    </row>
    <row r="3319" spans="1:21" ht="15" x14ac:dyDescent="0.25">
      <c r="A3319" s="49" t="s">
        <v>6845</v>
      </c>
      <c r="B3319" s="50" t="s">
        <v>6635</v>
      </c>
      <c r="C3319" s="50" t="s">
        <v>6636</v>
      </c>
      <c r="D3319" s="57" t="s">
        <v>7378</v>
      </c>
      <c r="E3319" s="51">
        <v>219</v>
      </c>
      <c r="F3319" s="51">
        <v>872595.45009000006</v>
      </c>
      <c r="G3319" s="42">
        <f t="shared" si="166"/>
        <v>33.561363464999999</v>
      </c>
      <c r="H3319" s="43">
        <f t="shared" si="165"/>
        <v>3984.4541100000001</v>
      </c>
      <c r="I3319" s="57" t="s">
        <v>7381</v>
      </c>
      <c r="J3319" s="58">
        <v>219</v>
      </c>
      <c r="K3319" s="58">
        <v>872595.45009000006</v>
      </c>
      <c r="L3319" s="57" t="s">
        <v>7420</v>
      </c>
      <c r="M3319" s="57" t="s">
        <v>7418</v>
      </c>
      <c r="N3319" t="s">
        <v>10937</v>
      </c>
      <c r="O3319" s="1"/>
      <c r="P3319" s="1"/>
      <c r="Q3319" s="1"/>
      <c r="R3319" s="1"/>
      <c r="S3319" s="1"/>
      <c r="T3319" s="2">
        <v>219</v>
      </c>
      <c r="U3319" s="2">
        <f t="shared" si="167"/>
        <v>0</v>
      </c>
    </row>
    <row r="3320" spans="1:21" ht="15" x14ac:dyDescent="0.25">
      <c r="A3320" s="49" t="s">
        <v>6845</v>
      </c>
      <c r="B3320" s="50" t="s">
        <v>6637</v>
      </c>
      <c r="C3320" s="50" t="s">
        <v>6638</v>
      </c>
      <c r="D3320" s="57" t="s">
        <v>7378</v>
      </c>
      <c r="E3320" s="51">
        <v>69</v>
      </c>
      <c r="F3320" s="51">
        <v>436182.860025</v>
      </c>
      <c r="G3320" s="42">
        <f t="shared" si="166"/>
        <v>16.776263847115384</v>
      </c>
      <c r="H3320" s="43">
        <f t="shared" si="165"/>
        <v>6321.4907249999997</v>
      </c>
      <c r="I3320" s="57" t="s">
        <v>7381</v>
      </c>
      <c r="J3320" s="58">
        <v>69</v>
      </c>
      <c r="K3320" s="58">
        <v>436182.860025</v>
      </c>
      <c r="L3320" s="57" t="s">
        <v>7420</v>
      </c>
      <c r="M3320" s="57" t="s">
        <v>7418</v>
      </c>
      <c r="N3320" t="s">
        <v>10937</v>
      </c>
      <c r="O3320" s="1"/>
      <c r="P3320" s="1"/>
      <c r="Q3320" s="1"/>
      <c r="R3320" s="1"/>
      <c r="S3320" s="1"/>
      <c r="T3320" s="2">
        <v>69</v>
      </c>
      <c r="U3320" s="2">
        <f t="shared" si="167"/>
        <v>0</v>
      </c>
    </row>
    <row r="3321" spans="1:21" ht="15" x14ac:dyDescent="0.25">
      <c r="A3321" s="49" t="s">
        <v>6845</v>
      </c>
      <c r="B3321" s="50" t="s">
        <v>6639</v>
      </c>
      <c r="C3321" s="50" t="s">
        <v>6640</v>
      </c>
      <c r="D3321" s="57" t="s">
        <v>7378</v>
      </c>
      <c r="E3321" s="51">
        <v>132</v>
      </c>
      <c r="F3321" s="51">
        <v>675866.29004400002</v>
      </c>
      <c r="G3321" s="42">
        <f t="shared" si="166"/>
        <v>25.994857309384617</v>
      </c>
      <c r="H3321" s="43">
        <f t="shared" si="165"/>
        <v>5120.1991669999998</v>
      </c>
      <c r="I3321" s="57" t="s">
        <v>7381</v>
      </c>
      <c r="J3321" s="58">
        <v>132</v>
      </c>
      <c r="K3321" s="58">
        <v>675866.29004400002</v>
      </c>
      <c r="L3321" s="57" t="s">
        <v>7420</v>
      </c>
      <c r="M3321" s="57" t="s">
        <v>7418</v>
      </c>
      <c r="N3321" t="s">
        <v>10937</v>
      </c>
      <c r="O3321" s="1"/>
      <c r="P3321" s="1"/>
      <c r="Q3321" s="1"/>
      <c r="R3321" s="1"/>
      <c r="S3321" s="1"/>
      <c r="T3321" s="2">
        <v>132</v>
      </c>
      <c r="U3321" s="2">
        <f t="shared" si="167"/>
        <v>0</v>
      </c>
    </row>
    <row r="3322" spans="1:21" ht="15" x14ac:dyDescent="0.25">
      <c r="A3322" s="49" t="s">
        <v>6845</v>
      </c>
      <c r="B3322" s="50" t="s">
        <v>6641</v>
      </c>
      <c r="C3322" s="50" t="s">
        <v>6642</v>
      </c>
      <c r="D3322" s="57" t="s">
        <v>7378</v>
      </c>
      <c r="E3322" s="51">
        <v>16</v>
      </c>
      <c r="F3322" s="51">
        <v>87934.1</v>
      </c>
      <c r="G3322" s="42">
        <f t="shared" si="166"/>
        <v>3.3820807692307695</v>
      </c>
      <c r="H3322" s="43">
        <f t="shared" si="165"/>
        <v>5495.8812500000004</v>
      </c>
      <c r="I3322" s="57" t="s">
        <v>7381</v>
      </c>
      <c r="J3322" s="58">
        <v>16</v>
      </c>
      <c r="K3322" s="58">
        <v>87934.1</v>
      </c>
      <c r="L3322" s="57" t="s">
        <v>7420</v>
      </c>
      <c r="M3322" s="57" t="s">
        <v>7418</v>
      </c>
      <c r="N3322" t="s">
        <v>10937</v>
      </c>
      <c r="O3322" s="1"/>
      <c r="P3322" s="1"/>
      <c r="Q3322" s="1"/>
      <c r="R3322" s="1"/>
      <c r="S3322" s="1"/>
      <c r="T3322" s="2">
        <v>16</v>
      </c>
      <c r="U3322" s="2">
        <f t="shared" si="167"/>
        <v>0</v>
      </c>
    </row>
    <row r="3323" spans="1:21" ht="15" x14ac:dyDescent="0.25">
      <c r="A3323" s="49" t="s">
        <v>6845</v>
      </c>
      <c r="B3323" s="50" t="s">
        <v>6643</v>
      </c>
      <c r="C3323" s="50" t="s">
        <v>6644</v>
      </c>
      <c r="D3323" s="57" t="s">
        <v>7378</v>
      </c>
      <c r="E3323" s="51">
        <v>103</v>
      </c>
      <c r="F3323" s="51">
        <v>561341.30000199995</v>
      </c>
      <c r="G3323" s="42">
        <f t="shared" si="166"/>
        <v>21.590050000076921</v>
      </c>
      <c r="H3323" s="43">
        <f t="shared" si="165"/>
        <v>5449.9155339999998</v>
      </c>
      <c r="I3323" s="57" t="s">
        <v>7381</v>
      </c>
      <c r="J3323" s="58">
        <v>103</v>
      </c>
      <c r="K3323" s="58">
        <v>561341.30000199995</v>
      </c>
      <c r="L3323" s="57" t="s">
        <v>7420</v>
      </c>
      <c r="M3323" s="57" t="s">
        <v>7418</v>
      </c>
      <c r="N3323" t="s">
        <v>10937</v>
      </c>
      <c r="O3323" s="1"/>
      <c r="P3323" s="1"/>
      <c r="Q3323" s="1"/>
      <c r="R3323" s="1"/>
      <c r="S3323" s="1"/>
      <c r="T3323" s="2">
        <v>103</v>
      </c>
      <c r="U3323" s="2">
        <f t="shared" si="167"/>
        <v>0</v>
      </c>
    </row>
    <row r="3324" spans="1:21" ht="15" x14ac:dyDescent="0.25">
      <c r="A3324" s="49" t="s">
        <v>6845</v>
      </c>
      <c r="B3324" s="50" t="s">
        <v>6645</v>
      </c>
      <c r="C3324" s="50" t="s">
        <v>6646</v>
      </c>
      <c r="D3324" s="57" t="s">
        <v>7378</v>
      </c>
      <c r="E3324" s="51">
        <v>50</v>
      </c>
      <c r="F3324" s="51">
        <v>339175.77</v>
      </c>
      <c r="G3324" s="42">
        <f t="shared" si="166"/>
        <v>13.045221923076923</v>
      </c>
      <c r="H3324" s="43">
        <f t="shared" si="165"/>
        <v>6783.5154000000002</v>
      </c>
      <c r="I3324" s="57" t="s">
        <v>7381</v>
      </c>
      <c r="J3324" s="58">
        <v>50</v>
      </c>
      <c r="K3324" s="58">
        <v>339175.77</v>
      </c>
      <c r="L3324" s="57" t="s">
        <v>7420</v>
      </c>
      <c r="M3324" s="57" t="s">
        <v>7418</v>
      </c>
      <c r="N3324" t="s">
        <v>10937</v>
      </c>
      <c r="O3324" s="1"/>
      <c r="P3324" s="1"/>
      <c r="Q3324" s="1"/>
      <c r="R3324" s="1"/>
      <c r="S3324" s="1"/>
      <c r="T3324" s="2">
        <v>50</v>
      </c>
      <c r="U3324" s="2">
        <f t="shared" si="167"/>
        <v>0</v>
      </c>
    </row>
    <row r="3325" spans="1:21" ht="15" x14ac:dyDescent="0.25">
      <c r="A3325" s="49" t="s">
        <v>6845</v>
      </c>
      <c r="B3325" s="50" t="s">
        <v>6647</v>
      </c>
      <c r="C3325" s="50" t="s">
        <v>6648</v>
      </c>
      <c r="D3325" s="57" t="s">
        <v>7378</v>
      </c>
      <c r="E3325" s="51">
        <v>18</v>
      </c>
      <c r="F3325" s="51">
        <v>86671.490004000007</v>
      </c>
      <c r="G3325" s="42">
        <f t="shared" si="166"/>
        <v>3.3335188463076926</v>
      </c>
      <c r="H3325" s="43">
        <f t="shared" si="165"/>
        <v>4815.082778</v>
      </c>
      <c r="I3325" s="57" t="s">
        <v>7381</v>
      </c>
      <c r="J3325" s="58">
        <v>18</v>
      </c>
      <c r="K3325" s="58">
        <v>86671.490003999992</v>
      </c>
      <c r="L3325" s="57" t="s">
        <v>7420</v>
      </c>
      <c r="M3325" s="57" t="s">
        <v>7418</v>
      </c>
      <c r="N3325" t="s">
        <v>10937</v>
      </c>
      <c r="O3325" s="1"/>
      <c r="P3325" s="1"/>
      <c r="Q3325" s="1"/>
      <c r="R3325" s="1"/>
      <c r="S3325" s="1"/>
      <c r="T3325" s="2">
        <v>18</v>
      </c>
      <c r="U3325" s="2">
        <f t="shared" si="167"/>
        <v>0</v>
      </c>
    </row>
    <row r="3326" spans="1:21" ht="15" x14ac:dyDescent="0.25">
      <c r="A3326" s="49" t="s">
        <v>6845</v>
      </c>
      <c r="B3326" s="50" t="s">
        <v>6649</v>
      </c>
      <c r="C3326" s="50" t="s">
        <v>6650</v>
      </c>
      <c r="D3326" s="57" t="s">
        <v>7378</v>
      </c>
      <c r="E3326" s="51">
        <v>117</v>
      </c>
      <c r="F3326" s="51">
        <v>620026.54002900003</v>
      </c>
      <c r="G3326" s="42">
        <f t="shared" si="166"/>
        <v>23.847174616500002</v>
      </c>
      <c r="H3326" s="43">
        <f t="shared" si="165"/>
        <v>5299.3721370000003</v>
      </c>
      <c r="I3326" s="57" t="s">
        <v>7381</v>
      </c>
      <c r="J3326" s="58">
        <v>117</v>
      </c>
      <c r="K3326" s="58">
        <v>620026.54002900003</v>
      </c>
      <c r="L3326" s="57" t="s">
        <v>7420</v>
      </c>
      <c r="M3326" s="57" t="s">
        <v>7418</v>
      </c>
      <c r="N3326" t="s">
        <v>10937</v>
      </c>
      <c r="O3326" s="1"/>
      <c r="P3326" s="1"/>
      <c r="Q3326" s="1"/>
      <c r="R3326" s="1"/>
      <c r="S3326" s="1"/>
      <c r="T3326" s="2">
        <v>117</v>
      </c>
      <c r="U3326" s="2">
        <f t="shared" si="167"/>
        <v>0</v>
      </c>
    </row>
    <row r="3327" spans="1:21" ht="15" x14ac:dyDescent="0.25">
      <c r="A3327" s="49" t="s">
        <v>6845</v>
      </c>
      <c r="B3327" s="50" t="s">
        <v>6651</v>
      </c>
      <c r="C3327" s="50" t="s">
        <v>6652</v>
      </c>
      <c r="D3327" s="57" t="s">
        <v>7378</v>
      </c>
      <c r="E3327" s="51">
        <v>133</v>
      </c>
      <c r="F3327" s="51">
        <v>687095.39001600002</v>
      </c>
      <c r="G3327" s="42">
        <f t="shared" si="166"/>
        <v>26.426745769846153</v>
      </c>
      <c r="H3327" s="43">
        <f t="shared" si="165"/>
        <v>5166.130752</v>
      </c>
      <c r="I3327" s="57" t="s">
        <v>7381</v>
      </c>
      <c r="J3327" s="58">
        <v>133</v>
      </c>
      <c r="K3327" s="58">
        <v>687095.39001600002</v>
      </c>
      <c r="L3327" s="57" t="s">
        <v>7420</v>
      </c>
      <c r="M3327" s="57" t="s">
        <v>7418</v>
      </c>
      <c r="N3327" t="s">
        <v>10937</v>
      </c>
      <c r="O3327" s="1"/>
      <c r="P3327" s="1"/>
      <c r="Q3327" s="1"/>
      <c r="R3327" s="1"/>
      <c r="S3327" s="1"/>
      <c r="T3327" s="2">
        <v>133</v>
      </c>
      <c r="U3327" s="2">
        <f t="shared" si="167"/>
        <v>0</v>
      </c>
    </row>
    <row r="3328" spans="1:21" ht="15" x14ac:dyDescent="0.25">
      <c r="A3328" s="49" t="s">
        <v>6845</v>
      </c>
      <c r="B3328" s="50" t="s">
        <v>6653</v>
      </c>
      <c r="C3328" s="50" t="s">
        <v>6654</v>
      </c>
      <c r="D3328" s="57" t="s">
        <v>7378</v>
      </c>
      <c r="E3328" s="51">
        <v>150</v>
      </c>
      <c r="F3328" s="51">
        <v>701309.67</v>
      </c>
      <c r="G3328" s="42">
        <f t="shared" si="166"/>
        <v>26.973448846153847</v>
      </c>
      <c r="H3328" s="43">
        <f t="shared" si="165"/>
        <v>4675.3978000000006</v>
      </c>
      <c r="I3328" s="57" t="s">
        <v>7381</v>
      </c>
      <c r="J3328" s="58">
        <v>150</v>
      </c>
      <c r="K3328" s="58">
        <v>701309.66999999993</v>
      </c>
      <c r="L3328" s="57" t="s">
        <v>7420</v>
      </c>
      <c r="M3328" s="57" t="s">
        <v>7418</v>
      </c>
      <c r="N3328" t="s">
        <v>10937</v>
      </c>
      <c r="O3328" s="1"/>
      <c r="P3328" s="1"/>
      <c r="Q3328" s="1"/>
      <c r="R3328" s="1"/>
      <c r="S3328" s="1"/>
      <c r="T3328" s="2">
        <v>150</v>
      </c>
      <c r="U3328" s="2">
        <f t="shared" si="167"/>
        <v>0</v>
      </c>
    </row>
    <row r="3329" spans="1:21" ht="15" x14ac:dyDescent="0.25">
      <c r="A3329" s="49" t="s">
        <v>6845</v>
      </c>
      <c r="B3329" s="50" t="s">
        <v>6655</v>
      </c>
      <c r="C3329" s="50" t="s">
        <v>6656</v>
      </c>
      <c r="D3329" s="57" t="s">
        <v>7378</v>
      </c>
      <c r="E3329" s="51">
        <v>40</v>
      </c>
      <c r="F3329" s="51">
        <v>239946.02</v>
      </c>
      <c r="G3329" s="42">
        <f t="shared" si="166"/>
        <v>9.2286930769230757</v>
      </c>
      <c r="H3329" s="43">
        <f t="shared" si="165"/>
        <v>5998.6504999999997</v>
      </c>
      <c r="I3329" s="57" t="s">
        <v>7381</v>
      </c>
      <c r="J3329" s="58">
        <v>40</v>
      </c>
      <c r="K3329" s="58">
        <v>239946.02</v>
      </c>
      <c r="L3329" s="57" t="s">
        <v>7420</v>
      </c>
      <c r="M3329" s="57" t="s">
        <v>7418</v>
      </c>
      <c r="N3329" t="s">
        <v>10937</v>
      </c>
      <c r="O3329" s="1"/>
      <c r="P3329" s="1"/>
      <c r="Q3329" s="1"/>
      <c r="R3329" s="1"/>
      <c r="S3329" s="1"/>
      <c r="T3329" s="2">
        <v>40</v>
      </c>
      <c r="U3329" s="2">
        <f t="shared" si="167"/>
        <v>0</v>
      </c>
    </row>
    <row r="3330" spans="1:21" ht="15" x14ac:dyDescent="0.25">
      <c r="A3330" s="49" t="s">
        <v>6845</v>
      </c>
      <c r="B3330" s="50" t="s">
        <v>6657</v>
      </c>
      <c r="C3330" s="50" t="s">
        <v>6658</v>
      </c>
      <c r="D3330" s="57" t="s">
        <v>7378</v>
      </c>
      <c r="E3330" s="51">
        <v>246</v>
      </c>
      <c r="F3330" s="51">
        <v>1145334.2400239999</v>
      </c>
      <c r="G3330" s="42">
        <f t="shared" si="166"/>
        <v>44.051316923999998</v>
      </c>
      <c r="H3330" s="43">
        <f t="shared" si="165"/>
        <v>4655.8302439999998</v>
      </c>
      <c r="I3330" s="57" t="s">
        <v>7381</v>
      </c>
      <c r="J3330" s="58">
        <v>246</v>
      </c>
      <c r="K3330" s="58">
        <v>1145334.2400239999</v>
      </c>
      <c r="L3330" s="57" t="s">
        <v>7420</v>
      </c>
      <c r="M3330" s="57" t="s">
        <v>7418</v>
      </c>
      <c r="N3330" t="s">
        <v>10937</v>
      </c>
      <c r="O3330" s="1"/>
      <c r="P3330" s="1"/>
      <c r="Q3330" s="1"/>
      <c r="R3330" s="1"/>
      <c r="S3330" s="1"/>
      <c r="T3330" s="2">
        <v>246</v>
      </c>
      <c r="U3330" s="2">
        <f t="shared" si="167"/>
        <v>0</v>
      </c>
    </row>
    <row r="3331" spans="1:21" ht="15" x14ac:dyDescent="0.25">
      <c r="A3331" s="49" t="s">
        <v>6845</v>
      </c>
      <c r="B3331" s="50" t="s">
        <v>6659</v>
      </c>
      <c r="C3331" s="50" t="s">
        <v>6660</v>
      </c>
      <c r="D3331" s="57" t="s">
        <v>7378</v>
      </c>
      <c r="E3331" s="51">
        <v>246</v>
      </c>
      <c r="F3331" s="51">
        <v>969110.92995000002</v>
      </c>
      <c r="G3331" s="42">
        <f t="shared" si="166"/>
        <v>37.273497305769233</v>
      </c>
      <c r="H3331" s="43">
        <f t="shared" si="165"/>
        <v>3939.4753249999999</v>
      </c>
      <c r="I3331" s="57" t="s">
        <v>7381</v>
      </c>
      <c r="J3331" s="58">
        <v>246</v>
      </c>
      <c r="K3331" s="58">
        <v>969110.92995000002</v>
      </c>
      <c r="L3331" s="57" t="s">
        <v>7420</v>
      </c>
      <c r="M3331" s="57" t="s">
        <v>7418</v>
      </c>
      <c r="N3331" t="s">
        <v>10937</v>
      </c>
      <c r="O3331" s="1"/>
      <c r="P3331" s="1"/>
      <c r="Q3331" s="1"/>
      <c r="R3331" s="1"/>
      <c r="S3331" s="1"/>
      <c r="T3331" s="2">
        <v>246</v>
      </c>
      <c r="U3331" s="2">
        <f t="shared" si="167"/>
        <v>0</v>
      </c>
    </row>
    <row r="3332" spans="1:21" ht="15" x14ac:dyDescent="0.25">
      <c r="A3332" s="49" t="s">
        <v>6845</v>
      </c>
      <c r="B3332" s="50" t="s">
        <v>6661</v>
      </c>
      <c r="C3332" s="50" t="s">
        <v>6662</v>
      </c>
      <c r="D3332" s="57" t="s">
        <v>7378</v>
      </c>
      <c r="E3332" s="51">
        <v>22</v>
      </c>
      <c r="F3332" s="51">
        <v>116715.370002</v>
      </c>
      <c r="G3332" s="42">
        <f t="shared" si="166"/>
        <v>4.4890526923846155</v>
      </c>
      <c r="H3332" s="43">
        <f t="shared" si="165"/>
        <v>5305.2440909999996</v>
      </c>
      <c r="I3332" s="57" t="s">
        <v>7381</v>
      </c>
      <c r="J3332" s="58">
        <v>22</v>
      </c>
      <c r="K3332" s="58">
        <v>116715.370002</v>
      </c>
      <c r="L3332" s="57" t="s">
        <v>7420</v>
      </c>
      <c r="M3332" s="57" t="s">
        <v>7418</v>
      </c>
      <c r="N3332" t="s">
        <v>10937</v>
      </c>
      <c r="O3332" s="1"/>
      <c r="P3332" s="1"/>
      <c r="Q3332" s="1"/>
      <c r="R3332" s="1"/>
      <c r="S3332" s="1"/>
      <c r="T3332" s="2">
        <v>22</v>
      </c>
      <c r="U3332" s="2">
        <f t="shared" si="167"/>
        <v>0</v>
      </c>
    </row>
    <row r="3333" spans="1:21" ht="15" x14ac:dyDescent="0.25">
      <c r="A3333" s="49" t="s">
        <v>6845</v>
      </c>
      <c r="B3333" s="50" t="s">
        <v>6663</v>
      </c>
      <c r="C3333" s="50" t="s">
        <v>6664</v>
      </c>
      <c r="D3333" s="57" t="s">
        <v>7378</v>
      </c>
      <c r="E3333" s="51">
        <v>185</v>
      </c>
      <c r="F3333" s="51">
        <v>926991.04992000002</v>
      </c>
      <c r="G3333" s="42">
        <f t="shared" si="166"/>
        <v>35.653501920000004</v>
      </c>
      <c r="H3333" s="43">
        <f t="shared" ref="H3333:H3396" si="168">IFERROR(F3333/E3333,0)</f>
        <v>5010.7624320000004</v>
      </c>
      <c r="I3333" s="57" t="s">
        <v>7381</v>
      </c>
      <c r="J3333" s="58">
        <v>185</v>
      </c>
      <c r="K3333" s="58">
        <v>926991.04992000014</v>
      </c>
      <c r="L3333" s="57" t="s">
        <v>7420</v>
      </c>
      <c r="M3333" s="57" t="s">
        <v>7418</v>
      </c>
      <c r="N3333" t="s">
        <v>10937</v>
      </c>
      <c r="O3333" s="1"/>
      <c r="P3333" s="1"/>
      <c r="Q3333" s="1"/>
      <c r="R3333" s="1"/>
      <c r="S3333" s="1"/>
      <c r="T3333" s="2">
        <v>185</v>
      </c>
      <c r="U3333" s="2">
        <f t="shared" si="167"/>
        <v>0</v>
      </c>
    </row>
    <row r="3334" spans="1:21" ht="15" x14ac:dyDescent="0.25">
      <c r="A3334" s="49" t="s">
        <v>6845</v>
      </c>
      <c r="B3334" s="50" t="s">
        <v>6665</v>
      </c>
      <c r="C3334" s="50" t="s">
        <v>6666</v>
      </c>
      <c r="D3334" s="57" t="s">
        <v>7378</v>
      </c>
      <c r="E3334" s="51">
        <v>80</v>
      </c>
      <c r="F3334" s="51">
        <v>457960.25</v>
      </c>
      <c r="G3334" s="42">
        <f t="shared" ref="G3334:G3397" si="169">+F3334/$G$1</f>
        <v>17.613855769230771</v>
      </c>
      <c r="H3334" s="43">
        <f t="shared" si="168"/>
        <v>5724.5031250000002</v>
      </c>
      <c r="I3334" s="57" t="s">
        <v>7381</v>
      </c>
      <c r="J3334" s="58">
        <v>80</v>
      </c>
      <c r="K3334" s="58">
        <v>457960.25</v>
      </c>
      <c r="L3334" s="57" t="s">
        <v>7420</v>
      </c>
      <c r="M3334" s="57" t="s">
        <v>7418</v>
      </c>
      <c r="N3334" t="s">
        <v>10937</v>
      </c>
      <c r="O3334" s="1"/>
      <c r="P3334" s="1"/>
      <c r="Q3334" s="1"/>
      <c r="R3334" s="1"/>
      <c r="S3334" s="1"/>
      <c r="T3334" s="2">
        <v>80</v>
      </c>
      <c r="U3334" s="2">
        <f t="shared" ref="U3334:U3397" si="170">+E3334-T3334</f>
        <v>0</v>
      </c>
    </row>
    <row r="3335" spans="1:21" ht="15" x14ac:dyDescent="0.25">
      <c r="A3335" s="49" t="s">
        <v>6845</v>
      </c>
      <c r="B3335" s="50" t="s">
        <v>6667</v>
      </c>
      <c r="C3335" s="50" t="s">
        <v>6668</v>
      </c>
      <c r="D3335" s="57" t="s">
        <v>7378</v>
      </c>
      <c r="E3335" s="51">
        <v>80</v>
      </c>
      <c r="F3335" s="51">
        <v>441187.32</v>
      </c>
      <c r="G3335" s="42">
        <f t="shared" si="169"/>
        <v>16.968743076923076</v>
      </c>
      <c r="H3335" s="43">
        <f t="shared" si="168"/>
        <v>5514.8415000000005</v>
      </c>
      <c r="I3335" s="57" t="s">
        <v>7381</v>
      </c>
      <c r="J3335" s="58">
        <v>80</v>
      </c>
      <c r="K3335" s="58">
        <v>441187.32000000007</v>
      </c>
      <c r="L3335" s="57" t="s">
        <v>7420</v>
      </c>
      <c r="M3335" s="57" t="s">
        <v>7418</v>
      </c>
      <c r="N3335" t="s">
        <v>10937</v>
      </c>
      <c r="O3335" s="1"/>
      <c r="P3335" s="1"/>
      <c r="Q3335" s="1"/>
      <c r="R3335" s="1"/>
      <c r="S3335" s="1"/>
      <c r="T3335" s="2">
        <v>80</v>
      </c>
      <c r="U3335" s="2">
        <f t="shared" si="170"/>
        <v>0</v>
      </c>
    </row>
    <row r="3336" spans="1:21" ht="15" x14ac:dyDescent="0.25">
      <c r="A3336" s="49" t="s">
        <v>6845</v>
      </c>
      <c r="B3336" s="50" t="s">
        <v>6669</v>
      </c>
      <c r="C3336" s="50" t="s">
        <v>6670</v>
      </c>
      <c r="D3336" s="57" t="s">
        <v>7378</v>
      </c>
      <c r="E3336" s="51">
        <v>207</v>
      </c>
      <c r="F3336" s="51">
        <v>813022.58993400005</v>
      </c>
      <c r="G3336" s="42">
        <f t="shared" si="169"/>
        <v>31.270099612846156</v>
      </c>
      <c r="H3336" s="43">
        <f t="shared" si="168"/>
        <v>3927.6453620000002</v>
      </c>
      <c r="I3336" s="57" t="s">
        <v>7381</v>
      </c>
      <c r="J3336" s="58">
        <v>207</v>
      </c>
      <c r="K3336" s="58">
        <v>813022.58993400005</v>
      </c>
      <c r="L3336" s="57" t="s">
        <v>7420</v>
      </c>
      <c r="M3336" s="57" t="s">
        <v>7418</v>
      </c>
      <c r="N3336" t="s">
        <v>10937</v>
      </c>
      <c r="O3336" s="1"/>
      <c r="P3336" s="1"/>
      <c r="Q3336" s="1"/>
      <c r="R3336" s="1"/>
      <c r="S3336" s="1"/>
      <c r="T3336" s="2">
        <v>207</v>
      </c>
      <c r="U3336" s="2">
        <f t="shared" si="170"/>
        <v>0</v>
      </c>
    </row>
    <row r="3337" spans="1:21" ht="15" x14ac:dyDescent="0.25">
      <c r="A3337" s="49" t="s">
        <v>6845</v>
      </c>
      <c r="B3337" s="50" t="s">
        <v>6671</v>
      </c>
      <c r="C3337" s="50" t="s">
        <v>6672</v>
      </c>
      <c r="D3337" s="57" t="s">
        <v>7378</v>
      </c>
      <c r="E3337" s="51">
        <v>224.5</v>
      </c>
      <c r="F3337" s="51">
        <v>943322.94991800003</v>
      </c>
      <c r="G3337" s="42">
        <f t="shared" si="169"/>
        <v>36.281651919923078</v>
      </c>
      <c r="H3337" s="43">
        <f t="shared" si="168"/>
        <v>4201.8839640000006</v>
      </c>
      <c r="I3337" s="57" t="s">
        <v>7381</v>
      </c>
      <c r="J3337" s="58">
        <v>224.5</v>
      </c>
      <c r="K3337" s="58">
        <v>943322.94991799991</v>
      </c>
      <c r="L3337" s="57" t="s">
        <v>7420</v>
      </c>
      <c r="M3337" s="57" t="s">
        <v>7418</v>
      </c>
      <c r="N3337" t="s">
        <v>10937</v>
      </c>
      <c r="O3337" s="1"/>
      <c r="P3337" s="1"/>
      <c r="Q3337" s="1"/>
      <c r="R3337" s="1"/>
      <c r="S3337" s="1"/>
      <c r="T3337" s="2">
        <v>224.5</v>
      </c>
      <c r="U3337" s="2">
        <f t="shared" si="170"/>
        <v>0</v>
      </c>
    </row>
    <row r="3338" spans="1:21" ht="15" x14ac:dyDescent="0.25">
      <c r="A3338" s="49" t="s">
        <v>6845</v>
      </c>
      <c r="B3338" s="50" t="s">
        <v>6673</v>
      </c>
      <c r="C3338" s="50" t="s">
        <v>6674</v>
      </c>
      <c r="D3338" s="57" t="s">
        <v>7378</v>
      </c>
      <c r="E3338" s="51">
        <v>35.5</v>
      </c>
      <c r="F3338" s="51">
        <v>6791057.9400155004</v>
      </c>
      <c r="G3338" s="42">
        <f t="shared" si="169"/>
        <v>261.19453615444235</v>
      </c>
      <c r="H3338" s="43">
        <f t="shared" si="168"/>
        <v>191297.40676100002</v>
      </c>
      <c r="I3338" s="57" t="s">
        <v>7381</v>
      </c>
      <c r="J3338" s="58">
        <v>35.5</v>
      </c>
      <c r="K3338" s="58">
        <v>6791057.9400154995</v>
      </c>
      <c r="L3338" s="57" t="s">
        <v>7420</v>
      </c>
      <c r="M3338" s="57" t="s">
        <v>7418</v>
      </c>
      <c r="N3338" t="s">
        <v>10937</v>
      </c>
      <c r="O3338" s="1"/>
      <c r="P3338" s="1"/>
      <c r="Q3338" s="1"/>
      <c r="R3338" s="1"/>
      <c r="S3338" s="1"/>
      <c r="T3338" s="2">
        <v>35.5</v>
      </c>
      <c r="U3338" s="2">
        <f t="shared" si="170"/>
        <v>0</v>
      </c>
    </row>
    <row r="3339" spans="1:21" ht="15" x14ac:dyDescent="0.25">
      <c r="A3339" s="49" t="s">
        <v>6845</v>
      </c>
      <c r="B3339" s="50" t="s">
        <v>6675</v>
      </c>
      <c r="C3339" s="50" t="s">
        <v>6676</v>
      </c>
      <c r="D3339" s="57" t="s">
        <v>7378</v>
      </c>
      <c r="E3339" s="51">
        <v>800</v>
      </c>
      <c r="F3339" s="51">
        <v>19946561.3704</v>
      </c>
      <c r="G3339" s="42">
        <f t="shared" si="169"/>
        <v>767.17543732307695</v>
      </c>
      <c r="H3339" s="43">
        <f t="shared" si="168"/>
        <v>24933.201713000002</v>
      </c>
      <c r="I3339" s="57" t="s">
        <v>7381</v>
      </c>
      <c r="J3339" s="58">
        <v>800</v>
      </c>
      <c r="K3339" s="58">
        <v>19946561.3704</v>
      </c>
      <c r="L3339" s="57" t="s">
        <v>7420</v>
      </c>
      <c r="M3339" s="57" t="s">
        <v>7418</v>
      </c>
      <c r="N3339" t="s">
        <v>10937</v>
      </c>
      <c r="O3339" s="1"/>
      <c r="P3339" s="1"/>
      <c r="Q3339" s="1"/>
      <c r="R3339" s="1"/>
      <c r="S3339" s="1"/>
      <c r="T3339" s="2">
        <v>800</v>
      </c>
      <c r="U3339" s="2">
        <f t="shared" si="170"/>
        <v>0</v>
      </c>
    </row>
    <row r="3340" spans="1:21" ht="15" x14ac:dyDescent="0.25">
      <c r="A3340" s="49" t="s">
        <v>6845</v>
      </c>
      <c r="B3340" s="50" t="s">
        <v>6677</v>
      </c>
      <c r="C3340" s="50" t="s">
        <v>6678</v>
      </c>
      <c r="D3340" s="57" t="s">
        <v>7378</v>
      </c>
      <c r="E3340" s="51">
        <v>9</v>
      </c>
      <c r="F3340" s="51">
        <v>770866.340004</v>
      </c>
      <c r="G3340" s="42">
        <f t="shared" si="169"/>
        <v>29.648705384769229</v>
      </c>
      <c r="H3340" s="43">
        <f t="shared" si="168"/>
        <v>85651.815556000001</v>
      </c>
      <c r="I3340" s="57" t="s">
        <v>7381</v>
      </c>
      <c r="J3340" s="58">
        <v>9</v>
      </c>
      <c r="K3340" s="58">
        <v>770866.340004</v>
      </c>
      <c r="L3340" s="57" t="s">
        <v>7420</v>
      </c>
      <c r="M3340" s="57" t="s">
        <v>7418</v>
      </c>
      <c r="N3340" t="s">
        <v>10937</v>
      </c>
      <c r="O3340" s="1"/>
      <c r="P3340" s="1"/>
      <c r="Q3340" s="1"/>
      <c r="R3340" s="1"/>
      <c r="S3340" s="1"/>
      <c r="T3340" s="2">
        <v>9</v>
      </c>
      <c r="U3340" s="2">
        <f t="shared" si="170"/>
        <v>0</v>
      </c>
    </row>
    <row r="3341" spans="1:21" ht="15" x14ac:dyDescent="0.25">
      <c r="A3341" s="49" t="s">
        <v>6845</v>
      </c>
      <c r="B3341" s="50" t="s">
        <v>6679</v>
      </c>
      <c r="C3341" s="50" t="s">
        <v>6680</v>
      </c>
      <c r="D3341" s="57" t="s">
        <v>7378</v>
      </c>
      <c r="E3341" s="51">
        <v>17</v>
      </c>
      <c r="F3341" s="51">
        <v>51859.170004</v>
      </c>
      <c r="G3341" s="42">
        <f t="shared" si="169"/>
        <v>1.9945834616923077</v>
      </c>
      <c r="H3341" s="43">
        <f t="shared" si="168"/>
        <v>3050.5394120000001</v>
      </c>
      <c r="I3341" s="57" t="s">
        <v>7381</v>
      </c>
      <c r="J3341" s="58">
        <v>17</v>
      </c>
      <c r="K3341" s="58">
        <v>51859.170004</v>
      </c>
      <c r="L3341" s="57" t="s">
        <v>7420</v>
      </c>
      <c r="M3341" s="57" t="s">
        <v>7418</v>
      </c>
      <c r="N3341" t="s">
        <v>10937</v>
      </c>
      <c r="O3341" s="1"/>
      <c r="P3341" s="1"/>
      <c r="Q3341" s="1"/>
      <c r="R3341" s="1"/>
      <c r="S3341" s="1"/>
      <c r="T3341" s="2">
        <v>17</v>
      </c>
      <c r="U3341" s="2">
        <f t="shared" si="170"/>
        <v>0</v>
      </c>
    </row>
    <row r="3342" spans="1:21" ht="15" x14ac:dyDescent="0.25">
      <c r="A3342" s="49" t="s">
        <v>6845</v>
      </c>
      <c r="B3342" s="50" t="s">
        <v>6681</v>
      </c>
      <c r="C3342" s="50" t="s">
        <v>6682</v>
      </c>
      <c r="D3342" s="57" t="s">
        <v>7378</v>
      </c>
      <c r="E3342" s="51">
        <v>1</v>
      </c>
      <c r="F3342" s="51">
        <v>16124.39</v>
      </c>
      <c r="G3342" s="42">
        <f t="shared" si="169"/>
        <v>0.62016884615384615</v>
      </c>
      <c r="H3342" s="43">
        <f t="shared" si="168"/>
        <v>16124.39</v>
      </c>
      <c r="I3342" s="57" t="s">
        <v>7396</v>
      </c>
      <c r="J3342" s="58">
        <v>1</v>
      </c>
      <c r="K3342" s="58">
        <v>16124.39</v>
      </c>
      <c r="L3342" s="57" t="s">
        <v>7420</v>
      </c>
      <c r="M3342" s="57" t="s">
        <v>7418</v>
      </c>
      <c r="N3342" t="s">
        <v>10937</v>
      </c>
      <c r="O3342" s="1"/>
      <c r="P3342" s="1"/>
      <c r="Q3342" s="1"/>
      <c r="R3342" s="1"/>
      <c r="S3342" s="1"/>
      <c r="T3342" s="2">
        <v>1</v>
      </c>
      <c r="U3342" s="2">
        <f t="shared" si="170"/>
        <v>0</v>
      </c>
    </row>
    <row r="3343" spans="1:21" ht="15" x14ac:dyDescent="0.25">
      <c r="A3343" s="49" t="s">
        <v>6845</v>
      </c>
      <c r="B3343" s="50" t="s">
        <v>6683</v>
      </c>
      <c r="C3343" s="50" t="s">
        <v>6684</v>
      </c>
      <c r="D3343" s="57" t="s">
        <v>7378</v>
      </c>
      <c r="E3343" s="51">
        <v>17</v>
      </c>
      <c r="F3343" s="51">
        <v>130940.20999800001</v>
      </c>
      <c r="G3343" s="42">
        <f t="shared" si="169"/>
        <v>5.0361619229999999</v>
      </c>
      <c r="H3343" s="43">
        <f t="shared" si="168"/>
        <v>7702.3652940000002</v>
      </c>
      <c r="I3343" s="57" t="s">
        <v>7396</v>
      </c>
      <c r="J3343" s="58">
        <v>17</v>
      </c>
      <c r="K3343" s="58">
        <v>130940.20999800001</v>
      </c>
      <c r="L3343" s="57" t="s">
        <v>7420</v>
      </c>
      <c r="M3343" s="57" t="s">
        <v>7418</v>
      </c>
      <c r="N3343" t="s">
        <v>10937</v>
      </c>
      <c r="O3343" s="1"/>
      <c r="P3343" s="1"/>
      <c r="Q3343" s="1"/>
      <c r="R3343" s="1"/>
      <c r="S3343" s="1"/>
      <c r="T3343" s="2">
        <v>17</v>
      </c>
      <c r="U3343" s="2">
        <f t="shared" si="170"/>
        <v>0</v>
      </c>
    </row>
    <row r="3344" spans="1:21" ht="15" x14ac:dyDescent="0.25">
      <c r="A3344" s="49" t="s">
        <v>6845</v>
      </c>
      <c r="B3344" s="50" t="s">
        <v>6685</v>
      </c>
      <c r="C3344" s="50" t="s">
        <v>6686</v>
      </c>
      <c r="D3344" s="57" t="s">
        <v>7378</v>
      </c>
      <c r="E3344" s="51">
        <v>46</v>
      </c>
      <c r="F3344" s="51">
        <v>998584.89998600003</v>
      </c>
      <c r="G3344" s="42">
        <f t="shared" si="169"/>
        <v>38.407111537923079</v>
      </c>
      <c r="H3344" s="43">
        <f t="shared" si="168"/>
        <v>21708.367391</v>
      </c>
      <c r="I3344" s="57" t="s">
        <v>7396</v>
      </c>
      <c r="J3344" s="58">
        <v>46</v>
      </c>
      <c r="K3344" s="58">
        <v>998584.89998600003</v>
      </c>
      <c r="L3344" s="57" t="s">
        <v>7420</v>
      </c>
      <c r="M3344" s="57" t="s">
        <v>7418</v>
      </c>
      <c r="N3344" t="s">
        <v>10937</v>
      </c>
      <c r="O3344" s="1"/>
      <c r="P3344" s="1"/>
      <c r="Q3344" s="1"/>
      <c r="R3344" s="1"/>
      <c r="S3344" s="1"/>
      <c r="T3344" s="2">
        <v>46</v>
      </c>
      <c r="U3344" s="2">
        <f t="shared" si="170"/>
        <v>0</v>
      </c>
    </row>
    <row r="3345" spans="1:21" ht="15" x14ac:dyDescent="0.25">
      <c r="A3345" s="49" t="s">
        <v>6845</v>
      </c>
      <c r="B3345" s="50" t="s">
        <v>6687</v>
      </c>
      <c r="C3345" s="50" t="s">
        <v>6688</v>
      </c>
      <c r="D3345" s="57" t="s">
        <v>7382</v>
      </c>
      <c r="E3345" s="51">
        <v>46</v>
      </c>
      <c r="F3345" s="51">
        <v>41653.530012000003</v>
      </c>
      <c r="G3345" s="42">
        <f t="shared" si="169"/>
        <v>1.6020588466153847</v>
      </c>
      <c r="H3345" s="43">
        <f t="shared" si="168"/>
        <v>905.51152200000001</v>
      </c>
      <c r="I3345" s="57" t="s">
        <v>7396</v>
      </c>
      <c r="J3345" s="58">
        <v>46</v>
      </c>
      <c r="K3345" s="58">
        <v>41653.530012000003</v>
      </c>
      <c r="L3345" s="57" t="s">
        <v>7420</v>
      </c>
      <c r="M3345" s="57" t="s">
        <v>7416</v>
      </c>
      <c r="N3345" t="s">
        <v>10937</v>
      </c>
      <c r="T3345" s="2">
        <v>46</v>
      </c>
      <c r="U3345" s="2">
        <f t="shared" si="170"/>
        <v>0</v>
      </c>
    </row>
    <row r="3346" spans="1:21" ht="15" x14ac:dyDescent="0.25">
      <c r="A3346" s="49" t="s">
        <v>6845</v>
      </c>
      <c r="B3346" s="50" t="s">
        <v>6689</v>
      </c>
      <c r="C3346" s="50" t="s">
        <v>6690</v>
      </c>
      <c r="D3346" s="57" t="s">
        <v>7378</v>
      </c>
      <c r="E3346" s="51">
        <v>429</v>
      </c>
      <c r="F3346" s="51">
        <v>4759097.3601599997</v>
      </c>
      <c r="G3346" s="42">
        <f t="shared" si="169"/>
        <v>183.04220615999998</v>
      </c>
      <c r="H3346" s="43">
        <f t="shared" si="168"/>
        <v>11093.46704</v>
      </c>
      <c r="I3346" s="57" t="s">
        <v>7381</v>
      </c>
      <c r="J3346" s="58">
        <v>429</v>
      </c>
      <c r="K3346" s="58">
        <v>4759097.3601599997</v>
      </c>
      <c r="L3346" s="57" t="s">
        <v>7420</v>
      </c>
      <c r="M3346" s="57" t="s">
        <v>7418</v>
      </c>
      <c r="N3346" t="s">
        <v>10937</v>
      </c>
      <c r="O3346" s="1"/>
      <c r="P3346" s="1"/>
      <c r="Q3346" s="1"/>
      <c r="R3346" s="1"/>
      <c r="S3346" s="1"/>
      <c r="T3346" s="2">
        <v>429</v>
      </c>
      <c r="U3346" s="2">
        <f t="shared" si="170"/>
        <v>0</v>
      </c>
    </row>
    <row r="3347" spans="1:21" ht="15" x14ac:dyDescent="0.25">
      <c r="A3347" s="49" t="s">
        <v>6845</v>
      </c>
      <c r="B3347" s="50" t="s">
        <v>6691</v>
      </c>
      <c r="C3347" s="50" t="s">
        <v>6692</v>
      </c>
      <c r="D3347" s="57" t="s">
        <v>7378</v>
      </c>
      <c r="E3347" s="51">
        <v>11625</v>
      </c>
      <c r="F3347" s="51">
        <v>71558590.995000005</v>
      </c>
      <c r="G3347" s="42">
        <f t="shared" si="169"/>
        <v>2752.2534998076926</v>
      </c>
      <c r="H3347" s="43">
        <f t="shared" si="168"/>
        <v>6155.5777200000002</v>
      </c>
      <c r="I3347" s="57" t="s">
        <v>7381</v>
      </c>
      <c r="J3347" s="58">
        <v>11625</v>
      </c>
      <c r="K3347" s="58">
        <v>71558590.995000005</v>
      </c>
      <c r="L3347" s="57" t="s">
        <v>7420</v>
      </c>
      <c r="M3347" s="57" t="s">
        <v>7418</v>
      </c>
      <c r="N3347" t="s">
        <v>10937</v>
      </c>
      <c r="O3347" s="1"/>
      <c r="P3347" s="1"/>
      <c r="Q3347" s="1"/>
      <c r="R3347" s="1"/>
      <c r="S3347" s="1"/>
      <c r="T3347" s="2">
        <v>11625</v>
      </c>
      <c r="U3347" s="2">
        <f t="shared" si="170"/>
        <v>0</v>
      </c>
    </row>
    <row r="3348" spans="1:21" ht="15" x14ac:dyDescent="0.25">
      <c r="A3348" s="49" t="s">
        <v>6845</v>
      </c>
      <c r="B3348" s="50" t="s">
        <v>6693</v>
      </c>
      <c r="C3348" s="50" t="s">
        <v>6694</v>
      </c>
      <c r="D3348" s="57" t="s">
        <v>7378</v>
      </c>
      <c r="E3348" s="51">
        <v>521</v>
      </c>
      <c r="F3348" s="51">
        <v>2155064.3400849998</v>
      </c>
      <c r="G3348" s="42">
        <f t="shared" si="169"/>
        <v>82.887090003269222</v>
      </c>
      <c r="H3348" s="43">
        <f t="shared" si="168"/>
        <v>4136.3998849999998</v>
      </c>
      <c r="I3348" s="57" t="s">
        <v>7381</v>
      </c>
      <c r="J3348" s="58">
        <v>521</v>
      </c>
      <c r="K3348" s="58">
        <v>2155064.3400849998</v>
      </c>
      <c r="L3348" s="57" t="s">
        <v>7420</v>
      </c>
      <c r="M3348" s="57" t="s">
        <v>7418</v>
      </c>
      <c r="N3348" t="s">
        <v>10937</v>
      </c>
      <c r="O3348" s="1"/>
      <c r="P3348" s="1"/>
      <c r="Q3348" s="1"/>
      <c r="R3348" s="1"/>
      <c r="S3348" s="1"/>
      <c r="T3348" s="2">
        <v>521</v>
      </c>
      <c r="U3348" s="2">
        <f t="shared" si="170"/>
        <v>0</v>
      </c>
    </row>
    <row r="3349" spans="1:21" ht="15" x14ac:dyDescent="0.25">
      <c r="A3349" s="49" t="s">
        <v>6845</v>
      </c>
      <c r="B3349" s="50" t="s">
        <v>6695</v>
      </c>
      <c r="C3349" s="50" t="s">
        <v>6696</v>
      </c>
      <c r="D3349" s="57" t="s">
        <v>7382</v>
      </c>
      <c r="E3349" s="51">
        <v>2</v>
      </c>
      <c r="F3349" s="51">
        <v>26849.9</v>
      </c>
      <c r="G3349" s="42">
        <f t="shared" si="169"/>
        <v>1.0326884615384615</v>
      </c>
      <c r="H3349" s="43">
        <f t="shared" si="168"/>
        <v>13424.95</v>
      </c>
      <c r="I3349" s="57" t="s">
        <v>7396</v>
      </c>
      <c r="J3349" s="58">
        <v>2</v>
      </c>
      <c r="K3349" s="58">
        <v>26849.9</v>
      </c>
      <c r="L3349" s="57" t="s">
        <v>7420</v>
      </c>
      <c r="M3349" s="57" t="s">
        <v>7416</v>
      </c>
      <c r="N3349" t="s">
        <v>10937</v>
      </c>
      <c r="T3349" s="2">
        <v>2</v>
      </c>
      <c r="U3349" s="2">
        <f t="shared" si="170"/>
        <v>0</v>
      </c>
    </row>
    <row r="3350" spans="1:21" ht="15" x14ac:dyDescent="0.25">
      <c r="A3350" s="49" t="s">
        <v>6845</v>
      </c>
      <c r="B3350" s="50" t="s">
        <v>6697</v>
      </c>
      <c r="C3350" s="50" t="s">
        <v>6698</v>
      </c>
      <c r="D3350" s="57" t="s">
        <v>7382</v>
      </c>
      <c r="E3350" s="51">
        <v>21</v>
      </c>
      <c r="F3350" s="51">
        <v>874636.05998999998</v>
      </c>
      <c r="G3350" s="42">
        <f t="shared" si="169"/>
        <v>33.639848461153846</v>
      </c>
      <c r="H3350" s="43">
        <f t="shared" si="168"/>
        <v>41649.336190000002</v>
      </c>
      <c r="I3350" s="57" t="s">
        <v>7396</v>
      </c>
      <c r="J3350" s="58">
        <v>21</v>
      </c>
      <c r="K3350" s="58">
        <v>874636.05998999998</v>
      </c>
      <c r="L3350" s="57" t="s">
        <v>7420</v>
      </c>
      <c r="M3350" s="57" t="s">
        <v>7416</v>
      </c>
      <c r="N3350" t="s">
        <v>10937</v>
      </c>
      <c r="T3350" s="2">
        <v>21</v>
      </c>
      <c r="U3350" s="2">
        <f t="shared" si="170"/>
        <v>0</v>
      </c>
    </row>
    <row r="3351" spans="1:21" ht="15" x14ac:dyDescent="0.25">
      <c r="A3351" s="49" t="s">
        <v>6845</v>
      </c>
      <c r="B3351" s="39" t="s">
        <v>6699</v>
      </c>
      <c r="C3351" s="39" t="s">
        <v>6700</v>
      </c>
      <c r="D3351" s="57" t="s">
        <v>7406</v>
      </c>
      <c r="E3351" s="51">
        <v>21777</v>
      </c>
      <c r="F3351" s="51">
        <v>83906265.561462998</v>
      </c>
      <c r="G3351" s="42">
        <f t="shared" si="169"/>
        <v>3227.1640600562691</v>
      </c>
      <c r="H3351" s="43">
        <f t="shared" si="168"/>
        <v>3852.976331058594</v>
      </c>
      <c r="I3351" s="57" t="s">
        <v>7376</v>
      </c>
      <c r="J3351" s="58">
        <v>0</v>
      </c>
      <c r="K3351" s="58">
        <v>0</v>
      </c>
      <c r="L3351" s="57" t="s">
        <v>7419</v>
      </c>
      <c r="M3351" s="57"/>
      <c r="N3351" t="s">
        <v>10939</v>
      </c>
      <c r="O3351" s="1"/>
      <c r="P3351" s="1"/>
      <c r="Q3351" s="1"/>
      <c r="R3351" s="1"/>
      <c r="S3351" s="1"/>
      <c r="T3351" s="2">
        <v>7251</v>
      </c>
      <c r="U3351" s="2">
        <f t="shared" si="170"/>
        <v>14526</v>
      </c>
    </row>
    <row r="3352" spans="1:21" ht="15" x14ac:dyDescent="0.25">
      <c r="A3352" s="49" t="s">
        <v>6845</v>
      </c>
      <c r="B3352" s="39" t="s">
        <v>6701</v>
      </c>
      <c r="C3352" s="39" t="s">
        <v>6702</v>
      </c>
      <c r="D3352" s="57" t="s">
        <v>7406</v>
      </c>
      <c r="E3352" s="51">
        <v>1450</v>
      </c>
      <c r="F3352" s="51">
        <v>16123485.64418447</v>
      </c>
      <c r="G3352" s="42">
        <f t="shared" si="169"/>
        <v>620.13406323786421</v>
      </c>
      <c r="H3352" s="43">
        <f t="shared" si="168"/>
        <v>11119.645271851359</v>
      </c>
      <c r="I3352" s="57" t="s">
        <v>7376</v>
      </c>
      <c r="J3352" s="58">
        <v>0</v>
      </c>
      <c r="K3352" s="58">
        <v>0</v>
      </c>
      <c r="L3352" s="57" t="s">
        <v>7419</v>
      </c>
      <c r="M3352" s="57"/>
      <c r="N3352" t="s">
        <v>10939</v>
      </c>
      <c r="O3352" s="1"/>
      <c r="P3352" s="1"/>
      <c r="Q3352" s="1"/>
      <c r="R3352" s="1"/>
      <c r="S3352" s="1"/>
      <c r="T3352" s="2">
        <v>598</v>
      </c>
      <c r="U3352" s="2">
        <f t="shared" si="170"/>
        <v>852</v>
      </c>
    </row>
    <row r="3353" spans="1:21" ht="15" x14ac:dyDescent="0.25">
      <c r="A3353" s="49" t="s">
        <v>6845</v>
      </c>
      <c r="B3353" s="39" t="s">
        <v>6703</v>
      </c>
      <c r="C3353" s="39" t="s">
        <v>6704</v>
      </c>
      <c r="D3353" s="57" t="s">
        <v>7406</v>
      </c>
      <c r="E3353" s="51">
        <v>1320</v>
      </c>
      <c r="F3353" s="51">
        <v>7404847.5478389859</v>
      </c>
      <c r="G3353" s="42">
        <f t="shared" si="169"/>
        <v>284.80182876303792</v>
      </c>
      <c r="H3353" s="43">
        <f t="shared" si="168"/>
        <v>5609.7329907871108</v>
      </c>
      <c r="I3353" s="57" t="s">
        <v>7376</v>
      </c>
      <c r="J3353" s="58">
        <v>0</v>
      </c>
      <c r="K3353" s="58">
        <v>0</v>
      </c>
      <c r="L3353" s="57" t="s">
        <v>7419</v>
      </c>
      <c r="M3353" s="57"/>
      <c r="N3353" t="s">
        <v>10939</v>
      </c>
      <c r="O3353" s="1"/>
      <c r="P3353" s="1"/>
      <c r="Q3353" s="1"/>
      <c r="R3353" s="1"/>
      <c r="S3353" s="1"/>
      <c r="T3353" s="2">
        <v>2740</v>
      </c>
      <c r="U3353" s="2">
        <f t="shared" si="170"/>
        <v>-1420</v>
      </c>
    </row>
    <row r="3354" spans="1:21" ht="15" x14ac:dyDescent="0.25">
      <c r="A3354" s="49" t="s">
        <v>6845</v>
      </c>
      <c r="B3354" s="39" t="s">
        <v>6705</v>
      </c>
      <c r="C3354" s="39" t="s">
        <v>6706</v>
      </c>
      <c r="D3354" s="57" t="s">
        <v>7406</v>
      </c>
      <c r="E3354" s="51">
        <v>800</v>
      </c>
      <c r="F3354" s="51">
        <v>4889248.2508010864</v>
      </c>
      <c r="G3354" s="42">
        <f t="shared" si="169"/>
        <v>188.04800964619562</v>
      </c>
      <c r="H3354" s="43">
        <f t="shared" si="168"/>
        <v>6111.560313501358</v>
      </c>
      <c r="I3354" s="57" t="s">
        <v>7376</v>
      </c>
      <c r="J3354" s="58">
        <v>0</v>
      </c>
      <c r="K3354" s="58">
        <v>0</v>
      </c>
      <c r="L3354" s="57" t="s">
        <v>7419</v>
      </c>
      <c r="M3354" s="57"/>
      <c r="N3354" t="s">
        <v>10939</v>
      </c>
      <c r="O3354" s="1"/>
      <c r="P3354" s="1"/>
      <c r="Q3354" s="1"/>
      <c r="R3354" s="1"/>
      <c r="S3354" s="1"/>
      <c r="T3354" s="2">
        <v>3122</v>
      </c>
      <c r="U3354" s="2">
        <f t="shared" si="170"/>
        <v>-2322</v>
      </c>
    </row>
    <row r="3355" spans="1:21" ht="15" x14ac:dyDescent="0.25">
      <c r="A3355" s="49" t="s">
        <v>6845</v>
      </c>
      <c r="B3355" s="39" t="s">
        <v>6707</v>
      </c>
      <c r="C3355" s="39" t="s">
        <v>6708</v>
      </c>
      <c r="D3355" s="57" t="s">
        <v>7406</v>
      </c>
      <c r="E3355" s="51">
        <v>6534</v>
      </c>
      <c r="F3355" s="51">
        <v>39017295.982605785</v>
      </c>
      <c r="G3355" s="42">
        <f t="shared" si="169"/>
        <v>1500.6652301002225</v>
      </c>
      <c r="H3355" s="43">
        <f t="shared" si="168"/>
        <v>5971.4257702182103</v>
      </c>
      <c r="I3355" s="57" t="s">
        <v>7376</v>
      </c>
      <c r="J3355" s="58">
        <v>0</v>
      </c>
      <c r="K3355" s="58">
        <v>0</v>
      </c>
      <c r="L3355" s="57" t="s">
        <v>7419</v>
      </c>
      <c r="M3355" s="57"/>
      <c r="N3355" t="s">
        <v>10939</v>
      </c>
      <c r="O3355" s="1"/>
      <c r="P3355" s="1"/>
      <c r="Q3355" s="1"/>
      <c r="R3355" s="1"/>
      <c r="S3355" s="1"/>
      <c r="T3355" s="2">
        <v>19120</v>
      </c>
      <c r="U3355" s="2">
        <f t="shared" si="170"/>
        <v>-12586</v>
      </c>
    </row>
    <row r="3356" spans="1:21" ht="15" x14ac:dyDescent="0.25">
      <c r="A3356" s="49" t="s">
        <v>6845</v>
      </c>
      <c r="B3356" s="39" t="s">
        <v>6709</v>
      </c>
      <c r="C3356" s="39" t="s">
        <v>6710</v>
      </c>
      <c r="D3356" s="57" t="s">
        <v>7406</v>
      </c>
      <c r="E3356" s="51">
        <v>2009</v>
      </c>
      <c r="F3356" s="51">
        <v>10741272.115270615</v>
      </c>
      <c r="G3356" s="42">
        <f t="shared" si="169"/>
        <v>413.12585058733134</v>
      </c>
      <c r="H3356" s="43">
        <f t="shared" si="168"/>
        <v>5346.5764635493351</v>
      </c>
      <c r="I3356" s="57" t="s">
        <v>7376</v>
      </c>
      <c r="J3356" s="58">
        <v>0</v>
      </c>
      <c r="K3356" s="58">
        <v>0</v>
      </c>
      <c r="L3356" s="57" t="s">
        <v>7419</v>
      </c>
      <c r="M3356" s="57"/>
      <c r="N3356" t="s">
        <v>10939</v>
      </c>
      <c r="O3356" s="1"/>
      <c r="P3356" s="1"/>
      <c r="Q3356" s="1"/>
      <c r="R3356" s="1"/>
      <c r="S3356" s="1"/>
      <c r="T3356" s="2">
        <v>10908</v>
      </c>
      <c r="U3356" s="2">
        <f t="shared" si="170"/>
        <v>-8899</v>
      </c>
    </row>
    <row r="3357" spans="1:21" ht="15" x14ac:dyDescent="0.25">
      <c r="A3357" s="49" t="s">
        <v>6845</v>
      </c>
      <c r="B3357" s="39" t="s">
        <v>6711</v>
      </c>
      <c r="C3357" s="39" t="s">
        <v>6712</v>
      </c>
      <c r="D3357" s="57" t="s">
        <v>7406</v>
      </c>
      <c r="E3357" s="51">
        <v>1250</v>
      </c>
      <c r="F3357" s="51">
        <v>43518043.095826566</v>
      </c>
      <c r="G3357" s="42">
        <f t="shared" si="169"/>
        <v>1673.7708883010218</v>
      </c>
      <c r="H3357" s="43">
        <f t="shared" si="168"/>
        <v>34814.434476661256</v>
      </c>
      <c r="I3357" s="57" t="s">
        <v>7376</v>
      </c>
      <c r="J3357" s="58">
        <v>0</v>
      </c>
      <c r="K3357" s="58">
        <v>0</v>
      </c>
      <c r="L3357" s="57" t="s">
        <v>7419</v>
      </c>
      <c r="M3357" s="57"/>
      <c r="N3357" t="s">
        <v>10939</v>
      </c>
      <c r="O3357" s="1"/>
      <c r="P3357" s="1"/>
      <c r="Q3357" s="1"/>
      <c r="R3357" s="1"/>
      <c r="S3357" s="1"/>
      <c r="T3357" s="2">
        <v>3462</v>
      </c>
      <c r="U3357" s="2">
        <f t="shared" si="170"/>
        <v>-2212</v>
      </c>
    </row>
    <row r="3358" spans="1:21" ht="15" x14ac:dyDescent="0.25">
      <c r="A3358" s="49" t="s">
        <v>6845</v>
      </c>
      <c r="B3358" s="39" t="s">
        <v>6713</v>
      </c>
      <c r="C3358" s="39" t="s">
        <v>6714</v>
      </c>
      <c r="D3358" s="57" t="s">
        <v>7406</v>
      </c>
      <c r="E3358" s="51">
        <v>7298</v>
      </c>
      <c r="F3358" s="51">
        <v>80821648.39567399</v>
      </c>
      <c r="G3358" s="42">
        <f t="shared" si="169"/>
        <v>3108.5249382951533</v>
      </c>
      <c r="H3358" s="43">
        <f t="shared" si="168"/>
        <v>11074.492791953136</v>
      </c>
      <c r="I3358" s="57" t="s">
        <v>7376</v>
      </c>
      <c r="J3358" s="58">
        <v>0</v>
      </c>
      <c r="K3358" s="58">
        <v>0</v>
      </c>
      <c r="L3358" s="57" t="s">
        <v>7419</v>
      </c>
      <c r="M3358" s="57"/>
      <c r="N3358" t="s">
        <v>10939</v>
      </c>
      <c r="O3358" s="1"/>
      <c r="P3358" s="1"/>
      <c r="Q3358" s="1"/>
      <c r="R3358" s="1"/>
      <c r="S3358" s="1"/>
      <c r="T3358" s="2">
        <v>0</v>
      </c>
      <c r="U3358" s="2">
        <f t="shared" si="170"/>
        <v>7298</v>
      </c>
    </row>
    <row r="3359" spans="1:21" ht="15" x14ac:dyDescent="0.25">
      <c r="A3359" s="49" t="s">
        <v>6845</v>
      </c>
      <c r="B3359" s="39" t="s">
        <v>6715</v>
      </c>
      <c r="C3359" s="39" t="s">
        <v>6716</v>
      </c>
      <c r="D3359" s="57" t="s">
        <v>7406</v>
      </c>
      <c r="E3359" s="51">
        <v>425</v>
      </c>
      <c r="F3359" s="51">
        <v>6818479.740685977</v>
      </c>
      <c r="G3359" s="42">
        <f t="shared" si="169"/>
        <v>262.24922079561452</v>
      </c>
      <c r="H3359" s="43">
        <f t="shared" si="168"/>
        <v>16043.481742790535</v>
      </c>
      <c r="I3359" s="57" t="s">
        <v>7376</v>
      </c>
      <c r="J3359" s="58">
        <v>0</v>
      </c>
      <c r="K3359" s="58">
        <v>0</v>
      </c>
      <c r="L3359" s="57" t="s">
        <v>7419</v>
      </c>
      <c r="M3359" s="57"/>
      <c r="N3359" t="s">
        <v>10939</v>
      </c>
      <c r="O3359" s="1"/>
      <c r="P3359" s="1"/>
      <c r="Q3359" s="1"/>
      <c r="R3359" s="1"/>
      <c r="S3359" s="1"/>
      <c r="T3359" s="2">
        <v>0</v>
      </c>
      <c r="U3359" s="2">
        <f t="shared" si="170"/>
        <v>425</v>
      </c>
    </row>
    <row r="3360" spans="1:21" ht="15" x14ac:dyDescent="0.25">
      <c r="A3360" s="49" t="s">
        <v>6845</v>
      </c>
      <c r="B3360" s="39" t="s">
        <v>6717</v>
      </c>
      <c r="C3360" s="39" t="s">
        <v>6718</v>
      </c>
      <c r="D3360" s="57" t="s">
        <v>7406</v>
      </c>
      <c r="E3360" s="51">
        <v>742</v>
      </c>
      <c r="F3360" s="51">
        <v>27331394.589778423</v>
      </c>
      <c r="G3360" s="42">
        <f t="shared" si="169"/>
        <v>1051.2074842222471</v>
      </c>
      <c r="H3360" s="43">
        <f t="shared" si="168"/>
        <v>36834.76359808413</v>
      </c>
      <c r="I3360" s="57" t="s">
        <v>7376</v>
      </c>
      <c r="J3360" s="58">
        <v>0</v>
      </c>
      <c r="K3360" s="58">
        <v>0</v>
      </c>
      <c r="L3360" s="57" t="s">
        <v>7419</v>
      </c>
      <c r="M3360" s="57"/>
      <c r="N3360" t="s">
        <v>10939</v>
      </c>
      <c r="O3360" s="1"/>
      <c r="P3360" s="1"/>
      <c r="Q3360" s="1"/>
      <c r="R3360" s="1"/>
      <c r="S3360" s="1"/>
      <c r="T3360" s="2">
        <v>2851</v>
      </c>
      <c r="U3360" s="2">
        <f t="shared" si="170"/>
        <v>-2109</v>
      </c>
    </row>
    <row r="3361" spans="1:21" ht="15" x14ac:dyDescent="0.25">
      <c r="A3361" s="49" t="s">
        <v>6845</v>
      </c>
      <c r="B3361" s="39" t="s">
        <v>6719</v>
      </c>
      <c r="C3361" s="39" t="s">
        <v>6720</v>
      </c>
      <c r="D3361" s="57" t="s">
        <v>7407</v>
      </c>
      <c r="E3361" s="51">
        <v>1018</v>
      </c>
      <c r="F3361" s="51">
        <v>11409930.345237479</v>
      </c>
      <c r="G3361" s="42">
        <f t="shared" si="169"/>
        <v>438.84347481682607</v>
      </c>
      <c r="H3361" s="43">
        <f t="shared" si="168"/>
        <v>11208.183050331512</v>
      </c>
      <c r="I3361" s="57" t="s">
        <v>7376</v>
      </c>
      <c r="J3361" s="58">
        <v>0</v>
      </c>
      <c r="K3361" s="58">
        <v>0</v>
      </c>
      <c r="L3361" s="57" t="s">
        <v>7419</v>
      </c>
      <c r="M3361" s="57"/>
      <c r="N3361" t="s">
        <v>10939</v>
      </c>
      <c r="O3361" s="1"/>
      <c r="P3361" s="1"/>
      <c r="Q3361" s="1"/>
      <c r="R3361" s="1"/>
      <c r="S3361" s="1"/>
      <c r="T3361" s="2">
        <v>468</v>
      </c>
      <c r="U3361" s="2">
        <f t="shared" si="170"/>
        <v>550</v>
      </c>
    </row>
    <row r="3362" spans="1:21" ht="15" x14ac:dyDescent="0.25">
      <c r="A3362" s="49" t="s">
        <v>6845</v>
      </c>
      <c r="B3362" s="39" t="s">
        <v>6721</v>
      </c>
      <c r="C3362" s="39" t="s">
        <v>6722</v>
      </c>
      <c r="D3362" s="57" t="s">
        <v>7406</v>
      </c>
      <c r="E3362" s="51">
        <v>3754</v>
      </c>
      <c r="F3362" s="51">
        <v>96275642.539350271</v>
      </c>
      <c r="G3362" s="42">
        <f t="shared" si="169"/>
        <v>3702.909328436549</v>
      </c>
      <c r="H3362" s="43">
        <f t="shared" si="168"/>
        <v>25646.148785122608</v>
      </c>
      <c r="I3362" s="57" t="s">
        <v>7376</v>
      </c>
      <c r="J3362" s="58">
        <v>0</v>
      </c>
      <c r="K3362" s="58">
        <v>0</v>
      </c>
      <c r="L3362" s="57" t="s">
        <v>7419</v>
      </c>
      <c r="M3362" s="57"/>
      <c r="N3362" t="s">
        <v>10939</v>
      </c>
      <c r="O3362" s="1"/>
      <c r="P3362" s="1"/>
      <c r="Q3362" s="1"/>
      <c r="R3362" s="1"/>
      <c r="S3362" s="1"/>
      <c r="T3362" s="2">
        <v>3456</v>
      </c>
      <c r="U3362" s="2">
        <f t="shared" si="170"/>
        <v>298</v>
      </c>
    </row>
    <row r="3363" spans="1:21" ht="15" x14ac:dyDescent="0.25">
      <c r="A3363" s="49" t="s">
        <v>6845</v>
      </c>
      <c r="B3363" s="39" t="s">
        <v>6723</v>
      </c>
      <c r="C3363" s="39" t="s">
        <v>6724</v>
      </c>
      <c r="D3363" s="57" t="s">
        <v>7406</v>
      </c>
      <c r="E3363" s="51">
        <v>1242</v>
      </c>
      <c r="F3363" s="51">
        <v>13621677.01786238</v>
      </c>
      <c r="G3363" s="42">
        <f t="shared" si="169"/>
        <v>523.91065453316844</v>
      </c>
      <c r="H3363" s="43">
        <f t="shared" si="168"/>
        <v>10967.53383080707</v>
      </c>
      <c r="I3363" s="57" t="s">
        <v>7376</v>
      </c>
      <c r="J3363" s="58">
        <v>0</v>
      </c>
      <c r="K3363" s="58">
        <v>0</v>
      </c>
      <c r="L3363" s="57" t="s">
        <v>7419</v>
      </c>
      <c r="M3363" s="57"/>
      <c r="N3363" t="s">
        <v>10939</v>
      </c>
      <c r="O3363" s="1"/>
      <c r="P3363" s="1"/>
      <c r="Q3363" s="1"/>
      <c r="R3363" s="1"/>
      <c r="S3363" s="1"/>
      <c r="T3363" s="2">
        <v>3605</v>
      </c>
      <c r="U3363" s="2">
        <f t="shared" si="170"/>
        <v>-2363</v>
      </c>
    </row>
    <row r="3364" spans="1:21" ht="15" x14ac:dyDescent="0.25">
      <c r="A3364" s="49" t="s">
        <v>6845</v>
      </c>
      <c r="B3364" s="39" t="s">
        <v>6725</v>
      </c>
      <c r="C3364" s="39" t="s">
        <v>6726</v>
      </c>
      <c r="D3364" s="57" t="s">
        <v>7406</v>
      </c>
      <c r="E3364" s="51">
        <v>2806</v>
      </c>
      <c r="F3364" s="51">
        <v>37089445.659672998</v>
      </c>
      <c r="G3364" s="42">
        <f t="shared" si="169"/>
        <v>1426.5171407566538</v>
      </c>
      <c r="H3364" s="43">
        <f t="shared" si="168"/>
        <v>13217.906507367426</v>
      </c>
      <c r="I3364" s="57" t="s">
        <v>7376</v>
      </c>
      <c r="J3364" s="58">
        <v>0</v>
      </c>
      <c r="K3364" s="58">
        <v>0</v>
      </c>
      <c r="L3364" s="57" t="s">
        <v>7419</v>
      </c>
      <c r="M3364" s="57"/>
      <c r="N3364" t="s">
        <v>10939</v>
      </c>
      <c r="O3364" s="1"/>
      <c r="P3364" s="1"/>
      <c r="Q3364" s="1"/>
      <c r="R3364" s="1"/>
      <c r="S3364" s="1"/>
      <c r="T3364" s="2">
        <v>1241</v>
      </c>
      <c r="U3364" s="2">
        <f t="shared" si="170"/>
        <v>1565</v>
      </c>
    </row>
    <row r="3365" spans="1:21" ht="15" x14ac:dyDescent="0.25">
      <c r="A3365" s="49" t="s">
        <v>6845</v>
      </c>
      <c r="B3365" s="39" t="s">
        <v>6727</v>
      </c>
      <c r="C3365" s="39" t="s">
        <v>6728</v>
      </c>
      <c r="D3365" s="57" t="s">
        <v>7406</v>
      </c>
      <c r="E3365" s="51">
        <v>4335</v>
      </c>
      <c r="F3365" s="51">
        <v>45659750.938449144</v>
      </c>
      <c r="G3365" s="42">
        <f t="shared" si="169"/>
        <v>1756.1442668634286</v>
      </c>
      <c r="H3365" s="43">
        <f t="shared" si="168"/>
        <v>10532.814518673389</v>
      </c>
      <c r="I3365" s="57" t="s">
        <v>7376</v>
      </c>
      <c r="J3365" s="58">
        <v>0</v>
      </c>
      <c r="K3365" s="58">
        <v>0</v>
      </c>
      <c r="L3365" s="57" t="s">
        <v>7419</v>
      </c>
      <c r="M3365" s="57"/>
      <c r="N3365" t="s">
        <v>10939</v>
      </c>
      <c r="O3365" s="1"/>
      <c r="P3365" s="1"/>
      <c r="Q3365" s="1"/>
      <c r="R3365" s="1"/>
      <c r="S3365" s="1"/>
      <c r="T3365" s="2">
        <v>150</v>
      </c>
      <c r="U3365" s="2">
        <f t="shared" si="170"/>
        <v>4185</v>
      </c>
    </row>
    <row r="3366" spans="1:21" ht="15" x14ac:dyDescent="0.25">
      <c r="A3366" s="49" t="s">
        <v>6845</v>
      </c>
      <c r="B3366" s="39" t="s">
        <v>6729</v>
      </c>
      <c r="C3366" s="39" t="s">
        <v>6730</v>
      </c>
      <c r="D3366" s="57" t="s">
        <v>7406</v>
      </c>
      <c r="E3366" s="51">
        <v>5048</v>
      </c>
      <c r="F3366" s="51">
        <v>17376845.11873281</v>
      </c>
      <c r="G3366" s="42">
        <f t="shared" si="169"/>
        <v>668.34019687433886</v>
      </c>
      <c r="H3366" s="43">
        <f t="shared" si="168"/>
        <v>3442.3227255809848</v>
      </c>
      <c r="I3366" s="57" t="s">
        <v>7376</v>
      </c>
      <c r="J3366" s="58">
        <v>0</v>
      </c>
      <c r="K3366" s="58">
        <v>0</v>
      </c>
      <c r="L3366" s="57" t="s">
        <v>7419</v>
      </c>
      <c r="M3366" s="57"/>
      <c r="N3366" t="s">
        <v>10939</v>
      </c>
      <c r="O3366" s="1"/>
      <c r="P3366" s="1"/>
      <c r="Q3366" s="1"/>
      <c r="R3366" s="1"/>
      <c r="S3366" s="1"/>
      <c r="T3366" s="2">
        <v>3824</v>
      </c>
      <c r="U3366" s="2">
        <f t="shared" si="170"/>
        <v>1224</v>
      </c>
    </row>
    <row r="3367" spans="1:21" ht="15" x14ac:dyDescent="0.25">
      <c r="A3367" s="49" t="s">
        <v>6845</v>
      </c>
      <c r="B3367" s="39" t="s">
        <v>6731</v>
      </c>
      <c r="C3367" s="39" t="s">
        <v>6732</v>
      </c>
      <c r="D3367" s="57" t="s">
        <v>7406</v>
      </c>
      <c r="E3367" s="51">
        <v>786</v>
      </c>
      <c r="F3367" s="51">
        <v>15096616.723809838</v>
      </c>
      <c r="G3367" s="42">
        <f t="shared" si="169"/>
        <v>580.63910476191688</v>
      </c>
      <c r="H3367" s="43">
        <f t="shared" si="168"/>
        <v>19206.891506119387</v>
      </c>
      <c r="I3367" s="57" t="s">
        <v>7376</v>
      </c>
      <c r="J3367" s="58">
        <v>0</v>
      </c>
      <c r="K3367" s="58">
        <v>0</v>
      </c>
      <c r="L3367" s="57" t="s">
        <v>7419</v>
      </c>
      <c r="M3367" s="57"/>
      <c r="N3367" t="s">
        <v>10939</v>
      </c>
      <c r="O3367" s="1"/>
      <c r="P3367" s="1"/>
      <c r="Q3367" s="1"/>
      <c r="R3367" s="1"/>
      <c r="S3367" s="1"/>
      <c r="T3367" s="2">
        <v>226</v>
      </c>
      <c r="U3367" s="2">
        <f t="shared" si="170"/>
        <v>560</v>
      </c>
    </row>
    <row r="3368" spans="1:21" ht="15" x14ac:dyDescent="0.25">
      <c r="A3368" s="49" t="s">
        <v>6845</v>
      </c>
      <c r="B3368" s="39" t="s">
        <v>6733</v>
      </c>
      <c r="C3368" s="39" t="s">
        <v>6734</v>
      </c>
      <c r="D3368" s="57" t="s">
        <v>7406</v>
      </c>
      <c r="E3368" s="51">
        <v>8313</v>
      </c>
      <c r="F3368" s="51">
        <v>81113883.851483703</v>
      </c>
      <c r="G3368" s="42">
        <f t="shared" si="169"/>
        <v>3119.764763518604</v>
      </c>
      <c r="H3368" s="43">
        <f t="shared" si="168"/>
        <v>9757.4742994687476</v>
      </c>
      <c r="I3368" s="57" t="s">
        <v>7376</v>
      </c>
      <c r="J3368" s="58">
        <v>0</v>
      </c>
      <c r="K3368" s="58">
        <v>0</v>
      </c>
      <c r="L3368" s="57" t="s">
        <v>7419</v>
      </c>
      <c r="M3368" s="57"/>
      <c r="N3368" t="s">
        <v>10939</v>
      </c>
      <c r="O3368" s="1"/>
      <c r="P3368" s="1"/>
      <c r="Q3368" s="1"/>
      <c r="R3368" s="1"/>
      <c r="S3368" s="1"/>
      <c r="T3368" s="2">
        <v>2879</v>
      </c>
      <c r="U3368" s="2">
        <f t="shared" si="170"/>
        <v>5434</v>
      </c>
    </row>
    <row r="3369" spans="1:21" ht="15" x14ac:dyDescent="0.25">
      <c r="A3369" s="49" t="s">
        <v>6845</v>
      </c>
      <c r="B3369" s="39" t="s">
        <v>6735</v>
      </c>
      <c r="C3369" s="39" t="s">
        <v>6736</v>
      </c>
      <c r="D3369" s="57" t="s">
        <v>7406</v>
      </c>
      <c r="E3369" s="51">
        <v>1355</v>
      </c>
      <c r="F3369" s="51">
        <v>17934283.72420907</v>
      </c>
      <c r="G3369" s="42">
        <f t="shared" si="169"/>
        <v>689.78014323881041</v>
      </c>
      <c r="H3369" s="43">
        <f t="shared" si="168"/>
        <v>13235.633744803741</v>
      </c>
      <c r="I3369" s="57" t="s">
        <v>7376</v>
      </c>
      <c r="J3369" s="58">
        <v>0</v>
      </c>
      <c r="K3369" s="58">
        <v>0</v>
      </c>
      <c r="L3369" s="57" t="s">
        <v>7419</v>
      </c>
      <c r="M3369" s="57"/>
      <c r="N3369" t="s">
        <v>10939</v>
      </c>
      <c r="O3369" s="1"/>
      <c r="P3369" s="1"/>
      <c r="Q3369" s="1"/>
      <c r="R3369" s="1"/>
      <c r="S3369" s="1"/>
      <c r="T3369" s="2">
        <v>6680</v>
      </c>
      <c r="U3369" s="2">
        <f t="shared" si="170"/>
        <v>-5325</v>
      </c>
    </row>
    <row r="3370" spans="1:21" ht="15" x14ac:dyDescent="0.25">
      <c r="A3370" s="49" t="s">
        <v>6845</v>
      </c>
      <c r="B3370" s="39" t="s">
        <v>6737</v>
      </c>
      <c r="C3370" s="39" t="s">
        <v>6738</v>
      </c>
      <c r="D3370" s="57" t="s">
        <v>7406</v>
      </c>
      <c r="E3370" s="51">
        <v>2830</v>
      </c>
      <c r="F3370" s="51">
        <v>53817322.074703217</v>
      </c>
      <c r="G3370" s="42">
        <f t="shared" si="169"/>
        <v>2069.8970028732006</v>
      </c>
      <c r="H3370" s="43">
        <f t="shared" si="168"/>
        <v>19016.721581167214</v>
      </c>
      <c r="I3370" s="57" t="s">
        <v>7376</v>
      </c>
      <c r="J3370" s="58">
        <v>0</v>
      </c>
      <c r="K3370" s="58">
        <v>0</v>
      </c>
      <c r="L3370" s="57" t="s">
        <v>7419</v>
      </c>
      <c r="M3370" s="57"/>
      <c r="N3370" t="s">
        <v>10939</v>
      </c>
      <c r="O3370" s="1"/>
      <c r="P3370" s="1"/>
      <c r="Q3370" s="1"/>
      <c r="R3370" s="1"/>
      <c r="S3370" s="1"/>
      <c r="T3370" s="2">
        <v>7712</v>
      </c>
      <c r="U3370" s="2">
        <f t="shared" si="170"/>
        <v>-4882</v>
      </c>
    </row>
    <row r="3371" spans="1:21" ht="15" x14ac:dyDescent="0.25">
      <c r="A3371" s="49" t="s">
        <v>6845</v>
      </c>
      <c r="B3371" s="39" t="s">
        <v>6739</v>
      </c>
      <c r="C3371" s="39" t="s">
        <v>6740</v>
      </c>
      <c r="D3371" s="57" t="s">
        <v>7406</v>
      </c>
      <c r="E3371" s="51">
        <v>6007</v>
      </c>
      <c r="F3371" s="51">
        <v>137331793.00370502</v>
      </c>
      <c r="G3371" s="42">
        <f t="shared" si="169"/>
        <v>5281.9920386040394</v>
      </c>
      <c r="H3371" s="43">
        <f t="shared" si="168"/>
        <v>22861.959880756622</v>
      </c>
      <c r="I3371" s="57" t="s">
        <v>7376</v>
      </c>
      <c r="J3371" s="58">
        <v>0</v>
      </c>
      <c r="K3371" s="58">
        <v>0</v>
      </c>
      <c r="L3371" s="57" t="s">
        <v>7419</v>
      </c>
      <c r="M3371" s="57"/>
      <c r="N3371" t="s">
        <v>10939</v>
      </c>
      <c r="O3371" s="1"/>
      <c r="P3371" s="1"/>
      <c r="Q3371" s="1"/>
      <c r="R3371" s="1"/>
      <c r="S3371" s="1"/>
      <c r="T3371" s="2">
        <v>4869</v>
      </c>
      <c r="U3371" s="2">
        <f t="shared" si="170"/>
        <v>1138</v>
      </c>
    </row>
    <row r="3372" spans="1:21" ht="15" x14ac:dyDescent="0.25">
      <c r="A3372" s="49" t="s">
        <v>6845</v>
      </c>
      <c r="B3372" s="39" t="s">
        <v>6741</v>
      </c>
      <c r="C3372" s="39" t="s">
        <v>6742</v>
      </c>
      <c r="D3372" s="57" t="s">
        <v>7406</v>
      </c>
      <c r="E3372" s="51">
        <v>1477</v>
      </c>
      <c r="F3372" s="51">
        <v>51934745.076969147</v>
      </c>
      <c r="G3372" s="42">
        <f t="shared" si="169"/>
        <v>1997.4901952680441</v>
      </c>
      <c r="H3372" s="43">
        <f t="shared" si="168"/>
        <v>35162.318941752979</v>
      </c>
      <c r="I3372" s="57" t="s">
        <v>7376</v>
      </c>
      <c r="J3372" s="58">
        <v>0</v>
      </c>
      <c r="K3372" s="58">
        <v>0</v>
      </c>
      <c r="L3372" s="57" t="s">
        <v>7419</v>
      </c>
      <c r="M3372" s="57"/>
      <c r="N3372" t="s">
        <v>10939</v>
      </c>
      <c r="O3372" s="1"/>
      <c r="P3372" s="1"/>
      <c r="Q3372" s="1"/>
      <c r="R3372" s="1"/>
      <c r="S3372" s="1"/>
      <c r="T3372" s="2">
        <v>0</v>
      </c>
      <c r="U3372" s="2">
        <f t="shared" si="170"/>
        <v>1477</v>
      </c>
    </row>
    <row r="3373" spans="1:21" ht="15" x14ac:dyDescent="0.25">
      <c r="A3373" s="49" t="s">
        <v>6845</v>
      </c>
      <c r="B3373" s="39" t="s">
        <v>6743</v>
      </c>
      <c r="C3373" s="39" t="s">
        <v>6744</v>
      </c>
      <c r="D3373" s="57" t="s">
        <v>7406</v>
      </c>
      <c r="E3373" s="51">
        <v>7392</v>
      </c>
      <c r="F3373" s="51">
        <v>73889295.100413084</v>
      </c>
      <c r="G3373" s="42">
        <f t="shared" si="169"/>
        <v>2841.8959654005034</v>
      </c>
      <c r="H3373" s="43">
        <f t="shared" si="168"/>
        <v>9995.8461986489565</v>
      </c>
      <c r="I3373" s="57" t="s">
        <v>7376</v>
      </c>
      <c r="J3373" s="58">
        <v>0</v>
      </c>
      <c r="K3373" s="58">
        <v>0</v>
      </c>
      <c r="L3373" s="57" t="s">
        <v>7419</v>
      </c>
      <c r="M3373" s="57"/>
      <c r="N3373" t="s">
        <v>10939</v>
      </c>
      <c r="O3373" s="1"/>
      <c r="P3373" s="1"/>
      <c r="Q3373" s="1"/>
      <c r="R3373" s="1"/>
      <c r="S3373" s="1"/>
      <c r="T3373" s="2">
        <v>0</v>
      </c>
      <c r="U3373" s="2">
        <f t="shared" si="170"/>
        <v>7392</v>
      </c>
    </row>
    <row r="3374" spans="1:21" ht="15" x14ac:dyDescent="0.25">
      <c r="A3374" s="49" t="s">
        <v>6845</v>
      </c>
      <c r="B3374" s="39" t="s">
        <v>6745</v>
      </c>
      <c r="C3374" s="39" t="s">
        <v>6746</v>
      </c>
      <c r="D3374" s="57" t="s">
        <v>7382</v>
      </c>
      <c r="E3374" s="51">
        <v>4780</v>
      </c>
      <c r="F3374" s="51">
        <v>37354572.717863768</v>
      </c>
      <c r="G3374" s="42">
        <f t="shared" si="169"/>
        <v>1436.7143353024526</v>
      </c>
      <c r="H3374" s="43">
        <f t="shared" si="168"/>
        <v>7814.7641669171062</v>
      </c>
      <c r="I3374" s="57" t="s">
        <v>7376</v>
      </c>
      <c r="J3374" s="58">
        <v>0</v>
      </c>
      <c r="K3374" s="58">
        <v>0</v>
      </c>
      <c r="L3374" s="57" t="s">
        <v>7419</v>
      </c>
      <c r="M3374" s="57"/>
      <c r="N3374" t="s">
        <v>10939</v>
      </c>
      <c r="O3374" s="1"/>
      <c r="P3374" s="1"/>
      <c r="Q3374" s="1"/>
      <c r="R3374" s="1"/>
      <c r="S3374" s="1"/>
      <c r="T3374" s="2">
        <v>0</v>
      </c>
      <c r="U3374" s="2">
        <f t="shared" si="170"/>
        <v>4780</v>
      </c>
    </row>
    <row r="3375" spans="1:21" ht="15" x14ac:dyDescent="0.25">
      <c r="A3375" s="49" t="s">
        <v>6845</v>
      </c>
      <c r="B3375" s="39" t="s">
        <v>6747</v>
      </c>
      <c r="C3375" s="39" t="s">
        <v>6748</v>
      </c>
      <c r="D3375" s="57" t="s">
        <v>7406</v>
      </c>
      <c r="E3375" s="51">
        <v>1047</v>
      </c>
      <c r="F3375" s="51">
        <v>22601216.345081866</v>
      </c>
      <c r="G3375" s="42">
        <f t="shared" si="169"/>
        <v>869.2775517339179</v>
      </c>
      <c r="H3375" s="43">
        <f t="shared" si="168"/>
        <v>21586.64407362165</v>
      </c>
      <c r="I3375" s="57" t="s">
        <v>7376</v>
      </c>
      <c r="J3375" s="58">
        <v>0</v>
      </c>
      <c r="K3375" s="58">
        <v>0</v>
      </c>
      <c r="L3375" s="57" t="s">
        <v>7419</v>
      </c>
      <c r="M3375" s="57"/>
      <c r="N3375" t="s">
        <v>10939</v>
      </c>
      <c r="O3375" s="1"/>
      <c r="P3375" s="1"/>
      <c r="Q3375" s="1"/>
      <c r="R3375" s="1"/>
      <c r="S3375" s="1"/>
      <c r="T3375" s="2">
        <v>0</v>
      </c>
      <c r="U3375" s="2">
        <f t="shared" si="170"/>
        <v>1047</v>
      </c>
    </row>
    <row r="3376" spans="1:21" ht="15" x14ac:dyDescent="0.25">
      <c r="A3376" s="49" t="s">
        <v>6845</v>
      </c>
      <c r="B3376" s="39" t="s">
        <v>6749</v>
      </c>
      <c r="C3376" s="39" t="s">
        <v>6750</v>
      </c>
      <c r="D3376" s="57" t="s">
        <v>7406</v>
      </c>
      <c r="E3376" s="51">
        <v>2360</v>
      </c>
      <c r="F3376" s="51">
        <v>27344447.298956931</v>
      </c>
      <c r="G3376" s="42">
        <f t="shared" si="169"/>
        <v>1051.7095114983435</v>
      </c>
      <c r="H3376" s="43">
        <f t="shared" si="168"/>
        <v>11586.630211422429</v>
      </c>
      <c r="I3376" s="57">
        <v>0</v>
      </c>
      <c r="J3376" s="58">
        <v>0</v>
      </c>
      <c r="K3376" s="58">
        <v>0</v>
      </c>
      <c r="L3376" s="57" t="s">
        <v>7419</v>
      </c>
      <c r="M3376" s="57"/>
      <c r="N3376" t="s">
        <v>10939</v>
      </c>
      <c r="O3376" s="1"/>
      <c r="P3376" s="1"/>
      <c r="Q3376" s="1"/>
      <c r="R3376" s="1"/>
      <c r="S3376" s="1"/>
      <c r="T3376" s="2">
        <v>4349</v>
      </c>
      <c r="U3376" s="2">
        <f t="shared" si="170"/>
        <v>-1989</v>
      </c>
    </row>
    <row r="3377" spans="1:21" ht="15" x14ac:dyDescent="0.25">
      <c r="A3377" s="49" t="s">
        <v>6845</v>
      </c>
      <c r="B3377" s="39" t="s">
        <v>6751</v>
      </c>
      <c r="C3377" s="39" t="s">
        <v>6752</v>
      </c>
      <c r="D3377" s="57" t="s">
        <v>7407</v>
      </c>
      <c r="E3377" s="51">
        <v>654</v>
      </c>
      <c r="F3377" s="51">
        <v>44987293.627085365</v>
      </c>
      <c r="G3377" s="42">
        <f t="shared" si="169"/>
        <v>1730.2805241186679</v>
      </c>
      <c r="H3377" s="43">
        <f t="shared" si="168"/>
        <v>68787.910744778841</v>
      </c>
      <c r="I3377" s="57" t="s">
        <v>7376</v>
      </c>
      <c r="J3377" s="58">
        <v>0</v>
      </c>
      <c r="K3377" s="58">
        <v>0</v>
      </c>
      <c r="L3377" s="57" t="s">
        <v>7419</v>
      </c>
      <c r="M3377" s="57"/>
      <c r="N3377" t="s">
        <v>10939</v>
      </c>
      <c r="O3377" s="1"/>
      <c r="P3377" s="1"/>
      <c r="Q3377" s="1"/>
      <c r="R3377" s="1"/>
      <c r="S3377" s="1"/>
      <c r="T3377" s="2">
        <v>0</v>
      </c>
      <c r="U3377" s="2">
        <f t="shared" si="170"/>
        <v>654</v>
      </c>
    </row>
    <row r="3378" spans="1:21" ht="15" x14ac:dyDescent="0.25">
      <c r="A3378" s="49" t="s">
        <v>6845</v>
      </c>
      <c r="B3378" s="39" t="s">
        <v>6753</v>
      </c>
      <c r="C3378" s="39" t="s">
        <v>6754</v>
      </c>
      <c r="D3378" s="57" t="s">
        <v>7382</v>
      </c>
      <c r="E3378" s="51">
        <v>1028</v>
      </c>
      <c r="F3378" s="51">
        <v>10517062.604574203</v>
      </c>
      <c r="G3378" s="42">
        <f t="shared" si="169"/>
        <v>404.50240786823861</v>
      </c>
      <c r="H3378" s="43">
        <f t="shared" si="168"/>
        <v>10230.605646472961</v>
      </c>
      <c r="I3378" s="57" t="s">
        <v>7376</v>
      </c>
      <c r="J3378" s="58">
        <v>0</v>
      </c>
      <c r="K3378" s="58">
        <v>0</v>
      </c>
      <c r="L3378" s="57" t="s">
        <v>7419</v>
      </c>
      <c r="M3378" s="57"/>
      <c r="N3378" t="s">
        <v>10939</v>
      </c>
      <c r="O3378" s="1"/>
      <c r="P3378" s="1"/>
      <c r="Q3378" s="1"/>
      <c r="R3378" s="1"/>
      <c r="S3378" s="1"/>
      <c r="T3378" s="2">
        <v>0</v>
      </c>
      <c r="U3378" s="2">
        <f t="shared" si="170"/>
        <v>1028</v>
      </c>
    </row>
    <row r="3379" spans="1:21" ht="15" x14ac:dyDescent="0.25">
      <c r="A3379" s="49" t="s">
        <v>6845</v>
      </c>
      <c r="B3379" s="39" t="s">
        <v>6755</v>
      </c>
      <c r="C3379" s="39" t="s">
        <v>6756</v>
      </c>
      <c r="D3379" s="57" t="s">
        <v>7406</v>
      </c>
      <c r="E3379" s="51">
        <v>13275</v>
      </c>
      <c r="F3379" s="51">
        <v>160296247.50980377</v>
      </c>
      <c r="G3379" s="42">
        <f t="shared" si="169"/>
        <v>6165.2402888386068</v>
      </c>
      <c r="H3379" s="43">
        <f t="shared" si="168"/>
        <v>12075.046893393881</v>
      </c>
      <c r="I3379" s="57" t="s">
        <v>7376</v>
      </c>
      <c r="J3379" s="58">
        <v>0</v>
      </c>
      <c r="K3379" s="58">
        <v>0</v>
      </c>
      <c r="L3379" s="57" t="s">
        <v>7419</v>
      </c>
      <c r="M3379" s="57"/>
      <c r="N3379" t="s">
        <v>10939</v>
      </c>
      <c r="O3379" s="1"/>
      <c r="P3379" s="1"/>
      <c r="Q3379" s="1"/>
      <c r="R3379" s="1"/>
      <c r="S3379" s="1"/>
      <c r="T3379" s="2">
        <v>0</v>
      </c>
      <c r="U3379" s="2">
        <f t="shared" si="170"/>
        <v>13275</v>
      </c>
    </row>
    <row r="3380" spans="1:21" ht="15" x14ac:dyDescent="0.25">
      <c r="A3380" s="49" t="s">
        <v>6845</v>
      </c>
      <c r="B3380" s="39" t="s">
        <v>6757</v>
      </c>
      <c r="C3380" s="39" t="s">
        <v>6758</v>
      </c>
      <c r="D3380" s="57" t="s">
        <v>7382</v>
      </c>
      <c r="E3380" s="51">
        <v>7070</v>
      </c>
      <c r="F3380" s="51">
        <v>76366417.485549927</v>
      </c>
      <c r="G3380" s="42">
        <f t="shared" si="169"/>
        <v>2937.1699032903816</v>
      </c>
      <c r="H3380" s="43">
        <f t="shared" si="168"/>
        <v>10801.473477446949</v>
      </c>
      <c r="I3380" s="57" t="s">
        <v>7376</v>
      </c>
      <c r="J3380" s="58">
        <v>0</v>
      </c>
      <c r="K3380" s="58">
        <v>0</v>
      </c>
      <c r="L3380" s="57" t="s">
        <v>7419</v>
      </c>
      <c r="M3380" s="57"/>
      <c r="N3380" t="s">
        <v>10939</v>
      </c>
      <c r="O3380" s="1"/>
      <c r="P3380" s="1"/>
      <c r="Q3380" s="1"/>
      <c r="R3380" s="1"/>
      <c r="S3380" s="1"/>
      <c r="T3380" s="2">
        <v>8488</v>
      </c>
      <c r="U3380" s="2">
        <f t="shared" si="170"/>
        <v>-1418</v>
      </c>
    </row>
    <row r="3381" spans="1:21" ht="22.5" x14ac:dyDescent="0.25">
      <c r="A3381" s="49" t="s">
        <v>6845</v>
      </c>
      <c r="B3381" s="39" t="s">
        <v>6759</v>
      </c>
      <c r="C3381" s="39" t="s">
        <v>6760</v>
      </c>
      <c r="D3381" s="57" t="s">
        <v>7407</v>
      </c>
      <c r="E3381" s="51">
        <v>2522</v>
      </c>
      <c r="F3381" s="51">
        <v>83618194.959136263</v>
      </c>
      <c r="G3381" s="42">
        <f t="shared" si="169"/>
        <v>3216.0844215052407</v>
      </c>
      <c r="H3381" s="43">
        <f t="shared" si="168"/>
        <v>33155.509500054031</v>
      </c>
      <c r="I3381" s="57" t="s">
        <v>7376</v>
      </c>
      <c r="J3381" s="58">
        <v>0</v>
      </c>
      <c r="K3381" s="58">
        <v>0</v>
      </c>
      <c r="L3381" s="57" t="s">
        <v>7419</v>
      </c>
      <c r="M3381" s="57"/>
      <c r="N3381" t="s">
        <v>10939</v>
      </c>
      <c r="O3381" s="1"/>
      <c r="P3381" s="1"/>
      <c r="Q3381" s="1"/>
      <c r="R3381" s="1"/>
      <c r="S3381" s="1"/>
      <c r="T3381" s="2">
        <v>480</v>
      </c>
      <c r="U3381" s="2">
        <f t="shared" si="170"/>
        <v>2042</v>
      </c>
    </row>
    <row r="3382" spans="1:21" ht="15" x14ac:dyDescent="0.25">
      <c r="A3382" s="49" t="s">
        <v>6845</v>
      </c>
      <c r="B3382" s="39" t="s">
        <v>6761</v>
      </c>
      <c r="C3382" s="39" t="s">
        <v>6762</v>
      </c>
      <c r="D3382" s="57" t="s">
        <v>7406</v>
      </c>
      <c r="E3382" s="51">
        <v>2620</v>
      </c>
      <c r="F3382" s="51">
        <v>12340475.975485437</v>
      </c>
      <c r="G3382" s="42">
        <f t="shared" si="169"/>
        <v>474.63369136482447</v>
      </c>
      <c r="H3382" s="43">
        <f t="shared" si="168"/>
        <v>4710.1053341547467</v>
      </c>
      <c r="I3382" s="57" t="s">
        <v>7376</v>
      </c>
      <c r="J3382" s="58">
        <v>0</v>
      </c>
      <c r="K3382" s="58">
        <v>0</v>
      </c>
      <c r="L3382" s="57" t="s">
        <v>7419</v>
      </c>
      <c r="M3382" s="57"/>
      <c r="N3382" t="s">
        <v>10939</v>
      </c>
      <c r="O3382" s="1"/>
      <c r="P3382" s="1"/>
      <c r="Q3382" s="1"/>
      <c r="R3382" s="1"/>
      <c r="S3382" s="1"/>
      <c r="T3382" s="2">
        <v>90</v>
      </c>
      <c r="U3382" s="2">
        <f t="shared" si="170"/>
        <v>2530</v>
      </c>
    </row>
    <row r="3383" spans="1:21" ht="15" x14ac:dyDescent="0.25">
      <c r="A3383" s="49" t="s">
        <v>6845</v>
      </c>
      <c r="B3383" s="39" t="s">
        <v>6763</v>
      </c>
      <c r="C3383" s="39" t="s">
        <v>6764</v>
      </c>
      <c r="D3383" s="57" t="s">
        <v>7407</v>
      </c>
      <c r="E3383" s="51">
        <v>643</v>
      </c>
      <c r="F3383" s="51">
        <v>10339384.433341835</v>
      </c>
      <c r="G3383" s="42">
        <f t="shared" si="169"/>
        <v>397.66863205160905</v>
      </c>
      <c r="H3383" s="43">
        <f t="shared" si="168"/>
        <v>16079.913582180146</v>
      </c>
      <c r="I3383" s="57">
        <v>0</v>
      </c>
      <c r="J3383" s="58">
        <v>0</v>
      </c>
      <c r="K3383" s="58">
        <v>0</v>
      </c>
      <c r="L3383" s="57" t="s">
        <v>7419</v>
      </c>
      <c r="M3383" s="57"/>
      <c r="N3383" t="s">
        <v>10939</v>
      </c>
      <c r="O3383" s="1"/>
      <c r="P3383" s="1"/>
      <c r="Q3383" s="1"/>
      <c r="R3383" s="1"/>
      <c r="S3383" s="1"/>
      <c r="T3383" s="2">
        <v>0</v>
      </c>
      <c r="U3383" s="2">
        <f t="shared" si="170"/>
        <v>643</v>
      </c>
    </row>
    <row r="3384" spans="1:21" ht="15" x14ac:dyDescent="0.25">
      <c r="A3384" s="49" t="s">
        <v>6845</v>
      </c>
      <c r="B3384" s="39" t="s">
        <v>6765</v>
      </c>
      <c r="C3384" s="39" t="s">
        <v>6766</v>
      </c>
      <c r="D3384" s="57" t="s">
        <v>7406</v>
      </c>
      <c r="E3384" s="51">
        <v>2738</v>
      </c>
      <c r="F3384" s="51">
        <v>11393458.175032638</v>
      </c>
      <c r="G3384" s="42">
        <f t="shared" si="169"/>
        <v>438.20992980894761</v>
      </c>
      <c r="H3384" s="43">
        <f t="shared" si="168"/>
        <v>4161.2338111879617</v>
      </c>
      <c r="I3384" s="57" t="s">
        <v>7376</v>
      </c>
      <c r="J3384" s="58">
        <v>0</v>
      </c>
      <c r="K3384" s="58">
        <v>0</v>
      </c>
      <c r="L3384" s="57" t="s">
        <v>7419</v>
      </c>
      <c r="M3384" s="57"/>
      <c r="N3384" t="s">
        <v>10939</v>
      </c>
      <c r="O3384" s="1"/>
      <c r="P3384" s="1"/>
      <c r="Q3384" s="1"/>
      <c r="R3384" s="1"/>
      <c r="S3384" s="1"/>
      <c r="T3384" s="2">
        <v>0</v>
      </c>
      <c r="U3384" s="2">
        <f t="shared" si="170"/>
        <v>2738</v>
      </c>
    </row>
    <row r="3385" spans="1:21" ht="15" x14ac:dyDescent="0.25">
      <c r="A3385" s="49" t="s">
        <v>6845</v>
      </c>
      <c r="B3385" s="39" t="s">
        <v>6767</v>
      </c>
      <c r="C3385" s="39" t="s">
        <v>6768</v>
      </c>
      <c r="D3385" s="57" t="s">
        <v>7407</v>
      </c>
      <c r="E3385" s="51">
        <v>320</v>
      </c>
      <c r="F3385" s="51">
        <v>11326333.748277633</v>
      </c>
      <c r="G3385" s="42">
        <f t="shared" si="169"/>
        <v>435.62822108760128</v>
      </c>
      <c r="H3385" s="43">
        <f t="shared" si="168"/>
        <v>35394.792963367603</v>
      </c>
      <c r="I3385" s="57" t="s">
        <v>7376</v>
      </c>
      <c r="J3385" s="58">
        <v>0</v>
      </c>
      <c r="K3385" s="58">
        <v>0</v>
      </c>
      <c r="L3385" s="57" t="s">
        <v>7419</v>
      </c>
      <c r="M3385" s="57"/>
      <c r="N3385" t="s">
        <v>10939</v>
      </c>
      <c r="O3385" s="1"/>
      <c r="P3385" s="1"/>
      <c r="Q3385" s="1"/>
      <c r="R3385" s="1"/>
      <c r="S3385" s="1"/>
      <c r="T3385" s="2">
        <v>320</v>
      </c>
      <c r="U3385" s="2">
        <f t="shared" si="170"/>
        <v>0</v>
      </c>
    </row>
    <row r="3386" spans="1:21" ht="15" x14ac:dyDescent="0.25">
      <c r="A3386" s="49" t="s">
        <v>6845</v>
      </c>
      <c r="B3386" s="39" t="s">
        <v>6769</v>
      </c>
      <c r="C3386" s="39" t="s">
        <v>6770</v>
      </c>
      <c r="D3386" s="57" t="s">
        <v>7407</v>
      </c>
      <c r="E3386" s="51">
        <v>38</v>
      </c>
      <c r="F3386" s="51">
        <v>216080.66455379844</v>
      </c>
      <c r="G3386" s="42">
        <f t="shared" si="169"/>
        <v>8.3107947905307089</v>
      </c>
      <c r="H3386" s="43">
        <f t="shared" si="168"/>
        <v>5686.3332777315381</v>
      </c>
      <c r="I3386" s="57">
        <v>0</v>
      </c>
      <c r="J3386" s="58">
        <v>0</v>
      </c>
      <c r="K3386" s="58">
        <v>0</v>
      </c>
      <c r="L3386" s="57" t="s">
        <v>7419</v>
      </c>
      <c r="M3386" s="57"/>
      <c r="N3386" t="s">
        <v>10939</v>
      </c>
      <c r="O3386" s="1"/>
      <c r="P3386" s="1"/>
      <c r="Q3386" s="1"/>
      <c r="R3386" s="1"/>
      <c r="S3386" s="1"/>
      <c r="T3386" s="2">
        <v>38</v>
      </c>
      <c r="U3386" s="2">
        <f t="shared" si="170"/>
        <v>0</v>
      </c>
    </row>
    <row r="3387" spans="1:21" ht="15" x14ac:dyDescent="0.25">
      <c r="A3387" s="49" t="s">
        <v>6845</v>
      </c>
      <c r="B3387" s="39" t="s">
        <v>6771</v>
      </c>
      <c r="C3387" s="39" t="s">
        <v>6772</v>
      </c>
      <c r="D3387" s="57" t="s">
        <v>7382</v>
      </c>
      <c r="E3387" s="51">
        <v>2944</v>
      </c>
      <c r="F3387" s="51">
        <v>34907898.459669113</v>
      </c>
      <c r="G3387" s="42">
        <f t="shared" si="169"/>
        <v>1342.6114792180429</v>
      </c>
      <c r="H3387" s="43">
        <f t="shared" si="168"/>
        <v>11857.302465920215</v>
      </c>
      <c r="I3387" s="57" t="s">
        <v>7376</v>
      </c>
      <c r="J3387" s="58">
        <v>0</v>
      </c>
      <c r="K3387" s="58">
        <v>0</v>
      </c>
      <c r="L3387" s="57" t="s">
        <v>7419</v>
      </c>
      <c r="M3387" s="57"/>
      <c r="N3387" t="s">
        <v>10939</v>
      </c>
      <c r="O3387" s="1"/>
      <c r="P3387" s="1"/>
      <c r="Q3387" s="1"/>
      <c r="R3387" s="1"/>
      <c r="S3387" s="1"/>
      <c r="T3387" s="2">
        <v>5767</v>
      </c>
      <c r="U3387" s="2">
        <f t="shared" si="170"/>
        <v>-2823</v>
      </c>
    </row>
    <row r="3388" spans="1:21" ht="15" x14ac:dyDescent="0.25">
      <c r="A3388" s="49" t="s">
        <v>6845</v>
      </c>
      <c r="B3388" s="39" t="s">
        <v>6773</v>
      </c>
      <c r="C3388" s="39" t="s">
        <v>6774</v>
      </c>
      <c r="D3388" s="57" t="s">
        <v>7406</v>
      </c>
      <c r="E3388" s="51">
        <v>1675</v>
      </c>
      <c r="F3388" s="51">
        <v>67721361.489115715</v>
      </c>
      <c r="G3388" s="42">
        <f t="shared" si="169"/>
        <v>2604.6677495813738</v>
      </c>
      <c r="H3388" s="43">
        <f t="shared" si="168"/>
        <v>40430.663575591469</v>
      </c>
      <c r="I3388" s="57" t="s">
        <v>7376</v>
      </c>
      <c r="J3388" s="58">
        <v>0</v>
      </c>
      <c r="K3388" s="58">
        <v>0</v>
      </c>
      <c r="L3388" s="57" t="s">
        <v>7419</v>
      </c>
      <c r="M3388" s="57"/>
      <c r="N3388" t="s">
        <v>10939</v>
      </c>
      <c r="O3388" s="1"/>
      <c r="P3388" s="1"/>
      <c r="Q3388" s="1"/>
      <c r="R3388" s="1"/>
      <c r="S3388" s="1"/>
      <c r="T3388" s="2">
        <v>1885</v>
      </c>
      <c r="U3388" s="2">
        <f t="shared" si="170"/>
        <v>-210</v>
      </c>
    </row>
    <row r="3389" spans="1:21" ht="15" x14ac:dyDescent="0.25">
      <c r="A3389" s="49" t="s">
        <v>6845</v>
      </c>
      <c r="B3389" s="39" t="s">
        <v>6775</v>
      </c>
      <c r="C3389" s="39" t="s">
        <v>6776</v>
      </c>
      <c r="D3389" s="57" t="s">
        <v>7406</v>
      </c>
      <c r="E3389" s="51">
        <v>6548</v>
      </c>
      <c r="F3389" s="51">
        <v>145830128.73860884</v>
      </c>
      <c r="G3389" s="42">
        <f t="shared" si="169"/>
        <v>5608.8511053311095</v>
      </c>
      <c r="H3389" s="43">
        <f t="shared" si="168"/>
        <v>22270.942079811979</v>
      </c>
      <c r="I3389" s="57" t="s">
        <v>7376</v>
      </c>
      <c r="J3389" s="58">
        <v>0</v>
      </c>
      <c r="K3389" s="58">
        <v>0</v>
      </c>
      <c r="L3389" s="57" t="s">
        <v>7419</v>
      </c>
      <c r="M3389" s="57"/>
      <c r="N3389" t="s">
        <v>10939</v>
      </c>
      <c r="O3389" s="1"/>
      <c r="P3389" s="1"/>
      <c r="Q3389" s="1"/>
      <c r="R3389" s="1"/>
      <c r="S3389" s="1"/>
      <c r="T3389" s="2">
        <v>9675</v>
      </c>
      <c r="U3389" s="2">
        <f t="shared" si="170"/>
        <v>-3127</v>
      </c>
    </row>
    <row r="3390" spans="1:21" ht="15" x14ac:dyDescent="0.25">
      <c r="A3390" s="49" t="s">
        <v>6845</v>
      </c>
      <c r="B3390" s="39" t="s">
        <v>6777</v>
      </c>
      <c r="C3390" s="39" t="s">
        <v>6778</v>
      </c>
      <c r="D3390" s="57" t="s">
        <v>7406</v>
      </c>
      <c r="E3390" s="51">
        <v>1574</v>
      </c>
      <c r="F3390" s="51">
        <v>84168297.24165535</v>
      </c>
      <c r="G3390" s="42">
        <f t="shared" si="169"/>
        <v>3237.2422016021287</v>
      </c>
      <c r="H3390" s="43">
        <f t="shared" si="168"/>
        <v>53474.140560136817</v>
      </c>
      <c r="I3390" s="57" t="s">
        <v>7376</v>
      </c>
      <c r="J3390" s="58">
        <v>0</v>
      </c>
      <c r="K3390" s="58">
        <v>0</v>
      </c>
      <c r="L3390" s="57" t="s">
        <v>7419</v>
      </c>
      <c r="M3390" s="57"/>
      <c r="N3390" t="s">
        <v>10939</v>
      </c>
      <c r="O3390" s="1"/>
      <c r="P3390" s="1"/>
      <c r="Q3390" s="1"/>
      <c r="R3390" s="1"/>
      <c r="S3390" s="1"/>
      <c r="T3390" s="2">
        <v>0</v>
      </c>
      <c r="U3390" s="2">
        <f t="shared" si="170"/>
        <v>1574</v>
      </c>
    </row>
    <row r="3391" spans="1:21" ht="15" x14ac:dyDescent="0.25">
      <c r="A3391" s="49" t="s">
        <v>6845</v>
      </c>
      <c r="B3391" s="39" t="s">
        <v>6779</v>
      </c>
      <c r="C3391" s="39" t="s">
        <v>6780</v>
      </c>
      <c r="D3391" s="57" t="s">
        <v>7406</v>
      </c>
      <c r="E3391" s="51">
        <v>2055</v>
      </c>
      <c r="F3391" s="51">
        <v>87745977.082546234</v>
      </c>
      <c r="G3391" s="42">
        <f t="shared" si="169"/>
        <v>3374.8452724056242</v>
      </c>
      <c r="H3391" s="43">
        <f t="shared" si="168"/>
        <v>42698.772302942205</v>
      </c>
      <c r="I3391" s="57" t="s">
        <v>7376</v>
      </c>
      <c r="J3391" s="58">
        <v>0</v>
      </c>
      <c r="K3391" s="58">
        <v>0</v>
      </c>
      <c r="L3391" s="57" t="s">
        <v>7419</v>
      </c>
      <c r="M3391" s="57"/>
      <c r="N3391" t="s">
        <v>10939</v>
      </c>
      <c r="O3391" s="1"/>
      <c r="P3391" s="1"/>
      <c r="Q3391" s="1"/>
      <c r="R3391" s="1"/>
      <c r="S3391" s="1"/>
      <c r="T3391" s="2">
        <v>2881</v>
      </c>
      <c r="U3391" s="2">
        <f t="shared" si="170"/>
        <v>-826</v>
      </c>
    </row>
    <row r="3392" spans="1:21" ht="15" x14ac:dyDescent="0.25">
      <c r="A3392" s="49" t="s">
        <v>6845</v>
      </c>
      <c r="B3392" s="39" t="s">
        <v>6781</v>
      </c>
      <c r="C3392" s="39" t="s">
        <v>6782</v>
      </c>
      <c r="D3392" s="57" t="s">
        <v>7406</v>
      </c>
      <c r="E3392" s="51">
        <v>1585</v>
      </c>
      <c r="F3392" s="51">
        <v>84798537.863584995</v>
      </c>
      <c r="G3392" s="42">
        <f t="shared" si="169"/>
        <v>3261.4822255224999</v>
      </c>
      <c r="H3392" s="43">
        <f t="shared" si="168"/>
        <v>53500.654803523656</v>
      </c>
      <c r="I3392" s="57" t="s">
        <v>7376</v>
      </c>
      <c r="J3392" s="58">
        <v>0</v>
      </c>
      <c r="K3392" s="58">
        <v>0</v>
      </c>
      <c r="L3392" s="57" t="s">
        <v>7419</v>
      </c>
      <c r="M3392" s="57"/>
      <c r="N3392" t="s">
        <v>10939</v>
      </c>
      <c r="O3392" s="1"/>
      <c r="P3392" s="1"/>
      <c r="Q3392" s="1"/>
      <c r="R3392" s="1"/>
      <c r="S3392" s="1"/>
      <c r="T3392" s="2">
        <v>3853</v>
      </c>
      <c r="U3392" s="2">
        <f t="shared" si="170"/>
        <v>-2268</v>
      </c>
    </row>
    <row r="3393" spans="1:21" ht="15" x14ac:dyDescent="0.25">
      <c r="A3393" s="49" t="s">
        <v>6845</v>
      </c>
      <c r="B3393" s="39" t="s">
        <v>6783</v>
      </c>
      <c r="C3393" s="39" t="s">
        <v>6784</v>
      </c>
      <c r="D3393" s="57" t="s">
        <v>7406</v>
      </c>
      <c r="E3393" s="51">
        <v>2592</v>
      </c>
      <c r="F3393" s="51">
        <v>52219209.674095631</v>
      </c>
      <c r="G3393" s="42">
        <f t="shared" si="169"/>
        <v>2008.4311413113703</v>
      </c>
      <c r="H3393" s="43">
        <f t="shared" si="168"/>
        <v>20146.300028586276</v>
      </c>
      <c r="I3393" s="57" t="s">
        <v>7376</v>
      </c>
      <c r="J3393" s="58">
        <v>0</v>
      </c>
      <c r="K3393" s="58">
        <v>0</v>
      </c>
      <c r="L3393" s="57" t="s">
        <v>7419</v>
      </c>
      <c r="M3393" s="57"/>
      <c r="N3393" t="s">
        <v>10939</v>
      </c>
      <c r="O3393" s="1"/>
      <c r="P3393" s="1"/>
      <c r="Q3393" s="1"/>
      <c r="R3393" s="1"/>
      <c r="S3393" s="1"/>
      <c r="T3393" s="2">
        <v>101</v>
      </c>
      <c r="U3393" s="2">
        <f t="shared" si="170"/>
        <v>2491</v>
      </c>
    </row>
    <row r="3394" spans="1:21" ht="15" x14ac:dyDescent="0.25">
      <c r="A3394" s="49" t="s">
        <v>6845</v>
      </c>
      <c r="B3394" s="39" t="s">
        <v>6785</v>
      </c>
      <c r="C3394" s="39" t="s">
        <v>6786</v>
      </c>
      <c r="D3394" s="57" t="s">
        <v>7406</v>
      </c>
      <c r="E3394" s="51">
        <v>1176</v>
      </c>
      <c r="F3394" s="51">
        <v>18677547.714926839</v>
      </c>
      <c r="G3394" s="42">
        <f t="shared" si="169"/>
        <v>718.36721980487846</v>
      </c>
      <c r="H3394" s="43">
        <f t="shared" si="168"/>
        <v>15882.268465073843</v>
      </c>
      <c r="I3394" s="57" t="s">
        <v>7376</v>
      </c>
      <c r="J3394" s="58">
        <v>0</v>
      </c>
      <c r="K3394" s="58">
        <v>0</v>
      </c>
      <c r="L3394" s="57" t="s">
        <v>7419</v>
      </c>
      <c r="M3394" s="57"/>
      <c r="N3394" t="s">
        <v>10939</v>
      </c>
      <c r="O3394" s="1"/>
      <c r="P3394" s="1"/>
      <c r="Q3394" s="1"/>
      <c r="R3394" s="1"/>
      <c r="S3394" s="1"/>
      <c r="T3394" s="2">
        <v>0</v>
      </c>
      <c r="U3394" s="2">
        <f t="shared" si="170"/>
        <v>1176</v>
      </c>
    </row>
    <row r="3395" spans="1:21" ht="15" x14ac:dyDescent="0.25">
      <c r="A3395" s="49" t="s">
        <v>6845</v>
      </c>
      <c r="B3395" s="39" t="s">
        <v>6787</v>
      </c>
      <c r="C3395" s="39" t="s">
        <v>6788</v>
      </c>
      <c r="D3395" s="57" t="s">
        <v>7382</v>
      </c>
      <c r="E3395" s="51">
        <v>859</v>
      </c>
      <c r="F3395" s="51">
        <v>12933198.530660689</v>
      </c>
      <c r="G3395" s="42">
        <f t="shared" si="169"/>
        <v>497.43071271771879</v>
      </c>
      <c r="H3395" s="43">
        <f t="shared" si="168"/>
        <v>15056.110047334911</v>
      </c>
      <c r="I3395" s="57" t="s">
        <v>7376</v>
      </c>
      <c r="J3395" s="58">
        <v>0</v>
      </c>
      <c r="K3395" s="58">
        <v>0</v>
      </c>
      <c r="L3395" s="57" t="s">
        <v>7419</v>
      </c>
      <c r="M3395" s="57"/>
      <c r="N3395" t="s">
        <v>10939</v>
      </c>
      <c r="O3395" s="1"/>
      <c r="P3395" s="1"/>
      <c r="Q3395" s="1"/>
      <c r="R3395" s="1"/>
      <c r="S3395" s="1"/>
      <c r="T3395" s="2">
        <v>0</v>
      </c>
      <c r="U3395" s="2">
        <f t="shared" si="170"/>
        <v>859</v>
      </c>
    </row>
    <row r="3396" spans="1:21" ht="15" x14ac:dyDescent="0.25">
      <c r="A3396" s="49" t="s">
        <v>6845</v>
      </c>
      <c r="B3396" s="39" t="s">
        <v>6789</v>
      </c>
      <c r="C3396" s="39" t="s">
        <v>6790</v>
      </c>
      <c r="D3396" s="57" t="s">
        <v>7406</v>
      </c>
      <c r="E3396" s="51">
        <v>2267</v>
      </c>
      <c r="F3396" s="51">
        <v>21746946.597935468</v>
      </c>
      <c r="G3396" s="42">
        <f t="shared" si="169"/>
        <v>836.42102299751798</v>
      </c>
      <c r="H3396" s="43">
        <f t="shared" si="168"/>
        <v>9592.830435789796</v>
      </c>
      <c r="I3396" s="57" t="s">
        <v>7397</v>
      </c>
      <c r="J3396" s="58">
        <v>0</v>
      </c>
      <c r="K3396" s="58">
        <v>0</v>
      </c>
      <c r="L3396" s="57" t="s">
        <v>7419</v>
      </c>
      <c r="M3396" s="57"/>
      <c r="N3396" t="s">
        <v>10939</v>
      </c>
      <c r="T3396" s="2">
        <v>0</v>
      </c>
      <c r="U3396" s="2">
        <f t="shared" si="170"/>
        <v>2267</v>
      </c>
    </row>
    <row r="3397" spans="1:21" ht="15" x14ac:dyDescent="0.25">
      <c r="A3397" s="49" t="s">
        <v>6845</v>
      </c>
      <c r="B3397" s="39" t="s">
        <v>6791</v>
      </c>
      <c r="C3397" s="39" t="s">
        <v>6792</v>
      </c>
      <c r="D3397" s="57" t="s">
        <v>7406</v>
      </c>
      <c r="E3397" s="51">
        <v>22625</v>
      </c>
      <c r="F3397" s="51">
        <v>392232391.7154727</v>
      </c>
      <c r="G3397" s="42">
        <f t="shared" si="169"/>
        <v>15085.861219825872</v>
      </c>
      <c r="H3397" s="43">
        <f t="shared" ref="H3397:H3460" si="171">IFERROR(F3397/E3397,0)</f>
        <v>17336.238307866195</v>
      </c>
      <c r="I3397" s="57" t="s">
        <v>7376</v>
      </c>
      <c r="J3397" s="58">
        <v>0</v>
      </c>
      <c r="K3397" s="58">
        <v>0</v>
      </c>
      <c r="L3397" s="57" t="s">
        <v>7419</v>
      </c>
      <c r="M3397" s="57"/>
      <c r="N3397" t="s">
        <v>10939</v>
      </c>
      <c r="O3397" s="1"/>
      <c r="P3397" s="1"/>
      <c r="Q3397" s="1"/>
      <c r="R3397" s="1"/>
      <c r="S3397" s="1"/>
      <c r="T3397" s="2">
        <v>13053</v>
      </c>
      <c r="U3397" s="2">
        <f t="shared" si="170"/>
        <v>9572</v>
      </c>
    </row>
    <row r="3398" spans="1:21" ht="15" x14ac:dyDescent="0.25">
      <c r="A3398" s="49" t="s">
        <v>6845</v>
      </c>
      <c r="B3398" s="39" t="s">
        <v>6793</v>
      </c>
      <c r="C3398" s="39" t="s">
        <v>6794</v>
      </c>
      <c r="D3398" s="57" t="s">
        <v>7406</v>
      </c>
      <c r="E3398" s="51">
        <v>76</v>
      </c>
      <c r="F3398" s="51">
        <v>1266465.4509159999</v>
      </c>
      <c r="G3398" s="42">
        <f t="shared" ref="G3398:G3461" si="172">+F3398/$G$1</f>
        <v>48.710209650615383</v>
      </c>
      <c r="H3398" s="43">
        <f t="shared" si="171"/>
        <v>16664.019090999998</v>
      </c>
      <c r="I3398" s="57" t="s">
        <v>7396</v>
      </c>
      <c r="J3398" s="58">
        <v>76</v>
      </c>
      <c r="K3398" s="58">
        <v>1266465.4509159997</v>
      </c>
      <c r="L3398" s="57" t="s">
        <v>7420</v>
      </c>
      <c r="M3398" s="57" t="s">
        <v>7416</v>
      </c>
      <c r="N3398" t="s">
        <v>10937</v>
      </c>
      <c r="T3398" s="2">
        <v>76</v>
      </c>
      <c r="U3398" s="2">
        <f t="shared" ref="U3398:U3461" si="173">+E3398-T3398</f>
        <v>0</v>
      </c>
    </row>
    <row r="3399" spans="1:21" ht="15" x14ac:dyDescent="0.25">
      <c r="A3399" s="49" t="s">
        <v>6845</v>
      </c>
      <c r="B3399" s="39" t="s">
        <v>6795</v>
      </c>
      <c r="C3399" s="39" t="s">
        <v>6796</v>
      </c>
      <c r="D3399" s="57" t="s">
        <v>7406</v>
      </c>
      <c r="E3399" s="51">
        <v>753</v>
      </c>
      <c r="F3399" s="51">
        <v>4413145.7319703102</v>
      </c>
      <c r="G3399" s="42">
        <f t="shared" si="172"/>
        <v>169.7363743065504</v>
      </c>
      <c r="H3399" s="43">
        <f t="shared" si="171"/>
        <v>5860.7513040774375</v>
      </c>
      <c r="I3399" s="57" t="s">
        <v>7376</v>
      </c>
      <c r="J3399" s="58">
        <v>0</v>
      </c>
      <c r="K3399" s="58">
        <v>0</v>
      </c>
      <c r="L3399" s="57" t="s">
        <v>7419</v>
      </c>
      <c r="M3399" s="57"/>
      <c r="N3399" t="s">
        <v>10939</v>
      </c>
      <c r="O3399" s="1"/>
      <c r="P3399" s="1"/>
      <c r="Q3399" s="1"/>
      <c r="R3399" s="1"/>
      <c r="S3399" s="1"/>
      <c r="T3399" s="2">
        <v>2323</v>
      </c>
      <c r="U3399" s="2">
        <f t="shared" si="173"/>
        <v>-1570</v>
      </c>
    </row>
    <row r="3400" spans="1:21" ht="15" x14ac:dyDescent="0.25">
      <c r="A3400" s="49" t="s">
        <v>6845</v>
      </c>
      <c r="B3400" s="39" t="s">
        <v>6797</v>
      </c>
      <c r="C3400" s="39" t="s">
        <v>6798</v>
      </c>
      <c r="D3400" s="57" t="s">
        <v>7406</v>
      </c>
      <c r="E3400" s="51">
        <v>123</v>
      </c>
      <c r="F3400" s="51">
        <v>3238316.8308891058</v>
      </c>
      <c r="G3400" s="42">
        <f t="shared" si="172"/>
        <v>124.55064734188869</v>
      </c>
      <c r="H3400" s="43">
        <f t="shared" si="171"/>
        <v>26327.779112919558</v>
      </c>
      <c r="I3400" s="57" t="s">
        <v>7376</v>
      </c>
      <c r="J3400" s="58">
        <v>0</v>
      </c>
      <c r="K3400" s="58">
        <v>0</v>
      </c>
      <c r="L3400" s="57" t="s">
        <v>7419</v>
      </c>
      <c r="M3400" s="57"/>
      <c r="N3400" t="s">
        <v>10939</v>
      </c>
      <c r="O3400" s="1"/>
      <c r="P3400" s="1"/>
      <c r="Q3400" s="1"/>
      <c r="R3400" s="1"/>
      <c r="S3400" s="1"/>
      <c r="T3400" s="2">
        <v>2607</v>
      </c>
      <c r="U3400" s="2">
        <f t="shared" si="173"/>
        <v>-2484</v>
      </c>
    </row>
    <row r="3401" spans="1:21" ht="15" x14ac:dyDescent="0.25">
      <c r="A3401" s="49" t="s">
        <v>6845</v>
      </c>
      <c r="B3401" s="39" t="s">
        <v>6799</v>
      </c>
      <c r="C3401" s="39" t="s">
        <v>6800</v>
      </c>
      <c r="D3401" s="57" t="s">
        <v>7406</v>
      </c>
      <c r="E3401" s="51">
        <v>5196</v>
      </c>
      <c r="F3401" s="51">
        <v>36928906.970156431</v>
      </c>
      <c r="G3401" s="42">
        <f t="shared" si="172"/>
        <v>1420.3425757752473</v>
      </c>
      <c r="H3401" s="43">
        <f t="shared" si="171"/>
        <v>7107.1799403688283</v>
      </c>
      <c r="I3401" s="57" t="s">
        <v>7376</v>
      </c>
      <c r="J3401" s="58">
        <v>0</v>
      </c>
      <c r="K3401" s="58">
        <v>0</v>
      </c>
      <c r="L3401" s="57" t="s">
        <v>7419</v>
      </c>
      <c r="M3401" s="57"/>
      <c r="N3401" t="s">
        <v>10939</v>
      </c>
      <c r="O3401" s="1"/>
      <c r="P3401" s="1"/>
      <c r="Q3401" s="1"/>
      <c r="R3401" s="1"/>
      <c r="S3401" s="1"/>
      <c r="T3401" s="2">
        <v>1788</v>
      </c>
      <c r="U3401" s="2">
        <f t="shared" si="173"/>
        <v>3408</v>
      </c>
    </row>
    <row r="3402" spans="1:21" ht="15" x14ac:dyDescent="0.25">
      <c r="A3402" s="49" t="s">
        <v>6845</v>
      </c>
      <c r="B3402" s="39" t="s">
        <v>6801</v>
      </c>
      <c r="C3402" s="39" t="s">
        <v>6802</v>
      </c>
      <c r="D3402" s="57" t="s">
        <v>7406</v>
      </c>
      <c r="E3402" s="51">
        <v>10626</v>
      </c>
      <c r="F3402" s="51">
        <v>141158461.71608305</v>
      </c>
      <c r="G3402" s="42">
        <f t="shared" si="172"/>
        <v>5429.1716044647328</v>
      </c>
      <c r="H3402" s="43">
        <f t="shared" si="171"/>
        <v>13284.2519966199</v>
      </c>
      <c r="I3402" s="57" t="s">
        <v>7376</v>
      </c>
      <c r="J3402" s="58">
        <v>0</v>
      </c>
      <c r="K3402" s="58">
        <v>0</v>
      </c>
      <c r="L3402" s="57" t="s">
        <v>7419</v>
      </c>
      <c r="M3402" s="57"/>
      <c r="N3402" t="s">
        <v>10939</v>
      </c>
      <c r="O3402" s="1"/>
      <c r="P3402" s="1"/>
      <c r="Q3402" s="1"/>
      <c r="R3402" s="1"/>
      <c r="S3402" s="1"/>
      <c r="T3402" s="2">
        <v>12378</v>
      </c>
      <c r="U3402" s="2">
        <f t="shared" si="173"/>
        <v>-1752</v>
      </c>
    </row>
    <row r="3403" spans="1:21" ht="15" x14ac:dyDescent="0.25">
      <c r="A3403" s="49" t="s">
        <v>6845</v>
      </c>
      <c r="B3403" s="39" t="s">
        <v>6803</v>
      </c>
      <c r="C3403" s="39" t="s">
        <v>6804</v>
      </c>
      <c r="D3403" s="57" t="s">
        <v>7406</v>
      </c>
      <c r="E3403" s="51">
        <v>1749</v>
      </c>
      <c r="F3403" s="51">
        <v>41204419.922976851</v>
      </c>
      <c r="G3403" s="42">
        <f t="shared" si="172"/>
        <v>1584.7853816529557</v>
      </c>
      <c r="H3403" s="43">
        <f t="shared" si="171"/>
        <v>23558.845010278361</v>
      </c>
      <c r="I3403" s="57" t="s">
        <v>7376</v>
      </c>
      <c r="J3403" s="58">
        <v>0</v>
      </c>
      <c r="K3403" s="58">
        <v>0</v>
      </c>
      <c r="L3403" s="57" t="s">
        <v>7419</v>
      </c>
      <c r="M3403" s="57"/>
      <c r="N3403" t="s">
        <v>10939</v>
      </c>
      <c r="O3403" s="1"/>
      <c r="P3403" s="1"/>
      <c r="Q3403" s="1"/>
      <c r="R3403" s="1"/>
      <c r="S3403" s="1"/>
      <c r="T3403" s="2">
        <v>1064</v>
      </c>
      <c r="U3403" s="2">
        <f t="shared" si="173"/>
        <v>685</v>
      </c>
    </row>
    <row r="3404" spans="1:21" ht="15" x14ac:dyDescent="0.25">
      <c r="A3404" s="49" t="s">
        <v>6845</v>
      </c>
      <c r="B3404" s="39" t="s">
        <v>6805</v>
      </c>
      <c r="C3404" s="39" t="s">
        <v>6806</v>
      </c>
      <c r="D3404" s="57" t="s">
        <v>7406</v>
      </c>
      <c r="E3404" s="51">
        <v>680</v>
      </c>
      <c r="F3404" s="51">
        <v>7284708.4573536497</v>
      </c>
      <c r="G3404" s="42">
        <f t="shared" si="172"/>
        <v>280.18109451360192</v>
      </c>
      <c r="H3404" s="43">
        <f t="shared" si="171"/>
        <v>10712.806554931838</v>
      </c>
      <c r="I3404" s="57" t="s">
        <v>7376</v>
      </c>
      <c r="J3404" s="58">
        <v>0</v>
      </c>
      <c r="K3404" s="58">
        <v>0</v>
      </c>
      <c r="L3404" s="57" t="s">
        <v>7419</v>
      </c>
      <c r="M3404" s="57"/>
      <c r="N3404" t="s">
        <v>10939</v>
      </c>
      <c r="O3404" s="1"/>
      <c r="P3404" s="1"/>
      <c r="Q3404" s="1"/>
      <c r="R3404" s="1"/>
      <c r="S3404" s="1"/>
      <c r="T3404" s="2">
        <v>680</v>
      </c>
      <c r="U3404" s="2">
        <f t="shared" si="173"/>
        <v>0</v>
      </c>
    </row>
    <row r="3405" spans="1:21" ht="15" x14ac:dyDescent="0.25">
      <c r="A3405" s="49" t="s">
        <v>6845</v>
      </c>
      <c r="B3405" s="39" t="s">
        <v>6807</v>
      </c>
      <c r="C3405" s="39" t="s">
        <v>6808</v>
      </c>
      <c r="D3405" s="57" t="s">
        <v>7406</v>
      </c>
      <c r="E3405" s="51">
        <v>4680</v>
      </c>
      <c r="F3405" s="51">
        <v>100103488.57371187</v>
      </c>
      <c r="G3405" s="42">
        <f t="shared" si="172"/>
        <v>3850.134175911995</v>
      </c>
      <c r="H3405" s="43">
        <f t="shared" si="171"/>
        <v>21389.634310622194</v>
      </c>
      <c r="I3405" s="57" t="s">
        <v>7376</v>
      </c>
      <c r="J3405" s="58">
        <v>0</v>
      </c>
      <c r="K3405" s="58">
        <v>0</v>
      </c>
      <c r="L3405" s="57" t="s">
        <v>7419</v>
      </c>
      <c r="M3405" s="57"/>
      <c r="N3405" t="s">
        <v>10939</v>
      </c>
      <c r="O3405" s="1"/>
      <c r="P3405" s="1"/>
      <c r="Q3405" s="1"/>
      <c r="R3405" s="1"/>
      <c r="S3405" s="1"/>
      <c r="T3405" s="2">
        <v>0</v>
      </c>
      <c r="U3405" s="2">
        <f t="shared" si="173"/>
        <v>4680</v>
      </c>
    </row>
    <row r="3406" spans="1:21" ht="15" x14ac:dyDescent="0.25">
      <c r="A3406" s="49" t="s">
        <v>6845</v>
      </c>
      <c r="B3406" s="39" t="s">
        <v>6809</v>
      </c>
      <c r="C3406" s="39" t="s">
        <v>6810</v>
      </c>
      <c r="D3406" s="57" t="s">
        <v>7407</v>
      </c>
      <c r="E3406" s="51">
        <v>100</v>
      </c>
      <c r="F3406" s="51">
        <v>1933731.0150410905</v>
      </c>
      <c r="G3406" s="42">
        <f t="shared" si="172"/>
        <v>74.374269809272718</v>
      </c>
      <c r="H3406" s="43">
        <f t="shared" si="171"/>
        <v>19337.310150410907</v>
      </c>
      <c r="I3406" s="57" t="s">
        <v>7376</v>
      </c>
      <c r="J3406" s="58">
        <v>0</v>
      </c>
      <c r="K3406" s="58">
        <v>0</v>
      </c>
      <c r="L3406" s="57" t="s">
        <v>7419</v>
      </c>
      <c r="M3406" s="57"/>
      <c r="N3406" t="s">
        <v>10939</v>
      </c>
      <c r="O3406" s="1"/>
      <c r="P3406" s="1"/>
      <c r="Q3406" s="1"/>
      <c r="R3406" s="1"/>
      <c r="S3406" s="1"/>
      <c r="T3406" s="2">
        <v>0</v>
      </c>
      <c r="U3406" s="2">
        <f t="shared" si="173"/>
        <v>100</v>
      </c>
    </row>
    <row r="3407" spans="1:21" ht="15" x14ac:dyDescent="0.25">
      <c r="A3407" s="49" t="s">
        <v>6845</v>
      </c>
      <c r="B3407" s="39" t="s">
        <v>6811</v>
      </c>
      <c r="C3407" s="39" t="s">
        <v>6812</v>
      </c>
      <c r="D3407" s="57" t="s">
        <v>7407</v>
      </c>
      <c r="E3407" s="51">
        <v>90</v>
      </c>
      <c r="F3407" s="51">
        <v>2314739.1008764058</v>
      </c>
      <c r="G3407" s="42">
        <f t="shared" si="172"/>
        <v>89.028426956784841</v>
      </c>
      <c r="H3407" s="43">
        <f t="shared" si="171"/>
        <v>25719.323343071177</v>
      </c>
      <c r="I3407" s="57" t="s">
        <v>7376</v>
      </c>
      <c r="J3407" s="58">
        <v>0</v>
      </c>
      <c r="K3407" s="58">
        <v>0</v>
      </c>
      <c r="L3407" s="57" t="s">
        <v>7419</v>
      </c>
      <c r="M3407" s="57"/>
      <c r="N3407" t="s">
        <v>10939</v>
      </c>
      <c r="O3407" s="1"/>
      <c r="P3407" s="1"/>
      <c r="Q3407" s="1"/>
      <c r="R3407" s="1"/>
      <c r="S3407" s="1"/>
      <c r="T3407" s="2">
        <v>0</v>
      </c>
      <c r="U3407" s="2">
        <f t="shared" si="173"/>
        <v>90</v>
      </c>
    </row>
    <row r="3408" spans="1:21" ht="15" x14ac:dyDescent="0.25">
      <c r="A3408" s="49" t="s">
        <v>6845</v>
      </c>
      <c r="B3408" s="39" t="s">
        <v>6813</v>
      </c>
      <c r="C3408" s="39" t="s">
        <v>6814</v>
      </c>
      <c r="D3408" s="57" t="s">
        <v>7406</v>
      </c>
      <c r="E3408" s="51">
        <v>943</v>
      </c>
      <c r="F3408" s="51">
        <v>33146454.027173996</v>
      </c>
      <c r="G3408" s="42">
        <f t="shared" si="172"/>
        <v>1274.8636164297691</v>
      </c>
      <c r="H3408" s="43">
        <f t="shared" si="171"/>
        <v>35150.004270598089</v>
      </c>
      <c r="I3408" s="57" t="s">
        <v>7376</v>
      </c>
      <c r="J3408" s="58">
        <v>0</v>
      </c>
      <c r="K3408" s="58">
        <v>0</v>
      </c>
      <c r="L3408" s="57" t="s">
        <v>7419</v>
      </c>
      <c r="M3408" s="57"/>
      <c r="N3408" t="s">
        <v>10939</v>
      </c>
      <c r="O3408" s="1"/>
      <c r="P3408" s="1"/>
      <c r="Q3408" s="1"/>
      <c r="R3408" s="1"/>
      <c r="S3408" s="1"/>
      <c r="T3408" s="2">
        <v>3027</v>
      </c>
      <c r="U3408" s="2">
        <f t="shared" si="173"/>
        <v>-2084</v>
      </c>
    </row>
    <row r="3409" spans="1:21" ht="15" x14ac:dyDescent="0.25">
      <c r="A3409" s="49" t="s">
        <v>6845</v>
      </c>
      <c r="B3409" s="39" t="s">
        <v>6815</v>
      </c>
      <c r="C3409" s="39" t="s">
        <v>6816</v>
      </c>
      <c r="D3409" s="57" t="s">
        <v>7406</v>
      </c>
      <c r="E3409" s="51">
        <v>51</v>
      </c>
      <c r="F3409" s="51">
        <v>1931602.6474710901</v>
      </c>
      <c r="G3409" s="42">
        <f t="shared" si="172"/>
        <v>74.292409518118845</v>
      </c>
      <c r="H3409" s="43">
        <f t="shared" si="171"/>
        <v>37874.561715119416</v>
      </c>
      <c r="I3409" s="57" t="s">
        <v>7376</v>
      </c>
      <c r="J3409" s="58">
        <v>0</v>
      </c>
      <c r="K3409" s="58">
        <v>0</v>
      </c>
      <c r="L3409" s="57" t="s">
        <v>7419</v>
      </c>
      <c r="M3409" s="57"/>
      <c r="N3409" t="s">
        <v>10939</v>
      </c>
      <c r="O3409" s="1"/>
      <c r="P3409" s="1"/>
      <c r="Q3409" s="1"/>
      <c r="R3409" s="1"/>
      <c r="S3409" s="1"/>
      <c r="T3409" s="2">
        <v>0</v>
      </c>
      <c r="U3409" s="2">
        <f t="shared" si="173"/>
        <v>51</v>
      </c>
    </row>
    <row r="3410" spans="1:21" ht="15" x14ac:dyDescent="0.25">
      <c r="A3410" s="49" t="s">
        <v>6845</v>
      </c>
      <c r="B3410" s="39" t="s">
        <v>6817</v>
      </c>
      <c r="C3410" s="39" t="s">
        <v>6818</v>
      </c>
      <c r="D3410" s="57" t="s">
        <v>7406</v>
      </c>
      <c r="E3410" s="51">
        <v>595</v>
      </c>
      <c r="F3410" s="51">
        <v>14174384.035526022</v>
      </c>
      <c r="G3410" s="42">
        <f t="shared" si="172"/>
        <v>545.16861675100085</v>
      </c>
      <c r="H3410" s="43">
        <f t="shared" si="171"/>
        <v>23822.49417735466</v>
      </c>
      <c r="I3410" s="57" t="s">
        <v>7376</v>
      </c>
      <c r="J3410" s="58">
        <v>0</v>
      </c>
      <c r="K3410" s="58">
        <v>0</v>
      </c>
      <c r="L3410" s="57" t="s">
        <v>7419</v>
      </c>
      <c r="M3410" s="57"/>
      <c r="N3410" t="s">
        <v>10939</v>
      </c>
      <c r="O3410" s="1"/>
      <c r="P3410" s="1"/>
      <c r="Q3410" s="1"/>
      <c r="R3410" s="1"/>
      <c r="S3410" s="1"/>
      <c r="T3410" s="2">
        <v>0</v>
      </c>
      <c r="U3410" s="2">
        <f t="shared" si="173"/>
        <v>595</v>
      </c>
    </row>
    <row r="3411" spans="1:21" ht="15" x14ac:dyDescent="0.25">
      <c r="A3411" s="49" t="s">
        <v>6845</v>
      </c>
      <c r="B3411" s="39" t="s">
        <v>6819</v>
      </c>
      <c r="C3411" s="39" t="s">
        <v>6820</v>
      </c>
      <c r="D3411" s="57" t="s">
        <v>7407</v>
      </c>
      <c r="E3411" s="51">
        <v>11</v>
      </c>
      <c r="F3411" s="51">
        <v>206935.342598483</v>
      </c>
      <c r="G3411" s="42">
        <f t="shared" si="172"/>
        <v>7.9590516384031922</v>
      </c>
      <c r="H3411" s="43">
        <f t="shared" si="171"/>
        <v>18812.303872589364</v>
      </c>
      <c r="I3411" s="57" t="s">
        <v>7376</v>
      </c>
      <c r="J3411" s="58">
        <v>0</v>
      </c>
      <c r="K3411" s="58">
        <v>0</v>
      </c>
      <c r="L3411" s="57" t="s">
        <v>7419</v>
      </c>
      <c r="M3411" s="57"/>
      <c r="N3411" t="s">
        <v>10939</v>
      </c>
      <c r="O3411" s="1"/>
      <c r="P3411" s="1"/>
      <c r="Q3411" s="1"/>
      <c r="R3411" s="1"/>
      <c r="S3411" s="1"/>
      <c r="T3411" s="2">
        <v>11</v>
      </c>
      <c r="U3411" s="2">
        <f t="shared" si="173"/>
        <v>0</v>
      </c>
    </row>
    <row r="3412" spans="1:21" ht="15" x14ac:dyDescent="0.25">
      <c r="A3412" s="49" t="s">
        <v>6845</v>
      </c>
      <c r="B3412" s="39" t="s">
        <v>6821</v>
      </c>
      <c r="C3412" s="39" t="s">
        <v>6822</v>
      </c>
      <c r="D3412" s="57" t="s">
        <v>7407</v>
      </c>
      <c r="E3412" s="51">
        <v>124</v>
      </c>
      <c r="F3412" s="51">
        <v>5053842.0163738905</v>
      </c>
      <c r="G3412" s="42">
        <f t="shared" si="172"/>
        <v>194.37853909130348</v>
      </c>
      <c r="H3412" s="43">
        <f t="shared" si="171"/>
        <v>40756.79045462815</v>
      </c>
      <c r="I3412" s="57" t="s">
        <v>7376</v>
      </c>
      <c r="J3412" s="58">
        <v>0</v>
      </c>
      <c r="K3412" s="58">
        <v>0</v>
      </c>
      <c r="L3412" s="57" t="s">
        <v>7419</v>
      </c>
      <c r="M3412" s="57"/>
      <c r="N3412" t="s">
        <v>10939</v>
      </c>
      <c r="O3412" s="1"/>
      <c r="P3412" s="1"/>
      <c r="Q3412" s="1"/>
      <c r="R3412" s="1"/>
      <c r="S3412" s="1"/>
      <c r="T3412" s="2">
        <v>124</v>
      </c>
      <c r="U3412" s="2">
        <f t="shared" si="173"/>
        <v>0</v>
      </c>
    </row>
    <row r="3413" spans="1:21" ht="15" x14ac:dyDescent="0.25">
      <c r="A3413" s="49" t="s">
        <v>6845</v>
      </c>
      <c r="B3413" s="39" t="s">
        <v>6823</v>
      </c>
      <c r="C3413" s="39" t="s">
        <v>6824</v>
      </c>
      <c r="D3413" s="57" t="s">
        <v>7407</v>
      </c>
      <c r="E3413" s="51">
        <v>80</v>
      </c>
      <c r="F3413" s="51">
        <v>1364178.5216098158</v>
      </c>
      <c r="G3413" s="42">
        <f t="shared" si="172"/>
        <v>52.468404677300605</v>
      </c>
      <c r="H3413" s="43">
        <f t="shared" si="171"/>
        <v>17052.231520122696</v>
      </c>
      <c r="I3413" s="57" t="s">
        <v>7376</v>
      </c>
      <c r="J3413" s="58">
        <v>0</v>
      </c>
      <c r="K3413" s="58">
        <v>0</v>
      </c>
      <c r="L3413" s="57" t="s">
        <v>7419</v>
      </c>
      <c r="M3413" s="57"/>
      <c r="N3413" t="s">
        <v>10939</v>
      </c>
      <c r="O3413" s="1"/>
      <c r="P3413" s="1"/>
      <c r="Q3413" s="1"/>
      <c r="R3413" s="1"/>
      <c r="S3413" s="1"/>
      <c r="T3413" s="2">
        <v>478</v>
      </c>
      <c r="U3413" s="2">
        <f t="shared" si="173"/>
        <v>-398</v>
      </c>
    </row>
    <row r="3414" spans="1:21" ht="15" x14ac:dyDescent="0.25">
      <c r="A3414" s="49" t="s">
        <v>6845</v>
      </c>
      <c r="B3414" s="39" t="s">
        <v>6825</v>
      </c>
      <c r="C3414" s="39" t="s">
        <v>6826</v>
      </c>
      <c r="D3414" s="57" t="s">
        <v>7407</v>
      </c>
      <c r="E3414" s="51">
        <v>226</v>
      </c>
      <c r="F3414" s="51">
        <v>26550884.866934508</v>
      </c>
      <c r="G3414" s="42">
        <f t="shared" si="172"/>
        <v>1021.187879497481</v>
      </c>
      <c r="H3414" s="43">
        <f t="shared" si="171"/>
        <v>117481.79144661287</v>
      </c>
      <c r="I3414" s="57" t="s">
        <v>7376</v>
      </c>
      <c r="J3414" s="58">
        <v>0</v>
      </c>
      <c r="K3414" s="58">
        <v>0</v>
      </c>
      <c r="L3414" s="57" t="s">
        <v>7419</v>
      </c>
      <c r="M3414" s="57"/>
      <c r="N3414" t="s">
        <v>10939</v>
      </c>
      <c r="O3414" s="1"/>
      <c r="P3414" s="1"/>
      <c r="Q3414" s="1"/>
      <c r="R3414" s="1"/>
      <c r="S3414" s="1"/>
      <c r="T3414" s="2">
        <v>61</v>
      </c>
      <c r="U3414" s="2">
        <f t="shared" si="173"/>
        <v>165</v>
      </c>
    </row>
    <row r="3415" spans="1:21" ht="15" x14ac:dyDescent="0.25">
      <c r="A3415" s="49" t="s">
        <v>6845</v>
      </c>
      <c r="B3415" s="39" t="s">
        <v>6827</v>
      </c>
      <c r="C3415" s="39" t="s">
        <v>6828</v>
      </c>
      <c r="D3415" s="57" t="s">
        <v>7407</v>
      </c>
      <c r="E3415" s="51">
        <v>543</v>
      </c>
      <c r="F3415" s="51">
        <v>7313762.7114966903</v>
      </c>
      <c r="G3415" s="42">
        <f t="shared" si="172"/>
        <v>281.29856582679577</v>
      </c>
      <c r="H3415" s="43">
        <f t="shared" si="171"/>
        <v>13469.176264266465</v>
      </c>
      <c r="I3415" s="57" t="s">
        <v>7376</v>
      </c>
      <c r="J3415" s="58">
        <v>0</v>
      </c>
      <c r="K3415" s="58">
        <v>0</v>
      </c>
      <c r="L3415" s="57" t="s">
        <v>7419</v>
      </c>
      <c r="M3415" s="57"/>
      <c r="N3415" t="s">
        <v>10939</v>
      </c>
      <c r="O3415" s="1"/>
      <c r="P3415" s="1"/>
      <c r="Q3415" s="1"/>
      <c r="R3415" s="1"/>
      <c r="S3415" s="1"/>
      <c r="T3415" s="2">
        <v>0</v>
      </c>
      <c r="U3415" s="2">
        <f t="shared" si="173"/>
        <v>543</v>
      </c>
    </row>
    <row r="3416" spans="1:21" ht="22.5" x14ac:dyDescent="0.25">
      <c r="A3416" s="49" t="s">
        <v>6845</v>
      </c>
      <c r="B3416" s="39" t="s">
        <v>6829</v>
      </c>
      <c r="C3416" s="39" t="s">
        <v>6830</v>
      </c>
      <c r="D3416" s="57" t="s">
        <v>7407</v>
      </c>
      <c r="E3416" s="51">
        <v>28</v>
      </c>
      <c r="F3416" s="51">
        <v>2078747.3472251892</v>
      </c>
      <c r="G3416" s="42">
        <f t="shared" si="172"/>
        <v>79.951821047122664</v>
      </c>
      <c r="H3416" s="43">
        <f t="shared" si="171"/>
        <v>74240.976686613896</v>
      </c>
      <c r="I3416" s="57" t="s">
        <v>7376</v>
      </c>
      <c r="J3416" s="58">
        <v>0</v>
      </c>
      <c r="K3416" s="58">
        <v>0</v>
      </c>
      <c r="L3416" s="57" t="s">
        <v>7419</v>
      </c>
      <c r="M3416" s="57"/>
      <c r="N3416" t="s">
        <v>10939</v>
      </c>
      <c r="O3416" s="1"/>
      <c r="P3416" s="1"/>
      <c r="Q3416" s="1"/>
      <c r="R3416" s="1"/>
      <c r="S3416" s="1"/>
      <c r="T3416" s="2">
        <v>133</v>
      </c>
      <c r="U3416" s="2">
        <f t="shared" si="173"/>
        <v>-105</v>
      </c>
    </row>
    <row r="3417" spans="1:21" ht="15" x14ac:dyDescent="0.25">
      <c r="A3417" s="49" t="s">
        <v>6845</v>
      </c>
      <c r="B3417" s="39" t="s">
        <v>6831</v>
      </c>
      <c r="C3417" s="39" t="s">
        <v>6832</v>
      </c>
      <c r="D3417" s="57" t="s">
        <v>7407</v>
      </c>
      <c r="E3417" s="51">
        <v>79</v>
      </c>
      <c r="F3417" s="51">
        <v>14773043.9311422</v>
      </c>
      <c r="G3417" s="42">
        <f t="shared" si="172"/>
        <v>568.19399735162312</v>
      </c>
      <c r="H3417" s="43">
        <f t="shared" si="171"/>
        <v>187000.5560904076</v>
      </c>
      <c r="I3417" s="57">
        <v>0</v>
      </c>
      <c r="J3417" s="58">
        <v>0</v>
      </c>
      <c r="K3417" s="58">
        <v>0</v>
      </c>
      <c r="L3417" s="57" t="s">
        <v>7419</v>
      </c>
      <c r="M3417" s="57"/>
      <c r="N3417" t="s">
        <v>10939</v>
      </c>
      <c r="O3417" s="1"/>
      <c r="P3417" s="1"/>
      <c r="Q3417" s="1"/>
      <c r="R3417" s="1"/>
      <c r="S3417" s="1"/>
      <c r="T3417" s="2">
        <v>79</v>
      </c>
      <c r="U3417" s="2">
        <f t="shared" si="173"/>
        <v>0</v>
      </c>
    </row>
    <row r="3418" spans="1:21" ht="15" x14ac:dyDescent="0.25">
      <c r="A3418" s="49" t="s">
        <v>6845</v>
      </c>
      <c r="B3418" s="39" t="s">
        <v>6833</v>
      </c>
      <c r="C3418" s="39" t="s">
        <v>6834</v>
      </c>
      <c r="D3418" s="57" t="s">
        <v>7382</v>
      </c>
      <c r="E3418" s="51">
        <v>169</v>
      </c>
      <c r="F3418" s="51">
        <v>2322517.6579442024</v>
      </c>
      <c r="G3418" s="42">
        <f t="shared" si="172"/>
        <v>89.327602228623164</v>
      </c>
      <c r="H3418" s="43">
        <f t="shared" si="171"/>
        <v>13742.708035172795</v>
      </c>
      <c r="I3418" s="57" t="s">
        <v>7376</v>
      </c>
      <c r="J3418" s="58">
        <v>0</v>
      </c>
      <c r="K3418" s="58">
        <v>0</v>
      </c>
      <c r="L3418" s="57" t="s">
        <v>7419</v>
      </c>
      <c r="M3418" s="57"/>
      <c r="N3418" t="s">
        <v>10939</v>
      </c>
      <c r="O3418" s="1"/>
      <c r="P3418" s="1"/>
      <c r="Q3418" s="1"/>
      <c r="R3418" s="1"/>
      <c r="S3418" s="1"/>
      <c r="T3418" s="2">
        <v>0</v>
      </c>
      <c r="U3418" s="2">
        <f t="shared" si="173"/>
        <v>169</v>
      </c>
    </row>
    <row r="3419" spans="1:21" ht="15" x14ac:dyDescent="0.25">
      <c r="A3419" s="49" t="s">
        <v>6845</v>
      </c>
      <c r="B3419" s="39" t="s">
        <v>6835</v>
      </c>
      <c r="C3419" s="39" t="s">
        <v>6836</v>
      </c>
      <c r="D3419" s="57" t="s">
        <v>7382</v>
      </c>
      <c r="E3419" s="51">
        <v>198</v>
      </c>
      <c r="F3419" s="51">
        <v>2560855.8499851227</v>
      </c>
      <c r="G3419" s="42">
        <f t="shared" si="172"/>
        <v>98.494455768658568</v>
      </c>
      <c r="H3419" s="43">
        <f t="shared" si="171"/>
        <v>12933.615403965267</v>
      </c>
      <c r="I3419" s="57" t="s">
        <v>7376</v>
      </c>
      <c r="J3419" s="58">
        <v>0</v>
      </c>
      <c r="K3419" s="58">
        <v>0</v>
      </c>
      <c r="L3419" s="57" t="s">
        <v>7419</v>
      </c>
      <c r="M3419" s="57"/>
      <c r="N3419" t="s">
        <v>10939</v>
      </c>
      <c r="O3419" s="1"/>
      <c r="P3419" s="1"/>
      <c r="Q3419" s="1"/>
      <c r="R3419" s="1"/>
      <c r="S3419" s="1"/>
      <c r="T3419" s="2">
        <v>0</v>
      </c>
      <c r="U3419" s="2">
        <f t="shared" si="173"/>
        <v>198</v>
      </c>
    </row>
    <row r="3420" spans="1:21" ht="15" x14ac:dyDescent="0.25">
      <c r="A3420" s="49" t="s">
        <v>6845</v>
      </c>
      <c r="B3420" s="39" t="s">
        <v>6837</v>
      </c>
      <c r="C3420" s="39" t="s">
        <v>6838</v>
      </c>
      <c r="D3420" s="57" t="s">
        <v>7407</v>
      </c>
      <c r="E3420" s="51">
        <v>454</v>
      </c>
      <c r="F3420" s="51">
        <v>28724071.132453736</v>
      </c>
      <c r="G3420" s="42">
        <f t="shared" si="172"/>
        <v>1104.771966632836</v>
      </c>
      <c r="H3420" s="43">
        <f t="shared" si="171"/>
        <v>63268.879146373867</v>
      </c>
      <c r="I3420" s="57" t="s">
        <v>7376</v>
      </c>
      <c r="J3420" s="58">
        <v>0</v>
      </c>
      <c r="K3420" s="58">
        <v>0</v>
      </c>
      <c r="L3420" s="57" t="s">
        <v>7419</v>
      </c>
      <c r="M3420" s="57"/>
      <c r="N3420" t="s">
        <v>10939</v>
      </c>
      <c r="O3420" s="1"/>
      <c r="P3420" s="1"/>
      <c r="Q3420" s="1"/>
      <c r="R3420" s="1"/>
      <c r="S3420" s="1"/>
      <c r="T3420" s="2">
        <v>170</v>
      </c>
      <c r="U3420" s="2">
        <f t="shared" si="173"/>
        <v>284</v>
      </c>
    </row>
    <row r="3421" spans="1:21" ht="15" x14ac:dyDescent="0.25">
      <c r="A3421" s="49" t="s">
        <v>6845</v>
      </c>
      <c r="B3421" s="39" t="s">
        <v>6839</v>
      </c>
      <c r="C3421" s="39" t="s">
        <v>6840</v>
      </c>
      <c r="D3421" s="57" t="s">
        <v>7406</v>
      </c>
      <c r="E3421" s="51">
        <v>127</v>
      </c>
      <c r="F3421" s="51">
        <v>2251963.9055290967</v>
      </c>
      <c r="G3421" s="42">
        <f t="shared" si="172"/>
        <v>86.613996366503727</v>
      </c>
      <c r="H3421" s="43">
        <f t="shared" si="171"/>
        <v>17731.999256134619</v>
      </c>
      <c r="I3421" s="57" t="s">
        <v>7376</v>
      </c>
      <c r="J3421" s="58">
        <v>0</v>
      </c>
      <c r="K3421" s="58">
        <v>0</v>
      </c>
      <c r="L3421" s="57" t="s">
        <v>7419</v>
      </c>
      <c r="M3421" s="57"/>
      <c r="N3421" t="s">
        <v>10939</v>
      </c>
      <c r="O3421" s="1"/>
      <c r="P3421" s="1"/>
      <c r="Q3421" s="1"/>
      <c r="R3421" s="1"/>
      <c r="S3421" s="1"/>
      <c r="T3421" s="2">
        <v>0</v>
      </c>
      <c r="U3421" s="2">
        <f t="shared" si="173"/>
        <v>127</v>
      </c>
    </row>
    <row r="3422" spans="1:21" ht="15" x14ac:dyDescent="0.25">
      <c r="A3422" s="49" t="s">
        <v>6845</v>
      </c>
      <c r="B3422" s="39" t="s">
        <v>6841</v>
      </c>
      <c r="C3422" s="39" t="s">
        <v>6842</v>
      </c>
      <c r="D3422" s="57" t="s">
        <v>7406</v>
      </c>
      <c r="E3422" s="51">
        <v>1889</v>
      </c>
      <c r="F3422" s="51">
        <v>38968924.712330937</v>
      </c>
      <c r="G3422" s="42">
        <f t="shared" si="172"/>
        <v>1498.8047966281131</v>
      </c>
      <c r="H3422" s="43">
        <f t="shared" si="171"/>
        <v>20629.393706898325</v>
      </c>
      <c r="I3422" s="57">
        <v>0</v>
      </c>
      <c r="J3422" s="58">
        <v>0</v>
      </c>
      <c r="K3422" s="58">
        <v>0</v>
      </c>
      <c r="L3422" s="57" t="s">
        <v>7419</v>
      </c>
      <c r="M3422" s="57"/>
      <c r="N3422" t="s">
        <v>10939</v>
      </c>
      <c r="O3422" s="1"/>
      <c r="P3422" s="1"/>
      <c r="Q3422" s="1"/>
      <c r="R3422" s="1"/>
      <c r="S3422" s="1"/>
      <c r="T3422" s="2">
        <v>2837</v>
      </c>
      <c r="U3422" s="2">
        <f t="shared" si="173"/>
        <v>-948</v>
      </c>
    </row>
    <row r="3423" spans="1:21" ht="22.5" x14ac:dyDescent="0.25">
      <c r="A3423" s="49" t="s">
        <v>6845</v>
      </c>
      <c r="B3423" s="39" t="s">
        <v>6843</v>
      </c>
      <c r="C3423" s="39" t="s">
        <v>6844</v>
      </c>
      <c r="D3423" s="57" t="s">
        <v>7407</v>
      </c>
      <c r="E3423" s="51">
        <v>18</v>
      </c>
      <c r="F3423" s="51">
        <v>7038081.7455000915</v>
      </c>
      <c r="G3423" s="42">
        <f t="shared" si="172"/>
        <v>270.69545175000354</v>
      </c>
      <c r="H3423" s="43">
        <f t="shared" si="171"/>
        <v>391004.54141667177</v>
      </c>
      <c r="I3423" s="57">
        <v>0</v>
      </c>
      <c r="J3423" s="58">
        <v>0</v>
      </c>
      <c r="K3423" s="58">
        <v>0</v>
      </c>
      <c r="L3423" s="57" t="s">
        <v>7419</v>
      </c>
      <c r="M3423" s="57"/>
      <c r="N3423" t="s">
        <v>10939</v>
      </c>
      <c r="O3423" s="1"/>
      <c r="P3423" s="1"/>
      <c r="Q3423" s="1"/>
      <c r="R3423" s="1"/>
      <c r="S3423" s="1"/>
      <c r="T3423" s="2">
        <v>18</v>
      </c>
      <c r="U3423" s="2">
        <f t="shared" si="173"/>
        <v>0</v>
      </c>
    </row>
    <row r="3424" spans="1:21" ht="15" x14ac:dyDescent="0.25">
      <c r="A3424" s="49" t="s">
        <v>7104</v>
      </c>
      <c r="B3424" s="52" t="s">
        <v>6846</v>
      </c>
      <c r="C3424" s="52" t="s">
        <v>6847</v>
      </c>
      <c r="D3424" s="57" t="s">
        <v>7378</v>
      </c>
      <c r="E3424" s="53">
        <v>253</v>
      </c>
      <c r="F3424" s="54">
        <v>21150580.592328001</v>
      </c>
      <c r="G3424" s="42">
        <f t="shared" si="172"/>
        <v>813.48386893569239</v>
      </c>
      <c r="H3424" s="43">
        <f t="shared" si="171"/>
        <v>83599.132775999999</v>
      </c>
      <c r="I3424" s="57" t="s">
        <v>7381</v>
      </c>
      <c r="J3424" s="58">
        <v>253</v>
      </c>
      <c r="K3424" s="58">
        <v>21150580.592328001</v>
      </c>
      <c r="L3424" s="57" t="s">
        <v>7420</v>
      </c>
      <c r="M3424" s="57" t="s">
        <v>7418</v>
      </c>
      <c r="N3424" t="s">
        <v>10937</v>
      </c>
      <c r="O3424" s="1"/>
      <c r="P3424" s="1"/>
      <c r="Q3424" s="1"/>
      <c r="R3424" s="1"/>
      <c r="S3424" s="1"/>
      <c r="T3424" s="2">
        <v>253</v>
      </c>
      <c r="U3424" s="2">
        <f t="shared" si="173"/>
        <v>0</v>
      </c>
    </row>
    <row r="3425" spans="1:21" ht="15" x14ac:dyDescent="0.25">
      <c r="A3425" s="49" t="s">
        <v>7104</v>
      </c>
      <c r="B3425" s="52" t="s">
        <v>6848</v>
      </c>
      <c r="C3425" s="52" t="s">
        <v>6849</v>
      </c>
      <c r="D3425" s="57" t="s">
        <v>7378</v>
      </c>
      <c r="E3425" s="53">
        <v>137</v>
      </c>
      <c r="F3425" s="54">
        <v>10290623.389854001</v>
      </c>
      <c r="G3425" s="42">
        <f t="shared" si="172"/>
        <v>395.79320730207695</v>
      </c>
      <c r="H3425" s="43">
        <f t="shared" si="171"/>
        <v>75114.039342000004</v>
      </c>
      <c r="I3425" s="57" t="s">
        <v>7381</v>
      </c>
      <c r="J3425" s="58">
        <v>137</v>
      </c>
      <c r="K3425" s="58">
        <v>10290623.389854001</v>
      </c>
      <c r="L3425" s="57" t="s">
        <v>7420</v>
      </c>
      <c r="M3425" s="57" t="s">
        <v>7418</v>
      </c>
      <c r="N3425" t="s">
        <v>10937</v>
      </c>
      <c r="O3425" s="1"/>
      <c r="P3425" s="1"/>
      <c r="Q3425" s="1"/>
      <c r="R3425" s="1"/>
      <c r="S3425" s="1"/>
      <c r="T3425" s="2">
        <v>137</v>
      </c>
      <c r="U3425" s="2">
        <f t="shared" si="173"/>
        <v>0</v>
      </c>
    </row>
    <row r="3426" spans="1:21" ht="15" x14ac:dyDescent="0.25">
      <c r="A3426" s="49" t="s">
        <v>7104</v>
      </c>
      <c r="B3426" s="52" t="s">
        <v>6850</v>
      </c>
      <c r="C3426" s="52" t="s">
        <v>6851</v>
      </c>
      <c r="D3426" s="57" t="s">
        <v>7382</v>
      </c>
      <c r="E3426" s="53">
        <v>4140</v>
      </c>
      <c r="F3426" s="54">
        <v>35894974.671180002</v>
      </c>
      <c r="G3426" s="42">
        <f t="shared" si="172"/>
        <v>1380.5759488915385</v>
      </c>
      <c r="H3426" s="43">
        <f t="shared" si="171"/>
        <v>8670.2837369999997</v>
      </c>
      <c r="I3426" s="57" t="s">
        <v>7396</v>
      </c>
      <c r="J3426" s="58">
        <v>4140</v>
      </c>
      <c r="K3426" s="58">
        <v>35894974.671180002</v>
      </c>
      <c r="L3426" s="57" t="s">
        <v>7420</v>
      </c>
      <c r="M3426" s="57" t="s">
        <v>7416</v>
      </c>
      <c r="N3426" t="s">
        <v>10937</v>
      </c>
      <c r="O3426" s="1"/>
      <c r="P3426" s="1"/>
      <c r="T3426" s="2">
        <v>4140</v>
      </c>
      <c r="U3426" s="2">
        <f t="shared" si="173"/>
        <v>0</v>
      </c>
    </row>
    <row r="3427" spans="1:21" ht="15" x14ac:dyDescent="0.25">
      <c r="A3427" s="49" t="s">
        <v>7104</v>
      </c>
      <c r="B3427" s="52" t="s">
        <v>6852</v>
      </c>
      <c r="C3427" s="52" t="s">
        <v>6853</v>
      </c>
      <c r="D3427" s="57" t="s">
        <v>7378</v>
      </c>
      <c r="E3427" s="53">
        <v>72</v>
      </c>
      <c r="F3427" s="54">
        <v>30046292.883000001</v>
      </c>
      <c r="G3427" s="42">
        <f t="shared" si="172"/>
        <v>1155.626649346154</v>
      </c>
      <c r="H3427" s="43">
        <f t="shared" si="171"/>
        <v>417309.62337500002</v>
      </c>
      <c r="I3427" s="57" t="s">
        <v>7381</v>
      </c>
      <c r="J3427" s="58">
        <v>72</v>
      </c>
      <c r="K3427" s="58">
        <v>30046292.883000001</v>
      </c>
      <c r="L3427" s="57" t="s">
        <v>7420</v>
      </c>
      <c r="M3427" s="57" t="s">
        <v>7418</v>
      </c>
      <c r="N3427" t="s">
        <v>10937</v>
      </c>
      <c r="O3427" s="1"/>
      <c r="P3427" s="1"/>
      <c r="Q3427" s="1"/>
      <c r="R3427" s="1"/>
      <c r="S3427" s="1"/>
      <c r="T3427" s="2">
        <v>72</v>
      </c>
      <c r="U3427" s="2">
        <f t="shared" si="173"/>
        <v>0</v>
      </c>
    </row>
    <row r="3428" spans="1:21" ht="15" x14ac:dyDescent="0.25">
      <c r="A3428" s="49" t="s">
        <v>7104</v>
      </c>
      <c r="B3428" s="52" t="s">
        <v>6854</v>
      </c>
      <c r="C3428" s="52" t="s">
        <v>6855</v>
      </c>
      <c r="D3428" s="57" t="s">
        <v>7407</v>
      </c>
      <c r="E3428" s="53">
        <v>132</v>
      </c>
      <c r="F3428" s="54">
        <v>1846612.71</v>
      </c>
      <c r="G3428" s="42">
        <f t="shared" si="172"/>
        <v>71.023565769230771</v>
      </c>
      <c r="H3428" s="43">
        <f t="shared" si="171"/>
        <v>13989.490227272727</v>
      </c>
      <c r="I3428" s="57">
        <v>0</v>
      </c>
      <c r="J3428" s="58">
        <v>0</v>
      </c>
      <c r="K3428" s="58">
        <v>0</v>
      </c>
      <c r="L3428" s="57" t="s">
        <v>7420</v>
      </c>
      <c r="M3428" s="57" t="s">
        <v>7417</v>
      </c>
      <c r="N3428" t="s">
        <v>10937</v>
      </c>
      <c r="O3428" s="1"/>
      <c r="P3428" s="1"/>
      <c r="T3428" s="2">
        <v>132</v>
      </c>
      <c r="U3428" s="2">
        <f t="shared" si="173"/>
        <v>0</v>
      </c>
    </row>
    <row r="3429" spans="1:21" ht="15" x14ac:dyDescent="0.25">
      <c r="A3429" s="49" t="s">
        <v>7104</v>
      </c>
      <c r="B3429" s="52" t="s">
        <v>6856</v>
      </c>
      <c r="C3429" s="52" t="s">
        <v>6857</v>
      </c>
      <c r="D3429" s="57" t="s">
        <v>7407</v>
      </c>
      <c r="E3429" s="53">
        <v>311</v>
      </c>
      <c r="F3429" s="54">
        <v>16428191.9757034</v>
      </c>
      <c r="G3429" s="42">
        <f t="shared" si="172"/>
        <v>631.85353752705385</v>
      </c>
      <c r="H3429" s="43">
        <f t="shared" si="171"/>
        <v>52823.768410621866</v>
      </c>
      <c r="I3429" s="57">
        <v>0</v>
      </c>
      <c r="J3429" s="58">
        <v>0</v>
      </c>
      <c r="K3429" s="58">
        <v>0</v>
      </c>
      <c r="L3429" s="57" t="s">
        <v>7420</v>
      </c>
      <c r="M3429" s="57" t="s">
        <v>7417</v>
      </c>
      <c r="N3429" t="s">
        <v>10937</v>
      </c>
      <c r="O3429" s="1"/>
      <c r="P3429" s="1"/>
      <c r="T3429" s="2">
        <v>311</v>
      </c>
      <c r="U3429" s="2">
        <f t="shared" si="173"/>
        <v>0</v>
      </c>
    </row>
    <row r="3430" spans="1:21" ht="15" x14ac:dyDescent="0.25">
      <c r="A3430" s="49" t="s">
        <v>7104</v>
      </c>
      <c r="B3430" s="52" t="s">
        <v>6858</v>
      </c>
      <c r="C3430" s="52" t="s">
        <v>6859</v>
      </c>
      <c r="D3430" s="57" t="s">
        <v>7407</v>
      </c>
      <c r="E3430" s="53">
        <v>4</v>
      </c>
      <c r="F3430" s="54">
        <v>192224.92712328769</v>
      </c>
      <c r="G3430" s="42">
        <f t="shared" si="172"/>
        <v>7.393266427818757</v>
      </c>
      <c r="H3430" s="43">
        <f t="shared" si="171"/>
        <v>48056.231780821923</v>
      </c>
      <c r="I3430" s="57">
        <v>0</v>
      </c>
      <c r="J3430" s="58">
        <v>0</v>
      </c>
      <c r="K3430" s="58">
        <v>0</v>
      </c>
      <c r="L3430" s="57" t="s">
        <v>7419</v>
      </c>
      <c r="M3430" s="57"/>
      <c r="N3430" t="s">
        <v>10939</v>
      </c>
      <c r="O3430" s="1"/>
      <c r="P3430" s="1"/>
      <c r="Q3430" s="1"/>
      <c r="R3430" s="1"/>
      <c r="S3430" s="1"/>
      <c r="T3430" s="2">
        <v>4</v>
      </c>
      <c r="U3430" s="2">
        <f t="shared" si="173"/>
        <v>0</v>
      </c>
    </row>
    <row r="3431" spans="1:21" ht="15" x14ac:dyDescent="0.25">
      <c r="A3431" s="49" t="s">
        <v>7104</v>
      </c>
      <c r="B3431" s="52" t="s">
        <v>6860</v>
      </c>
      <c r="C3431" s="52" t="s">
        <v>6861</v>
      </c>
      <c r="D3431" s="57" t="s">
        <v>7407</v>
      </c>
      <c r="E3431" s="53">
        <v>145</v>
      </c>
      <c r="F3431" s="54">
        <v>1484571.2700400001</v>
      </c>
      <c r="G3431" s="42">
        <f t="shared" si="172"/>
        <v>57.098895001538466</v>
      </c>
      <c r="H3431" s="43">
        <f t="shared" si="171"/>
        <v>10238.422552</v>
      </c>
      <c r="I3431" s="57">
        <v>0</v>
      </c>
      <c r="J3431" s="58">
        <v>0</v>
      </c>
      <c r="K3431" s="58">
        <v>0</v>
      </c>
      <c r="L3431" s="57" t="s">
        <v>7420</v>
      </c>
      <c r="M3431" s="57" t="s">
        <v>7417</v>
      </c>
      <c r="N3431" t="s">
        <v>10937</v>
      </c>
      <c r="O3431" s="1"/>
      <c r="P3431" s="1"/>
      <c r="T3431" s="2">
        <v>145</v>
      </c>
      <c r="U3431" s="2">
        <f t="shared" si="173"/>
        <v>0</v>
      </c>
    </row>
    <row r="3432" spans="1:21" ht="15" x14ac:dyDescent="0.25">
      <c r="A3432" s="49" t="s">
        <v>7104</v>
      </c>
      <c r="B3432" s="52" t="s">
        <v>6862</v>
      </c>
      <c r="C3432" s="52" t="s">
        <v>6863</v>
      </c>
      <c r="D3432" s="57" t="s">
        <v>7407</v>
      </c>
      <c r="E3432" s="53">
        <v>198</v>
      </c>
      <c r="F3432" s="54">
        <v>20138008.030000001</v>
      </c>
      <c r="G3432" s="42">
        <f t="shared" si="172"/>
        <v>774.53877038461542</v>
      </c>
      <c r="H3432" s="43">
        <f t="shared" si="171"/>
        <v>101707.11126262626</v>
      </c>
      <c r="I3432" s="57">
        <v>0</v>
      </c>
      <c r="J3432" s="58">
        <v>0</v>
      </c>
      <c r="K3432" s="58">
        <v>0</v>
      </c>
      <c r="L3432" s="57" t="s">
        <v>7420</v>
      </c>
      <c r="M3432" s="57" t="s">
        <v>7417</v>
      </c>
      <c r="N3432" t="s">
        <v>10937</v>
      </c>
      <c r="O3432" s="1"/>
      <c r="P3432" s="1"/>
      <c r="T3432" s="2">
        <v>198</v>
      </c>
      <c r="U3432" s="2">
        <f t="shared" si="173"/>
        <v>0</v>
      </c>
    </row>
    <row r="3433" spans="1:21" ht="15" x14ac:dyDescent="0.25">
      <c r="A3433" s="49" t="s">
        <v>7104</v>
      </c>
      <c r="B3433" s="52" t="s">
        <v>6864</v>
      </c>
      <c r="C3433" s="52" t="s">
        <v>6865</v>
      </c>
      <c r="D3433" s="57" t="s">
        <v>7407</v>
      </c>
      <c r="E3433" s="53">
        <v>144</v>
      </c>
      <c r="F3433" s="54">
        <v>3467046.9</v>
      </c>
      <c r="G3433" s="42">
        <f t="shared" si="172"/>
        <v>133.34795769230769</v>
      </c>
      <c r="H3433" s="43">
        <f t="shared" si="171"/>
        <v>24076.714583333334</v>
      </c>
      <c r="I3433" s="57">
        <v>0</v>
      </c>
      <c r="J3433" s="58">
        <v>0</v>
      </c>
      <c r="K3433" s="58">
        <v>0</v>
      </c>
      <c r="L3433" s="57" t="s">
        <v>7420</v>
      </c>
      <c r="M3433" s="57" t="s">
        <v>7417</v>
      </c>
      <c r="N3433" t="s">
        <v>10937</v>
      </c>
      <c r="O3433" s="1"/>
      <c r="P3433" s="1"/>
      <c r="T3433" s="2">
        <v>144</v>
      </c>
      <c r="U3433" s="2">
        <f t="shared" si="173"/>
        <v>0</v>
      </c>
    </row>
    <row r="3434" spans="1:21" ht="15" x14ac:dyDescent="0.25">
      <c r="A3434" s="49" t="s">
        <v>7104</v>
      </c>
      <c r="B3434" s="52" t="s">
        <v>6866</v>
      </c>
      <c r="C3434" s="52" t="s">
        <v>6867</v>
      </c>
      <c r="D3434" s="57" t="s">
        <v>7407</v>
      </c>
      <c r="E3434" s="53">
        <v>172</v>
      </c>
      <c r="F3434" s="54">
        <v>11061169.731538482</v>
      </c>
      <c r="G3434" s="42">
        <f t="shared" si="172"/>
        <v>425.42960505917239</v>
      </c>
      <c r="H3434" s="43">
        <f t="shared" si="171"/>
        <v>64309.126346153964</v>
      </c>
      <c r="I3434" s="57">
        <v>0</v>
      </c>
      <c r="J3434" s="58">
        <v>0</v>
      </c>
      <c r="K3434" s="58">
        <v>0</v>
      </c>
      <c r="L3434" s="57" t="s">
        <v>7419</v>
      </c>
      <c r="M3434" s="57"/>
      <c r="N3434" t="s">
        <v>10939</v>
      </c>
      <c r="O3434" s="1"/>
      <c r="P3434" s="1"/>
      <c r="Q3434" s="1"/>
      <c r="R3434" s="1"/>
      <c r="S3434" s="1"/>
      <c r="T3434" s="2">
        <v>172</v>
      </c>
      <c r="U3434" s="2">
        <f t="shared" si="173"/>
        <v>0</v>
      </c>
    </row>
    <row r="3435" spans="1:21" ht="15" x14ac:dyDescent="0.25">
      <c r="A3435" s="49" t="s">
        <v>7104</v>
      </c>
      <c r="B3435" s="52" t="s">
        <v>6868</v>
      </c>
      <c r="C3435" s="52" t="s">
        <v>6869</v>
      </c>
      <c r="D3435" s="57" t="s">
        <v>7407</v>
      </c>
      <c r="E3435" s="53">
        <v>297</v>
      </c>
      <c r="F3435" s="54">
        <v>2916221.4600749998</v>
      </c>
      <c r="G3435" s="42">
        <f t="shared" si="172"/>
        <v>112.16236384903846</v>
      </c>
      <c r="H3435" s="43">
        <f t="shared" si="171"/>
        <v>9818.9274749999986</v>
      </c>
      <c r="I3435" s="57">
        <v>0</v>
      </c>
      <c r="J3435" s="58">
        <v>0</v>
      </c>
      <c r="K3435" s="58">
        <v>0</v>
      </c>
      <c r="L3435" s="57" t="s">
        <v>7420</v>
      </c>
      <c r="M3435" s="57" t="s">
        <v>7417</v>
      </c>
      <c r="N3435" t="s">
        <v>10937</v>
      </c>
      <c r="O3435" s="1"/>
      <c r="P3435" s="1"/>
      <c r="T3435" s="2">
        <v>297</v>
      </c>
      <c r="U3435" s="2">
        <f t="shared" si="173"/>
        <v>0</v>
      </c>
    </row>
    <row r="3436" spans="1:21" ht="15" x14ac:dyDescent="0.25">
      <c r="A3436" s="49" t="s">
        <v>7104</v>
      </c>
      <c r="B3436" s="52" t="s">
        <v>6870</v>
      </c>
      <c r="C3436" s="52" t="s">
        <v>6871</v>
      </c>
      <c r="D3436" s="57" t="s">
        <v>7407</v>
      </c>
      <c r="E3436" s="53">
        <v>184</v>
      </c>
      <c r="F3436" s="54">
        <v>2582241.4300000002</v>
      </c>
      <c r="G3436" s="42">
        <f t="shared" si="172"/>
        <v>99.316978076923078</v>
      </c>
      <c r="H3436" s="43">
        <f t="shared" si="171"/>
        <v>14033.920815217392</v>
      </c>
      <c r="I3436" s="57">
        <v>0</v>
      </c>
      <c r="J3436" s="58">
        <v>0</v>
      </c>
      <c r="K3436" s="58">
        <v>0</v>
      </c>
      <c r="L3436" s="57" t="s">
        <v>7420</v>
      </c>
      <c r="M3436" s="57" t="s">
        <v>7417</v>
      </c>
      <c r="N3436" t="s">
        <v>10937</v>
      </c>
      <c r="O3436" s="1"/>
      <c r="P3436" s="1"/>
      <c r="T3436" s="2">
        <v>184</v>
      </c>
      <c r="U3436" s="2">
        <f t="shared" si="173"/>
        <v>0</v>
      </c>
    </row>
    <row r="3437" spans="1:21" ht="15" x14ac:dyDescent="0.25">
      <c r="A3437" s="49" t="s">
        <v>7104</v>
      </c>
      <c r="B3437" s="52" t="s">
        <v>6872</v>
      </c>
      <c r="C3437" s="52" t="s">
        <v>6873</v>
      </c>
      <c r="D3437" s="57" t="s">
        <v>7407</v>
      </c>
      <c r="E3437" s="53">
        <v>1171</v>
      </c>
      <c r="F3437" s="54">
        <v>10540674.939999999</v>
      </c>
      <c r="G3437" s="42">
        <f t="shared" si="172"/>
        <v>405.41057461538458</v>
      </c>
      <c r="H3437" s="43">
        <f t="shared" si="171"/>
        <v>9001.4303501280956</v>
      </c>
      <c r="I3437" s="57">
        <v>0</v>
      </c>
      <c r="J3437" s="58">
        <v>0</v>
      </c>
      <c r="K3437" s="58">
        <v>0</v>
      </c>
      <c r="L3437" s="57" t="s">
        <v>7420</v>
      </c>
      <c r="M3437" s="57" t="s">
        <v>7417</v>
      </c>
      <c r="N3437" t="s">
        <v>10937</v>
      </c>
      <c r="O3437" s="1"/>
      <c r="P3437" s="1"/>
      <c r="T3437" s="2">
        <v>1171</v>
      </c>
      <c r="U3437" s="2">
        <f t="shared" si="173"/>
        <v>0</v>
      </c>
    </row>
    <row r="3438" spans="1:21" ht="15" x14ac:dyDescent="0.25">
      <c r="A3438" s="49" t="s">
        <v>7104</v>
      </c>
      <c r="B3438" s="52" t="s">
        <v>6874</v>
      </c>
      <c r="C3438" s="52" t="s">
        <v>6875</v>
      </c>
      <c r="D3438" s="57" t="s">
        <v>7407</v>
      </c>
      <c r="E3438" s="53">
        <v>605</v>
      </c>
      <c r="F3438" s="54">
        <v>4589010.620205</v>
      </c>
      <c r="G3438" s="42">
        <f t="shared" si="172"/>
        <v>176.50040846942309</v>
      </c>
      <c r="H3438" s="43">
        <f t="shared" si="171"/>
        <v>7585.1415210000005</v>
      </c>
      <c r="I3438" s="57">
        <v>0</v>
      </c>
      <c r="J3438" s="58">
        <v>0</v>
      </c>
      <c r="K3438" s="58">
        <v>0</v>
      </c>
      <c r="L3438" s="57" t="s">
        <v>7420</v>
      </c>
      <c r="M3438" s="57" t="s">
        <v>7417</v>
      </c>
      <c r="N3438" t="s">
        <v>10937</v>
      </c>
      <c r="O3438" s="1"/>
      <c r="P3438" s="1"/>
      <c r="T3438" s="2">
        <v>605</v>
      </c>
      <c r="U3438" s="2">
        <f t="shared" si="173"/>
        <v>0</v>
      </c>
    </row>
    <row r="3439" spans="1:21" ht="15" x14ac:dyDescent="0.25">
      <c r="A3439" s="49" t="s">
        <v>7104</v>
      </c>
      <c r="B3439" s="52" t="s">
        <v>6876</v>
      </c>
      <c r="C3439" s="52" t="s">
        <v>6877</v>
      </c>
      <c r="D3439" s="57" t="s">
        <v>7407</v>
      </c>
      <c r="E3439" s="53">
        <v>424</v>
      </c>
      <c r="F3439" s="54">
        <v>969586.42995200003</v>
      </c>
      <c r="G3439" s="42">
        <f t="shared" si="172"/>
        <v>37.291785767384617</v>
      </c>
      <c r="H3439" s="43">
        <f t="shared" si="171"/>
        <v>2286.760448</v>
      </c>
      <c r="I3439" s="57">
        <v>0</v>
      </c>
      <c r="J3439" s="58">
        <v>0</v>
      </c>
      <c r="K3439" s="58">
        <v>0</v>
      </c>
      <c r="L3439" s="57" t="s">
        <v>7420</v>
      </c>
      <c r="M3439" s="57" t="s">
        <v>7417</v>
      </c>
      <c r="N3439" t="s">
        <v>10937</v>
      </c>
      <c r="O3439" s="1"/>
      <c r="P3439" s="1"/>
      <c r="T3439" s="2">
        <v>424</v>
      </c>
      <c r="U3439" s="2">
        <f t="shared" si="173"/>
        <v>0</v>
      </c>
    </row>
    <row r="3440" spans="1:21" ht="15" x14ac:dyDescent="0.25">
      <c r="A3440" s="49" t="s">
        <v>7104</v>
      </c>
      <c r="B3440" s="52" t="s">
        <v>6878</v>
      </c>
      <c r="C3440" s="52" t="s">
        <v>6879</v>
      </c>
      <c r="D3440" s="57" t="s">
        <v>7407</v>
      </c>
      <c r="E3440" s="53">
        <v>426</v>
      </c>
      <c r="F3440" s="54">
        <v>3221489.4301860002</v>
      </c>
      <c r="G3440" s="42">
        <f t="shared" si="172"/>
        <v>123.90343962253847</v>
      </c>
      <c r="H3440" s="43">
        <f t="shared" si="171"/>
        <v>7562.1817610000007</v>
      </c>
      <c r="I3440" s="57">
        <v>0</v>
      </c>
      <c r="J3440" s="58">
        <v>0</v>
      </c>
      <c r="K3440" s="58">
        <v>0</v>
      </c>
      <c r="L3440" s="57" t="s">
        <v>7420</v>
      </c>
      <c r="M3440" s="57" t="s">
        <v>7417</v>
      </c>
      <c r="N3440" t="s">
        <v>10937</v>
      </c>
      <c r="O3440" s="1"/>
      <c r="P3440" s="1"/>
      <c r="T3440" s="2">
        <v>426</v>
      </c>
      <c r="U3440" s="2">
        <f t="shared" si="173"/>
        <v>0</v>
      </c>
    </row>
    <row r="3441" spans="1:21" ht="15" x14ac:dyDescent="0.25">
      <c r="A3441" s="49" t="s">
        <v>7104</v>
      </c>
      <c r="B3441" s="52" t="s">
        <v>6880</v>
      </c>
      <c r="C3441" s="52" t="s">
        <v>6881</v>
      </c>
      <c r="D3441" s="57" t="s">
        <v>7407</v>
      </c>
      <c r="E3441" s="53">
        <v>852</v>
      </c>
      <c r="F3441" s="54">
        <v>6530013.7300000004</v>
      </c>
      <c r="G3441" s="42">
        <f t="shared" si="172"/>
        <v>251.15437423076924</v>
      </c>
      <c r="H3441" s="43">
        <f t="shared" si="171"/>
        <v>7664.3353638497656</v>
      </c>
      <c r="I3441" s="57">
        <v>0</v>
      </c>
      <c r="J3441" s="58">
        <v>0</v>
      </c>
      <c r="K3441" s="58">
        <v>0</v>
      </c>
      <c r="L3441" s="57" t="s">
        <v>7420</v>
      </c>
      <c r="M3441" s="57" t="s">
        <v>7417</v>
      </c>
      <c r="N3441" t="s">
        <v>10937</v>
      </c>
      <c r="O3441" s="1"/>
      <c r="P3441" s="1"/>
      <c r="T3441" s="2">
        <v>852</v>
      </c>
      <c r="U3441" s="2">
        <f t="shared" si="173"/>
        <v>0</v>
      </c>
    </row>
    <row r="3442" spans="1:21" ht="15" x14ac:dyDescent="0.25">
      <c r="A3442" s="49" t="s">
        <v>7104</v>
      </c>
      <c r="B3442" s="52" t="s">
        <v>6882</v>
      </c>
      <c r="C3442" s="52" t="s">
        <v>6883</v>
      </c>
      <c r="D3442" s="57" t="s">
        <v>7407</v>
      </c>
      <c r="E3442" s="53">
        <v>1691</v>
      </c>
      <c r="F3442" s="54">
        <v>12699168.189999999</v>
      </c>
      <c r="G3442" s="42">
        <f t="shared" si="172"/>
        <v>488.42954576923074</v>
      </c>
      <c r="H3442" s="43">
        <f t="shared" si="171"/>
        <v>7509.8570017740976</v>
      </c>
      <c r="I3442" s="57">
        <v>0</v>
      </c>
      <c r="J3442" s="58">
        <v>0</v>
      </c>
      <c r="K3442" s="58">
        <v>0</v>
      </c>
      <c r="L3442" s="57" t="s">
        <v>7420</v>
      </c>
      <c r="M3442" s="57" t="s">
        <v>7417</v>
      </c>
      <c r="N3442" t="s">
        <v>10937</v>
      </c>
      <c r="O3442" s="1"/>
      <c r="P3442" s="1"/>
      <c r="T3442" s="2">
        <v>1691</v>
      </c>
      <c r="U3442" s="2">
        <f t="shared" si="173"/>
        <v>0</v>
      </c>
    </row>
    <row r="3443" spans="1:21" ht="15" x14ac:dyDescent="0.25">
      <c r="A3443" s="49" t="s">
        <v>7104</v>
      </c>
      <c r="B3443" s="52" t="s">
        <v>6884</v>
      </c>
      <c r="C3443" s="52" t="s">
        <v>6885</v>
      </c>
      <c r="D3443" s="57" t="s">
        <v>7407</v>
      </c>
      <c r="E3443" s="53">
        <v>154</v>
      </c>
      <c r="F3443" s="54">
        <v>341449.52</v>
      </c>
      <c r="G3443" s="42">
        <f t="shared" si="172"/>
        <v>13.132673846153846</v>
      </c>
      <c r="H3443" s="43">
        <f t="shared" si="171"/>
        <v>2217.2046753246755</v>
      </c>
      <c r="I3443" s="57">
        <v>0</v>
      </c>
      <c r="J3443" s="58">
        <v>0</v>
      </c>
      <c r="K3443" s="58">
        <v>0</v>
      </c>
      <c r="L3443" s="57" t="s">
        <v>7420</v>
      </c>
      <c r="M3443" s="57" t="s">
        <v>7417</v>
      </c>
      <c r="N3443" t="s">
        <v>10937</v>
      </c>
      <c r="O3443" s="1"/>
      <c r="P3443" s="1"/>
      <c r="T3443" s="2">
        <v>154</v>
      </c>
      <c r="U3443" s="2">
        <f t="shared" si="173"/>
        <v>0</v>
      </c>
    </row>
    <row r="3444" spans="1:21" ht="15" x14ac:dyDescent="0.25">
      <c r="A3444" s="49" t="s">
        <v>7104</v>
      </c>
      <c r="B3444" s="52" t="s">
        <v>6886</v>
      </c>
      <c r="C3444" s="52" t="s">
        <v>6887</v>
      </c>
      <c r="D3444" s="57" t="s">
        <v>7407</v>
      </c>
      <c r="E3444" s="53">
        <v>2</v>
      </c>
      <c r="F3444" s="54">
        <v>109668.4658536585</v>
      </c>
      <c r="G3444" s="42">
        <f t="shared" si="172"/>
        <v>4.218017917448404</v>
      </c>
      <c r="H3444" s="43">
        <f t="shared" si="171"/>
        <v>54834.232926829252</v>
      </c>
      <c r="I3444" s="57">
        <v>0</v>
      </c>
      <c r="J3444" s="58">
        <v>0</v>
      </c>
      <c r="K3444" s="58">
        <v>0</v>
      </c>
      <c r="L3444" s="57" t="s">
        <v>7419</v>
      </c>
      <c r="M3444" s="57"/>
      <c r="N3444" t="s">
        <v>10939</v>
      </c>
      <c r="O3444" s="1"/>
      <c r="P3444" s="1"/>
      <c r="Q3444" s="1"/>
      <c r="R3444" s="1"/>
      <c r="S3444" s="1"/>
      <c r="T3444" s="2">
        <v>2</v>
      </c>
      <c r="U3444" s="2">
        <f t="shared" si="173"/>
        <v>0</v>
      </c>
    </row>
    <row r="3445" spans="1:21" ht="15" x14ac:dyDescent="0.25">
      <c r="A3445" s="49" t="s">
        <v>7104</v>
      </c>
      <c r="B3445" s="52" t="s">
        <v>6888</v>
      </c>
      <c r="C3445" s="52" t="s">
        <v>6889</v>
      </c>
      <c r="D3445" s="57" t="s">
        <v>7407</v>
      </c>
      <c r="E3445" s="53">
        <v>12</v>
      </c>
      <c r="F3445" s="54">
        <v>888692.85</v>
      </c>
      <c r="G3445" s="42">
        <f t="shared" si="172"/>
        <v>34.180494230769227</v>
      </c>
      <c r="H3445" s="43">
        <f t="shared" si="171"/>
        <v>74057.737500000003</v>
      </c>
      <c r="I3445" s="57">
        <v>0</v>
      </c>
      <c r="J3445" s="58">
        <v>0</v>
      </c>
      <c r="K3445" s="58">
        <v>0</v>
      </c>
      <c r="L3445" s="57" t="s">
        <v>7419</v>
      </c>
      <c r="M3445" s="57"/>
      <c r="N3445" t="s">
        <v>10939</v>
      </c>
      <c r="O3445" s="1"/>
      <c r="P3445" s="1"/>
      <c r="Q3445" s="1"/>
      <c r="R3445" s="1"/>
      <c r="S3445" s="1"/>
      <c r="T3445" s="2">
        <v>12</v>
      </c>
      <c r="U3445" s="2">
        <f t="shared" si="173"/>
        <v>0</v>
      </c>
    </row>
    <row r="3446" spans="1:21" ht="15" x14ac:dyDescent="0.25">
      <c r="A3446" s="49" t="s">
        <v>7104</v>
      </c>
      <c r="B3446" s="52" t="s">
        <v>6890</v>
      </c>
      <c r="C3446" s="52" t="s">
        <v>6891</v>
      </c>
      <c r="D3446" s="57" t="s">
        <v>7407</v>
      </c>
      <c r="E3446" s="53">
        <v>130</v>
      </c>
      <c r="F3446" s="54">
        <v>3025647.6492537316</v>
      </c>
      <c r="G3446" s="42">
        <f t="shared" si="172"/>
        <v>116.37106343283583</v>
      </c>
      <c r="H3446" s="43">
        <f t="shared" si="171"/>
        <v>23274.212686567167</v>
      </c>
      <c r="I3446" s="57">
        <v>0</v>
      </c>
      <c r="J3446" s="58">
        <v>0</v>
      </c>
      <c r="K3446" s="58">
        <v>0</v>
      </c>
      <c r="L3446" s="57" t="s">
        <v>7419</v>
      </c>
      <c r="M3446" s="57"/>
      <c r="N3446" t="s">
        <v>10939</v>
      </c>
      <c r="O3446" s="1"/>
      <c r="P3446" s="1"/>
      <c r="Q3446" s="1"/>
      <c r="R3446" s="1"/>
      <c r="S3446" s="1"/>
      <c r="T3446" s="2">
        <v>130</v>
      </c>
      <c r="U3446" s="2">
        <f t="shared" si="173"/>
        <v>0</v>
      </c>
    </row>
    <row r="3447" spans="1:21" ht="15" x14ac:dyDescent="0.25">
      <c r="A3447" s="49" t="s">
        <v>7104</v>
      </c>
      <c r="B3447" s="52" t="s">
        <v>6892</v>
      </c>
      <c r="C3447" s="52" t="s">
        <v>6893</v>
      </c>
      <c r="D3447" s="57" t="s">
        <v>7407</v>
      </c>
      <c r="E3447" s="53">
        <v>243</v>
      </c>
      <c r="F3447" s="54">
        <v>15012146.09</v>
      </c>
      <c r="G3447" s="42">
        <f t="shared" si="172"/>
        <v>577.39023423076924</v>
      </c>
      <c r="H3447" s="43">
        <f t="shared" si="171"/>
        <v>61778.378971193415</v>
      </c>
      <c r="I3447" s="57">
        <v>0</v>
      </c>
      <c r="J3447" s="58">
        <v>0</v>
      </c>
      <c r="K3447" s="58">
        <v>0</v>
      </c>
      <c r="L3447" s="57" t="s">
        <v>7420</v>
      </c>
      <c r="M3447" s="57" t="s">
        <v>7417</v>
      </c>
      <c r="N3447" t="s">
        <v>10937</v>
      </c>
      <c r="O3447" s="1"/>
      <c r="P3447" s="1"/>
      <c r="T3447" s="2">
        <v>243</v>
      </c>
      <c r="U3447" s="2">
        <f t="shared" si="173"/>
        <v>0</v>
      </c>
    </row>
    <row r="3448" spans="1:21" ht="15" x14ac:dyDescent="0.25">
      <c r="A3448" s="49" t="s">
        <v>7104</v>
      </c>
      <c r="B3448" s="52" t="s">
        <v>6894</v>
      </c>
      <c r="C3448" s="52" t="s">
        <v>6895</v>
      </c>
      <c r="D3448" s="57" t="s">
        <v>7407</v>
      </c>
      <c r="E3448" s="53">
        <v>27</v>
      </c>
      <c r="F3448" s="54">
        <v>206328.69753316222</v>
      </c>
      <c r="G3448" s="42">
        <f t="shared" si="172"/>
        <v>7.9357191358908548</v>
      </c>
      <c r="H3448" s="43">
        <f t="shared" si="171"/>
        <v>7641.8036123393413</v>
      </c>
      <c r="I3448" s="57">
        <v>0</v>
      </c>
      <c r="J3448" s="58">
        <v>0</v>
      </c>
      <c r="K3448" s="58">
        <v>0</v>
      </c>
      <c r="L3448" s="57" t="s">
        <v>7419</v>
      </c>
      <c r="M3448" s="57"/>
      <c r="N3448" t="s">
        <v>10939</v>
      </c>
      <c r="O3448" s="3">
        <v>49049.145600000003</v>
      </c>
      <c r="P3448" s="3">
        <f>+O3448*$P$3%</f>
        <v>34.020885144118068</v>
      </c>
      <c r="Q3448" s="3">
        <f>+O3448-H3448-P3448</f>
        <v>41373.321102516544</v>
      </c>
      <c r="R3448" s="1"/>
      <c r="S3448" s="1"/>
      <c r="T3448" s="2">
        <v>27</v>
      </c>
      <c r="U3448" s="2">
        <f t="shared" si="173"/>
        <v>0</v>
      </c>
    </row>
    <row r="3449" spans="1:21" ht="15" x14ac:dyDescent="0.25">
      <c r="A3449" s="49" t="s">
        <v>7104</v>
      </c>
      <c r="B3449" s="52" t="s">
        <v>6896</v>
      </c>
      <c r="C3449" s="52" t="s">
        <v>6897</v>
      </c>
      <c r="D3449" s="57" t="s">
        <v>7407</v>
      </c>
      <c r="E3449" s="53">
        <v>23</v>
      </c>
      <c r="F3449" s="54">
        <v>2218659.831789474</v>
      </c>
      <c r="G3449" s="42">
        <f t="shared" si="172"/>
        <v>85.333070453441309</v>
      </c>
      <c r="H3449" s="43">
        <f t="shared" si="171"/>
        <v>96463.470947368434</v>
      </c>
      <c r="I3449" s="57">
        <v>0</v>
      </c>
      <c r="J3449" s="58">
        <v>0</v>
      </c>
      <c r="K3449" s="58">
        <v>0</v>
      </c>
      <c r="L3449" s="57" t="s">
        <v>7419</v>
      </c>
      <c r="M3449" s="57"/>
      <c r="N3449" t="s">
        <v>10939</v>
      </c>
      <c r="O3449" s="1"/>
      <c r="P3449" s="1"/>
      <c r="Q3449" s="1"/>
      <c r="R3449" s="1"/>
      <c r="S3449" s="1"/>
      <c r="T3449" s="2">
        <v>23</v>
      </c>
      <c r="U3449" s="2">
        <f t="shared" si="173"/>
        <v>0</v>
      </c>
    </row>
    <row r="3450" spans="1:21" ht="15" x14ac:dyDescent="0.25">
      <c r="A3450" s="49" t="s">
        <v>7104</v>
      </c>
      <c r="B3450" s="52" t="s">
        <v>6898</v>
      </c>
      <c r="C3450" s="52" t="s">
        <v>6899</v>
      </c>
      <c r="D3450" s="57" t="s">
        <v>7407</v>
      </c>
      <c r="E3450" s="53">
        <v>89</v>
      </c>
      <c r="F3450" s="54">
        <v>3526700.6433082707</v>
      </c>
      <c r="G3450" s="42">
        <f t="shared" si="172"/>
        <v>135.64233243493348</v>
      </c>
      <c r="H3450" s="43">
        <f t="shared" si="171"/>
        <v>39625.849924812028</v>
      </c>
      <c r="I3450" s="57">
        <v>0</v>
      </c>
      <c r="J3450" s="58">
        <v>0</v>
      </c>
      <c r="K3450" s="58">
        <v>0</v>
      </c>
      <c r="L3450" s="57" t="s">
        <v>7419</v>
      </c>
      <c r="M3450" s="57"/>
      <c r="N3450" t="s">
        <v>10939</v>
      </c>
      <c r="O3450" s="1"/>
      <c r="P3450" s="1"/>
      <c r="Q3450" s="1"/>
      <c r="R3450" s="1"/>
      <c r="S3450" s="1"/>
      <c r="T3450" s="2">
        <v>89</v>
      </c>
      <c r="U3450" s="2">
        <f t="shared" si="173"/>
        <v>0</v>
      </c>
    </row>
    <row r="3451" spans="1:21" ht="15" x14ac:dyDescent="0.25">
      <c r="A3451" s="49" t="s">
        <v>7104</v>
      </c>
      <c r="B3451" s="52" t="s">
        <v>6900</v>
      </c>
      <c r="C3451" s="52" t="s">
        <v>6901</v>
      </c>
      <c r="D3451" s="57" t="s">
        <v>7407</v>
      </c>
      <c r="E3451" s="53">
        <v>282</v>
      </c>
      <c r="F3451" s="54">
        <v>10767412.619999999</v>
      </c>
      <c r="G3451" s="42">
        <f t="shared" si="172"/>
        <v>414.13125461538459</v>
      </c>
      <c r="H3451" s="43">
        <f t="shared" si="171"/>
        <v>38182.314255319143</v>
      </c>
      <c r="I3451" s="57">
        <v>0</v>
      </c>
      <c r="J3451" s="58">
        <v>0</v>
      </c>
      <c r="K3451" s="58">
        <v>0</v>
      </c>
      <c r="L3451" s="57" t="s">
        <v>7420</v>
      </c>
      <c r="M3451" s="57" t="s">
        <v>7417</v>
      </c>
      <c r="N3451" t="s">
        <v>10937</v>
      </c>
      <c r="O3451" s="1"/>
      <c r="P3451" s="1"/>
      <c r="T3451" s="2">
        <v>282</v>
      </c>
      <c r="U3451" s="2">
        <f t="shared" si="173"/>
        <v>0</v>
      </c>
    </row>
    <row r="3452" spans="1:21" ht="15" x14ac:dyDescent="0.25">
      <c r="A3452" s="49" t="s">
        <v>7104</v>
      </c>
      <c r="B3452" s="52" t="s">
        <v>6902</v>
      </c>
      <c r="C3452" s="52" t="s">
        <v>6903</v>
      </c>
      <c r="D3452" s="57" t="s">
        <v>7407</v>
      </c>
      <c r="E3452" s="53">
        <v>41</v>
      </c>
      <c r="F3452" s="54">
        <v>396319.68001900002</v>
      </c>
      <c r="G3452" s="42">
        <f t="shared" si="172"/>
        <v>15.243064616115385</v>
      </c>
      <c r="H3452" s="43">
        <f t="shared" si="171"/>
        <v>9666.3336589999999</v>
      </c>
      <c r="I3452" s="57">
        <v>0</v>
      </c>
      <c r="J3452" s="58">
        <v>0</v>
      </c>
      <c r="K3452" s="58">
        <v>0</v>
      </c>
      <c r="L3452" s="57" t="s">
        <v>7420</v>
      </c>
      <c r="M3452" s="57" t="s">
        <v>7417</v>
      </c>
      <c r="N3452" t="s">
        <v>10937</v>
      </c>
      <c r="O3452" s="1"/>
      <c r="P3452" s="1"/>
      <c r="T3452" s="2">
        <v>41</v>
      </c>
      <c r="U3452" s="2">
        <f t="shared" si="173"/>
        <v>0</v>
      </c>
    </row>
    <row r="3453" spans="1:21" ht="15" x14ac:dyDescent="0.25">
      <c r="A3453" s="49" t="s">
        <v>7104</v>
      </c>
      <c r="B3453" s="52" t="s">
        <v>6904</v>
      </c>
      <c r="C3453" s="52" t="s">
        <v>6905</v>
      </c>
      <c r="D3453" s="57" t="s">
        <v>7407</v>
      </c>
      <c r="E3453" s="53">
        <v>1071</v>
      </c>
      <c r="F3453" s="54">
        <v>47009997.277813271</v>
      </c>
      <c r="G3453" s="42">
        <f t="shared" si="172"/>
        <v>1808.0768183774335</v>
      </c>
      <c r="H3453" s="43">
        <f t="shared" si="171"/>
        <v>43893.554881244883</v>
      </c>
      <c r="I3453" s="57">
        <v>0</v>
      </c>
      <c r="J3453" s="58">
        <v>0</v>
      </c>
      <c r="K3453" s="58">
        <v>0</v>
      </c>
      <c r="L3453" s="57" t="s">
        <v>7419</v>
      </c>
      <c r="M3453" s="57"/>
      <c r="N3453" t="s">
        <v>10939</v>
      </c>
      <c r="O3453" s="1"/>
      <c r="P3453" s="1"/>
      <c r="Q3453" s="1"/>
      <c r="R3453" s="1"/>
      <c r="S3453" s="1"/>
      <c r="T3453" s="2">
        <v>1071</v>
      </c>
      <c r="U3453" s="2">
        <f t="shared" si="173"/>
        <v>0</v>
      </c>
    </row>
    <row r="3454" spans="1:21" ht="15" x14ac:dyDescent="0.25">
      <c r="A3454" s="49" t="s">
        <v>7104</v>
      </c>
      <c r="B3454" s="52" t="s">
        <v>6906</v>
      </c>
      <c r="C3454" s="52" t="s">
        <v>6907</v>
      </c>
      <c r="D3454" s="57" t="s">
        <v>7407</v>
      </c>
      <c r="E3454" s="53">
        <v>204</v>
      </c>
      <c r="F3454" s="54">
        <v>1269644.770092</v>
      </c>
      <c r="G3454" s="42">
        <f t="shared" si="172"/>
        <v>48.832491157384617</v>
      </c>
      <c r="H3454" s="43">
        <f t="shared" si="171"/>
        <v>6223.7488730000005</v>
      </c>
      <c r="I3454" s="57">
        <v>0</v>
      </c>
      <c r="J3454" s="58">
        <v>0</v>
      </c>
      <c r="K3454" s="58">
        <v>0</v>
      </c>
      <c r="L3454" s="57" t="s">
        <v>7420</v>
      </c>
      <c r="M3454" s="57" t="s">
        <v>7417</v>
      </c>
      <c r="N3454" t="s">
        <v>10937</v>
      </c>
      <c r="O3454" s="1"/>
      <c r="P3454" s="1"/>
      <c r="T3454" s="2">
        <v>204</v>
      </c>
      <c r="U3454" s="2">
        <f t="shared" si="173"/>
        <v>0</v>
      </c>
    </row>
    <row r="3455" spans="1:21" ht="15" x14ac:dyDescent="0.25">
      <c r="A3455" s="49" t="s">
        <v>7104</v>
      </c>
      <c r="B3455" s="52" t="s">
        <v>6908</v>
      </c>
      <c r="C3455" s="52" t="s">
        <v>6909</v>
      </c>
      <c r="D3455" s="57" t="s">
        <v>7407</v>
      </c>
      <c r="E3455" s="53">
        <v>144</v>
      </c>
      <c r="F3455" s="54">
        <v>884542.41993600002</v>
      </c>
      <c r="G3455" s="42">
        <f t="shared" si="172"/>
        <v>34.020862305230771</v>
      </c>
      <c r="H3455" s="43">
        <f t="shared" si="171"/>
        <v>6142.655694</v>
      </c>
      <c r="I3455" s="57">
        <v>0</v>
      </c>
      <c r="J3455" s="58">
        <v>0</v>
      </c>
      <c r="K3455" s="58">
        <v>0</v>
      </c>
      <c r="L3455" s="57" t="s">
        <v>7420</v>
      </c>
      <c r="M3455" s="57" t="s">
        <v>7417</v>
      </c>
      <c r="N3455" t="s">
        <v>10937</v>
      </c>
      <c r="O3455" s="1"/>
      <c r="P3455" s="1"/>
      <c r="T3455" s="2">
        <v>144</v>
      </c>
      <c r="U3455" s="2">
        <f t="shared" si="173"/>
        <v>0</v>
      </c>
    </row>
    <row r="3456" spans="1:21" ht="15" x14ac:dyDescent="0.25">
      <c r="A3456" s="49" t="s">
        <v>7104</v>
      </c>
      <c r="B3456" s="52" t="s">
        <v>6910</v>
      </c>
      <c r="C3456" s="52" t="s">
        <v>6911</v>
      </c>
      <c r="D3456" s="57" t="s">
        <v>7407</v>
      </c>
      <c r="E3456" s="53">
        <v>28</v>
      </c>
      <c r="F3456" s="54">
        <v>807245.12</v>
      </c>
      <c r="G3456" s="42">
        <f t="shared" si="172"/>
        <v>31.047889230769229</v>
      </c>
      <c r="H3456" s="43">
        <f t="shared" si="171"/>
        <v>28830.182857142856</v>
      </c>
      <c r="I3456" s="57">
        <v>0</v>
      </c>
      <c r="J3456" s="58">
        <v>0</v>
      </c>
      <c r="K3456" s="58">
        <v>0</v>
      </c>
      <c r="L3456" s="57" t="s">
        <v>7420</v>
      </c>
      <c r="M3456" s="57" t="s">
        <v>7417</v>
      </c>
      <c r="N3456" t="s">
        <v>10937</v>
      </c>
      <c r="O3456" s="1"/>
      <c r="P3456" s="1"/>
      <c r="T3456" s="2">
        <v>28</v>
      </c>
      <c r="U3456" s="2">
        <f t="shared" si="173"/>
        <v>0</v>
      </c>
    </row>
    <row r="3457" spans="1:21" ht="15" x14ac:dyDescent="0.25">
      <c r="A3457" s="49" t="s">
        <v>7104</v>
      </c>
      <c r="B3457" s="52" t="s">
        <v>6912</v>
      </c>
      <c r="C3457" s="52" t="s">
        <v>6913</v>
      </c>
      <c r="D3457" s="57" t="s">
        <v>7407</v>
      </c>
      <c r="E3457" s="53">
        <v>45</v>
      </c>
      <c r="F3457" s="54">
        <v>1323023.7678832118</v>
      </c>
      <c r="G3457" s="42">
        <f t="shared" si="172"/>
        <v>50.885529533969688</v>
      </c>
      <c r="H3457" s="43">
        <f t="shared" si="171"/>
        <v>29400.528175182484</v>
      </c>
      <c r="I3457" s="57">
        <v>0</v>
      </c>
      <c r="J3457" s="58">
        <v>0</v>
      </c>
      <c r="K3457" s="58">
        <v>0</v>
      </c>
      <c r="L3457" s="57" t="s">
        <v>7419</v>
      </c>
      <c r="M3457" s="57"/>
      <c r="N3457" t="s">
        <v>10939</v>
      </c>
      <c r="O3457" s="1"/>
      <c r="P3457" s="1"/>
      <c r="Q3457" s="1"/>
      <c r="R3457" s="1"/>
      <c r="S3457" s="1"/>
      <c r="T3457" s="2">
        <v>45</v>
      </c>
      <c r="U3457" s="2">
        <f t="shared" si="173"/>
        <v>0</v>
      </c>
    </row>
    <row r="3458" spans="1:21" ht="15" x14ac:dyDescent="0.25">
      <c r="A3458" s="49" t="s">
        <v>7104</v>
      </c>
      <c r="B3458" s="52" t="s">
        <v>6914</v>
      </c>
      <c r="C3458" s="52" t="s">
        <v>6915</v>
      </c>
      <c r="D3458" s="57" t="s">
        <v>7407</v>
      </c>
      <c r="E3458" s="53">
        <v>90</v>
      </c>
      <c r="F3458" s="54">
        <v>2565002.6449781661</v>
      </c>
      <c r="G3458" s="42">
        <f t="shared" si="172"/>
        <v>98.653947883775615</v>
      </c>
      <c r="H3458" s="43">
        <f t="shared" si="171"/>
        <v>28500.02938864629</v>
      </c>
      <c r="I3458" s="57">
        <v>0</v>
      </c>
      <c r="J3458" s="58">
        <v>0</v>
      </c>
      <c r="K3458" s="58">
        <v>0</v>
      </c>
      <c r="L3458" s="57" t="s">
        <v>7419</v>
      </c>
      <c r="M3458" s="57"/>
      <c r="N3458" t="s">
        <v>10939</v>
      </c>
      <c r="O3458" s="1"/>
      <c r="P3458" s="1"/>
      <c r="Q3458" s="1"/>
      <c r="R3458" s="1"/>
      <c r="S3458" s="1"/>
      <c r="T3458" s="2">
        <v>90</v>
      </c>
      <c r="U3458" s="2">
        <f t="shared" si="173"/>
        <v>0</v>
      </c>
    </row>
    <row r="3459" spans="1:21" ht="15" x14ac:dyDescent="0.25">
      <c r="A3459" s="49" t="s">
        <v>7104</v>
      </c>
      <c r="B3459" s="52" t="s">
        <v>6916</v>
      </c>
      <c r="C3459" s="52" t="s">
        <v>6917</v>
      </c>
      <c r="D3459" s="57" t="s">
        <v>7407</v>
      </c>
      <c r="E3459" s="53">
        <v>2067</v>
      </c>
      <c r="F3459" s="54">
        <v>17238342.88466255</v>
      </c>
      <c r="G3459" s="42">
        <f t="shared" si="172"/>
        <v>663.01318787163655</v>
      </c>
      <c r="H3459" s="43">
        <f t="shared" si="171"/>
        <v>8339.7885266872527</v>
      </c>
      <c r="I3459" s="57">
        <v>0</v>
      </c>
      <c r="J3459" s="58">
        <v>0</v>
      </c>
      <c r="K3459" s="58">
        <v>0</v>
      </c>
      <c r="L3459" s="57" t="s">
        <v>7419</v>
      </c>
      <c r="M3459" s="57"/>
      <c r="N3459" t="s">
        <v>10939</v>
      </c>
      <c r="O3459" s="1"/>
      <c r="P3459" s="1"/>
      <c r="Q3459" s="1"/>
      <c r="R3459" s="1"/>
      <c r="S3459" s="1"/>
      <c r="T3459" s="2">
        <v>2067</v>
      </c>
      <c r="U3459" s="2">
        <f t="shared" si="173"/>
        <v>0</v>
      </c>
    </row>
    <row r="3460" spans="1:21" ht="15" x14ac:dyDescent="0.25">
      <c r="A3460" s="49" t="s">
        <v>7104</v>
      </c>
      <c r="B3460" s="52" t="s">
        <v>6918</v>
      </c>
      <c r="C3460" s="52" t="s">
        <v>6919</v>
      </c>
      <c r="D3460" s="57" t="s">
        <v>7407</v>
      </c>
      <c r="E3460" s="53">
        <v>272</v>
      </c>
      <c r="F3460" s="54">
        <v>7814891.7104761899</v>
      </c>
      <c r="G3460" s="42">
        <f t="shared" si="172"/>
        <v>300.57275809523804</v>
      </c>
      <c r="H3460" s="43">
        <f t="shared" si="171"/>
        <v>28731.219523809523</v>
      </c>
      <c r="I3460" s="57">
        <v>0</v>
      </c>
      <c r="J3460" s="58">
        <v>0</v>
      </c>
      <c r="K3460" s="58">
        <v>0</v>
      </c>
      <c r="L3460" s="57" t="s">
        <v>7419</v>
      </c>
      <c r="M3460" s="57"/>
      <c r="N3460" t="s">
        <v>10939</v>
      </c>
      <c r="O3460" s="1"/>
      <c r="P3460" s="1"/>
      <c r="Q3460" s="1"/>
      <c r="R3460" s="1"/>
      <c r="S3460" s="1"/>
      <c r="T3460" s="2">
        <v>272</v>
      </c>
      <c r="U3460" s="2">
        <f t="shared" si="173"/>
        <v>0</v>
      </c>
    </row>
    <row r="3461" spans="1:21" ht="15" x14ac:dyDescent="0.25">
      <c r="A3461" s="49" t="s">
        <v>7104</v>
      </c>
      <c r="B3461" s="52" t="s">
        <v>6920</v>
      </c>
      <c r="C3461" s="52" t="s">
        <v>6921</v>
      </c>
      <c r="D3461" s="57" t="s">
        <v>7407</v>
      </c>
      <c r="E3461" s="53">
        <v>118</v>
      </c>
      <c r="F3461" s="54">
        <v>2848712.61</v>
      </c>
      <c r="G3461" s="42">
        <f t="shared" si="172"/>
        <v>109.56586961538461</v>
      </c>
      <c r="H3461" s="43">
        <f t="shared" ref="H3461:H3524" si="174">IFERROR(F3461/E3461,0)</f>
        <v>24141.632288135592</v>
      </c>
      <c r="I3461" s="57">
        <v>0</v>
      </c>
      <c r="J3461" s="58">
        <v>0</v>
      </c>
      <c r="K3461" s="58">
        <v>0</v>
      </c>
      <c r="L3461" s="57" t="s">
        <v>7420</v>
      </c>
      <c r="M3461" s="57" t="s">
        <v>7417</v>
      </c>
      <c r="N3461" t="s">
        <v>10937</v>
      </c>
      <c r="O3461" s="1"/>
      <c r="P3461" s="1"/>
      <c r="T3461" s="2">
        <v>118</v>
      </c>
      <c r="U3461" s="2">
        <f t="shared" si="173"/>
        <v>0</v>
      </c>
    </row>
    <row r="3462" spans="1:21" ht="15" x14ac:dyDescent="0.25">
      <c r="A3462" s="49" t="s">
        <v>7104</v>
      </c>
      <c r="B3462" s="52" t="s">
        <v>6922</v>
      </c>
      <c r="C3462" s="52" t="s">
        <v>6923</v>
      </c>
      <c r="D3462" s="57" t="s">
        <v>7407</v>
      </c>
      <c r="E3462" s="53">
        <v>10</v>
      </c>
      <c r="F3462" s="54">
        <v>452745.12941176468</v>
      </c>
      <c r="G3462" s="42">
        <f t="shared" ref="G3462:G3525" si="175">+F3462/$G$1</f>
        <v>17.413274208144795</v>
      </c>
      <c r="H3462" s="43">
        <f t="shared" si="174"/>
        <v>45274.512941176465</v>
      </c>
      <c r="I3462" s="57">
        <v>0</v>
      </c>
      <c r="J3462" s="58">
        <v>0</v>
      </c>
      <c r="K3462" s="58">
        <v>0</v>
      </c>
      <c r="L3462" s="57" t="s">
        <v>7419</v>
      </c>
      <c r="M3462" s="57"/>
      <c r="N3462" t="s">
        <v>10939</v>
      </c>
      <c r="O3462" s="1"/>
      <c r="P3462" s="1"/>
      <c r="Q3462" s="1"/>
      <c r="R3462" s="1"/>
      <c r="S3462" s="1"/>
      <c r="T3462" s="2">
        <v>10</v>
      </c>
      <c r="U3462" s="2">
        <f t="shared" ref="U3462:U3525" si="176">+E3462-T3462</f>
        <v>0</v>
      </c>
    </row>
    <row r="3463" spans="1:21" ht="15" x14ac:dyDescent="0.25">
      <c r="A3463" s="49" t="s">
        <v>7104</v>
      </c>
      <c r="B3463" s="52" t="s">
        <v>6924</v>
      </c>
      <c r="C3463" s="52" t="s">
        <v>6925</v>
      </c>
      <c r="D3463" s="57" t="s">
        <v>7407</v>
      </c>
      <c r="E3463" s="53">
        <v>88</v>
      </c>
      <c r="F3463" s="54">
        <v>56407.930039999999</v>
      </c>
      <c r="G3463" s="42">
        <f t="shared" si="175"/>
        <v>2.1695357707692309</v>
      </c>
      <c r="H3463" s="43">
        <f t="shared" si="174"/>
        <v>640.99920499999996</v>
      </c>
      <c r="I3463" s="57">
        <v>0</v>
      </c>
      <c r="J3463" s="58">
        <v>0</v>
      </c>
      <c r="K3463" s="58">
        <v>0</v>
      </c>
      <c r="L3463" s="57" t="s">
        <v>7420</v>
      </c>
      <c r="M3463" s="57" t="s">
        <v>7417</v>
      </c>
      <c r="N3463" t="s">
        <v>10937</v>
      </c>
      <c r="O3463" s="1"/>
      <c r="P3463" s="1"/>
      <c r="T3463" s="2">
        <v>88</v>
      </c>
      <c r="U3463" s="2">
        <f t="shared" si="176"/>
        <v>0</v>
      </c>
    </row>
    <row r="3464" spans="1:21" ht="15" x14ac:dyDescent="0.25">
      <c r="A3464" s="49" t="s">
        <v>7104</v>
      </c>
      <c r="B3464" s="52" t="s">
        <v>6926</v>
      </c>
      <c r="C3464" s="52" t="s">
        <v>6927</v>
      </c>
      <c r="D3464" s="57" t="s">
        <v>7407</v>
      </c>
      <c r="E3464" s="53">
        <v>263</v>
      </c>
      <c r="F3464" s="54">
        <v>21454395.43</v>
      </c>
      <c r="G3464" s="42">
        <f t="shared" si="175"/>
        <v>825.16905499999996</v>
      </c>
      <c r="H3464" s="43">
        <f t="shared" si="174"/>
        <v>81575.648022813693</v>
      </c>
      <c r="I3464" s="57">
        <v>0</v>
      </c>
      <c r="J3464" s="58">
        <v>0</v>
      </c>
      <c r="K3464" s="58">
        <v>0</v>
      </c>
      <c r="L3464" s="57" t="s">
        <v>7420</v>
      </c>
      <c r="M3464" s="57" t="s">
        <v>7417</v>
      </c>
      <c r="N3464" t="s">
        <v>10937</v>
      </c>
      <c r="O3464" s="1"/>
      <c r="P3464" s="1"/>
      <c r="T3464" s="2">
        <v>263</v>
      </c>
      <c r="U3464" s="2">
        <f t="shared" si="176"/>
        <v>0</v>
      </c>
    </row>
    <row r="3465" spans="1:21" ht="15" x14ac:dyDescent="0.25">
      <c r="A3465" s="49" t="s">
        <v>7104</v>
      </c>
      <c r="B3465" s="52" t="s">
        <v>6928</v>
      </c>
      <c r="C3465" s="52" t="s">
        <v>6929</v>
      </c>
      <c r="D3465" s="57" t="s">
        <v>7407</v>
      </c>
      <c r="E3465" s="53">
        <v>919</v>
      </c>
      <c r="F3465" s="54">
        <v>15228609.470000001</v>
      </c>
      <c r="G3465" s="42">
        <f t="shared" si="175"/>
        <v>585.71574884615393</v>
      </c>
      <c r="H3465" s="43">
        <f t="shared" si="174"/>
        <v>16570.848171926009</v>
      </c>
      <c r="I3465" s="57">
        <v>0</v>
      </c>
      <c r="J3465" s="58">
        <v>0</v>
      </c>
      <c r="K3465" s="58">
        <v>0</v>
      </c>
      <c r="L3465" s="57" t="s">
        <v>7420</v>
      </c>
      <c r="M3465" s="57" t="s">
        <v>7417</v>
      </c>
      <c r="N3465" t="s">
        <v>10937</v>
      </c>
      <c r="O3465" s="1"/>
      <c r="P3465" s="1"/>
      <c r="T3465" s="2">
        <v>919</v>
      </c>
      <c r="U3465" s="2">
        <f t="shared" si="176"/>
        <v>0</v>
      </c>
    </row>
    <row r="3466" spans="1:21" ht="15" x14ac:dyDescent="0.25">
      <c r="A3466" s="49" t="s">
        <v>7104</v>
      </c>
      <c r="B3466" s="52" t="s">
        <v>6930</v>
      </c>
      <c r="C3466" s="52" t="s">
        <v>6931</v>
      </c>
      <c r="D3466" s="57" t="s">
        <v>7407</v>
      </c>
      <c r="E3466" s="53">
        <v>383</v>
      </c>
      <c r="F3466" s="54">
        <v>11159760.27471354</v>
      </c>
      <c r="G3466" s="42">
        <f t="shared" si="175"/>
        <v>429.22154902744387</v>
      </c>
      <c r="H3466" s="43">
        <f t="shared" si="174"/>
        <v>29137.75528645833</v>
      </c>
      <c r="I3466" s="57">
        <v>0</v>
      </c>
      <c r="J3466" s="58">
        <v>0</v>
      </c>
      <c r="K3466" s="58">
        <v>0</v>
      </c>
      <c r="L3466" s="57" t="s">
        <v>7419</v>
      </c>
      <c r="M3466" s="57"/>
      <c r="N3466" t="s">
        <v>10939</v>
      </c>
      <c r="O3466" s="1"/>
      <c r="P3466" s="1"/>
      <c r="Q3466" s="1"/>
      <c r="R3466" s="1"/>
      <c r="S3466" s="1"/>
      <c r="T3466" s="2">
        <v>383</v>
      </c>
      <c r="U3466" s="2">
        <f t="shared" si="176"/>
        <v>0</v>
      </c>
    </row>
    <row r="3467" spans="1:21" ht="15" x14ac:dyDescent="0.25">
      <c r="A3467" s="49" t="s">
        <v>7104</v>
      </c>
      <c r="B3467" s="52" t="s">
        <v>6932</v>
      </c>
      <c r="C3467" s="52" t="s">
        <v>6933</v>
      </c>
      <c r="D3467" s="57" t="s">
        <v>7407</v>
      </c>
      <c r="E3467" s="53">
        <v>451</v>
      </c>
      <c r="F3467" s="54">
        <v>15112563.8257</v>
      </c>
      <c r="G3467" s="42">
        <f t="shared" si="175"/>
        <v>581.25245483461538</v>
      </c>
      <c r="H3467" s="43">
        <f t="shared" si="174"/>
        <v>33509.010699999999</v>
      </c>
      <c r="I3467" s="57">
        <v>0</v>
      </c>
      <c r="J3467" s="58">
        <v>0</v>
      </c>
      <c r="K3467" s="58">
        <v>0</v>
      </c>
      <c r="L3467" s="57" t="s">
        <v>7419</v>
      </c>
      <c r="M3467" s="57"/>
      <c r="N3467" t="s">
        <v>10939</v>
      </c>
      <c r="O3467" s="1"/>
      <c r="P3467" s="1"/>
      <c r="Q3467" s="1"/>
      <c r="R3467" s="1"/>
      <c r="S3467" s="1"/>
      <c r="T3467" s="2">
        <v>451</v>
      </c>
      <c r="U3467" s="2">
        <f t="shared" si="176"/>
        <v>0</v>
      </c>
    </row>
    <row r="3468" spans="1:21" ht="15" x14ac:dyDescent="0.25">
      <c r="A3468" s="49" t="s">
        <v>7104</v>
      </c>
      <c r="B3468" s="52" t="s">
        <v>6934</v>
      </c>
      <c r="C3468" s="52" t="s">
        <v>6935</v>
      </c>
      <c r="D3468" s="57" t="s">
        <v>7382</v>
      </c>
      <c r="E3468" s="53">
        <v>446</v>
      </c>
      <c r="F3468" s="54">
        <v>25450222.369844019</v>
      </c>
      <c r="G3468" s="42">
        <f t="shared" si="175"/>
        <v>978.85470653246227</v>
      </c>
      <c r="H3468" s="43">
        <f t="shared" si="174"/>
        <v>57063.278856152509</v>
      </c>
      <c r="I3468" s="57"/>
      <c r="J3468" s="58">
        <v>8</v>
      </c>
      <c r="K3468" s="58">
        <v>456506.23084922007</v>
      </c>
      <c r="L3468" s="57" t="s">
        <v>7419</v>
      </c>
      <c r="M3468" s="57"/>
      <c r="N3468" t="s">
        <v>10939</v>
      </c>
      <c r="O3468" s="1"/>
      <c r="P3468" s="1"/>
      <c r="T3468" s="2">
        <v>446</v>
      </c>
      <c r="U3468" s="2">
        <f t="shared" si="176"/>
        <v>0</v>
      </c>
    </row>
    <row r="3469" spans="1:21" ht="15" x14ac:dyDescent="0.25">
      <c r="A3469" s="49" t="s">
        <v>7104</v>
      </c>
      <c r="B3469" s="52" t="s">
        <v>6936</v>
      </c>
      <c r="C3469" s="52" t="s">
        <v>6937</v>
      </c>
      <c r="D3469" s="57" t="s">
        <v>7382</v>
      </c>
      <c r="E3469" s="53">
        <v>250</v>
      </c>
      <c r="F3469" s="54">
        <v>4134205.98</v>
      </c>
      <c r="G3469" s="42">
        <f t="shared" si="175"/>
        <v>159.0079223076923</v>
      </c>
      <c r="H3469" s="43">
        <f t="shared" si="174"/>
        <v>16536.823919999999</v>
      </c>
      <c r="I3469" s="57" t="s">
        <v>7396</v>
      </c>
      <c r="J3469" s="58">
        <v>250</v>
      </c>
      <c r="K3469" s="58">
        <v>4134205.9799999995</v>
      </c>
      <c r="L3469" s="57" t="s">
        <v>7420</v>
      </c>
      <c r="M3469" s="57" t="s">
        <v>7416</v>
      </c>
      <c r="N3469" t="s">
        <v>10937</v>
      </c>
      <c r="O3469" s="1"/>
      <c r="P3469" s="1"/>
      <c r="T3469" s="2">
        <v>250</v>
      </c>
      <c r="U3469" s="2">
        <f t="shared" si="176"/>
        <v>0</v>
      </c>
    </row>
    <row r="3470" spans="1:21" ht="15" x14ac:dyDescent="0.25">
      <c r="A3470" s="49" t="s">
        <v>7104</v>
      </c>
      <c r="B3470" s="52" t="s">
        <v>6938</v>
      </c>
      <c r="C3470" s="52" t="s">
        <v>6939</v>
      </c>
      <c r="D3470" s="57" t="s">
        <v>7407</v>
      </c>
      <c r="E3470" s="53">
        <v>327</v>
      </c>
      <c r="F3470" s="54">
        <v>23181156.879999999</v>
      </c>
      <c r="G3470" s="42">
        <f t="shared" si="175"/>
        <v>891.58295692307684</v>
      </c>
      <c r="H3470" s="43">
        <f t="shared" si="174"/>
        <v>70890.388012232419</v>
      </c>
      <c r="I3470" s="57">
        <v>0</v>
      </c>
      <c r="J3470" s="58">
        <v>0</v>
      </c>
      <c r="K3470" s="58">
        <v>0</v>
      </c>
      <c r="L3470" s="57" t="s">
        <v>7420</v>
      </c>
      <c r="M3470" s="57" t="s">
        <v>7417</v>
      </c>
      <c r="N3470" t="s">
        <v>10937</v>
      </c>
      <c r="O3470" s="1"/>
      <c r="P3470" s="1"/>
      <c r="T3470" s="2">
        <v>327</v>
      </c>
      <c r="U3470" s="2">
        <f t="shared" si="176"/>
        <v>0</v>
      </c>
    </row>
    <row r="3471" spans="1:21" ht="15" x14ac:dyDescent="0.25">
      <c r="A3471" s="49" t="s">
        <v>7104</v>
      </c>
      <c r="B3471" s="52" t="s">
        <v>6940</v>
      </c>
      <c r="C3471" s="52" t="s">
        <v>6941</v>
      </c>
      <c r="D3471" s="57" t="s">
        <v>7382</v>
      </c>
      <c r="E3471" s="53">
        <v>106</v>
      </c>
      <c r="F3471" s="54">
        <v>3600913.8399979998</v>
      </c>
      <c r="G3471" s="42">
        <f t="shared" si="175"/>
        <v>138.49668615376922</v>
      </c>
      <c r="H3471" s="43">
        <f t="shared" si="174"/>
        <v>33970.885282999996</v>
      </c>
      <c r="I3471" s="57" t="s">
        <v>7396</v>
      </c>
      <c r="J3471" s="58">
        <v>106</v>
      </c>
      <c r="K3471" s="58">
        <v>3600913.8399980003</v>
      </c>
      <c r="L3471" s="57" t="s">
        <v>7420</v>
      </c>
      <c r="M3471" s="57" t="s">
        <v>7416</v>
      </c>
      <c r="N3471" t="s">
        <v>10937</v>
      </c>
      <c r="O3471" s="1"/>
      <c r="P3471" s="1"/>
      <c r="T3471" s="2">
        <v>106</v>
      </c>
      <c r="U3471" s="2">
        <f t="shared" si="176"/>
        <v>0</v>
      </c>
    </row>
    <row r="3472" spans="1:21" ht="15" x14ac:dyDescent="0.25">
      <c r="A3472" s="49" t="s">
        <v>7104</v>
      </c>
      <c r="B3472" s="52" t="s">
        <v>6942</v>
      </c>
      <c r="C3472" s="52" t="s">
        <v>6943</v>
      </c>
      <c r="D3472" s="57" t="s">
        <v>7407</v>
      </c>
      <c r="E3472" s="53">
        <v>35</v>
      </c>
      <c r="F3472" s="54">
        <v>674792.87494183297</v>
      </c>
      <c r="G3472" s="42">
        <f t="shared" si="175"/>
        <v>25.953572113147423</v>
      </c>
      <c r="H3472" s="43">
        <f t="shared" si="174"/>
        <v>19279.796426909514</v>
      </c>
      <c r="I3472" s="57">
        <v>0</v>
      </c>
      <c r="J3472" s="58">
        <v>0</v>
      </c>
      <c r="K3472" s="58">
        <v>0</v>
      </c>
      <c r="L3472" s="57" t="s">
        <v>7419</v>
      </c>
      <c r="M3472" s="57"/>
      <c r="N3472" t="s">
        <v>10939</v>
      </c>
      <c r="O3472" s="3">
        <v>695995.37280000001</v>
      </c>
      <c r="P3472" s="3">
        <f t="shared" ref="P3472:P3474" si="177">+O3472*$P$3%</f>
        <v>482.74803463378646</v>
      </c>
      <c r="Q3472" s="3">
        <f t="shared" ref="Q3472:Q3474" si="178">+O3472-H3472-P3472</f>
        <v>676232.82833845669</v>
      </c>
      <c r="R3472" s="1"/>
      <c r="S3472" s="1"/>
      <c r="T3472" s="2">
        <v>35</v>
      </c>
      <c r="U3472" s="2">
        <f t="shared" si="176"/>
        <v>0</v>
      </c>
    </row>
    <row r="3473" spans="1:21" ht="15" x14ac:dyDescent="0.25">
      <c r="A3473" s="49" t="s">
        <v>7104</v>
      </c>
      <c r="B3473" s="52" t="s">
        <v>6944</v>
      </c>
      <c r="C3473" s="52" t="s">
        <v>6945</v>
      </c>
      <c r="D3473" s="57" t="s">
        <v>7382</v>
      </c>
      <c r="E3473" s="53">
        <v>24</v>
      </c>
      <c r="F3473" s="54">
        <v>218433.15291449</v>
      </c>
      <c r="G3473" s="42">
        <f t="shared" si="175"/>
        <v>8.4012751120957692</v>
      </c>
      <c r="H3473" s="43">
        <f t="shared" si="174"/>
        <v>9101.3813714370826</v>
      </c>
      <c r="I3473" s="57" t="s">
        <v>7396</v>
      </c>
      <c r="J3473" s="58">
        <v>74</v>
      </c>
      <c r="K3473" s="58">
        <v>1498336.3299819999</v>
      </c>
      <c r="L3473" s="57" t="s">
        <v>7419</v>
      </c>
      <c r="M3473" s="57"/>
      <c r="N3473" t="s">
        <v>10939</v>
      </c>
      <c r="O3473" s="3">
        <v>127739.01</v>
      </c>
      <c r="P3473" s="3">
        <f t="shared" si="177"/>
        <v>88.600813214437494</v>
      </c>
      <c r="Q3473" s="3">
        <f t="shared" si="178"/>
        <v>118549.02781534848</v>
      </c>
      <c r="T3473" s="2">
        <v>24</v>
      </c>
      <c r="U3473" s="2">
        <f t="shared" si="176"/>
        <v>0</v>
      </c>
    </row>
    <row r="3474" spans="1:21" ht="15" x14ac:dyDescent="0.25">
      <c r="A3474" s="49" t="s">
        <v>7104</v>
      </c>
      <c r="B3474" s="52" t="s">
        <v>6946</v>
      </c>
      <c r="C3474" s="52" t="s">
        <v>6947</v>
      </c>
      <c r="D3474" s="57" t="s">
        <v>7382</v>
      </c>
      <c r="E3474" s="53">
        <v>26</v>
      </c>
      <c r="F3474" s="54">
        <v>653756.72931520396</v>
      </c>
      <c r="G3474" s="42">
        <f t="shared" si="175"/>
        <v>25.144489589046305</v>
      </c>
      <c r="H3474" s="43">
        <f t="shared" si="174"/>
        <v>25144.489589046305</v>
      </c>
      <c r="I3474" s="57" t="s">
        <v>7396</v>
      </c>
      <c r="J3474" s="58">
        <v>26</v>
      </c>
      <c r="K3474" s="58">
        <v>582781.24000200001</v>
      </c>
      <c r="L3474" s="57" t="s">
        <v>7419</v>
      </c>
      <c r="M3474" s="57"/>
      <c r="N3474" t="s">
        <v>10939</v>
      </c>
      <c r="O3474" s="3">
        <v>371651.28</v>
      </c>
      <c r="P3474" s="3">
        <f t="shared" si="177"/>
        <v>257.78034165277006</v>
      </c>
      <c r="Q3474" s="3">
        <f t="shared" si="178"/>
        <v>346249.010069301</v>
      </c>
      <c r="T3474" s="2">
        <v>26</v>
      </c>
      <c r="U3474" s="2">
        <f t="shared" si="176"/>
        <v>0</v>
      </c>
    </row>
    <row r="3475" spans="1:21" ht="15" x14ac:dyDescent="0.25">
      <c r="A3475" s="49" t="s">
        <v>7104</v>
      </c>
      <c r="B3475" s="52" t="s">
        <v>6948</v>
      </c>
      <c r="C3475" s="52" t="s">
        <v>6949</v>
      </c>
      <c r="D3475" s="57" t="s">
        <v>7407</v>
      </c>
      <c r="E3475" s="53">
        <v>129</v>
      </c>
      <c r="F3475" s="54">
        <v>6783630.5499999998</v>
      </c>
      <c r="G3475" s="42">
        <f t="shared" si="175"/>
        <v>260.90886730769228</v>
      </c>
      <c r="H3475" s="43">
        <f t="shared" si="174"/>
        <v>52586.283333333333</v>
      </c>
      <c r="I3475" s="57">
        <v>0</v>
      </c>
      <c r="J3475" s="58">
        <v>0</v>
      </c>
      <c r="K3475" s="58">
        <v>0</v>
      </c>
      <c r="L3475" s="57" t="s">
        <v>7420</v>
      </c>
      <c r="M3475" s="57" t="s">
        <v>7417</v>
      </c>
      <c r="N3475" t="s">
        <v>10937</v>
      </c>
      <c r="O3475" s="1"/>
      <c r="P3475" s="1"/>
      <c r="T3475" s="2">
        <v>129</v>
      </c>
      <c r="U3475" s="2">
        <f t="shared" si="176"/>
        <v>0</v>
      </c>
    </row>
    <row r="3476" spans="1:21" ht="15" x14ac:dyDescent="0.25">
      <c r="A3476" s="49" t="s">
        <v>7104</v>
      </c>
      <c r="B3476" s="52" t="s">
        <v>6950</v>
      </c>
      <c r="C3476" s="52" t="s">
        <v>6951</v>
      </c>
      <c r="D3476" s="57" t="s">
        <v>7407</v>
      </c>
      <c r="E3476" s="53">
        <v>249</v>
      </c>
      <c r="F3476" s="54">
        <v>2901433.4875749536</v>
      </c>
      <c r="G3476" s="42">
        <f t="shared" si="175"/>
        <v>111.59359567595975</v>
      </c>
      <c r="H3476" s="43">
        <f t="shared" si="174"/>
        <v>11652.34332359419</v>
      </c>
      <c r="I3476" s="57">
        <v>0</v>
      </c>
      <c r="J3476" s="58">
        <v>0</v>
      </c>
      <c r="K3476" s="58">
        <v>0</v>
      </c>
      <c r="L3476" s="57" t="s">
        <v>7419</v>
      </c>
      <c r="M3476" s="57"/>
      <c r="N3476" t="s">
        <v>10939</v>
      </c>
      <c r="O3476" s="3">
        <v>686025.88599999994</v>
      </c>
      <c r="P3476" s="3">
        <f t="shared" ref="P3476:P3477" si="179">+O3476*$P$3%</f>
        <v>475.83311774339717</v>
      </c>
      <c r="Q3476" s="3">
        <f t="shared" ref="Q3476:Q3477" si="180">+O3476-H3476-P3476</f>
        <v>673897.70955866238</v>
      </c>
      <c r="R3476" s="1"/>
      <c r="S3476" s="1"/>
      <c r="T3476" s="2">
        <v>249</v>
      </c>
      <c r="U3476" s="2">
        <f t="shared" si="176"/>
        <v>0</v>
      </c>
    </row>
    <row r="3477" spans="1:21" ht="15" x14ac:dyDescent="0.25">
      <c r="A3477" s="49" t="s">
        <v>7104</v>
      </c>
      <c r="B3477" s="52" t="s">
        <v>6952</v>
      </c>
      <c r="C3477" s="52" t="s">
        <v>6953</v>
      </c>
      <c r="D3477" s="57" t="s">
        <v>7407</v>
      </c>
      <c r="E3477" s="53">
        <v>993</v>
      </c>
      <c r="F3477" s="54">
        <v>11692556.049043749</v>
      </c>
      <c r="G3477" s="42">
        <f t="shared" si="175"/>
        <v>449.71369419399031</v>
      </c>
      <c r="H3477" s="43">
        <f t="shared" si="174"/>
        <v>11774.980915451912</v>
      </c>
      <c r="I3477" s="57">
        <v>0</v>
      </c>
      <c r="J3477" s="58">
        <v>0</v>
      </c>
      <c r="K3477" s="58">
        <v>0</v>
      </c>
      <c r="L3477" s="57" t="s">
        <v>7419</v>
      </c>
      <c r="M3477" s="57"/>
      <c r="N3477" t="s">
        <v>10939</v>
      </c>
      <c r="O3477" s="3">
        <v>682910.66479999991</v>
      </c>
      <c r="P3477" s="3">
        <f t="shared" si="179"/>
        <v>473.67237505670454</v>
      </c>
      <c r="Q3477" s="3">
        <f t="shared" si="180"/>
        <v>670662.01150949136</v>
      </c>
      <c r="R3477" s="1"/>
      <c r="S3477" s="1"/>
      <c r="T3477" s="2">
        <v>993</v>
      </c>
      <c r="U3477" s="2">
        <f t="shared" si="176"/>
        <v>0</v>
      </c>
    </row>
    <row r="3478" spans="1:21" ht="15" x14ac:dyDescent="0.25">
      <c r="A3478" s="49" t="s">
        <v>7104</v>
      </c>
      <c r="B3478" s="52" t="s">
        <v>6954</v>
      </c>
      <c r="C3478" s="52" t="s">
        <v>6955</v>
      </c>
      <c r="D3478" s="57" t="s">
        <v>7407</v>
      </c>
      <c r="E3478" s="53">
        <v>84</v>
      </c>
      <c r="F3478" s="54">
        <v>2276753.3223076919</v>
      </c>
      <c r="G3478" s="42">
        <f t="shared" si="175"/>
        <v>87.567435473372768</v>
      </c>
      <c r="H3478" s="43">
        <f t="shared" si="174"/>
        <v>27104.206217948715</v>
      </c>
      <c r="I3478" s="57">
        <v>0</v>
      </c>
      <c r="J3478" s="58">
        <v>0</v>
      </c>
      <c r="K3478" s="58">
        <v>0</v>
      </c>
      <c r="L3478" s="57" t="s">
        <v>7419</v>
      </c>
      <c r="M3478" s="57"/>
      <c r="N3478" t="s">
        <v>10939</v>
      </c>
      <c r="O3478" s="1"/>
      <c r="P3478" s="1"/>
      <c r="Q3478" s="1"/>
      <c r="R3478" s="1"/>
      <c r="S3478" s="1"/>
      <c r="T3478" s="2">
        <v>84</v>
      </c>
      <c r="U3478" s="2">
        <f t="shared" si="176"/>
        <v>0</v>
      </c>
    </row>
    <row r="3479" spans="1:21" ht="15" x14ac:dyDescent="0.25">
      <c r="A3479" s="49" t="s">
        <v>7104</v>
      </c>
      <c r="B3479" s="52" t="s">
        <v>6956</v>
      </c>
      <c r="C3479" s="52" t="s">
        <v>6957</v>
      </c>
      <c r="D3479" s="57" t="s">
        <v>7407</v>
      </c>
      <c r="E3479" s="53">
        <v>53</v>
      </c>
      <c r="F3479" s="54">
        <v>3158382.6999949999</v>
      </c>
      <c r="G3479" s="42">
        <f t="shared" si="175"/>
        <v>121.47625769211538</v>
      </c>
      <c r="H3479" s="43">
        <f t="shared" si="174"/>
        <v>59592.126414999999</v>
      </c>
      <c r="I3479" s="57">
        <v>0</v>
      </c>
      <c r="J3479" s="58">
        <v>0</v>
      </c>
      <c r="K3479" s="58">
        <v>0</v>
      </c>
      <c r="L3479" s="57" t="s">
        <v>7420</v>
      </c>
      <c r="M3479" s="57" t="s">
        <v>7417</v>
      </c>
      <c r="N3479" t="s">
        <v>10937</v>
      </c>
      <c r="O3479" s="1"/>
      <c r="P3479" s="1"/>
      <c r="T3479" s="2">
        <v>53</v>
      </c>
      <c r="U3479" s="2">
        <f t="shared" si="176"/>
        <v>0</v>
      </c>
    </row>
    <row r="3480" spans="1:21" ht="15" x14ac:dyDescent="0.25">
      <c r="A3480" s="49" t="s">
        <v>7104</v>
      </c>
      <c r="B3480" s="52" t="s">
        <v>6958</v>
      </c>
      <c r="C3480" s="52" t="s">
        <v>6959</v>
      </c>
      <c r="D3480" s="57" t="s">
        <v>7407</v>
      </c>
      <c r="E3480" s="53">
        <v>189</v>
      </c>
      <c r="F3480" s="54">
        <v>11163466.460034</v>
      </c>
      <c r="G3480" s="42">
        <f t="shared" si="175"/>
        <v>429.36409461669228</v>
      </c>
      <c r="H3480" s="43">
        <f t="shared" si="174"/>
        <v>59065.960105999999</v>
      </c>
      <c r="I3480" s="57">
        <v>0</v>
      </c>
      <c r="J3480" s="58">
        <v>0</v>
      </c>
      <c r="K3480" s="58">
        <v>0</v>
      </c>
      <c r="L3480" s="57" t="s">
        <v>7420</v>
      </c>
      <c r="M3480" s="57" t="s">
        <v>7417</v>
      </c>
      <c r="N3480" t="s">
        <v>10937</v>
      </c>
      <c r="O3480" s="1"/>
      <c r="P3480" s="1"/>
      <c r="T3480" s="2">
        <v>189</v>
      </c>
      <c r="U3480" s="2">
        <f t="shared" si="176"/>
        <v>0</v>
      </c>
    </row>
    <row r="3481" spans="1:21" ht="15" x14ac:dyDescent="0.25">
      <c r="A3481" s="49" t="s">
        <v>7104</v>
      </c>
      <c r="B3481" s="52" t="s">
        <v>6960</v>
      </c>
      <c r="C3481" s="52" t="s">
        <v>6961</v>
      </c>
      <c r="D3481" s="57" t="s">
        <v>7407</v>
      </c>
      <c r="E3481" s="53">
        <v>95</v>
      </c>
      <c r="F3481" s="54">
        <v>67657392.159960002</v>
      </c>
      <c r="G3481" s="42">
        <f t="shared" si="175"/>
        <v>2602.2073907676922</v>
      </c>
      <c r="H3481" s="43">
        <f t="shared" si="174"/>
        <v>712183.07536799996</v>
      </c>
      <c r="I3481" s="57">
        <v>0</v>
      </c>
      <c r="J3481" s="58">
        <v>0</v>
      </c>
      <c r="K3481" s="58">
        <v>0</v>
      </c>
      <c r="L3481" s="57" t="s">
        <v>7420</v>
      </c>
      <c r="M3481" s="57" t="s">
        <v>7417</v>
      </c>
      <c r="N3481" t="s">
        <v>10937</v>
      </c>
      <c r="O3481" s="1"/>
      <c r="P3481" s="1"/>
      <c r="T3481" s="2">
        <v>95</v>
      </c>
      <c r="U3481" s="2">
        <f t="shared" si="176"/>
        <v>0</v>
      </c>
    </row>
    <row r="3482" spans="1:21" ht="15" x14ac:dyDescent="0.25">
      <c r="A3482" s="49" t="s">
        <v>7104</v>
      </c>
      <c r="B3482" s="52" t="s">
        <v>6962</v>
      </c>
      <c r="C3482" s="52" t="s">
        <v>6963</v>
      </c>
      <c r="D3482" s="57" t="s">
        <v>7407</v>
      </c>
      <c r="E3482" s="53">
        <v>19</v>
      </c>
      <c r="F3482" s="54">
        <v>464347.640006</v>
      </c>
      <c r="G3482" s="42">
        <f t="shared" si="175"/>
        <v>17.859524615615385</v>
      </c>
      <c r="H3482" s="43">
        <f t="shared" si="174"/>
        <v>24439.349473999999</v>
      </c>
      <c r="I3482" s="57">
        <v>0</v>
      </c>
      <c r="J3482" s="58">
        <v>0</v>
      </c>
      <c r="K3482" s="58">
        <v>0</v>
      </c>
      <c r="L3482" s="57" t="s">
        <v>7420</v>
      </c>
      <c r="M3482" s="57" t="s">
        <v>7417</v>
      </c>
      <c r="N3482" t="s">
        <v>10937</v>
      </c>
      <c r="O3482" s="1"/>
      <c r="P3482" s="1"/>
      <c r="T3482" s="2">
        <v>19</v>
      </c>
      <c r="U3482" s="2">
        <f t="shared" si="176"/>
        <v>0</v>
      </c>
    </row>
    <row r="3483" spans="1:21" ht="15" x14ac:dyDescent="0.25">
      <c r="A3483" s="49" t="s">
        <v>7104</v>
      </c>
      <c r="B3483" s="52" t="s">
        <v>6964</v>
      </c>
      <c r="C3483" s="52" t="s">
        <v>6965</v>
      </c>
      <c r="D3483" s="57" t="s">
        <v>7407</v>
      </c>
      <c r="E3483" s="53">
        <v>305</v>
      </c>
      <c r="F3483" s="54">
        <v>5798876.4798499998</v>
      </c>
      <c r="G3483" s="42">
        <f t="shared" si="175"/>
        <v>223.03371076346153</v>
      </c>
      <c r="H3483" s="43">
        <f t="shared" si="174"/>
        <v>19012.709769999998</v>
      </c>
      <c r="I3483" s="57">
        <v>0</v>
      </c>
      <c r="J3483" s="58">
        <v>0</v>
      </c>
      <c r="K3483" s="58">
        <v>0</v>
      </c>
      <c r="L3483" s="57" t="s">
        <v>7420</v>
      </c>
      <c r="M3483" s="57" t="s">
        <v>7417</v>
      </c>
      <c r="N3483" t="s">
        <v>10937</v>
      </c>
      <c r="O3483" s="1"/>
      <c r="P3483" s="1"/>
      <c r="T3483" s="2">
        <v>305</v>
      </c>
      <c r="U3483" s="2">
        <f t="shared" si="176"/>
        <v>0</v>
      </c>
    </row>
    <row r="3484" spans="1:21" ht="15" x14ac:dyDescent="0.25">
      <c r="A3484" s="49" t="s">
        <v>7104</v>
      </c>
      <c r="B3484" s="52" t="s">
        <v>6966</v>
      </c>
      <c r="C3484" s="52" t="s">
        <v>6967</v>
      </c>
      <c r="D3484" s="57" t="s">
        <v>7382</v>
      </c>
      <c r="E3484" s="53">
        <v>68</v>
      </c>
      <c r="F3484" s="54">
        <v>2062560.3930291119</v>
      </c>
      <c r="G3484" s="42">
        <f t="shared" si="175"/>
        <v>79.329245885735077</v>
      </c>
      <c r="H3484" s="43">
        <f t="shared" si="174"/>
        <v>30331.770485722234</v>
      </c>
      <c r="I3484" s="57" t="s">
        <v>7397</v>
      </c>
      <c r="J3484" s="58">
        <v>0</v>
      </c>
      <c r="K3484" s="58">
        <v>0</v>
      </c>
      <c r="L3484" s="57" t="s">
        <v>7419</v>
      </c>
      <c r="M3484" s="57"/>
      <c r="N3484" t="s">
        <v>10939</v>
      </c>
      <c r="O3484" s="3">
        <v>349989.4216</v>
      </c>
      <c r="P3484" s="3">
        <f>+O3484*$P$3%</f>
        <v>242.7555010032614</v>
      </c>
      <c r="Q3484" s="3">
        <f>+O3484-H3484-P3484</f>
        <v>319414.89561327454</v>
      </c>
      <c r="T3484" s="2">
        <v>68</v>
      </c>
      <c r="U3484" s="2">
        <f t="shared" si="176"/>
        <v>0</v>
      </c>
    </row>
    <row r="3485" spans="1:21" ht="15" x14ac:dyDescent="0.25">
      <c r="A3485" s="49" t="s">
        <v>7104</v>
      </c>
      <c r="B3485" s="52" t="s">
        <v>6968</v>
      </c>
      <c r="C3485" s="52" t="s">
        <v>6969</v>
      </c>
      <c r="D3485" s="57" t="s">
        <v>7407</v>
      </c>
      <c r="E3485" s="53">
        <v>711</v>
      </c>
      <c r="F3485" s="54">
        <v>57432438.930255003</v>
      </c>
      <c r="G3485" s="42">
        <f t="shared" si="175"/>
        <v>2208.9399588559618</v>
      </c>
      <c r="H3485" s="43">
        <f t="shared" si="174"/>
        <v>80776.988650147687</v>
      </c>
      <c r="I3485" s="57">
        <v>0</v>
      </c>
      <c r="J3485" s="58">
        <v>0</v>
      </c>
      <c r="K3485" s="58">
        <v>0</v>
      </c>
      <c r="L3485" s="57" t="s">
        <v>7420</v>
      </c>
      <c r="M3485" s="57" t="s">
        <v>7417</v>
      </c>
      <c r="N3485" t="s">
        <v>10937</v>
      </c>
      <c r="O3485" s="1"/>
      <c r="P3485" s="1"/>
      <c r="T3485" s="2">
        <v>711</v>
      </c>
      <c r="U3485" s="2">
        <f t="shared" si="176"/>
        <v>0</v>
      </c>
    </row>
    <row r="3486" spans="1:21" ht="15" x14ac:dyDescent="0.25">
      <c r="A3486" s="49" t="s">
        <v>7104</v>
      </c>
      <c r="B3486" s="52" t="s">
        <v>6970</v>
      </c>
      <c r="C3486" s="52" t="s">
        <v>6971</v>
      </c>
      <c r="D3486" s="57" t="s">
        <v>7407</v>
      </c>
      <c r="E3486" s="53">
        <v>13</v>
      </c>
      <c r="F3486" s="54">
        <v>1590183.7700060001</v>
      </c>
      <c r="G3486" s="42">
        <f t="shared" si="175"/>
        <v>61.160914231</v>
      </c>
      <c r="H3486" s="43">
        <f t="shared" si="174"/>
        <v>122321.828462</v>
      </c>
      <c r="I3486" s="57">
        <v>0</v>
      </c>
      <c r="J3486" s="58">
        <v>0</v>
      </c>
      <c r="K3486" s="58">
        <v>0</v>
      </c>
      <c r="L3486" s="57" t="s">
        <v>7420</v>
      </c>
      <c r="M3486" s="57" t="s">
        <v>7417</v>
      </c>
      <c r="N3486" t="s">
        <v>10937</v>
      </c>
      <c r="O3486" s="1"/>
      <c r="P3486" s="1"/>
      <c r="T3486" s="2">
        <v>13</v>
      </c>
      <c r="U3486" s="2">
        <f t="shared" si="176"/>
        <v>0</v>
      </c>
    </row>
    <row r="3487" spans="1:21" ht="15" x14ac:dyDescent="0.25">
      <c r="A3487" s="49" t="s">
        <v>7104</v>
      </c>
      <c r="B3487" s="52" t="s">
        <v>6972</v>
      </c>
      <c r="C3487" s="52" t="s">
        <v>6973</v>
      </c>
      <c r="D3487" s="57" t="s">
        <v>7382</v>
      </c>
      <c r="E3487" s="53">
        <v>76</v>
      </c>
      <c r="F3487" s="54">
        <v>0</v>
      </c>
      <c r="G3487" s="42">
        <f t="shared" si="175"/>
        <v>0</v>
      </c>
      <c r="H3487" s="43">
        <f t="shared" si="174"/>
        <v>0</v>
      </c>
      <c r="I3487" s="57" t="s">
        <v>7397</v>
      </c>
      <c r="J3487" s="58">
        <v>0</v>
      </c>
      <c r="K3487" s="58">
        <v>0</v>
      </c>
      <c r="L3487" s="57" t="s">
        <v>7419</v>
      </c>
      <c r="M3487" s="57"/>
      <c r="N3487" t="s">
        <v>10939</v>
      </c>
      <c r="O3487" s="3">
        <v>104360.00000000001</v>
      </c>
      <c r="P3487" s="3">
        <f>+O3487*$P$3%</f>
        <v>72.3849422902111</v>
      </c>
      <c r="Q3487" s="3">
        <f>+O3487-H3487-P3487</f>
        <v>104287.6150577098</v>
      </c>
      <c r="T3487" s="2">
        <v>76</v>
      </c>
      <c r="U3487" s="2">
        <f t="shared" si="176"/>
        <v>0</v>
      </c>
    </row>
    <row r="3488" spans="1:21" ht="15" x14ac:dyDescent="0.25">
      <c r="A3488" s="49" t="s">
        <v>7104</v>
      </c>
      <c r="B3488" s="52" t="s">
        <v>6974</v>
      </c>
      <c r="C3488" s="52" t="s">
        <v>6975</v>
      </c>
      <c r="D3488" s="57" t="s">
        <v>7407</v>
      </c>
      <c r="E3488" s="53">
        <v>10</v>
      </c>
      <c r="F3488" s="54">
        <v>435024.23</v>
      </c>
      <c r="G3488" s="42">
        <f t="shared" si="175"/>
        <v>16.731701153846153</v>
      </c>
      <c r="H3488" s="43">
        <f t="shared" si="174"/>
        <v>43502.422999999995</v>
      </c>
      <c r="I3488" s="57">
        <v>0</v>
      </c>
      <c r="J3488" s="58">
        <v>0</v>
      </c>
      <c r="K3488" s="58">
        <v>0</v>
      </c>
      <c r="L3488" s="57" t="s">
        <v>7420</v>
      </c>
      <c r="M3488" s="57" t="s">
        <v>7417</v>
      </c>
      <c r="N3488" t="s">
        <v>10937</v>
      </c>
      <c r="O3488" s="1"/>
      <c r="P3488" s="1"/>
      <c r="T3488" s="2">
        <v>10</v>
      </c>
      <c r="U3488" s="2">
        <f t="shared" si="176"/>
        <v>0</v>
      </c>
    </row>
    <row r="3489" spans="1:21" ht="15" x14ac:dyDescent="0.25">
      <c r="A3489" s="49" t="s">
        <v>7104</v>
      </c>
      <c r="B3489" s="52" t="s">
        <v>6976</v>
      </c>
      <c r="C3489" s="52" t="s">
        <v>6977</v>
      </c>
      <c r="D3489" s="57" t="s">
        <v>7407</v>
      </c>
      <c r="E3489" s="53">
        <v>70</v>
      </c>
      <c r="F3489" s="54">
        <v>5969089.2600100003</v>
      </c>
      <c r="G3489" s="42">
        <f t="shared" si="175"/>
        <v>229.58035615423077</v>
      </c>
      <c r="H3489" s="43">
        <f t="shared" si="174"/>
        <v>85272.703714428571</v>
      </c>
      <c r="I3489" s="57">
        <v>0</v>
      </c>
      <c r="J3489" s="58">
        <v>0</v>
      </c>
      <c r="K3489" s="58">
        <v>0</v>
      </c>
      <c r="L3489" s="57" t="s">
        <v>7420</v>
      </c>
      <c r="M3489" s="57" t="s">
        <v>7417</v>
      </c>
      <c r="N3489" t="s">
        <v>10937</v>
      </c>
      <c r="O3489" s="1"/>
      <c r="P3489" s="1"/>
      <c r="T3489" s="2">
        <v>70</v>
      </c>
      <c r="U3489" s="2">
        <f t="shared" si="176"/>
        <v>0</v>
      </c>
    </row>
    <row r="3490" spans="1:21" ht="15" x14ac:dyDescent="0.25">
      <c r="A3490" s="49" t="s">
        <v>7104</v>
      </c>
      <c r="B3490" s="52" t="s">
        <v>6978</v>
      </c>
      <c r="C3490" s="52" t="s">
        <v>6979</v>
      </c>
      <c r="D3490" s="57" t="s">
        <v>7382</v>
      </c>
      <c r="E3490" s="53">
        <v>346</v>
      </c>
      <c r="F3490" s="54">
        <v>1691504.6459394414</v>
      </c>
      <c r="G3490" s="42">
        <f t="shared" si="175"/>
        <v>65.057870997670818</v>
      </c>
      <c r="H3490" s="43">
        <f t="shared" si="174"/>
        <v>4888.7417512700622</v>
      </c>
      <c r="I3490" s="57" t="s">
        <v>7397</v>
      </c>
      <c r="J3490" s="58">
        <v>0</v>
      </c>
      <c r="K3490" s="58">
        <v>0</v>
      </c>
      <c r="L3490" s="57" t="s">
        <v>7419</v>
      </c>
      <c r="M3490" s="57"/>
      <c r="N3490" t="s">
        <v>10939</v>
      </c>
      <c r="O3490" s="3">
        <v>61818.6</v>
      </c>
      <c r="P3490" s="3">
        <f t="shared" ref="P3490:P3491" si="181">+O3490*$P$3%</f>
        <v>42.877882267742841</v>
      </c>
      <c r="Q3490" s="3">
        <f t="shared" ref="Q3490:Q3491" si="182">+O3490-H3490-P3490</f>
        <v>56886.980366462194</v>
      </c>
      <c r="T3490" s="2">
        <v>346</v>
      </c>
      <c r="U3490" s="2">
        <f t="shared" si="176"/>
        <v>0</v>
      </c>
    </row>
    <row r="3491" spans="1:21" ht="15" x14ac:dyDescent="0.25">
      <c r="A3491" s="49" t="s">
        <v>7104</v>
      </c>
      <c r="B3491" s="52" t="s">
        <v>6980</v>
      </c>
      <c r="C3491" s="52" t="s">
        <v>6981</v>
      </c>
      <c r="D3491" s="57" t="s">
        <v>7382</v>
      </c>
      <c r="E3491" s="53">
        <v>84</v>
      </c>
      <c r="F3491" s="54">
        <v>1036271.6219046901</v>
      </c>
      <c r="G3491" s="42">
        <f t="shared" si="175"/>
        <v>39.856600842488078</v>
      </c>
      <c r="H3491" s="43">
        <f t="shared" si="174"/>
        <v>12336.566927436787</v>
      </c>
      <c r="I3491" s="57" t="s">
        <v>7397</v>
      </c>
      <c r="J3491" s="58">
        <v>0</v>
      </c>
      <c r="K3491" s="58">
        <v>0</v>
      </c>
      <c r="L3491" s="57" t="s">
        <v>7419</v>
      </c>
      <c r="M3491" s="57"/>
      <c r="N3491" t="s">
        <v>10939</v>
      </c>
      <c r="O3491" s="3">
        <v>380445.6208484848</v>
      </c>
      <c r="P3491" s="3">
        <f t="shared" si="181"/>
        <v>263.88016778153604</v>
      </c>
      <c r="Q3491" s="3">
        <f t="shared" si="182"/>
        <v>367845.17375326646</v>
      </c>
      <c r="T3491" s="2">
        <v>141</v>
      </c>
      <c r="U3491" s="2">
        <f t="shared" si="176"/>
        <v>-57</v>
      </c>
    </row>
    <row r="3492" spans="1:21" ht="15" x14ac:dyDescent="0.25">
      <c r="A3492" s="49" t="s">
        <v>7104</v>
      </c>
      <c r="B3492" s="52" t="s">
        <v>6982</v>
      </c>
      <c r="C3492" s="52" t="s">
        <v>6983</v>
      </c>
      <c r="D3492" s="57" t="s">
        <v>7407</v>
      </c>
      <c r="E3492" s="53">
        <v>52</v>
      </c>
      <c r="F3492" s="54">
        <v>5024903.3100239998</v>
      </c>
      <c r="G3492" s="42">
        <f t="shared" si="175"/>
        <v>193.26551192399998</v>
      </c>
      <c r="H3492" s="43">
        <f t="shared" si="174"/>
        <v>96632.755961999996</v>
      </c>
      <c r="I3492" s="57">
        <v>0</v>
      </c>
      <c r="J3492" s="58">
        <v>0</v>
      </c>
      <c r="K3492" s="58">
        <v>0</v>
      </c>
      <c r="L3492" s="57" t="s">
        <v>7420</v>
      </c>
      <c r="M3492" s="57" t="s">
        <v>7417</v>
      </c>
      <c r="N3492" t="s">
        <v>10937</v>
      </c>
      <c r="O3492" s="1"/>
      <c r="P3492" s="1"/>
      <c r="T3492" s="2">
        <v>52</v>
      </c>
      <c r="U3492" s="2">
        <f t="shared" si="176"/>
        <v>0</v>
      </c>
    </row>
    <row r="3493" spans="1:21" ht="15" x14ac:dyDescent="0.25">
      <c r="A3493" s="49" t="s">
        <v>7104</v>
      </c>
      <c r="B3493" s="52" t="s">
        <v>6984</v>
      </c>
      <c r="C3493" s="52" t="s">
        <v>6985</v>
      </c>
      <c r="D3493" s="57" t="s">
        <v>7407</v>
      </c>
      <c r="E3493" s="53">
        <v>40</v>
      </c>
      <c r="F3493" s="54">
        <v>2960618.88</v>
      </c>
      <c r="G3493" s="42">
        <f t="shared" si="175"/>
        <v>113.86995692307691</v>
      </c>
      <c r="H3493" s="43">
        <f t="shared" si="174"/>
        <v>74015.471999999994</v>
      </c>
      <c r="I3493" s="57">
        <v>0</v>
      </c>
      <c r="J3493" s="58">
        <v>0</v>
      </c>
      <c r="K3493" s="58">
        <v>0</v>
      </c>
      <c r="L3493" s="57" t="s">
        <v>7420</v>
      </c>
      <c r="M3493" s="57" t="s">
        <v>7417</v>
      </c>
      <c r="N3493" t="s">
        <v>10937</v>
      </c>
      <c r="O3493" s="1"/>
      <c r="P3493" s="1"/>
      <c r="T3493" s="2">
        <v>40</v>
      </c>
      <c r="U3493" s="2">
        <f t="shared" si="176"/>
        <v>0</v>
      </c>
    </row>
    <row r="3494" spans="1:21" ht="15" x14ac:dyDescent="0.25">
      <c r="A3494" s="49" t="s">
        <v>7104</v>
      </c>
      <c r="B3494" s="52" t="s">
        <v>6986</v>
      </c>
      <c r="C3494" s="52" t="s">
        <v>6987</v>
      </c>
      <c r="D3494" s="57" t="s">
        <v>7407</v>
      </c>
      <c r="E3494" s="53">
        <v>25</v>
      </c>
      <c r="F3494" s="54">
        <v>75818.722145864696</v>
      </c>
      <c r="G3494" s="42">
        <f t="shared" si="175"/>
        <v>2.9161046979178731</v>
      </c>
      <c r="H3494" s="43">
        <f t="shared" si="174"/>
        <v>3032.7488858345878</v>
      </c>
      <c r="I3494" s="57">
        <v>0</v>
      </c>
      <c r="J3494" s="58">
        <v>0</v>
      </c>
      <c r="K3494" s="58">
        <v>0</v>
      </c>
      <c r="L3494" s="57" t="s">
        <v>7419</v>
      </c>
      <c r="M3494" s="57"/>
      <c r="N3494" t="s">
        <v>10939</v>
      </c>
      <c r="O3494" s="3">
        <v>87473.786400000012</v>
      </c>
      <c r="P3494" s="3">
        <f t="shared" ref="P3494:P3498" si="183">+O3494*$P$3%</f>
        <v>60.672527601286433</v>
      </c>
      <c r="Q3494" s="3">
        <f t="shared" ref="Q3494:Q3498" si="184">+O3494-H3494-P3494</f>
        <v>84380.364986564135</v>
      </c>
      <c r="R3494" s="1"/>
      <c r="S3494" s="1"/>
      <c r="T3494" s="2">
        <v>25</v>
      </c>
      <c r="U3494" s="2">
        <f t="shared" si="176"/>
        <v>0</v>
      </c>
    </row>
    <row r="3495" spans="1:21" ht="15" x14ac:dyDescent="0.25">
      <c r="A3495" s="49" t="s">
        <v>7104</v>
      </c>
      <c r="B3495" s="52" t="s">
        <v>6988</v>
      </c>
      <c r="C3495" s="52" t="s">
        <v>6989</v>
      </c>
      <c r="D3495" s="57" t="s">
        <v>7382</v>
      </c>
      <c r="E3495" s="53">
        <v>25</v>
      </c>
      <c r="F3495" s="54">
        <v>71896.544778602198</v>
      </c>
      <c r="G3495" s="42">
        <f t="shared" si="175"/>
        <v>2.7652517222539306</v>
      </c>
      <c r="H3495" s="43">
        <f t="shared" si="174"/>
        <v>2875.8617911440879</v>
      </c>
      <c r="I3495" s="57" t="s">
        <v>7397</v>
      </c>
      <c r="J3495" s="58">
        <v>0</v>
      </c>
      <c r="K3495" s="58">
        <v>0</v>
      </c>
      <c r="L3495" s="57" t="s">
        <v>7419</v>
      </c>
      <c r="M3495" s="57"/>
      <c r="N3495" t="s">
        <v>10939</v>
      </c>
      <c r="O3495" s="3">
        <v>43510.677579365081</v>
      </c>
      <c r="P3495" s="3">
        <f t="shared" si="183"/>
        <v>30.179358811712561</v>
      </c>
      <c r="Q3495" s="3">
        <f t="shared" si="184"/>
        <v>40604.636429409278</v>
      </c>
      <c r="T3495" s="2">
        <v>25</v>
      </c>
      <c r="U3495" s="2">
        <f t="shared" si="176"/>
        <v>0</v>
      </c>
    </row>
    <row r="3496" spans="1:21" ht="15" x14ac:dyDescent="0.25">
      <c r="A3496" s="49" t="s">
        <v>7104</v>
      </c>
      <c r="B3496" s="52" t="s">
        <v>6990</v>
      </c>
      <c r="C3496" s="52" t="s">
        <v>6991</v>
      </c>
      <c r="D3496" s="57" t="s">
        <v>7382</v>
      </c>
      <c r="E3496" s="53">
        <v>67</v>
      </c>
      <c r="F3496" s="54">
        <v>2521383.6498531643</v>
      </c>
      <c r="G3496" s="42">
        <f t="shared" si="175"/>
        <v>96.976294225121705</v>
      </c>
      <c r="H3496" s="43">
        <f t="shared" si="174"/>
        <v>37632.591788853199</v>
      </c>
      <c r="I3496" s="57" t="s">
        <v>7397</v>
      </c>
      <c r="J3496" s="58">
        <v>0</v>
      </c>
      <c r="K3496" s="58">
        <v>0</v>
      </c>
      <c r="L3496" s="57" t="s">
        <v>7419</v>
      </c>
      <c r="M3496" s="57"/>
      <c r="N3496" t="s">
        <v>10939</v>
      </c>
      <c r="O3496" s="3">
        <v>446624.94117647054</v>
      </c>
      <c r="P3496" s="3">
        <f t="shared" si="183"/>
        <v>309.78268103131222</v>
      </c>
      <c r="Q3496" s="3">
        <f t="shared" si="184"/>
        <v>408682.56670658599</v>
      </c>
      <c r="T3496" s="2">
        <v>67</v>
      </c>
      <c r="U3496" s="2">
        <f t="shared" si="176"/>
        <v>0</v>
      </c>
    </row>
    <row r="3497" spans="1:21" ht="15" x14ac:dyDescent="0.25">
      <c r="A3497" s="49" t="s">
        <v>7104</v>
      </c>
      <c r="B3497" s="52" t="s">
        <v>6992</v>
      </c>
      <c r="C3497" s="52" t="s">
        <v>6993</v>
      </c>
      <c r="D3497" s="57" t="s">
        <v>7382</v>
      </c>
      <c r="E3497" s="53">
        <v>168</v>
      </c>
      <c r="F3497" s="54">
        <v>14709913.548730001</v>
      </c>
      <c r="G3497" s="42">
        <f t="shared" si="175"/>
        <v>565.76590572038469</v>
      </c>
      <c r="H3497" s="43">
        <f t="shared" si="174"/>
        <v>87559.009218630963</v>
      </c>
      <c r="I3497" s="57" t="s">
        <v>7397</v>
      </c>
      <c r="J3497" s="58">
        <v>0</v>
      </c>
      <c r="K3497" s="58">
        <v>0</v>
      </c>
      <c r="L3497" s="57" t="s">
        <v>7419</v>
      </c>
      <c r="M3497" s="57"/>
      <c r="N3497" t="s">
        <v>10939</v>
      </c>
      <c r="O3497" s="3">
        <v>664141.61632000003</v>
      </c>
      <c r="P3497" s="3">
        <f t="shared" si="183"/>
        <v>460.65401082647293</v>
      </c>
      <c r="Q3497" s="3">
        <f t="shared" si="184"/>
        <v>576121.95309054258</v>
      </c>
      <c r="T3497" s="2">
        <v>168</v>
      </c>
      <c r="U3497" s="2">
        <f t="shared" si="176"/>
        <v>0</v>
      </c>
    </row>
    <row r="3498" spans="1:21" ht="15" x14ac:dyDescent="0.25">
      <c r="A3498" s="49" t="s">
        <v>7104</v>
      </c>
      <c r="B3498" s="52" t="s">
        <v>6994</v>
      </c>
      <c r="C3498" s="52" t="s">
        <v>6995</v>
      </c>
      <c r="D3498" s="57" t="s">
        <v>7382</v>
      </c>
      <c r="E3498" s="53">
        <v>50</v>
      </c>
      <c r="F3498" s="54">
        <v>432540.43872495473</v>
      </c>
      <c r="G3498" s="42">
        <f t="shared" si="175"/>
        <v>16.636170720190567</v>
      </c>
      <c r="H3498" s="43">
        <f t="shared" si="174"/>
        <v>8650.8087744990953</v>
      </c>
      <c r="I3498" s="57" t="s">
        <v>7397</v>
      </c>
      <c r="J3498" s="58">
        <v>0</v>
      </c>
      <c r="K3498" s="58">
        <v>0</v>
      </c>
      <c r="L3498" s="57" t="s">
        <v>7421</v>
      </c>
      <c r="M3498" s="57"/>
      <c r="N3498" t="s">
        <v>10939</v>
      </c>
      <c r="O3498" s="3">
        <v>91002</v>
      </c>
      <c r="P3498" s="3">
        <f t="shared" si="183"/>
        <v>63.119725165712815</v>
      </c>
      <c r="Q3498" s="3">
        <f t="shared" si="184"/>
        <v>82288.071500335194</v>
      </c>
      <c r="T3498" s="2">
        <v>131</v>
      </c>
      <c r="U3498" s="2">
        <f t="shared" si="176"/>
        <v>-81</v>
      </c>
    </row>
    <row r="3499" spans="1:21" ht="15" x14ac:dyDescent="0.25">
      <c r="A3499" s="49" t="s">
        <v>7104</v>
      </c>
      <c r="B3499" s="52" t="s">
        <v>6996</v>
      </c>
      <c r="C3499" s="52" t="s">
        <v>6997</v>
      </c>
      <c r="D3499" s="57" t="s">
        <v>7382</v>
      </c>
      <c r="E3499" s="53">
        <v>156</v>
      </c>
      <c r="F3499" s="54">
        <v>25658409.730044</v>
      </c>
      <c r="G3499" s="42">
        <f t="shared" si="175"/>
        <v>986.86191269400001</v>
      </c>
      <c r="H3499" s="43">
        <f t="shared" si="174"/>
        <v>164476.985449</v>
      </c>
      <c r="I3499" s="57" t="s">
        <v>7397</v>
      </c>
      <c r="J3499" s="58">
        <v>0</v>
      </c>
      <c r="K3499" s="58">
        <v>0</v>
      </c>
      <c r="L3499" s="57" t="s">
        <v>7420</v>
      </c>
      <c r="M3499" s="57" t="s">
        <v>7417</v>
      </c>
      <c r="N3499" t="s">
        <v>10937</v>
      </c>
      <c r="O3499" s="1"/>
      <c r="P3499" s="1"/>
      <c r="T3499" s="2">
        <v>156</v>
      </c>
      <c r="U3499" s="2">
        <f t="shared" si="176"/>
        <v>0</v>
      </c>
    </row>
    <row r="3500" spans="1:21" ht="15" x14ac:dyDescent="0.25">
      <c r="A3500" s="49" t="s">
        <v>7104</v>
      </c>
      <c r="B3500" s="52" t="s">
        <v>6998</v>
      </c>
      <c r="C3500" s="52" t="s">
        <v>6999</v>
      </c>
      <c r="D3500" s="57" t="s">
        <v>7382</v>
      </c>
      <c r="E3500" s="53">
        <v>119</v>
      </c>
      <c r="F3500" s="54">
        <v>2632156.8845921801</v>
      </c>
      <c r="G3500" s="42">
        <f t="shared" si="175"/>
        <v>101.23680325354539</v>
      </c>
      <c r="H3500" s="43">
        <f t="shared" si="174"/>
        <v>22118.965416741008</v>
      </c>
      <c r="I3500" s="57" t="s">
        <v>7397</v>
      </c>
      <c r="J3500" s="58">
        <v>0</v>
      </c>
      <c r="K3500" s="58">
        <v>0</v>
      </c>
      <c r="L3500" s="57" t="s">
        <v>7419</v>
      </c>
      <c r="M3500" s="57"/>
      <c r="N3500" t="s">
        <v>10939</v>
      </c>
      <c r="O3500" s="3">
        <v>98673.12</v>
      </c>
      <c r="P3500" s="3">
        <f t="shared" ref="P3500:P3502" si="185">+O3500*$P$3%</f>
        <v>68.440476205395484</v>
      </c>
      <c r="Q3500" s="3">
        <f t="shared" ref="Q3500:Q3502" si="186">+O3500-H3500-P3500</f>
        <v>76485.714107053602</v>
      </c>
      <c r="T3500" s="2">
        <v>119</v>
      </c>
      <c r="U3500" s="2">
        <f t="shared" si="176"/>
        <v>0</v>
      </c>
    </row>
    <row r="3501" spans="1:21" ht="15" x14ac:dyDescent="0.25">
      <c r="A3501" s="49" t="s">
        <v>7104</v>
      </c>
      <c r="B3501" s="52" t="s">
        <v>7000</v>
      </c>
      <c r="C3501" s="52" t="s">
        <v>7001</v>
      </c>
      <c r="D3501" s="57" t="s">
        <v>7382</v>
      </c>
      <c r="E3501" s="53">
        <v>43</v>
      </c>
      <c r="F3501" s="54">
        <v>3309167.9558370402</v>
      </c>
      <c r="G3501" s="42">
        <f t="shared" si="175"/>
        <v>127.27569060911694</v>
      </c>
      <c r="H3501" s="43">
        <f t="shared" si="174"/>
        <v>76957.394321791639</v>
      </c>
      <c r="I3501" s="57" t="s">
        <v>7397</v>
      </c>
      <c r="J3501" s="58">
        <v>0</v>
      </c>
      <c r="K3501" s="58">
        <v>0</v>
      </c>
      <c r="L3501" s="57" t="s">
        <v>7419</v>
      </c>
      <c r="M3501" s="57"/>
      <c r="N3501" t="s">
        <v>10939</v>
      </c>
      <c r="O3501" s="3">
        <v>228341.8</v>
      </c>
      <c r="P3501" s="3">
        <f t="shared" si="185"/>
        <v>158.37972418017364</v>
      </c>
      <c r="Q3501" s="3">
        <f t="shared" si="186"/>
        <v>151226.02595402815</v>
      </c>
      <c r="T3501" s="2">
        <v>119</v>
      </c>
      <c r="U3501" s="2">
        <f t="shared" si="176"/>
        <v>-76</v>
      </c>
    </row>
    <row r="3502" spans="1:21" ht="15" x14ac:dyDescent="0.25">
      <c r="A3502" s="49" t="s">
        <v>7104</v>
      </c>
      <c r="B3502" s="52" t="s">
        <v>7002</v>
      </c>
      <c r="C3502" s="52" t="s">
        <v>7003</v>
      </c>
      <c r="D3502" s="57" t="s">
        <v>7382</v>
      </c>
      <c r="E3502" s="53">
        <v>121</v>
      </c>
      <c r="F3502" s="54">
        <v>3917580.095761992</v>
      </c>
      <c r="G3502" s="42">
        <f t="shared" si="175"/>
        <v>150.67615752930737</v>
      </c>
      <c r="H3502" s="43">
        <f t="shared" si="174"/>
        <v>32376.695006297454</v>
      </c>
      <c r="I3502" s="57" t="s">
        <v>7397</v>
      </c>
      <c r="J3502" s="58">
        <v>0</v>
      </c>
      <c r="K3502" s="58">
        <v>0</v>
      </c>
      <c r="L3502" s="57" t="s">
        <v>7419</v>
      </c>
      <c r="M3502" s="57"/>
      <c r="N3502" t="s">
        <v>10939</v>
      </c>
      <c r="O3502" s="3">
        <v>293089.2</v>
      </c>
      <c r="P3502" s="3">
        <f t="shared" si="185"/>
        <v>203.28904587853714</v>
      </c>
      <c r="Q3502" s="3">
        <f t="shared" si="186"/>
        <v>260509.21594782401</v>
      </c>
      <c r="T3502" s="2">
        <v>121</v>
      </c>
      <c r="U3502" s="2">
        <f t="shared" si="176"/>
        <v>0</v>
      </c>
    </row>
    <row r="3503" spans="1:21" ht="15" x14ac:dyDescent="0.25">
      <c r="A3503" s="49" t="s">
        <v>7104</v>
      </c>
      <c r="B3503" s="52" t="s">
        <v>7004</v>
      </c>
      <c r="C3503" s="52" t="s">
        <v>7005</v>
      </c>
      <c r="D3503" s="57" t="s">
        <v>7382</v>
      </c>
      <c r="E3503" s="53">
        <v>64</v>
      </c>
      <c r="F3503" s="54">
        <v>2759145.740032</v>
      </c>
      <c r="G3503" s="42">
        <f t="shared" si="175"/>
        <v>106.12099000123077</v>
      </c>
      <c r="H3503" s="43">
        <f t="shared" si="174"/>
        <v>43111.652188</v>
      </c>
      <c r="I3503" s="57" t="s">
        <v>7397</v>
      </c>
      <c r="J3503" s="58">
        <v>0</v>
      </c>
      <c r="K3503" s="58">
        <v>0</v>
      </c>
      <c r="L3503" s="57" t="s">
        <v>7420</v>
      </c>
      <c r="M3503" s="57" t="s">
        <v>7417</v>
      </c>
      <c r="N3503" t="s">
        <v>10937</v>
      </c>
      <c r="O3503" s="1"/>
      <c r="P3503" s="1"/>
      <c r="T3503" s="2">
        <v>64</v>
      </c>
      <c r="U3503" s="2">
        <f t="shared" si="176"/>
        <v>0</v>
      </c>
    </row>
    <row r="3504" spans="1:21" ht="15" x14ac:dyDescent="0.25">
      <c r="A3504" s="49" t="s">
        <v>7104</v>
      </c>
      <c r="B3504" s="52" t="s">
        <v>7006</v>
      </c>
      <c r="C3504" s="52" t="s">
        <v>7007</v>
      </c>
      <c r="D3504" s="57" t="s">
        <v>7382</v>
      </c>
      <c r="E3504" s="53">
        <v>10</v>
      </c>
      <c r="F3504" s="54">
        <v>841727.52</v>
      </c>
      <c r="G3504" s="42">
        <f t="shared" si="175"/>
        <v>32.374135384615386</v>
      </c>
      <c r="H3504" s="43">
        <f t="shared" si="174"/>
        <v>84172.752000000008</v>
      </c>
      <c r="I3504" s="57" t="s">
        <v>7397</v>
      </c>
      <c r="J3504" s="58">
        <v>0</v>
      </c>
      <c r="K3504" s="58">
        <v>0</v>
      </c>
      <c r="L3504" s="57" t="s">
        <v>7420</v>
      </c>
      <c r="M3504" s="57" t="s">
        <v>7417</v>
      </c>
      <c r="N3504" t="s">
        <v>10937</v>
      </c>
      <c r="O3504" s="1"/>
      <c r="P3504" s="1"/>
      <c r="T3504" s="2">
        <v>10</v>
      </c>
      <c r="U3504" s="2">
        <f t="shared" si="176"/>
        <v>0</v>
      </c>
    </row>
    <row r="3505" spans="1:21" ht="15" x14ac:dyDescent="0.25">
      <c r="A3505" s="49" t="s">
        <v>7104</v>
      </c>
      <c r="B3505" s="52" t="s">
        <v>7008</v>
      </c>
      <c r="C3505" s="52" t="s">
        <v>7009</v>
      </c>
      <c r="D3505" s="57" t="s">
        <v>7382</v>
      </c>
      <c r="E3505" s="53">
        <v>190</v>
      </c>
      <c r="F3505" s="54">
        <v>16020513.644552501</v>
      </c>
      <c r="G3505" s="42">
        <f t="shared" si="175"/>
        <v>616.17360171355767</v>
      </c>
      <c r="H3505" s="43">
        <f t="shared" si="174"/>
        <v>84318.49286606579</v>
      </c>
      <c r="I3505" s="57" t="s">
        <v>7397</v>
      </c>
      <c r="J3505" s="58">
        <v>0</v>
      </c>
      <c r="K3505" s="58">
        <v>0</v>
      </c>
      <c r="L3505" s="57" t="s">
        <v>7420</v>
      </c>
      <c r="M3505" s="57" t="s">
        <v>7417</v>
      </c>
      <c r="N3505" t="s">
        <v>10937</v>
      </c>
      <c r="O3505" s="1"/>
      <c r="P3505" s="1"/>
      <c r="T3505" s="2">
        <v>190</v>
      </c>
      <c r="U3505" s="2">
        <f t="shared" si="176"/>
        <v>0</v>
      </c>
    </row>
    <row r="3506" spans="1:21" ht="15" x14ac:dyDescent="0.25">
      <c r="A3506" s="49" t="s">
        <v>7104</v>
      </c>
      <c r="B3506" s="52" t="s">
        <v>7010</v>
      </c>
      <c r="C3506" s="52" t="s">
        <v>7011</v>
      </c>
      <c r="D3506" s="57" t="s">
        <v>7382</v>
      </c>
      <c r="E3506" s="53">
        <v>51</v>
      </c>
      <c r="F3506" s="54">
        <v>8223562.59999</v>
      </c>
      <c r="G3506" s="42">
        <f t="shared" si="175"/>
        <v>316.2908692303846</v>
      </c>
      <c r="H3506" s="43">
        <f t="shared" si="174"/>
        <v>161246.32548999999</v>
      </c>
      <c r="I3506" s="57" t="s">
        <v>7397</v>
      </c>
      <c r="J3506" s="58">
        <v>0</v>
      </c>
      <c r="K3506" s="58">
        <v>0</v>
      </c>
      <c r="L3506" s="57" t="s">
        <v>7420</v>
      </c>
      <c r="M3506" s="57" t="s">
        <v>7417</v>
      </c>
      <c r="N3506" t="s">
        <v>10937</v>
      </c>
      <c r="O3506" s="1"/>
      <c r="P3506" s="1"/>
      <c r="T3506" s="2">
        <v>51</v>
      </c>
      <c r="U3506" s="2">
        <f t="shared" si="176"/>
        <v>0</v>
      </c>
    </row>
    <row r="3507" spans="1:21" ht="15" x14ac:dyDescent="0.25">
      <c r="A3507" s="49" t="s">
        <v>7104</v>
      </c>
      <c r="B3507" s="52" t="s">
        <v>7012</v>
      </c>
      <c r="C3507" s="52" t="s">
        <v>7013</v>
      </c>
      <c r="D3507" s="57" t="s">
        <v>7407</v>
      </c>
      <c r="E3507" s="53">
        <v>30</v>
      </c>
      <c r="F3507" s="54">
        <v>5790028.6189221665</v>
      </c>
      <c r="G3507" s="42">
        <f t="shared" si="175"/>
        <v>222.69340842008333</v>
      </c>
      <c r="H3507" s="43">
        <f t="shared" si="174"/>
        <v>193000.95396407222</v>
      </c>
      <c r="I3507" s="57">
        <v>0</v>
      </c>
      <c r="J3507" s="58">
        <v>0</v>
      </c>
      <c r="K3507" s="58">
        <v>0</v>
      </c>
      <c r="L3507" s="57" t="s">
        <v>7419</v>
      </c>
      <c r="M3507" s="57"/>
      <c r="N3507" t="s">
        <v>10939</v>
      </c>
      <c r="O3507" s="242">
        <f>17.28*26000</f>
        <v>449280.00000000006</v>
      </c>
      <c r="P3507" s="3">
        <f>+O3507*$P$3%</f>
        <v>311.62425136207401</v>
      </c>
      <c r="Q3507" s="3">
        <f>+O3507-H3507-P3507</f>
        <v>255967.42178456575</v>
      </c>
      <c r="R3507" s="1"/>
      <c r="S3507" s="1"/>
      <c r="T3507" s="2">
        <v>30</v>
      </c>
      <c r="U3507" s="2">
        <f t="shared" si="176"/>
        <v>0</v>
      </c>
    </row>
    <row r="3508" spans="1:21" ht="15" x14ac:dyDescent="0.25">
      <c r="A3508" s="49" t="s">
        <v>7104</v>
      </c>
      <c r="B3508" s="52" t="s">
        <v>7014</v>
      </c>
      <c r="C3508" s="52" t="s">
        <v>7015</v>
      </c>
      <c r="D3508" s="57" t="s">
        <v>7382</v>
      </c>
      <c r="E3508" s="53">
        <v>154</v>
      </c>
      <c r="F3508" s="54">
        <v>10257440.490065999</v>
      </c>
      <c r="G3508" s="42">
        <f t="shared" si="175"/>
        <v>394.51694192561536</v>
      </c>
      <c r="H3508" s="43">
        <f t="shared" si="174"/>
        <v>66606.756429000001</v>
      </c>
      <c r="I3508" s="57" t="s">
        <v>7397</v>
      </c>
      <c r="J3508" s="58">
        <v>0</v>
      </c>
      <c r="K3508" s="58">
        <v>0</v>
      </c>
      <c r="L3508" s="57" t="s">
        <v>7420</v>
      </c>
      <c r="M3508" s="57" t="s">
        <v>7417</v>
      </c>
      <c r="N3508" t="s">
        <v>10937</v>
      </c>
      <c r="O3508" s="1"/>
      <c r="P3508" s="1"/>
      <c r="T3508" s="2">
        <v>154</v>
      </c>
      <c r="U3508" s="2">
        <f t="shared" si="176"/>
        <v>0</v>
      </c>
    </row>
    <row r="3509" spans="1:21" ht="15" x14ac:dyDescent="0.25">
      <c r="A3509" s="49" t="s">
        <v>7104</v>
      </c>
      <c r="B3509" s="52" t="s">
        <v>7016</v>
      </c>
      <c r="C3509" s="52" t="s">
        <v>7017</v>
      </c>
      <c r="D3509" s="57" t="s">
        <v>7382</v>
      </c>
      <c r="E3509" s="53">
        <v>156</v>
      </c>
      <c r="F3509" s="54">
        <v>3963346.5800760002</v>
      </c>
      <c r="G3509" s="42">
        <f t="shared" si="175"/>
        <v>152.43640692600002</v>
      </c>
      <c r="H3509" s="43">
        <f t="shared" si="174"/>
        <v>25406.067821000001</v>
      </c>
      <c r="I3509" s="57" t="s">
        <v>7397</v>
      </c>
      <c r="J3509" s="58">
        <v>0</v>
      </c>
      <c r="K3509" s="58">
        <v>0</v>
      </c>
      <c r="L3509" s="57" t="s">
        <v>7420</v>
      </c>
      <c r="M3509" s="57" t="s">
        <v>7417</v>
      </c>
      <c r="N3509" t="s">
        <v>10937</v>
      </c>
      <c r="O3509" s="1"/>
      <c r="P3509" s="1"/>
      <c r="T3509" s="2">
        <v>156</v>
      </c>
      <c r="U3509" s="2">
        <f t="shared" si="176"/>
        <v>0</v>
      </c>
    </row>
    <row r="3510" spans="1:21" ht="15" x14ac:dyDescent="0.25">
      <c r="A3510" s="49" t="s">
        <v>7104</v>
      </c>
      <c r="B3510" s="52" t="s">
        <v>7018</v>
      </c>
      <c r="C3510" s="52" t="s">
        <v>7019</v>
      </c>
      <c r="D3510" s="57" t="s">
        <v>7382</v>
      </c>
      <c r="E3510" s="53">
        <v>21</v>
      </c>
      <c r="F3510" s="54">
        <v>2740084.15298894</v>
      </c>
      <c r="G3510" s="42">
        <f t="shared" si="175"/>
        <v>105.38785203803616</v>
      </c>
      <c r="H3510" s="43">
        <f t="shared" si="174"/>
        <v>130480.19776137809</v>
      </c>
      <c r="I3510" s="57" t="s">
        <v>7397</v>
      </c>
      <c r="J3510" s="58">
        <v>0</v>
      </c>
      <c r="K3510" s="58">
        <v>0</v>
      </c>
      <c r="L3510" s="57" t="s">
        <v>7420</v>
      </c>
      <c r="M3510" s="57" t="s">
        <v>7417</v>
      </c>
      <c r="N3510" t="s">
        <v>10937</v>
      </c>
      <c r="O3510" s="1"/>
      <c r="P3510" s="1"/>
      <c r="T3510" s="2">
        <v>21</v>
      </c>
      <c r="U3510" s="2">
        <f t="shared" si="176"/>
        <v>0</v>
      </c>
    </row>
    <row r="3511" spans="1:21" ht="15" x14ac:dyDescent="0.25">
      <c r="A3511" s="49" t="s">
        <v>7104</v>
      </c>
      <c r="B3511" s="52" t="s">
        <v>7020</v>
      </c>
      <c r="C3511" s="52" t="s">
        <v>7021</v>
      </c>
      <c r="D3511" s="57" t="s">
        <v>7382</v>
      </c>
      <c r="E3511" s="53">
        <v>32</v>
      </c>
      <c r="F3511" s="54">
        <v>3333928.8264654242</v>
      </c>
      <c r="G3511" s="42">
        <f t="shared" si="175"/>
        <v>128.2280317871317</v>
      </c>
      <c r="H3511" s="43">
        <f t="shared" si="174"/>
        <v>104185.2758270445</v>
      </c>
      <c r="I3511" s="57" t="s">
        <v>7397</v>
      </c>
      <c r="J3511" s="58">
        <v>0</v>
      </c>
      <c r="K3511" s="58">
        <v>0</v>
      </c>
      <c r="L3511" s="57" t="s">
        <v>7419</v>
      </c>
      <c r="M3511" s="57"/>
      <c r="N3511" t="s">
        <v>10939</v>
      </c>
      <c r="O3511" s="3">
        <v>498886.07999999996</v>
      </c>
      <c r="P3511" s="3">
        <f t="shared" ref="P3511:P3512" si="187">+O3511*$P$3%</f>
        <v>346.03143072239965</v>
      </c>
      <c r="Q3511" s="3">
        <f t="shared" ref="Q3511:Q3512" si="188">+O3511-H3511-P3511</f>
        <v>394354.77274223306</v>
      </c>
      <c r="T3511" s="2">
        <v>32</v>
      </c>
      <c r="U3511" s="2">
        <f t="shared" si="176"/>
        <v>0</v>
      </c>
    </row>
    <row r="3512" spans="1:21" ht="15" x14ac:dyDescent="0.25">
      <c r="A3512" s="49" t="s">
        <v>7104</v>
      </c>
      <c r="B3512" s="52" t="s">
        <v>7022</v>
      </c>
      <c r="C3512" s="52" t="s">
        <v>7023</v>
      </c>
      <c r="D3512" s="57" t="s">
        <v>7382</v>
      </c>
      <c r="E3512" s="53">
        <v>1788</v>
      </c>
      <c r="F3512" s="54">
        <v>121287449.87830153</v>
      </c>
      <c r="G3512" s="42">
        <f t="shared" si="175"/>
        <v>4664.9019183962127</v>
      </c>
      <c r="H3512" s="43">
        <f t="shared" si="174"/>
        <v>67834.144227237994</v>
      </c>
      <c r="I3512" s="57" t="s">
        <v>7397</v>
      </c>
      <c r="J3512" s="58">
        <v>0</v>
      </c>
      <c r="K3512" s="58">
        <v>0</v>
      </c>
      <c r="L3512" s="57" t="s">
        <v>7419</v>
      </c>
      <c r="M3512" s="57"/>
      <c r="N3512" t="s">
        <v>10939</v>
      </c>
      <c r="O3512" s="242">
        <f>8.93*26000</f>
        <v>232180</v>
      </c>
      <c r="P3512" s="3">
        <f t="shared" si="187"/>
        <v>161.04193082542363</v>
      </c>
      <c r="Q3512" s="3">
        <f t="shared" si="188"/>
        <v>164184.81384193659</v>
      </c>
      <c r="T3512" s="2">
        <v>1788</v>
      </c>
      <c r="U3512" s="2">
        <f t="shared" si="176"/>
        <v>0</v>
      </c>
    </row>
    <row r="3513" spans="1:21" ht="15" x14ac:dyDescent="0.25">
      <c r="A3513" s="49" t="s">
        <v>7104</v>
      </c>
      <c r="B3513" s="52" t="s">
        <v>7024</v>
      </c>
      <c r="C3513" s="52" t="s">
        <v>7025</v>
      </c>
      <c r="D3513" s="57" t="s">
        <v>7382</v>
      </c>
      <c r="E3513" s="53">
        <v>154</v>
      </c>
      <c r="F3513" s="54">
        <v>9382010.2673704494</v>
      </c>
      <c r="G3513" s="42">
        <f t="shared" si="175"/>
        <v>360.84654874501729</v>
      </c>
      <c r="H3513" s="43">
        <f t="shared" si="174"/>
        <v>60922.14459331461</v>
      </c>
      <c r="I3513" s="57" t="s">
        <v>7397</v>
      </c>
      <c r="J3513" s="58">
        <v>0</v>
      </c>
      <c r="K3513" s="58">
        <v>0</v>
      </c>
      <c r="L3513" s="57" t="s">
        <v>7420</v>
      </c>
      <c r="M3513" s="57" t="s">
        <v>7417</v>
      </c>
      <c r="N3513" t="s">
        <v>10937</v>
      </c>
      <c r="O3513" s="1"/>
      <c r="P3513" s="1"/>
      <c r="T3513" s="2">
        <v>154</v>
      </c>
      <c r="U3513" s="2">
        <f t="shared" si="176"/>
        <v>0</v>
      </c>
    </row>
    <row r="3514" spans="1:21" ht="15" x14ac:dyDescent="0.25">
      <c r="A3514" s="49" t="s">
        <v>7104</v>
      </c>
      <c r="B3514" s="52" t="s">
        <v>7026</v>
      </c>
      <c r="C3514" s="52" t="s">
        <v>7027</v>
      </c>
      <c r="D3514" s="57" t="s">
        <v>7382</v>
      </c>
      <c r="E3514" s="53">
        <v>108831</v>
      </c>
      <c r="F3514" s="54">
        <v>1495167458.85044</v>
      </c>
      <c r="G3514" s="42">
        <f t="shared" si="175"/>
        <v>57506.440725016924</v>
      </c>
      <c r="H3514" s="43">
        <f t="shared" si="174"/>
        <v>13738.433523999964</v>
      </c>
      <c r="I3514" s="57" t="s">
        <v>10933</v>
      </c>
      <c r="J3514" s="58">
        <v>108831</v>
      </c>
      <c r="K3514" s="58">
        <v>1495167458.8504441</v>
      </c>
      <c r="L3514" s="57" t="s">
        <v>7420</v>
      </c>
      <c r="M3514" s="57" t="s">
        <v>7416</v>
      </c>
      <c r="N3514" t="s">
        <v>10937</v>
      </c>
      <c r="O3514" s="1"/>
      <c r="P3514" s="1"/>
      <c r="T3514" s="2">
        <v>108831</v>
      </c>
      <c r="U3514" s="2">
        <f t="shared" si="176"/>
        <v>0</v>
      </c>
    </row>
    <row r="3515" spans="1:21" ht="15" x14ac:dyDescent="0.25">
      <c r="A3515" s="49" t="s">
        <v>7104</v>
      </c>
      <c r="B3515" s="52" t="s">
        <v>7028</v>
      </c>
      <c r="C3515" s="52" t="s">
        <v>7029</v>
      </c>
      <c r="D3515" s="57" t="s">
        <v>7406</v>
      </c>
      <c r="E3515" s="53">
        <v>3588</v>
      </c>
      <c r="F3515" s="54">
        <v>163106483.45641255</v>
      </c>
      <c r="G3515" s="42">
        <f t="shared" si="175"/>
        <v>6273.3262867850981</v>
      </c>
      <c r="H3515" s="43">
        <f t="shared" si="174"/>
        <v>45458.886136123903</v>
      </c>
      <c r="I3515" s="57">
        <v>0</v>
      </c>
      <c r="J3515" s="58">
        <v>0</v>
      </c>
      <c r="K3515" s="58">
        <v>0</v>
      </c>
      <c r="L3515" s="57" t="s">
        <v>7419</v>
      </c>
      <c r="M3515" s="57"/>
      <c r="N3515" t="s">
        <v>10939</v>
      </c>
      <c r="O3515" s="3">
        <v>54299.342580246906</v>
      </c>
      <c r="P3515" s="3">
        <f t="shared" ref="P3515:P3520" si="189">+O3515*$P$3%</f>
        <v>37.662464345223974</v>
      </c>
      <c r="Q3515" s="3">
        <f t="shared" ref="Q3515:Q3520" si="190">+O3515-H3515-P3515</f>
        <v>8802.7939797777799</v>
      </c>
      <c r="R3515" s="1"/>
      <c r="S3515" s="1"/>
      <c r="T3515" s="2">
        <v>21734</v>
      </c>
      <c r="U3515" s="2">
        <f t="shared" si="176"/>
        <v>-18146</v>
      </c>
    </row>
    <row r="3516" spans="1:21" ht="15" x14ac:dyDescent="0.25">
      <c r="A3516" s="49" t="s">
        <v>7104</v>
      </c>
      <c r="B3516" s="52" t="s">
        <v>7030</v>
      </c>
      <c r="C3516" s="52" t="s">
        <v>7031</v>
      </c>
      <c r="D3516" s="57" t="s">
        <v>7406</v>
      </c>
      <c r="E3516" s="53">
        <v>11216</v>
      </c>
      <c r="F3516" s="54">
        <v>483494355.36887282</v>
      </c>
      <c r="G3516" s="42">
        <f t="shared" si="175"/>
        <v>18595.936744956645</v>
      </c>
      <c r="H3516" s="43">
        <f t="shared" si="174"/>
        <v>43107.556648437305</v>
      </c>
      <c r="I3516" s="57">
        <v>0</v>
      </c>
      <c r="J3516" s="58">
        <v>0</v>
      </c>
      <c r="K3516" s="58">
        <v>0</v>
      </c>
      <c r="L3516" s="57" t="s">
        <v>7419</v>
      </c>
      <c r="M3516" s="57"/>
      <c r="N3516" t="s">
        <v>10939</v>
      </c>
      <c r="O3516" s="3">
        <v>55418.578526315796</v>
      </c>
      <c r="P3516" s="3">
        <f t="shared" si="189"/>
        <v>38.438775473676699</v>
      </c>
      <c r="Q3516" s="3">
        <f t="shared" si="190"/>
        <v>12272.583102404815</v>
      </c>
      <c r="R3516" s="1"/>
      <c r="S3516" s="1"/>
      <c r="T3516" s="2">
        <v>11216</v>
      </c>
      <c r="U3516" s="2">
        <f t="shared" si="176"/>
        <v>0</v>
      </c>
    </row>
    <row r="3517" spans="1:21" ht="15" x14ac:dyDescent="0.25">
      <c r="A3517" s="49" t="s">
        <v>7104</v>
      </c>
      <c r="B3517" s="52" t="s">
        <v>7032</v>
      </c>
      <c r="C3517" s="52" t="s">
        <v>7033</v>
      </c>
      <c r="D3517" s="57" t="s">
        <v>7406</v>
      </c>
      <c r="E3517" s="53">
        <v>2284</v>
      </c>
      <c r="F3517" s="54">
        <v>93184605.791977823</v>
      </c>
      <c r="G3517" s="42">
        <f t="shared" si="175"/>
        <v>3584.0232996914547</v>
      </c>
      <c r="H3517" s="43">
        <f t="shared" si="174"/>
        <v>40798.86418212689</v>
      </c>
      <c r="I3517" s="57" t="s">
        <v>7397</v>
      </c>
      <c r="J3517" s="58">
        <v>0</v>
      </c>
      <c r="K3517" s="58">
        <v>0</v>
      </c>
      <c r="L3517" s="57" t="s">
        <v>7419</v>
      </c>
      <c r="M3517" s="57"/>
      <c r="N3517" t="s">
        <v>10939</v>
      </c>
      <c r="O3517" s="3">
        <v>55772.992311111106</v>
      </c>
      <c r="P3517" s="3">
        <f t="shared" si="189"/>
        <v>38.684599748870873</v>
      </c>
      <c r="Q3517" s="3">
        <f t="shared" si="190"/>
        <v>14935.443529235345</v>
      </c>
      <c r="T3517" s="2">
        <v>490</v>
      </c>
      <c r="U3517" s="2">
        <f t="shared" si="176"/>
        <v>1794</v>
      </c>
    </row>
    <row r="3518" spans="1:21" ht="15" x14ac:dyDescent="0.25">
      <c r="A3518" s="49" t="s">
        <v>7104</v>
      </c>
      <c r="B3518" s="52" t="s">
        <v>7034</v>
      </c>
      <c r="C3518" s="52" t="s">
        <v>7035</v>
      </c>
      <c r="D3518" s="57" t="s">
        <v>7406</v>
      </c>
      <c r="E3518" s="53">
        <v>849</v>
      </c>
      <c r="F3518" s="54">
        <v>42681776.128854588</v>
      </c>
      <c r="G3518" s="42">
        <f t="shared" si="175"/>
        <v>1641.6067741867148</v>
      </c>
      <c r="H3518" s="43">
        <f t="shared" si="174"/>
        <v>50272.998973915885</v>
      </c>
      <c r="I3518" s="57" t="s">
        <v>7397</v>
      </c>
      <c r="J3518" s="58">
        <v>0</v>
      </c>
      <c r="K3518" s="58">
        <v>0</v>
      </c>
      <c r="L3518" s="57" t="s">
        <v>7419</v>
      </c>
      <c r="M3518" s="57"/>
      <c r="N3518" t="s">
        <v>10939</v>
      </c>
      <c r="O3518" s="3">
        <v>44945.228517647054</v>
      </c>
      <c r="P3518" s="3">
        <f t="shared" si="189"/>
        <v>31.174374975759214</v>
      </c>
      <c r="Q3518" s="3">
        <f t="shared" si="190"/>
        <v>-5358.9448312445893</v>
      </c>
      <c r="R3518" s="3">
        <f>+Q3518*E3518</f>
        <v>-4549744.1617266564</v>
      </c>
      <c r="S3518" s="3">
        <f>-R3518</f>
        <v>4549744.1617266564</v>
      </c>
      <c r="T3518" s="2">
        <v>849</v>
      </c>
      <c r="U3518" s="2">
        <f t="shared" si="176"/>
        <v>0</v>
      </c>
    </row>
    <row r="3519" spans="1:21" ht="15" x14ac:dyDescent="0.25">
      <c r="A3519" s="49" t="s">
        <v>7104</v>
      </c>
      <c r="B3519" s="52" t="s">
        <v>7036</v>
      </c>
      <c r="C3519" s="52" t="s">
        <v>7037</v>
      </c>
      <c r="D3519" s="57" t="s">
        <v>7406</v>
      </c>
      <c r="E3519" s="53">
        <v>240</v>
      </c>
      <c r="F3519" s="54">
        <v>5473155.0066410499</v>
      </c>
      <c r="G3519" s="42">
        <f t="shared" si="175"/>
        <v>210.50596179388654</v>
      </c>
      <c r="H3519" s="43">
        <f t="shared" si="174"/>
        <v>22804.812527671042</v>
      </c>
      <c r="I3519" s="57" t="s">
        <v>7397</v>
      </c>
      <c r="J3519" s="58">
        <v>0</v>
      </c>
      <c r="K3519" s="58">
        <v>0</v>
      </c>
      <c r="L3519" s="57" t="s">
        <v>7419</v>
      </c>
      <c r="M3519" s="57"/>
      <c r="N3519" t="s">
        <v>10939</v>
      </c>
      <c r="O3519" s="3">
        <v>56934.371764705887</v>
      </c>
      <c r="P3519" s="3">
        <f t="shared" si="189"/>
        <v>39.490141955899382</v>
      </c>
      <c r="Q3519" s="3">
        <f t="shared" si="190"/>
        <v>34090.069095078943</v>
      </c>
      <c r="T3519" s="2">
        <v>240</v>
      </c>
      <c r="U3519" s="2">
        <f t="shared" si="176"/>
        <v>0</v>
      </c>
    </row>
    <row r="3520" spans="1:21" ht="15" x14ac:dyDescent="0.25">
      <c r="A3520" s="49" t="s">
        <v>7104</v>
      </c>
      <c r="B3520" s="52" t="s">
        <v>7038</v>
      </c>
      <c r="C3520" s="52" t="s">
        <v>7039</v>
      </c>
      <c r="D3520" s="57" t="s">
        <v>7406</v>
      </c>
      <c r="E3520" s="53">
        <v>871</v>
      </c>
      <c r="F3520" s="54">
        <v>59236735.880025014</v>
      </c>
      <c r="G3520" s="42">
        <f t="shared" si="175"/>
        <v>2278.3359953855775</v>
      </c>
      <c r="H3520" s="43">
        <f t="shared" si="174"/>
        <v>68010.02971300231</v>
      </c>
      <c r="I3520" s="57" t="s">
        <v>7397</v>
      </c>
      <c r="J3520" s="58">
        <v>0</v>
      </c>
      <c r="K3520" s="58">
        <v>0</v>
      </c>
      <c r="L3520" s="57" t="s">
        <v>7419</v>
      </c>
      <c r="M3520" s="57"/>
      <c r="N3520" t="s">
        <v>10939</v>
      </c>
      <c r="O3520" s="3">
        <v>50380.72</v>
      </c>
      <c r="P3520" s="3">
        <f t="shared" si="189"/>
        <v>34.944475946141083</v>
      </c>
      <c r="Q3520" s="3">
        <f t="shared" si="190"/>
        <v>-17664.254188948449</v>
      </c>
      <c r="R3520" s="3">
        <f>+Q3520*E3520</f>
        <v>-15385565.398574099</v>
      </c>
      <c r="S3520" s="3">
        <f>-R3520</f>
        <v>15385565.398574099</v>
      </c>
      <c r="T3520" s="2">
        <v>871</v>
      </c>
      <c r="U3520" s="2">
        <f t="shared" si="176"/>
        <v>0</v>
      </c>
    </row>
    <row r="3521" spans="1:21" ht="15" x14ac:dyDescent="0.25">
      <c r="A3521" s="49" t="s">
        <v>7104</v>
      </c>
      <c r="B3521" s="52" t="s">
        <v>7040</v>
      </c>
      <c r="C3521" s="52" t="s">
        <v>7041</v>
      </c>
      <c r="D3521" s="57" t="s">
        <v>7382</v>
      </c>
      <c r="E3521" s="53">
        <v>274</v>
      </c>
      <c r="F3521" s="54">
        <v>2278835.8199740001</v>
      </c>
      <c r="G3521" s="42">
        <f t="shared" si="175"/>
        <v>87.647531537461546</v>
      </c>
      <c r="H3521" s="43">
        <f t="shared" si="174"/>
        <v>8316.9190510000008</v>
      </c>
      <c r="I3521" s="57" t="s">
        <v>7396</v>
      </c>
      <c r="J3521" s="58">
        <v>274</v>
      </c>
      <c r="K3521" s="58">
        <v>2278835.8199740001</v>
      </c>
      <c r="L3521" s="57" t="s">
        <v>7420</v>
      </c>
      <c r="M3521" s="57" t="s">
        <v>7416</v>
      </c>
      <c r="N3521" t="s">
        <v>10937</v>
      </c>
      <c r="O3521" s="1"/>
      <c r="P3521" s="1"/>
      <c r="T3521" s="2">
        <v>274</v>
      </c>
      <c r="U3521" s="2">
        <f t="shared" si="176"/>
        <v>0</v>
      </c>
    </row>
    <row r="3522" spans="1:21" ht="15" x14ac:dyDescent="0.25">
      <c r="A3522" s="49" t="s">
        <v>7104</v>
      </c>
      <c r="B3522" s="52" t="s">
        <v>7042</v>
      </c>
      <c r="C3522" s="52" t="s">
        <v>7043</v>
      </c>
      <c r="D3522" s="57" t="s">
        <v>7406</v>
      </c>
      <c r="E3522" s="53">
        <v>3500</v>
      </c>
      <c r="F3522" s="54">
        <v>26161563.068398476</v>
      </c>
      <c r="G3522" s="42">
        <f t="shared" si="175"/>
        <v>1006.2139641691722</v>
      </c>
      <c r="H3522" s="43">
        <f t="shared" si="174"/>
        <v>7474.7323052567071</v>
      </c>
      <c r="I3522" s="57">
        <v>0</v>
      </c>
      <c r="J3522" s="58">
        <v>0</v>
      </c>
      <c r="K3522" s="58">
        <v>0</v>
      </c>
      <c r="L3522" s="57" t="s">
        <v>7419</v>
      </c>
      <c r="M3522" s="57"/>
      <c r="N3522" t="s">
        <v>10939</v>
      </c>
      <c r="O3522" s="3">
        <v>14902.992</v>
      </c>
      <c r="P3522" s="3">
        <f t="shared" ref="P3522:P3523" si="191">+O3522*$P$3%</f>
        <v>10.336836104556129</v>
      </c>
      <c r="Q3522" s="3">
        <f t="shared" ref="Q3522:Q3523" si="192">+O3522-H3522-P3522</f>
        <v>7417.9228586387371</v>
      </c>
      <c r="R3522" s="1"/>
      <c r="S3522" s="1"/>
      <c r="T3522" s="2">
        <v>18000</v>
      </c>
      <c r="U3522" s="2">
        <f t="shared" si="176"/>
        <v>-14500</v>
      </c>
    </row>
    <row r="3523" spans="1:21" ht="15" x14ac:dyDescent="0.25">
      <c r="A3523" s="49" t="s">
        <v>7104</v>
      </c>
      <c r="B3523" s="52" t="s">
        <v>7044</v>
      </c>
      <c r="C3523" s="52" t="s">
        <v>7045</v>
      </c>
      <c r="D3523" s="57" t="s">
        <v>7406</v>
      </c>
      <c r="E3523" s="53">
        <v>20768</v>
      </c>
      <c r="F3523" s="54">
        <v>238439560.46648049</v>
      </c>
      <c r="G3523" s="42">
        <f t="shared" si="175"/>
        <v>9170.7523256338645</v>
      </c>
      <c r="H3523" s="43">
        <f t="shared" si="174"/>
        <v>11481.103643416818</v>
      </c>
      <c r="I3523" s="57">
        <v>0</v>
      </c>
      <c r="J3523" s="58">
        <v>0</v>
      </c>
      <c r="K3523" s="58">
        <v>0</v>
      </c>
      <c r="L3523" s="57" t="s">
        <v>7419</v>
      </c>
      <c r="M3523" s="57"/>
      <c r="N3523" t="s">
        <v>10939</v>
      </c>
      <c r="O3523" s="3">
        <v>29483.309439999997</v>
      </c>
      <c r="P3523" s="3">
        <f t="shared" si="191"/>
        <v>20.449862517620119</v>
      </c>
      <c r="Q3523" s="3">
        <f t="shared" si="192"/>
        <v>17981.755934065557</v>
      </c>
      <c r="R3523" s="1"/>
      <c r="S3523" s="1"/>
      <c r="T3523" s="2">
        <v>3488</v>
      </c>
      <c r="U3523" s="2">
        <f t="shared" si="176"/>
        <v>17280</v>
      </c>
    </row>
    <row r="3524" spans="1:21" ht="15" x14ac:dyDescent="0.25">
      <c r="A3524" s="49" t="s">
        <v>7104</v>
      </c>
      <c r="B3524" s="52" t="s">
        <v>7046</v>
      </c>
      <c r="C3524" s="52" t="s">
        <v>7047</v>
      </c>
      <c r="D3524" s="57" t="s">
        <v>7382</v>
      </c>
      <c r="E3524" s="53">
        <v>206</v>
      </c>
      <c r="F3524" s="54">
        <v>7884753.6499300003</v>
      </c>
      <c r="G3524" s="42">
        <f t="shared" si="175"/>
        <v>303.25975576653849</v>
      </c>
      <c r="H3524" s="43">
        <f t="shared" si="174"/>
        <v>38275.503154999999</v>
      </c>
      <c r="I3524" s="57" t="s">
        <v>7386</v>
      </c>
      <c r="J3524" s="58">
        <v>206</v>
      </c>
      <c r="K3524" s="58">
        <v>7884753.6499299994</v>
      </c>
      <c r="L3524" s="57" t="s">
        <v>7420</v>
      </c>
      <c r="M3524" s="57" t="s">
        <v>7416</v>
      </c>
      <c r="N3524" t="s">
        <v>10937</v>
      </c>
      <c r="O3524" s="1"/>
      <c r="P3524" s="1"/>
      <c r="T3524" s="2">
        <v>206</v>
      </c>
      <c r="U3524" s="2">
        <f t="shared" si="176"/>
        <v>0</v>
      </c>
    </row>
    <row r="3525" spans="1:21" ht="15" x14ac:dyDescent="0.25">
      <c r="A3525" s="49" t="s">
        <v>7104</v>
      </c>
      <c r="B3525" s="52" t="s">
        <v>7048</v>
      </c>
      <c r="C3525" s="52" t="s">
        <v>7049</v>
      </c>
      <c r="D3525" s="57" t="s">
        <v>7382</v>
      </c>
      <c r="E3525" s="53">
        <v>38</v>
      </c>
      <c r="F3525" s="54">
        <v>1503098.0099820001</v>
      </c>
      <c r="G3525" s="42">
        <f t="shared" si="175"/>
        <v>57.811461922384616</v>
      </c>
      <c r="H3525" s="43">
        <f t="shared" ref="H3525:H3588" si="193">IFERROR(F3525/E3525,0)</f>
        <v>39555.210789000004</v>
      </c>
      <c r="I3525" s="57" t="s">
        <v>7386</v>
      </c>
      <c r="J3525" s="58">
        <v>38</v>
      </c>
      <c r="K3525" s="58">
        <v>1503098.0099819999</v>
      </c>
      <c r="L3525" s="57" t="s">
        <v>7420</v>
      </c>
      <c r="M3525" s="57" t="s">
        <v>7416</v>
      </c>
      <c r="N3525" t="s">
        <v>10937</v>
      </c>
      <c r="O3525" s="1"/>
      <c r="P3525" s="1"/>
      <c r="T3525" s="2">
        <v>38</v>
      </c>
      <c r="U3525" s="2">
        <f t="shared" si="176"/>
        <v>0</v>
      </c>
    </row>
    <row r="3526" spans="1:21" ht="15" x14ac:dyDescent="0.25">
      <c r="A3526" s="49" t="s">
        <v>7104</v>
      </c>
      <c r="B3526" s="52" t="s">
        <v>7050</v>
      </c>
      <c r="C3526" s="52" t="s">
        <v>7051</v>
      </c>
      <c r="D3526" s="57" t="s">
        <v>7382</v>
      </c>
      <c r="E3526" s="53">
        <v>910</v>
      </c>
      <c r="F3526" s="54">
        <v>54211405.45002</v>
      </c>
      <c r="G3526" s="42">
        <f t="shared" ref="G3526:G3589" si="194">+F3526/$G$1</f>
        <v>2085.0540557700001</v>
      </c>
      <c r="H3526" s="43">
        <f t="shared" si="193"/>
        <v>59572.973021999998</v>
      </c>
      <c r="I3526" s="57" t="s">
        <v>7386</v>
      </c>
      <c r="J3526" s="58">
        <v>910</v>
      </c>
      <c r="K3526" s="58">
        <v>54211405.45002</v>
      </c>
      <c r="L3526" s="57" t="s">
        <v>7420</v>
      </c>
      <c r="M3526" s="57" t="s">
        <v>7416</v>
      </c>
      <c r="N3526" t="s">
        <v>10937</v>
      </c>
      <c r="O3526" s="1"/>
      <c r="P3526" s="1"/>
      <c r="T3526" s="2">
        <v>910</v>
      </c>
      <c r="U3526" s="2">
        <f t="shared" ref="U3526:U3589" si="195">+E3526-T3526</f>
        <v>0</v>
      </c>
    </row>
    <row r="3527" spans="1:21" ht="15" x14ac:dyDescent="0.25">
      <c r="A3527" s="49" t="s">
        <v>7104</v>
      </c>
      <c r="B3527" s="52" t="s">
        <v>7052</v>
      </c>
      <c r="C3527" s="52" t="s">
        <v>7053</v>
      </c>
      <c r="D3527" s="57" t="s">
        <v>7382</v>
      </c>
      <c r="E3527" s="53">
        <v>128</v>
      </c>
      <c r="F3527" s="54">
        <v>5043049.6299520005</v>
      </c>
      <c r="G3527" s="42">
        <f t="shared" si="194"/>
        <v>193.96344730584616</v>
      </c>
      <c r="H3527" s="43">
        <f t="shared" si="193"/>
        <v>39398.825234000004</v>
      </c>
      <c r="I3527" s="57" t="s">
        <v>7386</v>
      </c>
      <c r="J3527" s="58">
        <v>128</v>
      </c>
      <c r="K3527" s="58">
        <v>5043049.6299520005</v>
      </c>
      <c r="L3527" s="57" t="s">
        <v>7420</v>
      </c>
      <c r="M3527" s="57" t="s">
        <v>7416</v>
      </c>
      <c r="N3527" t="s">
        <v>10937</v>
      </c>
      <c r="O3527" s="1"/>
      <c r="P3527" s="1"/>
      <c r="T3527" s="2">
        <v>128</v>
      </c>
      <c r="U3527" s="2">
        <f t="shared" si="195"/>
        <v>0</v>
      </c>
    </row>
    <row r="3528" spans="1:21" ht="15" x14ac:dyDescent="0.25">
      <c r="A3528" s="49" t="s">
        <v>7104</v>
      </c>
      <c r="B3528" s="52" t="s">
        <v>7054</v>
      </c>
      <c r="C3528" s="52" t="s">
        <v>7055</v>
      </c>
      <c r="D3528" s="57" t="s">
        <v>7382</v>
      </c>
      <c r="E3528" s="53">
        <v>766</v>
      </c>
      <c r="F3528" s="54">
        <v>79685902.189741999</v>
      </c>
      <c r="G3528" s="42">
        <f t="shared" si="194"/>
        <v>3064.8423919131537</v>
      </c>
      <c r="H3528" s="43">
        <f t="shared" si="193"/>
        <v>104028.59293699999</v>
      </c>
      <c r="I3528" s="57" t="s">
        <v>7386</v>
      </c>
      <c r="J3528" s="58">
        <v>766</v>
      </c>
      <c r="K3528" s="58">
        <v>79685902.189741999</v>
      </c>
      <c r="L3528" s="57" t="s">
        <v>7420</v>
      </c>
      <c r="M3528" s="57" t="s">
        <v>7416</v>
      </c>
      <c r="N3528" t="s">
        <v>10937</v>
      </c>
      <c r="O3528" s="1"/>
      <c r="P3528" s="1"/>
      <c r="T3528" s="2">
        <v>766</v>
      </c>
      <c r="U3528" s="2">
        <f t="shared" si="195"/>
        <v>0</v>
      </c>
    </row>
    <row r="3529" spans="1:21" ht="15" x14ac:dyDescent="0.25">
      <c r="A3529" s="49" t="s">
        <v>7104</v>
      </c>
      <c r="B3529" s="52" t="s">
        <v>7056</v>
      </c>
      <c r="C3529" s="52" t="s">
        <v>7057</v>
      </c>
      <c r="D3529" s="57" t="s">
        <v>7382</v>
      </c>
      <c r="E3529" s="53">
        <v>1380</v>
      </c>
      <c r="F3529" s="54">
        <v>72916734.849419996</v>
      </c>
      <c r="G3529" s="42">
        <f t="shared" si="194"/>
        <v>2804.4898019007692</v>
      </c>
      <c r="H3529" s="43">
        <f t="shared" si="193"/>
        <v>52838.213658999994</v>
      </c>
      <c r="I3529" s="57" t="s">
        <v>7386</v>
      </c>
      <c r="J3529" s="58">
        <v>1380</v>
      </c>
      <c r="K3529" s="58">
        <v>72916734.849419996</v>
      </c>
      <c r="L3529" s="57" t="s">
        <v>7420</v>
      </c>
      <c r="M3529" s="57" t="s">
        <v>7416</v>
      </c>
      <c r="N3529" t="s">
        <v>10937</v>
      </c>
      <c r="O3529" s="1"/>
      <c r="P3529" s="1"/>
      <c r="T3529" s="2">
        <v>1380</v>
      </c>
      <c r="U3529" s="2">
        <f t="shared" si="195"/>
        <v>0</v>
      </c>
    </row>
    <row r="3530" spans="1:21" ht="15" x14ac:dyDescent="0.25">
      <c r="A3530" s="49" t="s">
        <v>7104</v>
      </c>
      <c r="B3530" s="52" t="s">
        <v>7058</v>
      </c>
      <c r="C3530" s="52" t="s">
        <v>7059</v>
      </c>
      <c r="D3530" s="57" t="s">
        <v>7382</v>
      </c>
      <c r="E3530" s="53">
        <v>14</v>
      </c>
      <c r="F3530" s="54">
        <v>784809.45999400003</v>
      </c>
      <c r="G3530" s="42">
        <f t="shared" si="194"/>
        <v>30.184979230538463</v>
      </c>
      <c r="H3530" s="43">
        <f t="shared" si="193"/>
        <v>56057.818571000003</v>
      </c>
      <c r="I3530" s="57" t="s">
        <v>7386</v>
      </c>
      <c r="J3530" s="58">
        <v>14</v>
      </c>
      <c r="K3530" s="58">
        <v>784809.45999400003</v>
      </c>
      <c r="L3530" s="57" t="s">
        <v>7420</v>
      </c>
      <c r="M3530" s="57" t="s">
        <v>7416</v>
      </c>
      <c r="N3530" t="s">
        <v>10937</v>
      </c>
      <c r="O3530" s="1"/>
      <c r="P3530" s="1"/>
      <c r="T3530" s="2">
        <v>14</v>
      </c>
      <c r="U3530" s="2">
        <f t="shared" si="195"/>
        <v>0</v>
      </c>
    </row>
    <row r="3531" spans="1:21" ht="15" x14ac:dyDescent="0.25">
      <c r="A3531" s="49" t="s">
        <v>7104</v>
      </c>
      <c r="B3531" s="52" t="s">
        <v>7060</v>
      </c>
      <c r="C3531" s="52" t="s">
        <v>7061</v>
      </c>
      <c r="D3531" s="57" t="s">
        <v>7382</v>
      </c>
      <c r="E3531" s="53">
        <v>449</v>
      </c>
      <c r="F3531" s="54">
        <v>20956476.629822999</v>
      </c>
      <c r="G3531" s="42">
        <f t="shared" si="194"/>
        <v>806.01833191626918</v>
      </c>
      <c r="H3531" s="43">
        <f t="shared" si="193"/>
        <v>46673.667326999996</v>
      </c>
      <c r="I3531" s="57" t="s">
        <v>7386</v>
      </c>
      <c r="J3531" s="58">
        <v>449</v>
      </c>
      <c r="K3531" s="58">
        <v>20956476.629822999</v>
      </c>
      <c r="L3531" s="57" t="s">
        <v>7420</v>
      </c>
      <c r="M3531" s="57" t="s">
        <v>7416</v>
      </c>
      <c r="N3531" t="s">
        <v>10937</v>
      </c>
      <c r="O3531" s="1"/>
      <c r="P3531" s="1"/>
      <c r="T3531" s="2">
        <v>449</v>
      </c>
      <c r="U3531" s="2">
        <f t="shared" si="195"/>
        <v>0</v>
      </c>
    </row>
    <row r="3532" spans="1:21" ht="15" x14ac:dyDescent="0.25">
      <c r="A3532" s="49" t="s">
        <v>7104</v>
      </c>
      <c r="B3532" s="52" t="s">
        <v>7062</v>
      </c>
      <c r="C3532" s="52" t="s">
        <v>7063</v>
      </c>
      <c r="D3532" s="57" t="s">
        <v>7382</v>
      </c>
      <c r="E3532" s="53">
        <v>4559</v>
      </c>
      <c r="F3532" s="54">
        <v>53504010.439433001</v>
      </c>
      <c r="G3532" s="42">
        <f t="shared" si="194"/>
        <v>2057.8465553628075</v>
      </c>
      <c r="H3532" s="43">
        <f t="shared" si="193"/>
        <v>11735.909287</v>
      </c>
      <c r="I3532" s="57" t="s">
        <v>7386</v>
      </c>
      <c r="J3532" s="58">
        <v>4559</v>
      </c>
      <c r="K3532" s="58">
        <v>53504010.439433008</v>
      </c>
      <c r="L3532" s="57" t="s">
        <v>7420</v>
      </c>
      <c r="M3532" s="57" t="s">
        <v>7416</v>
      </c>
      <c r="N3532" t="s">
        <v>10937</v>
      </c>
      <c r="O3532" s="1"/>
      <c r="P3532" s="1"/>
      <c r="T3532" s="2">
        <v>4559</v>
      </c>
      <c r="U3532" s="2">
        <f t="shared" si="195"/>
        <v>0</v>
      </c>
    </row>
    <row r="3533" spans="1:21" ht="15" x14ac:dyDescent="0.25">
      <c r="A3533" s="49" t="s">
        <v>7104</v>
      </c>
      <c r="B3533" s="52" t="s">
        <v>7064</v>
      </c>
      <c r="C3533" s="52" t="s">
        <v>7065</v>
      </c>
      <c r="D3533" s="57" t="s">
        <v>7382</v>
      </c>
      <c r="E3533" s="53">
        <v>384</v>
      </c>
      <c r="F3533" s="54">
        <v>26000021.920127999</v>
      </c>
      <c r="G3533" s="42">
        <f t="shared" si="194"/>
        <v>1000.0008430818461</v>
      </c>
      <c r="H3533" s="43">
        <f t="shared" si="193"/>
        <v>67708.390417000002</v>
      </c>
      <c r="I3533" s="57" t="s">
        <v>7386</v>
      </c>
      <c r="J3533" s="58">
        <v>384</v>
      </c>
      <c r="K3533" s="58">
        <v>26000021.920128003</v>
      </c>
      <c r="L3533" s="57" t="s">
        <v>7420</v>
      </c>
      <c r="M3533" s="57" t="s">
        <v>7416</v>
      </c>
      <c r="N3533" t="s">
        <v>10937</v>
      </c>
      <c r="O3533" s="1"/>
      <c r="P3533" s="1"/>
      <c r="T3533" s="2">
        <v>384</v>
      </c>
      <c r="U3533" s="2">
        <f t="shared" si="195"/>
        <v>0</v>
      </c>
    </row>
    <row r="3534" spans="1:21" ht="15" x14ac:dyDescent="0.25">
      <c r="A3534" s="49" t="s">
        <v>7104</v>
      </c>
      <c r="B3534" s="52" t="s">
        <v>7066</v>
      </c>
      <c r="C3534" s="52" t="s">
        <v>7067</v>
      </c>
      <c r="D3534" s="57" t="s">
        <v>7382</v>
      </c>
      <c r="E3534" s="53">
        <v>1</v>
      </c>
      <c r="F3534" s="54">
        <v>33185.99</v>
      </c>
      <c r="G3534" s="42">
        <f t="shared" si="194"/>
        <v>1.2763842307692308</v>
      </c>
      <c r="H3534" s="43">
        <f t="shared" si="193"/>
        <v>33185.99</v>
      </c>
      <c r="I3534" s="57" t="s">
        <v>7386</v>
      </c>
      <c r="J3534" s="58">
        <v>1</v>
      </c>
      <c r="K3534" s="58">
        <v>33185.99</v>
      </c>
      <c r="L3534" s="57" t="s">
        <v>7420</v>
      </c>
      <c r="M3534" s="57" t="s">
        <v>7416</v>
      </c>
      <c r="N3534" t="s">
        <v>10937</v>
      </c>
      <c r="O3534" s="1"/>
      <c r="P3534" s="1"/>
      <c r="T3534" s="2">
        <v>1</v>
      </c>
      <c r="U3534" s="2">
        <f t="shared" si="195"/>
        <v>0</v>
      </c>
    </row>
    <row r="3535" spans="1:21" ht="15" x14ac:dyDescent="0.25">
      <c r="A3535" s="49" t="s">
        <v>7104</v>
      </c>
      <c r="B3535" s="52" t="s">
        <v>7068</v>
      </c>
      <c r="C3535" s="52" t="s">
        <v>7069</v>
      </c>
      <c r="D3535" s="57" t="s">
        <v>7382</v>
      </c>
      <c r="E3535" s="53">
        <v>167</v>
      </c>
      <c r="F3535" s="54">
        <v>3099302.2899489999</v>
      </c>
      <c r="G3535" s="42">
        <f t="shared" si="194"/>
        <v>119.20393422880768</v>
      </c>
      <c r="H3535" s="43">
        <f t="shared" si="193"/>
        <v>18558.696347000001</v>
      </c>
      <c r="I3535" s="57" t="s">
        <v>7386</v>
      </c>
      <c r="J3535" s="58">
        <v>167</v>
      </c>
      <c r="K3535" s="58">
        <v>3099302.2899490003</v>
      </c>
      <c r="L3535" s="57" t="s">
        <v>7420</v>
      </c>
      <c r="M3535" s="57" t="s">
        <v>7416</v>
      </c>
      <c r="N3535" t="s">
        <v>10937</v>
      </c>
      <c r="O3535" s="1"/>
      <c r="P3535" s="1"/>
      <c r="T3535" s="2">
        <v>167</v>
      </c>
      <c r="U3535" s="2">
        <f t="shared" si="195"/>
        <v>0</v>
      </c>
    </row>
    <row r="3536" spans="1:21" ht="15" x14ac:dyDescent="0.25">
      <c r="A3536" s="49" t="s">
        <v>7104</v>
      </c>
      <c r="B3536" s="52" t="s">
        <v>7070</v>
      </c>
      <c r="C3536" s="52" t="s">
        <v>7071</v>
      </c>
      <c r="D3536" s="57" t="s">
        <v>7382</v>
      </c>
      <c r="E3536" s="53">
        <v>6</v>
      </c>
      <c r="F3536" s="54">
        <v>280136.37</v>
      </c>
      <c r="G3536" s="42">
        <f t="shared" si="194"/>
        <v>10.774475769230769</v>
      </c>
      <c r="H3536" s="43">
        <f t="shared" si="193"/>
        <v>46689.394999999997</v>
      </c>
      <c r="I3536" s="57" t="s">
        <v>7386</v>
      </c>
      <c r="J3536" s="58">
        <v>6</v>
      </c>
      <c r="K3536" s="58">
        <v>280136.37</v>
      </c>
      <c r="L3536" s="57" t="s">
        <v>7420</v>
      </c>
      <c r="M3536" s="57" t="s">
        <v>7416</v>
      </c>
      <c r="N3536" t="s">
        <v>10937</v>
      </c>
      <c r="O3536" s="1"/>
      <c r="P3536" s="1"/>
      <c r="T3536" s="2">
        <v>6</v>
      </c>
      <c r="U3536" s="2">
        <f t="shared" si="195"/>
        <v>0</v>
      </c>
    </row>
    <row r="3537" spans="1:21" ht="15" x14ac:dyDescent="0.25">
      <c r="A3537" s="49" t="s">
        <v>7104</v>
      </c>
      <c r="B3537" s="52" t="s">
        <v>7072</v>
      </c>
      <c r="C3537" s="52" t="s">
        <v>7073</v>
      </c>
      <c r="D3537" s="57" t="s">
        <v>7382</v>
      </c>
      <c r="E3537" s="53">
        <v>2</v>
      </c>
      <c r="F3537" s="54">
        <v>13145.69</v>
      </c>
      <c r="G3537" s="42">
        <f t="shared" si="194"/>
        <v>0.50560346153846158</v>
      </c>
      <c r="H3537" s="43">
        <f t="shared" si="193"/>
        <v>6572.8450000000003</v>
      </c>
      <c r="I3537" s="57" t="s">
        <v>7386</v>
      </c>
      <c r="J3537" s="58">
        <v>2</v>
      </c>
      <c r="K3537" s="58">
        <v>13145.69</v>
      </c>
      <c r="L3537" s="57" t="s">
        <v>7420</v>
      </c>
      <c r="M3537" s="57" t="s">
        <v>7416</v>
      </c>
      <c r="N3537" t="s">
        <v>10937</v>
      </c>
      <c r="O3537" s="1"/>
      <c r="P3537" s="1"/>
      <c r="T3537" s="2">
        <v>2</v>
      </c>
      <c r="U3537" s="2">
        <f t="shared" si="195"/>
        <v>0</v>
      </c>
    </row>
    <row r="3538" spans="1:21" ht="15" x14ac:dyDescent="0.25">
      <c r="A3538" s="49" t="s">
        <v>7104</v>
      </c>
      <c r="B3538" s="52" t="s">
        <v>7074</v>
      </c>
      <c r="C3538" s="52" t="s">
        <v>7075</v>
      </c>
      <c r="D3538" s="57" t="s">
        <v>7382</v>
      </c>
      <c r="E3538" s="53">
        <v>456</v>
      </c>
      <c r="F3538" s="54">
        <v>5521990.3201200003</v>
      </c>
      <c r="G3538" s="42">
        <f t="shared" si="194"/>
        <v>212.38424308153847</v>
      </c>
      <c r="H3538" s="43">
        <f t="shared" si="193"/>
        <v>12109.627895000001</v>
      </c>
      <c r="I3538" s="57" t="s">
        <v>7386</v>
      </c>
      <c r="J3538" s="58">
        <v>456</v>
      </c>
      <c r="K3538" s="58">
        <v>5521990.3201200003</v>
      </c>
      <c r="L3538" s="57" t="s">
        <v>7420</v>
      </c>
      <c r="M3538" s="57" t="s">
        <v>7416</v>
      </c>
      <c r="N3538" t="s">
        <v>10937</v>
      </c>
      <c r="O3538" s="1"/>
      <c r="P3538" s="1"/>
      <c r="T3538" s="2">
        <v>456</v>
      </c>
      <c r="U3538" s="2">
        <f t="shared" si="195"/>
        <v>0</v>
      </c>
    </row>
    <row r="3539" spans="1:21" ht="15" x14ac:dyDescent="0.25">
      <c r="A3539" s="49" t="s">
        <v>7104</v>
      </c>
      <c r="B3539" s="52" t="s">
        <v>7076</v>
      </c>
      <c r="C3539" s="52" t="s">
        <v>7077</v>
      </c>
      <c r="D3539" s="57" t="s">
        <v>7382</v>
      </c>
      <c r="E3539" s="53">
        <v>1583</v>
      </c>
      <c r="F3539" s="54">
        <v>37474094.469618998</v>
      </c>
      <c r="G3539" s="42">
        <f t="shared" si="194"/>
        <v>1441.311325754577</v>
      </c>
      <c r="H3539" s="43">
        <f t="shared" si="193"/>
        <v>23672.832892999999</v>
      </c>
      <c r="I3539" s="57" t="s">
        <v>7386</v>
      </c>
      <c r="J3539" s="58">
        <v>1583</v>
      </c>
      <c r="K3539" s="58">
        <v>37474094.469618998</v>
      </c>
      <c r="L3539" s="57" t="s">
        <v>7420</v>
      </c>
      <c r="M3539" s="57" t="s">
        <v>7416</v>
      </c>
      <c r="N3539" t="s">
        <v>10937</v>
      </c>
      <c r="O3539" s="1"/>
      <c r="P3539" s="1"/>
      <c r="T3539" s="2">
        <v>1583</v>
      </c>
      <c r="U3539" s="2">
        <f t="shared" si="195"/>
        <v>0</v>
      </c>
    </row>
    <row r="3540" spans="1:21" ht="15" x14ac:dyDescent="0.25">
      <c r="A3540" s="49" t="s">
        <v>7104</v>
      </c>
      <c r="B3540" s="52" t="s">
        <v>7078</v>
      </c>
      <c r="C3540" s="52" t="s">
        <v>7079</v>
      </c>
      <c r="D3540" s="57" t="s">
        <v>7382</v>
      </c>
      <c r="E3540" s="53">
        <v>53</v>
      </c>
      <c r="F3540" s="54">
        <v>234123.30001499999</v>
      </c>
      <c r="G3540" s="42">
        <f t="shared" si="194"/>
        <v>9.0047423082692308</v>
      </c>
      <c r="H3540" s="43">
        <f t="shared" si="193"/>
        <v>4417.4207550000001</v>
      </c>
      <c r="I3540" s="57" t="s">
        <v>7386</v>
      </c>
      <c r="J3540" s="58">
        <v>53</v>
      </c>
      <c r="K3540" s="58">
        <v>234123.30001500002</v>
      </c>
      <c r="L3540" s="57" t="s">
        <v>7420</v>
      </c>
      <c r="M3540" s="57" t="s">
        <v>7416</v>
      </c>
      <c r="N3540" t="s">
        <v>10937</v>
      </c>
      <c r="O3540" s="1"/>
      <c r="P3540" s="1"/>
      <c r="T3540" s="2">
        <v>53</v>
      </c>
      <c r="U3540" s="2">
        <f t="shared" si="195"/>
        <v>0</v>
      </c>
    </row>
    <row r="3541" spans="1:21" ht="15" x14ac:dyDescent="0.25">
      <c r="A3541" s="49" t="s">
        <v>7104</v>
      </c>
      <c r="B3541" s="52" t="s">
        <v>7080</v>
      </c>
      <c r="C3541" s="52" t="s">
        <v>7081</v>
      </c>
      <c r="D3541" s="57" t="s">
        <v>7382</v>
      </c>
      <c r="E3541" s="53">
        <v>641</v>
      </c>
      <c r="F3541" s="54">
        <v>24452653.750236999</v>
      </c>
      <c r="G3541" s="42">
        <f t="shared" si="194"/>
        <v>940.48668270142309</v>
      </c>
      <c r="H3541" s="43">
        <f t="shared" si="193"/>
        <v>38147.665756999995</v>
      </c>
      <c r="I3541" s="57" t="s">
        <v>7386</v>
      </c>
      <c r="J3541" s="58">
        <v>641</v>
      </c>
      <c r="K3541" s="58">
        <v>24452653.750237003</v>
      </c>
      <c r="L3541" s="57" t="s">
        <v>7420</v>
      </c>
      <c r="M3541" s="57" t="s">
        <v>7416</v>
      </c>
      <c r="N3541" t="s">
        <v>10937</v>
      </c>
      <c r="O3541" s="1"/>
      <c r="P3541" s="1"/>
      <c r="T3541" s="2">
        <v>641</v>
      </c>
      <c r="U3541" s="2">
        <f t="shared" si="195"/>
        <v>0</v>
      </c>
    </row>
    <row r="3542" spans="1:21" ht="15" x14ac:dyDescent="0.25">
      <c r="A3542" s="49" t="s">
        <v>7104</v>
      </c>
      <c r="B3542" s="52" t="s">
        <v>7082</v>
      </c>
      <c r="C3542" s="52" t="s">
        <v>7083</v>
      </c>
      <c r="D3542" s="57" t="s">
        <v>7382</v>
      </c>
      <c r="E3542" s="53">
        <v>5</v>
      </c>
      <c r="F3542" s="54">
        <v>162731.79999999999</v>
      </c>
      <c r="G3542" s="42">
        <f t="shared" si="194"/>
        <v>6.258915384615384</v>
      </c>
      <c r="H3542" s="43">
        <f t="shared" si="193"/>
        <v>32546.359999999997</v>
      </c>
      <c r="I3542" s="57" t="s">
        <v>7386</v>
      </c>
      <c r="J3542" s="58">
        <v>5</v>
      </c>
      <c r="K3542" s="58">
        <v>162731.79999999999</v>
      </c>
      <c r="L3542" s="57" t="s">
        <v>7420</v>
      </c>
      <c r="M3542" s="57" t="s">
        <v>7416</v>
      </c>
      <c r="N3542" t="s">
        <v>10937</v>
      </c>
      <c r="O3542" s="1"/>
      <c r="P3542" s="1"/>
      <c r="T3542" s="2">
        <v>5</v>
      </c>
      <c r="U3542" s="2">
        <f t="shared" si="195"/>
        <v>0</v>
      </c>
    </row>
    <row r="3543" spans="1:21" ht="15" x14ac:dyDescent="0.25">
      <c r="A3543" s="49" t="s">
        <v>7104</v>
      </c>
      <c r="B3543" s="52" t="s">
        <v>7084</v>
      </c>
      <c r="C3543" s="52" t="s">
        <v>7085</v>
      </c>
      <c r="D3543" s="57" t="s">
        <v>7382</v>
      </c>
      <c r="E3543" s="53">
        <v>224</v>
      </c>
      <c r="F3543" s="54">
        <v>4169988.8800639999</v>
      </c>
      <c r="G3543" s="42">
        <f t="shared" si="194"/>
        <v>160.38418769476922</v>
      </c>
      <c r="H3543" s="43">
        <f t="shared" si="193"/>
        <v>18616.021786000001</v>
      </c>
      <c r="I3543" s="57" t="s">
        <v>7386</v>
      </c>
      <c r="J3543" s="58">
        <v>224</v>
      </c>
      <c r="K3543" s="58">
        <v>4169988.8800640004</v>
      </c>
      <c r="L3543" s="57" t="s">
        <v>7420</v>
      </c>
      <c r="M3543" s="57" t="s">
        <v>7416</v>
      </c>
      <c r="N3543" t="s">
        <v>10937</v>
      </c>
      <c r="O3543" s="1"/>
      <c r="P3543" s="1"/>
      <c r="T3543" s="2">
        <v>224</v>
      </c>
      <c r="U3543" s="2">
        <f t="shared" si="195"/>
        <v>0</v>
      </c>
    </row>
    <row r="3544" spans="1:21" ht="15" x14ac:dyDescent="0.25">
      <c r="A3544" s="49" t="s">
        <v>7104</v>
      </c>
      <c r="B3544" s="52" t="s">
        <v>7086</v>
      </c>
      <c r="C3544" s="52" t="s">
        <v>7087</v>
      </c>
      <c r="D3544" s="57" t="s">
        <v>7382</v>
      </c>
      <c r="E3544" s="53">
        <v>601</v>
      </c>
      <c r="F3544" s="54">
        <v>12700213.899893999</v>
      </c>
      <c r="G3544" s="42">
        <f t="shared" si="194"/>
        <v>488.46976538053843</v>
      </c>
      <c r="H3544" s="43">
        <f t="shared" si="193"/>
        <v>21131.803494</v>
      </c>
      <c r="I3544" s="57" t="s">
        <v>7386</v>
      </c>
      <c r="J3544" s="58">
        <v>601</v>
      </c>
      <c r="K3544" s="58">
        <v>12700213.899893999</v>
      </c>
      <c r="L3544" s="57" t="s">
        <v>7420</v>
      </c>
      <c r="M3544" s="57" t="s">
        <v>7416</v>
      </c>
      <c r="N3544" t="s">
        <v>10937</v>
      </c>
      <c r="O3544" s="1"/>
      <c r="P3544" s="1"/>
      <c r="T3544" s="2">
        <v>601</v>
      </c>
      <c r="U3544" s="2">
        <f t="shared" si="195"/>
        <v>0</v>
      </c>
    </row>
    <row r="3545" spans="1:21" ht="15" x14ac:dyDescent="0.25">
      <c r="A3545" s="49" t="s">
        <v>7104</v>
      </c>
      <c r="B3545" s="52" t="s">
        <v>7088</v>
      </c>
      <c r="C3545" s="52" t="s">
        <v>7089</v>
      </c>
      <c r="D3545" s="57" t="s">
        <v>7382</v>
      </c>
      <c r="E3545" s="53">
        <v>197</v>
      </c>
      <c r="F3545" s="54">
        <v>4790032.6700499998</v>
      </c>
      <c r="G3545" s="42">
        <f t="shared" si="194"/>
        <v>184.23202577115384</v>
      </c>
      <c r="H3545" s="43">
        <f t="shared" si="193"/>
        <v>24314.88665</v>
      </c>
      <c r="I3545" s="57" t="s">
        <v>7386</v>
      </c>
      <c r="J3545" s="58">
        <v>197</v>
      </c>
      <c r="K3545" s="58">
        <v>4790032.6700499998</v>
      </c>
      <c r="L3545" s="57" t="s">
        <v>7420</v>
      </c>
      <c r="M3545" s="57" t="s">
        <v>7416</v>
      </c>
      <c r="N3545" t="s">
        <v>10937</v>
      </c>
      <c r="O3545" s="1"/>
      <c r="P3545" s="1"/>
      <c r="T3545" s="2">
        <v>197</v>
      </c>
      <c r="U3545" s="2">
        <f t="shared" si="195"/>
        <v>0</v>
      </c>
    </row>
    <row r="3546" spans="1:21" ht="15" x14ac:dyDescent="0.25">
      <c r="A3546" s="49" t="s">
        <v>7104</v>
      </c>
      <c r="B3546" s="52" t="s">
        <v>7090</v>
      </c>
      <c r="C3546" s="52" t="s">
        <v>7091</v>
      </c>
      <c r="D3546" s="57" t="s">
        <v>7382</v>
      </c>
      <c r="E3546" s="53">
        <v>547</v>
      </c>
      <c r="F3546" s="54">
        <v>18999966.369844001</v>
      </c>
      <c r="G3546" s="42">
        <f t="shared" si="194"/>
        <v>730.76793730169231</v>
      </c>
      <c r="H3546" s="43">
        <f t="shared" si="193"/>
        <v>34734.856252000005</v>
      </c>
      <c r="I3546" s="57" t="s">
        <v>7386</v>
      </c>
      <c r="J3546" s="58">
        <v>547</v>
      </c>
      <c r="K3546" s="58">
        <v>18999966.369843997</v>
      </c>
      <c r="L3546" s="57" t="s">
        <v>7420</v>
      </c>
      <c r="M3546" s="57" t="s">
        <v>7416</v>
      </c>
      <c r="N3546" t="s">
        <v>10937</v>
      </c>
      <c r="O3546" s="1"/>
      <c r="P3546" s="1"/>
      <c r="T3546" s="2">
        <v>547</v>
      </c>
      <c r="U3546" s="2">
        <f t="shared" si="195"/>
        <v>0</v>
      </c>
    </row>
    <row r="3547" spans="1:21" ht="15" x14ac:dyDescent="0.25">
      <c r="A3547" s="49" t="s">
        <v>7104</v>
      </c>
      <c r="B3547" s="52" t="s">
        <v>7092</v>
      </c>
      <c r="C3547" s="52" t="s">
        <v>7093</v>
      </c>
      <c r="D3547" s="57" t="s">
        <v>7382</v>
      </c>
      <c r="E3547" s="53">
        <v>91</v>
      </c>
      <c r="F3547" s="54">
        <v>3547095.0200140001</v>
      </c>
      <c r="G3547" s="42">
        <f t="shared" si="194"/>
        <v>136.426731539</v>
      </c>
      <c r="H3547" s="43">
        <f t="shared" si="193"/>
        <v>38979.066154</v>
      </c>
      <c r="I3547" s="57" t="s">
        <v>7386</v>
      </c>
      <c r="J3547" s="58">
        <v>91</v>
      </c>
      <c r="K3547" s="58">
        <v>3547095.0200140001</v>
      </c>
      <c r="L3547" s="57" t="s">
        <v>7420</v>
      </c>
      <c r="M3547" s="57" t="s">
        <v>7416</v>
      </c>
      <c r="N3547" t="s">
        <v>10937</v>
      </c>
      <c r="O3547" s="1"/>
      <c r="P3547" s="1"/>
      <c r="T3547" s="2">
        <v>91</v>
      </c>
      <c r="U3547" s="2">
        <f t="shared" si="195"/>
        <v>0</v>
      </c>
    </row>
    <row r="3548" spans="1:21" ht="15" x14ac:dyDescent="0.25">
      <c r="A3548" s="49" t="s">
        <v>7104</v>
      </c>
      <c r="B3548" s="52" t="s">
        <v>7094</v>
      </c>
      <c r="C3548" s="52" t="s">
        <v>7095</v>
      </c>
      <c r="D3548" s="57" t="s">
        <v>7382</v>
      </c>
      <c r="E3548" s="53">
        <v>623</v>
      </c>
      <c r="F3548" s="54">
        <v>26821728.769843001</v>
      </c>
      <c r="G3548" s="42">
        <f t="shared" si="194"/>
        <v>1031.6049526862694</v>
      </c>
      <c r="H3548" s="43">
        <f t="shared" si="193"/>
        <v>43052.534141000004</v>
      </c>
      <c r="I3548" s="57" t="s">
        <v>7386</v>
      </c>
      <c r="J3548" s="58">
        <v>623</v>
      </c>
      <c r="K3548" s="58">
        <v>26821728.769842997</v>
      </c>
      <c r="L3548" s="57" t="s">
        <v>7420</v>
      </c>
      <c r="M3548" s="57" t="s">
        <v>7416</v>
      </c>
      <c r="N3548" t="s">
        <v>10937</v>
      </c>
      <c r="O3548" s="1"/>
      <c r="P3548" s="1"/>
      <c r="T3548" s="2">
        <v>623</v>
      </c>
      <c r="U3548" s="2">
        <f t="shared" si="195"/>
        <v>0</v>
      </c>
    </row>
    <row r="3549" spans="1:21" ht="15" x14ac:dyDescent="0.25">
      <c r="A3549" s="49" t="s">
        <v>7104</v>
      </c>
      <c r="B3549" s="52" t="s">
        <v>7096</v>
      </c>
      <c r="C3549" s="52" t="s">
        <v>7097</v>
      </c>
      <c r="D3549" s="57" t="s">
        <v>7382</v>
      </c>
      <c r="E3549" s="53">
        <v>37</v>
      </c>
      <c r="F3549" s="54">
        <v>1467325.860012</v>
      </c>
      <c r="G3549" s="42">
        <f t="shared" si="194"/>
        <v>56.435610000461537</v>
      </c>
      <c r="H3549" s="43">
        <f t="shared" si="193"/>
        <v>39657.455675999998</v>
      </c>
      <c r="I3549" s="57" t="s">
        <v>7386</v>
      </c>
      <c r="J3549" s="58">
        <v>37</v>
      </c>
      <c r="K3549" s="58">
        <v>1467325.860012</v>
      </c>
      <c r="L3549" s="57" t="s">
        <v>7420</v>
      </c>
      <c r="M3549" s="57" t="s">
        <v>7416</v>
      </c>
      <c r="N3549" t="s">
        <v>10937</v>
      </c>
      <c r="O3549" s="1"/>
      <c r="P3549" s="1"/>
      <c r="T3549" s="2">
        <v>37</v>
      </c>
      <c r="U3549" s="2">
        <f t="shared" si="195"/>
        <v>0</v>
      </c>
    </row>
    <row r="3550" spans="1:21" ht="15" x14ac:dyDescent="0.25">
      <c r="A3550" s="49" t="s">
        <v>7104</v>
      </c>
      <c r="B3550" s="52" t="s">
        <v>7098</v>
      </c>
      <c r="C3550" s="52" t="s">
        <v>7099</v>
      </c>
      <c r="D3550" s="57" t="s">
        <v>7406</v>
      </c>
      <c r="E3550" s="53">
        <v>2361</v>
      </c>
      <c r="F3550" s="54">
        <v>103126517.65646869</v>
      </c>
      <c r="G3550" s="42">
        <f t="shared" si="194"/>
        <v>3966.4045252487958</v>
      </c>
      <c r="H3550" s="43">
        <f t="shared" si="193"/>
        <v>43679.168850685593</v>
      </c>
      <c r="I3550" s="57">
        <v>0</v>
      </c>
      <c r="J3550" s="58">
        <v>0</v>
      </c>
      <c r="K3550" s="58">
        <v>0</v>
      </c>
      <c r="L3550" s="57" t="s">
        <v>7419</v>
      </c>
      <c r="M3550" s="57"/>
      <c r="N3550" t="s">
        <v>10939</v>
      </c>
      <c r="O3550" s="3">
        <v>59492.159999999996</v>
      </c>
      <c r="P3550" s="3">
        <f t="shared" ref="P3550:P3561" si="196">+O3550*$P$3%</f>
        <v>41.264244617861287</v>
      </c>
      <c r="Q3550" s="3">
        <f t="shared" ref="Q3550:Q3561" si="197">+O3550-H3550-P3550</f>
        <v>15771.726904696541</v>
      </c>
      <c r="R3550" s="1"/>
      <c r="S3550" s="1"/>
      <c r="T3550" s="2">
        <v>2351</v>
      </c>
      <c r="U3550" s="2">
        <f t="shared" si="195"/>
        <v>10</v>
      </c>
    </row>
    <row r="3551" spans="1:21" ht="15" x14ac:dyDescent="0.25">
      <c r="A3551" s="49" t="s">
        <v>7104</v>
      </c>
      <c r="B3551" s="52" t="s">
        <v>7100</v>
      </c>
      <c r="C3551" s="52" t="s">
        <v>7101</v>
      </c>
      <c r="D3551" s="57" t="s">
        <v>7406</v>
      </c>
      <c r="E3551" s="53">
        <v>43059</v>
      </c>
      <c r="F3551" s="54">
        <v>2841294512.3245192</v>
      </c>
      <c r="G3551" s="42">
        <f t="shared" si="194"/>
        <v>109280.55816632765</v>
      </c>
      <c r="H3551" s="43">
        <f t="shared" si="193"/>
        <v>65986.077529076822</v>
      </c>
      <c r="I3551" s="57">
        <v>0</v>
      </c>
      <c r="J3551" s="58">
        <v>0</v>
      </c>
      <c r="K3551" s="58">
        <v>0</v>
      </c>
      <c r="L3551" s="57" t="s">
        <v>7419</v>
      </c>
      <c r="M3551" s="57"/>
      <c r="N3551" t="s">
        <v>10939</v>
      </c>
      <c r="O3551" s="3">
        <v>98066.900148148154</v>
      </c>
      <c r="P3551" s="3">
        <f t="shared" si="196"/>
        <v>68.019997200111135</v>
      </c>
      <c r="Q3551" s="3">
        <f t="shared" si="197"/>
        <v>32012.802621871222</v>
      </c>
      <c r="R3551" s="1"/>
      <c r="S3551" s="1"/>
      <c r="T3551" s="2">
        <v>16753</v>
      </c>
      <c r="U3551" s="2">
        <f t="shared" si="195"/>
        <v>26306</v>
      </c>
    </row>
    <row r="3552" spans="1:21" ht="15" x14ac:dyDescent="0.25">
      <c r="A3552" s="49" t="s">
        <v>7104</v>
      </c>
      <c r="B3552" s="52" t="s">
        <v>7102</v>
      </c>
      <c r="C3552" s="52" t="s">
        <v>7103</v>
      </c>
      <c r="D3552" s="57" t="s">
        <v>7406</v>
      </c>
      <c r="E3552" s="53">
        <v>7488</v>
      </c>
      <c r="F3552" s="54">
        <v>505317225.3191911</v>
      </c>
      <c r="G3552" s="42">
        <f t="shared" si="194"/>
        <v>19435.277896891967</v>
      </c>
      <c r="H3552" s="43">
        <f t="shared" si="193"/>
        <v>67483.603808652653</v>
      </c>
      <c r="I3552" s="57">
        <v>0</v>
      </c>
      <c r="J3552" s="58">
        <v>0</v>
      </c>
      <c r="K3552" s="58">
        <v>0</v>
      </c>
      <c r="L3552" s="57" t="s">
        <v>7419</v>
      </c>
      <c r="M3552" s="57"/>
      <c r="N3552" t="s">
        <v>10939</v>
      </c>
      <c r="O3552" s="3">
        <v>95954.352000000014</v>
      </c>
      <c r="P3552" s="3">
        <f t="shared" si="196"/>
        <v>66.554716673194733</v>
      </c>
      <c r="Q3552" s="3">
        <f t="shared" si="197"/>
        <v>28404.193474674164</v>
      </c>
      <c r="R3552" s="1"/>
      <c r="S3552" s="1"/>
      <c r="T3552" s="2">
        <v>0</v>
      </c>
      <c r="U3552" s="2">
        <f t="shared" si="195"/>
        <v>7488</v>
      </c>
    </row>
    <row r="3553" spans="1:21" ht="15" x14ac:dyDescent="0.25">
      <c r="A3553" s="49" t="s">
        <v>7104</v>
      </c>
      <c r="B3553" s="52" t="s">
        <v>7105</v>
      </c>
      <c r="C3553" s="52" t="s">
        <v>7106</v>
      </c>
      <c r="D3553" s="57" t="s">
        <v>7406</v>
      </c>
      <c r="E3553" s="53">
        <v>2250</v>
      </c>
      <c r="F3553" s="54">
        <v>19789191.12071985</v>
      </c>
      <c r="G3553" s="42">
        <f t="shared" si="194"/>
        <v>761.12273541230195</v>
      </c>
      <c r="H3553" s="43">
        <f t="shared" si="193"/>
        <v>8795.1960536532661</v>
      </c>
      <c r="I3553" s="57">
        <v>0</v>
      </c>
      <c r="J3553" s="58">
        <v>0</v>
      </c>
      <c r="K3553" s="58">
        <v>0</v>
      </c>
      <c r="L3553" s="57" t="s">
        <v>7419</v>
      </c>
      <c r="M3553" s="57"/>
      <c r="N3553" t="s">
        <v>10939</v>
      </c>
      <c r="O3553" s="3">
        <v>18600.296000000002</v>
      </c>
      <c r="P3553" s="3">
        <f t="shared" si="196"/>
        <v>12.901316141633234</v>
      </c>
      <c r="Q3553" s="3">
        <f t="shared" si="197"/>
        <v>9792.1986302051027</v>
      </c>
      <c r="R3553" s="1"/>
      <c r="S3553" s="1"/>
      <c r="T3553" s="2">
        <v>3619</v>
      </c>
      <c r="U3553" s="2">
        <f t="shared" si="195"/>
        <v>-1369</v>
      </c>
    </row>
    <row r="3554" spans="1:21" ht="15" x14ac:dyDescent="0.25">
      <c r="A3554" s="49" t="s">
        <v>7104</v>
      </c>
      <c r="B3554" s="52" t="s">
        <v>7107</v>
      </c>
      <c r="C3554" s="52" t="s">
        <v>7108</v>
      </c>
      <c r="D3554" s="57" t="s">
        <v>7406</v>
      </c>
      <c r="E3554" s="53">
        <v>6300</v>
      </c>
      <c r="F3554" s="54">
        <v>49015156.631975472</v>
      </c>
      <c r="G3554" s="42">
        <f t="shared" si="194"/>
        <v>1885.1983319990566</v>
      </c>
      <c r="H3554" s="43">
        <f t="shared" si="193"/>
        <v>7780.1835923770586</v>
      </c>
      <c r="I3554" s="57">
        <v>0</v>
      </c>
      <c r="J3554" s="58">
        <v>0</v>
      </c>
      <c r="K3554" s="58">
        <v>0</v>
      </c>
      <c r="L3554" s="57" t="s">
        <v>7419</v>
      </c>
      <c r="M3554" s="57"/>
      <c r="N3554" t="s">
        <v>10939</v>
      </c>
      <c r="O3554" s="3">
        <v>13098.800000000001</v>
      </c>
      <c r="P3554" s="3">
        <f t="shared" si="196"/>
        <v>9.0854339025586146</v>
      </c>
      <c r="Q3554" s="3">
        <f t="shared" si="197"/>
        <v>5309.5309737203843</v>
      </c>
      <c r="R3554" s="1"/>
      <c r="S3554" s="1"/>
      <c r="T3554" s="2">
        <v>6310</v>
      </c>
      <c r="U3554" s="2">
        <f t="shared" si="195"/>
        <v>-10</v>
      </c>
    </row>
    <row r="3555" spans="1:21" ht="15" x14ac:dyDescent="0.25">
      <c r="A3555" s="49" t="s">
        <v>7104</v>
      </c>
      <c r="B3555" s="52" t="s">
        <v>7109</v>
      </c>
      <c r="C3555" s="52" t="s">
        <v>7110</v>
      </c>
      <c r="D3555" s="57" t="s">
        <v>7406</v>
      </c>
      <c r="E3555" s="53">
        <v>6529</v>
      </c>
      <c r="F3555" s="54">
        <v>491235591.12173265</v>
      </c>
      <c r="G3555" s="42">
        <f t="shared" si="194"/>
        <v>18893.676581605101</v>
      </c>
      <c r="H3555" s="43">
        <f t="shared" si="193"/>
        <v>75239.024524694847</v>
      </c>
      <c r="I3555" s="57">
        <v>0</v>
      </c>
      <c r="J3555" s="58">
        <v>0</v>
      </c>
      <c r="K3555" s="58">
        <v>0</v>
      </c>
      <c r="L3555" s="57" t="s">
        <v>7419</v>
      </c>
      <c r="M3555" s="57"/>
      <c r="N3555" t="s">
        <v>10939</v>
      </c>
      <c r="O3555" s="3">
        <v>99037.12000000001</v>
      </c>
      <c r="P3555" s="3">
        <f t="shared" si="196"/>
        <v>68.692949557193472</v>
      </c>
      <c r="Q3555" s="3">
        <f t="shared" si="197"/>
        <v>23729.40252574797</v>
      </c>
      <c r="R3555" s="1"/>
      <c r="S3555" s="1"/>
      <c r="T3555" s="2">
        <v>5890</v>
      </c>
      <c r="U3555" s="2">
        <f t="shared" si="195"/>
        <v>639</v>
      </c>
    </row>
    <row r="3556" spans="1:21" ht="15" x14ac:dyDescent="0.25">
      <c r="A3556" s="49" t="s">
        <v>7104</v>
      </c>
      <c r="B3556" s="52" t="s">
        <v>7111</v>
      </c>
      <c r="C3556" s="52" t="s">
        <v>7112</v>
      </c>
      <c r="D3556" s="57" t="s">
        <v>7406</v>
      </c>
      <c r="E3556" s="53">
        <v>23710</v>
      </c>
      <c r="F3556" s="54">
        <v>583701318.48465419</v>
      </c>
      <c r="G3556" s="42">
        <f t="shared" si="194"/>
        <v>22450.050710948239</v>
      </c>
      <c r="H3556" s="43">
        <f t="shared" si="193"/>
        <v>24618.360121664031</v>
      </c>
      <c r="I3556" s="57">
        <v>0</v>
      </c>
      <c r="J3556" s="58">
        <v>0</v>
      </c>
      <c r="K3556" s="58">
        <v>0</v>
      </c>
      <c r="L3556" s="57" t="s">
        <v>7419</v>
      </c>
      <c r="M3556" s="57"/>
      <c r="N3556" t="s">
        <v>10939</v>
      </c>
      <c r="O3556" s="3">
        <v>27528.479999999996</v>
      </c>
      <c r="P3556" s="3">
        <f t="shared" si="196"/>
        <v>19.093976965669125</v>
      </c>
      <c r="Q3556" s="3">
        <f t="shared" si="197"/>
        <v>2891.0259013702957</v>
      </c>
      <c r="R3556" s="1"/>
      <c r="S3556" s="1"/>
      <c r="T3556" s="2">
        <v>8640</v>
      </c>
      <c r="U3556" s="2">
        <f t="shared" si="195"/>
        <v>15070</v>
      </c>
    </row>
    <row r="3557" spans="1:21" ht="15" x14ac:dyDescent="0.25">
      <c r="A3557" s="49" t="s">
        <v>7104</v>
      </c>
      <c r="B3557" s="52" t="s">
        <v>7113</v>
      </c>
      <c r="C3557" s="52" t="s">
        <v>7114</v>
      </c>
      <c r="D3557" s="57" t="s">
        <v>7406</v>
      </c>
      <c r="E3557" s="53">
        <v>9226</v>
      </c>
      <c r="F3557" s="54">
        <v>104690342.8234129</v>
      </c>
      <c r="G3557" s="42">
        <f t="shared" si="194"/>
        <v>4026.5516470543421</v>
      </c>
      <c r="H3557" s="43">
        <f t="shared" si="193"/>
        <v>11347.316586105884</v>
      </c>
      <c r="I3557" s="57">
        <v>0</v>
      </c>
      <c r="J3557" s="58">
        <v>0</v>
      </c>
      <c r="K3557" s="58">
        <v>0</v>
      </c>
      <c r="L3557" s="57" t="s">
        <v>7419</v>
      </c>
      <c r="M3557" s="57"/>
      <c r="N3557" t="s">
        <v>10939</v>
      </c>
      <c r="O3557" s="3">
        <v>30013.935160784313</v>
      </c>
      <c r="P3557" s="3">
        <f t="shared" si="196"/>
        <v>20.817908820577902</v>
      </c>
      <c r="Q3557" s="3">
        <f t="shared" si="197"/>
        <v>18645.800665857852</v>
      </c>
      <c r="R3557" s="1"/>
      <c r="S3557" s="1"/>
      <c r="T3557" s="2">
        <v>76426</v>
      </c>
      <c r="U3557" s="2">
        <f t="shared" si="195"/>
        <v>-67200</v>
      </c>
    </row>
    <row r="3558" spans="1:21" ht="15" x14ac:dyDescent="0.25">
      <c r="A3558" s="49" t="s">
        <v>7104</v>
      </c>
      <c r="B3558" s="52" t="s">
        <v>7115</v>
      </c>
      <c r="C3558" s="52" t="s">
        <v>7116</v>
      </c>
      <c r="D3558" s="57" t="s">
        <v>7406</v>
      </c>
      <c r="E3558" s="53">
        <v>13897</v>
      </c>
      <c r="F3558" s="54">
        <v>315981908.11341572</v>
      </c>
      <c r="G3558" s="42">
        <f t="shared" si="194"/>
        <v>12153.150312054451</v>
      </c>
      <c r="H3558" s="43">
        <f t="shared" si="193"/>
        <v>22737.418731626662</v>
      </c>
      <c r="I3558" s="57">
        <v>0</v>
      </c>
      <c r="J3558" s="58">
        <v>0</v>
      </c>
      <c r="K3558" s="58">
        <v>0</v>
      </c>
      <c r="L3558" s="57" t="s">
        <v>7419</v>
      </c>
      <c r="M3558" s="57"/>
      <c r="N3558" t="s">
        <v>10939</v>
      </c>
      <c r="O3558" s="3">
        <v>45973.455397957514</v>
      </c>
      <c r="P3558" s="3">
        <f t="shared" si="196"/>
        <v>31.887561478178881</v>
      </c>
      <c r="Q3558" s="3">
        <f t="shared" si="197"/>
        <v>23204.149104852673</v>
      </c>
      <c r="R3558" s="1"/>
      <c r="S3558" s="1"/>
      <c r="T3558" s="2">
        <v>82560</v>
      </c>
      <c r="U3558" s="2">
        <f t="shared" si="195"/>
        <v>-68663</v>
      </c>
    </row>
    <row r="3559" spans="1:21" ht="15" x14ac:dyDescent="0.25">
      <c r="A3559" s="49" t="s">
        <v>7104</v>
      </c>
      <c r="B3559" s="52" t="s">
        <v>7117</v>
      </c>
      <c r="C3559" s="52" t="s">
        <v>7118</v>
      </c>
      <c r="D3559" s="57" t="s">
        <v>7406</v>
      </c>
      <c r="E3559" s="53">
        <v>23308</v>
      </c>
      <c r="F3559" s="54">
        <v>451610621.354877</v>
      </c>
      <c r="G3559" s="42">
        <f t="shared" si="194"/>
        <v>17369.639282879885</v>
      </c>
      <c r="H3559" s="43">
        <f t="shared" si="193"/>
        <v>19375.777473608934</v>
      </c>
      <c r="I3559" s="57">
        <v>0</v>
      </c>
      <c r="J3559" s="58">
        <v>0</v>
      </c>
      <c r="K3559" s="58">
        <v>0</v>
      </c>
      <c r="L3559" s="57" t="s">
        <v>7419</v>
      </c>
      <c r="M3559" s="57"/>
      <c r="N3559" t="s">
        <v>10939</v>
      </c>
      <c r="O3559" s="3">
        <v>30802.980000000003</v>
      </c>
      <c r="P3559" s="3">
        <f t="shared" si="196"/>
        <v>21.365196719686917</v>
      </c>
      <c r="Q3559" s="3">
        <f t="shared" si="197"/>
        <v>11405.837329671382</v>
      </c>
      <c r="R3559" s="1"/>
      <c r="S3559" s="1"/>
      <c r="T3559" s="2">
        <v>6508</v>
      </c>
      <c r="U3559" s="2">
        <f t="shared" si="195"/>
        <v>16800</v>
      </c>
    </row>
    <row r="3560" spans="1:21" ht="15" x14ac:dyDescent="0.25">
      <c r="A3560" s="49" t="s">
        <v>7104</v>
      </c>
      <c r="B3560" s="52" t="s">
        <v>7119</v>
      </c>
      <c r="C3560" s="52" t="s">
        <v>7120</v>
      </c>
      <c r="D3560" s="57" t="s">
        <v>7406</v>
      </c>
      <c r="E3560" s="53">
        <v>16618</v>
      </c>
      <c r="F3560" s="54">
        <v>894964788.35349798</v>
      </c>
      <c r="G3560" s="42">
        <f t="shared" si="194"/>
        <v>34421.722628980693</v>
      </c>
      <c r="H3560" s="43">
        <f t="shared" si="193"/>
        <v>53855.144322631961</v>
      </c>
      <c r="I3560" s="57">
        <v>0</v>
      </c>
      <c r="J3560" s="58">
        <v>0</v>
      </c>
      <c r="K3560" s="58">
        <v>0</v>
      </c>
      <c r="L3560" s="57" t="s">
        <v>7419</v>
      </c>
      <c r="M3560" s="57"/>
      <c r="N3560" t="s">
        <v>10939</v>
      </c>
      <c r="O3560" s="3">
        <v>70905.344016500501</v>
      </c>
      <c r="P3560" s="3">
        <f t="shared" si="196"/>
        <v>49.180521605039793</v>
      </c>
      <c r="Q3560" s="3">
        <f t="shared" si="197"/>
        <v>17001.019172263499</v>
      </c>
      <c r="R3560" s="1"/>
      <c r="S3560" s="1"/>
      <c r="T3560" s="2">
        <v>24585</v>
      </c>
      <c r="U3560" s="2">
        <f t="shared" si="195"/>
        <v>-7967</v>
      </c>
    </row>
    <row r="3561" spans="1:21" ht="15" x14ac:dyDescent="0.25">
      <c r="A3561" s="49" t="s">
        <v>7104</v>
      </c>
      <c r="B3561" s="52" t="s">
        <v>7121</v>
      </c>
      <c r="C3561" s="52" t="s">
        <v>7122</v>
      </c>
      <c r="D3561" s="57" t="s">
        <v>7406</v>
      </c>
      <c r="E3561" s="53">
        <v>1344</v>
      </c>
      <c r="F3561" s="54">
        <v>110795307.38603109</v>
      </c>
      <c r="G3561" s="42">
        <f t="shared" si="194"/>
        <v>4261.3579763858115</v>
      </c>
      <c r="H3561" s="43">
        <f t="shared" si="193"/>
        <v>82436.984662225514</v>
      </c>
      <c r="I3561" s="57">
        <v>0</v>
      </c>
      <c r="J3561" s="58">
        <v>0</v>
      </c>
      <c r="K3561" s="58">
        <v>0</v>
      </c>
      <c r="L3561" s="57" t="s">
        <v>7419</v>
      </c>
      <c r="M3561" s="57"/>
      <c r="N3561" t="s">
        <v>10939</v>
      </c>
      <c r="O3561" s="3">
        <v>130205.08799999999</v>
      </c>
      <c r="P3561" s="3">
        <f t="shared" si="196"/>
        <v>90.311304913490375</v>
      </c>
      <c r="Q3561" s="3">
        <f t="shared" si="197"/>
        <v>47677.792032860983</v>
      </c>
      <c r="R3561" s="1"/>
      <c r="S3561" s="1"/>
      <c r="T3561" s="2">
        <v>672</v>
      </c>
      <c r="U3561" s="2">
        <f t="shared" si="195"/>
        <v>672</v>
      </c>
    </row>
    <row r="3562" spans="1:21" ht="15" x14ac:dyDescent="0.25">
      <c r="A3562" s="49" t="s">
        <v>7104</v>
      </c>
      <c r="B3562" s="52" t="s">
        <v>7123</v>
      </c>
      <c r="C3562" s="52" t="s">
        <v>7124</v>
      </c>
      <c r="D3562" s="57" t="s">
        <v>7406</v>
      </c>
      <c r="E3562" s="53">
        <v>840</v>
      </c>
      <c r="F3562" s="54">
        <v>59645772.735612497</v>
      </c>
      <c r="G3562" s="42">
        <f t="shared" si="194"/>
        <v>2294.0681821389421</v>
      </c>
      <c r="H3562" s="43">
        <f t="shared" si="193"/>
        <v>71006.872304300588</v>
      </c>
      <c r="I3562" s="57" t="s">
        <v>7397</v>
      </c>
      <c r="J3562" s="58">
        <v>0</v>
      </c>
      <c r="K3562" s="58">
        <v>0</v>
      </c>
      <c r="L3562" s="57" t="s">
        <v>7420</v>
      </c>
      <c r="M3562" s="57" t="s">
        <v>7417</v>
      </c>
      <c r="N3562" t="s">
        <v>10937</v>
      </c>
      <c r="O3562" s="1"/>
      <c r="P3562" s="1"/>
      <c r="T3562" s="2">
        <v>840</v>
      </c>
      <c r="U3562" s="2">
        <f t="shared" si="195"/>
        <v>0</v>
      </c>
    </row>
    <row r="3563" spans="1:21" ht="15" x14ac:dyDescent="0.25">
      <c r="A3563" s="49" t="s">
        <v>7104</v>
      </c>
      <c r="B3563" s="52" t="s">
        <v>7125</v>
      </c>
      <c r="C3563" s="52" t="s">
        <v>7126</v>
      </c>
      <c r="D3563" s="57" t="s">
        <v>7406</v>
      </c>
      <c r="E3563" s="53">
        <v>46313</v>
      </c>
      <c r="F3563" s="54">
        <v>867843528.44473624</v>
      </c>
      <c r="G3563" s="42">
        <f t="shared" si="194"/>
        <v>33378.597247874473</v>
      </c>
      <c r="H3563" s="43">
        <f t="shared" si="193"/>
        <v>18738.659306128651</v>
      </c>
      <c r="I3563" s="57">
        <v>0</v>
      </c>
      <c r="J3563" s="58">
        <v>0</v>
      </c>
      <c r="K3563" s="58">
        <v>0</v>
      </c>
      <c r="L3563" s="57" t="s">
        <v>7419</v>
      </c>
      <c r="M3563" s="57"/>
      <c r="N3563" t="s">
        <v>10939</v>
      </c>
      <c r="O3563" s="3">
        <v>32662.933679999998</v>
      </c>
      <c r="P3563" s="3">
        <f t="shared" ref="P3563:P3578" si="198">+O3563*$P$3%</f>
        <v>22.655275675122574</v>
      </c>
      <c r="Q3563" s="3">
        <f t="shared" ref="Q3563:Q3578" si="199">+O3563-H3563-P3563</f>
        <v>13901.619098196225</v>
      </c>
      <c r="R3563" s="1"/>
      <c r="S3563" s="1"/>
      <c r="T3563" s="2">
        <v>25133</v>
      </c>
      <c r="U3563" s="2">
        <f t="shared" si="195"/>
        <v>21180</v>
      </c>
    </row>
    <row r="3564" spans="1:21" ht="15" x14ac:dyDescent="0.25">
      <c r="A3564" s="49" t="s">
        <v>7104</v>
      </c>
      <c r="B3564" s="52" t="s">
        <v>7127</v>
      </c>
      <c r="C3564" s="52" t="s">
        <v>7128</v>
      </c>
      <c r="D3564" s="57" t="s">
        <v>7406</v>
      </c>
      <c r="E3564" s="53">
        <v>524</v>
      </c>
      <c r="F3564" s="54">
        <v>19767564.857584</v>
      </c>
      <c r="G3564" s="42">
        <f t="shared" si="194"/>
        <v>760.29095606092301</v>
      </c>
      <c r="H3564" s="43">
        <f t="shared" si="193"/>
        <v>37724.360415236639</v>
      </c>
      <c r="I3564" s="57" t="s">
        <v>7397</v>
      </c>
      <c r="J3564" s="58">
        <v>0</v>
      </c>
      <c r="K3564" s="58">
        <v>0</v>
      </c>
      <c r="L3564" s="57" t="s">
        <v>7419</v>
      </c>
      <c r="M3564" s="57"/>
      <c r="N3564" t="s">
        <v>10939</v>
      </c>
      <c r="O3564" s="3">
        <v>63368.76</v>
      </c>
      <c r="P3564" s="3">
        <f t="shared" si="198"/>
        <v>43.953085814509748</v>
      </c>
      <c r="Q3564" s="3">
        <f t="shared" si="199"/>
        <v>25600.446498948855</v>
      </c>
      <c r="T3564" s="2">
        <v>621</v>
      </c>
      <c r="U3564" s="2">
        <f t="shared" si="195"/>
        <v>-97</v>
      </c>
    </row>
    <row r="3565" spans="1:21" ht="15" x14ac:dyDescent="0.25">
      <c r="A3565" s="49" t="s">
        <v>7104</v>
      </c>
      <c r="B3565" s="52" t="s">
        <v>7129</v>
      </c>
      <c r="C3565" s="52" t="s">
        <v>7130</v>
      </c>
      <c r="D3565" s="57" t="s">
        <v>7406</v>
      </c>
      <c r="E3565" s="53">
        <v>3600</v>
      </c>
      <c r="F3565" s="54">
        <v>38652279.968848333</v>
      </c>
      <c r="G3565" s="42">
        <f t="shared" si="194"/>
        <v>1486.6261526480127</v>
      </c>
      <c r="H3565" s="43">
        <f t="shared" si="193"/>
        <v>10736.744435791203</v>
      </c>
      <c r="I3565" s="57" t="s">
        <v>7397</v>
      </c>
      <c r="J3565" s="58">
        <v>0</v>
      </c>
      <c r="K3565" s="58">
        <v>0</v>
      </c>
      <c r="L3565" s="57" t="s">
        <v>7419</v>
      </c>
      <c r="M3565" s="57"/>
      <c r="N3565" t="s">
        <v>10939</v>
      </c>
      <c r="O3565" s="3">
        <v>18984.576249166668</v>
      </c>
      <c r="P3565" s="3">
        <f t="shared" si="198"/>
        <v>13.167856038712547</v>
      </c>
      <c r="Q3565" s="3">
        <f t="shared" si="199"/>
        <v>8234.6639573367538</v>
      </c>
      <c r="T3565" s="2">
        <v>3600</v>
      </c>
      <c r="U3565" s="2">
        <f t="shared" si="195"/>
        <v>0</v>
      </c>
    </row>
    <row r="3566" spans="1:21" ht="15" x14ac:dyDescent="0.25">
      <c r="A3566" s="49" t="s">
        <v>7104</v>
      </c>
      <c r="B3566" s="52" t="s">
        <v>7131</v>
      </c>
      <c r="C3566" s="52" t="s">
        <v>7132</v>
      </c>
      <c r="D3566" s="57" t="s">
        <v>7406</v>
      </c>
      <c r="E3566" s="53">
        <v>38680</v>
      </c>
      <c r="F3566" s="54">
        <v>652937399.21426129</v>
      </c>
      <c r="G3566" s="42">
        <f t="shared" si="194"/>
        <v>25112.976892856204</v>
      </c>
      <c r="H3566" s="43">
        <f t="shared" si="193"/>
        <v>16880.491189613786</v>
      </c>
      <c r="I3566" s="57">
        <v>0</v>
      </c>
      <c r="J3566" s="58">
        <v>0</v>
      </c>
      <c r="K3566" s="58">
        <v>0</v>
      </c>
      <c r="L3566" s="57" t="s">
        <v>7419</v>
      </c>
      <c r="M3566" s="57"/>
      <c r="N3566" t="s">
        <v>10939</v>
      </c>
      <c r="O3566" s="3">
        <v>35212.320000000007</v>
      </c>
      <c r="P3566" s="3">
        <f t="shared" si="198"/>
        <v>24.423550700502553</v>
      </c>
      <c r="Q3566" s="3">
        <f t="shared" si="199"/>
        <v>18307.405259685718</v>
      </c>
      <c r="R3566" s="1"/>
      <c r="S3566" s="1"/>
      <c r="T3566" s="2">
        <v>11520</v>
      </c>
      <c r="U3566" s="2">
        <f t="shared" si="195"/>
        <v>27160</v>
      </c>
    </row>
    <row r="3567" spans="1:21" ht="15" x14ac:dyDescent="0.25">
      <c r="A3567" s="49" t="s">
        <v>7104</v>
      </c>
      <c r="B3567" s="52" t="s">
        <v>7133</v>
      </c>
      <c r="C3567" s="52" t="s">
        <v>7134</v>
      </c>
      <c r="D3567" s="57" t="s">
        <v>7406</v>
      </c>
      <c r="E3567" s="53">
        <v>33215</v>
      </c>
      <c r="F3567" s="54">
        <v>408891418.09354889</v>
      </c>
      <c r="G3567" s="42">
        <f t="shared" si="194"/>
        <v>15726.593003598035</v>
      </c>
      <c r="H3567" s="43">
        <f t="shared" si="193"/>
        <v>12310.444621211769</v>
      </c>
      <c r="I3567" s="57">
        <v>0</v>
      </c>
      <c r="J3567" s="58">
        <v>0</v>
      </c>
      <c r="K3567" s="58">
        <v>0</v>
      </c>
      <c r="L3567" s="57" t="s">
        <v>7419</v>
      </c>
      <c r="M3567" s="57"/>
      <c r="N3567" t="s">
        <v>10939</v>
      </c>
      <c r="O3567" s="3">
        <v>30517.344000000005</v>
      </c>
      <c r="P3567" s="3">
        <f t="shared" si="198"/>
        <v>21.167077273768875</v>
      </c>
      <c r="Q3567" s="3">
        <f t="shared" si="199"/>
        <v>18185.732301514468</v>
      </c>
      <c r="R3567" s="1"/>
      <c r="S3567" s="1"/>
      <c r="T3567" s="2">
        <v>12095</v>
      </c>
      <c r="U3567" s="2">
        <f t="shared" si="195"/>
        <v>21120</v>
      </c>
    </row>
    <row r="3568" spans="1:21" ht="15" x14ac:dyDescent="0.25">
      <c r="A3568" s="49" t="s">
        <v>7104</v>
      </c>
      <c r="B3568" s="52" t="s">
        <v>7135</v>
      </c>
      <c r="C3568" s="52" t="s">
        <v>7136</v>
      </c>
      <c r="D3568" s="57" t="s">
        <v>7382</v>
      </c>
      <c r="E3568" s="53">
        <v>98160</v>
      </c>
      <c r="F3568" s="54">
        <v>1755203278.0390167</v>
      </c>
      <c r="G3568" s="42">
        <f t="shared" si="194"/>
        <v>67507.818386116021</v>
      </c>
      <c r="H3568" s="43">
        <f t="shared" si="193"/>
        <v>17881.043989802532</v>
      </c>
      <c r="I3568" s="57">
        <v>0</v>
      </c>
      <c r="J3568" s="58">
        <v>0</v>
      </c>
      <c r="K3568" s="58">
        <v>0</v>
      </c>
      <c r="L3568" s="57" t="s">
        <v>7419</v>
      </c>
      <c r="M3568" s="57"/>
      <c r="N3568" t="s">
        <v>10939</v>
      </c>
      <c r="O3568" s="3">
        <v>20340.32</v>
      </c>
      <c r="P3568" s="3">
        <f t="shared" si="198"/>
        <v>14.108210898470931</v>
      </c>
      <c r="Q3568" s="3">
        <f t="shared" si="199"/>
        <v>2445.1677992989962</v>
      </c>
      <c r="R3568" s="1"/>
      <c r="S3568" s="1"/>
      <c r="T3568" s="2">
        <v>4680</v>
      </c>
      <c r="U3568" s="2">
        <f t="shared" si="195"/>
        <v>93480</v>
      </c>
    </row>
    <row r="3569" spans="1:21" ht="15" x14ac:dyDescent="0.25">
      <c r="A3569" s="49" t="s">
        <v>7104</v>
      </c>
      <c r="B3569" s="52" t="s">
        <v>7137</v>
      </c>
      <c r="C3569" s="52" t="s">
        <v>7138</v>
      </c>
      <c r="D3569" s="57" t="s">
        <v>7382</v>
      </c>
      <c r="E3569" s="53">
        <v>105600</v>
      </c>
      <c r="F3569" s="54">
        <v>1873561642.2424703</v>
      </c>
      <c r="G3569" s="42">
        <f t="shared" si="194"/>
        <v>72060.06316317193</v>
      </c>
      <c r="H3569" s="43">
        <f t="shared" si="193"/>
        <v>17742.061006083997</v>
      </c>
      <c r="I3569" s="57">
        <v>0</v>
      </c>
      <c r="J3569" s="58">
        <v>0</v>
      </c>
      <c r="K3569" s="58">
        <v>0</v>
      </c>
      <c r="L3569" s="57" t="s">
        <v>7419</v>
      </c>
      <c r="M3569" s="57"/>
      <c r="N3569" t="s">
        <v>10939</v>
      </c>
      <c r="O3569" s="3">
        <v>20076.160000000003</v>
      </c>
      <c r="P3569" s="3">
        <f t="shared" si="198"/>
        <v>13.924987380308973</v>
      </c>
      <c r="Q3569" s="3">
        <f t="shared" si="199"/>
        <v>2320.1740065356971</v>
      </c>
      <c r="R3569" s="1"/>
      <c r="S3569" s="1"/>
      <c r="T3569" s="2">
        <v>61200</v>
      </c>
      <c r="U3569" s="2">
        <f t="shared" si="195"/>
        <v>44400</v>
      </c>
    </row>
    <row r="3570" spans="1:21" ht="15" x14ac:dyDescent="0.25">
      <c r="A3570" s="49" t="s">
        <v>7104</v>
      </c>
      <c r="B3570" s="52" t="s">
        <v>7139</v>
      </c>
      <c r="C3570" s="52" t="s">
        <v>7140</v>
      </c>
      <c r="D3570" s="57" t="s">
        <v>7406</v>
      </c>
      <c r="E3570" s="53">
        <v>25311</v>
      </c>
      <c r="F3570" s="54">
        <v>645266101.43217146</v>
      </c>
      <c r="G3570" s="42">
        <f t="shared" si="194"/>
        <v>24817.926978160442</v>
      </c>
      <c r="H3570" s="43">
        <f t="shared" si="193"/>
        <v>25493.504856867428</v>
      </c>
      <c r="I3570" s="57">
        <v>0</v>
      </c>
      <c r="J3570" s="58">
        <v>0</v>
      </c>
      <c r="K3570" s="58">
        <v>0</v>
      </c>
      <c r="L3570" s="57" t="s">
        <v>7419</v>
      </c>
      <c r="M3570" s="57"/>
      <c r="N3570" t="s">
        <v>10939</v>
      </c>
      <c r="O3570" s="3">
        <v>38036.549205708019</v>
      </c>
      <c r="P3570" s="3">
        <f t="shared" si="198"/>
        <v>26.382458980202657</v>
      </c>
      <c r="Q3570" s="3">
        <f t="shared" si="199"/>
        <v>12516.661889860388</v>
      </c>
      <c r="R3570" s="1"/>
      <c r="S3570" s="1"/>
      <c r="T3570" s="2">
        <v>41460</v>
      </c>
      <c r="U3570" s="2">
        <f t="shared" si="195"/>
        <v>-16149</v>
      </c>
    </row>
    <row r="3571" spans="1:21" ht="15" x14ac:dyDescent="0.25">
      <c r="A3571" s="49" t="s">
        <v>7104</v>
      </c>
      <c r="B3571" s="52" t="s">
        <v>7141</v>
      </c>
      <c r="C3571" s="52" t="s">
        <v>7142</v>
      </c>
      <c r="D3571" s="57" t="s">
        <v>7406</v>
      </c>
      <c r="E3571" s="53">
        <v>83140</v>
      </c>
      <c r="F3571" s="54">
        <v>5108424236.5658188</v>
      </c>
      <c r="G3571" s="42">
        <f t="shared" si="194"/>
        <v>196477.8552525315</v>
      </c>
      <c r="H3571" s="43">
        <f t="shared" si="193"/>
        <v>61443.640083784208</v>
      </c>
      <c r="I3571" s="57">
        <v>0</v>
      </c>
      <c r="J3571" s="58">
        <v>0</v>
      </c>
      <c r="K3571" s="58">
        <v>0</v>
      </c>
      <c r="L3571" s="57" t="s">
        <v>7419</v>
      </c>
      <c r="M3571" s="57"/>
      <c r="N3571" t="s">
        <v>10939</v>
      </c>
      <c r="O3571" s="3">
        <v>88939.699430429682</v>
      </c>
      <c r="P3571" s="3">
        <f t="shared" si="198"/>
        <v>61.689296766772451</v>
      </c>
      <c r="Q3571" s="3">
        <f t="shared" si="199"/>
        <v>27434.3700498787</v>
      </c>
      <c r="R3571" s="1"/>
      <c r="S3571" s="1"/>
      <c r="T3571" s="2">
        <v>76912</v>
      </c>
      <c r="U3571" s="2">
        <f t="shared" si="195"/>
        <v>6228</v>
      </c>
    </row>
    <row r="3572" spans="1:21" ht="15" x14ac:dyDescent="0.25">
      <c r="A3572" s="49" t="s">
        <v>7104</v>
      </c>
      <c r="B3572" s="52" t="s">
        <v>7143</v>
      </c>
      <c r="C3572" s="52" t="s">
        <v>7144</v>
      </c>
      <c r="D3572" s="57" t="s">
        <v>7406</v>
      </c>
      <c r="E3572" s="53">
        <v>67033</v>
      </c>
      <c r="F3572" s="54">
        <v>4178481835.6071615</v>
      </c>
      <c r="G3572" s="42">
        <f t="shared" si="194"/>
        <v>160710.83983104466</v>
      </c>
      <c r="H3572" s="43">
        <f t="shared" si="193"/>
        <v>62334.698366583048</v>
      </c>
      <c r="I3572" s="57">
        <v>0</v>
      </c>
      <c r="J3572" s="58">
        <v>0</v>
      </c>
      <c r="K3572" s="58">
        <v>0</v>
      </c>
      <c r="L3572" s="57" t="s">
        <v>7419</v>
      </c>
      <c r="M3572" s="57"/>
      <c r="N3572" t="s">
        <v>10939</v>
      </c>
      <c r="O3572" s="3">
        <v>90236.984463031098</v>
      </c>
      <c r="P3572" s="3">
        <f t="shared" si="198"/>
        <v>62.589104185503842</v>
      </c>
      <c r="Q3572" s="3">
        <f t="shared" si="199"/>
        <v>27839.696992262547</v>
      </c>
      <c r="R3572" s="1"/>
      <c r="S3572" s="1"/>
      <c r="T3572" s="2">
        <v>10512</v>
      </c>
      <c r="U3572" s="2">
        <f t="shared" si="195"/>
        <v>56521</v>
      </c>
    </row>
    <row r="3573" spans="1:21" ht="15" x14ac:dyDescent="0.25">
      <c r="A3573" s="49" t="s">
        <v>7104</v>
      </c>
      <c r="B3573" s="52" t="s">
        <v>7145</v>
      </c>
      <c r="C3573" s="52" t="s">
        <v>7146</v>
      </c>
      <c r="D3573" s="57" t="s">
        <v>7406</v>
      </c>
      <c r="E3573" s="53">
        <v>31877</v>
      </c>
      <c r="F3573" s="54">
        <v>825965106.80492055</v>
      </c>
      <c r="G3573" s="42">
        <f t="shared" si="194"/>
        <v>31767.888723266176</v>
      </c>
      <c r="H3573" s="43">
        <f t="shared" si="193"/>
        <v>25911.005013173151</v>
      </c>
      <c r="I3573" s="57">
        <v>0</v>
      </c>
      <c r="J3573" s="58">
        <v>0</v>
      </c>
      <c r="K3573" s="58">
        <v>0</v>
      </c>
      <c r="L3573" s="57" t="s">
        <v>7419</v>
      </c>
      <c r="M3573" s="57"/>
      <c r="N3573" t="s">
        <v>10939</v>
      </c>
      <c r="O3573" s="3">
        <v>35529.727999999996</v>
      </c>
      <c r="P3573" s="3">
        <f t="shared" si="198"/>
        <v>24.643707463270378</v>
      </c>
      <c r="Q3573" s="3">
        <f t="shared" si="199"/>
        <v>9594.0792793635737</v>
      </c>
      <c r="R3573" s="1"/>
      <c r="S3573" s="1"/>
      <c r="T3573" s="2">
        <v>33585</v>
      </c>
      <c r="U3573" s="2">
        <f t="shared" si="195"/>
        <v>-1708</v>
      </c>
    </row>
    <row r="3574" spans="1:21" ht="15" x14ac:dyDescent="0.25">
      <c r="A3574" s="49" t="s">
        <v>7104</v>
      </c>
      <c r="B3574" s="52" t="s">
        <v>7147</v>
      </c>
      <c r="C3574" s="52" t="s">
        <v>7148</v>
      </c>
      <c r="D3574" s="57" t="s">
        <v>7406</v>
      </c>
      <c r="E3574" s="53">
        <v>5</v>
      </c>
      <c r="F3574" s="54">
        <v>104007.58505415916</v>
      </c>
      <c r="G3574" s="42">
        <f t="shared" si="194"/>
        <v>4.0002917328522756</v>
      </c>
      <c r="H3574" s="43">
        <f t="shared" si="193"/>
        <v>20801.517010831834</v>
      </c>
      <c r="I3574" s="57">
        <v>0</v>
      </c>
      <c r="J3574" s="58">
        <v>0</v>
      </c>
      <c r="K3574" s="58">
        <v>0</v>
      </c>
      <c r="L3574" s="57" t="s">
        <v>7419</v>
      </c>
      <c r="M3574" s="57"/>
      <c r="N3574" t="s">
        <v>10939</v>
      </c>
      <c r="O3574" s="3">
        <v>33459.200000000004</v>
      </c>
      <c r="P3574" s="3">
        <f t="shared" si="198"/>
        <v>23.207572451864998</v>
      </c>
      <c r="Q3574" s="3">
        <f t="shared" si="199"/>
        <v>12634.475416716305</v>
      </c>
      <c r="R3574" s="1"/>
      <c r="S3574" s="1"/>
      <c r="T3574" s="2">
        <v>5</v>
      </c>
      <c r="U3574" s="2">
        <f t="shared" si="195"/>
        <v>0</v>
      </c>
    </row>
    <row r="3575" spans="1:21" ht="15" x14ac:dyDescent="0.25">
      <c r="A3575" s="49" t="s">
        <v>7104</v>
      </c>
      <c r="B3575" s="52" t="s">
        <v>7149</v>
      </c>
      <c r="C3575" s="52" t="s">
        <v>7150</v>
      </c>
      <c r="D3575" s="57" t="s">
        <v>7382</v>
      </c>
      <c r="E3575" s="53">
        <v>120019</v>
      </c>
      <c r="F3575" s="54">
        <v>2419693743.5461311</v>
      </c>
      <c r="G3575" s="42">
        <f t="shared" si="194"/>
        <v>93065.143982543508</v>
      </c>
      <c r="H3575" s="43">
        <f t="shared" si="193"/>
        <v>20160.922383507037</v>
      </c>
      <c r="I3575" s="57">
        <v>0</v>
      </c>
      <c r="J3575" s="58">
        <v>0</v>
      </c>
      <c r="K3575" s="58">
        <v>0</v>
      </c>
      <c r="L3575" s="57" t="s">
        <v>7419</v>
      </c>
      <c r="M3575" s="57"/>
      <c r="N3575" t="s">
        <v>10939</v>
      </c>
      <c r="O3575" s="3">
        <v>17756.96</v>
      </c>
      <c r="P3575" s="3">
        <f t="shared" si="198"/>
        <v>12.316371453139006</v>
      </c>
      <c r="Q3575" s="3">
        <f t="shared" si="199"/>
        <v>-2416.2787549601767</v>
      </c>
      <c r="R3575" s="3">
        <f>+Q3575*E3575</f>
        <v>-289999359.89156544</v>
      </c>
      <c r="S3575" s="3">
        <f>-R3575</f>
        <v>289999359.89156544</v>
      </c>
      <c r="T3575" s="2">
        <v>99619</v>
      </c>
      <c r="U3575" s="2">
        <f t="shared" si="195"/>
        <v>20400</v>
      </c>
    </row>
    <row r="3576" spans="1:21" ht="15" x14ac:dyDescent="0.25">
      <c r="A3576" s="49" t="s">
        <v>7104</v>
      </c>
      <c r="B3576" s="52" t="s">
        <v>7151</v>
      </c>
      <c r="C3576" s="52" t="s">
        <v>7152</v>
      </c>
      <c r="D3576" s="57" t="s">
        <v>7406</v>
      </c>
      <c r="E3576" s="53">
        <v>20114</v>
      </c>
      <c r="F3576" s="54">
        <v>828554463.29160738</v>
      </c>
      <c r="G3576" s="42">
        <f t="shared" si="194"/>
        <v>31867.479357369513</v>
      </c>
      <c r="H3576" s="43">
        <f t="shared" si="193"/>
        <v>41192.923500626799</v>
      </c>
      <c r="I3576" s="57">
        <v>0</v>
      </c>
      <c r="J3576" s="58">
        <v>0</v>
      </c>
      <c r="K3576" s="58">
        <v>0</v>
      </c>
      <c r="L3576" s="57" t="s">
        <v>7419</v>
      </c>
      <c r="M3576" s="57"/>
      <c r="N3576" t="s">
        <v>10939</v>
      </c>
      <c r="O3576" s="3">
        <v>44501.524363636359</v>
      </c>
      <c r="P3576" s="3">
        <f t="shared" si="198"/>
        <v>30.866618176391729</v>
      </c>
      <c r="Q3576" s="3">
        <f t="shared" si="199"/>
        <v>3277.7342448331688</v>
      </c>
      <c r="R3576" s="1"/>
      <c r="S3576" s="1"/>
      <c r="T3576" s="2">
        <v>12125</v>
      </c>
      <c r="U3576" s="2">
        <f t="shared" si="195"/>
        <v>7989</v>
      </c>
    </row>
    <row r="3577" spans="1:21" ht="15" x14ac:dyDescent="0.25">
      <c r="A3577" s="49" t="s">
        <v>7104</v>
      </c>
      <c r="B3577" s="52" t="s">
        <v>7153</v>
      </c>
      <c r="C3577" s="52" t="s">
        <v>7154</v>
      </c>
      <c r="D3577" s="57" t="s">
        <v>7406</v>
      </c>
      <c r="E3577" s="53">
        <v>2</v>
      </c>
      <c r="F3577" s="54">
        <v>188403.34785670042</v>
      </c>
      <c r="G3577" s="42">
        <f t="shared" si="194"/>
        <v>7.2462826098730933</v>
      </c>
      <c r="H3577" s="43">
        <f t="shared" si="193"/>
        <v>94201.67392835021</v>
      </c>
      <c r="I3577" s="57" t="s">
        <v>7397</v>
      </c>
      <c r="J3577" s="58">
        <v>0</v>
      </c>
      <c r="K3577" s="58">
        <v>0</v>
      </c>
      <c r="L3577" s="57" t="s">
        <v>7419</v>
      </c>
      <c r="M3577" s="57"/>
      <c r="N3577" t="s">
        <v>10939</v>
      </c>
      <c r="O3577" s="3">
        <v>40525.17472766884</v>
      </c>
      <c r="P3577" s="3">
        <f t="shared" si="198"/>
        <v>28.108589823332981</v>
      </c>
      <c r="Q3577" s="3">
        <f t="shared" si="199"/>
        <v>-53704.607790504706</v>
      </c>
      <c r="R3577" s="3">
        <f>+Q3577*E3577</f>
        <v>-107409.21558100941</v>
      </c>
      <c r="S3577" s="3">
        <f>-R3577</f>
        <v>107409.21558100941</v>
      </c>
      <c r="T3577" s="2">
        <v>10</v>
      </c>
      <c r="U3577" s="2">
        <f t="shared" si="195"/>
        <v>-8</v>
      </c>
    </row>
    <row r="3578" spans="1:21" ht="15" x14ac:dyDescent="0.25">
      <c r="A3578" s="49" t="s">
        <v>7104</v>
      </c>
      <c r="B3578" s="52" t="s">
        <v>7155</v>
      </c>
      <c r="C3578" s="52" t="s">
        <v>7156</v>
      </c>
      <c r="D3578" s="57" t="s">
        <v>7406</v>
      </c>
      <c r="E3578" s="53">
        <v>958</v>
      </c>
      <c r="F3578" s="54">
        <v>103512788.26613605</v>
      </c>
      <c r="G3578" s="42">
        <f t="shared" si="194"/>
        <v>3981.2610871590787</v>
      </c>
      <c r="H3578" s="43">
        <f t="shared" si="193"/>
        <v>108050.92720891029</v>
      </c>
      <c r="I3578" s="57">
        <v>0</v>
      </c>
      <c r="J3578" s="58">
        <v>0</v>
      </c>
      <c r="K3578" s="58">
        <v>0</v>
      </c>
      <c r="L3578" s="57" t="s">
        <v>7419</v>
      </c>
      <c r="M3578" s="57"/>
      <c r="N3578" t="s">
        <v>10939</v>
      </c>
      <c r="O3578" s="3">
        <v>111636.09599999999</v>
      </c>
      <c r="P3578" s="3">
        <f t="shared" si="198"/>
        <v>77.431701480111769</v>
      </c>
      <c r="Q3578" s="3">
        <f t="shared" si="199"/>
        <v>3507.7370896095899</v>
      </c>
      <c r="R3578" s="1"/>
      <c r="S3578" s="1"/>
      <c r="T3578" s="2">
        <v>958</v>
      </c>
      <c r="U3578" s="2">
        <f t="shared" si="195"/>
        <v>0</v>
      </c>
    </row>
    <row r="3579" spans="1:21" ht="15" x14ac:dyDescent="0.25">
      <c r="A3579" s="49" t="s">
        <v>7104</v>
      </c>
      <c r="B3579" s="52" t="s">
        <v>7157</v>
      </c>
      <c r="C3579" s="52" t="s">
        <v>7158</v>
      </c>
      <c r="D3579" s="57" t="s">
        <v>7378</v>
      </c>
      <c r="E3579" s="53">
        <v>6633</v>
      </c>
      <c r="F3579" s="54">
        <v>136554504.97283101</v>
      </c>
      <c r="G3579" s="42">
        <f t="shared" si="194"/>
        <v>5252.0963451088846</v>
      </c>
      <c r="H3579" s="43">
        <f t="shared" si="193"/>
        <v>20587.140807000003</v>
      </c>
      <c r="I3579" s="57" t="s">
        <v>7381</v>
      </c>
      <c r="J3579" s="58">
        <v>6632.9999999999991</v>
      </c>
      <c r="K3579" s="58">
        <v>136554504.97283101</v>
      </c>
      <c r="L3579" s="57" t="s">
        <v>7420</v>
      </c>
      <c r="M3579" s="57" t="s">
        <v>7418</v>
      </c>
      <c r="N3579" t="s">
        <v>10937</v>
      </c>
      <c r="O3579" s="1"/>
      <c r="P3579" s="1"/>
      <c r="Q3579" s="1"/>
      <c r="R3579" s="1"/>
      <c r="S3579" s="1"/>
      <c r="T3579" s="2">
        <v>6633</v>
      </c>
      <c r="U3579" s="2">
        <f t="shared" si="195"/>
        <v>0</v>
      </c>
    </row>
    <row r="3580" spans="1:21" ht="15" x14ac:dyDescent="0.25">
      <c r="A3580" s="49" t="s">
        <v>7104</v>
      </c>
      <c r="B3580" s="52" t="s">
        <v>7159</v>
      </c>
      <c r="C3580" s="52" t="s">
        <v>7160</v>
      </c>
      <c r="D3580" s="57" t="s">
        <v>7378</v>
      </c>
      <c r="E3580" s="53">
        <v>2075</v>
      </c>
      <c r="F3580" s="54">
        <v>56932573.524324998</v>
      </c>
      <c r="G3580" s="42">
        <f t="shared" si="194"/>
        <v>2189.7143663201923</v>
      </c>
      <c r="H3580" s="43">
        <f t="shared" si="193"/>
        <v>27437.384830999999</v>
      </c>
      <c r="I3580" s="57" t="s">
        <v>7381</v>
      </c>
      <c r="J3580" s="58">
        <v>2075</v>
      </c>
      <c r="K3580" s="58">
        <v>56932573.524324998</v>
      </c>
      <c r="L3580" s="57" t="s">
        <v>7420</v>
      </c>
      <c r="M3580" s="57" t="s">
        <v>7418</v>
      </c>
      <c r="N3580" t="s">
        <v>10937</v>
      </c>
      <c r="O3580" s="1"/>
      <c r="P3580" s="1"/>
      <c r="Q3580" s="1"/>
      <c r="R3580" s="1"/>
      <c r="S3580" s="1"/>
      <c r="T3580" s="2">
        <v>2075</v>
      </c>
      <c r="U3580" s="2">
        <f t="shared" si="195"/>
        <v>0</v>
      </c>
    </row>
    <row r="3581" spans="1:21" ht="15" x14ac:dyDescent="0.25">
      <c r="A3581" s="49" t="s">
        <v>7104</v>
      </c>
      <c r="B3581" s="52" t="s">
        <v>7161</v>
      </c>
      <c r="C3581" s="52" t="s">
        <v>7162</v>
      </c>
      <c r="D3581" s="57" t="s">
        <v>7378</v>
      </c>
      <c r="E3581" s="53">
        <v>1339</v>
      </c>
      <c r="F3581" s="54">
        <v>35626836.593126997</v>
      </c>
      <c r="G3581" s="42">
        <f t="shared" si="194"/>
        <v>1370.2629458894999</v>
      </c>
      <c r="H3581" s="43">
        <f t="shared" si="193"/>
        <v>26607.047492999998</v>
      </c>
      <c r="I3581" s="57" t="s">
        <v>7381</v>
      </c>
      <c r="J3581" s="58">
        <v>1339</v>
      </c>
      <c r="K3581" s="58">
        <v>35626836.593126997</v>
      </c>
      <c r="L3581" s="57" t="s">
        <v>7420</v>
      </c>
      <c r="M3581" s="57" t="s">
        <v>7418</v>
      </c>
      <c r="N3581" t="s">
        <v>10937</v>
      </c>
      <c r="O3581" s="1"/>
      <c r="P3581" s="1"/>
      <c r="Q3581" s="1"/>
      <c r="R3581" s="1"/>
      <c r="S3581" s="1"/>
      <c r="T3581" s="2">
        <v>1339</v>
      </c>
      <c r="U3581" s="2">
        <f t="shared" si="195"/>
        <v>0</v>
      </c>
    </row>
    <row r="3582" spans="1:21" ht="15" x14ac:dyDescent="0.25">
      <c r="A3582" s="49" t="s">
        <v>7104</v>
      </c>
      <c r="B3582" s="52" t="s">
        <v>7163</v>
      </c>
      <c r="C3582" s="52" t="s">
        <v>7164</v>
      </c>
      <c r="D3582" s="57" t="s">
        <v>7378</v>
      </c>
      <c r="E3582" s="53">
        <v>1552</v>
      </c>
      <c r="F3582" s="54">
        <v>33342210.81952</v>
      </c>
      <c r="G3582" s="42">
        <f t="shared" si="194"/>
        <v>1282.3927238276924</v>
      </c>
      <c r="H3582" s="43">
        <f t="shared" si="193"/>
        <v>21483.383259999999</v>
      </c>
      <c r="I3582" s="57" t="s">
        <v>7381</v>
      </c>
      <c r="J3582" s="58">
        <v>1552</v>
      </c>
      <c r="K3582" s="58">
        <v>33342210.819519997</v>
      </c>
      <c r="L3582" s="57" t="s">
        <v>7420</v>
      </c>
      <c r="M3582" s="57" t="s">
        <v>7418</v>
      </c>
      <c r="N3582" t="s">
        <v>10937</v>
      </c>
      <c r="O3582" s="1"/>
      <c r="P3582" s="1"/>
      <c r="Q3582" s="1"/>
      <c r="R3582" s="1"/>
      <c r="S3582" s="1"/>
      <c r="T3582" s="2">
        <v>1552</v>
      </c>
      <c r="U3582" s="2">
        <f t="shared" si="195"/>
        <v>0</v>
      </c>
    </row>
    <row r="3583" spans="1:21" ht="15" x14ac:dyDescent="0.25">
      <c r="A3583" s="49" t="s">
        <v>7104</v>
      </c>
      <c r="B3583" s="52" t="s">
        <v>7165</v>
      </c>
      <c r="C3583" s="52" t="s">
        <v>7166</v>
      </c>
      <c r="D3583" s="57" t="s">
        <v>7378</v>
      </c>
      <c r="E3583" s="53">
        <v>3629</v>
      </c>
      <c r="F3583" s="54">
        <v>15617065.810241999</v>
      </c>
      <c r="G3583" s="42">
        <f t="shared" si="194"/>
        <v>600.65637731699996</v>
      </c>
      <c r="H3583" s="43">
        <f t="shared" si="193"/>
        <v>4303.4074979999996</v>
      </c>
      <c r="I3583" s="57" t="s">
        <v>7381</v>
      </c>
      <c r="J3583" s="58">
        <v>3629</v>
      </c>
      <c r="K3583" s="58">
        <v>15617065.810241999</v>
      </c>
      <c r="L3583" s="57" t="s">
        <v>7420</v>
      </c>
      <c r="M3583" s="57" t="s">
        <v>7418</v>
      </c>
      <c r="N3583" t="s">
        <v>10937</v>
      </c>
      <c r="O3583" s="1"/>
      <c r="P3583" s="1"/>
      <c r="Q3583" s="1"/>
      <c r="R3583" s="1"/>
      <c r="S3583" s="1"/>
      <c r="T3583" s="2">
        <v>3629</v>
      </c>
      <c r="U3583" s="2">
        <f t="shared" si="195"/>
        <v>0</v>
      </c>
    </row>
    <row r="3584" spans="1:21" ht="15" x14ac:dyDescent="0.25">
      <c r="A3584" s="49" t="s">
        <v>7104</v>
      </c>
      <c r="B3584" s="52" t="s">
        <v>7167</v>
      </c>
      <c r="C3584" s="52" t="s">
        <v>7168</v>
      </c>
      <c r="D3584" s="57" t="s">
        <v>7378</v>
      </c>
      <c r="E3584" s="53">
        <v>4325</v>
      </c>
      <c r="F3584" s="54">
        <v>18808825.585275002</v>
      </c>
      <c r="G3584" s="42">
        <f t="shared" si="194"/>
        <v>723.4163686644232</v>
      </c>
      <c r="H3584" s="43">
        <f t="shared" si="193"/>
        <v>4348.8614070000003</v>
      </c>
      <c r="I3584" s="57" t="s">
        <v>7381</v>
      </c>
      <c r="J3584" s="58">
        <v>4325</v>
      </c>
      <c r="K3584" s="58">
        <v>18808825.585275002</v>
      </c>
      <c r="L3584" s="57" t="s">
        <v>7420</v>
      </c>
      <c r="M3584" s="57" t="s">
        <v>7418</v>
      </c>
      <c r="N3584" t="s">
        <v>10937</v>
      </c>
      <c r="O3584" s="1"/>
      <c r="P3584" s="1"/>
      <c r="Q3584" s="1"/>
      <c r="R3584" s="1"/>
      <c r="S3584" s="1"/>
      <c r="T3584" s="2">
        <v>4325</v>
      </c>
      <c r="U3584" s="2">
        <f t="shared" si="195"/>
        <v>0</v>
      </c>
    </row>
    <row r="3585" spans="1:21" ht="15" x14ac:dyDescent="0.25">
      <c r="A3585" s="49" t="s">
        <v>7104</v>
      </c>
      <c r="B3585" s="52" t="s">
        <v>7169</v>
      </c>
      <c r="C3585" s="52" t="s">
        <v>7170</v>
      </c>
      <c r="D3585" s="57" t="s">
        <v>7378</v>
      </c>
      <c r="E3585" s="53">
        <v>22720</v>
      </c>
      <c r="F3585" s="54">
        <v>196343506.85216001</v>
      </c>
      <c r="G3585" s="42">
        <f t="shared" si="194"/>
        <v>7551.6733404676925</v>
      </c>
      <c r="H3585" s="43">
        <f t="shared" si="193"/>
        <v>8641.8797030000005</v>
      </c>
      <c r="I3585" s="57" t="s">
        <v>7381</v>
      </c>
      <c r="J3585" s="58">
        <v>22720</v>
      </c>
      <c r="K3585" s="58">
        <v>196343506.85216001</v>
      </c>
      <c r="L3585" s="57" t="s">
        <v>7420</v>
      </c>
      <c r="M3585" s="57" t="s">
        <v>7418</v>
      </c>
      <c r="N3585" t="s">
        <v>10937</v>
      </c>
      <c r="O3585" s="1"/>
      <c r="P3585" s="1"/>
      <c r="Q3585" s="1"/>
      <c r="R3585" s="1"/>
      <c r="S3585" s="1"/>
      <c r="T3585" s="2">
        <v>22720</v>
      </c>
      <c r="U3585" s="2">
        <f t="shared" si="195"/>
        <v>0</v>
      </c>
    </row>
    <row r="3586" spans="1:21" ht="15" x14ac:dyDescent="0.25">
      <c r="A3586" s="49" t="s">
        <v>7104</v>
      </c>
      <c r="B3586" s="52" t="s">
        <v>7171</v>
      </c>
      <c r="C3586" s="52" t="s">
        <v>7172</v>
      </c>
      <c r="D3586" s="57" t="s">
        <v>7378</v>
      </c>
      <c r="E3586" s="53">
        <v>16822</v>
      </c>
      <c r="F3586" s="54">
        <v>279035246.68710601</v>
      </c>
      <c r="G3586" s="42">
        <f t="shared" si="194"/>
        <v>10732.124872581</v>
      </c>
      <c r="H3586" s="43">
        <f t="shared" si="193"/>
        <v>16587.519123000002</v>
      </c>
      <c r="I3586" s="57" t="s">
        <v>7381</v>
      </c>
      <c r="J3586" s="58">
        <v>16822</v>
      </c>
      <c r="K3586" s="58">
        <v>279035246.68710595</v>
      </c>
      <c r="L3586" s="57" t="s">
        <v>7420</v>
      </c>
      <c r="M3586" s="57" t="s">
        <v>7418</v>
      </c>
      <c r="N3586" t="s">
        <v>10937</v>
      </c>
      <c r="O3586" s="1"/>
      <c r="P3586" s="1"/>
      <c r="Q3586" s="1"/>
      <c r="R3586" s="1"/>
      <c r="S3586" s="1"/>
      <c r="T3586" s="2">
        <v>16822</v>
      </c>
      <c r="U3586" s="2">
        <f t="shared" si="195"/>
        <v>0</v>
      </c>
    </row>
    <row r="3587" spans="1:21" ht="15" x14ac:dyDescent="0.25">
      <c r="A3587" s="49" t="s">
        <v>7104</v>
      </c>
      <c r="B3587" s="52" t="s">
        <v>7173</v>
      </c>
      <c r="C3587" s="52" t="s">
        <v>7174</v>
      </c>
      <c r="D3587" s="57" t="s">
        <v>7378</v>
      </c>
      <c r="E3587" s="53">
        <v>3992</v>
      </c>
      <c r="F3587" s="54">
        <v>89047289.877279997</v>
      </c>
      <c r="G3587" s="42">
        <f t="shared" si="194"/>
        <v>3424.8957645107689</v>
      </c>
      <c r="H3587" s="43">
        <f t="shared" si="193"/>
        <v>22306.43534</v>
      </c>
      <c r="I3587" s="57" t="s">
        <v>7381</v>
      </c>
      <c r="J3587" s="58">
        <v>3992</v>
      </c>
      <c r="K3587" s="58">
        <v>89047289.877279997</v>
      </c>
      <c r="L3587" s="57" t="s">
        <v>7420</v>
      </c>
      <c r="M3587" s="57" t="s">
        <v>7418</v>
      </c>
      <c r="N3587" t="s">
        <v>10937</v>
      </c>
      <c r="O3587" s="1"/>
      <c r="P3587" s="1"/>
      <c r="Q3587" s="1"/>
      <c r="R3587" s="1"/>
      <c r="S3587" s="1"/>
      <c r="T3587" s="2">
        <v>3992</v>
      </c>
      <c r="U3587" s="2">
        <f t="shared" si="195"/>
        <v>0</v>
      </c>
    </row>
    <row r="3588" spans="1:21" ht="15" x14ac:dyDescent="0.25">
      <c r="A3588" s="49" t="s">
        <v>7104</v>
      </c>
      <c r="B3588" s="52" t="s">
        <v>7175</v>
      </c>
      <c r="C3588" s="52" t="s">
        <v>7176</v>
      </c>
      <c r="D3588" s="57" t="s">
        <v>7378</v>
      </c>
      <c r="E3588" s="53">
        <v>9900</v>
      </c>
      <c r="F3588" s="54">
        <v>164119992.72569999</v>
      </c>
      <c r="G3588" s="42">
        <f t="shared" si="194"/>
        <v>6312.3074125269231</v>
      </c>
      <c r="H3588" s="43">
        <f t="shared" si="193"/>
        <v>16577.777042999998</v>
      </c>
      <c r="I3588" s="57" t="s">
        <v>7381</v>
      </c>
      <c r="J3588" s="58">
        <v>9900</v>
      </c>
      <c r="K3588" s="58">
        <v>164119992.72569999</v>
      </c>
      <c r="L3588" s="57" t="s">
        <v>7420</v>
      </c>
      <c r="M3588" s="57" t="s">
        <v>7418</v>
      </c>
      <c r="N3588" t="s">
        <v>10937</v>
      </c>
      <c r="O3588" s="1"/>
      <c r="P3588" s="1"/>
      <c r="Q3588" s="1"/>
      <c r="R3588" s="1"/>
      <c r="S3588" s="1"/>
      <c r="T3588" s="2">
        <v>9900</v>
      </c>
      <c r="U3588" s="2">
        <f t="shared" si="195"/>
        <v>0</v>
      </c>
    </row>
    <row r="3589" spans="1:21" ht="15" x14ac:dyDescent="0.25">
      <c r="A3589" s="49" t="s">
        <v>7104</v>
      </c>
      <c r="B3589" s="52" t="s">
        <v>7177</v>
      </c>
      <c r="C3589" s="52" t="s">
        <v>7178</v>
      </c>
      <c r="D3589" s="57" t="s">
        <v>7378</v>
      </c>
      <c r="E3589" s="53">
        <v>5702</v>
      </c>
      <c r="F3589" s="54">
        <v>77709634.744256005</v>
      </c>
      <c r="G3589" s="42">
        <f t="shared" si="194"/>
        <v>2988.8321055483079</v>
      </c>
      <c r="H3589" s="43">
        <f t="shared" ref="H3589:H3651" si="200">IFERROR(F3589/E3589,0)</f>
        <v>13628.487328000001</v>
      </c>
      <c r="I3589" s="57" t="s">
        <v>7381</v>
      </c>
      <c r="J3589" s="58">
        <v>5702</v>
      </c>
      <c r="K3589" s="58">
        <v>77709634.74425599</v>
      </c>
      <c r="L3589" s="57" t="s">
        <v>7420</v>
      </c>
      <c r="M3589" s="57" t="s">
        <v>7418</v>
      </c>
      <c r="N3589" t="s">
        <v>10937</v>
      </c>
      <c r="O3589" s="1"/>
      <c r="P3589" s="1"/>
      <c r="Q3589" s="1"/>
      <c r="R3589" s="1"/>
      <c r="S3589" s="1"/>
      <c r="T3589" s="2">
        <v>5702</v>
      </c>
      <c r="U3589" s="2">
        <f t="shared" si="195"/>
        <v>0</v>
      </c>
    </row>
    <row r="3590" spans="1:21" ht="15" x14ac:dyDescent="0.25">
      <c r="A3590" s="49" t="s">
        <v>7104</v>
      </c>
      <c r="B3590" s="52" t="s">
        <v>7179</v>
      </c>
      <c r="C3590" s="52" t="s">
        <v>7180</v>
      </c>
      <c r="D3590" s="57" t="s">
        <v>7378</v>
      </c>
      <c r="E3590" s="53">
        <v>6712</v>
      </c>
      <c r="F3590" s="54">
        <v>66037153.147391997</v>
      </c>
      <c r="G3590" s="42">
        <f t="shared" ref="G3590:G3652" si="201">+F3590/$G$1</f>
        <v>2539.8905056689232</v>
      </c>
      <c r="H3590" s="43">
        <f t="shared" si="200"/>
        <v>9838.670016</v>
      </c>
      <c r="I3590" s="57" t="s">
        <v>7381</v>
      </c>
      <c r="J3590" s="58">
        <v>6712</v>
      </c>
      <c r="K3590" s="58">
        <v>66037153.147391997</v>
      </c>
      <c r="L3590" s="57" t="s">
        <v>7420</v>
      </c>
      <c r="M3590" s="57" t="s">
        <v>7418</v>
      </c>
      <c r="N3590" t="s">
        <v>10937</v>
      </c>
      <c r="O3590" s="1"/>
      <c r="P3590" s="1"/>
      <c r="Q3590" s="1"/>
      <c r="R3590" s="1"/>
      <c r="S3590" s="1"/>
      <c r="T3590" s="2">
        <v>6712</v>
      </c>
      <c r="U3590" s="2">
        <f t="shared" ref="U3590:U3653" si="202">+E3590-T3590</f>
        <v>0</v>
      </c>
    </row>
    <row r="3591" spans="1:21" ht="15" x14ac:dyDescent="0.25">
      <c r="A3591" s="49" t="s">
        <v>7104</v>
      </c>
      <c r="B3591" s="52" t="s">
        <v>7181</v>
      </c>
      <c r="C3591" s="52" t="s">
        <v>7182</v>
      </c>
      <c r="D3591" s="57" t="s">
        <v>7378</v>
      </c>
      <c r="E3591" s="53">
        <v>6415</v>
      </c>
      <c r="F3591" s="54">
        <v>91669033.981995001</v>
      </c>
      <c r="G3591" s="42">
        <f t="shared" si="201"/>
        <v>3525.7320762305771</v>
      </c>
      <c r="H3591" s="43">
        <f t="shared" si="200"/>
        <v>14289.794852999999</v>
      </c>
      <c r="I3591" s="57" t="s">
        <v>7381</v>
      </c>
      <c r="J3591" s="58">
        <v>6415</v>
      </c>
      <c r="K3591" s="58">
        <v>91669033.981995001</v>
      </c>
      <c r="L3591" s="57" t="s">
        <v>7420</v>
      </c>
      <c r="M3591" s="57" t="s">
        <v>7418</v>
      </c>
      <c r="N3591" t="s">
        <v>10937</v>
      </c>
      <c r="O3591" s="1"/>
      <c r="P3591" s="1"/>
      <c r="Q3591" s="1"/>
      <c r="R3591" s="1"/>
      <c r="S3591" s="1"/>
      <c r="T3591" s="2">
        <v>6415</v>
      </c>
      <c r="U3591" s="2">
        <f t="shared" si="202"/>
        <v>0</v>
      </c>
    </row>
    <row r="3592" spans="1:21" ht="15" x14ac:dyDescent="0.25">
      <c r="A3592" s="49" t="s">
        <v>7104</v>
      </c>
      <c r="B3592" s="52" t="s">
        <v>7183</v>
      </c>
      <c r="C3592" s="52" t="s">
        <v>7184</v>
      </c>
      <c r="D3592" s="57" t="s">
        <v>7378</v>
      </c>
      <c r="E3592" s="53">
        <v>10070</v>
      </c>
      <c r="F3592" s="54">
        <v>113310071.77409001</v>
      </c>
      <c r="G3592" s="42">
        <f t="shared" si="201"/>
        <v>4358.0796836188465</v>
      </c>
      <c r="H3592" s="43">
        <f t="shared" si="200"/>
        <v>11252.241487000001</v>
      </c>
      <c r="I3592" s="57" t="s">
        <v>7381</v>
      </c>
      <c r="J3592" s="58">
        <v>10070</v>
      </c>
      <c r="K3592" s="58">
        <v>113310071.77408998</v>
      </c>
      <c r="L3592" s="57" t="s">
        <v>7420</v>
      </c>
      <c r="M3592" s="57" t="s">
        <v>7418</v>
      </c>
      <c r="N3592" t="s">
        <v>10937</v>
      </c>
      <c r="O3592" s="1"/>
      <c r="P3592" s="1"/>
      <c r="Q3592" s="1"/>
      <c r="R3592" s="1"/>
      <c r="S3592" s="1"/>
      <c r="T3592" s="2">
        <v>10070</v>
      </c>
      <c r="U3592" s="2">
        <f t="shared" si="202"/>
        <v>0</v>
      </c>
    </row>
    <row r="3593" spans="1:21" ht="15" x14ac:dyDescent="0.25">
      <c r="A3593" s="49" t="s">
        <v>7104</v>
      </c>
      <c r="B3593" s="52" t="s">
        <v>7185</v>
      </c>
      <c r="C3593" s="52" t="s">
        <v>7186</v>
      </c>
      <c r="D3593" s="57" t="s">
        <v>7378</v>
      </c>
      <c r="E3593" s="53">
        <v>14399</v>
      </c>
      <c r="F3593" s="54">
        <v>141801375.85914299</v>
      </c>
      <c r="G3593" s="42">
        <f t="shared" si="201"/>
        <v>5453.8990715054997</v>
      </c>
      <c r="H3593" s="43">
        <f t="shared" si="200"/>
        <v>9848.0016569999989</v>
      </c>
      <c r="I3593" s="57" t="s">
        <v>7381</v>
      </c>
      <c r="J3593" s="58">
        <v>14399</v>
      </c>
      <c r="K3593" s="58">
        <v>141801375.85914299</v>
      </c>
      <c r="L3593" s="57" t="s">
        <v>7420</v>
      </c>
      <c r="M3593" s="57" t="s">
        <v>7418</v>
      </c>
      <c r="N3593" t="s">
        <v>10937</v>
      </c>
      <c r="O3593" s="1"/>
      <c r="P3593" s="1"/>
      <c r="Q3593" s="1"/>
      <c r="R3593" s="1"/>
      <c r="S3593" s="1"/>
      <c r="T3593" s="2">
        <v>14399</v>
      </c>
      <c r="U3593" s="2">
        <f t="shared" si="202"/>
        <v>0</v>
      </c>
    </row>
    <row r="3594" spans="1:21" ht="15" x14ac:dyDescent="0.25">
      <c r="A3594" s="49" t="s">
        <v>7104</v>
      </c>
      <c r="B3594" s="52" t="s">
        <v>7187</v>
      </c>
      <c r="C3594" s="52" t="s">
        <v>7188</v>
      </c>
      <c r="D3594" s="57" t="s">
        <v>7378</v>
      </c>
      <c r="E3594" s="53">
        <v>1016</v>
      </c>
      <c r="F3594" s="54">
        <v>19540966.099599998</v>
      </c>
      <c r="G3594" s="42">
        <f t="shared" si="201"/>
        <v>751.57561921538456</v>
      </c>
      <c r="H3594" s="43">
        <f t="shared" si="200"/>
        <v>19233.234349999999</v>
      </c>
      <c r="I3594" s="57" t="s">
        <v>7381</v>
      </c>
      <c r="J3594" s="58">
        <v>1016</v>
      </c>
      <c r="K3594" s="58">
        <v>19540966.099599998</v>
      </c>
      <c r="L3594" s="57" t="s">
        <v>7420</v>
      </c>
      <c r="M3594" s="57" t="s">
        <v>7418</v>
      </c>
      <c r="N3594" t="s">
        <v>10937</v>
      </c>
      <c r="O3594" s="1"/>
      <c r="P3594" s="1"/>
      <c r="Q3594" s="1"/>
      <c r="R3594" s="1"/>
      <c r="S3594" s="1"/>
      <c r="T3594" s="2">
        <v>1016</v>
      </c>
      <c r="U3594" s="2">
        <f t="shared" si="202"/>
        <v>0</v>
      </c>
    </row>
    <row r="3595" spans="1:21" ht="15" x14ac:dyDescent="0.25">
      <c r="A3595" s="49" t="s">
        <v>7104</v>
      </c>
      <c r="B3595" s="52" t="s">
        <v>7189</v>
      </c>
      <c r="C3595" s="52" t="s">
        <v>7190</v>
      </c>
      <c r="D3595" s="57" t="s">
        <v>7378</v>
      </c>
      <c r="E3595" s="53">
        <v>18390</v>
      </c>
      <c r="F3595" s="54">
        <v>205466741.45286</v>
      </c>
      <c r="G3595" s="42">
        <f t="shared" si="201"/>
        <v>7902.5669789561534</v>
      </c>
      <c r="H3595" s="43">
        <f t="shared" si="200"/>
        <v>11172.742874</v>
      </c>
      <c r="I3595" s="57" t="s">
        <v>7381</v>
      </c>
      <c r="J3595" s="58">
        <v>18390</v>
      </c>
      <c r="K3595" s="58">
        <v>205466741.45286</v>
      </c>
      <c r="L3595" s="57" t="s">
        <v>7420</v>
      </c>
      <c r="M3595" s="57" t="s">
        <v>7418</v>
      </c>
      <c r="N3595" t="s">
        <v>10937</v>
      </c>
      <c r="O3595" s="1"/>
      <c r="P3595" s="1"/>
      <c r="Q3595" s="1"/>
      <c r="R3595" s="1"/>
      <c r="S3595" s="1"/>
      <c r="T3595" s="2">
        <v>18390</v>
      </c>
      <c r="U3595" s="2">
        <f t="shared" si="202"/>
        <v>0</v>
      </c>
    </row>
    <row r="3596" spans="1:21" ht="15" x14ac:dyDescent="0.25">
      <c r="A3596" s="49" t="s">
        <v>7104</v>
      </c>
      <c r="B3596" s="52" t="s">
        <v>7191</v>
      </c>
      <c r="C3596" s="52" t="s">
        <v>7192</v>
      </c>
      <c r="D3596" s="57" t="s">
        <v>7378</v>
      </c>
      <c r="E3596" s="53">
        <v>5988</v>
      </c>
      <c r="F3596" s="54">
        <v>81762484.757136002</v>
      </c>
      <c r="G3596" s="42">
        <f t="shared" si="201"/>
        <v>3144.7109521975385</v>
      </c>
      <c r="H3596" s="43">
        <f t="shared" si="200"/>
        <v>13654.389572</v>
      </c>
      <c r="I3596" s="57" t="s">
        <v>7381</v>
      </c>
      <c r="J3596" s="58">
        <v>5988</v>
      </c>
      <c r="K3596" s="58">
        <v>81762484.757136002</v>
      </c>
      <c r="L3596" s="57" t="s">
        <v>7420</v>
      </c>
      <c r="M3596" s="57" t="s">
        <v>7418</v>
      </c>
      <c r="N3596" t="s">
        <v>10937</v>
      </c>
      <c r="O3596" s="1"/>
      <c r="P3596" s="1"/>
      <c r="Q3596" s="1"/>
      <c r="R3596" s="1"/>
      <c r="S3596" s="1"/>
      <c r="T3596" s="2">
        <v>5988</v>
      </c>
      <c r="U3596" s="2">
        <f t="shared" si="202"/>
        <v>0</v>
      </c>
    </row>
    <row r="3597" spans="1:21" ht="15" x14ac:dyDescent="0.25">
      <c r="A3597" s="49" t="s">
        <v>7104</v>
      </c>
      <c r="B3597" s="52" t="s">
        <v>7193</v>
      </c>
      <c r="C3597" s="52" t="s">
        <v>7194</v>
      </c>
      <c r="D3597" s="57" t="s">
        <v>7378</v>
      </c>
      <c r="E3597" s="53">
        <v>1711</v>
      </c>
      <c r="F3597" s="54">
        <v>71448547.771312997</v>
      </c>
      <c r="G3597" s="42">
        <f t="shared" si="201"/>
        <v>2748.021068127423</v>
      </c>
      <c r="H3597" s="43">
        <f t="shared" si="200"/>
        <v>41758.356382999998</v>
      </c>
      <c r="I3597" s="57" t="s">
        <v>7381</v>
      </c>
      <c r="J3597" s="58">
        <v>1711</v>
      </c>
      <c r="K3597" s="58">
        <v>71448547.771312997</v>
      </c>
      <c r="L3597" s="57" t="s">
        <v>7420</v>
      </c>
      <c r="M3597" s="57" t="s">
        <v>7418</v>
      </c>
      <c r="N3597" t="s">
        <v>10937</v>
      </c>
      <c r="O3597" s="1"/>
      <c r="P3597" s="1"/>
      <c r="Q3597" s="1"/>
      <c r="R3597" s="1"/>
      <c r="S3597" s="1"/>
      <c r="T3597" s="2">
        <v>1711</v>
      </c>
      <c r="U3597" s="2">
        <f t="shared" si="202"/>
        <v>0</v>
      </c>
    </row>
    <row r="3598" spans="1:21" ht="15" x14ac:dyDescent="0.25">
      <c r="A3598" s="49" t="s">
        <v>7104</v>
      </c>
      <c r="B3598" s="52" t="s">
        <v>7195</v>
      </c>
      <c r="C3598" s="52" t="s">
        <v>7196</v>
      </c>
      <c r="D3598" s="57" t="s">
        <v>7378</v>
      </c>
      <c r="E3598" s="53">
        <v>508</v>
      </c>
      <c r="F3598" s="54">
        <v>20502591.342208002</v>
      </c>
      <c r="G3598" s="42">
        <f t="shared" si="201"/>
        <v>788.56120546953855</v>
      </c>
      <c r="H3598" s="43">
        <f t="shared" si="200"/>
        <v>40359.431776000005</v>
      </c>
      <c r="I3598" s="57" t="s">
        <v>7381</v>
      </c>
      <c r="J3598" s="58">
        <v>508</v>
      </c>
      <c r="K3598" s="58">
        <v>20502591.342207998</v>
      </c>
      <c r="L3598" s="57" t="s">
        <v>7420</v>
      </c>
      <c r="M3598" s="57" t="s">
        <v>7418</v>
      </c>
      <c r="N3598" t="s">
        <v>10937</v>
      </c>
      <c r="O3598" s="1"/>
      <c r="P3598" s="1"/>
      <c r="Q3598" s="1"/>
      <c r="R3598" s="1"/>
      <c r="S3598" s="1"/>
      <c r="T3598" s="2">
        <v>508</v>
      </c>
      <c r="U3598" s="2">
        <f t="shared" si="202"/>
        <v>0</v>
      </c>
    </row>
    <row r="3599" spans="1:21" ht="15" x14ac:dyDescent="0.25">
      <c r="A3599" s="49" t="s">
        <v>7104</v>
      </c>
      <c r="B3599" s="52" t="s">
        <v>7197</v>
      </c>
      <c r="C3599" s="52" t="s">
        <v>7198</v>
      </c>
      <c r="D3599" s="57" t="s">
        <v>7378</v>
      </c>
      <c r="E3599" s="53">
        <v>508</v>
      </c>
      <c r="F3599" s="54">
        <v>21956409.287500001</v>
      </c>
      <c r="G3599" s="42">
        <f t="shared" si="201"/>
        <v>844.47728028846154</v>
      </c>
      <c r="H3599" s="43">
        <f t="shared" si="200"/>
        <v>43221.278125000004</v>
      </c>
      <c r="I3599" s="57" t="s">
        <v>7381</v>
      </c>
      <c r="J3599" s="58">
        <v>508</v>
      </c>
      <c r="K3599" s="58">
        <v>21956409.287499994</v>
      </c>
      <c r="L3599" s="57" t="s">
        <v>7420</v>
      </c>
      <c r="M3599" s="57" t="s">
        <v>7418</v>
      </c>
      <c r="N3599" t="s">
        <v>10937</v>
      </c>
      <c r="O3599" s="1"/>
      <c r="P3599" s="1"/>
      <c r="Q3599" s="1"/>
      <c r="R3599" s="1"/>
      <c r="S3599" s="1"/>
      <c r="T3599" s="2">
        <v>508</v>
      </c>
      <c r="U3599" s="2">
        <f t="shared" si="202"/>
        <v>0</v>
      </c>
    </row>
    <row r="3600" spans="1:21" ht="15" x14ac:dyDescent="0.25">
      <c r="A3600" s="49" t="s">
        <v>7104</v>
      </c>
      <c r="B3600" s="52" t="s">
        <v>7199</v>
      </c>
      <c r="C3600" s="52" t="s">
        <v>7200</v>
      </c>
      <c r="D3600" s="57" t="s">
        <v>7378</v>
      </c>
      <c r="E3600" s="53">
        <v>508</v>
      </c>
      <c r="F3600" s="54">
        <v>20839894.51266</v>
      </c>
      <c r="G3600" s="42">
        <f t="shared" si="201"/>
        <v>801.53440433307696</v>
      </c>
      <c r="H3600" s="43">
        <f t="shared" si="200"/>
        <v>41023.414395</v>
      </c>
      <c r="I3600" s="57" t="s">
        <v>7381</v>
      </c>
      <c r="J3600" s="58">
        <v>508</v>
      </c>
      <c r="K3600" s="58">
        <v>20839894.51266</v>
      </c>
      <c r="L3600" s="57" t="s">
        <v>7420</v>
      </c>
      <c r="M3600" s="57" t="s">
        <v>7418</v>
      </c>
      <c r="N3600" t="s">
        <v>10937</v>
      </c>
      <c r="O3600" s="1"/>
      <c r="P3600" s="1"/>
      <c r="Q3600" s="1"/>
      <c r="R3600" s="1"/>
      <c r="S3600" s="1"/>
      <c r="T3600" s="2">
        <v>508</v>
      </c>
      <c r="U3600" s="2">
        <f t="shared" si="202"/>
        <v>0</v>
      </c>
    </row>
    <row r="3601" spans="1:21" ht="15" x14ac:dyDescent="0.25">
      <c r="A3601" s="49" t="s">
        <v>7104</v>
      </c>
      <c r="B3601" s="52" t="s">
        <v>7201</v>
      </c>
      <c r="C3601" s="52" t="s">
        <v>7202</v>
      </c>
      <c r="D3601" s="57" t="s">
        <v>7378</v>
      </c>
      <c r="E3601" s="53">
        <v>300</v>
      </c>
      <c r="F3601" s="54">
        <v>11985771.194399999</v>
      </c>
      <c r="G3601" s="42">
        <f t="shared" si="201"/>
        <v>460.99119978461539</v>
      </c>
      <c r="H3601" s="43">
        <f t="shared" si="200"/>
        <v>39952.570648000001</v>
      </c>
      <c r="I3601" s="57" t="s">
        <v>7381</v>
      </c>
      <c r="J3601" s="58">
        <v>300</v>
      </c>
      <c r="K3601" s="58">
        <v>11985771.194399998</v>
      </c>
      <c r="L3601" s="57" t="s">
        <v>7420</v>
      </c>
      <c r="M3601" s="57" t="s">
        <v>7418</v>
      </c>
      <c r="N3601" t="s">
        <v>10937</v>
      </c>
      <c r="O3601" s="1"/>
      <c r="P3601" s="1"/>
      <c r="Q3601" s="1"/>
      <c r="R3601" s="1"/>
      <c r="S3601" s="1"/>
      <c r="T3601" s="2">
        <v>300</v>
      </c>
      <c r="U3601" s="2">
        <f t="shared" si="202"/>
        <v>0</v>
      </c>
    </row>
    <row r="3602" spans="1:21" ht="15" x14ac:dyDescent="0.25">
      <c r="A3602" s="49" t="s">
        <v>7104</v>
      </c>
      <c r="B3602" s="52" t="s">
        <v>7203</v>
      </c>
      <c r="C3602" s="52" t="s">
        <v>7204</v>
      </c>
      <c r="D3602" s="57" t="s">
        <v>7378</v>
      </c>
      <c r="E3602" s="53">
        <v>508</v>
      </c>
      <c r="F3602" s="54">
        <v>24850422.931515999</v>
      </c>
      <c r="G3602" s="42">
        <f t="shared" si="201"/>
        <v>955.78549736599996</v>
      </c>
      <c r="H3602" s="43">
        <f t="shared" si="200"/>
        <v>48918.155376999995</v>
      </c>
      <c r="I3602" s="57" t="s">
        <v>7381</v>
      </c>
      <c r="J3602" s="58">
        <v>508.00000000000006</v>
      </c>
      <c r="K3602" s="58">
        <v>24850422.931515999</v>
      </c>
      <c r="L3602" s="57" t="s">
        <v>7420</v>
      </c>
      <c r="M3602" s="57" t="s">
        <v>7418</v>
      </c>
      <c r="N3602" t="s">
        <v>10937</v>
      </c>
      <c r="O3602" s="1"/>
      <c r="P3602" s="1"/>
      <c r="Q3602" s="1"/>
      <c r="R3602" s="1"/>
      <c r="S3602" s="1"/>
      <c r="T3602" s="2">
        <v>508</v>
      </c>
      <c r="U3602" s="2">
        <f t="shared" si="202"/>
        <v>0</v>
      </c>
    </row>
    <row r="3603" spans="1:21" ht="15" x14ac:dyDescent="0.25">
      <c r="A3603" s="49" t="s">
        <v>7104</v>
      </c>
      <c r="B3603" s="52" t="s">
        <v>7205</v>
      </c>
      <c r="C3603" s="52" t="s">
        <v>7206</v>
      </c>
      <c r="D3603" s="57" t="s">
        <v>7378</v>
      </c>
      <c r="E3603" s="53">
        <v>200</v>
      </c>
      <c r="F3603" s="54">
        <v>22968159.866599999</v>
      </c>
      <c r="G3603" s="42">
        <f t="shared" si="201"/>
        <v>883.39076409999996</v>
      </c>
      <c r="H3603" s="43">
        <f t="shared" si="200"/>
        <v>114840.799333</v>
      </c>
      <c r="I3603" s="57" t="s">
        <v>7381</v>
      </c>
      <c r="J3603" s="58">
        <v>200</v>
      </c>
      <c r="K3603" s="58">
        <v>22968159.866600003</v>
      </c>
      <c r="L3603" s="57" t="s">
        <v>7420</v>
      </c>
      <c r="M3603" s="57" t="s">
        <v>7418</v>
      </c>
      <c r="N3603" t="s">
        <v>10937</v>
      </c>
      <c r="O3603" s="1"/>
      <c r="P3603" s="1"/>
      <c r="Q3603" s="1"/>
      <c r="R3603" s="1"/>
      <c r="S3603" s="1"/>
      <c r="T3603" s="2">
        <v>200</v>
      </c>
      <c r="U3603" s="2">
        <f t="shared" si="202"/>
        <v>0</v>
      </c>
    </row>
    <row r="3604" spans="1:21" ht="15" x14ac:dyDescent="0.25">
      <c r="A3604" s="49" t="s">
        <v>7104</v>
      </c>
      <c r="B3604" s="52" t="s">
        <v>7207</v>
      </c>
      <c r="C3604" s="52" t="s">
        <v>7208</v>
      </c>
      <c r="D3604" s="57" t="s">
        <v>7378</v>
      </c>
      <c r="E3604" s="53">
        <v>200</v>
      </c>
      <c r="F3604" s="54">
        <v>22827711.293400001</v>
      </c>
      <c r="G3604" s="42">
        <f t="shared" si="201"/>
        <v>877.98889589999999</v>
      </c>
      <c r="H3604" s="43">
        <f t="shared" si="200"/>
        <v>114138.556467</v>
      </c>
      <c r="I3604" s="57" t="s">
        <v>7381</v>
      </c>
      <c r="J3604" s="58">
        <v>200</v>
      </c>
      <c r="K3604" s="58">
        <v>22827711.293399997</v>
      </c>
      <c r="L3604" s="57" t="s">
        <v>7420</v>
      </c>
      <c r="M3604" s="57" t="s">
        <v>7418</v>
      </c>
      <c r="N3604" t="s">
        <v>10937</v>
      </c>
      <c r="O3604" s="1"/>
      <c r="P3604" s="1"/>
      <c r="Q3604" s="1"/>
      <c r="R3604" s="1"/>
      <c r="S3604" s="1"/>
      <c r="T3604" s="2">
        <v>200</v>
      </c>
      <c r="U3604" s="2">
        <f t="shared" si="202"/>
        <v>0</v>
      </c>
    </row>
    <row r="3605" spans="1:21" ht="15" x14ac:dyDescent="0.25">
      <c r="A3605" s="49" t="s">
        <v>7104</v>
      </c>
      <c r="B3605" s="52" t="s">
        <v>7209</v>
      </c>
      <c r="C3605" s="52" t="s">
        <v>7210</v>
      </c>
      <c r="D3605" s="57" t="s">
        <v>7378</v>
      </c>
      <c r="E3605" s="53">
        <v>500</v>
      </c>
      <c r="F3605" s="54">
        <v>28927906.9285</v>
      </c>
      <c r="G3605" s="42">
        <f t="shared" si="201"/>
        <v>1112.6118049423078</v>
      </c>
      <c r="H3605" s="43">
        <f t="shared" si="200"/>
        <v>57855.813857000001</v>
      </c>
      <c r="I3605" s="57" t="s">
        <v>7381</v>
      </c>
      <c r="J3605" s="58">
        <v>500</v>
      </c>
      <c r="K3605" s="58">
        <v>28927906.928499997</v>
      </c>
      <c r="L3605" s="57" t="s">
        <v>7420</v>
      </c>
      <c r="M3605" s="57" t="s">
        <v>7418</v>
      </c>
      <c r="N3605" t="s">
        <v>10937</v>
      </c>
      <c r="O3605" s="1"/>
      <c r="P3605" s="1"/>
      <c r="Q3605" s="1"/>
      <c r="R3605" s="1"/>
      <c r="S3605" s="1"/>
      <c r="T3605" s="2">
        <v>500</v>
      </c>
      <c r="U3605" s="2">
        <f t="shared" si="202"/>
        <v>0</v>
      </c>
    </row>
    <row r="3606" spans="1:21" ht="15" x14ac:dyDescent="0.25">
      <c r="A3606" s="49" t="s">
        <v>7104</v>
      </c>
      <c r="B3606" s="52" t="s">
        <v>7211</v>
      </c>
      <c r="C3606" s="52" t="s">
        <v>7212</v>
      </c>
      <c r="D3606" s="57" t="s">
        <v>7378</v>
      </c>
      <c r="E3606" s="53">
        <v>300</v>
      </c>
      <c r="F3606" s="54">
        <v>30149107.372499999</v>
      </c>
      <c r="G3606" s="42">
        <f t="shared" si="201"/>
        <v>1159.5810527884614</v>
      </c>
      <c r="H3606" s="43">
        <f t="shared" si="200"/>
        <v>100497.02457499999</v>
      </c>
      <c r="I3606" s="57" t="s">
        <v>7381</v>
      </c>
      <c r="J3606" s="58">
        <v>300</v>
      </c>
      <c r="K3606" s="58">
        <v>30149107.372499995</v>
      </c>
      <c r="L3606" s="57" t="s">
        <v>7420</v>
      </c>
      <c r="M3606" s="57" t="s">
        <v>7418</v>
      </c>
      <c r="N3606" t="s">
        <v>10937</v>
      </c>
      <c r="O3606" s="1"/>
      <c r="P3606" s="1"/>
      <c r="Q3606" s="1"/>
      <c r="R3606" s="1"/>
      <c r="S3606" s="1"/>
      <c r="T3606" s="2">
        <v>300</v>
      </c>
      <c r="U3606" s="2">
        <f t="shared" si="202"/>
        <v>0</v>
      </c>
    </row>
    <row r="3607" spans="1:21" ht="15" x14ac:dyDescent="0.25">
      <c r="A3607" s="49" t="s">
        <v>7104</v>
      </c>
      <c r="B3607" s="52" t="s">
        <v>7213</v>
      </c>
      <c r="C3607" s="52" t="s">
        <v>7214</v>
      </c>
      <c r="D3607" s="57" t="s">
        <v>7378</v>
      </c>
      <c r="E3607" s="53">
        <v>200</v>
      </c>
      <c r="F3607" s="54">
        <v>24153504.2038</v>
      </c>
      <c r="G3607" s="42">
        <f t="shared" si="201"/>
        <v>928.98093091538465</v>
      </c>
      <c r="H3607" s="43">
        <f t="shared" si="200"/>
        <v>120767.52101900001</v>
      </c>
      <c r="I3607" s="57" t="s">
        <v>7381</v>
      </c>
      <c r="J3607" s="58">
        <v>200</v>
      </c>
      <c r="K3607" s="58">
        <v>24153504.203800004</v>
      </c>
      <c r="L3607" s="57" t="s">
        <v>7420</v>
      </c>
      <c r="M3607" s="57" t="s">
        <v>7418</v>
      </c>
      <c r="N3607" t="s">
        <v>10937</v>
      </c>
      <c r="O3607" s="1"/>
      <c r="P3607" s="1"/>
      <c r="Q3607" s="1"/>
      <c r="R3607" s="1"/>
      <c r="S3607" s="1"/>
      <c r="T3607" s="2">
        <v>200</v>
      </c>
      <c r="U3607" s="2">
        <f t="shared" si="202"/>
        <v>0</v>
      </c>
    </row>
    <row r="3608" spans="1:21" ht="15" x14ac:dyDescent="0.25">
      <c r="A3608" s="49" t="s">
        <v>7104</v>
      </c>
      <c r="B3608" s="52" t="s">
        <v>7215</v>
      </c>
      <c r="C3608" s="52" t="s">
        <v>7216</v>
      </c>
      <c r="D3608" s="57" t="s">
        <v>7378</v>
      </c>
      <c r="E3608" s="53">
        <v>200</v>
      </c>
      <c r="F3608" s="54">
        <v>24351590.737599999</v>
      </c>
      <c r="G3608" s="42">
        <f t="shared" si="201"/>
        <v>936.59964375384607</v>
      </c>
      <c r="H3608" s="43">
        <f t="shared" si="200"/>
        <v>121757.95368799999</v>
      </c>
      <c r="I3608" s="57" t="s">
        <v>7381</v>
      </c>
      <c r="J3608" s="58">
        <v>200</v>
      </c>
      <c r="K3608" s="58">
        <v>24351590.737599995</v>
      </c>
      <c r="L3608" s="57" t="s">
        <v>7420</v>
      </c>
      <c r="M3608" s="57" t="s">
        <v>7418</v>
      </c>
      <c r="N3608" t="s">
        <v>10937</v>
      </c>
      <c r="O3608" s="1"/>
      <c r="P3608" s="1"/>
      <c r="Q3608" s="1"/>
      <c r="R3608" s="1"/>
      <c r="S3608" s="1"/>
      <c r="T3608" s="2">
        <v>200</v>
      </c>
      <c r="U3608" s="2">
        <f t="shared" si="202"/>
        <v>0</v>
      </c>
    </row>
    <row r="3609" spans="1:21" ht="15" x14ac:dyDescent="0.25">
      <c r="A3609" s="49" t="s">
        <v>7104</v>
      </c>
      <c r="B3609" s="52" t="s">
        <v>7217</v>
      </c>
      <c r="C3609" s="52" t="s">
        <v>7218</v>
      </c>
      <c r="D3609" s="57" t="s">
        <v>7378</v>
      </c>
      <c r="E3609" s="53">
        <v>1742</v>
      </c>
      <c r="F3609" s="54">
        <v>56995938.293658003</v>
      </c>
      <c r="G3609" s="42">
        <f t="shared" si="201"/>
        <v>2192.1514728330003</v>
      </c>
      <c r="H3609" s="43">
        <f t="shared" si="200"/>
        <v>32718.678699</v>
      </c>
      <c r="I3609" s="57" t="s">
        <v>7381</v>
      </c>
      <c r="J3609" s="58">
        <v>1742</v>
      </c>
      <c r="K3609" s="58">
        <v>56995938.293657996</v>
      </c>
      <c r="L3609" s="57" t="s">
        <v>7420</v>
      </c>
      <c r="M3609" s="57" t="s">
        <v>7418</v>
      </c>
      <c r="N3609" t="s">
        <v>10937</v>
      </c>
      <c r="O3609" s="1"/>
      <c r="P3609" s="1"/>
      <c r="Q3609" s="1"/>
      <c r="R3609" s="1"/>
      <c r="S3609" s="1"/>
      <c r="T3609" s="2">
        <v>1742</v>
      </c>
      <c r="U3609" s="2">
        <f t="shared" si="202"/>
        <v>0</v>
      </c>
    </row>
    <row r="3610" spans="1:21" ht="15" x14ac:dyDescent="0.25">
      <c r="A3610" s="49" t="s">
        <v>7104</v>
      </c>
      <c r="B3610" s="52" t="s">
        <v>7219</v>
      </c>
      <c r="C3610" s="52" t="s">
        <v>7220</v>
      </c>
      <c r="D3610" s="57" t="s">
        <v>7378</v>
      </c>
      <c r="E3610" s="53">
        <v>580</v>
      </c>
      <c r="F3610" s="54">
        <v>16617800.51832</v>
      </c>
      <c r="G3610" s="42">
        <f t="shared" si="201"/>
        <v>639.14617378153844</v>
      </c>
      <c r="H3610" s="43">
        <f t="shared" si="200"/>
        <v>28651.380204000001</v>
      </c>
      <c r="I3610" s="57" t="s">
        <v>7381</v>
      </c>
      <c r="J3610" s="58">
        <v>580</v>
      </c>
      <c r="K3610" s="58">
        <v>16617800.518320004</v>
      </c>
      <c r="L3610" s="57" t="s">
        <v>7420</v>
      </c>
      <c r="M3610" s="57" t="s">
        <v>7418</v>
      </c>
      <c r="N3610" t="s">
        <v>10937</v>
      </c>
      <c r="O3610" s="1"/>
      <c r="P3610" s="1"/>
      <c r="Q3610" s="1"/>
      <c r="R3610" s="1"/>
      <c r="S3610" s="1"/>
      <c r="T3610" s="2">
        <v>580</v>
      </c>
      <c r="U3610" s="2">
        <f t="shared" si="202"/>
        <v>0</v>
      </c>
    </row>
    <row r="3611" spans="1:21" ht="15" x14ac:dyDescent="0.25">
      <c r="A3611" s="49" t="s">
        <v>7104</v>
      </c>
      <c r="B3611" s="52" t="s">
        <v>7221</v>
      </c>
      <c r="C3611" s="52" t="s">
        <v>7222</v>
      </c>
      <c r="D3611" s="57" t="s">
        <v>7378</v>
      </c>
      <c r="E3611" s="53">
        <v>1307</v>
      </c>
      <c r="F3611" s="54">
        <v>88994293.064625993</v>
      </c>
      <c r="G3611" s="42">
        <f t="shared" si="201"/>
        <v>3422.8574255625381</v>
      </c>
      <c r="H3611" s="43">
        <f t="shared" si="200"/>
        <v>68090.507317999989</v>
      </c>
      <c r="I3611" s="57" t="s">
        <v>7381</v>
      </c>
      <c r="J3611" s="58">
        <v>1307</v>
      </c>
      <c r="K3611" s="58">
        <v>88994293.064626008</v>
      </c>
      <c r="L3611" s="57" t="s">
        <v>7420</v>
      </c>
      <c r="M3611" s="57" t="s">
        <v>7418</v>
      </c>
      <c r="N3611" t="s">
        <v>10937</v>
      </c>
      <c r="O3611" s="1"/>
      <c r="P3611" s="1"/>
      <c r="Q3611" s="1"/>
      <c r="R3611" s="1"/>
      <c r="S3611" s="1"/>
      <c r="T3611" s="2">
        <v>1307</v>
      </c>
      <c r="U3611" s="2">
        <f t="shared" si="202"/>
        <v>0</v>
      </c>
    </row>
    <row r="3612" spans="1:21" ht="15" x14ac:dyDescent="0.25">
      <c r="A3612" s="49" t="s">
        <v>7104</v>
      </c>
      <c r="B3612" s="52" t="s">
        <v>7223</v>
      </c>
      <c r="C3612" s="52" t="s">
        <v>7224</v>
      </c>
      <c r="D3612" s="57" t="s">
        <v>7378</v>
      </c>
      <c r="E3612" s="53">
        <v>380</v>
      </c>
      <c r="F3612" s="54">
        <v>30527347.872019999</v>
      </c>
      <c r="G3612" s="42">
        <f t="shared" si="201"/>
        <v>1174.1287643084615</v>
      </c>
      <c r="H3612" s="43">
        <f t="shared" si="200"/>
        <v>80335.125978999989</v>
      </c>
      <c r="I3612" s="57" t="s">
        <v>7381</v>
      </c>
      <c r="J3612" s="58">
        <v>380</v>
      </c>
      <c r="K3612" s="58">
        <v>30527347.872020002</v>
      </c>
      <c r="L3612" s="57" t="s">
        <v>7420</v>
      </c>
      <c r="M3612" s="57" t="s">
        <v>7418</v>
      </c>
      <c r="N3612" t="s">
        <v>10937</v>
      </c>
      <c r="O3612" s="1"/>
      <c r="P3612" s="1"/>
      <c r="Q3612" s="1"/>
      <c r="R3612" s="1"/>
      <c r="S3612" s="1"/>
      <c r="T3612" s="2">
        <v>380</v>
      </c>
      <c r="U3612" s="2">
        <f t="shared" si="202"/>
        <v>0</v>
      </c>
    </row>
    <row r="3613" spans="1:21" ht="15" x14ac:dyDescent="0.25">
      <c r="A3613" s="49" t="s">
        <v>7104</v>
      </c>
      <c r="B3613" s="52" t="s">
        <v>7225</v>
      </c>
      <c r="C3613" s="52" t="s">
        <v>7226</v>
      </c>
      <c r="D3613" s="57" t="s">
        <v>7378</v>
      </c>
      <c r="E3613" s="53">
        <v>636</v>
      </c>
      <c r="F3613" s="54">
        <v>92683686.340427995</v>
      </c>
      <c r="G3613" s="42">
        <f t="shared" si="201"/>
        <v>3564.7571669395384</v>
      </c>
      <c r="H3613" s="43">
        <f t="shared" si="200"/>
        <v>145729.06657299999</v>
      </c>
      <c r="I3613" s="57" t="s">
        <v>7381</v>
      </c>
      <c r="J3613" s="58">
        <v>636</v>
      </c>
      <c r="K3613" s="58">
        <v>92683686.340427995</v>
      </c>
      <c r="L3613" s="57" t="s">
        <v>7420</v>
      </c>
      <c r="M3613" s="57" t="s">
        <v>7418</v>
      </c>
      <c r="N3613" t="s">
        <v>10937</v>
      </c>
      <c r="O3613" s="1"/>
      <c r="P3613" s="1"/>
      <c r="Q3613" s="1"/>
      <c r="R3613" s="1"/>
      <c r="S3613" s="1"/>
      <c r="T3613" s="2">
        <v>636</v>
      </c>
      <c r="U3613" s="2">
        <f t="shared" si="202"/>
        <v>0</v>
      </c>
    </row>
    <row r="3614" spans="1:21" ht="15" x14ac:dyDescent="0.25">
      <c r="A3614" s="49" t="s">
        <v>7104</v>
      </c>
      <c r="B3614" s="52" t="s">
        <v>7227</v>
      </c>
      <c r="C3614" s="52" t="s">
        <v>7228</v>
      </c>
      <c r="D3614" s="57" t="s">
        <v>7378</v>
      </c>
      <c r="E3614" s="53">
        <v>100</v>
      </c>
      <c r="F3614" s="54">
        <v>13167147.0374</v>
      </c>
      <c r="G3614" s="42">
        <f t="shared" si="201"/>
        <v>506.42873220769229</v>
      </c>
      <c r="H3614" s="43">
        <f t="shared" si="200"/>
        <v>131671.470374</v>
      </c>
      <c r="I3614" s="57" t="s">
        <v>7381</v>
      </c>
      <c r="J3614" s="58">
        <v>100</v>
      </c>
      <c r="K3614" s="58">
        <v>13167147.037399996</v>
      </c>
      <c r="L3614" s="57" t="s">
        <v>7420</v>
      </c>
      <c r="M3614" s="57" t="s">
        <v>7418</v>
      </c>
      <c r="N3614" t="s">
        <v>10937</v>
      </c>
      <c r="O3614" s="1"/>
      <c r="P3614" s="1"/>
      <c r="Q3614" s="1"/>
      <c r="R3614" s="1"/>
      <c r="S3614" s="1"/>
      <c r="T3614" s="2">
        <v>100</v>
      </c>
      <c r="U3614" s="2">
        <f t="shared" si="202"/>
        <v>0</v>
      </c>
    </row>
    <row r="3615" spans="1:21" ht="15" x14ac:dyDescent="0.25">
      <c r="A3615" s="49" t="s">
        <v>7104</v>
      </c>
      <c r="B3615" s="52" t="s">
        <v>7229</v>
      </c>
      <c r="C3615" s="52" t="s">
        <v>7230</v>
      </c>
      <c r="D3615" s="57" t="s">
        <v>7378</v>
      </c>
      <c r="E3615" s="53">
        <v>220</v>
      </c>
      <c r="F3615" s="54">
        <v>51958758.340060003</v>
      </c>
      <c r="G3615" s="42">
        <f t="shared" si="201"/>
        <v>1998.4137823100002</v>
      </c>
      <c r="H3615" s="43">
        <f t="shared" si="200"/>
        <v>236176.17427300001</v>
      </c>
      <c r="I3615" s="57" t="s">
        <v>7381</v>
      </c>
      <c r="J3615" s="58">
        <v>220</v>
      </c>
      <c r="K3615" s="58">
        <v>51958758.340060003</v>
      </c>
      <c r="L3615" s="57" t="s">
        <v>7420</v>
      </c>
      <c r="M3615" s="57" t="s">
        <v>7418</v>
      </c>
      <c r="N3615" t="s">
        <v>10937</v>
      </c>
      <c r="O3615" s="1"/>
      <c r="P3615" s="1"/>
      <c r="Q3615" s="1"/>
      <c r="R3615" s="1"/>
      <c r="S3615" s="1"/>
      <c r="T3615" s="2">
        <v>220</v>
      </c>
      <c r="U3615" s="2">
        <f t="shared" si="202"/>
        <v>0</v>
      </c>
    </row>
    <row r="3616" spans="1:21" ht="15" x14ac:dyDescent="0.25">
      <c r="A3616" s="49" t="s">
        <v>7104</v>
      </c>
      <c r="B3616" s="52" t="s">
        <v>7231</v>
      </c>
      <c r="C3616" s="52" t="s">
        <v>7232</v>
      </c>
      <c r="D3616" s="57" t="s">
        <v>7378</v>
      </c>
      <c r="E3616" s="53">
        <v>2712</v>
      </c>
      <c r="F3616" s="54">
        <v>23613592.105319999</v>
      </c>
      <c r="G3616" s="42">
        <f t="shared" si="201"/>
        <v>908.21508097384617</v>
      </c>
      <c r="H3616" s="43">
        <f t="shared" si="200"/>
        <v>8707.0767350000006</v>
      </c>
      <c r="I3616" s="57" t="s">
        <v>7381</v>
      </c>
      <c r="J3616" s="58">
        <v>2712</v>
      </c>
      <c r="K3616" s="58">
        <v>23613592.105320003</v>
      </c>
      <c r="L3616" s="57" t="s">
        <v>7420</v>
      </c>
      <c r="M3616" s="57" t="s">
        <v>7418</v>
      </c>
      <c r="N3616" t="s">
        <v>10937</v>
      </c>
      <c r="O3616" s="1"/>
      <c r="P3616" s="1"/>
      <c r="Q3616" s="1"/>
      <c r="R3616" s="1"/>
      <c r="S3616" s="1"/>
      <c r="T3616" s="2">
        <v>2712</v>
      </c>
      <c r="U3616" s="2">
        <f t="shared" si="202"/>
        <v>0</v>
      </c>
    </row>
    <row r="3617" spans="1:21" ht="15" x14ac:dyDescent="0.25">
      <c r="A3617" s="49" t="s">
        <v>7104</v>
      </c>
      <c r="B3617" s="52" t="s">
        <v>7233</v>
      </c>
      <c r="C3617" s="52" t="s">
        <v>7234</v>
      </c>
      <c r="D3617" s="57" t="s">
        <v>7378</v>
      </c>
      <c r="E3617" s="53">
        <v>9088</v>
      </c>
      <c r="F3617" s="54">
        <v>68843872.727039993</v>
      </c>
      <c r="G3617" s="42">
        <f t="shared" si="201"/>
        <v>2647.8412587323073</v>
      </c>
      <c r="H3617" s="43">
        <f t="shared" si="200"/>
        <v>7575.2500799999989</v>
      </c>
      <c r="I3617" s="57" t="s">
        <v>7381</v>
      </c>
      <c r="J3617" s="58">
        <v>9088</v>
      </c>
      <c r="K3617" s="58">
        <v>68843872.727040008</v>
      </c>
      <c r="L3617" s="57" t="s">
        <v>7420</v>
      </c>
      <c r="M3617" s="57" t="s">
        <v>7418</v>
      </c>
      <c r="N3617" t="s">
        <v>10937</v>
      </c>
      <c r="O3617" s="1"/>
      <c r="P3617" s="1"/>
      <c r="Q3617" s="1"/>
      <c r="R3617" s="1"/>
      <c r="S3617" s="1"/>
      <c r="T3617" s="2">
        <v>9088</v>
      </c>
      <c r="U3617" s="2">
        <f t="shared" si="202"/>
        <v>0</v>
      </c>
    </row>
    <row r="3618" spans="1:21" ht="15" x14ac:dyDescent="0.25">
      <c r="A3618" s="49" t="s">
        <v>7104</v>
      </c>
      <c r="B3618" s="52" t="s">
        <v>7235</v>
      </c>
      <c r="C3618" s="52" t="s">
        <v>7236</v>
      </c>
      <c r="D3618" s="57" t="s">
        <v>7378</v>
      </c>
      <c r="E3618" s="53">
        <v>6148</v>
      </c>
      <c r="F3618" s="54">
        <v>79168313.458716005</v>
      </c>
      <c r="G3618" s="42">
        <f t="shared" si="201"/>
        <v>3044.9351330275385</v>
      </c>
      <c r="H3618" s="43">
        <f t="shared" si="200"/>
        <v>12877.084167000001</v>
      </c>
      <c r="I3618" s="57" t="s">
        <v>7381</v>
      </c>
      <c r="J3618" s="58">
        <v>6148</v>
      </c>
      <c r="K3618" s="58">
        <v>79168313.458716005</v>
      </c>
      <c r="L3618" s="57" t="s">
        <v>7420</v>
      </c>
      <c r="M3618" s="57" t="s">
        <v>7418</v>
      </c>
      <c r="N3618" t="s">
        <v>10937</v>
      </c>
      <c r="O3618" s="1"/>
      <c r="P3618" s="1"/>
      <c r="Q3618" s="1"/>
      <c r="R3618" s="1"/>
      <c r="S3618" s="1"/>
      <c r="T3618" s="2">
        <v>6148</v>
      </c>
      <c r="U3618" s="2">
        <f t="shared" si="202"/>
        <v>0</v>
      </c>
    </row>
    <row r="3619" spans="1:21" ht="15" x14ac:dyDescent="0.25">
      <c r="A3619" s="49" t="s">
        <v>7104</v>
      </c>
      <c r="B3619" s="52" t="s">
        <v>7237</v>
      </c>
      <c r="C3619" s="52" t="s">
        <v>7238</v>
      </c>
      <c r="D3619" s="57" t="s">
        <v>7378</v>
      </c>
      <c r="E3619" s="53">
        <v>1448</v>
      </c>
      <c r="F3619" s="54">
        <v>29287526.047855999</v>
      </c>
      <c r="G3619" s="42">
        <f t="shared" si="201"/>
        <v>1126.443309532923</v>
      </c>
      <c r="H3619" s="43">
        <f t="shared" si="200"/>
        <v>20226.192021999999</v>
      </c>
      <c r="I3619" s="57" t="s">
        <v>7381</v>
      </c>
      <c r="J3619" s="58">
        <v>1448</v>
      </c>
      <c r="K3619" s="58">
        <v>29287526.047855992</v>
      </c>
      <c r="L3619" s="57" t="s">
        <v>7420</v>
      </c>
      <c r="M3619" s="57" t="s">
        <v>7418</v>
      </c>
      <c r="N3619" t="s">
        <v>10937</v>
      </c>
      <c r="O3619" s="1"/>
      <c r="P3619" s="1"/>
      <c r="Q3619" s="1"/>
      <c r="R3619" s="1"/>
      <c r="S3619" s="1"/>
      <c r="T3619" s="2">
        <v>1448</v>
      </c>
      <c r="U3619" s="2">
        <f t="shared" si="202"/>
        <v>0</v>
      </c>
    </row>
    <row r="3620" spans="1:21" ht="15" x14ac:dyDescent="0.25">
      <c r="A3620" s="49" t="s">
        <v>7104</v>
      </c>
      <c r="B3620" s="52" t="s">
        <v>7239</v>
      </c>
      <c r="C3620" s="52" t="s">
        <v>7240</v>
      </c>
      <c r="D3620" s="57" t="s">
        <v>7407</v>
      </c>
      <c r="E3620" s="53">
        <v>250</v>
      </c>
      <c r="F3620" s="54">
        <v>4436749.0152965803</v>
      </c>
      <c r="G3620" s="42">
        <f t="shared" si="201"/>
        <v>170.64419289602233</v>
      </c>
      <c r="H3620" s="43">
        <f t="shared" si="200"/>
        <v>17746.996061186321</v>
      </c>
      <c r="I3620" s="57">
        <v>0</v>
      </c>
      <c r="J3620" s="58">
        <v>0</v>
      </c>
      <c r="K3620" s="58">
        <v>0</v>
      </c>
      <c r="L3620" s="57" t="s">
        <v>7419</v>
      </c>
      <c r="M3620" s="57"/>
      <c r="N3620" t="s">
        <v>10939</v>
      </c>
      <c r="O3620" s="3">
        <v>97837.376000000004</v>
      </c>
      <c r="P3620" s="3">
        <f>+O3620*$P$3%</f>
        <v>67.86079738966734</v>
      </c>
      <c r="Q3620" s="3">
        <f>+O3620-H3620-P3620</f>
        <v>80022.519141424011</v>
      </c>
      <c r="R3620" s="1"/>
      <c r="S3620" s="1"/>
      <c r="T3620" s="2">
        <v>250</v>
      </c>
      <c r="U3620" s="2">
        <f t="shared" si="202"/>
        <v>0</v>
      </c>
    </row>
    <row r="3621" spans="1:21" ht="15" x14ac:dyDescent="0.25">
      <c r="A3621" s="49" t="s">
        <v>7104</v>
      </c>
      <c r="B3621" s="52" t="s">
        <v>7241</v>
      </c>
      <c r="C3621" s="52" t="s">
        <v>7242</v>
      </c>
      <c r="D3621" s="57" t="s">
        <v>7407</v>
      </c>
      <c r="E3621" s="53">
        <v>38</v>
      </c>
      <c r="F3621" s="54">
        <v>3303529.9361767201</v>
      </c>
      <c r="G3621" s="42">
        <f t="shared" si="201"/>
        <v>127.05884369910461</v>
      </c>
      <c r="H3621" s="43">
        <f t="shared" si="200"/>
        <v>86934.998320440005</v>
      </c>
      <c r="I3621" s="57">
        <v>0</v>
      </c>
      <c r="J3621" s="58">
        <v>0</v>
      </c>
      <c r="K3621" s="58">
        <v>0</v>
      </c>
      <c r="L3621" s="57" t="s">
        <v>7420</v>
      </c>
      <c r="M3621" s="57" t="s">
        <v>7417</v>
      </c>
      <c r="N3621" t="s">
        <v>10937</v>
      </c>
      <c r="O3621" s="1"/>
      <c r="P3621" s="1"/>
      <c r="T3621" s="2">
        <v>38</v>
      </c>
      <c r="U3621" s="2">
        <f t="shared" si="202"/>
        <v>0</v>
      </c>
    </row>
    <row r="3622" spans="1:21" ht="15" x14ac:dyDescent="0.25">
      <c r="A3622" s="49" t="s">
        <v>7104</v>
      </c>
      <c r="B3622" s="52" t="s">
        <v>7243</v>
      </c>
      <c r="C3622" s="52" t="s">
        <v>7244</v>
      </c>
      <c r="D3622" s="57" t="s">
        <v>7382</v>
      </c>
      <c r="E3622" s="53">
        <v>76</v>
      </c>
      <c r="F3622" s="54">
        <v>1101490.74295664</v>
      </c>
      <c r="G3622" s="42">
        <f t="shared" si="201"/>
        <v>42.36502857525538</v>
      </c>
      <c r="H3622" s="43">
        <f t="shared" si="200"/>
        <v>14493.299249429474</v>
      </c>
      <c r="I3622" s="57" t="s">
        <v>7397</v>
      </c>
      <c r="J3622" s="58">
        <v>0</v>
      </c>
      <c r="K3622" s="58">
        <v>0</v>
      </c>
      <c r="L3622" s="57" t="s">
        <v>7419</v>
      </c>
      <c r="M3622" s="57"/>
      <c r="N3622" t="s">
        <v>10939</v>
      </c>
      <c r="O3622" s="3">
        <v>33789.844705882351</v>
      </c>
      <c r="P3622" s="3">
        <f t="shared" ref="P3622:P3660" si="203">+O3622*$P$3%</f>
        <v>23.436910301173715</v>
      </c>
      <c r="Q3622" s="3">
        <f t="shared" ref="Q3622:Q3660" si="204">+O3622-H3622-P3622</f>
        <v>19273.108546151703</v>
      </c>
      <c r="T3622" s="2">
        <v>76</v>
      </c>
      <c r="U3622" s="2">
        <f t="shared" si="202"/>
        <v>0</v>
      </c>
    </row>
    <row r="3623" spans="1:21" ht="15" x14ac:dyDescent="0.25">
      <c r="A3623" s="49" t="s">
        <v>7104</v>
      </c>
      <c r="B3623" s="52" t="s">
        <v>7245</v>
      </c>
      <c r="C3623" s="52" t="s">
        <v>7246</v>
      </c>
      <c r="D3623" s="57" t="s">
        <v>7407</v>
      </c>
      <c r="E3623" s="53">
        <v>97</v>
      </c>
      <c r="F3623" s="54">
        <v>5071959.250519922</v>
      </c>
      <c r="G3623" s="42">
        <f t="shared" si="201"/>
        <v>195.07535578922776</v>
      </c>
      <c r="H3623" s="43">
        <f t="shared" si="200"/>
        <v>52288.23969608167</v>
      </c>
      <c r="I3623" s="57">
        <v>0</v>
      </c>
      <c r="J3623" s="58">
        <v>0</v>
      </c>
      <c r="K3623" s="58">
        <v>0</v>
      </c>
      <c r="L3623" s="57" t="s">
        <v>7419</v>
      </c>
      <c r="M3623" s="57"/>
      <c r="N3623" t="s">
        <v>10939</v>
      </c>
      <c r="O3623" s="3">
        <v>536185.39520000003</v>
      </c>
      <c r="P3623" s="3">
        <f t="shared" si="203"/>
        <v>371.90253821776571</v>
      </c>
      <c r="Q3623" s="3">
        <f t="shared" si="204"/>
        <v>483525.25296570058</v>
      </c>
      <c r="R3623" s="1"/>
      <c r="S3623" s="1"/>
      <c r="T3623" s="2">
        <v>93</v>
      </c>
      <c r="U3623" s="2">
        <f t="shared" si="202"/>
        <v>4</v>
      </c>
    </row>
    <row r="3624" spans="1:21" ht="15" x14ac:dyDescent="0.25">
      <c r="A3624" s="49" t="s">
        <v>7104</v>
      </c>
      <c r="B3624" s="52" t="s">
        <v>7247</v>
      </c>
      <c r="C3624" s="52" t="s">
        <v>7248</v>
      </c>
      <c r="D3624" s="57" t="s">
        <v>7407</v>
      </c>
      <c r="E3624" s="53">
        <v>84</v>
      </c>
      <c r="F3624" s="54">
        <v>691463.74200145295</v>
      </c>
      <c r="G3624" s="42">
        <f t="shared" si="201"/>
        <v>26.594759307748191</v>
      </c>
      <c r="H3624" s="43">
        <f t="shared" si="200"/>
        <v>8231.7112143030117</v>
      </c>
      <c r="I3624" s="57">
        <v>0</v>
      </c>
      <c r="J3624" s="58">
        <v>0</v>
      </c>
      <c r="K3624" s="58">
        <v>0</v>
      </c>
      <c r="L3624" s="57" t="s">
        <v>7419</v>
      </c>
      <c r="M3624" s="57"/>
      <c r="N3624" t="s">
        <v>10939</v>
      </c>
      <c r="O3624" s="3">
        <v>282593.51120000001</v>
      </c>
      <c r="P3624" s="3">
        <f t="shared" si="203"/>
        <v>196.00915101379957</v>
      </c>
      <c r="Q3624" s="3">
        <f t="shared" si="204"/>
        <v>274165.79083468317</v>
      </c>
      <c r="R3624" s="1"/>
      <c r="S3624" s="1"/>
      <c r="T3624" s="2">
        <v>84</v>
      </c>
      <c r="U3624" s="2">
        <f t="shared" si="202"/>
        <v>0</v>
      </c>
    </row>
    <row r="3625" spans="1:21" ht="15" x14ac:dyDescent="0.25">
      <c r="A3625" s="49" t="s">
        <v>7104</v>
      </c>
      <c r="B3625" s="52" t="s">
        <v>7249</v>
      </c>
      <c r="C3625" s="52" t="s">
        <v>7250</v>
      </c>
      <c r="D3625" s="57" t="s">
        <v>7407</v>
      </c>
      <c r="E3625" s="53">
        <v>45</v>
      </c>
      <c r="F3625" s="54">
        <v>766066.45572484296</v>
      </c>
      <c r="G3625" s="42">
        <f t="shared" si="201"/>
        <v>29.4640944509555</v>
      </c>
      <c r="H3625" s="43">
        <f t="shared" si="200"/>
        <v>17023.699016107621</v>
      </c>
      <c r="I3625" s="57">
        <v>0</v>
      </c>
      <c r="J3625" s="58">
        <v>0</v>
      </c>
      <c r="K3625" s="58">
        <v>0</v>
      </c>
      <c r="L3625" s="57" t="s">
        <v>7419</v>
      </c>
      <c r="M3625" s="57"/>
      <c r="N3625" t="s">
        <v>10939</v>
      </c>
      <c r="O3625" s="3">
        <v>127950.65919999998</v>
      </c>
      <c r="P3625" s="3">
        <f t="shared" si="203"/>
        <v>88.747614815891765</v>
      </c>
      <c r="Q3625" s="3">
        <f t="shared" si="204"/>
        <v>110838.21256907647</v>
      </c>
      <c r="R3625" s="1"/>
      <c r="S3625" s="1"/>
      <c r="T3625" s="2">
        <v>45</v>
      </c>
      <c r="U3625" s="2">
        <f t="shared" si="202"/>
        <v>0</v>
      </c>
    </row>
    <row r="3626" spans="1:21" ht="15" x14ac:dyDescent="0.25">
      <c r="A3626" s="49" t="s">
        <v>7104</v>
      </c>
      <c r="B3626" s="52" t="s">
        <v>7251</v>
      </c>
      <c r="C3626" s="52" t="s">
        <v>7252</v>
      </c>
      <c r="D3626" s="57" t="s">
        <v>7407</v>
      </c>
      <c r="E3626" s="53">
        <v>206</v>
      </c>
      <c r="F3626" s="54">
        <v>4999112.1604820825</v>
      </c>
      <c r="G3626" s="42">
        <f t="shared" si="201"/>
        <v>192.27354463392626</v>
      </c>
      <c r="H3626" s="43">
        <f t="shared" si="200"/>
        <v>24267.534759621758</v>
      </c>
      <c r="I3626" s="57">
        <v>0</v>
      </c>
      <c r="J3626" s="58">
        <v>0</v>
      </c>
      <c r="K3626" s="58">
        <v>0</v>
      </c>
      <c r="L3626" s="57" t="s">
        <v>7419</v>
      </c>
      <c r="M3626" s="57"/>
      <c r="N3626" t="s">
        <v>10939</v>
      </c>
      <c r="O3626" s="3">
        <v>692894.96640000003</v>
      </c>
      <c r="P3626" s="3">
        <f t="shared" si="203"/>
        <v>480.59756761251202</v>
      </c>
      <c r="Q3626" s="3">
        <f t="shared" si="204"/>
        <v>668146.83407276578</v>
      </c>
      <c r="R3626" s="1"/>
      <c r="S3626" s="1"/>
      <c r="T3626" s="2">
        <v>0</v>
      </c>
      <c r="U3626" s="2">
        <f t="shared" si="202"/>
        <v>206</v>
      </c>
    </row>
    <row r="3627" spans="1:21" ht="15" x14ac:dyDescent="0.25">
      <c r="A3627" s="49" t="s">
        <v>7104</v>
      </c>
      <c r="B3627" s="52" t="s">
        <v>7253</v>
      </c>
      <c r="C3627" s="52" t="s">
        <v>7254</v>
      </c>
      <c r="D3627" s="57" t="s">
        <v>7407</v>
      </c>
      <c r="E3627" s="53">
        <v>39</v>
      </c>
      <c r="F3627" s="54">
        <v>12552529.7604763</v>
      </c>
      <c r="G3627" s="42">
        <f t="shared" si="201"/>
        <v>482.78960617216541</v>
      </c>
      <c r="H3627" s="43">
        <f t="shared" si="200"/>
        <v>321859.73744811025</v>
      </c>
      <c r="I3627" s="57">
        <v>0</v>
      </c>
      <c r="J3627" s="58">
        <v>0</v>
      </c>
      <c r="K3627" s="58">
        <v>0</v>
      </c>
      <c r="L3627" s="57" t="s">
        <v>7419</v>
      </c>
      <c r="M3627" s="57"/>
      <c r="N3627" t="s">
        <v>10939</v>
      </c>
      <c r="O3627" s="3">
        <v>660116.14117647056</v>
      </c>
      <c r="P3627" s="3">
        <f t="shared" si="203"/>
        <v>457.86190862299401</v>
      </c>
      <c r="Q3627" s="3">
        <f t="shared" si="204"/>
        <v>337798.54181973729</v>
      </c>
      <c r="R3627" s="1"/>
      <c r="S3627" s="1"/>
      <c r="T3627" s="2">
        <v>39</v>
      </c>
      <c r="U3627" s="2">
        <f t="shared" si="202"/>
        <v>0</v>
      </c>
    </row>
    <row r="3628" spans="1:21" ht="15" x14ac:dyDescent="0.25">
      <c r="A3628" s="49" t="s">
        <v>7104</v>
      </c>
      <c r="B3628" s="52" t="s">
        <v>7255</v>
      </c>
      <c r="C3628" s="52" t="s">
        <v>7256</v>
      </c>
      <c r="D3628" s="57" t="s">
        <v>7407</v>
      </c>
      <c r="E3628" s="53">
        <v>28</v>
      </c>
      <c r="F3628" s="54">
        <v>2677553.7606078219</v>
      </c>
      <c r="G3628" s="42">
        <f t="shared" si="201"/>
        <v>102.98283694645468</v>
      </c>
      <c r="H3628" s="43">
        <f t="shared" si="200"/>
        <v>95626.92002170792</v>
      </c>
      <c r="I3628" s="57">
        <v>0</v>
      </c>
      <c r="J3628" s="58">
        <v>0</v>
      </c>
      <c r="K3628" s="58">
        <v>0</v>
      </c>
      <c r="L3628" s="57" t="s">
        <v>7419</v>
      </c>
      <c r="M3628" s="57"/>
      <c r="N3628" t="s">
        <v>10939</v>
      </c>
      <c r="O3628" s="3">
        <v>255921.12000000002</v>
      </c>
      <c r="P3628" s="3">
        <f t="shared" si="203"/>
        <v>177.50896418212139</v>
      </c>
      <c r="Q3628" s="3">
        <f t="shared" si="204"/>
        <v>160116.69101410999</v>
      </c>
      <c r="R3628" s="1"/>
      <c r="S3628" s="1"/>
      <c r="T3628" s="2">
        <v>28</v>
      </c>
      <c r="U3628" s="2">
        <f t="shared" si="202"/>
        <v>0</v>
      </c>
    </row>
    <row r="3629" spans="1:21" ht="15" x14ac:dyDescent="0.25">
      <c r="A3629" s="49" t="s">
        <v>7104</v>
      </c>
      <c r="B3629" s="52" t="s">
        <v>7257</v>
      </c>
      <c r="C3629" s="52" t="s">
        <v>7258</v>
      </c>
      <c r="D3629" s="57" t="s">
        <v>7407</v>
      </c>
      <c r="E3629" s="53">
        <v>16</v>
      </c>
      <c r="F3629" s="54">
        <v>7412620.6354735494</v>
      </c>
      <c r="G3629" s="42">
        <f t="shared" si="201"/>
        <v>285.10079367205958</v>
      </c>
      <c r="H3629" s="43">
        <f t="shared" si="200"/>
        <v>463288.78971709684</v>
      </c>
      <c r="I3629" s="57">
        <v>0</v>
      </c>
      <c r="J3629" s="58">
        <v>0</v>
      </c>
      <c r="K3629" s="58">
        <v>0</v>
      </c>
      <c r="L3629" s="57" t="s">
        <v>7419</v>
      </c>
      <c r="M3629" s="57"/>
      <c r="N3629" t="s">
        <v>10939</v>
      </c>
      <c r="O3629" s="3">
        <v>1564031.0686000001</v>
      </c>
      <c r="P3629" s="3">
        <f t="shared" si="203"/>
        <v>1084.824632433003</v>
      </c>
      <c r="Q3629" s="3">
        <f t="shared" si="204"/>
        <v>1099657.4542504703</v>
      </c>
      <c r="R3629" s="1"/>
      <c r="S3629" s="1"/>
      <c r="T3629" s="2">
        <v>0</v>
      </c>
      <c r="U3629" s="2">
        <f t="shared" si="202"/>
        <v>16</v>
      </c>
    </row>
    <row r="3630" spans="1:21" ht="15" x14ac:dyDescent="0.25">
      <c r="A3630" s="49" t="s">
        <v>7104</v>
      </c>
      <c r="B3630" s="52" t="s">
        <v>7259</v>
      </c>
      <c r="C3630" s="52" t="s">
        <v>7260</v>
      </c>
      <c r="D3630" s="57" t="s">
        <v>7407</v>
      </c>
      <c r="E3630" s="53">
        <v>30</v>
      </c>
      <c r="F3630" s="54">
        <v>711605.77867332101</v>
      </c>
      <c r="G3630" s="42">
        <f t="shared" si="201"/>
        <v>27.369453025896963</v>
      </c>
      <c r="H3630" s="43">
        <f t="shared" si="200"/>
        <v>23720.192622444032</v>
      </c>
      <c r="I3630" s="57">
        <v>0</v>
      </c>
      <c r="J3630" s="58">
        <v>0</v>
      </c>
      <c r="K3630" s="58">
        <v>0</v>
      </c>
      <c r="L3630" s="57" t="s">
        <v>7419</v>
      </c>
      <c r="M3630" s="57"/>
      <c r="N3630" t="s">
        <v>10939</v>
      </c>
      <c r="O3630" s="3">
        <v>458909.3236</v>
      </c>
      <c r="P3630" s="3">
        <f t="shared" si="203"/>
        <v>318.30322829844584</v>
      </c>
      <c r="Q3630" s="3">
        <f t="shared" si="204"/>
        <v>434870.82774925756</v>
      </c>
      <c r="R3630" s="1"/>
      <c r="S3630" s="1"/>
      <c r="T3630" s="2">
        <v>30</v>
      </c>
      <c r="U3630" s="2">
        <f t="shared" si="202"/>
        <v>0</v>
      </c>
    </row>
    <row r="3631" spans="1:21" ht="15" x14ac:dyDescent="0.25">
      <c r="A3631" s="49" t="s">
        <v>7104</v>
      </c>
      <c r="B3631" s="52" t="s">
        <v>7261</v>
      </c>
      <c r="C3631" s="52" t="s">
        <v>7262</v>
      </c>
      <c r="D3631" s="57" t="s">
        <v>7407</v>
      </c>
      <c r="E3631" s="53">
        <v>61</v>
      </c>
      <c r="F3631" s="54">
        <v>2015835.7776872199</v>
      </c>
      <c r="G3631" s="42">
        <f t="shared" si="201"/>
        <v>77.532145295662303</v>
      </c>
      <c r="H3631" s="43">
        <f t="shared" si="200"/>
        <v>33046.488158806882</v>
      </c>
      <c r="I3631" s="57">
        <v>0</v>
      </c>
      <c r="J3631" s="58">
        <v>0</v>
      </c>
      <c r="K3631" s="58">
        <v>0</v>
      </c>
      <c r="L3631" s="57" t="s">
        <v>7419</v>
      </c>
      <c r="M3631" s="57"/>
      <c r="N3631" t="s">
        <v>10939</v>
      </c>
      <c r="O3631" s="3">
        <v>388903.13279999996</v>
      </c>
      <c r="P3631" s="3">
        <f t="shared" si="203"/>
        <v>269.74636665590549</v>
      </c>
      <c r="Q3631" s="3">
        <f t="shared" si="204"/>
        <v>355586.89827453718</v>
      </c>
      <c r="R3631" s="1"/>
      <c r="S3631" s="1"/>
      <c r="T3631" s="2">
        <v>61</v>
      </c>
      <c r="U3631" s="2">
        <f t="shared" si="202"/>
        <v>0</v>
      </c>
    </row>
    <row r="3632" spans="1:21" ht="15" x14ac:dyDescent="0.25">
      <c r="A3632" s="49" t="s">
        <v>7104</v>
      </c>
      <c r="B3632" s="52" t="s">
        <v>7263</v>
      </c>
      <c r="C3632" s="52" t="s">
        <v>7264</v>
      </c>
      <c r="D3632" s="57" t="s">
        <v>7407</v>
      </c>
      <c r="E3632" s="53">
        <v>7</v>
      </c>
      <c r="F3632" s="54">
        <v>9483931.7540859506</v>
      </c>
      <c r="G3632" s="42">
        <f t="shared" si="201"/>
        <v>364.76660592638274</v>
      </c>
      <c r="H3632" s="43">
        <f t="shared" si="200"/>
        <v>1354847.3934408501</v>
      </c>
      <c r="I3632" s="57">
        <v>0</v>
      </c>
      <c r="J3632" s="58">
        <v>0</v>
      </c>
      <c r="K3632" s="58">
        <v>0</v>
      </c>
      <c r="L3632" s="57" t="s">
        <v>7419</v>
      </c>
      <c r="M3632" s="57"/>
      <c r="N3632" t="s">
        <v>10939</v>
      </c>
      <c r="O3632" s="3">
        <v>2737035.1008000001</v>
      </c>
      <c r="P3632" s="3">
        <f t="shared" si="203"/>
        <v>1898.4297414496943</v>
      </c>
      <c r="Q3632" s="3">
        <f t="shared" si="204"/>
        <v>1380289.2776177004</v>
      </c>
      <c r="R3632" s="1"/>
      <c r="S3632" s="1"/>
      <c r="T3632" s="2">
        <v>7</v>
      </c>
      <c r="U3632" s="2">
        <f t="shared" si="202"/>
        <v>0</v>
      </c>
    </row>
    <row r="3633" spans="1:21" ht="15" x14ac:dyDescent="0.25">
      <c r="A3633" s="49" t="s">
        <v>7104</v>
      </c>
      <c r="B3633" s="52" t="s">
        <v>7265</v>
      </c>
      <c r="C3633" s="52" t="s">
        <v>7266</v>
      </c>
      <c r="D3633" s="57" t="s">
        <v>7407</v>
      </c>
      <c r="E3633" s="53">
        <v>31</v>
      </c>
      <c r="F3633" s="54">
        <v>555573.43706063821</v>
      </c>
      <c r="G3633" s="42">
        <f t="shared" si="201"/>
        <v>21.368209117716855</v>
      </c>
      <c r="H3633" s="43">
        <f t="shared" si="200"/>
        <v>17921.723776149618</v>
      </c>
      <c r="I3633" s="57">
        <v>0</v>
      </c>
      <c r="J3633" s="58">
        <v>0</v>
      </c>
      <c r="K3633" s="58">
        <v>0</v>
      </c>
      <c r="L3633" s="57" t="s">
        <v>7419</v>
      </c>
      <c r="M3633" s="57"/>
      <c r="N3633" t="s">
        <v>10939</v>
      </c>
      <c r="O3633" s="3">
        <v>135808.86592000001</v>
      </c>
      <c r="P3633" s="3">
        <f t="shared" si="203"/>
        <v>94.198130721715373</v>
      </c>
      <c r="Q3633" s="3">
        <f t="shared" si="204"/>
        <v>117792.94401312867</v>
      </c>
      <c r="R3633" s="1"/>
      <c r="S3633" s="1"/>
      <c r="T3633" s="2">
        <v>31</v>
      </c>
      <c r="U3633" s="2">
        <f t="shared" si="202"/>
        <v>0</v>
      </c>
    </row>
    <row r="3634" spans="1:21" ht="15" x14ac:dyDescent="0.25">
      <c r="A3634" s="49" t="s">
        <v>7104</v>
      </c>
      <c r="B3634" s="52" t="s">
        <v>7267</v>
      </c>
      <c r="C3634" s="52" t="s">
        <v>7268</v>
      </c>
      <c r="D3634" s="57" t="s">
        <v>7407</v>
      </c>
      <c r="E3634" s="53">
        <v>23</v>
      </c>
      <c r="F3634" s="54">
        <v>1457359.52360004</v>
      </c>
      <c r="G3634" s="42">
        <f t="shared" si="201"/>
        <v>56.052289369232305</v>
      </c>
      <c r="H3634" s="43">
        <f t="shared" si="200"/>
        <v>63363.457547827828</v>
      </c>
      <c r="I3634" s="57">
        <v>0</v>
      </c>
      <c r="J3634" s="58">
        <v>0</v>
      </c>
      <c r="K3634" s="58">
        <v>0</v>
      </c>
      <c r="L3634" s="57" t="s">
        <v>7419</v>
      </c>
      <c r="M3634" s="57"/>
      <c r="N3634" t="s">
        <v>10939</v>
      </c>
      <c r="O3634" s="3">
        <v>2719955.0845490196</v>
      </c>
      <c r="P3634" s="3">
        <f t="shared" si="203"/>
        <v>1886.582903670439</v>
      </c>
      <c r="Q3634" s="3">
        <f t="shared" si="204"/>
        <v>2654705.0440975213</v>
      </c>
      <c r="R3634" s="1"/>
      <c r="S3634" s="1"/>
      <c r="T3634" s="2">
        <v>23</v>
      </c>
      <c r="U3634" s="2">
        <f t="shared" si="202"/>
        <v>0</v>
      </c>
    </row>
    <row r="3635" spans="1:21" ht="15" x14ac:dyDescent="0.25">
      <c r="A3635" s="49" t="s">
        <v>7104</v>
      </c>
      <c r="B3635" s="52" t="s">
        <v>7269</v>
      </c>
      <c r="C3635" s="52" t="s">
        <v>7270</v>
      </c>
      <c r="D3635" s="57" t="s">
        <v>7407</v>
      </c>
      <c r="E3635" s="53">
        <v>234</v>
      </c>
      <c r="F3635" s="54">
        <v>5101180.2902772101</v>
      </c>
      <c r="G3635" s="42">
        <f t="shared" si="201"/>
        <v>196.19924193373885</v>
      </c>
      <c r="H3635" s="43">
        <f t="shared" si="200"/>
        <v>21799.915770415428</v>
      </c>
      <c r="I3635" s="57">
        <v>0</v>
      </c>
      <c r="J3635" s="58">
        <v>0</v>
      </c>
      <c r="K3635" s="58">
        <v>0</v>
      </c>
      <c r="L3635" s="57" t="s">
        <v>7419</v>
      </c>
      <c r="M3635" s="57"/>
      <c r="N3635" t="s">
        <v>10939</v>
      </c>
      <c r="O3635" s="3">
        <v>109076.965088</v>
      </c>
      <c r="P3635" s="3">
        <f t="shared" si="203"/>
        <v>75.656667526698442</v>
      </c>
      <c r="Q3635" s="3">
        <f t="shared" si="204"/>
        <v>87201.392650057882</v>
      </c>
      <c r="R3635" s="1"/>
      <c r="S3635" s="1"/>
      <c r="T3635" s="2">
        <v>234</v>
      </c>
      <c r="U3635" s="2">
        <f t="shared" si="202"/>
        <v>0</v>
      </c>
    </row>
    <row r="3636" spans="1:21" ht="15" x14ac:dyDescent="0.25">
      <c r="A3636" s="49" t="s">
        <v>7104</v>
      </c>
      <c r="B3636" s="52" t="s">
        <v>7271</v>
      </c>
      <c r="C3636" s="52" t="s">
        <v>7272</v>
      </c>
      <c r="D3636" s="57" t="s">
        <v>7407</v>
      </c>
      <c r="E3636" s="53">
        <v>106</v>
      </c>
      <c r="F3636" s="54">
        <v>14988162.057643041</v>
      </c>
      <c r="G3636" s="42">
        <f t="shared" si="201"/>
        <v>576.46777144780924</v>
      </c>
      <c r="H3636" s="43">
        <f t="shared" si="200"/>
        <v>141397.75526078339</v>
      </c>
      <c r="I3636" s="57">
        <v>0</v>
      </c>
      <c r="J3636" s="58">
        <v>0</v>
      </c>
      <c r="K3636" s="58">
        <v>0</v>
      </c>
      <c r="L3636" s="57" t="s">
        <v>7419</v>
      </c>
      <c r="M3636" s="57"/>
      <c r="N3636" t="s">
        <v>10939</v>
      </c>
      <c r="O3636" s="3">
        <v>2244065.3814901961</v>
      </c>
      <c r="P3636" s="3">
        <f t="shared" si="203"/>
        <v>1556.501946479766</v>
      </c>
      <c r="Q3636" s="3">
        <f t="shared" si="204"/>
        <v>2101111.1242829333</v>
      </c>
      <c r="R3636" s="1"/>
      <c r="S3636" s="1"/>
      <c r="T3636" s="2">
        <v>48</v>
      </c>
      <c r="U3636" s="2">
        <f t="shared" si="202"/>
        <v>58</v>
      </c>
    </row>
    <row r="3637" spans="1:21" ht="15" x14ac:dyDescent="0.25">
      <c r="A3637" s="49" t="s">
        <v>7104</v>
      </c>
      <c r="B3637" s="52" t="s">
        <v>7273</v>
      </c>
      <c r="C3637" s="52" t="s">
        <v>7274</v>
      </c>
      <c r="D3637" s="57" t="s">
        <v>7407</v>
      </c>
      <c r="E3637" s="53">
        <v>157</v>
      </c>
      <c r="F3637" s="54">
        <v>9962741.2650632598</v>
      </c>
      <c r="G3637" s="42">
        <f t="shared" si="201"/>
        <v>383.18235634858689</v>
      </c>
      <c r="H3637" s="43">
        <f t="shared" si="200"/>
        <v>63456.950732887002</v>
      </c>
      <c r="I3637" s="57">
        <v>0</v>
      </c>
      <c r="J3637" s="58">
        <v>0</v>
      </c>
      <c r="K3637" s="58">
        <v>0</v>
      </c>
      <c r="L3637" s="57" t="s">
        <v>7419</v>
      </c>
      <c r="M3637" s="57"/>
      <c r="N3637" t="s">
        <v>10939</v>
      </c>
      <c r="O3637" s="3">
        <v>703476.30080000008</v>
      </c>
      <c r="P3637" s="3">
        <f t="shared" si="203"/>
        <v>487.93686695993853</v>
      </c>
      <c r="Q3637" s="3">
        <f t="shared" si="204"/>
        <v>639531.41320015315</v>
      </c>
      <c r="R3637" s="1"/>
      <c r="S3637" s="1"/>
      <c r="T3637" s="2">
        <v>0</v>
      </c>
      <c r="U3637" s="2">
        <f t="shared" si="202"/>
        <v>157</v>
      </c>
    </row>
    <row r="3638" spans="1:21" ht="15" x14ac:dyDescent="0.25">
      <c r="A3638" s="49" t="s">
        <v>7104</v>
      </c>
      <c r="B3638" s="52" t="s">
        <v>7275</v>
      </c>
      <c r="C3638" s="52" t="s">
        <v>7276</v>
      </c>
      <c r="D3638" s="57" t="s">
        <v>7406</v>
      </c>
      <c r="E3638" s="53">
        <v>7673</v>
      </c>
      <c r="F3638" s="54">
        <v>197704212.00885081</v>
      </c>
      <c r="G3638" s="42">
        <f t="shared" si="201"/>
        <v>7604.0081541865693</v>
      </c>
      <c r="H3638" s="43">
        <f t="shared" si="200"/>
        <v>25766.220775296599</v>
      </c>
      <c r="I3638" s="57">
        <v>0</v>
      </c>
      <c r="J3638" s="58">
        <v>0</v>
      </c>
      <c r="K3638" s="58">
        <v>0</v>
      </c>
      <c r="L3638" s="57" t="s">
        <v>7419</v>
      </c>
      <c r="M3638" s="57"/>
      <c r="N3638" t="s">
        <v>10939</v>
      </c>
      <c r="O3638" s="3">
        <v>86014.447999999989</v>
      </c>
      <c r="P3638" s="3">
        <f t="shared" si="203"/>
        <v>59.660318652782308</v>
      </c>
      <c r="Q3638" s="3">
        <f t="shared" si="204"/>
        <v>60188.566906050612</v>
      </c>
      <c r="R3638" s="1"/>
      <c r="S3638" s="1"/>
      <c r="T3638" s="2">
        <v>7560</v>
      </c>
      <c r="U3638" s="2">
        <f t="shared" si="202"/>
        <v>113</v>
      </c>
    </row>
    <row r="3639" spans="1:21" ht="15" x14ac:dyDescent="0.25">
      <c r="A3639" s="49" t="s">
        <v>7104</v>
      </c>
      <c r="B3639" s="52" t="s">
        <v>7277</v>
      </c>
      <c r="C3639" s="52" t="s">
        <v>7278</v>
      </c>
      <c r="D3639" s="57" t="s">
        <v>7407</v>
      </c>
      <c r="E3639" s="53">
        <v>150</v>
      </c>
      <c r="F3639" s="54">
        <v>1583177.2249350201</v>
      </c>
      <c r="G3639" s="42">
        <f t="shared" si="201"/>
        <v>60.891431728270007</v>
      </c>
      <c r="H3639" s="43">
        <f t="shared" si="200"/>
        <v>10554.514832900133</v>
      </c>
      <c r="I3639" s="57">
        <v>0</v>
      </c>
      <c r="J3639" s="58">
        <v>0</v>
      </c>
      <c r="K3639" s="58">
        <v>0</v>
      </c>
      <c r="L3639" s="57" t="s">
        <v>7419</v>
      </c>
      <c r="M3639" s="57"/>
      <c r="N3639" t="s">
        <v>10939</v>
      </c>
      <c r="O3639" s="3">
        <v>120533.61320000001</v>
      </c>
      <c r="P3639" s="3">
        <f t="shared" si="203"/>
        <v>83.603091562980325</v>
      </c>
      <c r="Q3639" s="3">
        <f t="shared" si="204"/>
        <v>109895.49527553689</v>
      </c>
      <c r="R3639" s="1"/>
      <c r="S3639" s="1"/>
      <c r="T3639" s="2">
        <v>150</v>
      </c>
      <c r="U3639" s="2">
        <f t="shared" si="202"/>
        <v>0</v>
      </c>
    </row>
    <row r="3640" spans="1:21" ht="15" x14ac:dyDescent="0.25">
      <c r="A3640" s="49" t="s">
        <v>7104</v>
      </c>
      <c r="B3640" s="52" t="s">
        <v>7279</v>
      </c>
      <c r="C3640" s="52" t="s">
        <v>7280</v>
      </c>
      <c r="D3640" s="57" t="s">
        <v>7407</v>
      </c>
      <c r="E3640" s="53">
        <v>133</v>
      </c>
      <c r="F3640" s="54">
        <v>496636.62883619597</v>
      </c>
      <c r="G3640" s="42">
        <f t="shared" si="201"/>
        <v>19.101408801392154</v>
      </c>
      <c r="H3640" s="43">
        <f t="shared" si="200"/>
        <v>3734.1099912495938</v>
      </c>
      <c r="I3640" s="57">
        <v>0</v>
      </c>
      <c r="J3640" s="58">
        <v>0</v>
      </c>
      <c r="K3640" s="58">
        <v>0</v>
      </c>
      <c r="L3640" s="57" t="s">
        <v>7419</v>
      </c>
      <c r="M3640" s="57"/>
      <c r="N3640" t="s">
        <v>10939</v>
      </c>
      <c r="O3640" s="3">
        <v>133259.42447999999</v>
      </c>
      <c r="P3640" s="3">
        <f t="shared" si="203"/>
        <v>92.429817464656395</v>
      </c>
      <c r="Q3640" s="3">
        <f t="shared" si="204"/>
        <v>129432.88467128573</v>
      </c>
      <c r="R3640" s="1"/>
      <c r="S3640" s="1"/>
      <c r="T3640" s="2">
        <v>133</v>
      </c>
      <c r="U3640" s="2">
        <f t="shared" si="202"/>
        <v>0</v>
      </c>
    </row>
    <row r="3641" spans="1:21" ht="15" x14ac:dyDescent="0.25">
      <c r="A3641" s="49" t="s">
        <v>7104</v>
      </c>
      <c r="B3641" s="52" t="s">
        <v>7281</v>
      </c>
      <c r="C3641" s="52" t="s">
        <v>7282</v>
      </c>
      <c r="D3641" s="57" t="s">
        <v>7407</v>
      </c>
      <c r="E3641" s="53">
        <v>282</v>
      </c>
      <c r="F3641" s="54">
        <v>59393707.955600478</v>
      </c>
      <c r="G3641" s="42">
        <f t="shared" si="201"/>
        <v>2284.3733829077105</v>
      </c>
      <c r="H3641" s="43">
        <f t="shared" si="200"/>
        <v>210615.98565815773</v>
      </c>
      <c r="I3641" s="57">
        <v>0</v>
      </c>
      <c r="J3641" s="58">
        <v>0</v>
      </c>
      <c r="K3641" s="58">
        <v>0</v>
      </c>
      <c r="L3641" s="57" t="s">
        <v>7419</v>
      </c>
      <c r="M3641" s="57"/>
      <c r="N3641" t="s">
        <v>10939</v>
      </c>
      <c r="O3641" s="3">
        <v>1338311.52</v>
      </c>
      <c r="P3641" s="3">
        <f t="shared" si="203"/>
        <v>928.26372308858458</v>
      </c>
      <c r="Q3641" s="3">
        <f t="shared" si="204"/>
        <v>1126767.2706187537</v>
      </c>
      <c r="R3641" s="1"/>
      <c r="S3641" s="1"/>
      <c r="T3641" s="2">
        <v>282</v>
      </c>
      <c r="U3641" s="2">
        <f t="shared" si="202"/>
        <v>0</v>
      </c>
    </row>
    <row r="3642" spans="1:21" ht="15" x14ac:dyDescent="0.25">
      <c r="A3642" s="49" t="s">
        <v>7104</v>
      </c>
      <c r="B3642" s="52" t="s">
        <v>7283</v>
      </c>
      <c r="C3642" s="52" t="s">
        <v>7284</v>
      </c>
      <c r="D3642" s="57" t="s">
        <v>7407</v>
      </c>
      <c r="E3642" s="53">
        <v>240</v>
      </c>
      <c r="F3642" s="54">
        <v>6683329.5518873436</v>
      </c>
      <c r="G3642" s="42">
        <f t="shared" si="201"/>
        <v>257.05113661105167</v>
      </c>
      <c r="H3642" s="43">
        <f t="shared" si="200"/>
        <v>27847.206466197265</v>
      </c>
      <c r="I3642" s="57">
        <v>0</v>
      </c>
      <c r="J3642" s="58">
        <v>0</v>
      </c>
      <c r="K3642" s="58">
        <v>0</v>
      </c>
      <c r="L3642" s="57" t="s">
        <v>7419</v>
      </c>
      <c r="M3642" s="57"/>
      <c r="N3642" t="s">
        <v>10939</v>
      </c>
      <c r="O3642" s="3">
        <v>463226.4</v>
      </c>
      <c r="P3642" s="3">
        <f t="shared" si="203"/>
        <v>321.29758749810503</v>
      </c>
      <c r="Q3642" s="3">
        <f t="shared" si="204"/>
        <v>435057.89594630466</v>
      </c>
      <c r="R3642" s="1"/>
      <c r="S3642" s="1"/>
      <c r="T3642" s="2">
        <v>240</v>
      </c>
      <c r="U3642" s="2">
        <f t="shared" si="202"/>
        <v>0</v>
      </c>
    </row>
    <row r="3643" spans="1:21" ht="15" x14ac:dyDescent="0.25">
      <c r="A3643" s="49" t="s">
        <v>7104</v>
      </c>
      <c r="B3643" s="52" t="s">
        <v>7285</v>
      </c>
      <c r="C3643" s="52" t="s">
        <v>7286</v>
      </c>
      <c r="D3643" s="57" t="s">
        <v>7406</v>
      </c>
      <c r="E3643" s="53">
        <v>1200</v>
      </c>
      <c r="F3643" s="54">
        <v>41041178.053510725</v>
      </c>
      <c r="G3643" s="42">
        <f t="shared" si="201"/>
        <v>1578.5068482119509</v>
      </c>
      <c r="H3643" s="43">
        <f t="shared" si="200"/>
        <v>34200.981711258937</v>
      </c>
      <c r="I3643" s="57" t="s">
        <v>7376</v>
      </c>
      <c r="J3643" s="58">
        <v>0</v>
      </c>
      <c r="K3643" s="58">
        <v>0</v>
      </c>
      <c r="L3643" s="57" t="s">
        <v>7419</v>
      </c>
      <c r="M3643" s="57"/>
      <c r="N3643" t="s">
        <v>10939</v>
      </c>
      <c r="O3643" s="3">
        <v>106820.78917882944</v>
      </c>
      <c r="P3643" s="3">
        <f t="shared" si="203"/>
        <v>74.091765620011245</v>
      </c>
      <c r="Q3643" s="3">
        <f t="shared" si="204"/>
        <v>72545.715701950481</v>
      </c>
      <c r="R3643" s="1"/>
      <c r="S3643" s="1"/>
      <c r="T3643" s="2">
        <v>1000</v>
      </c>
      <c r="U3643" s="2">
        <f t="shared" si="202"/>
        <v>200</v>
      </c>
    </row>
    <row r="3644" spans="1:21" ht="15" x14ac:dyDescent="0.25">
      <c r="A3644" s="49" t="s">
        <v>7104</v>
      </c>
      <c r="B3644" s="52" t="s">
        <v>7287</v>
      </c>
      <c r="C3644" s="52" t="s">
        <v>7288</v>
      </c>
      <c r="D3644" s="57" t="s">
        <v>7407</v>
      </c>
      <c r="E3644" s="53">
        <v>216</v>
      </c>
      <c r="F3644" s="54">
        <v>8880388.6512661576</v>
      </c>
      <c r="G3644" s="42">
        <f t="shared" si="201"/>
        <v>341.55340966408301</v>
      </c>
      <c r="H3644" s="43">
        <f t="shared" si="200"/>
        <v>41112.910422528505</v>
      </c>
      <c r="I3644" s="57" t="s">
        <v>7376</v>
      </c>
      <c r="J3644" s="58">
        <v>0</v>
      </c>
      <c r="K3644" s="58">
        <v>0</v>
      </c>
      <c r="L3644" s="57" t="s">
        <v>7419</v>
      </c>
      <c r="M3644" s="57"/>
      <c r="N3644" t="s">
        <v>10939</v>
      </c>
      <c r="O3644" s="3">
        <v>50381.483006535949</v>
      </c>
      <c r="P3644" s="3">
        <f t="shared" si="203"/>
        <v>34.945005173661897</v>
      </c>
      <c r="Q3644" s="3">
        <f t="shared" si="204"/>
        <v>9233.6275788337825</v>
      </c>
      <c r="R3644" s="1"/>
      <c r="S3644" s="1"/>
      <c r="T3644" s="2">
        <v>0</v>
      </c>
      <c r="U3644" s="2">
        <f t="shared" si="202"/>
        <v>216</v>
      </c>
    </row>
    <row r="3645" spans="1:21" ht="15" x14ac:dyDescent="0.25">
      <c r="A3645" s="49" t="s">
        <v>7104</v>
      </c>
      <c r="B3645" s="52" t="s">
        <v>7289</v>
      </c>
      <c r="C3645" s="52" t="s">
        <v>7290</v>
      </c>
      <c r="D3645" s="57" t="s">
        <v>7382</v>
      </c>
      <c r="E3645" s="53">
        <v>258480</v>
      </c>
      <c r="F3645" s="54">
        <v>4410512397.4516525</v>
      </c>
      <c r="G3645" s="42">
        <f t="shared" si="201"/>
        <v>169635.09220967893</v>
      </c>
      <c r="H3645" s="43">
        <f t="shared" si="200"/>
        <v>17063.263685591352</v>
      </c>
      <c r="I3645" s="57" t="s">
        <v>7376</v>
      </c>
      <c r="J3645" s="58">
        <v>0</v>
      </c>
      <c r="K3645" s="58">
        <v>0</v>
      </c>
      <c r="L3645" s="57" t="s">
        <v>7419</v>
      </c>
      <c r="M3645" s="57"/>
      <c r="N3645" t="s">
        <v>10939</v>
      </c>
      <c r="O3645" s="3">
        <v>17297.647058823528</v>
      </c>
      <c r="P3645" s="3">
        <f t="shared" si="203"/>
        <v>11.997788272416448</v>
      </c>
      <c r="Q3645" s="3">
        <f t="shared" si="204"/>
        <v>222.38558495975994</v>
      </c>
      <c r="R3645" s="1"/>
      <c r="S3645" s="1"/>
      <c r="T3645" s="2">
        <v>174400</v>
      </c>
      <c r="U3645" s="2">
        <f t="shared" si="202"/>
        <v>84080</v>
      </c>
    </row>
    <row r="3646" spans="1:21" ht="15" x14ac:dyDescent="0.25">
      <c r="A3646" s="49" t="s">
        <v>7104</v>
      </c>
      <c r="B3646" s="52" t="s">
        <v>7291</v>
      </c>
      <c r="C3646" s="52" t="s">
        <v>7292</v>
      </c>
      <c r="D3646" s="57" t="s">
        <v>7406</v>
      </c>
      <c r="E3646" s="53">
        <v>88</v>
      </c>
      <c r="F3646" s="54">
        <v>3402883.8185806572</v>
      </c>
      <c r="G3646" s="42">
        <f t="shared" si="201"/>
        <v>130.8801468684868</v>
      </c>
      <c r="H3646" s="43">
        <f t="shared" si="200"/>
        <v>38669.134302052924</v>
      </c>
      <c r="I3646" s="57" t="s">
        <v>7376</v>
      </c>
      <c r="J3646" s="58">
        <v>0</v>
      </c>
      <c r="K3646" s="58">
        <v>0</v>
      </c>
      <c r="L3646" s="57" t="s">
        <v>7419</v>
      </c>
      <c r="M3646" s="57"/>
      <c r="N3646" t="s">
        <v>10939</v>
      </c>
      <c r="O3646" s="3">
        <v>98275.105882352946</v>
      </c>
      <c r="P3646" s="3">
        <f t="shared" si="203"/>
        <v>68.164410385765635</v>
      </c>
      <c r="Q3646" s="3">
        <f t="shared" si="204"/>
        <v>59537.807169914253</v>
      </c>
      <c r="R3646" s="1"/>
      <c r="S3646" s="1"/>
      <c r="T3646" s="2">
        <v>0</v>
      </c>
      <c r="U3646" s="2">
        <f t="shared" si="202"/>
        <v>88</v>
      </c>
    </row>
    <row r="3647" spans="1:21" ht="15" x14ac:dyDescent="0.25">
      <c r="A3647" s="49" t="s">
        <v>7104</v>
      </c>
      <c r="B3647" s="52" t="s">
        <v>7295</v>
      </c>
      <c r="C3647" s="52" t="s">
        <v>7296</v>
      </c>
      <c r="D3647" s="57" t="s">
        <v>7407</v>
      </c>
      <c r="E3647" s="53">
        <v>42</v>
      </c>
      <c r="F3647" s="54">
        <v>1575552.06596079</v>
      </c>
      <c r="G3647" s="42">
        <f t="shared" si="201"/>
        <v>60.598156383107309</v>
      </c>
      <c r="H3647" s="43">
        <f t="shared" si="200"/>
        <v>37513.144427637861</v>
      </c>
      <c r="I3647" s="57" t="s">
        <v>7376</v>
      </c>
      <c r="J3647" s="58">
        <v>0</v>
      </c>
      <c r="K3647" s="58">
        <v>0</v>
      </c>
      <c r="L3647" s="57" t="s">
        <v>7419</v>
      </c>
      <c r="M3647" s="57"/>
      <c r="N3647" t="s">
        <v>10939</v>
      </c>
      <c r="O3647" s="3">
        <v>375254.2274509804</v>
      </c>
      <c r="P3647" s="3">
        <f t="shared" si="203"/>
        <v>260.2793752222783</v>
      </c>
      <c r="Q3647" s="3">
        <f t="shared" si="204"/>
        <v>337480.80364812026</v>
      </c>
      <c r="R3647" s="1"/>
      <c r="S3647" s="1"/>
      <c r="T3647" s="2">
        <v>42</v>
      </c>
      <c r="U3647" s="2">
        <f t="shared" si="202"/>
        <v>0</v>
      </c>
    </row>
    <row r="3648" spans="1:21" ht="15" x14ac:dyDescent="0.25">
      <c r="A3648" s="49" t="s">
        <v>7104</v>
      </c>
      <c r="B3648" s="52" t="s">
        <v>7297</v>
      </c>
      <c r="C3648" s="52" t="s">
        <v>7298</v>
      </c>
      <c r="D3648" s="57" t="s">
        <v>7406</v>
      </c>
      <c r="E3648" s="53">
        <v>329</v>
      </c>
      <c r="F3648" s="54">
        <v>22984199.13219225</v>
      </c>
      <c r="G3648" s="42">
        <f t="shared" si="201"/>
        <v>884.00765893047117</v>
      </c>
      <c r="H3648" s="43">
        <f t="shared" si="200"/>
        <v>69860.787635842702</v>
      </c>
      <c r="I3648" s="57" t="s">
        <v>7376</v>
      </c>
      <c r="J3648" s="58">
        <v>0</v>
      </c>
      <c r="K3648" s="58">
        <v>0</v>
      </c>
      <c r="L3648" s="57" t="s">
        <v>7419</v>
      </c>
      <c r="M3648" s="57"/>
      <c r="N3648" t="s">
        <v>10939</v>
      </c>
      <c r="O3648" s="3">
        <v>152226.17647058825</v>
      </c>
      <c r="P3648" s="3">
        <f t="shared" si="203"/>
        <v>105.58531045307608</v>
      </c>
      <c r="Q3648" s="3">
        <f t="shared" si="204"/>
        <v>82259.803524292482</v>
      </c>
      <c r="R3648" s="1"/>
      <c r="S3648" s="1"/>
      <c r="T3648" s="2">
        <v>29</v>
      </c>
      <c r="U3648" s="2">
        <f t="shared" si="202"/>
        <v>300</v>
      </c>
    </row>
    <row r="3649" spans="1:21" ht="15" x14ac:dyDescent="0.25">
      <c r="A3649" s="49" t="s">
        <v>7104</v>
      </c>
      <c r="B3649" s="52" t="s">
        <v>7299</v>
      </c>
      <c r="C3649" s="52" t="s">
        <v>7300</v>
      </c>
      <c r="D3649" s="57" t="s">
        <v>7407</v>
      </c>
      <c r="E3649" s="53">
        <v>35</v>
      </c>
      <c r="F3649" s="54">
        <v>143815.86265187801</v>
      </c>
      <c r="G3649" s="42">
        <f t="shared" si="201"/>
        <v>5.5313793327645389</v>
      </c>
      <c r="H3649" s="43">
        <f t="shared" si="200"/>
        <v>4109.0246471965147</v>
      </c>
      <c r="I3649" s="57">
        <v>0</v>
      </c>
      <c r="J3649" s="58">
        <v>0</v>
      </c>
      <c r="K3649" s="58">
        <v>0</v>
      </c>
      <c r="L3649" s="57" t="s">
        <v>7419</v>
      </c>
      <c r="M3649" s="57"/>
      <c r="N3649" t="s">
        <v>10939</v>
      </c>
      <c r="O3649" s="3">
        <v>371998.61960784311</v>
      </c>
      <c r="P3649" s="3">
        <f t="shared" si="203"/>
        <v>258.02125922146331</v>
      </c>
      <c r="Q3649" s="3">
        <f t="shared" si="204"/>
        <v>367631.57370142511</v>
      </c>
      <c r="R3649" s="1"/>
      <c r="S3649" s="1"/>
      <c r="T3649" s="2">
        <v>35</v>
      </c>
      <c r="U3649" s="2">
        <f t="shared" si="202"/>
        <v>0</v>
      </c>
    </row>
    <row r="3650" spans="1:21" ht="15" x14ac:dyDescent="0.25">
      <c r="A3650" s="49" t="s">
        <v>7104</v>
      </c>
      <c r="B3650" s="52" t="s">
        <v>7301</v>
      </c>
      <c r="C3650" s="52" t="s">
        <v>7302</v>
      </c>
      <c r="D3650" s="57" t="s">
        <v>7407</v>
      </c>
      <c r="E3650" s="53">
        <v>275</v>
      </c>
      <c r="F3650" s="54">
        <v>11434357.67086</v>
      </c>
      <c r="G3650" s="42">
        <f t="shared" si="201"/>
        <v>439.78298734076924</v>
      </c>
      <c r="H3650" s="43">
        <f t="shared" si="200"/>
        <v>41579.482439490908</v>
      </c>
      <c r="I3650" s="57">
        <v>0</v>
      </c>
      <c r="J3650" s="58">
        <v>0</v>
      </c>
      <c r="K3650" s="58">
        <v>0</v>
      </c>
      <c r="L3650" s="57" t="s">
        <v>7419</v>
      </c>
      <c r="M3650" s="57"/>
      <c r="N3650" t="s">
        <v>10939</v>
      </c>
      <c r="O3650" s="3">
        <v>93746.211764705877</v>
      </c>
      <c r="P3650" s="3">
        <f t="shared" si="203"/>
        <v>65.023132699445597</v>
      </c>
      <c r="Q3650" s="3">
        <f t="shared" si="204"/>
        <v>52101.706192515521</v>
      </c>
      <c r="R3650" s="1"/>
      <c r="S3650" s="1"/>
      <c r="T3650" s="2">
        <v>275</v>
      </c>
      <c r="U3650" s="2">
        <f t="shared" si="202"/>
        <v>0</v>
      </c>
    </row>
    <row r="3651" spans="1:21" ht="15" x14ac:dyDescent="0.25">
      <c r="A3651" s="49" t="s">
        <v>7104</v>
      </c>
      <c r="B3651" s="52" t="s">
        <v>7303</v>
      </c>
      <c r="C3651" s="52" t="s">
        <v>7304</v>
      </c>
      <c r="D3651" s="57" t="s">
        <v>7407</v>
      </c>
      <c r="E3651" s="53">
        <v>23</v>
      </c>
      <c r="F3651" s="54">
        <v>495898.32708447397</v>
      </c>
      <c r="G3651" s="42">
        <f t="shared" si="201"/>
        <v>19.073012580172076</v>
      </c>
      <c r="H3651" s="43">
        <f t="shared" si="200"/>
        <v>21560.796829759736</v>
      </c>
      <c r="I3651" s="57">
        <v>0</v>
      </c>
      <c r="J3651" s="58">
        <v>0</v>
      </c>
      <c r="K3651" s="58">
        <v>0</v>
      </c>
      <c r="L3651" s="57" t="s">
        <v>7419</v>
      </c>
      <c r="M3651" s="57"/>
      <c r="N3651" t="s">
        <v>10939</v>
      </c>
      <c r="O3651" s="3">
        <v>287186.82352941175</v>
      </c>
      <c r="P3651" s="3">
        <f t="shared" si="203"/>
        <v>199.19510969418843</v>
      </c>
      <c r="Q3651" s="3">
        <f t="shared" si="204"/>
        <v>265426.83158995782</v>
      </c>
      <c r="R3651" s="1"/>
      <c r="S3651" s="1"/>
      <c r="T3651" s="2">
        <v>23</v>
      </c>
      <c r="U3651" s="2">
        <f t="shared" si="202"/>
        <v>0</v>
      </c>
    </row>
    <row r="3652" spans="1:21" ht="15" x14ac:dyDescent="0.25">
      <c r="A3652" s="49" t="s">
        <v>7104</v>
      </c>
      <c r="B3652" s="52" t="s">
        <v>7305</v>
      </c>
      <c r="C3652" s="52" t="s">
        <v>7306</v>
      </c>
      <c r="D3652" s="57" t="s">
        <v>7407</v>
      </c>
      <c r="E3652" s="53">
        <v>960</v>
      </c>
      <c r="F3652" s="54">
        <v>5022006.2347714501</v>
      </c>
      <c r="G3652" s="42">
        <f t="shared" si="201"/>
        <v>193.15408595274809</v>
      </c>
      <c r="H3652" s="43">
        <f t="shared" ref="H3652:H3685" si="205">IFERROR(F3652/E3652,0)</f>
        <v>5231.2564945535942</v>
      </c>
      <c r="I3652" s="57">
        <v>0</v>
      </c>
      <c r="J3652" s="58">
        <v>0</v>
      </c>
      <c r="K3652" s="58">
        <v>0</v>
      </c>
      <c r="L3652" s="57" t="s">
        <v>7419</v>
      </c>
      <c r="M3652" s="57"/>
      <c r="N3652" t="s">
        <v>10939</v>
      </c>
      <c r="O3652" s="3">
        <v>28519.067607843132</v>
      </c>
      <c r="P3652" s="3">
        <f t="shared" si="203"/>
        <v>19.781056563475982</v>
      </c>
      <c r="Q3652" s="3">
        <f t="shared" si="204"/>
        <v>23268.03005672606</v>
      </c>
      <c r="R3652" s="1"/>
      <c r="S3652" s="1"/>
      <c r="T3652" s="2">
        <v>960</v>
      </c>
      <c r="U3652" s="2">
        <f t="shared" si="202"/>
        <v>0</v>
      </c>
    </row>
    <row r="3653" spans="1:21" ht="15" x14ac:dyDescent="0.25">
      <c r="A3653" s="49" t="s">
        <v>7104</v>
      </c>
      <c r="B3653" s="52" t="s">
        <v>7307</v>
      </c>
      <c r="C3653" s="52" t="s">
        <v>7308</v>
      </c>
      <c r="D3653" s="57" t="s">
        <v>7407</v>
      </c>
      <c r="E3653" s="53">
        <v>294</v>
      </c>
      <c r="F3653" s="54">
        <v>10293846.378366515</v>
      </c>
      <c r="G3653" s="42">
        <f t="shared" ref="G3653:G3685" si="206">+F3653/$G$1</f>
        <v>395.91716839871214</v>
      </c>
      <c r="H3653" s="43">
        <f t="shared" si="205"/>
        <v>35013.082919613997</v>
      </c>
      <c r="I3653" s="57">
        <v>0</v>
      </c>
      <c r="J3653" s="58">
        <v>0</v>
      </c>
      <c r="K3653" s="58">
        <v>0</v>
      </c>
      <c r="L3653" s="57" t="s">
        <v>7419</v>
      </c>
      <c r="M3653" s="57"/>
      <c r="N3653" t="s">
        <v>10939</v>
      </c>
      <c r="O3653" s="3">
        <v>59166.423843137258</v>
      </c>
      <c r="P3653" s="3">
        <f t="shared" si="203"/>
        <v>41.038311377957648</v>
      </c>
      <c r="Q3653" s="3">
        <f t="shared" si="204"/>
        <v>24112.302612145304</v>
      </c>
      <c r="R3653" s="1"/>
      <c r="S3653" s="1"/>
      <c r="T3653" s="2">
        <v>294</v>
      </c>
      <c r="U3653" s="2">
        <f t="shared" si="202"/>
        <v>0</v>
      </c>
    </row>
    <row r="3654" spans="1:21" ht="15" x14ac:dyDescent="0.25">
      <c r="A3654" s="49" t="s">
        <v>7104</v>
      </c>
      <c r="B3654" s="52" t="s">
        <v>7309</v>
      </c>
      <c r="C3654" s="52" t="s">
        <v>7310</v>
      </c>
      <c r="D3654" s="57" t="s">
        <v>7407</v>
      </c>
      <c r="E3654" s="53">
        <v>202</v>
      </c>
      <c r="F3654" s="54">
        <v>5179179.9844060689</v>
      </c>
      <c r="G3654" s="42">
        <f t="shared" si="206"/>
        <v>199.19923016946419</v>
      </c>
      <c r="H3654" s="43">
        <f t="shared" si="205"/>
        <v>25639.50487329737</v>
      </c>
      <c r="I3654" s="57">
        <v>0</v>
      </c>
      <c r="J3654" s="58">
        <v>0</v>
      </c>
      <c r="K3654" s="58">
        <v>0</v>
      </c>
      <c r="L3654" s="57" t="s">
        <v>7419</v>
      </c>
      <c r="M3654" s="57"/>
      <c r="N3654" t="s">
        <v>10939</v>
      </c>
      <c r="O3654" s="3">
        <v>19154.597647058825</v>
      </c>
      <c r="P3654" s="3">
        <f t="shared" si="203"/>
        <v>13.285784259051036</v>
      </c>
      <c r="Q3654" s="3">
        <f t="shared" si="204"/>
        <v>-6498.1930104975963</v>
      </c>
      <c r="R3654" s="3">
        <f>+Q3654*E3654</f>
        <v>-1312634.9881205144</v>
      </c>
      <c r="S3654" s="3">
        <f>-R3654</f>
        <v>1312634.9881205144</v>
      </c>
      <c r="T3654" s="2">
        <v>202</v>
      </c>
      <c r="U3654" s="2">
        <f t="shared" ref="U3654:U3685" si="207">+E3654-T3654</f>
        <v>0</v>
      </c>
    </row>
    <row r="3655" spans="1:21" ht="15" x14ac:dyDescent="0.25">
      <c r="A3655" s="49" t="s">
        <v>7104</v>
      </c>
      <c r="B3655" s="52" t="s">
        <v>7311</v>
      </c>
      <c r="C3655" s="52" t="s">
        <v>7312</v>
      </c>
      <c r="D3655" s="57" t="s">
        <v>7407</v>
      </c>
      <c r="E3655" s="53">
        <v>438</v>
      </c>
      <c r="F3655" s="54">
        <v>2146066.0765442755</v>
      </c>
      <c r="G3655" s="42">
        <f t="shared" si="206"/>
        <v>82.5410029440106</v>
      </c>
      <c r="H3655" s="43">
        <f t="shared" si="205"/>
        <v>4899.6942386855608</v>
      </c>
      <c r="I3655" s="57">
        <v>0</v>
      </c>
      <c r="J3655" s="58">
        <v>0</v>
      </c>
      <c r="K3655" s="58">
        <v>0</v>
      </c>
      <c r="L3655" s="57" t="s">
        <v>7419</v>
      </c>
      <c r="M3655" s="57"/>
      <c r="N3655" t="s">
        <v>10939</v>
      </c>
      <c r="O3655" s="3">
        <v>32669.230431372547</v>
      </c>
      <c r="P3655" s="3">
        <f t="shared" si="203"/>
        <v>22.659643152937043</v>
      </c>
      <c r="Q3655" s="3">
        <f t="shared" si="204"/>
        <v>27746.876549534052</v>
      </c>
      <c r="R3655" s="1"/>
      <c r="S3655" s="1"/>
      <c r="T3655" s="2">
        <v>438</v>
      </c>
      <c r="U3655" s="2">
        <f t="shared" si="207"/>
        <v>0</v>
      </c>
    </row>
    <row r="3656" spans="1:21" ht="15" x14ac:dyDescent="0.25">
      <c r="A3656" s="49" t="s">
        <v>7104</v>
      </c>
      <c r="B3656" s="52" t="s">
        <v>7313</v>
      </c>
      <c r="C3656" s="52" t="s">
        <v>7314</v>
      </c>
      <c r="D3656" s="57" t="s">
        <v>7407</v>
      </c>
      <c r="E3656" s="53">
        <v>60</v>
      </c>
      <c r="F3656" s="54">
        <v>1600821.9613501728</v>
      </c>
      <c r="G3656" s="42">
        <f t="shared" si="206"/>
        <v>61.570075436545103</v>
      </c>
      <c r="H3656" s="43">
        <f t="shared" si="205"/>
        <v>26680.36602250288</v>
      </c>
      <c r="I3656" s="57">
        <v>0</v>
      </c>
      <c r="J3656" s="58">
        <v>0</v>
      </c>
      <c r="K3656" s="58">
        <v>0</v>
      </c>
      <c r="L3656" s="57" t="s">
        <v>7419</v>
      </c>
      <c r="M3656" s="57"/>
      <c r="N3656" t="s">
        <v>10939</v>
      </c>
      <c r="O3656" s="3">
        <v>40543.898352941178</v>
      </c>
      <c r="P3656" s="3">
        <f t="shared" si="203"/>
        <v>28.121576681658027</v>
      </c>
      <c r="Q3656" s="3">
        <f t="shared" si="204"/>
        <v>13835.41075375664</v>
      </c>
      <c r="R3656" s="1"/>
      <c r="S3656" s="1"/>
      <c r="T3656" s="2">
        <v>60</v>
      </c>
      <c r="U3656" s="2">
        <f t="shared" si="207"/>
        <v>0</v>
      </c>
    </row>
    <row r="3657" spans="1:21" ht="15" x14ac:dyDescent="0.25">
      <c r="A3657" s="49" t="s">
        <v>7104</v>
      </c>
      <c r="B3657" s="52" t="s">
        <v>7315</v>
      </c>
      <c r="C3657" s="52" t="s">
        <v>7316</v>
      </c>
      <c r="D3657" s="57" t="s">
        <v>7407</v>
      </c>
      <c r="E3657" s="53">
        <v>60</v>
      </c>
      <c r="F3657" s="54">
        <v>1155268.3282592101</v>
      </c>
      <c r="G3657" s="42">
        <f t="shared" si="206"/>
        <v>44.433397240738849</v>
      </c>
      <c r="H3657" s="43">
        <f t="shared" si="205"/>
        <v>19254.472137653502</v>
      </c>
      <c r="I3657" s="57">
        <v>0</v>
      </c>
      <c r="J3657" s="58">
        <v>0</v>
      </c>
      <c r="K3657" s="58">
        <v>0</v>
      </c>
      <c r="L3657" s="57" t="s">
        <v>7419</v>
      </c>
      <c r="M3657" s="57"/>
      <c r="N3657" t="s">
        <v>10939</v>
      </c>
      <c r="O3657" s="3">
        <v>194883.91999999998</v>
      </c>
      <c r="P3657" s="3">
        <f t="shared" si="203"/>
        <v>135.17306729101296</v>
      </c>
      <c r="Q3657" s="3">
        <f t="shared" si="204"/>
        <v>175494.27479505548</v>
      </c>
      <c r="R3657" s="1"/>
      <c r="S3657" s="1"/>
      <c r="T3657" s="2">
        <v>60</v>
      </c>
      <c r="U3657" s="2">
        <f t="shared" si="207"/>
        <v>0</v>
      </c>
    </row>
    <row r="3658" spans="1:21" ht="15" x14ac:dyDescent="0.25">
      <c r="A3658" s="49" t="s">
        <v>7104</v>
      </c>
      <c r="B3658" s="52" t="s">
        <v>7317</v>
      </c>
      <c r="C3658" s="52" t="s">
        <v>7318</v>
      </c>
      <c r="D3658" s="57" t="s">
        <v>7407</v>
      </c>
      <c r="E3658" s="53">
        <v>90</v>
      </c>
      <c r="F3658" s="54">
        <v>1219203.3072455823</v>
      </c>
      <c r="G3658" s="42">
        <f t="shared" si="206"/>
        <v>46.892434894060862</v>
      </c>
      <c r="H3658" s="43">
        <f t="shared" si="205"/>
        <v>13546.703413839803</v>
      </c>
      <c r="I3658" s="57">
        <v>0</v>
      </c>
      <c r="J3658" s="58">
        <v>0</v>
      </c>
      <c r="K3658" s="58">
        <v>0</v>
      </c>
      <c r="L3658" s="57" t="s">
        <v>7419</v>
      </c>
      <c r="M3658" s="57"/>
      <c r="N3658" t="s">
        <v>10939</v>
      </c>
      <c r="O3658" s="3">
        <v>39514.091914893615</v>
      </c>
      <c r="P3658" s="3">
        <f t="shared" si="203"/>
        <v>27.407294585182743</v>
      </c>
      <c r="Q3658" s="3">
        <f t="shared" si="204"/>
        <v>25939.98120646863</v>
      </c>
      <c r="R3658" s="1"/>
      <c r="S3658" s="1"/>
      <c r="T3658" s="2">
        <v>90</v>
      </c>
      <c r="U3658" s="2">
        <f t="shared" si="207"/>
        <v>0</v>
      </c>
    </row>
    <row r="3659" spans="1:21" ht="15" x14ac:dyDescent="0.25">
      <c r="A3659" s="49" t="s">
        <v>7104</v>
      </c>
      <c r="B3659" s="52" t="s">
        <v>7319</v>
      </c>
      <c r="C3659" s="52" t="s">
        <v>7320</v>
      </c>
      <c r="D3659" s="57" t="s">
        <v>7407</v>
      </c>
      <c r="E3659" s="53">
        <v>188</v>
      </c>
      <c r="F3659" s="54">
        <v>10026307.192914188</v>
      </c>
      <c r="G3659" s="42">
        <f t="shared" si="206"/>
        <v>385.62719972746879</v>
      </c>
      <c r="H3659" s="43">
        <f t="shared" si="205"/>
        <v>53331.421238905255</v>
      </c>
      <c r="I3659" s="57">
        <v>0</v>
      </c>
      <c r="J3659" s="58">
        <v>0</v>
      </c>
      <c r="K3659" s="58">
        <v>0</v>
      </c>
      <c r="L3659" s="57" t="s">
        <v>7419</v>
      </c>
      <c r="M3659" s="57"/>
      <c r="N3659" t="s">
        <v>10939</v>
      </c>
      <c r="O3659" s="3">
        <v>136501.26319999999</v>
      </c>
      <c r="P3659" s="3">
        <f t="shared" si="203"/>
        <v>94.678383090004928</v>
      </c>
      <c r="Q3659" s="3">
        <f t="shared" si="204"/>
        <v>83075.163578004722</v>
      </c>
      <c r="R3659" s="1"/>
      <c r="S3659" s="1"/>
      <c r="T3659" s="2">
        <v>188</v>
      </c>
      <c r="U3659" s="2">
        <f t="shared" si="207"/>
        <v>0</v>
      </c>
    </row>
    <row r="3660" spans="1:21" ht="15" x14ac:dyDescent="0.25">
      <c r="A3660" s="49" t="s">
        <v>7104</v>
      </c>
      <c r="B3660" s="52" t="s">
        <v>7335</v>
      </c>
      <c r="C3660" s="52" t="s">
        <v>7336</v>
      </c>
      <c r="D3660" s="57" t="s">
        <v>7406</v>
      </c>
      <c r="E3660" s="53">
        <v>410</v>
      </c>
      <c r="F3660" s="54">
        <v>34165439.857505359</v>
      </c>
      <c r="G3660" s="42">
        <f>+F3660/$G$1</f>
        <v>1314.0553791348216</v>
      </c>
      <c r="H3660" s="43">
        <f>IFERROR(F3660/E3660,0)</f>
        <v>83330.34111586673</v>
      </c>
      <c r="I3660" s="57" t="s">
        <v>7376</v>
      </c>
      <c r="J3660" s="58">
        <v>0</v>
      </c>
      <c r="K3660" s="58">
        <v>0</v>
      </c>
      <c r="L3660" s="57" t="s">
        <v>7419</v>
      </c>
      <c r="M3660" s="57"/>
      <c r="N3660" t="s">
        <v>10939</v>
      </c>
      <c r="O3660" s="3">
        <v>150075.00000000003</v>
      </c>
      <c r="P3660" s="3">
        <f t="shared" si="203"/>
        <v>104.09323700846522</v>
      </c>
      <c r="Q3660" s="3">
        <f t="shared" si="204"/>
        <v>66640.565647124837</v>
      </c>
      <c r="R3660" s="1"/>
      <c r="S3660" s="1"/>
      <c r="T3660" s="2">
        <v>410</v>
      </c>
      <c r="U3660" s="2">
        <f t="shared" si="207"/>
        <v>0</v>
      </c>
    </row>
    <row r="3661" spans="1:21" ht="15" x14ac:dyDescent="0.25">
      <c r="A3661" s="49" t="s">
        <v>7104</v>
      </c>
      <c r="B3661" s="52" t="s">
        <v>7293</v>
      </c>
      <c r="C3661" s="52" t="s">
        <v>7294</v>
      </c>
      <c r="D3661" s="57" t="s">
        <v>7406</v>
      </c>
      <c r="E3661" s="53">
        <v>1</v>
      </c>
      <c r="F3661" s="54">
        <v>64994952</v>
      </c>
      <c r="G3661" s="42">
        <f>+F3661/$G$1</f>
        <v>2499.8058461538462</v>
      </c>
      <c r="H3661" s="43">
        <f>IFERROR(F3661/E3661,0)</f>
        <v>64994952</v>
      </c>
      <c r="I3661" s="57">
        <v>0</v>
      </c>
      <c r="J3661" s="58">
        <v>0</v>
      </c>
      <c r="K3661" s="58">
        <v>0</v>
      </c>
      <c r="L3661" s="57" t="s">
        <v>7419</v>
      </c>
      <c r="M3661" s="57"/>
      <c r="N3661" t="s">
        <v>10939</v>
      </c>
      <c r="O3661" s="1" t="s">
        <v>10938</v>
      </c>
      <c r="P3661" s="1"/>
      <c r="Q3661" s="1"/>
      <c r="R3661" s="1"/>
      <c r="S3661" s="1"/>
      <c r="T3661" s="2">
        <v>1</v>
      </c>
      <c r="U3661" s="2">
        <f t="shared" si="207"/>
        <v>0</v>
      </c>
    </row>
    <row r="3662" spans="1:21" ht="15" x14ac:dyDescent="0.25">
      <c r="A3662" s="49" t="s">
        <v>7104</v>
      </c>
      <c r="B3662" s="52" t="s">
        <v>7321</v>
      </c>
      <c r="C3662" s="52" t="s">
        <v>7322</v>
      </c>
      <c r="D3662" s="57" t="s">
        <v>7382</v>
      </c>
      <c r="E3662" s="53">
        <v>4</v>
      </c>
      <c r="F3662" s="54">
        <v>13414996.387715401</v>
      </c>
      <c r="G3662" s="42">
        <f t="shared" si="206"/>
        <v>515.96139952751548</v>
      </c>
      <c r="H3662" s="43">
        <f t="shared" si="205"/>
        <v>3353749.0969288503</v>
      </c>
      <c r="I3662" s="57" t="s">
        <v>7376</v>
      </c>
      <c r="J3662" s="58">
        <v>0</v>
      </c>
      <c r="K3662" s="58">
        <v>0</v>
      </c>
      <c r="L3662" s="57" t="s">
        <v>7419</v>
      </c>
      <c r="M3662" s="57"/>
      <c r="N3662" t="s">
        <v>10939</v>
      </c>
      <c r="O3662" s="1" t="s">
        <v>10938</v>
      </c>
      <c r="P3662" s="1"/>
      <c r="Q3662" s="1"/>
      <c r="R3662" s="1"/>
      <c r="S3662" s="1"/>
      <c r="T3662" s="2">
        <v>4</v>
      </c>
      <c r="U3662" s="2">
        <f t="shared" si="207"/>
        <v>0</v>
      </c>
    </row>
    <row r="3663" spans="1:21" ht="15" x14ac:dyDescent="0.25">
      <c r="A3663" s="49" t="s">
        <v>7104</v>
      </c>
      <c r="B3663" s="52" t="s">
        <v>7323</v>
      </c>
      <c r="C3663" s="52" t="s">
        <v>7324</v>
      </c>
      <c r="D3663" s="57" t="s">
        <v>7382</v>
      </c>
      <c r="E3663" s="53">
        <v>3</v>
      </c>
      <c r="F3663" s="54">
        <v>9176247.2907865457</v>
      </c>
      <c r="G3663" s="42">
        <f t="shared" si="206"/>
        <v>352.93258810717481</v>
      </c>
      <c r="H3663" s="43">
        <f t="shared" si="205"/>
        <v>3058749.0969288484</v>
      </c>
      <c r="I3663" s="57" t="s">
        <v>7376</v>
      </c>
      <c r="J3663" s="58">
        <v>0</v>
      </c>
      <c r="K3663" s="58">
        <v>0</v>
      </c>
      <c r="L3663" s="57" t="s">
        <v>7419</v>
      </c>
      <c r="M3663" s="57"/>
      <c r="N3663" t="s">
        <v>10939</v>
      </c>
      <c r="O3663" s="1" t="s">
        <v>10938</v>
      </c>
      <c r="P3663" s="1"/>
      <c r="Q3663" s="1"/>
      <c r="R3663" s="1"/>
      <c r="S3663" s="1"/>
      <c r="T3663" s="2">
        <v>3</v>
      </c>
      <c r="U3663" s="2">
        <f t="shared" si="207"/>
        <v>0</v>
      </c>
    </row>
    <row r="3664" spans="1:21" ht="15" x14ac:dyDescent="0.25">
      <c r="A3664" s="49" t="s">
        <v>7104</v>
      </c>
      <c r="B3664" s="52" t="s">
        <v>7325</v>
      </c>
      <c r="C3664" s="52" t="s">
        <v>7326</v>
      </c>
      <c r="D3664" s="57" t="s">
        <v>7382</v>
      </c>
      <c r="E3664" s="53">
        <v>5</v>
      </c>
      <c r="F3664" s="54">
        <v>15293745.484644253</v>
      </c>
      <c r="G3664" s="42">
        <f t="shared" si="206"/>
        <v>588.22098017862515</v>
      </c>
      <c r="H3664" s="43">
        <f t="shared" si="205"/>
        <v>3058749.0969288507</v>
      </c>
      <c r="I3664" s="57" t="s">
        <v>7376</v>
      </c>
      <c r="J3664" s="58">
        <v>0</v>
      </c>
      <c r="K3664" s="58">
        <v>0</v>
      </c>
      <c r="L3664" s="57" t="s">
        <v>7419</v>
      </c>
      <c r="M3664" s="57"/>
      <c r="N3664" t="s">
        <v>10939</v>
      </c>
      <c r="O3664" s="1" t="s">
        <v>10938</v>
      </c>
      <c r="P3664" s="1"/>
      <c r="Q3664" s="1"/>
      <c r="R3664" s="1"/>
      <c r="S3664" s="1"/>
      <c r="T3664" s="2">
        <v>5</v>
      </c>
      <c r="U3664" s="2">
        <f t="shared" si="207"/>
        <v>0</v>
      </c>
    </row>
    <row r="3665" spans="1:21" ht="15" x14ac:dyDescent="0.25">
      <c r="A3665" s="49" t="s">
        <v>7104</v>
      </c>
      <c r="B3665" s="52" t="s">
        <v>7327</v>
      </c>
      <c r="C3665" s="52" t="s">
        <v>7328</v>
      </c>
      <c r="D3665" s="57" t="s">
        <v>7382</v>
      </c>
      <c r="E3665" s="53">
        <v>2</v>
      </c>
      <c r="F3665" s="54">
        <v>6387498.1938577006</v>
      </c>
      <c r="G3665" s="42">
        <f t="shared" si="206"/>
        <v>245.67300745606542</v>
      </c>
      <c r="H3665" s="43">
        <f t="shared" si="205"/>
        <v>3193749.0969288503</v>
      </c>
      <c r="I3665" s="57" t="s">
        <v>7376</v>
      </c>
      <c r="J3665" s="58">
        <v>0</v>
      </c>
      <c r="K3665" s="58">
        <v>0</v>
      </c>
      <c r="L3665" s="57" t="s">
        <v>7419</v>
      </c>
      <c r="M3665" s="57"/>
      <c r="N3665" t="s">
        <v>10939</v>
      </c>
      <c r="O3665" s="1" t="s">
        <v>10938</v>
      </c>
      <c r="P3665" s="1"/>
      <c r="Q3665" s="1"/>
      <c r="R3665" s="1"/>
      <c r="S3665" s="1"/>
      <c r="T3665" s="2">
        <v>2</v>
      </c>
      <c r="U3665" s="2">
        <f t="shared" si="207"/>
        <v>0</v>
      </c>
    </row>
    <row r="3666" spans="1:21" ht="15" x14ac:dyDescent="0.25">
      <c r="A3666" s="49" t="s">
        <v>7104</v>
      </c>
      <c r="B3666" s="52" t="s">
        <v>7329</v>
      </c>
      <c r="C3666" s="52" t="s">
        <v>7330</v>
      </c>
      <c r="D3666" s="57" t="s">
        <v>7382</v>
      </c>
      <c r="E3666" s="53">
        <v>2</v>
      </c>
      <c r="F3666" s="54">
        <v>6387498.1938577006</v>
      </c>
      <c r="G3666" s="42">
        <f t="shared" si="206"/>
        <v>245.67300745606542</v>
      </c>
      <c r="H3666" s="43">
        <f t="shared" si="205"/>
        <v>3193749.0969288503</v>
      </c>
      <c r="I3666" s="57" t="s">
        <v>7376</v>
      </c>
      <c r="J3666" s="58">
        <v>0</v>
      </c>
      <c r="K3666" s="58">
        <v>0</v>
      </c>
      <c r="L3666" s="57" t="s">
        <v>7419</v>
      </c>
      <c r="M3666" s="57"/>
      <c r="N3666" t="s">
        <v>10939</v>
      </c>
      <c r="O3666" s="1" t="s">
        <v>10938</v>
      </c>
      <c r="P3666" s="1"/>
      <c r="Q3666" s="1"/>
      <c r="R3666" s="1"/>
      <c r="S3666" s="1"/>
      <c r="T3666" s="2">
        <v>2</v>
      </c>
      <c r="U3666" s="2">
        <f t="shared" si="207"/>
        <v>0</v>
      </c>
    </row>
    <row r="3667" spans="1:21" ht="15" x14ac:dyDescent="0.25">
      <c r="A3667" s="49" t="s">
        <v>7104</v>
      </c>
      <c r="B3667" s="52" t="s">
        <v>7331</v>
      </c>
      <c r="C3667" s="52" t="s">
        <v>7332</v>
      </c>
      <c r="D3667" s="57" t="s">
        <v>7406</v>
      </c>
      <c r="E3667" s="53">
        <v>1</v>
      </c>
      <c r="F3667" s="54">
        <v>14471114.92942656</v>
      </c>
      <c r="G3667" s="42">
        <f t="shared" si="206"/>
        <v>556.58134343948313</v>
      </c>
      <c r="H3667" s="43">
        <f t="shared" si="205"/>
        <v>14471114.92942656</v>
      </c>
      <c r="I3667" s="57" t="s">
        <v>7376</v>
      </c>
      <c r="J3667" s="58">
        <v>0</v>
      </c>
      <c r="K3667" s="58">
        <v>0</v>
      </c>
      <c r="L3667" s="57" t="s">
        <v>7419</v>
      </c>
      <c r="M3667" s="57"/>
      <c r="N3667" t="s">
        <v>10939</v>
      </c>
      <c r="O3667" s="1" t="s">
        <v>10938</v>
      </c>
      <c r="P3667" s="1"/>
      <c r="Q3667" s="1"/>
      <c r="R3667" s="1"/>
      <c r="S3667" s="1"/>
      <c r="T3667" s="2">
        <v>1</v>
      </c>
      <c r="U3667" s="2">
        <f t="shared" si="207"/>
        <v>0</v>
      </c>
    </row>
    <row r="3668" spans="1:21" ht="15" x14ac:dyDescent="0.25">
      <c r="A3668" s="49" t="s">
        <v>7104</v>
      </c>
      <c r="B3668" s="52" t="s">
        <v>7333</v>
      </c>
      <c r="C3668" s="52" t="s">
        <v>7334</v>
      </c>
      <c r="D3668" s="57" t="s">
        <v>7406</v>
      </c>
      <c r="E3668" s="53">
        <v>1</v>
      </c>
      <c r="F3668" s="54">
        <v>18000644.929426558</v>
      </c>
      <c r="G3668" s="42">
        <f t="shared" si="206"/>
        <v>692.3324972856368</v>
      </c>
      <c r="H3668" s="43">
        <f t="shared" si="205"/>
        <v>18000644.929426558</v>
      </c>
      <c r="I3668" s="57" t="s">
        <v>7376</v>
      </c>
      <c r="J3668" s="58">
        <v>0</v>
      </c>
      <c r="K3668" s="58">
        <v>0</v>
      </c>
      <c r="L3668" s="57" t="s">
        <v>7419</v>
      </c>
      <c r="M3668" s="57"/>
      <c r="N3668" t="s">
        <v>10939</v>
      </c>
      <c r="O3668" s="1" t="s">
        <v>10938</v>
      </c>
      <c r="P3668" s="1"/>
      <c r="Q3668" s="1"/>
      <c r="R3668" s="1"/>
      <c r="S3668" s="1"/>
      <c r="T3668" s="2">
        <v>1</v>
      </c>
      <c r="U3668" s="2">
        <f t="shared" si="207"/>
        <v>0</v>
      </c>
    </row>
    <row r="3669" spans="1:21" ht="15" x14ac:dyDescent="0.25">
      <c r="A3669" s="49" t="s">
        <v>7104</v>
      </c>
      <c r="B3669" s="52" t="s">
        <v>7337</v>
      </c>
      <c r="C3669" s="52" t="s">
        <v>7338</v>
      </c>
      <c r="D3669" s="57" t="s">
        <v>7406</v>
      </c>
      <c r="E3669" s="53">
        <v>1</v>
      </c>
      <c r="F3669" s="54">
        <v>186074709.89517868</v>
      </c>
      <c r="G3669" s="42">
        <f t="shared" si="206"/>
        <v>7156.7196113530263</v>
      </c>
      <c r="H3669" s="43">
        <f t="shared" si="205"/>
        <v>186074709.89517868</v>
      </c>
      <c r="I3669" s="57" t="s">
        <v>7376</v>
      </c>
      <c r="J3669" s="58">
        <v>0</v>
      </c>
      <c r="K3669" s="58">
        <v>0</v>
      </c>
      <c r="L3669" s="57" t="s">
        <v>7419</v>
      </c>
      <c r="M3669" s="57"/>
      <c r="N3669" t="s">
        <v>10939</v>
      </c>
      <c r="O3669" s="1" t="s">
        <v>10938</v>
      </c>
      <c r="P3669" s="1"/>
      <c r="Q3669" s="1"/>
      <c r="R3669" s="1"/>
      <c r="S3669" s="1"/>
      <c r="T3669" s="2">
        <v>0</v>
      </c>
      <c r="U3669" s="2">
        <f t="shared" si="207"/>
        <v>1</v>
      </c>
    </row>
    <row r="3670" spans="1:21" ht="15" x14ac:dyDescent="0.25">
      <c r="A3670" s="49" t="s">
        <v>7104</v>
      </c>
      <c r="B3670" s="52" t="s">
        <v>7339</v>
      </c>
      <c r="C3670" s="52" t="s">
        <v>7340</v>
      </c>
      <c r="D3670" s="57" t="s">
        <v>7406</v>
      </c>
      <c r="E3670" s="53">
        <v>1</v>
      </c>
      <c r="F3670" s="54">
        <v>265950763.9710944</v>
      </c>
      <c r="G3670" s="42">
        <f t="shared" si="206"/>
        <v>10228.875537349784</v>
      </c>
      <c r="H3670" s="43">
        <f t="shared" si="205"/>
        <v>265950763.9710944</v>
      </c>
      <c r="I3670" s="57" t="s">
        <v>7376</v>
      </c>
      <c r="J3670" s="58">
        <v>0</v>
      </c>
      <c r="K3670" s="58">
        <v>0</v>
      </c>
      <c r="L3670" s="57" t="s">
        <v>7419</v>
      </c>
      <c r="M3670" s="57"/>
      <c r="N3670" t="s">
        <v>10939</v>
      </c>
      <c r="O3670" s="1" t="s">
        <v>10938</v>
      </c>
      <c r="P3670" s="1"/>
      <c r="Q3670" s="1"/>
      <c r="R3670" s="1"/>
      <c r="S3670" s="1"/>
      <c r="T3670" s="2">
        <v>0</v>
      </c>
      <c r="U3670" s="2">
        <f t="shared" si="207"/>
        <v>1</v>
      </c>
    </row>
    <row r="3671" spans="1:21" ht="15" x14ac:dyDescent="0.25">
      <c r="A3671" s="49" t="s">
        <v>7104</v>
      </c>
      <c r="B3671" s="52" t="s">
        <v>7341</v>
      </c>
      <c r="C3671" s="52" t="s">
        <v>7342</v>
      </c>
      <c r="D3671" s="57" t="s">
        <v>7406</v>
      </c>
      <c r="E3671" s="53">
        <v>1</v>
      </c>
      <c r="F3671" s="54">
        <v>199610236.73593611</v>
      </c>
      <c r="G3671" s="42">
        <f t="shared" si="206"/>
        <v>7677.3167975360038</v>
      </c>
      <c r="H3671" s="43">
        <f t="shared" si="205"/>
        <v>199610236.73593611</v>
      </c>
      <c r="I3671" s="57" t="s">
        <v>7376</v>
      </c>
      <c r="J3671" s="58">
        <v>0</v>
      </c>
      <c r="K3671" s="58">
        <v>0</v>
      </c>
      <c r="L3671" s="57" t="s">
        <v>7419</v>
      </c>
      <c r="M3671" s="57"/>
      <c r="N3671" t="s">
        <v>10939</v>
      </c>
      <c r="O3671" s="1" t="s">
        <v>10938</v>
      </c>
      <c r="P3671" s="1"/>
      <c r="Q3671" s="1"/>
      <c r="R3671" s="1"/>
      <c r="S3671" s="1"/>
      <c r="T3671" s="2">
        <v>0</v>
      </c>
      <c r="U3671" s="2">
        <f t="shared" si="207"/>
        <v>1</v>
      </c>
    </row>
    <row r="3672" spans="1:21" ht="15" x14ac:dyDescent="0.25">
      <c r="A3672" s="49" t="s">
        <v>7104</v>
      </c>
      <c r="B3672" s="52" t="s">
        <v>7343</v>
      </c>
      <c r="C3672" s="52" t="s">
        <v>7344</v>
      </c>
      <c r="D3672" s="57" t="s">
        <v>7406</v>
      </c>
      <c r="E3672" s="53">
        <v>1</v>
      </c>
      <c r="F3672" s="54">
        <v>34950213.895178691</v>
      </c>
      <c r="G3672" s="42">
        <f t="shared" si="206"/>
        <v>1344.2389959684112</v>
      </c>
      <c r="H3672" s="43">
        <f t="shared" si="205"/>
        <v>34950213.895178691</v>
      </c>
      <c r="I3672" s="57" t="s">
        <v>7376</v>
      </c>
      <c r="J3672" s="58">
        <v>0</v>
      </c>
      <c r="K3672" s="58">
        <v>0</v>
      </c>
      <c r="L3672" s="57" t="s">
        <v>7419</v>
      </c>
      <c r="M3672" s="57"/>
      <c r="N3672" t="s">
        <v>10939</v>
      </c>
      <c r="O3672" s="1" t="s">
        <v>10938</v>
      </c>
      <c r="P3672" s="1"/>
      <c r="Q3672" s="1"/>
      <c r="R3672" s="1"/>
      <c r="S3672" s="1"/>
      <c r="T3672" s="2">
        <v>1</v>
      </c>
      <c r="U3672" s="2">
        <f t="shared" si="207"/>
        <v>0</v>
      </c>
    </row>
    <row r="3673" spans="1:21" ht="15" x14ac:dyDescent="0.25">
      <c r="A3673" s="49" t="s">
        <v>7104</v>
      </c>
      <c r="B3673" s="52" t="s">
        <v>7345</v>
      </c>
      <c r="C3673" s="52" t="s">
        <v>7346</v>
      </c>
      <c r="D3673" s="57" t="s">
        <v>7406</v>
      </c>
      <c r="E3673" s="53">
        <v>1</v>
      </c>
      <c r="F3673" s="54">
        <v>243057139.79255241</v>
      </c>
      <c r="G3673" s="42">
        <f t="shared" si="206"/>
        <v>9348.3515304827852</v>
      </c>
      <c r="H3673" s="43">
        <f t="shared" si="205"/>
        <v>243057139.79255241</v>
      </c>
      <c r="I3673" s="57" t="s">
        <v>7376</v>
      </c>
      <c r="J3673" s="58">
        <v>0</v>
      </c>
      <c r="K3673" s="58">
        <v>0</v>
      </c>
      <c r="L3673" s="57" t="s">
        <v>7419</v>
      </c>
      <c r="M3673" s="57"/>
      <c r="N3673" t="s">
        <v>10939</v>
      </c>
      <c r="O3673" s="1" t="s">
        <v>10938</v>
      </c>
      <c r="P3673" s="1"/>
      <c r="Q3673" s="1"/>
      <c r="R3673" s="1"/>
      <c r="S3673" s="1"/>
      <c r="T3673" s="2">
        <v>0</v>
      </c>
      <c r="U3673" s="2">
        <f t="shared" si="207"/>
        <v>1</v>
      </c>
    </row>
    <row r="3674" spans="1:21" ht="15" x14ac:dyDescent="0.25">
      <c r="A3674" s="49" t="s">
        <v>7104</v>
      </c>
      <c r="B3674" s="52" t="s">
        <v>7347</v>
      </c>
      <c r="C3674" s="52" t="s">
        <v>7348</v>
      </c>
      <c r="D3674" s="57" t="s">
        <v>7406</v>
      </c>
      <c r="E3674" s="53">
        <v>1</v>
      </c>
      <c r="F3674" s="54">
        <v>236606491.30076158</v>
      </c>
      <c r="G3674" s="42">
        <f t="shared" si="206"/>
        <v>9100.2496654139068</v>
      </c>
      <c r="H3674" s="43">
        <f t="shared" si="205"/>
        <v>236606491.30076158</v>
      </c>
      <c r="I3674" s="57" t="s">
        <v>7376</v>
      </c>
      <c r="J3674" s="58">
        <v>0</v>
      </c>
      <c r="K3674" s="58">
        <v>0</v>
      </c>
      <c r="L3674" s="57" t="s">
        <v>7419</v>
      </c>
      <c r="M3674" s="57"/>
      <c r="N3674" t="s">
        <v>10939</v>
      </c>
      <c r="O3674" s="1" t="s">
        <v>10938</v>
      </c>
      <c r="P3674" s="1"/>
      <c r="Q3674" s="1"/>
      <c r="R3674" s="1"/>
      <c r="S3674" s="1"/>
      <c r="T3674" s="2">
        <v>0</v>
      </c>
      <c r="U3674" s="2">
        <f t="shared" si="207"/>
        <v>1</v>
      </c>
    </row>
    <row r="3675" spans="1:21" ht="15" x14ac:dyDescent="0.25">
      <c r="A3675" s="49" t="s">
        <v>7104</v>
      </c>
      <c r="B3675" s="52" t="s">
        <v>7349</v>
      </c>
      <c r="C3675" s="52" t="s">
        <v>7350</v>
      </c>
      <c r="D3675" s="57" t="s">
        <v>7406</v>
      </c>
      <c r="E3675" s="53">
        <v>1</v>
      </c>
      <c r="F3675" s="54">
        <v>201721491.30076158</v>
      </c>
      <c r="G3675" s="42">
        <f t="shared" si="206"/>
        <v>7758.5188961831373</v>
      </c>
      <c r="H3675" s="43">
        <f t="shared" si="205"/>
        <v>201721491.30076158</v>
      </c>
      <c r="I3675" s="57" t="s">
        <v>7376</v>
      </c>
      <c r="J3675" s="58">
        <v>0</v>
      </c>
      <c r="K3675" s="58">
        <v>0</v>
      </c>
      <c r="L3675" s="57" t="s">
        <v>7419</v>
      </c>
      <c r="M3675" s="57"/>
      <c r="N3675" t="s">
        <v>10939</v>
      </c>
      <c r="O3675" s="1" t="s">
        <v>10938</v>
      </c>
      <c r="P3675" s="1"/>
      <c r="Q3675" s="1"/>
      <c r="R3675" s="1"/>
      <c r="S3675" s="1"/>
      <c r="T3675" s="2">
        <v>0</v>
      </c>
      <c r="U3675" s="2">
        <f t="shared" si="207"/>
        <v>1</v>
      </c>
    </row>
    <row r="3676" spans="1:21" ht="15" x14ac:dyDescent="0.25">
      <c r="A3676" s="49" t="s">
        <v>7104</v>
      </c>
      <c r="B3676" s="52" t="s">
        <v>7351</v>
      </c>
      <c r="C3676" s="52" t="s">
        <v>7352</v>
      </c>
      <c r="D3676" s="57" t="s">
        <v>7406</v>
      </c>
      <c r="E3676" s="53">
        <v>1</v>
      </c>
      <c r="F3676" s="54">
        <v>304799273.69920784</v>
      </c>
      <c r="G3676" s="42">
        <f t="shared" si="206"/>
        <v>11723.04898843107</v>
      </c>
      <c r="H3676" s="43">
        <f t="shared" si="205"/>
        <v>304799273.69920784</v>
      </c>
      <c r="I3676" s="57" t="s">
        <v>7376</v>
      </c>
      <c r="J3676" s="58">
        <v>0</v>
      </c>
      <c r="K3676" s="58">
        <v>0</v>
      </c>
      <c r="L3676" s="57" t="s">
        <v>7419</v>
      </c>
      <c r="M3676" s="57"/>
      <c r="N3676" t="s">
        <v>10939</v>
      </c>
      <c r="O3676" s="1" t="s">
        <v>10938</v>
      </c>
      <c r="P3676" s="1"/>
      <c r="Q3676" s="1"/>
      <c r="R3676" s="1"/>
      <c r="S3676" s="1"/>
      <c r="T3676" s="2">
        <v>0</v>
      </c>
      <c r="U3676" s="2">
        <f t="shared" si="207"/>
        <v>1</v>
      </c>
    </row>
    <row r="3677" spans="1:21" ht="15" x14ac:dyDescent="0.25">
      <c r="A3677" s="49" t="s">
        <v>7104</v>
      </c>
      <c r="B3677" s="52" t="s">
        <v>7353</v>
      </c>
      <c r="C3677" s="52" t="s">
        <v>7354</v>
      </c>
      <c r="D3677" s="57" t="s">
        <v>7406</v>
      </c>
      <c r="E3677" s="53">
        <v>1</v>
      </c>
      <c r="F3677" s="54">
        <v>21085930.561845355</v>
      </c>
      <c r="G3677" s="42">
        <f t="shared" si="206"/>
        <v>810.99732930174446</v>
      </c>
      <c r="H3677" s="43">
        <f t="shared" si="205"/>
        <v>21085930.561845355</v>
      </c>
      <c r="I3677" s="57" t="s">
        <v>7376</v>
      </c>
      <c r="J3677" s="58">
        <v>0</v>
      </c>
      <c r="K3677" s="58">
        <v>0</v>
      </c>
      <c r="L3677" s="57" t="s">
        <v>7419</v>
      </c>
      <c r="M3677" s="57"/>
      <c r="N3677" t="s">
        <v>10939</v>
      </c>
      <c r="O3677" s="1" t="s">
        <v>10938</v>
      </c>
      <c r="P3677" s="1"/>
      <c r="Q3677" s="1"/>
      <c r="R3677" s="1"/>
      <c r="S3677" s="1"/>
      <c r="T3677" s="2">
        <v>0</v>
      </c>
      <c r="U3677" s="2">
        <f t="shared" si="207"/>
        <v>1</v>
      </c>
    </row>
    <row r="3678" spans="1:21" ht="15" x14ac:dyDescent="0.25">
      <c r="A3678" s="49" t="s">
        <v>7104</v>
      </c>
      <c r="B3678" s="52" t="s">
        <v>7355</v>
      </c>
      <c r="C3678" s="52" t="s">
        <v>7356</v>
      </c>
      <c r="D3678" s="57" t="s">
        <v>7406</v>
      </c>
      <c r="E3678" s="53">
        <v>1</v>
      </c>
      <c r="F3678" s="54">
        <v>62108846.561845355</v>
      </c>
      <c r="G3678" s="42">
        <f t="shared" si="206"/>
        <v>2388.8017908402057</v>
      </c>
      <c r="H3678" s="43">
        <f t="shared" si="205"/>
        <v>62108846.561845355</v>
      </c>
      <c r="I3678" s="57" t="s">
        <v>7376</v>
      </c>
      <c r="J3678" s="58">
        <v>0</v>
      </c>
      <c r="K3678" s="58">
        <v>0</v>
      </c>
      <c r="L3678" s="57" t="s">
        <v>7419</v>
      </c>
      <c r="M3678" s="57"/>
      <c r="N3678" t="s">
        <v>10939</v>
      </c>
      <c r="O3678" s="1" t="s">
        <v>10938</v>
      </c>
      <c r="P3678" s="1"/>
      <c r="Q3678" s="1"/>
      <c r="R3678" s="1"/>
      <c r="S3678" s="1"/>
      <c r="T3678" s="2">
        <v>0</v>
      </c>
      <c r="U3678" s="2">
        <f t="shared" si="207"/>
        <v>1</v>
      </c>
    </row>
    <row r="3679" spans="1:21" ht="15" x14ac:dyDescent="0.25">
      <c r="A3679" s="49" t="s">
        <v>7104</v>
      </c>
      <c r="B3679" s="52" t="s">
        <v>7357</v>
      </c>
      <c r="C3679" s="52" t="s">
        <v>7358</v>
      </c>
      <c r="D3679" s="57" t="s">
        <v>7406</v>
      </c>
      <c r="E3679" s="53">
        <v>1</v>
      </c>
      <c r="F3679" s="54">
        <v>34949793.8467547</v>
      </c>
      <c r="G3679" s="42">
        <f t="shared" si="206"/>
        <v>1344.2228402597962</v>
      </c>
      <c r="H3679" s="43">
        <f t="shared" si="205"/>
        <v>34949793.8467547</v>
      </c>
      <c r="I3679" s="57">
        <v>0</v>
      </c>
      <c r="J3679" s="58">
        <v>0</v>
      </c>
      <c r="K3679" s="58">
        <v>0</v>
      </c>
      <c r="L3679" s="57" t="s">
        <v>7419</v>
      </c>
      <c r="M3679" s="57"/>
      <c r="N3679" t="s">
        <v>10939</v>
      </c>
      <c r="O3679" s="1" t="s">
        <v>10938</v>
      </c>
      <c r="P3679" s="1"/>
      <c r="Q3679" s="1"/>
      <c r="R3679" s="1"/>
      <c r="S3679" s="1"/>
      <c r="T3679" s="2">
        <v>1</v>
      </c>
      <c r="U3679" s="2">
        <f t="shared" si="207"/>
        <v>0</v>
      </c>
    </row>
    <row r="3680" spans="1:21" ht="15" x14ac:dyDescent="0.25">
      <c r="A3680" s="49" t="s">
        <v>7104</v>
      </c>
      <c r="B3680" s="52" t="s">
        <v>7359</v>
      </c>
      <c r="C3680" s="52" t="s">
        <v>7360</v>
      </c>
      <c r="D3680" s="57" t="s">
        <v>7406</v>
      </c>
      <c r="E3680" s="53">
        <v>1</v>
      </c>
      <c r="F3680" s="54">
        <v>34949793.8467547</v>
      </c>
      <c r="G3680" s="42">
        <f t="shared" si="206"/>
        <v>1344.2228402597962</v>
      </c>
      <c r="H3680" s="43">
        <f t="shared" si="205"/>
        <v>34949793.8467547</v>
      </c>
      <c r="I3680" s="57">
        <v>0</v>
      </c>
      <c r="J3680" s="58">
        <v>0</v>
      </c>
      <c r="K3680" s="58">
        <v>0</v>
      </c>
      <c r="L3680" s="57" t="s">
        <v>7419</v>
      </c>
      <c r="M3680" s="57"/>
      <c r="N3680" t="s">
        <v>10939</v>
      </c>
      <c r="O3680" s="1" t="s">
        <v>10938</v>
      </c>
      <c r="P3680" s="1"/>
      <c r="Q3680" s="1"/>
      <c r="R3680" s="1"/>
      <c r="S3680" s="1"/>
      <c r="T3680" s="2">
        <v>1</v>
      </c>
      <c r="U3680" s="2">
        <f t="shared" si="207"/>
        <v>0</v>
      </c>
    </row>
    <row r="3681" spans="1:21" ht="15" x14ac:dyDescent="0.25">
      <c r="A3681" s="49" t="s">
        <v>7104</v>
      </c>
      <c r="B3681" s="52" t="s">
        <v>7361</v>
      </c>
      <c r="C3681" s="52" t="s">
        <v>7362</v>
      </c>
      <c r="D3681" s="57" t="s">
        <v>7406</v>
      </c>
      <c r="E3681" s="53">
        <v>1</v>
      </c>
      <c r="F3681" s="54">
        <v>152315347.937406</v>
      </c>
      <c r="G3681" s="42">
        <f t="shared" si="206"/>
        <v>5858.2826129771538</v>
      </c>
      <c r="H3681" s="43">
        <f t="shared" si="205"/>
        <v>152315347.937406</v>
      </c>
      <c r="I3681" s="57">
        <v>0</v>
      </c>
      <c r="J3681" s="58">
        <v>0</v>
      </c>
      <c r="K3681" s="58">
        <v>0</v>
      </c>
      <c r="L3681" s="57" t="s">
        <v>7420</v>
      </c>
      <c r="M3681" s="57" t="s">
        <v>7417</v>
      </c>
      <c r="N3681" t="s">
        <v>10937</v>
      </c>
      <c r="O3681" s="1" t="s">
        <v>10938</v>
      </c>
      <c r="P3681" s="1"/>
      <c r="T3681" s="2">
        <v>1</v>
      </c>
      <c r="U3681" s="2">
        <f t="shared" si="207"/>
        <v>0</v>
      </c>
    </row>
    <row r="3682" spans="1:21" ht="15" x14ac:dyDescent="0.25">
      <c r="A3682" s="49" t="s">
        <v>7104</v>
      </c>
      <c r="B3682" s="52" t="s">
        <v>7363</v>
      </c>
      <c r="C3682" s="52" t="s">
        <v>7364</v>
      </c>
      <c r="D3682" s="57" t="s">
        <v>7406</v>
      </c>
      <c r="E3682" s="53">
        <v>1</v>
      </c>
      <c r="F3682" s="54">
        <v>171091680.317889</v>
      </c>
      <c r="G3682" s="42">
        <f t="shared" si="206"/>
        <v>6580.4492429957309</v>
      </c>
      <c r="H3682" s="43">
        <f t="shared" si="205"/>
        <v>171091680.317889</v>
      </c>
      <c r="I3682" s="57">
        <v>0</v>
      </c>
      <c r="J3682" s="58">
        <v>0</v>
      </c>
      <c r="K3682" s="58">
        <v>0</v>
      </c>
      <c r="L3682" s="57" t="s">
        <v>7420</v>
      </c>
      <c r="M3682" s="57" t="s">
        <v>7417</v>
      </c>
      <c r="N3682" t="s">
        <v>10937</v>
      </c>
      <c r="O3682" s="1" t="s">
        <v>10938</v>
      </c>
      <c r="P3682" s="1"/>
      <c r="T3682" s="2">
        <v>1</v>
      </c>
      <c r="U3682" s="2">
        <f t="shared" si="207"/>
        <v>0</v>
      </c>
    </row>
    <row r="3683" spans="1:21" ht="15" x14ac:dyDescent="0.25">
      <c r="A3683" s="49" t="s">
        <v>7104</v>
      </c>
      <c r="B3683" s="52" t="s">
        <v>7365</v>
      </c>
      <c r="C3683" s="52" t="s">
        <v>7366</v>
      </c>
      <c r="D3683" s="57" t="s">
        <v>7406</v>
      </c>
      <c r="E3683" s="53">
        <v>1</v>
      </c>
      <c r="F3683" s="54">
        <v>134606852.27357399</v>
      </c>
      <c r="G3683" s="42">
        <f t="shared" si="206"/>
        <v>5177.1866259066919</v>
      </c>
      <c r="H3683" s="43">
        <f t="shared" si="205"/>
        <v>134606852.27357399</v>
      </c>
      <c r="I3683" s="57">
        <v>0</v>
      </c>
      <c r="J3683" s="58">
        <v>0</v>
      </c>
      <c r="K3683" s="58">
        <v>0</v>
      </c>
      <c r="L3683" s="57" t="s">
        <v>7419</v>
      </c>
      <c r="M3683" s="57"/>
      <c r="N3683" t="s">
        <v>10939</v>
      </c>
      <c r="O3683" s="1" t="s">
        <v>10938</v>
      </c>
      <c r="P3683" s="1"/>
      <c r="Q3683" s="1"/>
      <c r="R3683" s="1"/>
      <c r="S3683" s="1"/>
      <c r="T3683" s="2">
        <v>1</v>
      </c>
      <c r="U3683" s="2">
        <f t="shared" si="207"/>
        <v>0</v>
      </c>
    </row>
    <row r="3684" spans="1:21" ht="15" x14ac:dyDescent="0.25">
      <c r="A3684" s="49" t="s">
        <v>7104</v>
      </c>
      <c r="B3684" s="52" t="s">
        <v>7367</v>
      </c>
      <c r="C3684" s="52" t="s">
        <v>7368</v>
      </c>
      <c r="D3684" s="57" t="s">
        <v>7406</v>
      </c>
      <c r="E3684" s="53">
        <v>1</v>
      </c>
      <c r="F3684" s="54">
        <v>35975422.656521499</v>
      </c>
      <c r="G3684" s="42">
        <f t="shared" si="206"/>
        <v>1383.6701021739038</v>
      </c>
      <c r="H3684" s="43">
        <f t="shared" si="205"/>
        <v>35975422.656521499</v>
      </c>
      <c r="I3684" s="57">
        <v>0</v>
      </c>
      <c r="J3684" s="58">
        <v>0</v>
      </c>
      <c r="K3684" s="58">
        <v>0</v>
      </c>
      <c r="L3684" s="57" t="s">
        <v>7419</v>
      </c>
      <c r="M3684" s="57"/>
      <c r="N3684" t="s">
        <v>10939</v>
      </c>
      <c r="O3684" s="1" t="s">
        <v>10938</v>
      </c>
      <c r="P3684" s="1"/>
      <c r="Q3684" s="1"/>
      <c r="R3684" s="1"/>
      <c r="S3684" s="1"/>
      <c r="T3684" s="2">
        <v>0</v>
      </c>
      <c r="U3684" s="2">
        <f t="shared" si="207"/>
        <v>1</v>
      </c>
    </row>
    <row r="3685" spans="1:21" ht="15" x14ac:dyDescent="0.25">
      <c r="A3685" s="69" t="s">
        <v>7104</v>
      </c>
      <c r="B3685" s="70" t="s">
        <v>7369</v>
      </c>
      <c r="C3685" s="70" t="s">
        <v>7370</v>
      </c>
      <c r="D3685" s="59" t="s">
        <v>7406</v>
      </c>
      <c r="E3685" s="71">
        <v>1</v>
      </c>
      <c r="F3685" s="72">
        <v>65088300</v>
      </c>
      <c r="G3685" s="67">
        <f t="shared" si="206"/>
        <v>2503.396153846154</v>
      </c>
      <c r="H3685" s="68">
        <f t="shared" si="205"/>
        <v>65088300</v>
      </c>
      <c r="I3685" s="59" t="s">
        <v>7376</v>
      </c>
      <c r="J3685" s="60">
        <v>0</v>
      </c>
      <c r="K3685" s="60">
        <v>0</v>
      </c>
      <c r="L3685" s="59" t="s">
        <v>7419</v>
      </c>
      <c r="M3685" s="59"/>
      <c r="N3685" t="s">
        <v>10939</v>
      </c>
      <c r="O3685" s="1" t="s">
        <v>10938</v>
      </c>
      <c r="P3685" s="1"/>
      <c r="Q3685" s="1"/>
      <c r="R3685" s="1"/>
      <c r="S3685" s="1"/>
      <c r="T3685" s="2">
        <v>1</v>
      </c>
      <c r="U3685" s="2">
        <f t="shared" si="207"/>
        <v>0</v>
      </c>
    </row>
    <row r="3686" spans="1:21" x14ac:dyDescent="0.2">
      <c r="Q3686" s="1"/>
      <c r="R3686" s="1"/>
      <c r="S3686" s="1"/>
    </row>
    <row r="3687" spans="1:21" ht="12" x14ac:dyDescent="0.2">
      <c r="A3687" s="23" t="s">
        <v>7409</v>
      </c>
      <c r="B3687" s="23" t="s">
        <v>7409</v>
      </c>
      <c r="C3687" s="23" t="s">
        <v>7409</v>
      </c>
      <c r="D3687" s="23" t="s">
        <v>7409</v>
      </c>
      <c r="E3687" s="23" t="s">
        <v>7409</v>
      </c>
      <c r="F3687" s="23" t="s">
        <v>7409</v>
      </c>
      <c r="G3687" s="23" t="s">
        <v>7409</v>
      </c>
      <c r="H3687" s="23" t="s">
        <v>7409</v>
      </c>
      <c r="I3687" s="23" t="s">
        <v>7409</v>
      </c>
      <c r="J3687" s="23" t="s">
        <v>7409</v>
      </c>
      <c r="K3687" s="23" t="s">
        <v>7409</v>
      </c>
      <c r="L3687" s="23"/>
      <c r="M3687" s="23"/>
      <c r="Q3687" s="1"/>
      <c r="R3687" s="1"/>
      <c r="S3687" s="1"/>
    </row>
    <row r="3688" spans="1:21" x14ac:dyDescent="0.2">
      <c r="Q3688" s="1"/>
      <c r="R3688" s="1"/>
      <c r="S3688" s="1"/>
    </row>
    <row r="3689" spans="1:21" x14ac:dyDescent="0.2">
      <c r="Q3689" s="1"/>
      <c r="R3689" s="1"/>
      <c r="S3689" s="1"/>
    </row>
  </sheetData>
  <autoFilter ref="A4:U368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C6" sqref="C6"/>
    </sheetView>
  </sheetViews>
  <sheetFormatPr defaultRowHeight="15" x14ac:dyDescent="0.25"/>
  <cols>
    <col min="1" max="1" width="13.140625" bestFit="1" customWidth="1"/>
    <col min="2" max="2" width="18.7109375" style="2" customWidth="1"/>
    <col min="3" max="3" width="30.42578125" style="2" customWidth="1"/>
    <col min="5" max="5" width="16.85546875" bestFit="1" customWidth="1"/>
    <col min="7" max="7" width="13.140625" bestFit="1" customWidth="1"/>
    <col min="8" max="8" width="18.7109375" customWidth="1"/>
    <col min="9" max="9" width="30.42578125" customWidth="1"/>
  </cols>
  <sheetData>
    <row r="1" spans="1:9" x14ac:dyDescent="0.25">
      <c r="B1"/>
      <c r="G1" s="76" t="s">
        <v>7395</v>
      </c>
      <c r="H1" t="s">
        <v>7420</v>
      </c>
      <c r="I1" s="2"/>
    </row>
    <row r="2" spans="1:9" x14ac:dyDescent="0.25">
      <c r="H2" s="2"/>
      <c r="I2" s="2"/>
    </row>
    <row r="3" spans="1:9" x14ac:dyDescent="0.25">
      <c r="A3" s="76" t="s">
        <v>7422</v>
      </c>
      <c r="B3" s="21" t="s">
        <v>10935</v>
      </c>
      <c r="C3" s="21" t="s">
        <v>10936</v>
      </c>
      <c r="E3" t="s">
        <v>10942</v>
      </c>
      <c r="G3" s="76" t="s">
        <v>7422</v>
      </c>
      <c r="H3" s="21" t="s">
        <v>10935</v>
      </c>
      <c r="I3" s="21" t="s">
        <v>10936</v>
      </c>
    </row>
    <row r="4" spans="1:9" x14ac:dyDescent="0.25">
      <c r="A4" s="241" t="s">
        <v>7104</v>
      </c>
      <c r="B4" s="21">
        <v>1469823</v>
      </c>
      <c r="C4" s="21">
        <v>40354450928.063957</v>
      </c>
      <c r="E4" s="2">
        <f>SUMIF('SLM 2024 updated Dec.25'!A:A,A4,'SLM 2024 updated Dec.25'!L:L)</f>
        <v>4770904896.0171747</v>
      </c>
      <c r="G4" s="241" t="s">
        <v>7104</v>
      </c>
      <c r="H4" s="21">
        <v>312727</v>
      </c>
      <c r="I4" s="21">
        <v>5582669077.8949318</v>
      </c>
    </row>
    <row r="5" spans="1:9" x14ac:dyDescent="0.25">
      <c r="A5" s="241" t="s">
        <v>2146</v>
      </c>
      <c r="B5" s="21">
        <v>8953586.2019825783</v>
      </c>
      <c r="C5" s="21">
        <v>22272429038.475739</v>
      </c>
      <c r="E5" s="2">
        <f>SUMIF('SLM 2024 updated Dec.25'!A:A,A5,'SLM 2024 updated Dec.25'!L:L)</f>
        <v>4885148295.6608067</v>
      </c>
      <c r="G5" s="241" t="s">
        <v>2146</v>
      </c>
      <c r="H5" s="21">
        <v>4573264</v>
      </c>
      <c r="I5" s="21">
        <v>9570487668.8719292</v>
      </c>
    </row>
    <row r="6" spans="1:9" x14ac:dyDescent="0.25">
      <c r="A6" s="241" t="s">
        <v>5189</v>
      </c>
      <c r="B6" s="21">
        <v>431983.5</v>
      </c>
      <c r="C6" s="21">
        <v>21009463643.631859</v>
      </c>
      <c r="E6" s="2">
        <f>SUMIF('SLM 2024 updated Dec.25'!A:A,A6,'SLM 2024 updated Dec.25'!L:L)</f>
        <v>26250000</v>
      </c>
      <c r="G6" s="241" t="s">
        <v>5189</v>
      </c>
      <c r="H6" s="21">
        <v>8336</v>
      </c>
      <c r="I6" s="21">
        <v>1221237628.4301951</v>
      </c>
    </row>
    <row r="7" spans="1:9" x14ac:dyDescent="0.25">
      <c r="A7" s="241" t="s">
        <v>5190</v>
      </c>
      <c r="B7" s="21">
        <v>1084</v>
      </c>
      <c r="C7" s="21">
        <v>4809979391.0799999</v>
      </c>
      <c r="E7" s="2">
        <f>SUMIF('SLM 2024 updated Dec.25'!A:A,A7,'SLM 2024 updated Dec.25'!L:L)</f>
        <v>40160000</v>
      </c>
      <c r="G7" s="241" t="s">
        <v>5190</v>
      </c>
      <c r="H7" s="21">
        <v>6</v>
      </c>
      <c r="I7" s="21">
        <v>1108349992.72</v>
      </c>
    </row>
    <row r="8" spans="1:9" x14ac:dyDescent="0.25">
      <c r="A8" s="241" t="s">
        <v>6845</v>
      </c>
      <c r="B8" s="21">
        <v>1339044.1499999999</v>
      </c>
      <c r="C8" s="21">
        <v>10403302047.828426</v>
      </c>
      <c r="E8" s="2">
        <f>SUMIF('SLM 2024 updated Dec.25'!A:A,A8,'SLM 2024 updated Dec.25'!L:L)</f>
        <v>7604681876.013031</v>
      </c>
      <c r="G8" s="241" t="s">
        <v>6845</v>
      </c>
      <c r="H8" s="21">
        <v>1134549.1499999999</v>
      </c>
      <c r="I8" s="21">
        <v>7391455986.3063335</v>
      </c>
    </row>
    <row r="9" spans="1:9" x14ac:dyDescent="0.25">
      <c r="A9" s="241" t="s">
        <v>7423</v>
      </c>
      <c r="B9" s="21"/>
      <c r="C9" s="21"/>
      <c r="E9" s="21">
        <f t="shared" ref="E9" si="0">SUM(E3:E8)</f>
        <v>17327145067.691013</v>
      </c>
      <c r="G9" s="241" t="s">
        <v>7400</v>
      </c>
      <c r="H9" s="21">
        <v>6028882.1500000004</v>
      </c>
      <c r="I9" s="21">
        <v>24874200354.223389</v>
      </c>
    </row>
    <row r="10" spans="1:9" x14ac:dyDescent="0.25">
      <c r="A10" s="241" t="s">
        <v>7400</v>
      </c>
      <c r="B10" s="21">
        <v>12195520.851982579</v>
      </c>
      <c r="C10" s="21">
        <v>98849625049.079987</v>
      </c>
      <c r="E10"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439"/>
  <sheetViews>
    <sheetView zoomScale="85" zoomScaleNormal="85" workbookViewId="0">
      <pane xSplit="3" ySplit="3" topLeftCell="D49" activePane="bottomRight" state="frozen"/>
      <selection pane="topRight" activeCell="D1" sqref="D1"/>
      <selection pane="bottomLeft" activeCell="A4" sqref="A4"/>
      <selection pane="bottomRight" activeCell="R17" sqref="R17"/>
    </sheetView>
  </sheetViews>
  <sheetFormatPr defaultRowHeight="15" outlineLevelCol="1" x14ac:dyDescent="0.25"/>
  <cols>
    <col min="1" max="1" width="9.140625" style="114"/>
    <col min="2" max="2" width="12.7109375" style="115" customWidth="1"/>
    <col min="3" max="3" width="61.5703125" style="114" customWidth="1"/>
    <col min="4" max="4" width="10.140625" style="117" customWidth="1"/>
    <col min="5" max="5" width="17.28515625" style="114" customWidth="1"/>
    <col min="6" max="6" width="14" style="118" customWidth="1"/>
    <col min="7" max="7" width="6.28515625" style="114" bestFit="1" customWidth="1"/>
    <col min="8" max="8" width="12.28515625" style="119" customWidth="1" outlineLevel="1"/>
    <col min="9" max="9" width="19.140625" style="119" hidden="1" customWidth="1" outlineLevel="1"/>
    <col min="10" max="10" width="17.42578125" style="119" customWidth="1" outlineLevel="1"/>
    <col min="11" max="11" width="12.5703125" style="210" customWidth="1" outlineLevel="1"/>
    <col min="12" max="12" width="17.7109375" style="210" customWidth="1" outlineLevel="1"/>
    <col min="13" max="13" width="12.85546875" style="117" customWidth="1" outlineLevel="1"/>
    <col min="14" max="14" width="3.28515625" style="123" bestFit="1" customWidth="1"/>
    <col min="15" max="15" width="13.7109375" hidden="1" customWidth="1"/>
    <col min="16" max="16" width="19.140625" hidden="1" customWidth="1"/>
    <col min="17" max="17" width="13.7109375" customWidth="1"/>
    <col min="18" max="18" width="18" bestFit="1" customWidth="1"/>
    <col min="19" max="19" width="15.28515625" customWidth="1"/>
    <col min="20" max="20" width="18" bestFit="1" customWidth="1"/>
    <col min="21" max="21" width="20.85546875" style="126" customWidth="1"/>
    <col min="22" max="22" width="11.42578125" customWidth="1"/>
    <col min="23" max="23" width="19.85546875" customWidth="1"/>
    <col min="25" max="25" width="12.28515625" style="2" customWidth="1"/>
  </cols>
  <sheetData>
    <row r="1" spans="1:26" ht="18.75" x14ac:dyDescent="0.3">
      <c r="C1" s="116" t="s">
        <v>7446</v>
      </c>
      <c r="E1" s="118"/>
      <c r="I1" s="120"/>
      <c r="K1" s="121" t="s">
        <v>7447</v>
      </c>
      <c r="L1" s="122"/>
      <c r="O1" s="124" t="s">
        <v>7448</v>
      </c>
      <c r="P1" s="124"/>
      <c r="Q1" s="256"/>
      <c r="R1" s="257"/>
      <c r="S1" s="125" t="s">
        <v>7449</v>
      </c>
      <c r="T1" s="125"/>
    </row>
    <row r="2" spans="1:26" ht="30" x14ac:dyDescent="0.25">
      <c r="A2" s="127" t="s">
        <v>0</v>
      </c>
      <c r="B2" s="128" t="s">
        <v>1</v>
      </c>
      <c r="C2" s="129" t="s">
        <v>2</v>
      </c>
      <c r="D2" s="130" t="s">
        <v>7450</v>
      </c>
      <c r="E2" s="131" t="s">
        <v>7451</v>
      </c>
      <c r="F2" s="132" t="s">
        <v>7452</v>
      </c>
      <c r="G2" s="133" t="s">
        <v>7453</v>
      </c>
      <c r="H2" s="134" t="s">
        <v>7454</v>
      </c>
      <c r="I2" s="135" t="s">
        <v>7372</v>
      </c>
      <c r="J2" s="134" t="s">
        <v>7455</v>
      </c>
      <c r="K2" s="136" t="s">
        <v>7456</v>
      </c>
      <c r="L2" s="136" t="s">
        <v>7457</v>
      </c>
      <c r="M2" s="137" t="s">
        <v>7458</v>
      </c>
      <c r="N2" s="123" t="s">
        <v>7459</v>
      </c>
      <c r="O2" s="138" t="s">
        <v>7460</v>
      </c>
      <c r="P2" s="139" t="s">
        <v>7461</v>
      </c>
      <c r="Q2" s="138" t="s">
        <v>7460</v>
      </c>
      <c r="R2" s="139" t="s">
        <v>7461</v>
      </c>
      <c r="S2" s="138" t="s">
        <v>7460</v>
      </c>
      <c r="T2" s="139" t="s">
        <v>7461</v>
      </c>
      <c r="U2" s="140" t="s">
        <v>7414</v>
      </c>
    </row>
    <row r="3" spans="1:26" s="158" customFormat="1" ht="17.25" x14ac:dyDescent="0.4">
      <c r="A3" s="141"/>
      <c r="B3" s="142"/>
      <c r="C3" s="143"/>
      <c r="D3" s="144"/>
      <c r="E3" s="145">
        <f>SUM(E4:E3436)</f>
        <v>94908928035.111404</v>
      </c>
      <c r="F3" s="146"/>
      <c r="G3" s="147"/>
      <c r="H3" s="148"/>
      <c r="I3" s="149"/>
      <c r="J3" s="149"/>
      <c r="K3" s="150"/>
      <c r="L3" s="151">
        <f>SUM(L4:L3436)</f>
        <v>17327145067.690968</v>
      </c>
      <c r="M3" s="152"/>
      <c r="N3" s="153"/>
      <c r="O3" s="154">
        <f t="shared" ref="O3:T3" si="0">SUM(O4:O3436)</f>
        <v>15557574.901899999</v>
      </c>
      <c r="P3" s="155">
        <f t="shared" si="0"/>
        <v>114549774119.21559</v>
      </c>
      <c r="Q3" s="154">
        <f t="shared" si="0"/>
        <v>7827112.2297</v>
      </c>
      <c r="R3" s="156">
        <f t="shared" si="0"/>
        <v>85190233351.036011</v>
      </c>
      <c r="S3" s="156">
        <f t="shared" si="0"/>
        <v>2810813</v>
      </c>
      <c r="T3" s="156">
        <f t="shared" si="0"/>
        <v>12032731307.525951</v>
      </c>
      <c r="U3" s="157"/>
      <c r="Y3" s="159"/>
    </row>
    <row r="4" spans="1:26" x14ac:dyDescent="0.25">
      <c r="A4" s="160" t="s">
        <v>7104</v>
      </c>
      <c r="B4" s="161" t="s">
        <v>6966</v>
      </c>
      <c r="C4" s="160" t="s">
        <v>6967</v>
      </c>
      <c r="D4" s="162">
        <v>26</v>
      </c>
      <c r="E4" s="163">
        <v>58655288.428152002</v>
      </c>
      <c r="F4" s="220">
        <f t="shared" ref="F4:F67" si="1">+E4/D4</f>
        <v>2255972.631852</v>
      </c>
      <c r="G4" s="222"/>
      <c r="H4" s="221" t="s">
        <v>7462</v>
      </c>
      <c r="I4" s="164" t="s">
        <v>7397</v>
      </c>
      <c r="J4" s="164" t="s">
        <v>7463</v>
      </c>
      <c r="K4" s="165">
        <v>0</v>
      </c>
      <c r="L4" s="165">
        <v>0</v>
      </c>
      <c r="M4" s="166">
        <f t="shared" ref="M4:M67" si="2">+L4/E4</f>
        <v>0</v>
      </c>
      <c r="O4" s="73">
        <v>26</v>
      </c>
      <c r="P4" s="73">
        <v>58655288.428152002</v>
      </c>
      <c r="Q4" s="73">
        <v>26</v>
      </c>
      <c r="R4" s="73">
        <v>58655288.428152002</v>
      </c>
      <c r="S4" s="73">
        <f t="shared" ref="S4:T67" si="3">O4-K4-Q4</f>
        <v>0</v>
      </c>
      <c r="T4" s="73">
        <f t="shared" si="3"/>
        <v>0</v>
      </c>
      <c r="U4" s="167" t="s">
        <v>7464</v>
      </c>
      <c r="W4" s="21"/>
      <c r="X4" s="21"/>
      <c r="Y4" s="21"/>
    </row>
    <row r="5" spans="1:26" x14ac:dyDescent="0.25">
      <c r="A5" s="168" t="s">
        <v>7104</v>
      </c>
      <c r="B5" s="169" t="s">
        <v>7465</v>
      </c>
      <c r="C5" s="168" t="s">
        <v>7466</v>
      </c>
      <c r="D5" s="170">
        <v>120</v>
      </c>
      <c r="E5" s="171">
        <v>84446842.50199765</v>
      </c>
      <c r="F5" s="216">
        <f t="shared" si="1"/>
        <v>703723.68751664704</v>
      </c>
      <c r="G5" s="223"/>
      <c r="H5" s="218" t="s">
        <v>7462</v>
      </c>
      <c r="I5" s="120" t="s">
        <v>7397</v>
      </c>
      <c r="J5" s="120" t="s">
        <v>7463</v>
      </c>
      <c r="K5" s="172">
        <v>0</v>
      </c>
      <c r="L5" s="172">
        <v>0</v>
      </c>
      <c r="M5" s="173">
        <f t="shared" si="2"/>
        <v>0</v>
      </c>
      <c r="O5" s="73">
        <v>153</v>
      </c>
      <c r="P5" s="73">
        <v>107669724.190047</v>
      </c>
      <c r="Q5" s="73">
        <v>153</v>
      </c>
      <c r="R5" s="73">
        <v>107669724.190047</v>
      </c>
      <c r="S5" s="73">
        <f t="shared" si="3"/>
        <v>0</v>
      </c>
      <c r="T5" s="73">
        <f t="shared" si="3"/>
        <v>0</v>
      </c>
      <c r="U5" s="167" t="s">
        <v>7467</v>
      </c>
      <c r="W5" s="21"/>
      <c r="X5" s="21"/>
      <c r="Y5" s="21"/>
    </row>
    <row r="6" spans="1:26" x14ac:dyDescent="0.25">
      <c r="A6" s="168" t="s">
        <v>7104</v>
      </c>
      <c r="B6" s="169" t="s">
        <v>7468</v>
      </c>
      <c r="C6" s="168" t="s">
        <v>7469</v>
      </c>
      <c r="D6" s="170">
        <v>1</v>
      </c>
      <c r="E6" s="171">
        <v>603989.42000000004</v>
      </c>
      <c r="F6" s="216">
        <f t="shared" si="1"/>
        <v>603989.42000000004</v>
      </c>
      <c r="G6" s="224"/>
      <c r="H6" s="218" t="s">
        <v>7462</v>
      </c>
      <c r="I6" s="174" t="s">
        <v>7470</v>
      </c>
      <c r="J6" s="120" t="s">
        <v>7471</v>
      </c>
      <c r="K6" s="73">
        <v>0</v>
      </c>
      <c r="L6" s="73">
        <v>0</v>
      </c>
      <c r="M6" s="173">
        <f t="shared" si="2"/>
        <v>0</v>
      </c>
      <c r="O6" s="73">
        <v>1</v>
      </c>
      <c r="P6" s="73">
        <v>603989.42000000004</v>
      </c>
      <c r="Q6" s="73">
        <v>1</v>
      </c>
      <c r="R6" s="73">
        <v>603989.42000000004</v>
      </c>
      <c r="S6" s="73">
        <f t="shared" si="3"/>
        <v>0</v>
      </c>
      <c r="T6" s="73">
        <f t="shared" si="3"/>
        <v>0</v>
      </c>
      <c r="U6" s="167" t="s">
        <v>7467</v>
      </c>
      <c r="W6" s="21"/>
      <c r="X6" s="21"/>
      <c r="Y6" s="21"/>
    </row>
    <row r="7" spans="1:26" x14ac:dyDescent="0.25">
      <c r="A7" s="168" t="s">
        <v>7104</v>
      </c>
      <c r="B7" s="169" t="s">
        <v>7472</v>
      </c>
      <c r="C7" s="168" t="s">
        <v>7473</v>
      </c>
      <c r="D7" s="170">
        <v>2</v>
      </c>
      <c r="E7" s="171">
        <v>1207978.8400000001</v>
      </c>
      <c r="F7" s="216">
        <f t="shared" si="1"/>
        <v>603989.42000000004</v>
      </c>
      <c r="G7" s="224"/>
      <c r="H7" s="218" t="s">
        <v>7462</v>
      </c>
      <c r="I7" s="174" t="s">
        <v>7470</v>
      </c>
      <c r="J7" s="120" t="s">
        <v>7471</v>
      </c>
      <c r="K7" s="73">
        <v>0</v>
      </c>
      <c r="L7" s="73">
        <v>0</v>
      </c>
      <c r="M7" s="173">
        <f t="shared" si="2"/>
        <v>0</v>
      </c>
      <c r="O7" s="73">
        <v>2</v>
      </c>
      <c r="P7" s="73">
        <v>1207978.8400000001</v>
      </c>
      <c r="Q7" s="73">
        <v>2</v>
      </c>
      <c r="R7" s="73">
        <v>1207978.8400000001</v>
      </c>
      <c r="S7" s="73">
        <f t="shared" si="3"/>
        <v>0</v>
      </c>
      <c r="T7" s="73">
        <f t="shared" si="3"/>
        <v>0</v>
      </c>
      <c r="U7" s="167" t="s">
        <v>7467</v>
      </c>
      <c r="W7" s="21"/>
      <c r="X7" s="21"/>
      <c r="Y7" s="21"/>
    </row>
    <row r="8" spans="1:26" x14ac:dyDescent="0.25">
      <c r="A8" s="168" t="s">
        <v>7104</v>
      </c>
      <c r="B8" s="169" t="s">
        <v>7474</v>
      </c>
      <c r="C8" s="168" t="s">
        <v>7475</v>
      </c>
      <c r="D8" s="170">
        <v>16</v>
      </c>
      <c r="E8" s="171">
        <v>9069087.9288960006</v>
      </c>
      <c r="F8" s="216">
        <f t="shared" si="1"/>
        <v>566817.99555600004</v>
      </c>
      <c r="G8" s="224"/>
      <c r="H8" s="218" t="s">
        <v>7462</v>
      </c>
      <c r="I8" s="120" t="s">
        <v>7397</v>
      </c>
      <c r="J8" s="120" t="s">
        <v>7463</v>
      </c>
      <c r="K8" s="172">
        <v>0</v>
      </c>
      <c r="L8" s="172">
        <v>0</v>
      </c>
      <c r="M8" s="173">
        <f t="shared" si="2"/>
        <v>0</v>
      </c>
      <c r="O8" s="73">
        <v>16</v>
      </c>
      <c r="P8" s="73">
        <v>9069087.9288960006</v>
      </c>
      <c r="Q8" s="73">
        <v>16</v>
      </c>
      <c r="R8" s="73">
        <v>9069087.9288960006</v>
      </c>
      <c r="S8" s="73">
        <f t="shared" si="3"/>
        <v>0</v>
      </c>
      <c r="T8" s="73">
        <f t="shared" si="3"/>
        <v>0</v>
      </c>
      <c r="U8" s="167" t="s">
        <v>7467</v>
      </c>
      <c r="W8" s="21"/>
      <c r="X8" s="21"/>
      <c r="Y8" s="21"/>
    </row>
    <row r="9" spans="1:26" x14ac:dyDescent="0.25">
      <c r="A9" s="168" t="s">
        <v>7104</v>
      </c>
      <c r="B9" s="169" t="s">
        <v>7476</v>
      </c>
      <c r="C9" s="168" t="s">
        <v>7477</v>
      </c>
      <c r="D9" s="170">
        <v>23</v>
      </c>
      <c r="E9" s="171">
        <v>11410849.045374</v>
      </c>
      <c r="F9" s="216">
        <f t="shared" si="1"/>
        <v>496123.87153800001</v>
      </c>
      <c r="G9" s="224"/>
      <c r="H9" s="218" t="s">
        <v>7462</v>
      </c>
      <c r="I9" s="120" t="s">
        <v>7397</v>
      </c>
      <c r="J9" s="120" t="s">
        <v>7463</v>
      </c>
      <c r="K9" s="172">
        <v>0</v>
      </c>
      <c r="L9" s="172">
        <v>0</v>
      </c>
      <c r="M9" s="173">
        <f t="shared" si="2"/>
        <v>0</v>
      </c>
      <c r="O9" s="73">
        <v>23</v>
      </c>
      <c r="P9" s="73">
        <v>11410849.045374</v>
      </c>
      <c r="Q9" s="73">
        <v>23</v>
      </c>
      <c r="R9" s="73">
        <v>11410849.045374</v>
      </c>
      <c r="S9" s="73">
        <f t="shared" si="3"/>
        <v>0</v>
      </c>
      <c r="T9" s="73">
        <f t="shared" si="3"/>
        <v>0</v>
      </c>
      <c r="U9" s="167" t="s">
        <v>7467</v>
      </c>
      <c r="W9" s="21"/>
      <c r="X9" s="21"/>
      <c r="Y9" s="21"/>
    </row>
    <row r="10" spans="1:26" x14ac:dyDescent="0.25">
      <c r="A10" s="168" t="s">
        <v>7104</v>
      </c>
      <c r="B10" s="169" t="s">
        <v>7478</v>
      </c>
      <c r="C10" s="168" t="s">
        <v>7479</v>
      </c>
      <c r="D10" s="170">
        <v>106</v>
      </c>
      <c r="E10" s="171">
        <v>52500351.977141999</v>
      </c>
      <c r="F10" s="216">
        <f t="shared" si="1"/>
        <v>495286.33940699999</v>
      </c>
      <c r="G10" s="224"/>
      <c r="H10" s="218" t="s">
        <v>7462</v>
      </c>
      <c r="I10" s="120" t="s">
        <v>7397</v>
      </c>
      <c r="J10" s="120" t="s">
        <v>7463</v>
      </c>
      <c r="K10" s="172">
        <v>0</v>
      </c>
      <c r="L10" s="172">
        <v>0</v>
      </c>
      <c r="M10" s="173">
        <f t="shared" si="2"/>
        <v>0</v>
      </c>
      <c r="O10" s="73">
        <v>106</v>
      </c>
      <c r="P10" s="73">
        <v>52500351.977141999</v>
      </c>
      <c r="Q10" s="73">
        <v>106</v>
      </c>
      <c r="R10" s="73">
        <v>52500351.977141999</v>
      </c>
      <c r="S10" s="73">
        <f t="shared" si="3"/>
        <v>0</v>
      </c>
      <c r="T10" s="73">
        <f t="shared" si="3"/>
        <v>0</v>
      </c>
      <c r="U10" s="167" t="s">
        <v>7467</v>
      </c>
      <c r="W10" s="21"/>
      <c r="X10" s="21"/>
      <c r="Y10" s="21"/>
    </row>
    <row r="11" spans="1:26" x14ac:dyDescent="0.25">
      <c r="A11" s="175" t="s">
        <v>7104</v>
      </c>
      <c r="B11" s="176" t="s">
        <v>6852</v>
      </c>
      <c r="C11" s="168" t="s">
        <v>6853</v>
      </c>
      <c r="D11" s="177">
        <v>72</v>
      </c>
      <c r="E11" s="178">
        <v>30046292.883000001</v>
      </c>
      <c r="F11" s="216">
        <f t="shared" si="1"/>
        <v>417309.62337500002</v>
      </c>
      <c r="G11" s="224"/>
      <c r="H11" s="218" t="s">
        <v>7462</v>
      </c>
      <c r="I11" s="179" t="s">
        <v>7381</v>
      </c>
      <c r="J11" s="120" t="s">
        <v>7480</v>
      </c>
      <c r="K11" s="73">
        <f>D11</f>
        <v>72</v>
      </c>
      <c r="L11" s="73">
        <f>E11</f>
        <v>30046292.883000001</v>
      </c>
      <c r="M11" s="180">
        <f t="shared" si="2"/>
        <v>1</v>
      </c>
      <c r="O11" s="73">
        <v>72</v>
      </c>
      <c r="P11" s="73">
        <v>30046292.883000001</v>
      </c>
      <c r="Q11" s="73">
        <v>0</v>
      </c>
      <c r="R11" s="73">
        <v>0</v>
      </c>
      <c r="S11" s="73">
        <f t="shared" si="3"/>
        <v>0</v>
      </c>
      <c r="T11" s="73">
        <f t="shared" si="3"/>
        <v>0</v>
      </c>
      <c r="U11" s="167" t="s">
        <v>7481</v>
      </c>
      <c r="W11" s="21"/>
      <c r="X11" s="21"/>
      <c r="Y11" s="21"/>
    </row>
    <row r="12" spans="1:26" x14ac:dyDescent="0.25">
      <c r="A12" s="168" t="s">
        <v>7104</v>
      </c>
      <c r="B12" s="169" t="s">
        <v>7482</v>
      </c>
      <c r="C12" s="168" t="s">
        <v>7483</v>
      </c>
      <c r="D12" s="170">
        <v>359</v>
      </c>
      <c r="E12" s="171">
        <v>137132258.91328499</v>
      </c>
      <c r="F12" s="216">
        <f t="shared" si="1"/>
        <v>381984.00811499998</v>
      </c>
      <c r="G12" s="224"/>
      <c r="H12" s="218" t="s">
        <v>7462</v>
      </c>
      <c r="I12" s="120" t="s">
        <v>7397</v>
      </c>
      <c r="J12" s="120" t="s">
        <v>7463</v>
      </c>
      <c r="K12" s="172">
        <v>0</v>
      </c>
      <c r="L12" s="172">
        <v>0</v>
      </c>
      <c r="M12" s="173">
        <f t="shared" si="2"/>
        <v>0</v>
      </c>
      <c r="O12" s="73">
        <v>359</v>
      </c>
      <c r="P12" s="73">
        <v>137132258.91328499</v>
      </c>
      <c r="Q12" s="73">
        <v>359</v>
      </c>
      <c r="R12" s="73">
        <v>137132258.91328499</v>
      </c>
      <c r="S12" s="73">
        <f t="shared" si="3"/>
        <v>0</v>
      </c>
      <c r="T12" s="73">
        <f t="shared" si="3"/>
        <v>0</v>
      </c>
      <c r="U12" s="167" t="s">
        <v>7467</v>
      </c>
      <c r="W12" s="21"/>
      <c r="X12" s="21"/>
      <c r="Y12" s="21"/>
    </row>
    <row r="13" spans="1:26" s="182" customFormat="1" x14ac:dyDescent="0.25">
      <c r="A13" s="168" t="s">
        <v>7104</v>
      </c>
      <c r="B13" s="169" t="s">
        <v>7484</v>
      </c>
      <c r="C13" s="168" t="s">
        <v>7485</v>
      </c>
      <c r="D13" s="170">
        <v>97</v>
      </c>
      <c r="E13" s="171">
        <v>32672241.768034004</v>
      </c>
      <c r="F13" s="216">
        <f t="shared" si="1"/>
        <v>336827.23472200002</v>
      </c>
      <c r="G13" s="224"/>
      <c r="H13" s="218" t="s">
        <v>7462</v>
      </c>
      <c r="I13" s="120" t="s">
        <v>7397</v>
      </c>
      <c r="J13" s="120" t="s">
        <v>7463</v>
      </c>
      <c r="K13" s="172">
        <v>0</v>
      </c>
      <c r="L13" s="172">
        <v>0</v>
      </c>
      <c r="M13" s="173">
        <f t="shared" si="2"/>
        <v>0</v>
      </c>
      <c r="N13" s="181"/>
      <c r="O13" s="73">
        <v>97</v>
      </c>
      <c r="P13" s="73">
        <v>32672241.768034004</v>
      </c>
      <c r="Q13" s="73">
        <v>97</v>
      </c>
      <c r="R13" s="73">
        <v>32672241.768034004</v>
      </c>
      <c r="S13" s="73">
        <f t="shared" si="3"/>
        <v>0</v>
      </c>
      <c r="T13" s="73">
        <f t="shared" si="3"/>
        <v>0</v>
      </c>
      <c r="U13" s="167" t="s">
        <v>7467</v>
      </c>
      <c r="V13"/>
      <c r="W13" s="21"/>
      <c r="X13" s="21"/>
      <c r="Y13" s="21"/>
      <c r="Z13"/>
    </row>
    <row r="14" spans="1:26" x14ac:dyDescent="0.25">
      <c r="A14" s="168" t="s">
        <v>7104</v>
      </c>
      <c r="B14" s="169" t="s">
        <v>7486</v>
      </c>
      <c r="C14" s="168" t="s">
        <v>7487</v>
      </c>
      <c r="D14" s="170">
        <v>97</v>
      </c>
      <c r="E14" s="171">
        <v>32672241.768034004</v>
      </c>
      <c r="F14" s="216">
        <f t="shared" si="1"/>
        <v>336827.23472200002</v>
      </c>
      <c r="G14" s="224"/>
      <c r="H14" s="218" t="s">
        <v>7462</v>
      </c>
      <c r="I14" s="120" t="s">
        <v>7397</v>
      </c>
      <c r="J14" s="120" t="s">
        <v>7463</v>
      </c>
      <c r="K14" s="172">
        <v>0</v>
      </c>
      <c r="L14" s="172">
        <v>0</v>
      </c>
      <c r="M14" s="173">
        <f t="shared" si="2"/>
        <v>0</v>
      </c>
      <c r="O14" s="73">
        <v>97</v>
      </c>
      <c r="P14" s="73">
        <v>32672241.768034004</v>
      </c>
      <c r="Q14" s="73">
        <v>97</v>
      </c>
      <c r="R14" s="73">
        <v>32672241.768034004</v>
      </c>
      <c r="S14" s="73">
        <f t="shared" si="3"/>
        <v>0</v>
      </c>
      <c r="T14" s="73">
        <f t="shared" si="3"/>
        <v>0</v>
      </c>
      <c r="U14" s="167" t="s">
        <v>7467</v>
      </c>
      <c r="W14" s="21"/>
      <c r="X14" s="21"/>
      <c r="Y14" s="21"/>
    </row>
    <row r="15" spans="1:26" s="182" customFormat="1" x14ac:dyDescent="0.25">
      <c r="A15" s="168" t="s">
        <v>7104</v>
      </c>
      <c r="B15" s="169" t="s">
        <v>7488</v>
      </c>
      <c r="C15" s="168" t="s">
        <v>7489</v>
      </c>
      <c r="D15" s="170">
        <v>6</v>
      </c>
      <c r="E15" s="171">
        <v>1882765.9699980002</v>
      </c>
      <c r="F15" s="216">
        <f t="shared" si="1"/>
        <v>313794.32833300001</v>
      </c>
      <c r="G15" s="224"/>
      <c r="H15" s="218" t="s">
        <v>7462</v>
      </c>
      <c r="I15" s="120" t="s">
        <v>7397</v>
      </c>
      <c r="J15" s="120" t="s">
        <v>7463</v>
      </c>
      <c r="K15" s="172"/>
      <c r="L15" s="172"/>
      <c r="M15" s="173">
        <f t="shared" si="2"/>
        <v>0</v>
      </c>
      <c r="N15" s="181"/>
      <c r="O15" s="73">
        <v>6</v>
      </c>
      <c r="P15" s="73">
        <v>1882765.9699980002</v>
      </c>
      <c r="Q15" s="73">
        <v>6</v>
      </c>
      <c r="R15" s="73">
        <v>1882765.9699980002</v>
      </c>
      <c r="S15" s="73">
        <f t="shared" si="3"/>
        <v>0</v>
      </c>
      <c r="T15" s="73">
        <f t="shared" si="3"/>
        <v>0</v>
      </c>
      <c r="U15" s="167" t="s">
        <v>7467</v>
      </c>
      <c r="V15"/>
      <c r="W15" s="21"/>
      <c r="X15" s="21"/>
      <c r="Y15" s="21"/>
      <c r="Z15"/>
    </row>
    <row r="16" spans="1:26" x14ac:dyDescent="0.25">
      <c r="A16" s="175" t="s">
        <v>7104</v>
      </c>
      <c r="B16" s="176" t="s">
        <v>7229</v>
      </c>
      <c r="C16" s="168" t="s">
        <v>7230</v>
      </c>
      <c r="D16" s="177">
        <v>220</v>
      </c>
      <c r="E16" s="178">
        <v>51958758.340060003</v>
      </c>
      <c r="F16" s="216">
        <f t="shared" si="1"/>
        <v>236176.17427300001</v>
      </c>
      <c r="G16" s="224"/>
      <c r="H16" s="218" t="s">
        <v>7462</v>
      </c>
      <c r="I16" s="179" t="s">
        <v>7381</v>
      </c>
      <c r="J16" s="120" t="s">
        <v>7480</v>
      </c>
      <c r="K16" s="73">
        <v>220</v>
      </c>
      <c r="L16" s="73">
        <v>51958758.340060003</v>
      </c>
      <c r="M16" s="180">
        <f t="shared" si="2"/>
        <v>1</v>
      </c>
      <c r="O16" s="73">
        <v>220</v>
      </c>
      <c r="P16" s="73">
        <v>51958758.340060003</v>
      </c>
      <c r="Q16" s="73">
        <v>0</v>
      </c>
      <c r="R16" s="73">
        <v>0</v>
      </c>
      <c r="S16" s="73">
        <f t="shared" si="3"/>
        <v>0</v>
      </c>
      <c r="T16" s="73">
        <f t="shared" si="3"/>
        <v>0</v>
      </c>
      <c r="U16" s="167" t="s">
        <v>7481</v>
      </c>
      <c r="W16" s="21"/>
      <c r="X16" s="21"/>
      <c r="Y16" s="21"/>
    </row>
    <row r="17" spans="1:25" x14ac:dyDescent="0.25">
      <c r="A17" s="168" t="s">
        <v>7104</v>
      </c>
      <c r="B17" s="169" t="s">
        <v>7490</v>
      </c>
      <c r="C17" s="168" t="s">
        <v>7491</v>
      </c>
      <c r="D17" s="170">
        <v>48</v>
      </c>
      <c r="E17" s="171">
        <v>11046054.484511999</v>
      </c>
      <c r="F17" s="216">
        <f t="shared" si="1"/>
        <v>230126.135094</v>
      </c>
      <c r="G17" s="224"/>
      <c r="H17" s="218" t="s">
        <v>7462</v>
      </c>
      <c r="I17" s="120" t="s">
        <v>7397</v>
      </c>
      <c r="J17" s="120" t="s">
        <v>7463</v>
      </c>
      <c r="K17" s="172">
        <v>0</v>
      </c>
      <c r="L17" s="172">
        <v>0</v>
      </c>
      <c r="M17" s="173">
        <f t="shared" si="2"/>
        <v>0</v>
      </c>
      <c r="O17" s="73">
        <v>48</v>
      </c>
      <c r="P17" s="73">
        <v>11046054.484511999</v>
      </c>
      <c r="Q17" s="73">
        <v>48</v>
      </c>
      <c r="R17" s="73">
        <v>11046054.484511999</v>
      </c>
      <c r="S17" s="73">
        <f t="shared" si="3"/>
        <v>0</v>
      </c>
      <c r="T17" s="73">
        <f t="shared" si="3"/>
        <v>0</v>
      </c>
      <c r="U17" s="167" t="s">
        <v>7467</v>
      </c>
      <c r="W17" s="21"/>
      <c r="X17" s="21"/>
      <c r="Y17" s="21"/>
    </row>
    <row r="18" spans="1:25" x14ac:dyDescent="0.25">
      <c r="A18" s="168" t="s">
        <v>7104</v>
      </c>
      <c r="B18" s="169" t="s">
        <v>7492</v>
      </c>
      <c r="C18" s="168" t="s">
        <v>7493</v>
      </c>
      <c r="D18" s="170">
        <v>178</v>
      </c>
      <c r="E18" s="171">
        <v>37894004.504923999</v>
      </c>
      <c r="F18" s="216">
        <f t="shared" si="1"/>
        <v>212887.66575799999</v>
      </c>
      <c r="G18" s="224"/>
      <c r="H18" s="218" t="s">
        <v>7462</v>
      </c>
      <c r="I18" s="120" t="s">
        <v>7397</v>
      </c>
      <c r="J18" s="120" t="s">
        <v>7463</v>
      </c>
      <c r="K18" s="172">
        <v>0</v>
      </c>
      <c r="L18" s="172">
        <v>0</v>
      </c>
      <c r="M18" s="173">
        <f t="shared" si="2"/>
        <v>0</v>
      </c>
      <c r="O18" s="73">
        <v>178</v>
      </c>
      <c r="P18" s="73">
        <v>37894004.504923999</v>
      </c>
      <c r="Q18" s="73">
        <v>178</v>
      </c>
      <c r="R18" s="73">
        <v>37894004.504923999</v>
      </c>
      <c r="S18" s="73">
        <f t="shared" si="3"/>
        <v>0</v>
      </c>
      <c r="T18" s="73">
        <f t="shared" si="3"/>
        <v>0</v>
      </c>
      <c r="U18" s="167" t="s">
        <v>7467</v>
      </c>
      <c r="W18" s="21"/>
      <c r="X18" s="21"/>
      <c r="Y18" s="21"/>
    </row>
    <row r="19" spans="1:25" x14ac:dyDescent="0.25">
      <c r="A19" s="168" t="s">
        <v>7104</v>
      </c>
      <c r="B19" s="169" t="s">
        <v>7494</v>
      </c>
      <c r="C19" s="168" t="s">
        <v>7495</v>
      </c>
      <c r="D19" s="170">
        <v>78</v>
      </c>
      <c r="E19" s="171">
        <v>15542025.567588001</v>
      </c>
      <c r="F19" s="216">
        <f t="shared" si="1"/>
        <v>199256.73804600001</v>
      </c>
      <c r="G19" s="224"/>
      <c r="H19" s="218" t="s">
        <v>7462</v>
      </c>
      <c r="I19" s="120" t="s">
        <v>7397</v>
      </c>
      <c r="J19" s="120" t="s">
        <v>7463</v>
      </c>
      <c r="K19" s="172">
        <v>0</v>
      </c>
      <c r="L19" s="172">
        <v>0</v>
      </c>
      <c r="M19" s="173">
        <f t="shared" si="2"/>
        <v>0</v>
      </c>
      <c r="O19" s="73">
        <v>78</v>
      </c>
      <c r="P19" s="73">
        <v>15542025.567588001</v>
      </c>
      <c r="Q19" s="73">
        <v>78</v>
      </c>
      <c r="R19" s="73">
        <v>15542025.567588001</v>
      </c>
      <c r="S19" s="73">
        <f t="shared" si="3"/>
        <v>0</v>
      </c>
      <c r="T19" s="73">
        <f t="shared" si="3"/>
        <v>0</v>
      </c>
      <c r="U19" s="167" t="s">
        <v>7467</v>
      </c>
      <c r="W19" s="21"/>
      <c r="X19" s="21"/>
      <c r="Y19" s="21"/>
    </row>
    <row r="20" spans="1:25" x14ac:dyDescent="0.25">
      <c r="A20" s="168" t="s">
        <v>7104</v>
      </c>
      <c r="B20" s="169" t="s">
        <v>7496</v>
      </c>
      <c r="C20" s="168" t="s">
        <v>7497</v>
      </c>
      <c r="D20" s="170">
        <v>88</v>
      </c>
      <c r="E20" s="171">
        <v>16109462.31268</v>
      </c>
      <c r="F20" s="216">
        <f t="shared" si="1"/>
        <v>183062.071735</v>
      </c>
      <c r="G20" s="224"/>
      <c r="H20" s="218" t="s">
        <v>7462</v>
      </c>
      <c r="I20" s="120" t="s">
        <v>7397</v>
      </c>
      <c r="J20" s="120" t="s">
        <v>7463</v>
      </c>
      <c r="K20" s="172">
        <v>0</v>
      </c>
      <c r="L20" s="172">
        <v>0</v>
      </c>
      <c r="M20" s="173">
        <f t="shared" si="2"/>
        <v>0</v>
      </c>
      <c r="O20" s="73">
        <v>88</v>
      </c>
      <c r="P20" s="73">
        <v>16109462.31268</v>
      </c>
      <c r="Q20" s="73">
        <v>88</v>
      </c>
      <c r="R20" s="73">
        <v>16109462.31268</v>
      </c>
      <c r="S20" s="73">
        <f t="shared" si="3"/>
        <v>0</v>
      </c>
      <c r="T20" s="73">
        <f t="shared" si="3"/>
        <v>0</v>
      </c>
      <c r="U20" s="167" t="s">
        <v>7467</v>
      </c>
      <c r="W20" s="21"/>
      <c r="X20" s="21"/>
      <c r="Y20" s="21"/>
    </row>
    <row r="21" spans="1:25" x14ac:dyDescent="0.25">
      <c r="A21" s="168" t="s">
        <v>7104</v>
      </c>
      <c r="B21" s="169" t="s">
        <v>7498</v>
      </c>
      <c r="C21" s="168" t="s">
        <v>7499</v>
      </c>
      <c r="D21" s="170">
        <v>81</v>
      </c>
      <c r="E21" s="171">
        <v>13645344.204036001</v>
      </c>
      <c r="F21" s="216">
        <f t="shared" si="1"/>
        <v>168461.039556</v>
      </c>
      <c r="G21" s="224"/>
      <c r="H21" s="218" t="s">
        <v>7462</v>
      </c>
      <c r="I21" s="120" t="s">
        <v>7397</v>
      </c>
      <c r="J21" s="120" t="s">
        <v>7463</v>
      </c>
      <c r="K21" s="172"/>
      <c r="L21" s="172"/>
      <c r="M21" s="173">
        <f t="shared" si="2"/>
        <v>0</v>
      </c>
      <c r="O21" s="73">
        <v>81</v>
      </c>
      <c r="P21" s="73">
        <v>13645344.204036001</v>
      </c>
      <c r="Q21" s="73">
        <v>81</v>
      </c>
      <c r="R21" s="73">
        <v>13645344.204036001</v>
      </c>
      <c r="S21" s="73">
        <f t="shared" si="3"/>
        <v>0</v>
      </c>
      <c r="T21" s="73">
        <f t="shared" si="3"/>
        <v>0</v>
      </c>
      <c r="U21" s="167" t="s">
        <v>7467</v>
      </c>
      <c r="W21" s="21"/>
      <c r="X21" s="21"/>
      <c r="Y21" s="21"/>
    </row>
    <row r="22" spans="1:25" x14ac:dyDescent="0.25">
      <c r="A22" s="168" t="s">
        <v>7104</v>
      </c>
      <c r="B22" s="169" t="s">
        <v>7243</v>
      </c>
      <c r="C22" s="168" t="s">
        <v>7244</v>
      </c>
      <c r="D22" s="170">
        <v>4.2472055169814631</v>
      </c>
      <c r="E22" s="171">
        <v>703523.43255544</v>
      </c>
      <c r="F22" s="216">
        <f t="shared" si="1"/>
        <v>165643.84034221212</v>
      </c>
      <c r="G22" s="224"/>
      <c r="H22" s="218" t="s">
        <v>7462</v>
      </c>
      <c r="I22" s="120" t="s">
        <v>7397</v>
      </c>
      <c r="J22" s="120" t="s">
        <v>7463</v>
      </c>
      <c r="K22" s="172"/>
      <c r="L22" s="172"/>
      <c r="M22" s="173">
        <f t="shared" si="2"/>
        <v>0</v>
      </c>
      <c r="O22" s="73">
        <v>144</v>
      </c>
      <c r="P22" s="73">
        <v>23852713.009278543</v>
      </c>
      <c r="Q22" s="73">
        <v>144</v>
      </c>
      <c r="R22" s="73">
        <v>23852713.009278543</v>
      </c>
      <c r="S22" s="73">
        <f t="shared" si="3"/>
        <v>0</v>
      </c>
      <c r="T22" s="73">
        <f t="shared" si="3"/>
        <v>0</v>
      </c>
      <c r="U22" s="167" t="s">
        <v>7464</v>
      </c>
      <c r="W22" s="21"/>
      <c r="X22" s="21"/>
      <c r="Y22" s="21"/>
    </row>
    <row r="23" spans="1:25" x14ac:dyDescent="0.25">
      <c r="A23" s="168" t="s">
        <v>7104</v>
      </c>
      <c r="B23" s="169" t="s">
        <v>7500</v>
      </c>
      <c r="C23" s="168" t="s">
        <v>7501</v>
      </c>
      <c r="D23" s="170">
        <v>90</v>
      </c>
      <c r="E23" s="171">
        <v>14898139.668</v>
      </c>
      <c r="F23" s="216">
        <f t="shared" si="1"/>
        <v>165534.88519999999</v>
      </c>
      <c r="G23" s="224"/>
      <c r="H23" s="218" t="s">
        <v>7462</v>
      </c>
      <c r="I23" s="120" t="s">
        <v>7397</v>
      </c>
      <c r="J23" s="120" t="s">
        <v>7463</v>
      </c>
      <c r="K23" s="172">
        <v>0</v>
      </c>
      <c r="L23" s="172">
        <v>0</v>
      </c>
      <c r="M23" s="173">
        <f t="shared" si="2"/>
        <v>0</v>
      </c>
      <c r="O23" s="73">
        <v>90</v>
      </c>
      <c r="P23" s="73">
        <v>14898139.668</v>
      </c>
      <c r="Q23" s="73">
        <v>90</v>
      </c>
      <c r="R23" s="73">
        <v>14898139.668</v>
      </c>
      <c r="S23" s="73">
        <f t="shared" si="3"/>
        <v>0</v>
      </c>
      <c r="T23" s="73">
        <f t="shared" si="3"/>
        <v>0</v>
      </c>
      <c r="U23" s="167" t="s">
        <v>7467</v>
      </c>
      <c r="W23" s="21"/>
      <c r="X23" s="21"/>
      <c r="Y23" s="21"/>
    </row>
    <row r="24" spans="1:25" x14ac:dyDescent="0.25">
      <c r="A24" s="168" t="s">
        <v>7104</v>
      </c>
      <c r="B24" s="169" t="s">
        <v>6996</v>
      </c>
      <c r="C24" s="168" t="s">
        <v>6997</v>
      </c>
      <c r="D24" s="170">
        <v>156</v>
      </c>
      <c r="E24" s="171">
        <v>25658409.730044</v>
      </c>
      <c r="F24" s="216">
        <f t="shared" si="1"/>
        <v>164476.985449</v>
      </c>
      <c r="G24" s="224"/>
      <c r="H24" s="218" t="s">
        <v>7462</v>
      </c>
      <c r="I24" s="120" t="s">
        <v>7397</v>
      </c>
      <c r="J24" s="120" t="s">
        <v>7463</v>
      </c>
      <c r="K24" s="172">
        <v>0</v>
      </c>
      <c r="L24" s="172">
        <v>0</v>
      </c>
      <c r="M24" s="173">
        <f t="shared" si="2"/>
        <v>0</v>
      </c>
      <c r="O24" s="73">
        <v>156</v>
      </c>
      <c r="P24" s="73">
        <v>25658409.730044</v>
      </c>
      <c r="Q24" s="73">
        <v>0</v>
      </c>
      <c r="R24" s="73">
        <v>0</v>
      </c>
      <c r="S24" s="73">
        <f t="shared" si="3"/>
        <v>156</v>
      </c>
      <c r="T24" s="73">
        <f t="shared" si="3"/>
        <v>25658409.730044</v>
      </c>
      <c r="U24" s="167" t="s">
        <v>7502</v>
      </c>
      <c r="W24" s="21"/>
      <c r="X24" s="21"/>
      <c r="Y24" s="21"/>
    </row>
    <row r="25" spans="1:25" x14ac:dyDescent="0.25">
      <c r="A25" s="168" t="s">
        <v>7104</v>
      </c>
      <c r="B25" s="169" t="s">
        <v>7010</v>
      </c>
      <c r="C25" s="168" t="s">
        <v>7011</v>
      </c>
      <c r="D25" s="170">
        <v>51</v>
      </c>
      <c r="E25" s="171">
        <v>8223562.5999899991</v>
      </c>
      <c r="F25" s="216">
        <f t="shared" si="1"/>
        <v>161246.32548999999</v>
      </c>
      <c r="G25" s="224"/>
      <c r="H25" s="218" t="s">
        <v>7462</v>
      </c>
      <c r="I25" s="120" t="s">
        <v>7397</v>
      </c>
      <c r="J25" s="120" t="s">
        <v>7463</v>
      </c>
      <c r="K25" s="172">
        <v>0</v>
      </c>
      <c r="L25" s="172">
        <v>0</v>
      </c>
      <c r="M25" s="173">
        <f t="shared" si="2"/>
        <v>0</v>
      </c>
      <c r="O25" s="73">
        <v>51</v>
      </c>
      <c r="P25" s="73">
        <v>8223562.5999899991</v>
      </c>
      <c r="Q25" s="73">
        <v>0</v>
      </c>
      <c r="R25" s="73">
        <v>0</v>
      </c>
      <c r="S25" s="73">
        <f t="shared" si="3"/>
        <v>51</v>
      </c>
      <c r="T25" s="73">
        <f t="shared" si="3"/>
        <v>8223562.5999899991</v>
      </c>
      <c r="U25" s="167" t="s">
        <v>7502</v>
      </c>
      <c r="W25" s="21"/>
      <c r="X25" s="21"/>
      <c r="Y25" s="21"/>
    </row>
    <row r="26" spans="1:25" x14ac:dyDescent="0.25">
      <c r="A26" s="168" t="s">
        <v>7104</v>
      </c>
      <c r="B26" s="169" t="s">
        <v>7503</v>
      </c>
      <c r="C26" s="168" t="s">
        <v>7504</v>
      </c>
      <c r="D26" s="170">
        <v>85</v>
      </c>
      <c r="E26" s="171">
        <v>13370581.88628</v>
      </c>
      <c r="F26" s="216">
        <f t="shared" si="1"/>
        <v>157300.963368</v>
      </c>
      <c r="G26" s="224"/>
      <c r="H26" s="218" t="s">
        <v>7462</v>
      </c>
      <c r="I26" s="120" t="s">
        <v>7397</v>
      </c>
      <c r="J26" s="120" t="s">
        <v>7463</v>
      </c>
      <c r="K26" s="172">
        <v>0</v>
      </c>
      <c r="L26" s="172">
        <v>0</v>
      </c>
      <c r="M26" s="173">
        <f t="shared" si="2"/>
        <v>0</v>
      </c>
      <c r="O26" s="73">
        <v>85</v>
      </c>
      <c r="P26" s="73">
        <v>13370581.88628</v>
      </c>
      <c r="Q26" s="73">
        <v>85</v>
      </c>
      <c r="R26" s="73">
        <v>13370581.88628</v>
      </c>
      <c r="S26" s="73">
        <f t="shared" si="3"/>
        <v>0</v>
      </c>
      <c r="T26" s="73">
        <f t="shared" si="3"/>
        <v>0</v>
      </c>
      <c r="U26" s="167" t="s">
        <v>7467</v>
      </c>
      <c r="W26" s="21"/>
      <c r="X26" s="21"/>
      <c r="Y26" s="21"/>
    </row>
    <row r="27" spans="1:25" x14ac:dyDescent="0.25">
      <c r="A27" s="168" t="s">
        <v>7104</v>
      </c>
      <c r="B27" s="169" t="s">
        <v>7505</v>
      </c>
      <c r="C27" s="168" t="s">
        <v>7506</v>
      </c>
      <c r="D27" s="170">
        <v>60</v>
      </c>
      <c r="E27" s="171">
        <v>9325947.0700199995</v>
      </c>
      <c r="F27" s="216">
        <f t="shared" si="1"/>
        <v>155432.45116699999</v>
      </c>
      <c r="G27" s="224"/>
      <c r="H27" s="218" t="s">
        <v>7462</v>
      </c>
      <c r="I27" s="120" t="s">
        <v>7397</v>
      </c>
      <c r="J27" s="120" t="s">
        <v>7463</v>
      </c>
      <c r="K27" s="172">
        <v>0</v>
      </c>
      <c r="L27" s="172">
        <v>0</v>
      </c>
      <c r="M27" s="173">
        <f t="shared" si="2"/>
        <v>0</v>
      </c>
      <c r="O27" s="73">
        <v>60</v>
      </c>
      <c r="P27" s="73">
        <v>9325947.0700199995</v>
      </c>
      <c r="Q27" s="73">
        <v>60</v>
      </c>
      <c r="R27" s="73">
        <v>9325947.0700199995</v>
      </c>
      <c r="S27" s="73">
        <f t="shared" si="3"/>
        <v>0</v>
      </c>
      <c r="T27" s="73">
        <f t="shared" si="3"/>
        <v>0</v>
      </c>
      <c r="U27" s="167" t="s">
        <v>7467</v>
      </c>
      <c r="W27" s="21"/>
      <c r="X27" s="21"/>
      <c r="Y27" s="21"/>
    </row>
    <row r="28" spans="1:25" x14ac:dyDescent="0.25">
      <c r="A28" s="175" t="s">
        <v>7104</v>
      </c>
      <c r="B28" s="176" t="s">
        <v>7225</v>
      </c>
      <c r="C28" s="168" t="s">
        <v>7226</v>
      </c>
      <c r="D28" s="177">
        <v>636</v>
      </c>
      <c r="E28" s="178">
        <v>92683686.340427995</v>
      </c>
      <c r="F28" s="216">
        <f t="shared" si="1"/>
        <v>145729.06657299999</v>
      </c>
      <c r="G28" s="224"/>
      <c r="H28" s="218" t="s">
        <v>7462</v>
      </c>
      <c r="I28" s="179" t="s">
        <v>7381</v>
      </c>
      <c r="J28" s="120" t="s">
        <v>7480</v>
      </c>
      <c r="K28" s="73">
        <f>+D28</f>
        <v>636</v>
      </c>
      <c r="L28" s="73">
        <f>+E28</f>
        <v>92683686.340427995</v>
      </c>
      <c r="M28" s="180">
        <f t="shared" si="2"/>
        <v>1</v>
      </c>
      <c r="O28" s="73">
        <v>636</v>
      </c>
      <c r="P28" s="73">
        <v>92683686.340427995</v>
      </c>
      <c r="Q28" s="73">
        <v>0</v>
      </c>
      <c r="R28" s="73">
        <v>0</v>
      </c>
      <c r="S28" s="73">
        <f t="shared" si="3"/>
        <v>0</v>
      </c>
      <c r="T28" s="73">
        <f t="shared" si="3"/>
        <v>0</v>
      </c>
      <c r="U28" s="167" t="s">
        <v>7481</v>
      </c>
      <c r="W28" s="21"/>
      <c r="X28" s="21"/>
      <c r="Y28" s="21"/>
    </row>
    <row r="29" spans="1:25" x14ac:dyDescent="0.25">
      <c r="A29" s="168" t="s">
        <v>7104</v>
      </c>
      <c r="B29" s="169" t="s">
        <v>7507</v>
      </c>
      <c r="C29" s="168" t="s">
        <v>7508</v>
      </c>
      <c r="D29" s="170">
        <v>160</v>
      </c>
      <c r="E29" s="171">
        <v>22938398.890080001</v>
      </c>
      <c r="F29" s="216">
        <f t="shared" si="1"/>
        <v>143364.993063</v>
      </c>
      <c r="G29" s="224"/>
      <c r="H29" s="218" t="s">
        <v>7462</v>
      </c>
      <c r="I29" s="120" t="s">
        <v>7397</v>
      </c>
      <c r="J29" s="120" t="s">
        <v>7463</v>
      </c>
      <c r="K29" s="172">
        <v>0</v>
      </c>
      <c r="L29" s="172">
        <v>0</v>
      </c>
      <c r="M29" s="173">
        <f t="shared" si="2"/>
        <v>0</v>
      </c>
      <c r="O29" s="73">
        <v>160</v>
      </c>
      <c r="P29" s="73">
        <v>22938398.890080001</v>
      </c>
      <c r="Q29" s="73">
        <v>160</v>
      </c>
      <c r="R29" s="73">
        <v>22938398.890080001</v>
      </c>
      <c r="S29" s="73">
        <f t="shared" si="3"/>
        <v>0</v>
      </c>
      <c r="T29" s="73">
        <f t="shared" si="3"/>
        <v>0</v>
      </c>
      <c r="U29" s="167" t="s">
        <v>7467</v>
      </c>
      <c r="W29" s="21"/>
      <c r="X29" s="21"/>
      <c r="Y29" s="21"/>
    </row>
    <row r="30" spans="1:25" x14ac:dyDescent="0.25">
      <c r="A30" s="168" t="s">
        <v>7104</v>
      </c>
      <c r="B30" s="169" t="s">
        <v>7509</v>
      </c>
      <c r="C30" s="168" t="s">
        <v>7510</v>
      </c>
      <c r="D30" s="170">
        <v>365</v>
      </c>
      <c r="E30" s="171">
        <v>51357507.470069997</v>
      </c>
      <c r="F30" s="216">
        <f t="shared" si="1"/>
        <v>140705.49991799999</v>
      </c>
      <c r="G30" s="224"/>
      <c r="H30" s="218" t="s">
        <v>7462</v>
      </c>
      <c r="I30" s="120" t="s">
        <v>7397</v>
      </c>
      <c r="J30" s="120" t="s">
        <v>7463</v>
      </c>
      <c r="K30" s="172">
        <v>0</v>
      </c>
      <c r="L30" s="172">
        <v>0</v>
      </c>
      <c r="M30" s="173">
        <f t="shared" si="2"/>
        <v>0</v>
      </c>
      <c r="O30" s="73">
        <v>365</v>
      </c>
      <c r="P30" s="73">
        <v>51357507.470069997</v>
      </c>
      <c r="Q30" s="73">
        <v>365</v>
      </c>
      <c r="R30" s="73">
        <v>51357507.470069997</v>
      </c>
      <c r="S30" s="73">
        <f t="shared" si="3"/>
        <v>0</v>
      </c>
      <c r="T30" s="73">
        <f t="shared" si="3"/>
        <v>0</v>
      </c>
      <c r="U30" s="167" t="s">
        <v>7467</v>
      </c>
      <c r="W30" s="21"/>
      <c r="X30" s="21"/>
      <c r="Y30" s="21"/>
    </row>
    <row r="31" spans="1:25" x14ac:dyDescent="0.25">
      <c r="A31" s="168" t="s">
        <v>7104</v>
      </c>
      <c r="B31" s="169" t="s">
        <v>7511</v>
      </c>
      <c r="C31" s="168" t="s">
        <v>7512</v>
      </c>
      <c r="D31" s="170">
        <v>15</v>
      </c>
      <c r="E31" s="171">
        <v>2064524.2799999998</v>
      </c>
      <c r="F31" s="216">
        <f t="shared" si="1"/>
        <v>137634.95199999999</v>
      </c>
      <c r="G31" s="224"/>
      <c r="H31" s="218" t="s">
        <v>7462</v>
      </c>
      <c r="I31" s="120" t="s">
        <v>7397</v>
      </c>
      <c r="J31" s="120" t="s">
        <v>7463</v>
      </c>
      <c r="K31" s="172">
        <v>0</v>
      </c>
      <c r="L31" s="172">
        <v>0</v>
      </c>
      <c r="M31" s="173">
        <f t="shared" si="2"/>
        <v>0</v>
      </c>
      <c r="O31" s="73">
        <v>15</v>
      </c>
      <c r="P31" s="73">
        <v>2064524.2799999998</v>
      </c>
      <c r="Q31" s="73">
        <v>15</v>
      </c>
      <c r="R31" s="73">
        <v>2064524.2799999998</v>
      </c>
      <c r="S31" s="73">
        <f t="shared" si="3"/>
        <v>0</v>
      </c>
      <c r="T31" s="73">
        <f t="shared" si="3"/>
        <v>0</v>
      </c>
      <c r="U31" s="167" t="s">
        <v>7513</v>
      </c>
      <c r="W31" s="21"/>
      <c r="X31" s="21"/>
      <c r="Y31" s="21"/>
    </row>
    <row r="32" spans="1:25" x14ac:dyDescent="0.25">
      <c r="A32" s="168" t="s">
        <v>7104</v>
      </c>
      <c r="B32" s="169" t="s">
        <v>7514</v>
      </c>
      <c r="C32" s="168" t="s">
        <v>7515</v>
      </c>
      <c r="D32" s="170">
        <v>77</v>
      </c>
      <c r="E32" s="171">
        <v>10295809.951966001</v>
      </c>
      <c r="F32" s="216">
        <f t="shared" si="1"/>
        <v>133711.81755800001</v>
      </c>
      <c r="G32" s="224"/>
      <c r="H32" s="218" t="s">
        <v>7462</v>
      </c>
      <c r="I32" s="120" t="s">
        <v>7397</v>
      </c>
      <c r="J32" s="120" t="s">
        <v>7463</v>
      </c>
      <c r="K32" s="172">
        <v>0</v>
      </c>
      <c r="L32" s="172">
        <v>0</v>
      </c>
      <c r="M32" s="173">
        <f t="shared" si="2"/>
        <v>0</v>
      </c>
      <c r="O32" s="73">
        <v>77</v>
      </c>
      <c r="P32" s="73">
        <v>10295809.951966001</v>
      </c>
      <c r="Q32" s="73">
        <v>77</v>
      </c>
      <c r="R32" s="73">
        <v>10295809.951966001</v>
      </c>
      <c r="S32" s="73">
        <f t="shared" si="3"/>
        <v>0</v>
      </c>
      <c r="T32" s="73">
        <f t="shared" si="3"/>
        <v>0</v>
      </c>
      <c r="U32" s="167" t="s">
        <v>7467</v>
      </c>
      <c r="W32" s="21"/>
      <c r="X32" s="21"/>
      <c r="Y32" s="21"/>
    </row>
    <row r="33" spans="1:26" x14ac:dyDescent="0.25">
      <c r="A33" s="175" t="s">
        <v>7104</v>
      </c>
      <c r="B33" s="176" t="s">
        <v>7227</v>
      </c>
      <c r="C33" s="168" t="s">
        <v>7228</v>
      </c>
      <c r="D33" s="177">
        <v>100</v>
      </c>
      <c r="E33" s="178">
        <v>13167147.037399996</v>
      </c>
      <c r="F33" s="216">
        <f t="shared" si="1"/>
        <v>131671.47037399997</v>
      </c>
      <c r="G33" s="224"/>
      <c r="H33" s="218" t="s">
        <v>7462</v>
      </c>
      <c r="I33" s="179" t="s">
        <v>7381</v>
      </c>
      <c r="J33" s="120" t="s">
        <v>7480</v>
      </c>
      <c r="K33" s="73">
        <f>+D33</f>
        <v>100</v>
      </c>
      <c r="L33" s="73">
        <f>+E33</f>
        <v>13167147.037399996</v>
      </c>
      <c r="M33" s="180">
        <f t="shared" si="2"/>
        <v>1</v>
      </c>
      <c r="O33" s="73">
        <v>100</v>
      </c>
      <c r="P33" s="73">
        <v>13167147.037399996</v>
      </c>
      <c r="Q33" s="73">
        <v>0</v>
      </c>
      <c r="R33" s="73">
        <v>0</v>
      </c>
      <c r="S33" s="73">
        <f t="shared" si="3"/>
        <v>0</v>
      </c>
      <c r="T33" s="73">
        <f t="shared" si="3"/>
        <v>0</v>
      </c>
      <c r="U33" s="167" t="s">
        <v>7481</v>
      </c>
      <c r="W33" s="21"/>
      <c r="X33" s="21"/>
      <c r="Y33" s="21"/>
    </row>
    <row r="34" spans="1:26" x14ac:dyDescent="0.25">
      <c r="A34" s="168" t="s">
        <v>7104</v>
      </c>
      <c r="B34" s="169" t="s">
        <v>7516</v>
      </c>
      <c r="C34" s="168" t="s">
        <v>7517</v>
      </c>
      <c r="D34" s="170">
        <v>897</v>
      </c>
      <c r="E34" s="171">
        <v>117669505.11802201</v>
      </c>
      <c r="F34" s="216">
        <f t="shared" si="1"/>
        <v>131181.16512600001</v>
      </c>
      <c r="G34" s="224"/>
      <c r="H34" s="218" t="s">
        <v>7462</v>
      </c>
      <c r="I34" s="120" t="s">
        <v>7397</v>
      </c>
      <c r="J34" s="120" t="s">
        <v>7463</v>
      </c>
      <c r="K34" s="172">
        <v>0</v>
      </c>
      <c r="L34" s="172">
        <v>0</v>
      </c>
      <c r="M34" s="173">
        <f t="shared" si="2"/>
        <v>0</v>
      </c>
      <c r="O34" s="73">
        <v>897</v>
      </c>
      <c r="P34" s="73">
        <v>117669505.11802201</v>
      </c>
      <c r="Q34" s="73">
        <v>897</v>
      </c>
      <c r="R34" s="73">
        <v>117669505.11802201</v>
      </c>
      <c r="S34" s="73">
        <f t="shared" si="3"/>
        <v>0</v>
      </c>
      <c r="T34" s="73">
        <f t="shared" si="3"/>
        <v>0</v>
      </c>
      <c r="U34" s="167" t="s">
        <v>7467</v>
      </c>
      <c r="W34" s="21"/>
      <c r="X34" s="21"/>
      <c r="Y34" s="21"/>
    </row>
    <row r="35" spans="1:26" s="182" customFormat="1" x14ac:dyDescent="0.25">
      <c r="A35" s="168" t="s">
        <v>7104</v>
      </c>
      <c r="B35" s="169" t="s">
        <v>7518</v>
      </c>
      <c r="C35" s="168" t="s">
        <v>7519</v>
      </c>
      <c r="D35" s="170">
        <v>10</v>
      </c>
      <c r="E35" s="171">
        <v>1310782.8305454543</v>
      </c>
      <c r="F35" s="216">
        <f t="shared" si="1"/>
        <v>131078.28305454543</v>
      </c>
      <c r="G35" s="224"/>
      <c r="H35" s="218" t="s">
        <v>7462</v>
      </c>
      <c r="I35" s="120" t="s">
        <v>7397</v>
      </c>
      <c r="J35" s="120" t="s">
        <v>7463</v>
      </c>
      <c r="K35" s="172"/>
      <c r="L35" s="172"/>
      <c r="M35" s="173">
        <f t="shared" si="2"/>
        <v>0</v>
      </c>
      <c r="N35" s="181"/>
      <c r="O35" s="73">
        <v>275</v>
      </c>
      <c r="P35" s="73">
        <v>36046527.839999996</v>
      </c>
      <c r="Q35" s="73">
        <v>275</v>
      </c>
      <c r="R35" s="73">
        <v>36046527.839999996</v>
      </c>
      <c r="S35" s="73">
        <f t="shared" si="3"/>
        <v>0</v>
      </c>
      <c r="T35" s="73">
        <f t="shared" si="3"/>
        <v>0</v>
      </c>
      <c r="U35" s="167" t="s">
        <v>7467</v>
      </c>
      <c r="V35"/>
      <c r="W35" s="21"/>
      <c r="X35" s="21"/>
      <c r="Y35" s="21"/>
      <c r="Z35"/>
    </row>
    <row r="36" spans="1:26" x14ac:dyDescent="0.25">
      <c r="A36" s="168" t="s">
        <v>7104</v>
      </c>
      <c r="B36" s="169" t="s">
        <v>7018</v>
      </c>
      <c r="C36" s="168" t="s">
        <v>7019</v>
      </c>
      <c r="D36" s="170">
        <v>21</v>
      </c>
      <c r="E36" s="171">
        <v>2740084.1529889405</v>
      </c>
      <c r="F36" s="216">
        <f t="shared" si="1"/>
        <v>130480.19776137812</v>
      </c>
      <c r="G36" s="224"/>
      <c r="H36" s="218" t="s">
        <v>7462</v>
      </c>
      <c r="I36" s="120" t="s">
        <v>7397</v>
      </c>
      <c r="J36" s="120" t="s">
        <v>7463</v>
      </c>
      <c r="K36" s="172">
        <v>0</v>
      </c>
      <c r="L36" s="172">
        <v>0</v>
      </c>
      <c r="M36" s="173">
        <f t="shared" si="2"/>
        <v>0</v>
      </c>
      <c r="O36" s="73">
        <v>21</v>
      </c>
      <c r="P36" s="73">
        <v>2740084.1529889405</v>
      </c>
      <c r="Q36" s="73">
        <v>0</v>
      </c>
      <c r="R36" s="73">
        <v>0</v>
      </c>
      <c r="S36" s="73">
        <f t="shared" si="3"/>
        <v>21</v>
      </c>
      <c r="T36" s="73">
        <f t="shared" si="3"/>
        <v>2740084.1529889405</v>
      </c>
      <c r="U36" s="167" t="s">
        <v>7502</v>
      </c>
      <c r="W36" s="21"/>
      <c r="X36" s="21"/>
      <c r="Y36" s="21"/>
    </row>
    <row r="37" spans="1:26" x14ac:dyDescent="0.25">
      <c r="A37" s="168" t="s">
        <v>7104</v>
      </c>
      <c r="B37" s="169" t="s">
        <v>7153</v>
      </c>
      <c r="C37" s="168" t="s">
        <v>7154</v>
      </c>
      <c r="D37" s="170">
        <v>8345</v>
      </c>
      <c r="E37" s="171">
        <v>1072006554.1734148</v>
      </c>
      <c r="F37" s="216">
        <f t="shared" si="1"/>
        <v>128460.94118315337</v>
      </c>
      <c r="G37" s="224"/>
      <c r="H37" s="218" t="s">
        <v>7462</v>
      </c>
      <c r="I37" s="120" t="s">
        <v>7397</v>
      </c>
      <c r="J37" s="120" t="s">
        <v>7463</v>
      </c>
      <c r="K37" s="172">
        <v>0</v>
      </c>
      <c r="L37" s="172">
        <v>0</v>
      </c>
      <c r="M37" s="173">
        <f t="shared" si="2"/>
        <v>0</v>
      </c>
      <c r="O37" s="73">
        <v>8345</v>
      </c>
      <c r="P37" s="73">
        <v>1072006554.1734148</v>
      </c>
      <c r="Q37" s="73">
        <v>5476</v>
      </c>
      <c r="R37" s="73">
        <v>703452113.91894782</v>
      </c>
      <c r="S37" s="73">
        <f t="shared" si="3"/>
        <v>2869</v>
      </c>
      <c r="T37" s="73">
        <f t="shared" si="3"/>
        <v>368554440.25446701</v>
      </c>
      <c r="U37" s="167" t="s">
        <v>7513</v>
      </c>
      <c r="W37" s="21"/>
      <c r="X37" s="21"/>
      <c r="Y37" s="21"/>
    </row>
    <row r="38" spans="1:26" x14ac:dyDescent="0.25">
      <c r="A38" s="168" t="s">
        <v>7104</v>
      </c>
      <c r="B38" s="169" t="s">
        <v>7520</v>
      </c>
      <c r="C38" s="168" t="s">
        <v>7521</v>
      </c>
      <c r="D38" s="170">
        <v>52</v>
      </c>
      <c r="E38" s="171">
        <v>6506626.1769080004</v>
      </c>
      <c r="F38" s="216">
        <f t="shared" si="1"/>
        <v>125127.426479</v>
      </c>
      <c r="G38" s="224"/>
      <c r="H38" s="218" t="s">
        <v>7462</v>
      </c>
      <c r="I38" s="120" t="s">
        <v>7397</v>
      </c>
      <c r="J38" s="120" t="s">
        <v>7463</v>
      </c>
      <c r="K38" s="172">
        <v>0</v>
      </c>
      <c r="L38" s="172">
        <v>0</v>
      </c>
      <c r="M38" s="173">
        <f t="shared" si="2"/>
        <v>0</v>
      </c>
      <c r="O38" s="73">
        <v>3062</v>
      </c>
      <c r="P38" s="73">
        <v>383140179.87869799</v>
      </c>
      <c r="Q38" s="73">
        <v>3062</v>
      </c>
      <c r="R38" s="73">
        <v>383140179.87869799</v>
      </c>
      <c r="S38" s="73">
        <f t="shared" si="3"/>
        <v>0</v>
      </c>
      <c r="T38" s="73">
        <f t="shared" si="3"/>
        <v>0</v>
      </c>
      <c r="U38" s="167" t="s">
        <v>7513</v>
      </c>
      <c r="W38" s="21"/>
      <c r="X38" s="21"/>
      <c r="Y38" s="21"/>
    </row>
    <row r="39" spans="1:26" x14ac:dyDescent="0.25">
      <c r="A39" s="175" t="s">
        <v>7104</v>
      </c>
      <c r="B39" s="176" t="s">
        <v>7215</v>
      </c>
      <c r="C39" s="168" t="s">
        <v>7216</v>
      </c>
      <c r="D39" s="177">
        <v>200</v>
      </c>
      <c r="E39" s="178">
        <v>24351590.737599995</v>
      </c>
      <c r="F39" s="216">
        <f t="shared" si="1"/>
        <v>121757.95368799998</v>
      </c>
      <c r="G39" s="224"/>
      <c r="H39" s="218" t="s">
        <v>7462</v>
      </c>
      <c r="I39" s="179" t="s">
        <v>7381</v>
      </c>
      <c r="J39" s="120" t="s">
        <v>7480</v>
      </c>
      <c r="K39" s="73">
        <f>+D39</f>
        <v>200</v>
      </c>
      <c r="L39" s="73">
        <f>+E39</f>
        <v>24351590.737599995</v>
      </c>
      <c r="M39" s="180">
        <f t="shared" si="2"/>
        <v>1</v>
      </c>
      <c r="O39" s="73">
        <v>200</v>
      </c>
      <c r="P39" s="73">
        <v>24351590.737599995</v>
      </c>
      <c r="Q39" s="73">
        <v>0</v>
      </c>
      <c r="R39" s="73">
        <v>0</v>
      </c>
      <c r="S39" s="73">
        <f t="shared" si="3"/>
        <v>0</v>
      </c>
      <c r="T39" s="73">
        <f t="shared" si="3"/>
        <v>0</v>
      </c>
      <c r="U39" s="167" t="s">
        <v>7481</v>
      </c>
      <c r="W39" s="21"/>
      <c r="X39" s="21"/>
      <c r="Y39" s="21"/>
    </row>
    <row r="40" spans="1:26" x14ac:dyDescent="0.25">
      <c r="A40" s="168" t="s">
        <v>7104</v>
      </c>
      <c r="B40" s="169" t="s">
        <v>7522</v>
      </c>
      <c r="C40" s="168" t="s">
        <v>7523</v>
      </c>
      <c r="D40" s="170">
        <v>108</v>
      </c>
      <c r="E40" s="171">
        <v>13066087.298374558</v>
      </c>
      <c r="F40" s="216">
        <f t="shared" si="1"/>
        <v>120982.28979976442</v>
      </c>
      <c r="G40" s="224"/>
      <c r="H40" s="218" t="s">
        <v>7462</v>
      </c>
      <c r="I40" s="120" t="s">
        <v>7397</v>
      </c>
      <c r="J40" s="120" t="s">
        <v>7463</v>
      </c>
      <c r="K40" s="172">
        <v>0</v>
      </c>
      <c r="L40" s="172">
        <v>0</v>
      </c>
      <c r="M40" s="173">
        <f t="shared" si="2"/>
        <v>0</v>
      </c>
      <c r="O40" s="73">
        <v>849</v>
      </c>
      <c r="P40" s="73">
        <v>102713964.04000001</v>
      </c>
      <c r="Q40" s="73">
        <v>849</v>
      </c>
      <c r="R40" s="73">
        <v>102713964.04000001</v>
      </c>
      <c r="S40" s="73">
        <f t="shared" si="3"/>
        <v>0</v>
      </c>
      <c r="T40" s="73">
        <f t="shared" si="3"/>
        <v>0</v>
      </c>
      <c r="U40" s="167" t="s">
        <v>7513</v>
      </c>
      <c r="W40" s="21"/>
      <c r="X40" s="21"/>
      <c r="Y40" s="21"/>
    </row>
    <row r="41" spans="1:26" x14ac:dyDescent="0.25">
      <c r="A41" s="175" t="s">
        <v>7104</v>
      </c>
      <c r="B41" s="176" t="s">
        <v>7213</v>
      </c>
      <c r="C41" s="168" t="s">
        <v>7214</v>
      </c>
      <c r="D41" s="177">
        <v>200</v>
      </c>
      <c r="E41" s="178">
        <v>24153504.203800004</v>
      </c>
      <c r="F41" s="216">
        <f t="shared" si="1"/>
        <v>120767.52101900002</v>
      </c>
      <c r="G41" s="224"/>
      <c r="H41" s="218" t="s">
        <v>7462</v>
      </c>
      <c r="I41" s="179" t="s">
        <v>7381</v>
      </c>
      <c r="J41" s="120" t="s">
        <v>7480</v>
      </c>
      <c r="K41" s="73">
        <f>+D41</f>
        <v>200</v>
      </c>
      <c r="L41" s="73">
        <f>+E41</f>
        <v>24153504.203800004</v>
      </c>
      <c r="M41" s="180">
        <f t="shared" si="2"/>
        <v>1</v>
      </c>
      <c r="O41" s="73">
        <v>200</v>
      </c>
      <c r="P41" s="73">
        <v>24153504.203800004</v>
      </c>
      <c r="Q41" s="73">
        <v>0</v>
      </c>
      <c r="R41" s="73">
        <v>0</v>
      </c>
      <c r="S41" s="73">
        <f t="shared" si="3"/>
        <v>0</v>
      </c>
      <c r="T41" s="73">
        <f t="shared" si="3"/>
        <v>0</v>
      </c>
      <c r="U41" s="167" t="s">
        <v>7481</v>
      </c>
      <c r="W41" s="21"/>
      <c r="X41" s="21"/>
      <c r="Y41" s="21"/>
    </row>
    <row r="42" spans="1:26" x14ac:dyDescent="0.25">
      <c r="A42" s="168" t="s">
        <v>7104</v>
      </c>
      <c r="B42" s="169" t="s">
        <v>7000</v>
      </c>
      <c r="C42" s="168" t="s">
        <v>7001</v>
      </c>
      <c r="D42" s="170">
        <v>43</v>
      </c>
      <c r="E42" s="171">
        <v>5159913.2299990002</v>
      </c>
      <c r="F42" s="216">
        <f t="shared" si="1"/>
        <v>119997.982093</v>
      </c>
      <c r="G42" s="224"/>
      <c r="H42" s="218" t="s">
        <v>7462</v>
      </c>
      <c r="I42" s="120" t="s">
        <v>7397</v>
      </c>
      <c r="J42" s="120" t="s">
        <v>7463</v>
      </c>
      <c r="K42" s="172">
        <v>0</v>
      </c>
      <c r="L42" s="172">
        <v>0</v>
      </c>
      <c r="M42" s="173">
        <f t="shared" si="2"/>
        <v>0</v>
      </c>
      <c r="O42" s="73">
        <v>43</v>
      </c>
      <c r="P42" s="73">
        <v>5159913.2299990002</v>
      </c>
      <c r="Q42" s="73">
        <v>43</v>
      </c>
      <c r="R42" s="73">
        <v>5159913.2299990002</v>
      </c>
      <c r="S42" s="73">
        <f t="shared" si="3"/>
        <v>0</v>
      </c>
      <c r="T42" s="73">
        <f t="shared" si="3"/>
        <v>0</v>
      </c>
      <c r="U42" s="167" t="s">
        <v>7464</v>
      </c>
      <c r="W42" s="21"/>
      <c r="X42" s="21"/>
      <c r="Y42" s="21"/>
    </row>
    <row r="43" spans="1:26" x14ac:dyDescent="0.25">
      <c r="A43" s="168" t="s">
        <v>7104</v>
      </c>
      <c r="B43" s="169" t="s">
        <v>7524</v>
      </c>
      <c r="C43" s="168" t="s">
        <v>7525</v>
      </c>
      <c r="D43" s="170">
        <v>20</v>
      </c>
      <c r="E43" s="171">
        <v>2395462.04</v>
      </c>
      <c r="F43" s="216">
        <f t="shared" si="1"/>
        <v>119773.102</v>
      </c>
      <c r="G43" s="224"/>
      <c r="H43" s="218" t="s">
        <v>7462</v>
      </c>
      <c r="I43" s="120" t="s">
        <v>7397</v>
      </c>
      <c r="J43" s="120" t="s">
        <v>7463</v>
      </c>
      <c r="K43" s="172"/>
      <c r="L43" s="172"/>
      <c r="M43" s="173">
        <f t="shared" si="2"/>
        <v>0</v>
      </c>
      <c r="O43" s="73">
        <v>20</v>
      </c>
      <c r="P43" s="73">
        <v>2395462.04</v>
      </c>
      <c r="Q43" s="73">
        <v>20</v>
      </c>
      <c r="R43" s="73">
        <v>2395462.04</v>
      </c>
      <c r="S43" s="73">
        <f t="shared" si="3"/>
        <v>0</v>
      </c>
      <c r="T43" s="73">
        <f t="shared" si="3"/>
        <v>0</v>
      </c>
      <c r="U43" s="167" t="s">
        <v>7467</v>
      </c>
      <c r="W43" s="21"/>
      <c r="X43" s="21"/>
      <c r="Y43" s="21"/>
    </row>
    <row r="44" spans="1:26" x14ac:dyDescent="0.25">
      <c r="A44" s="168" t="s">
        <v>7104</v>
      </c>
      <c r="B44" s="169" t="s">
        <v>7526</v>
      </c>
      <c r="C44" s="168" t="s">
        <v>7527</v>
      </c>
      <c r="D44" s="170">
        <v>428</v>
      </c>
      <c r="E44" s="171">
        <v>50823919.240079999</v>
      </c>
      <c r="F44" s="216">
        <f t="shared" si="1"/>
        <v>118747.47486</v>
      </c>
      <c r="G44" s="224"/>
      <c r="H44" s="218" t="s">
        <v>7462</v>
      </c>
      <c r="I44" s="120" t="s">
        <v>7397</v>
      </c>
      <c r="J44" s="120" t="s">
        <v>7463</v>
      </c>
      <c r="K44" s="172">
        <v>0</v>
      </c>
      <c r="L44" s="172">
        <v>0</v>
      </c>
      <c r="M44" s="173">
        <f t="shared" si="2"/>
        <v>0</v>
      </c>
      <c r="O44" s="73">
        <v>428</v>
      </c>
      <c r="P44" s="73">
        <v>50823919.240079999</v>
      </c>
      <c r="Q44" s="73">
        <v>428</v>
      </c>
      <c r="R44" s="73">
        <v>50823919.240079999</v>
      </c>
      <c r="S44" s="73">
        <f t="shared" si="3"/>
        <v>0</v>
      </c>
      <c r="T44" s="73">
        <f t="shared" si="3"/>
        <v>0</v>
      </c>
      <c r="U44" s="167" t="s">
        <v>7467</v>
      </c>
      <c r="W44" s="21"/>
      <c r="X44" s="21"/>
      <c r="Y44" s="21"/>
    </row>
    <row r="45" spans="1:26" x14ac:dyDescent="0.25">
      <c r="A45" s="168" t="s">
        <v>7104</v>
      </c>
      <c r="B45" s="169" t="s">
        <v>7020</v>
      </c>
      <c r="C45" s="168" t="s">
        <v>7021</v>
      </c>
      <c r="D45" s="170">
        <v>96</v>
      </c>
      <c r="E45" s="171">
        <v>11264352.205615671</v>
      </c>
      <c r="F45" s="216">
        <f t="shared" si="1"/>
        <v>117337.00214182991</v>
      </c>
      <c r="G45" s="224"/>
      <c r="H45" s="218" t="s">
        <v>7462</v>
      </c>
      <c r="I45" s="120" t="s">
        <v>7397</v>
      </c>
      <c r="J45" s="120" t="s">
        <v>7463</v>
      </c>
      <c r="K45" s="172">
        <v>0</v>
      </c>
      <c r="L45" s="172">
        <v>0</v>
      </c>
      <c r="M45" s="173">
        <f t="shared" si="2"/>
        <v>0</v>
      </c>
      <c r="O45" s="73">
        <v>96</v>
      </c>
      <c r="P45" s="73">
        <v>11264352.205615671</v>
      </c>
      <c r="Q45" s="73">
        <v>96</v>
      </c>
      <c r="R45" s="73">
        <v>11264352.205615671</v>
      </c>
      <c r="S45" s="73">
        <f t="shared" si="3"/>
        <v>0</v>
      </c>
      <c r="T45" s="73">
        <f t="shared" si="3"/>
        <v>0</v>
      </c>
      <c r="U45" s="167" t="s">
        <v>7464</v>
      </c>
      <c r="W45" s="21"/>
      <c r="X45" s="21"/>
      <c r="Y45" s="21"/>
    </row>
    <row r="46" spans="1:26" x14ac:dyDescent="0.25">
      <c r="A46" s="175" t="s">
        <v>7104</v>
      </c>
      <c r="B46" s="176" t="s">
        <v>7205</v>
      </c>
      <c r="C46" s="168" t="s">
        <v>7206</v>
      </c>
      <c r="D46" s="177">
        <v>200</v>
      </c>
      <c r="E46" s="178">
        <v>22968159.866600003</v>
      </c>
      <c r="F46" s="216">
        <f t="shared" si="1"/>
        <v>114840.79933300002</v>
      </c>
      <c r="G46" s="224"/>
      <c r="H46" s="218" t="s">
        <v>7462</v>
      </c>
      <c r="I46" s="179" t="s">
        <v>7381</v>
      </c>
      <c r="J46" s="120" t="s">
        <v>7480</v>
      </c>
      <c r="K46" s="73">
        <f>D46</f>
        <v>200</v>
      </c>
      <c r="L46" s="73">
        <f>E46</f>
        <v>22968159.866600003</v>
      </c>
      <c r="M46" s="180">
        <f t="shared" si="2"/>
        <v>1</v>
      </c>
      <c r="O46" s="73">
        <v>200</v>
      </c>
      <c r="P46" s="73">
        <v>22968159.866600003</v>
      </c>
      <c r="Q46" s="73">
        <v>0</v>
      </c>
      <c r="R46" s="73">
        <v>0</v>
      </c>
      <c r="S46" s="73">
        <f t="shared" si="3"/>
        <v>0</v>
      </c>
      <c r="T46" s="73">
        <f t="shared" si="3"/>
        <v>0</v>
      </c>
      <c r="U46" s="167" t="s">
        <v>7481</v>
      </c>
      <c r="W46" s="21"/>
      <c r="X46" s="21"/>
      <c r="Y46" s="21"/>
    </row>
    <row r="47" spans="1:26" x14ac:dyDescent="0.25">
      <c r="A47" s="175" t="s">
        <v>7104</v>
      </c>
      <c r="B47" s="176" t="s">
        <v>7207</v>
      </c>
      <c r="C47" s="168" t="s">
        <v>7208</v>
      </c>
      <c r="D47" s="177">
        <v>200</v>
      </c>
      <c r="E47" s="178">
        <v>22827711.293399997</v>
      </c>
      <c r="F47" s="216">
        <f t="shared" si="1"/>
        <v>114138.55646699999</v>
      </c>
      <c r="G47" s="224"/>
      <c r="H47" s="218" t="s">
        <v>7462</v>
      </c>
      <c r="I47" s="179" t="s">
        <v>7381</v>
      </c>
      <c r="J47" s="120" t="s">
        <v>7480</v>
      </c>
      <c r="K47" s="73">
        <f>D47</f>
        <v>200</v>
      </c>
      <c r="L47" s="73">
        <f>E47</f>
        <v>22827711.293399997</v>
      </c>
      <c r="M47" s="180">
        <f t="shared" si="2"/>
        <v>1</v>
      </c>
      <c r="O47" s="73">
        <v>200</v>
      </c>
      <c r="P47" s="73">
        <v>22827711.293399997</v>
      </c>
      <c r="Q47" s="73">
        <v>0</v>
      </c>
      <c r="R47" s="73">
        <v>0</v>
      </c>
      <c r="S47" s="73">
        <f t="shared" si="3"/>
        <v>0</v>
      </c>
      <c r="T47" s="73">
        <f t="shared" si="3"/>
        <v>0</v>
      </c>
      <c r="U47" s="167" t="s">
        <v>7481</v>
      </c>
      <c r="W47" s="21"/>
      <c r="X47" s="21"/>
      <c r="Y47" s="21"/>
    </row>
    <row r="48" spans="1:26" x14ac:dyDescent="0.25">
      <c r="A48" s="168" t="s">
        <v>7104</v>
      </c>
      <c r="B48" s="169" t="s">
        <v>7528</v>
      </c>
      <c r="C48" s="168" t="s">
        <v>7529</v>
      </c>
      <c r="D48" s="170">
        <v>28.999999999999996</v>
      </c>
      <c r="E48" s="171">
        <v>3291145.7099869996</v>
      </c>
      <c r="F48" s="216">
        <f t="shared" si="1"/>
        <v>113487.78310299999</v>
      </c>
      <c r="G48" s="224"/>
      <c r="H48" s="218" t="s">
        <v>7462</v>
      </c>
      <c r="I48" s="120" t="s">
        <v>7397</v>
      </c>
      <c r="J48" s="120" t="s">
        <v>7463</v>
      </c>
      <c r="K48" s="172"/>
      <c r="L48" s="172"/>
      <c r="M48" s="173">
        <f t="shared" si="2"/>
        <v>0</v>
      </c>
      <c r="O48" s="73">
        <v>28.999999999999996</v>
      </c>
      <c r="P48" s="73">
        <v>3291145.7099869996</v>
      </c>
      <c r="Q48" s="73">
        <v>29</v>
      </c>
      <c r="R48" s="73">
        <v>3291145.7099869996</v>
      </c>
      <c r="S48" s="73">
        <f t="shared" si="3"/>
        <v>0</v>
      </c>
      <c r="T48" s="73">
        <f t="shared" si="3"/>
        <v>0</v>
      </c>
      <c r="U48" s="167" t="s">
        <v>7467</v>
      </c>
      <c r="W48" s="21"/>
      <c r="X48" s="21"/>
      <c r="Y48" s="21"/>
    </row>
    <row r="49" spans="1:26" x14ac:dyDescent="0.25">
      <c r="A49" s="168" t="s">
        <v>7104</v>
      </c>
      <c r="B49" s="169" t="s">
        <v>7530</v>
      </c>
      <c r="C49" s="168" t="s">
        <v>7531</v>
      </c>
      <c r="D49" s="170">
        <v>951</v>
      </c>
      <c r="E49" s="171">
        <v>106808226.62957101</v>
      </c>
      <c r="F49" s="216">
        <f t="shared" si="1"/>
        <v>112311.489621</v>
      </c>
      <c r="G49" s="224"/>
      <c r="H49" s="218" t="s">
        <v>7462</v>
      </c>
      <c r="I49" s="120" t="s">
        <v>7397</v>
      </c>
      <c r="J49" s="120" t="s">
        <v>7463</v>
      </c>
      <c r="K49" s="172">
        <v>0</v>
      </c>
      <c r="L49" s="172">
        <v>0</v>
      </c>
      <c r="M49" s="173">
        <f t="shared" si="2"/>
        <v>0</v>
      </c>
      <c r="O49" s="73">
        <v>951</v>
      </c>
      <c r="P49" s="73">
        <v>106808226.62957101</v>
      </c>
      <c r="Q49" s="73">
        <v>951</v>
      </c>
      <c r="R49" s="73">
        <v>106808226.62957101</v>
      </c>
      <c r="S49" s="73">
        <f t="shared" si="3"/>
        <v>0</v>
      </c>
      <c r="T49" s="73">
        <f t="shared" si="3"/>
        <v>0</v>
      </c>
      <c r="U49" s="167" t="s">
        <v>7467</v>
      </c>
      <c r="W49" s="21"/>
      <c r="X49" s="21"/>
      <c r="Y49" s="21"/>
    </row>
    <row r="50" spans="1:26" x14ac:dyDescent="0.25">
      <c r="A50" s="168" t="s">
        <v>7104</v>
      </c>
      <c r="B50" s="169" t="s">
        <v>7532</v>
      </c>
      <c r="C50" s="168" t="s">
        <v>7533</v>
      </c>
      <c r="D50" s="170">
        <v>90</v>
      </c>
      <c r="E50" s="171">
        <v>10017154.70001</v>
      </c>
      <c r="F50" s="216">
        <f t="shared" si="1"/>
        <v>111301.718889</v>
      </c>
      <c r="G50" s="224"/>
      <c r="H50" s="218" t="s">
        <v>7462</v>
      </c>
      <c r="I50" s="120" t="s">
        <v>7397</v>
      </c>
      <c r="J50" s="120" t="s">
        <v>7463</v>
      </c>
      <c r="K50" s="172"/>
      <c r="L50" s="172"/>
      <c r="M50" s="173">
        <f t="shared" si="2"/>
        <v>0</v>
      </c>
      <c r="O50" s="73">
        <v>90</v>
      </c>
      <c r="P50" s="73">
        <v>10017154.70001</v>
      </c>
      <c r="Q50" s="73">
        <v>90</v>
      </c>
      <c r="R50" s="73">
        <v>10017154.70001</v>
      </c>
      <c r="S50" s="73">
        <f t="shared" si="3"/>
        <v>0</v>
      </c>
      <c r="T50" s="73">
        <f t="shared" si="3"/>
        <v>0</v>
      </c>
      <c r="U50" s="167" t="s">
        <v>7467</v>
      </c>
      <c r="W50" s="21"/>
      <c r="X50" s="21"/>
      <c r="Y50" s="21"/>
    </row>
    <row r="51" spans="1:26" x14ac:dyDescent="0.25">
      <c r="A51" s="168" t="s">
        <v>7104</v>
      </c>
      <c r="B51" s="169" t="s">
        <v>7534</v>
      </c>
      <c r="C51" s="168" t="s">
        <v>7535</v>
      </c>
      <c r="D51" s="170">
        <v>168</v>
      </c>
      <c r="E51" s="171">
        <v>18308286.76719312</v>
      </c>
      <c r="F51" s="216">
        <f t="shared" si="1"/>
        <v>108977.89742376858</v>
      </c>
      <c r="G51" s="224"/>
      <c r="H51" s="218" t="s">
        <v>7462</v>
      </c>
      <c r="I51" s="120" t="s">
        <v>7397</v>
      </c>
      <c r="J51" s="120" t="s">
        <v>7463</v>
      </c>
      <c r="K51" s="172">
        <v>0</v>
      </c>
      <c r="L51" s="172">
        <v>0</v>
      </c>
      <c r="M51" s="173">
        <f t="shared" si="2"/>
        <v>0</v>
      </c>
      <c r="O51" s="73">
        <v>229</v>
      </c>
      <c r="P51" s="73">
        <v>24955938.510043003</v>
      </c>
      <c r="Q51" s="73">
        <v>229</v>
      </c>
      <c r="R51" s="73">
        <v>24955938.510043003</v>
      </c>
      <c r="S51" s="73">
        <f t="shared" si="3"/>
        <v>0</v>
      </c>
      <c r="T51" s="73">
        <f t="shared" si="3"/>
        <v>0</v>
      </c>
      <c r="U51" s="167" t="s">
        <v>7467</v>
      </c>
      <c r="W51" s="21"/>
      <c r="X51" s="21"/>
      <c r="Y51" s="21"/>
    </row>
    <row r="52" spans="1:26" x14ac:dyDescent="0.25">
      <c r="A52" s="168" t="s">
        <v>7104</v>
      </c>
      <c r="B52" s="169" t="s">
        <v>7536</v>
      </c>
      <c r="C52" s="168" t="s">
        <v>7537</v>
      </c>
      <c r="D52" s="170">
        <v>3884</v>
      </c>
      <c r="E52" s="171">
        <v>409828553.21479404</v>
      </c>
      <c r="F52" s="216">
        <f t="shared" si="1"/>
        <v>105517.13522523019</v>
      </c>
      <c r="G52" s="224"/>
      <c r="H52" s="218" t="s">
        <v>7462</v>
      </c>
      <c r="I52" s="120" t="s">
        <v>7397</v>
      </c>
      <c r="J52" s="120" t="s">
        <v>7463</v>
      </c>
      <c r="K52" s="172">
        <v>0</v>
      </c>
      <c r="L52" s="172">
        <v>0</v>
      </c>
      <c r="M52" s="173">
        <f t="shared" si="2"/>
        <v>0</v>
      </c>
      <c r="O52" s="73">
        <v>145207</v>
      </c>
      <c r="P52" s="73">
        <v>15321826654.65</v>
      </c>
      <c r="Q52" s="73">
        <v>145207</v>
      </c>
      <c r="R52" s="73">
        <v>15321826654.650011</v>
      </c>
      <c r="S52" s="73">
        <f t="shared" si="3"/>
        <v>0</v>
      </c>
      <c r="T52" s="73">
        <f t="shared" si="3"/>
        <v>0</v>
      </c>
      <c r="U52" s="167" t="s">
        <v>7467</v>
      </c>
      <c r="W52" s="21"/>
      <c r="X52" s="21"/>
      <c r="Y52" s="21"/>
    </row>
    <row r="53" spans="1:26" x14ac:dyDescent="0.25">
      <c r="A53" s="175" t="s">
        <v>7104</v>
      </c>
      <c r="B53" s="176" t="s">
        <v>7054</v>
      </c>
      <c r="C53" s="168" t="s">
        <v>7055</v>
      </c>
      <c r="D53" s="177">
        <v>766</v>
      </c>
      <c r="E53" s="178">
        <v>79685902.189741999</v>
      </c>
      <c r="F53" s="216">
        <f t="shared" si="1"/>
        <v>104028.59293699999</v>
      </c>
      <c r="G53" s="224"/>
      <c r="H53" s="218" t="s">
        <v>7538</v>
      </c>
      <c r="I53" s="120" t="s">
        <v>7386</v>
      </c>
      <c r="J53" s="120" t="s">
        <v>7480</v>
      </c>
      <c r="K53" s="73">
        <v>766</v>
      </c>
      <c r="L53" s="73">
        <v>79685902.189741999</v>
      </c>
      <c r="M53" s="180">
        <f t="shared" si="2"/>
        <v>1</v>
      </c>
      <c r="O53" s="73">
        <v>766</v>
      </c>
      <c r="P53" s="73">
        <v>79685902.189741999</v>
      </c>
      <c r="Q53" s="73">
        <v>0</v>
      </c>
      <c r="R53" s="73">
        <v>0</v>
      </c>
      <c r="S53" s="73">
        <f t="shared" si="3"/>
        <v>0</v>
      </c>
      <c r="T53" s="73">
        <f t="shared" si="3"/>
        <v>0</v>
      </c>
      <c r="U53" s="167" t="s">
        <v>7481</v>
      </c>
      <c r="W53" s="21"/>
      <c r="X53" s="21"/>
      <c r="Y53" s="21"/>
    </row>
    <row r="54" spans="1:26" x14ac:dyDescent="0.25">
      <c r="A54" s="168" t="s">
        <v>7104</v>
      </c>
      <c r="B54" s="169" t="s">
        <v>7539</v>
      </c>
      <c r="C54" s="168" t="s">
        <v>7540</v>
      </c>
      <c r="D54" s="170">
        <v>23</v>
      </c>
      <c r="E54" s="171">
        <v>2363434.700005</v>
      </c>
      <c r="F54" s="216">
        <f t="shared" si="1"/>
        <v>102758.03043499999</v>
      </c>
      <c r="G54" s="224"/>
      <c r="H54" s="218" t="s">
        <v>7462</v>
      </c>
      <c r="I54" s="120" t="s">
        <v>7397</v>
      </c>
      <c r="J54" s="120" t="s">
        <v>7463</v>
      </c>
      <c r="K54" s="172"/>
      <c r="L54" s="172"/>
      <c r="M54" s="173">
        <f t="shared" si="2"/>
        <v>0</v>
      </c>
      <c r="O54" s="73">
        <v>23</v>
      </c>
      <c r="P54" s="73">
        <v>2363434.700005</v>
      </c>
      <c r="Q54" s="73">
        <v>23</v>
      </c>
      <c r="R54" s="73">
        <v>2363434.700005</v>
      </c>
      <c r="S54" s="73">
        <f t="shared" si="3"/>
        <v>0</v>
      </c>
      <c r="T54" s="73">
        <f t="shared" si="3"/>
        <v>0</v>
      </c>
      <c r="U54" s="167" t="s">
        <v>7467</v>
      </c>
      <c r="W54" s="21"/>
      <c r="X54" s="21"/>
      <c r="Y54" s="21"/>
    </row>
    <row r="55" spans="1:26" x14ac:dyDescent="0.25">
      <c r="A55" s="168" t="s">
        <v>7104</v>
      </c>
      <c r="B55" s="169" t="s">
        <v>7541</v>
      </c>
      <c r="C55" s="168" t="s">
        <v>7542</v>
      </c>
      <c r="D55" s="170">
        <v>148</v>
      </c>
      <c r="E55" s="171">
        <v>14991246.970036</v>
      </c>
      <c r="F55" s="216">
        <f t="shared" si="1"/>
        <v>101292.20925699999</v>
      </c>
      <c r="G55" s="224"/>
      <c r="H55" s="218" t="s">
        <v>7462</v>
      </c>
      <c r="I55" s="120" t="s">
        <v>7397</v>
      </c>
      <c r="J55" s="120" t="s">
        <v>7463</v>
      </c>
      <c r="K55" s="172">
        <v>0</v>
      </c>
      <c r="L55" s="172">
        <v>0</v>
      </c>
      <c r="M55" s="173">
        <f t="shared" si="2"/>
        <v>0</v>
      </c>
      <c r="O55" s="73">
        <v>148</v>
      </c>
      <c r="P55" s="73">
        <v>14991246.970036</v>
      </c>
      <c r="Q55" s="73">
        <v>148</v>
      </c>
      <c r="R55" s="73">
        <v>14991246.970036</v>
      </c>
      <c r="S55" s="73">
        <f t="shared" si="3"/>
        <v>0</v>
      </c>
      <c r="T55" s="73">
        <f t="shared" si="3"/>
        <v>0</v>
      </c>
      <c r="U55" s="167" t="s">
        <v>7464</v>
      </c>
      <c r="W55" s="21"/>
      <c r="X55" s="21"/>
      <c r="Y55" s="21"/>
    </row>
    <row r="56" spans="1:26" x14ac:dyDescent="0.25">
      <c r="A56" s="175" t="s">
        <v>7104</v>
      </c>
      <c r="B56" s="176" t="s">
        <v>7211</v>
      </c>
      <c r="C56" s="168" t="s">
        <v>7212</v>
      </c>
      <c r="D56" s="177">
        <v>300</v>
      </c>
      <c r="E56" s="178">
        <v>30149107.372499995</v>
      </c>
      <c r="F56" s="216">
        <f t="shared" si="1"/>
        <v>100497.02457499999</v>
      </c>
      <c r="G56" s="224"/>
      <c r="H56" s="218" t="s">
        <v>7462</v>
      </c>
      <c r="I56" s="179" t="s">
        <v>7381</v>
      </c>
      <c r="J56" s="120" t="s">
        <v>7480</v>
      </c>
      <c r="K56" s="73">
        <f>+D56</f>
        <v>300</v>
      </c>
      <c r="L56" s="73">
        <f>+E56</f>
        <v>30149107.372499995</v>
      </c>
      <c r="M56" s="180">
        <f t="shared" si="2"/>
        <v>1</v>
      </c>
      <c r="O56" s="73">
        <v>300</v>
      </c>
      <c r="P56" s="73">
        <v>30149107.372499995</v>
      </c>
      <c r="Q56" s="73">
        <v>0</v>
      </c>
      <c r="R56" s="73">
        <v>0</v>
      </c>
      <c r="S56" s="73">
        <f t="shared" si="3"/>
        <v>0</v>
      </c>
      <c r="T56" s="73">
        <f t="shared" si="3"/>
        <v>0</v>
      </c>
      <c r="U56" s="167" t="s">
        <v>7481</v>
      </c>
      <c r="W56" s="21"/>
      <c r="X56" s="21"/>
      <c r="Y56" s="21"/>
    </row>
    <row r="57" spans="1:26" x14ac:dyDescent="0.25">
      <c r="A57" s="168" t="s">
        <v>7104</v>
      </c>
      <c r="B57" s="169" t="s">
        <v>7543</v>
      </c>
      <c r="C57" s="168" t="s">
        <v>7544</v>
      </c>
      <c r="D57" s="170">
        <v>394</v>
      </c>
      <c r="E57" s="171">
        <v>37581691.529114</v>
      </c>
      <c r="F57" s="216">
        <f t="shared" si="1"/>
        <v>95385.003880999997</v>
      </c>
      <c r="G57" s="224"/>
      <c r="H57" s="218" t="s">
        <v>7462</v>
      </c>
      <c r="I57" s="120" t="s">
        <v>7397</v>
      </c>
      <c r="J57" s="120" t="s">
        <v>7463</v>
      </c>
      <c r="K57" s="172">
        <v>0</v>
      </c>
      <c r="L57" s="172">
        <v>0</v>
      </c>
      <c r="M57" s="173">
        <f t="shared" si="2"/>
        <v>0</v>
      </c>
      <c r="O57" s="73">
        <v>394</v>
      </c>
      <c r="P57" s="73">
        <v>37581691.529114</v>
      </c>
      <c r="Q57" s="73">
        <v>394</v>
      </c>
      <c r="R57" s="73">
        <v>37581691.529114</v>
      </c>
      <c r="S57" s="73">
        <f t="shared" si="3"/>
        <v>0</v>
      </c>
      <c r="T57" s="73">
        <f t="shared" si="3"/>
        <v>0</v>
      </c>
      <c r="U57" s="167" t="s">
        <v>7467</v>
      </c>
      <c r="W57" s="21"/>
      <c r="X57" s="21"/>
      <c r="Y57" s="21"/>
    </row>
    <row r="58" spans="1:26" x14ac:dyDescent="0.25">
      <c r="A58" s="168" t="s">
        <v>7104</v>
      </c>
      <c r="B58" s="169" t="s">
        <v>7545</v>
      </c>
      <c r="C58" s="168" t="s">
        <v>7546</v>
      </c>
      <c r="D58" s="170">
        <v>9</v>
      </c>
      <c r="E58" s="171">
        <v>856428.77357389312</v>
      </c>
      <c r="F58" s="216">
        <f t="shared" si="1"/>
        <v>95158.752619321458</v>
      </c>
      <c r="G58" s="224"/>
      <c r="H58" s="218" t="s">
        <v>7462</v>
      </c>
      <c r="I58" s="120" t="s">
        <v>7397</v>
      </c>
      <c r="J58" s="120" t="s">
        <v>7463</v>
      </c>
      <c r="K58" s="172"/>
      <c r="L58" s="172"/>
      <c r="M58" s="173">
        <f t="shared" si="2"/>
        <v>0</v>
      </c>
      <c r="O58" s="73">
        <v>9</v>
      </c>
      <c r="P58" s="73">
        <v>856428.77357389312</v>
      </c>
      <c r="Q58" s="73">
        <v>9</v>
      </c>
      <c r="R58" s="73">
        <v>856428.77357389312</v>
      </c>
      <c r="S58" s="73">
        <f t="shared" si="3"/>
        <v>0</v>
      </c>
      <c r="T58" s="73">
        <f t="shared" si="3"/>
        <v>0</v>
      </c>
      <c r="U58" s="167" t="s">
        <v>7513</v>
      </c>
      <c r="W58" s="21"/>
      <c r="X58" s="21"/>
      <c r="Y58" s="21"/>
    </row>
    <row r="59" spans="1:26" x14ac:dyDescent="0.25">
      <c r="A59" s="168" t="s">
        <v>7104</v>
      </c>
      <c r="B59" s="169" t="s">
        <v>7547</v>
      </c>
      <c r="C59" s="168" t="s">
        <v>7548</v>
      </c>
      <c r="D59" s="170">
        <v>720</v>
      </c>
      <c r="E59" s="171">
        <v>65070884.521439999</v>
      </c>
      <c r="F59" s="216">
        <f t="shared" si="1"/>
        <v>90376.228501999998</v>
      </c>
      <c r="G59" s="224"/>
      <c r="H59" s="218" t="s">
        <v>7462</v>
      </c>
      <c r="I59" s="120" t="s">
        <v>7397</v>
      </c>
      <c r="J59" s="120" t="s">
        <v>7463</v>
      </c>
      <c r="K59" s="172">
        <v>0</v>
      </c>
      <c r="L59" s="172">
        <v>0</v>
      </c>
      <c r="M59" s="173">
        <f t="shared" si="2"/>
        <v>0</v>
      </c>
      <c r="O59" s="73">
        <v>928</v>
      </c>
      <c r="P59" s="73">
        <v>83869140.049855992</v>
      </c>
      <c r="Q59" s="73">
        <v>928</v>
      </c>
      <c r="R59" s="73">
        <v>83869140.049855992</v>
      </c>
      <c r="S59" s="73">
        <f t="shared" si="3"/>
        <v>0</v>
      </c>
      <c r="T59" s="73">
        <f t="shared" si="3"/>
        <v>0</v>
      </c>
      <c r="U59" s="167" t="s">
        <v>7467</v>
      </c>
      <c r="W59" s="21"/>
      <c r="X59" s="21"/>
      <c r="Y59" s="21"/>
    </row>
    <row r="60" spans="1:26" s="182" customFormat="1" x14ac:dyDescent="0.25">
      <c r="A60" s="168" t="s">
        <v>7104</v>
      </c>
      <c r="B60" s="169" t="s">
        <v>6992</v>
      </c>
      <c r="C60" s="168" t="s">
        <v>6993</v>
      </c>
      <c r="D60" s="170">
        <v>277</v>
      </c>
      <c r="E60" s="171">
        <v>24415876.509618312</v>
      </c>
      <c r="F60" s="216">
        <f t="shared" si="1"/>
        <v>88143.958518477666</v>
      </c>
      <c r="G60" s="224"/>
      <c r="H60" s="218" t="s">
        <v>7462</v>
      </c>
      <c r="I60" s="120" t="s">
        <v>7397</v>
      </c>
      <c r="J60" s="120" t="s">
        <v>7463</v>
      </c>
      <c r="K60" s="172">
        <v>0</v>
      </c>
      <c r="L60" s="172">
        <v>0</v>
      </c>
      <c r="M60" s="173">
        <f t="shared" si="2"/>
        <v>0</v>
      </c>
      <c r="N60" s="181"/>
      <c r="O60" s="73">
        <v>277</v>
      </c>
      <c r="P60" s="73">
        <v>24415876.509618312</v>
      </c>
      <c r="Q60" s="73">
        <v>277</v>
      </c>
      <c r="R60" s="73">
        <v>24415876.509618312</v>
      </c>
      <c r="S60" s="73">
        <f t="shared" si="3"/>
        <v>0</v>
      </c>
      <c r="T60" s="73">
        <f t="shared" si="3"/>
        <v>0</v>
      </c>
      <c r="U60" s="167" t="s">
        <v>7464</v>
      </c>
      <c r="V60"/>
      <c r="W60" s="21"/>
      <c r="X60" s="21"/>
      <c r="Y60" s="21"/>
      <c r="Z60"/>
    </row>
    <row r="61" spans="1:26" x14ac:dyDescent="0.25">
      <c r="A61" s="168" t="s">
        <v>7104</v>
      </c>
      <c r="B61" s="169" t="s">
        <v>7002</v>
      </c>
      <c r="C61" s="168" t="s">
        <v>7003</v>
      </c>
      <c r="D61" s="170">
        <v>53</v>
      </c>
      <c r="E61" s="171">
        <v>4639796.8400119999</v>
      </c>
      <c r="F61" s="216">
        <f t="shared" si="1"/>
        <v>87543.336603999996</v>
      </c>
      <c r="G61" s="224"/>
      <c r="H61" s="218" t="s">
        <v>7462</v>
      </c>
      <c r="I61" s="120" t="s">
        <v>7397</v>
      </c>
      <c r="J61" s="120" t="s">
        <v>7463</v>
      </c>
      <c r="K61" s="172">
        <v>0</v>
      </c>
      <c r="L61" s="172">
        <v>0</v>
      </c>
      <c r="M61" s="173">
        <f t="shared" si="2"/>
        <v>0</v>
      </c>
      <c r="O61" s="73">
        <v>53</v>
      </c>
      <c r="P61" s="73">
        <v>4639796.8400119999</v>
      </c>
      <c r="Q61" s="73">
        <v>53</v>
      </c>
      <c r="R61" s="73">
        <v>4639796.8400119999</v>
      </c>
      <c r="S61" s="73">
        <f t="shared" si="3"/>
        <v>0</v>
      </c>
      <c r="T61" s="73">
        <f t="shared" si="3"/>
        <v>0</v>
      </c>
      <c r="U61" s="167" t="s">
        <v>7464</v>
      </c>
      <c r="W61" s="21"/>
      <c r="X61" s="21"/>
      <c r="Y61" s="21"/>
    </row>
    <row r="62" spans="1:26" x14ac:dyDescent="0.25">
      <c r="A62" s="168" t="s">
        <v>7104</v>
      </c>
      <c r="B62" s="169" t="s">
        <v>7549</v>
      </c>
      <c r="C62" s="168" t="s">
        <v>7550</v>
      </c>
      <c r="D62" s="170">
        <v>145</v>
      </c>
      <c r="E62" s="171">
        <v>12429630.270005001</v>
      </c>
      <c r="F62" s="216">
        <f t="shared" si="1"/>
        <v>85721.588069000005</v>
      </c>
      <c r="G62" s="224"/>
      <c r="H62" s="218" t="s">
        <v>7462</v>
      </c>
      <c r="I62" s="120" t="s">
        <v>7397</v>
      </c>
      <c r="J62" s="120" t="s">
        <v>7463</v>
      </c>
      <c r="K62" s="172"/>
      <c r="L62" s="172"/>
      <c r="M62" s="173">
        <f t="shared" si="2"/>
        <v>0</v>
      </c>
      <c r="O62" s="73">
        <v>145</v>
      </c>
      <c r="P62" s="73">
        <v>12429630.270005001</v>
      </c>
      <c r="Q62" s="73">
        <v>145</v>
      </c>
      <c r="R62" s="73">
        <v>12429630.270005001</v>
      </c>
      <c r="S62" s="73">
        <f t="shared" si="3"/>
        <v>0</v>
      </c>
      <c r="T62" s="73">
        <f t="shared" si="3"/>
        <v>0</v>
      </c>
      <c r="U62" s="167" t="s">
        <v>7513</v>
      </c>
      <c r="W62" s="21"/>
      <c r="X62" s="21"/>
      <c r="Y62" s="21"/>
    </row>
    <row r="63" spans="1:26" x14ac:dyDescent="0.25">
      <c r="A63" s="168" t="s">
        <v>7104</v>
      </c>
      <c r="B63" s="169" t="s">
        <v>7008</v>
      </c>
      <c r="C63" s="168" t="s">
        <v>7009</v>
      </c>
      <c r="D63" s="170">
        <v>190</v>
      </c>
      <c r="E63" s="171">
        <v>16020513.644552452</v>
      </c>
      <c r="F63" s="216">
        <f t="shared" si="1"/>
        <v>84318.492866065542</v>
      </c>
      <c r="G63" s="224"/>
      <c r="H63" s="218" t="s">
        <v>7462</v>
      </c>
      <c r="I63" s="120" t="s">
        <v>7397</v>
      </c>
      <c r="J63" s="120" t="s">
        <v>7463</v>
      </c>
      <c r="K63" s="172">
        <v>0</v>
      </c>
      <c r="L63" s="172">
        <v>0</v>
      </c>
      <c r="M63" s="173">
        <f t="shared" si="2"/>
        <v>0</v>
      </c>
      <c r="O63" s="73">
        <v>190</v>
      </c>
      <c r="P63" s="73">
        <v>16020513.644552452</v>
      </c>
      <c r="Q63" s="73">
        <v>0</v>
      </c>
      <c r="R63" s="73">
        <v>0</v>
      </c>
      <c r="S63" s="73">
        <f t="shared" si="3"/>
        <v>190</v>
      </c>
      <c r="T63" s="73">
        <f t="shared" si="3"/>
        <v>16020513.644552452</v>
      </c>
      <c r="U63" s="167" t="s">
        <v>7502</v>
      </c>
      <c r="W63" s="21"/>
      <c r="X63" s="21"/>
      <c r="Y63" s="21"/>
    </row>
    <row r="64" spans="1:26" x14ac:dyDescent="0.25">
      <c r="A64" s="168" t="s">
        <v>7104</v>
      </c>
      <c r="B64" s="169" t="s">
        <v>7006</v>
      </c>
      <c r="C64" s="168" t="s">
        <v>7007</v>
      </c>
      <c r="D64" s="170">
        <v>10</v>
      </c>
      <c r="E64" s="171">
        <v>841727.5199999999</v>
      </c>
      <c r="F64" s="216">
        <f t="shared" si="1"/>
        <v>84172.751999999993</v>
      </c>
      <c r="G64" s="224"/>
      <c r="H64" s="218" t="s">
        <v>7462</v>
      </c>
      <c r="I64" s="120" t="s">
        <v>7397</v>
      </c>
      <c r="J64" s="120" t="s">
        <v>7463</v>
      </c>
      <c r="K64" s="172"/>
      <c r="L64" s="172"/>
      <c r="M64" s="173">
        <f t="shared" si="2"/>
        <v>0</v>
      </c>
      <c r="O64" s="73">
        <v>10</v>
      </c>
      <c r="P64" s="73">
        <v>841727.5199999999</v>
      </c>
      <c r="Q64" s="73">
        <v>0</v>
      </c>
      <c r="R64" s="73">
        <v>0</v>
      </c>
      <c r="S64" s="73">
        <f t="shared" si="3"/>
        <v>10</v>
      </c>
      <c r="T64" s="73">
        <f t="shared" si="3"/>
        <v>841727.5199999999</v>
      </c>
      <c r="U64" s="167" t="s">
        <v>7502</v>
      </c>
      <c r="W64" s="21"/>
      <c r="X64" s="21"/>
      <c r="Y64" s="21"/>
    </row>
    <row r="65" spans="1:25" x14ac:dyDescent="0.25">
      <c r="A65" s="175" t="s">
        <v>7104</v>
      </c>
      <c r="B65" s="176" t="s">
        <v>6846</v>
      </c>
      <c r="C65" s="168" t="s">
        <v>6847</v>
      </c>
      <c r="D65" s="177">
        <v>253</v>
      </c>
      <c r="E65" s="178">
        <v>21150580.592328001</v>
      </c>
      <c r="F65" s="216">
        <f t="shared" si="1"/>
        <v>83599.132775999999</v>
      </c>
      <c r="G65" s="224"/>
      <c r="H65" s="218" t="s">
        <v>7462</v>
      </c>
      <c r="I65" s="179" t="s">
        <v>7381</v>
      </c>
      <c r="J65" s="120" t="s">
        <v>7480</v>
      </c>
      <c r="K65" s="73">
        <f>D65</f>
        <v>253</v>
      </c>
      <c r="L65" s="73">
        <f>E65</f>
        <v>21150580.592328001</v>
      </c>
      <c r="M65" s="180">
        <f t="shared" si="2"/>
        <v>1</v>
      </c>
      <c r="O65" s="73">
        <v>253</v>
      </c>
      <c r="P65" s="73">
        <v>21150580.592328001</v>
      </c>
      <c r="Q65" s="73">
        <v>0</v>
      </c>
      <c r="R65" s="73">
        <v>0</v>
      </c>
      <c r="S65" s="73">
        <f t="shared" si="3"/>
        <v>0</v>
      </c>
      <c r="T65" s="73">
        <f t="shared" si="3"/>
        <v>0</v>
      </c>
      <c r="U65" s="167" t="s">
        <v>7481</v>
      </c>
      <c r="W65" s="21"/>
      <c r="X65" s="21"/>
      <c r="Y65" s="21"/>
    </row>
    <row r="66" spans="1:25" x14ac:dyDescent="0.25">
      <c r="A66" s="175" t="s">
        <v>7104</v>
      </c>
      <c r="B66" s="176" t="s">
        <v>7223</v>
      </c>
      <c r="C66" s="168" t="s">
        <v>7224</v>
      </c>
      <c r="D66" s="177">
        <v>380</v>
      </c>
      <c r="E66" s="178">
        <v>30527347.872020002</v>
      </c>
      <c r="F66" s="216">
        <f t="shared" si="1"/>
        <v>80335.125979000004</v>
      </c>
      <c r="G66" s="224"/>
      <c r="H66" s="218" t="s">
        <v>7462</v>
      </c>
      <c r="I66" s="179" t="s">
        <v>7381</v>
      </c>
      <c r="J66" s="120" t="s">
        <v>7480</v>
      </c>
      <c r="K66" s="73">
        <f>+D66</f>
        <v>380</v>
      </c>
      <c r="L66" s="73">
        <f>+E66</f>
        <v>30527347.872020002</v>
      </c>
      <c r="M66" s="180">
        <f t="shared" si="2"/>
        <v>1</v>
      </c>
      <c r="O66" s="73">
        <v>380</v>
      </c>
      <c r="P66" s="73">
        <v>30527347.872020002</v>
      </c>
      <c r="Q66" s="73">
        <v>0</v>
      </c>
      <c r="R66" s="73">
        <v>0</v>
      </c>
      <c r="S66" s="73">
        <f t="shared" si="3"/>
        <v>0</v>
      </c>
      <c r="T66" s="73">
        <f t="shared" si="3"/>
        <v>0</v>
      </c>
      <c r="U66" s="167" t="s">
        <v>7481</v>
      </c>
      <c r="W66" s="21"/>
      <c r="X66" s="21"/>
      <c r="Y66" s="21"/>
    </row>
    <row r="67" spans="1:25" x14ac:dyDescent="0.25">
      <c r="A67" s="168" t="s">
        <v>7104</v>
      </c>
      <c r="B67" s="169" t="s">
        <v>7551</v>
      </c>
      <c r="C67" s="168" t="s">
        <v>7552</v>
      </c>
      <c r="D67" s="170">
        <v>110</v>
      </c>
      <c r="E67" s="171">
        <v>8708460.3999799993</v>
      </c>
      <c r="F67" s="216">
        <f t="shared" si="1"/>
        <v>79167.821817999997</v>
      </c>
      <c r="G67" s="224"/>
      <c r="H67" s="218" t="s">
        <v>7462</v>
      </c>
      <c r="I67" s="120" t="s">
        <v>7397</v>
      </c>
      <c r="J67" s="120" t="s">
        <v>7463</v>
      </c>
      <c r="K67" s="172">
        <v>0</v>
      </c>
      <c r="L67" s="172">
        <v>0</v>
      </c>
      <c r="M67" s="173">
        <f t="shared" si="2"/>
        <v>0</v>
      </c>
      <c r="O67" s="73">
        <v>110</v>
      </c>
      <c r="P67" s="73">
        <v>8708460.3999799993</v>
      </c>
      <c r="Q67" s="73">
        <v>110</v>
      </c>
      <c r="R67" s="73">
        <v>8708460.3999799993</v>
      </c>
      <c r="S67" s="73">
        <f t="shared" si="3"/>
        <v>0</v>
      </c>
      <c r="T67" s="73">
        <f t="shared" si="3"/>
        <v>0</v>
      </c>
      <c r="U67" s="167" t="s">
        <v>7467</v>
      </c>
      <c r="W67" s="21"/>
      <c r="X67" s="21"/>
      <c r="Y67" s="21"/>
    </row>
    <row r="68" spans="1:25" x14ac:dyDescent="0.25">
      <c r="A68" s="168" t="s">
        <v>7104</v>
      </c>
      <c r="B68" s="169" t="s">
        <v>7553</v>
      </c>
      <c r="C68" s="168" t="s">
        <v>7554</v>
      </c>
      <c r="D68" s="170">
        <v>573</v>
      </c>
      <c r="E68" s="171">
        <v>44929400.48972699</v>
      </c>
      <c r="F68" s="216">
        <f t="shared" ref="F68:F131" si="4">+E68/D68</f>
        <v>78410.821098999979</v>
      </c>
      <c r="G68" s="224"/>
      <c r="H68" s="218" t="s">
        <v>7462</v>
      </c>
      <c r="I68" s="120" t="s">
        <v>7397</v>
      </c>
      <c r="J68" s="120" t="s">
        <v>7463</v>
      </c>
      <c r="K68" s="172">
        <v>0</v>
      </c>
      <c r="L68" s="172">
        <v>0</v>
      </c>
      <c r="M68" s="173">
        <f t="shared" ref="M68:M131" si="5">+L68/E68</f>
        <v>0</v>
      </c>
      <c r="O68" s="73">
        <v>573</v>
      </c>
      <c r="P68" s="73">
        <v>44929400.48972699</v>
      </c>
      <c r="Q68" s="73">
        <v>573</v>
      </c>
      <c r="R68" s="73">
        <v>44929400.48972699</v>
      </c>
      <c r="S68" s="73">
        <f t="shared" ref="S68:T131" si="6">O68-K68-Q68</f>
        <v>0</v>
      </c>
      <c r="T68" s="73">
        <f t="shared" si="6"/>
        <v>0</v>
      </c>
      <c r="U68" s="167" t="s">
        <v>7467</v>
      </c>
      <c r="W68" s="21"/>
      <c r="X68" s="21"/>
      <c r="Y68" s="21"/>
    </row>
    <row r="69" spans="1:25" x14ac:dyDescent="0.25">
      <c r="A69" s="168" t="s">
        <v>7104</v>
      </c>
      <c r="B69" s="169" t="s">
        <v>7555</v>
      </c>
      <c r="C69" s="168" t="s">
        <v>7556</v>
      </c>
      <c r="D69" s="170">
        <v>270</v>
      </c>
      <c r="E69" s="171">
        <v>20760672.329999994</v>
      </c>
      <c r="F69" s="216">
        <f t="shared" si="4"/>
        <v>76891.378999999986</v>
      </c>
      <c r="G69" s="224"/>
      <c r="H69" s="218" t="s">
        <v>7462</v>
      </c>
      <c r="I69" s="120" t="s">
        <v>7397</v>
      </c>
      <c r="J69" s="120" t="s">
        <v>7463</v>
      </c>
      <c r="K69" s="172">
        <v>0</v>
      </c>
      <c r="L69" s="172">
        <v>0</v>
      </c>
      <c r="M69" s="173">
        <f t="shared" si="5"/>
        <v>0</v>
      </c>
      <c r="O69" s="73">
        <v>270</v>
      </c>
      <c r="P69" s="73">
        <v>20760672.329999994</v>
      </c>
      <c r="Q69" s="73">
        <v>270</v>
      </c>
      <c r="R69" s="73">
        <v>20760672.329999994</v>
      </c>
      <c r="S69" s="73">
        <f t="shared" si="6"/>
        <v>0</v>
      </c>
      <c r="T69" s="73">
        <f t="shared" si="6"/>
        <v>0</v>
      </c>
      <c r="U69" s="167" t="s">
        <v>7467</v>
      </c>
      <c r="W69" s="21"/>
      <c r="X69" s="21"/>
      <c r="Y69" s="21"/>
    </row>
    <row r="70" spans="1:25" x14ac:dyDescent="0.25">
      <c r="A70" s="175" t="s">
        <v>7104</v>
      </c>
      <c r="B70" s="176" t="s">
        <v>6848</v>
      </c>
      <c r="C70" s="168" t="s">
        <v>6849</v>
      </c>
      <c r="D70" s="177">
        <v>137</v>
      </c>
      <c r="E70" s="178">
        <v>10290623.389854001</v>
      </c>
      <c r="F70" s="216">
        <f t="shared" si="4"/>
        <v>75114.039342000004</v>
      </c>
      <c r="G70" s="224"/>
      <c r="H70" s="218" t="s">
        <v>7462</v>
      </c>
      <c r="I70" s="179" t="s">
        <v>7381</v>
      </c>
      <c r="J70" s="120" t="s">
        <v>7480</v>
      </c>
      <c r="K70" s="73">
        <f>D70</f>
        <v>137</v>
      </c>
      <c r="L70" s="73">
        <f>E70</f>
        <v>10290623.389854001</v>
      </c>
      <c r="M70" s="180">
        <f t="shared" si="5"/>
        <v>1</v>
      </c>
      <c r="O70" s="73">
        <v>137</v>
      </c>
      <c r="P70" s="73">
        <v>10290623.389854001</v>
      </c>
      <c r="Q70" s="73">
        <v>0</v>
      </c>
      <c r="R70" s="73">
        <v>0</v>
      </c>
      <c r="S70" s="73">
        <f t="shared" si="6"/>
        <v>0</v>
      </c>
      <c r="T70" s="73">
        <f t="shared" si="6"/>
        <v>0</v>
      </c>
      <c r="U70" s="167" t="s">
        <v>7481</v>
      </c>
      <c r="W70" s="21"/>
      <c r="X70" s="21"/>
      <c r="Y70" s="21"/>
    </row>
    <row r="71" spans="1:25" x14ac:dyDescent="0.25">
      <c r="A71" s="168" t="s">
        <v>7104</v>
      </c>
      <c r="B71" s="169" t="s">
        <v>7557</v>
      </c>
      <c r="C71" s="168" t="s">
        <v>7558</v>
      </c>
      <c r="D71" s="170">
        <v>6628</v>
      </c>
      <c r="E71" s="171">
        <v>496883469.91439599</v>
      </c>
      <c r="F71" s="216">
        <f t="shared" si="4"/>
        <v>74967.331007000001</v>
      </c>
      <c r="G71" s="224"/>
      <c r="H71" s="218" t="s">
        <v>7462</v>
      </c>
      <c r="I71" s="120" t="s">
        <v>7397</v>
      </c>
      <c r="J71" s="120" t="s">
        <v>7463</v>
      </c>
      <c r="K71" s="172">
        <v>0</v>
      </c>
      <c r="L71" s="172">
        <v>0</v>
      </c>
      <c r="M71" s="173">
        <f t="shared" si="5"/>
        <v>0</v>
      </c>
      <c r="O71" s="73">
        <v>6628</v>
      </c>
      <c r="P71" s="73">
        <v>496883469.91439599</v>
      </c>
      <c r="Q71" s="73">
        <v>6628</v>
      </c>
      <c r="R71" s="73">
        <v>496883469.91439599</v>
      </c>
      <c r="S71" s="73">
        <f t="shared" si="6"/>
        <v>0</v>
      </c>
      <c r="T71" s="73">
        <f t="shared" si="6"/>
        <v>0</v>
      </c>
      <c r="U71" s="167" t="s">
        <v>7467</v>
      </c>
      <c r="W71" s="21"/>
      <c r="X71" s="21"/>
      <c r="Y71" s="21"/>
    </row>
    <row r="72" spans="1:25" x14ac:dyDescent="0.25">
      <c r="A72" s="168" t="s">
        <v>7104</v>
      </c>
      <c r="B72" s="169" t="s">
        <v>7559</v>
      </c>
      <c r="C72" s="168" t="s">
        <v>7560</v>
      </c>
      <c r="D72" s="170">
        <v>59</v>
      </c>
      <c r="E72" s="171">
        <v>4395348.3900009999</v>
      </c>
      <c r="F72" s="216">
        <f t="shared" si="4"/>
        <v>74497.430338999999</v>
      </c>
      <c r="G72" s="224"/>
      <c r="H72" s="218" t="s">
        <v>7462</v>
      </c>
      <c r="I72" s="120" t="s">
        <v>7397</v>
      </c>
      <c r="J72" s="120" t="s">
        <v>7463</v>
      </c>
      <c r="K72" s="172"/>
      <c r="L72" s="172"/>
      <c r="M72" s="173">
        <f t="shared" si="5"/>
        <v>0</v>
      </c>
      <c r="O72" s="73">
        <v>59</v>
      </c>
      <c r="P72" s="73">
        <v>4395348.3900009999</v>
      </c>
      <c r="Q72" s="73">
        <v>59</v>
      </c>
      <c r="R72" s="73">
        <v>4395348.3900009999</v>
      </c>
      <c r="S72" s="73">
        <f t="shared" si="6"/>
        <v>0</v>
      </c>
      <c r="T72" s="73">
        <f t="shared" si="6"/>
        <v>0</v>
      </c>
      <c r="U72" s="167" t="s">
        <v>7467</v>
      </c>
      <c r="W72" s="21"/>
      <c r="X72" s="21"/>
      <c r="Y72" s="21"/>
    </row>
    <row r="73" spans="1:25" x14ac:dyDescent="0.25">
      <c r="A73" s="168" t="s">
        <v>7104</v>
      </c>
      <c r="B73" s="169" t="s">
        <v>7561</v>
      </c>
      <c r="C73" s="168" t="s">
        <v>7562</v>
      </c>
      <c r="D73" s="170">
        <v>192</v>
      </c>
      <c r="E73" s="171">
        <v>14186539.294656001</v>
      </c>
      <c r="F73" s="216">
        <f t="shared" si="4"/>
        <v>73888.225493000005</v>
      </c>
      <c r="G73" s="224"/>
      <c r="H73" s="218" t="s">
        <v>7462</v>
      </c>
      <c r="I73" s="120" t="s">
        <v>7397</v>
      </c>
      <c r="J73" s="120" t="s">
        <v>7463</v>
      </c>
      <c r="K73" s="172">
        <v>0</v>
      </c>
      <c r="L73" s="172">
        <v>0</v>
      </c>
      <c r="M73" s="173">
        <f t="shared" si="5"/>
        <v>0</v>
      </c>
      <c r="O73" s="73">
        <v>192</v>
      </c>
      <c r="P73" s="73">
        <v>14186539.294656001</v>
      </c>
      <c r="Q73" s="73">
        <v>192</v>
      </c>
      <c r="R73" s="73">
        <v>14186539.294656001</v>
      </c>
      <c r="S73" s="73">
        <f t="shared" si="6"/>
        <v>0</v>
      </c>
      <c r="T73" s="73">
        <f t="shared" si="6"/>
        <v>0</v>
      </c>
      <c r="U73" s="167" t="s">
        <v>7467</v>
      </c>
      <c r="W73" s="21"/>
      <c r="X73" s="21"/>
      <c r="Y73" s="21"/>
    </row>
    <row r="74" spans="1:25" x14ac:dyDescent="0.25">
      <c r="A74" s="168" t="s">
        <v>7104</v>
      </c>
      <c r="B74" s="169" t="s">
        <v>7563</v>
      </c>
      <c r="C74" s="168" t="s">
        <v>7564</v>
      </c>
      <c r="D74" s="170">
        <v>1632</v>
      </c>
      <c r="E74" s="171">
        <v>116884314.41750401</v>
      </c>
      <c r="F74" s="216">
        <f t="shared" si="4"/>
        <v>71620.290697000004</v>
      </c>
      <c r="G74" s="224"/>
      <c r="H74" s="218" t="s">
        <v>7462</v>
      </c>
      <c r="I74" s="120" t="s">
        <v>7397</v>
      </c>
      <c r="J74" s="120" t="s">
        <v>7463</v>
      </c>
      <c r="K74" s="172">
        <v>0</v>
      </c>
      <c r="L74" s="172">
        <v>0</v>
      </c>
      <c r="M74" s="173">
        <f t="shared" si="5"/>
        <v>0</v>
      </c>
      <c r="O74" s="73">
        <v>1632</v>
      </c>
      <c r="P74" s="73">
        <v>116884314.41750401</v>
      </c>
      <c r="Q74" s="73">
        <v>1632</v>
      </c>
      <c r="R74" s="73">
        <v>116884314.41750401</v>
      </c>
      <c r="S74" s="73">
        <f t="shared" si="6"/>
        <v>0</v>
      </c>
      <c r="T74" s="73">
        <f t="shared" si="6"/>
        <v>0</v>
      </c>
      <c r="U74" s="167" t="s">
        <v>7467</v>
      </c>
      <c r="W74" s="21"/>
      <c r="X74" s="21"/>
      <c r="Y74" s="21"/>
    </row>
    <row r="75" spans="1:25" x14ac:dyDescent="0.25">
      <c r="A75" s="168" t="s">
        <v>7104</v>
      </c>
      <c r="B75" s="169" t="s">
        <v>7123</v>
      </c>
      <c r="C75" s="168" t="s">
        <v>7124</v>
      </c>
      <c r="D75" s="170">
        <v>582</v>
      </c>
      <c r="E75" s="171">
        <v>41325999.681102917</v>
      </c>
      <c r="F75" s="216">
        <f t="shared" si="4"/>
        <v>71006.872304300545</v>
      </c>
      <c r="G75" s="224"/>
      <c r="H75" s="218" t="s">
        <v>7462</v>
      </c>
      <c r="I75" s="120" t="s">
        <v>7397</v>
      </c>
      <c r="J75" s="120" t="s">
        <v>7463</v>
      </c>
      <c r="K75" s="172">
        <v>0</v>
      </c>
      <c r="L75" s="172">
        <v>0</v>
      </c>
      <c r="M75" s="173">
        <f t="shared" si="5"/>
        <v>0</v>
      </c>
      <c r="O75" s="73">
        <v>840</v>
      </c>
      <c r="P75" s="73">
        <v>59645772.735612452</v>
      </c>
      <c r="Q75" s="73">
        <v>0</v>
      </c>
      <c r="R75" s="73">
        <v>0</v>
      </c>
      <c r="S75" s="73">
        <f t="shared" si="6"/>
        <v>840</v>
      </c>
      <c r="T75" s="73">
        <f t="shared" si="6"/>
        <v>59645772.735612452</v>
      </c>
      <c r="U75" s="167" t="s">
        <v>7502</v>
      </c>
      <c r="W75" s="21"/>
      <c r="X75" s="21"/>
      <c r="Y75" s="21"/>
    </row>
    <row r="76" spans="1:25" x14ac:dyDescent="0.25">
      <c r="A76" s="168" t="s">
        <v>7104</v>
      </c>
      <c r="B76" s="169" t="s">
        <v>7565</v>
      </c>
      <c r="C76" s="168" t="s">
        <v>7566</v>
      </c>
      <c r="D76" s="170">
        <v>300</v>
      </c>
      <c r="E76" s="171">
        <v>20762761.316773821</v>
      </c>
      <c r="F76" s="216">
        <f t="shared" si="4"/>
        <v>69209.204389246064</v>
      </c>
      <c r="G76" s="224"/>
      <c r="H76" s="218" t="s">
        <v>7462</v>
      </c>
      <c r="I76" s="120" t="s">
        <v>7397</v>
      </c>
      <c r="J76" s="120" t="s">
        <v>7463</v>
      </c>
      <c r="K76" s="172"/>
      <c r="L76" s="172"/>
      <c r="M76" s="173">
        <f t="shared" si="5"/>
        <v>0</v>
      </c>
      <c r="O76" s="73">
        <v>1711</v>
      </c>
      <c r="P76" s="73">
        <v>118416948.71000001</v>
      </c>
      <c r="Q76" s="73">
        <v>1711</v>
      </c>
      <c r="R76" s="73">
        <v>118416948.71000001</v>
      </c>
      <c r="S76" s="73">
        <f t="shared" si="6"/>
        <v>0</v>
      </c>
      <c r="T76" s="73">
        <f t="shared" si="6"/>
        <v>0</v>
      </c>
      <c r="U76" s="167" t="s">
        <v>7464</v>
      </c>
      <c r="W76" s="21"/>
      <c r="X76" s="21"/>
      <c r="Y76" s="21"/>
    </row>
    <row r="77" spans="1:25" x14ac:dyDescent="0.25">
      <c r="A77" s="175" t="s">
        <v>7104</v>
      </c>
      <c r="B77" s="176" t="s">
        <v>7221</v>
      </c>
      <c r="C77" s="168" t="s">
        <v>7222</v>
      </c>
      <c r="D77" s="177">
        <v>1307</v>
      </c>
      <c r="E77" s="178">
        <v>88994293.064626008</v>
      </c>
      <c r="F77" s="216">
        <f t="shared" si="4"/>
        <v>68090.507318000004</v>
      </c>
      <c r="G77" s="224"/>
      <c r="H77" s="218" t="s">
        <v>7462</v>
      </c>
      <c r="I77" s="179" t="s">
        <v>7381</v>
      </c>
      <c r="J77" s="120" t="s">
        <v>7480</v>
      </c>
      <c r="K77" s="73">
        <f>+D77</f>
        <v>1307</v>
      </c>
      <c r="L77" s="73">
        <f>+E77</f>
        <v>88994293.064626008</v>
      </c>
      <c r="M77" s="180">
        <f t="shared" si="5"/>
        <v>1</v>
      </c>
      <c r="O77" s="73">
        <v>1307</v>
      </c>
      <c r="P77" s="73">
        <v>88994293.064626008</v>
      </c>
      <c r="Q77" s="73">
        <v>0</v>
      </c>
      <c r="R77" s="73">
        <v>0</v>
      </c>
      <c r="S77" s="73">
        <f t="shared" si="6"/>
        <v>0</v>
      </c>
      <c r="T77" s="73">
        <f t="shared" si="6"/>
        <v>0</v>
      </c>
      <c r="U77" s="167" t="s">
        <v>7481</v>
      </c>
      <c r="W77" s="21"/>
      <c r="X77" s="21"/>
      <c r="Y77" s="21"/>
    </row>
    <row r="78" spans="1:25" x14ac:dyDescent="0.25">
      <c r="A78" s="168" t="s">
        <v>7104</v>
      </c>
      <c r="B78" s="169" t="s">
        <v>7022</v>
      </c>
      <c r="C78" s="168" t="s">
        <v>7023</v>
      </c>
      <c r="D78" s="170">
        <v>1790.0000000000002</v>
      </c>
      <c r="E78" s="171">
        <v>121423118.16675633</v>
      </c>
      <c r="F78" s="216">
        <f t="shared" si="4"/>
        <v>67834.144227238168</v>
      </c>
      <c r="G78" s="224"/>
      <c r="H78" s="218" t="s">
        <v>7462</v>
      </c>
      <c r="I78" s="120" t="s">
        <v>7397</v>
      </c>
      <c r="J78" s="120" t="s">
        <v>7463</v>
      </c>
      <c r="K78" s="172"/>
      <c r="L78" s="172"/>
      <c r="M78" s="173">
        <f t="shared" si="5"/>
        <v>0</v>
      </c>
      <c r="O78" s="73">
        <v>1790</v>
      </c>
      <c r="P78" s="73">
        <v>121423118.16675633</v>
      </c>
      <c r="Q78" s="73">
        <v>2</v>
      </c>
      <c r="R78" s="73">
        <v>135668.28845447599</v>
      </c>
      <c r="S78" s="73">
        <f t="shared" si="6"/>
        <v>1788</v>
      </c>
      <c r="T78" s="73">
        <f t="shared" si="6"/>
        <v>121287449.87830186</v>
      </c>
      <c r="U78" s="167" t="s">
        <v>7502</v>
      </c>
      <c r="W78" s="21"/>
      <c r="X78" s="21"/>
      <c r="Y78" s="21"/>
    </row>
    <row r="79" spans="1:25" x14ac:dyDescent="0.25">
      <c r="A79" s="175" t="s">
        <v>7104</v>
      </c>
      <c r="B79" s="176" t="s">
        <v>7064</v>
      </c>
      <c r="C79" s="168" t="s">
        <v>7065</v>
      </c>
      <c r="D79" s="177">
        <v>384</v>
      </c>
      <c r="E79" s="178">
        <v>26000021.920128003</v>
      </c>
      <c r="F79" s="216">
        <f t="shared" si="4"/>
        <v>67708.390417000002</v>
      </c>
      <c r="G79" s="224"/>
      <c r="H79" s="218" t="s">
        <v>7538</v>
      </c>
      <c r="I79" s="120" t="s">
        <v>7386</v>
      </c>
      <c r="J79" s="120" t="s">
        <v>7480</v>
      </c>
      <c r="K79" s="73">
        <v>384</v>
      </c>
      <c r="L79" s="73">
        <v>26000021.920128003</v>
      </c>
      <c r="M79" s="180">
        <f t="shared" si="5"/>
        <v>1</v>
      </c>
      <c r="O79" s="73">
        <v>384</v>
      </c>
      <c r="P79" s="73">
        <v>26000021.920128003</v>
      </c>
      <c r="Q79" s="73">
        <v>0</v>
      </c>
      <c r="R79" s="73">
        <v>0</v>
      </c>
      <c r="S79" s="73">
        <f t="shared" si="6"/>
        <v>0</v>
      </c>
      <c r="T79" s="73">
        <f t="shared" si="6"/>
        <v>0</v>
      </c>
      <c r="U79" s="167" t="s">
        <v>7481</v>
      </c>
      <c r="W79" s="21"/>
      <c r="X79" s="21"/>
      <c r="Y79" s="21"/>
    </row>
    <row r="80" spans="1:25" x14ac:dyDescent="0.25">
      <c r="A80" s="168" t="s">
        <v>7104</v>
      </c>
      <c r="B80" s="169" t="s">
        <v>7014</v>
      </c>
      <c r="C80" s="168" t="s">
        <v>7015</v>
      </c>
      <c r="D80" s="170">
        <v>154</v>
      </c>
      <c r="E80" s="171">
        <v>10257440.490065999</v>
      </c>
      <c r="F80" s="216">
        <f t="shared" si="4"/>
        <v>66606.756429000001</v>
      </c>
      <c r="G80" s="224"/>
      <c r="H80" s="218" t="s">
        <v>7462</v>
      </c>
      <c r="I80" s="120" t="s">
        <v>7397</v>
      </c>
      <c r="J80" s="120" t="s">
        <v>7463</v>
      </c>
      <c r="K80" s="172">
        <v>0</v>
      </c>
      <c r="L80" s="172">
        <v>0</v>
      </c>
      <c r="M80" s="173">
        <f t="shared" si="5"/>
        <v>0</v>
      </c>
      <c r="O80" s="73">
        <v>154</v>
      </c>
      <c r="P80" s="73">
        <v>10257440.490065999</v>
      </c>
      <c r="Q80" s="73">
        <v>0</v>
      </c>
      <c r="R80" s="73">
        <v>0</v>
      </c>
      <c r="S80" s="73">
        <f t="shared" si="6"/>
        <v>154</v>
      </c>
      <c r="T80" s="73">
        <f t="shared" si="6"/>
        <v>10257440.490065999</v>
      </c>
      <c r="U80" s="167" t="s">
        <v>7502</v>
      </c>
      <c r="W80" s="21"/>
      <c r="X80" s="21"/>
      <c r="Y80" s="21"/>
    </row>
    <row r="81" spans="1:25" x14ac:dyDescent="0.25">
      <c r="A81" s="168" t="s">
        <v>7104</v>
      </c>
      <c r="B81" s="169" t="s">
        <v>7567</v>
      </c>
      <c r="C81" s="168" t="s">
        <v>7568</v>
      </c>
      <c r="D81" s="170">
        <v>1316</v>
      </c>
      <c r="E81" s="171">
        <v>87430507.765747994</v>
      </c>
      <c r="F81" s="216">
        <f t="shared" si="4"/>
        <v>66436.556052999993</v>
      </c>
      <c r="G81" s="224"/>
      <c r="H81" s="218" t="s">
        <v>7462</v>
      </c>
      <c r="I81" s="120" t="s">
        <v>7397</v>
      </c>
      <c r="J81" s="120" t="s">
        <v>7463</v>
      </c>
      <c r="K81" s="172">
        <v>0</v>
      </c>
      <c r="L81" s="172">
        <v>0</v>
      </c>
      <c r="M81" s="173">
        <f t="shared" si="5"/>
        <v>0</v>
      </c>
      <c r="O81" s="73">
        <v>1316</v>
      </c>
      <c r="P81" s="73">
        <v>87430507.765747994</v>
      </c>
      <c r="Q81" s="73">
        <v>1316</v>
      </c>
      <c r="R81" s="73">
        <v>87430507.765747994</v>
      </c>
      <c r="S81" s="73">
        <f t="shared" si="6"/>
        <v>0</v>
      </c>
      <c r="T81" s="73">
        <f t="shared" si="6"/>
        <v>0</v>
      </c>
      <c r="U81" s="167" t="s">
        <v>7467</v>
      </c>
      <c r="W81" s="21"/>
      <c r="X81" s="21"/>
      <c r="Y81" s="21"/>
    </row>
    <row r="82" spans="1:25" x14ac:dyDescent="0.25">
      <c r="A82" s="168" t="s">
        <v>7104</v>
      </c>
      <c r="B82" s="169" t="s">
        <v>7569</v>
      </c>
      <c r="C82" s="168" t="s">
        <v>7570</v>
      </c>
      <c r="D82" s="170">
        <v>3445</v>
      </c>
      <c r="E82" s="171">
        <v>228628866.93920001</v>
      </c>
      <c r="F82" s="216">
        <f t="shared" si="4"/>
        <v>66365.418560000006</v>
      </c>
      <c r="G82" s="224"/>
      <c r="H82" s="218" t="s">
        <v>7462</v>
      </c>
      <c r="I82" s="120" t="s">
        <v>7397</v>
      </c>
      <c r="J82" s="120" t="s">
        <v>7463</v>
      </c>
      <c r="K82" s="172">
        <v>0</v>
      </c>
      <c r="L82" s="172">
        <v>0</v>
      </c>
      <c r="M82" s="173">
        <f t="shared" si="5"/>
        <v>0</v>
      </c>
      <c r="O82" s="73">
        <v>3445</v>
      </c>
      <c r="P82" s="73">
        <v>228628866.93920001</v>
      </c>
      <c r="Q82" s="73">
        <v>3445</v>
      </c>
      <c r="R82" s="73">
        <v>228628866.93920004</v>
      </c>
      <c r="S82" s="73">
        <f t="shared" si="6"/>
        <v>0</v>
      </c>
      <c r="T82" s="73">
        <f t="shared" si="6"/>
        <v>0</v>
      </c>
      <c r="U82" s="167" t="s">
        <v>7467</v>
      </c>
      <c r="W82" s="21"/>
      <c r="X82" s="21"/>
      <c r="Y82" s="21"/>
    </row>
    <row r="83" spans="1:25" x14ac:dyDescent="0.25">
      <c r="A83" s="168" t="s">
        <v>7104</v>
      </c>
      <c r="B83" s="169" t="s">
        <v>6972</v>
      </c>
      <c r="C83" s="168" t="s">
        <v>6973</v>
      </c>
      <c r="D83" s="170">
        <v>138</v>
      </c>
      <c r="E83" s="171">
        <v>9059959.979993999</v>
      </c>
      <c r="F83" s="216">
        <f t="shared" si="4"/>
        <v>65651.883912999998</v>
      </c>
      <c r="G83" s="224"/>
      <c r="H83" s="218" t="s">
        <v>7462</v>
      </c>
      <c r="I83" s="120" t="s">
        <v>7397</v>
      </c>
      <c r="J83" s="120" t="s">
        <v>7463</v>
      </c>
      <c r="K83" s="172">
        <v>0</v>
      </c>
      <c r="L83" s="172">
        <v>0</v>
      </c>
      <c r="M83" s="173">
        <f t="shared" si="5"/>
        <v>0</v>
      </c>
      <c r="O83" s="73">
        <v>138</v>
      </c>
      <c r="P83" s="73">
        <v>9059959.979993999</v>
      </c>
      <c r="Q83" s="73">
        <v>138</v>
      </c>
      <c r="R83" s="73">
        <v>9059959.979993999</v>
      </c>
      <c r="S83" s="73">
        <f t="shared" si="6"/>
        <v>0</v>
      </c>
      <c r="T83" s="73">
        <f t="shared" si="6"/>
        <v>0</v>
      </c>
      <c r="U83" s="167" t="s">
        <v>7467</v>
      </c>
      <c r="W83" s="21"/>
      <c r="X83" s="21"/>
      <c r="Y83" s="21"/>
    </row>
    <row r="84" spans="1:25" x14ac:dyDescent="0.25">
      <c r="A84" s="168" t="s">
        <v>7104</v>
      </c>
      <c r="B84" s="169" t="s">
        <v>7571</v>
      </c>
      <c r="C84" s="168" t="s">
        <v>7572</v>
      </c>
      <c r="D84" s="170">
        <v>90049</v>
      </c>
      <c r="E84" s="171">
        <v>5787701381.0675459</v>
      </c>
      <c r="F84" s="216">
        <f t="shared" si="4"/>
        <v>64272.800153999997</v>
      </c>
      <c r="G84" s="224"/>
      <c r="H84" s="218" t="s">
        <v>7462</v>
      </c>
      <c r="I84" s="120" t="s">
        <v>7397</v>
      </c>
      <c r="J84" s="120" t="s">
        <v>7463</v>
      </c>
      <c r="K84" s="172">
        <v>0</v>
      </c>
      <c r="L84" s="172">
        <v>0</v>
      </c>
      <c r="M84" s="173">
        <f t="shared" si="5"/>
        <v>0</v>
      </c>
      <c r="O84" s="73">
        <v>90049</v>
      </c>
      <c r="P84" s="73">
        <v>5787701381.0675459</v>
      </c>
      <c r="Q84" s="73">
        <v>90049</v>
      </c>
      <c r="R84" s="73">
        <v>5787701381.0675459</v>
      </c>
      <c r="S84" s="73">
        <f t="shared" si="6"/>
        <v>0</v>
      </c>
      <c r="T84" s="73">
        <f t="shared" si="6"/>
        <v>0</v>
      </c>
      <c r="U84" s="167" t="s">
        <v>7467</v>
      </c>
      <c r="W84" s="21"/>
      <c r="X84" s="21"/>
      <c r="Y84" s="21"/>
    </row>
    <row r="85" spans="1:25" x14ac:dyDescent="0.25">
      <c r="A85" s="168" t="s">
        <v>7104</v>
      </c>
      <c r="B85" s="169" t="s">
        <v>7573</v>
      </c>
      <c r="C85" s="168" t="s">
        <v>7574</v>
      </c>
      <c r="D85" s="170">
        <v>80</v>
      </c>
      <c r="E85" s="171">
        <v>4960244.33</v>
      </c>
      <c r="F85" s="216">
        <f t="shared" si="4"/>
        <v>62003.054125000002</v>
      </c>
      <c r="G85" s="224"/>
      <c r="H85" s="218" t="s">
        <v>7462</v>
      </c>
      <c r="I85" s="120" t="s">
        <v>7397</v>
      </c>
      <c r="J85" s="120" t="s">
        <v>7463</v>
      </c>
      <c r="K85" s="172"/>
      <c r="L85" s="172"/>
      <c r="M85" s="173">
        <f t="shared" si="5"/>
        <v>0</v>
      </c>
      <c r="O85" s="73">
        <v>80</v>
      </c>
      <c r="P85" s="73">
        <v>4960244.33</v>
      </c>
      <c r="Q85" s="73">
        <v>80</v>
      </c>
      <c r="R85" s="73">
        <v>4960244.33</v>
      </c>
      <c r="S85" s="73">
        <f t="shared" si="6"/>
        <v>0</v>
      </c>
      <c r="T85" s="73">
        <f t="shared" si="6"/>
        <v>0</v>
      </c>
      <c r="U85" s="167" t="s">
        <v>7467</v>
      </c>
      <c r="W85" s="21"/>
      <c r="X85" s="21"/>
      <c r="Y85" s="21"/>
    </row>
    <row r="86" spans="1:25" x14ac:dyDescent="0.25">
      <c r="A86" s="168" t="s">
        <v>7104</v>
      </c>
      <c r="B86" s="169" t="s">
        <v>7575</v>
      </c>
      <c r="C86" s="168" t="s">
        <v>7576</v>
      </c>
      <c r="D86" s="170">
        <v>70</v>
      </c>
      <c r="E86" s="171">
        <v>4338698.3600099999</v>
      </c>
      <c r="F86" s="216">
        <f t="shared" si="4"/>
        <v>61981.405142999996</v>
      </c>
      <c r="G86" s="224"/>
      <c r="H86" s="218" t="s">
        <v>7462</v>
      </c>
      <c r="I86" s="120" t="s">
        <v>7397</v>
      </c>
      <c r="J86" s="120" t="s">
        <v>7463</v>
      </c>
      <c r="K86" s="172"/>
      <c r="L86" s="172"/>
      <c r="M86" s="173">
        <f t="shared" si="5"/>
        <v>0</v>
      </c>
      <c r="O86" s="73">
        <v>70</v>
      </c>
      <c r="P86" s="73">
        <v>4338698.3600099999</v>
      </c>
      <c r="Q86" s="73">
        <v>70</v>
      </c>
      <c r="R86" s="73">
        <v>4338698.3600099999</v>
      </c>
      <c r="S86" s="73">
        <f t="shared" si="6"/>
        <v>0</v>
      </c>
      <c r="T86" s="73">
        <f t="shared" si="6"/>
        <v>0</v>
      </c>
      <c r="U86" s="167" t="s">
        <v>7467</v>
      </c>
      <c r="W86" s="21"/>
      <c r="X86" s="21"/>
      <c r="Y86" s="21"/>
    </row>
    <row r="87" spans="1:25" x14ac:dyDescent="0.25">
      <c r="A87" s="168" t="s">
        <v>7104</v>
      </c>
      <c r="B87" s="169" t="s">
        <v>7024</v>
      </c>
      <c r="C87" s="168" t="s">
        <v>7025</v>
      </c>
      <c r="D87" s="170">
        <v>154</v>
      </c>
      <c r="E87" s="171">
        <v>9382010.2673704531</v>
      </c>
      <c r="F87" s="216">
        <f t="shared" si="4"/>
        <v>60922.144593314631</v>
      </c>
      <c r="G87" s="224"/>
      <c r="H87" s="218" t="s">
        <v>7462</v>
      </c>
      <c r="I87" s="120" t="s">
        <v>7397</v>
      </c>
      <c r="J87" s="120" t="s">
        <v>7463</v>
      </c>
      <c r="K87" s="172">
        <v>0</v>
      </c>
      <c r="L87" s="172">
        <v>0</v>
      </c>
      <c r="M87" s="173">
        <f t="shared" si="5"/>
        <v>0</v>
      </c>
      <c r="O87" s="73">
        <v>154</v>
      </c>
      <c r="P87" s="73">
        <v>9382010.2673704531</v>
      </c>
      <c r="Q87" s="73">
        <v>0</v>
      </c>
      <c r="R87" s="73">
        <v>0</v>
      </c>
      <c r="S87" s="73">
        <f t="shared" si="6"/>
        <v>154</v>
      </c>
      <c r="T87" s="73">
        <f t="shared" si="6"/>
        <v>9382010.2673704531</v>
      </c>
      <c r="U87" s="167" t="s">
        <v>7502</v>
      </c>
      <c r="W87" s="21"/>
      <c r="X87" s="21"/>
      <c r="Y87" s="21"/>
    </row>
    <row r="88" spans="1:25" x14ac:dyDescent="0.25">
      <c r="A88" s="175" t="s">
        <v>7104</v>
      </c>
      <c r="B88" s="176" t="s">
        <v>7050</v>
      </c>
      <c r="C88" s="168" t="s">
        <v>7051</v>
      </c>
      <c r="D88" s="177">
        <v>910</v>
      </c>
      <c r="E88" s="178">
        <v>54211405.45002</v>
      </c>
      <c r="F88" s="216">
        <f t="shared" si="4"/>
        <v>59572.973021999998</v>
      </c>
      <c r="G88" s="224"/>
      <c r="H88" s="218" t="s">
        <v>7538</v>
      </c>
      <c r="I88" s="120" t="s">
        <v>7386</v>
      </c>
      <c r="J88" s="120" t="s">
        <v>7480</v>
      </c>
      <c r="K88" s="73">
        <v>910</v>
      </c>
      <c r="L88" s="73">
        <v>54211405.45002</v>
      </c>
      <c r="M88" s="180">
        <f t="shared" si="5"/>
        <v>1</v>
      </c>
      <c r="O88" s="73">
        <v>910</v>
      </c>
      <c r="P88" s="73">
        <v>54211405.45002</v>
      </c>
      <c r="Q88" s="73">
        <v>0</v>
      </c>
      <c r="R88" s="73">
        <v>0</v>
      </c>
      <c r="S88" s="73">
        <f t="shared" si="6"/>
        <v>0</v>
      </c>
      <c r="T88" s="73">
        <f t="shared" si="6"/>
        <v>0</v>
      </c>
      <c r="U88" s="167" t="s">
        <v>7481</v>
      </c>
      <c r="W88" s="21"/>
      <c r="X88" s="21"/>
      <c r="Y88" s="21"/>
    </row>
    <row r="89" spans="1:25" x14ac:dyDescent="0.25">
      <c r="A89" s="168" t="s">
        <v>7104</v>
      </c>
      <c r="B89" s="169" t="s">
        <v>7577</v>
      </c>
      <c r="C89" s="168" t="s">
        <v>7578</v>
      </c>
      <c r="D89" s="170">
        <v>832</v>
      </c>
      <c r="E89" s="171">
        <v>48471428.747894853</v>
      </c>
      <c r="F89" s="216">
        <f t="shared" si="4"/>
        <v>58258.928783527466</v>
      </c>
      <c r="G89" s="224"/>
      <c r="H89" s="218" t="s">
        <v>7462</v>
      </c>
      <c r="I89" s="120" t="s">
        <v>7397</v>
      </c>
      <c r="J89" s="120" t="s">
        <v>7463</v>
      </c>
      <c r="K89" s="172">
        <v>0</v>
      </c>
      <c r="L89" s="172">
        <v>0</v>
      </c>
      <c r="M89" s="173">
        <f t="shared" si="5"/>
        <v>0</v>
      </c>
      <c r="O89" s="73">
        <v>2294</v>
      </c>
      <c r="P89" s="73">
        <v>133645982.62941201</v>
      </c>
      <c r="Q89" s="73">
        <v>2294</v>
      </c>
      <c r="R89" s="73">
        <v>133645982.62941201</v>
      </c>
      <c r="S89" s="73">
        <f t="shared" si="6"/>
        <v>0</v>
      </c>
      <c r="T89" s="73">
        <f t="shared" si="6"/>
        <v>0</v>
      </c>
      <c r="U89" s="167" t="s">
        <v>7467</v>
      </c>
      <c r="W89" s="21"/>
      <c r="X89" s="21"/>
      <c r="Y89" s="21"/>
    </row>
    <row r="90" spans="1:25" x14ac:dyDescent="0.25">
      <c r="A90" s="168" t="s">
        <v>7104</v>
      </c>
      <c r="B90" s="169" t="s">
        <v>7579</v>
      </c>
      <c r="C90" s="168" t="s">
        <v>7580</v>
      </c>
      <c r="D90" s="170">
        <v>262</v>
      </c>
      <c r="E90" s="171">
        <v>15191501.920072</v>
      </c>
      <c r="F90" s="216">
        <f t="shared" si="4"/>
        <v>57982.831756</v>
      </c>
      <c r="G90" s="224"/>
      <c r="H90" s="218" t="s">
        <v>7462</v>
      </c>
      <c r="I90" s="120" t="s">
        <v>7397</v>
      </c>
      <c r="J90" s="120" t="s">
        <v>7463</v>
      </c>
      <c r="K90" s="172">
        <v>0</v>
      </c>
      <c r="L90" s="172">
        <v>0</v>
      </c>
      <c r="M90" s="173">
        <f t="shared" si="5"/>
        <v>0</v>
      </c>
      <c r="O90" s="73">
        <v>262</v>
      </c>
      <c r="P90" s="73">
        <v>15191501.920072</v>
      </c>
      <c r="Q90" s="73">
        <v>262</v>
      </c>
      <c r="R90" s="73">
        <v>15191501.920072</v>
      </c>
      <c r="S90" s="73">
        <f t="shared" si="6"/>
        <v>0</v>
      </c>
      <c r="T90" s="73">
        <f t="shared" si="6"/>
        <v>0</v>
      </c>
      <c r="U90" s="167" t="s">
        <v>7467</v>
      </c>
      <c r="W90" s="21"/>
      <c r="X90" s="21"/>
      <c r="Y90" s="21"/>
    </row>
    <row r="91" spans="1:25" x14ac:dyDescent="0.25">
      <c r="A91" s="175" t="s">
        <v>7104</v>
      </c>
      <c r="B91" s="176" t="s">
        <v>7209</v>
      </c>
      <c r="C91" s="168" t="s">
        <v>7210</v>
      </c>
      <c r="D91" s="177">
        <v>500</v>
      </c>
      <c r="E91" s="178">
        <v>28927906.928499997</v>
      </c>
      <c r="F91" s="216">
        <f t="shared" si="4"/>
        <v>57855.813856999994</v>
      </c>
      <c r="G91" s="224"/>
      <c r="H91" s="218" t="s">
        <v>7462</v>
      </c>
      <c r="I91" s="179" t="s">
        <v>7381</v>
      </c>
      <c r="J91" s="120" t="s">
        <v>7480</v>
      </c>
      <c r="K91" s="73">
        <f>+D91</f>
        <v>500</v>
      </c>
      <c r="L91" s="73">
        <f>+E91</f>
        <v>28927906.928499997</v>
      </c>
      <c r="M91" s="180">
        <f t="shared" si="5"/>
        <v>1</v>
      </c>
      <c r="O91" s="73">
        <v>500</v>
      </c>
      <c r="P91" s="73">
        <v>28927906.928499997</v>
      </c>
      <c r="Q91" s="73">
        <v>0</v>
      </c>
      <c r="R91" s="73">
        <v>0</v>
      </c>
      <c r="S91" s="73">
        <f t="shared" si="6"/>
        <v>0</v>
      </c>
      <c r="T91" s="73">
        <f t="shared" si="6"/>
        <v>0</v>
      </c>
      <c r="U91" s="167" t="s">
        <v>7481</v>
      </c>
      <c r="W91" s="21"/>
      <c r="X91" s="21"/>
      <c r="Y91" s="21"/>
    </row>
    <row r="92" spans="1:25" x14ac:dyDescent="0.25">
      <c r="A92" s="175" t="s">
        <v>7104</v>
      </c>
      <c r="B92" s="176" t="s">
        <v>6934</v>
      </c>
      <c r="C92" s="168" t="s">
        <v>6935</v>
      </c>
      <c r="D92" s="177">
        <v>8</v>
      </c>
      <c r="E92" s="178">
        <v>456506.23084922007</v>
      </c>
      <c r="F92" s="216">
        <f t="shared" si="4"/>
        <v>57063.278856152509</v>
      </c>
      <c r="G92" s="224"/>
      <c r="H92" s="218" t="s">
        <v>7581</v>
      </c>
      <c r="I92" s="120" t="s">
        <v>7582</v>
      </c>
      <c r="J92" s="120" t="s">
        <v>7480</v>
      </c>
      <c r="K92" s="73">
        <v>8</v>
      </c>
      <c r="L92" s="73">
        <v>456506.23084922007</v>
      </c>
      <c r="M92" s="180">
        <f t="shared" si="5"/>
        <v>1</v>
      </c>
      <c r="O92" s="73">
        <v>8</v>
      </c>
      <c r="P92" s="73">
        <v>456506.23084922007</v>
      </c>
      <c r="Q92" s="73">
        <v>0</v>
      </c>
      <c r="R92" s="73">
        <v>0</v>
      </c>
      <c r="S92" s="73">
        <f t="shared" si="6"/>
        <v>0</v>
      </c>
      <c r="T92" s="73">
        <f t="shared" si="6"/>
        <v>0</v>
      </c>
      <c r="U92" s="167" t="s">
        <v>7481</v>
      </c>
      <c r="W92" s="21"/>
      <c r="X92" s="21"/>
      <c r="Y92" s="21"/>
    </row>
    <row r="93" spans="1:25" x14ac:dyDescent="0.25">
      <c r="A93" s="168" t="s">
        <v>7104</v>
      </c>
      <c r="B93" s="169" t="s">
        <v>7583</v>
      </c>
      <c r="C93" s="168" t="s">
        <v>7584</v>
      </c>
      <c r="D93" s="170">
        <v>571</v>
      </c>
      <c r="E93" s="171">
        <v>32541562.359577</v>
      </c>
      <c r="F93" s="216">
        <f t="shared" si="4"/>
        <v>56990.476987000002</v>
      </c>
      <c r="G93" s="224"/>
      <c r="H93" s="218" t="s">
        <v>7462</v>
      </c>
      <c r="I93" s="120" t="s">
        <v>7397</v>
      </c>
      <c r="J93" s="120" t="s">
        <v>7463</v>
      </c>
      <c r="K93" s="172">
        <v>0</v>
      </c>
      <c r="L93" s="172">
        <v>0</v>
      </c>
      <c r="M93" s="173">
        <f t="shared" si="5"/>
        <v>0</v>
      </c>
      <c r="O93" s="73">
        <v>571</v>
      </c>
      <c r="P93" s="73">
        <v>32541562.359577</v>
      </c>
      <c r="Q93" s="73">
        <v>571</v>
      </c>
      <c r="R93" s="73">
        <v>32541562.359577</v>
      </c>
      <c r="S93" s="73">
        <f t="shared" si="6"/>
        <v>0</v>
      </c>
      <c r="T93" s="73">
        <f t="shared" si="6"/>
        <v>0</v>
      </c>
      <c r="U93" s="167" t="s">
        <v>7467</v>
      </c>
      <c r="W93" s="21"/>
      <c r="X93" s="21"/>
      <c r="Y93" s="21"/>
    </row>
    <row r="94" spans="1:25" x14ac:dyDescent="0.25">
      <c r="A94" s="168" t="s">
        <v>7104</v>
      </c>
      <c r="B94" s="169" t="s">
        <v>6994</v>
      </c>
      <c r="C94" s="168" t="s">
        <v>6995</v>
      </c>
      <c r="D94" s="170">
        <v>85</v>
      </c>
      <c r="E94" s="171">
        <v>4840303.0599689996</v>
      </c>
      <c r="F94" s="216">
        <f t="shared" si="4"/>
        <v>56944.74188198823</v>
      </c>
      <c r="G94" s="224"/>
      <c r="H94" s="218" t="s">
        <v>7462</v>
      </c>
      <c r="I94" s="120" t="s">
        <v>7397</v>
      </c>
      <c r="J94" s="120" t="s">
        <v>7463</v>
      </c>
      <c r="K94" s="172">
        <v>0</v>
      </c>
      <c r="L94" s="172">
        <v>0</v>
      </c>
      <c r="M94" s="173">
        <f t="shared" si="5"/>
        <v>0</v>
      </c>
      <c r="O94" s="73">
        <v>85</v>
      </c>
      <c r="P94" s="73">
        <v>4840303.0599689996</v>
      </c>
      <c r="Q94" s="73">
        <v>85</v>
      </c>
      <c r="R94" s="73">
        <v>4840303.0599689996</v>
      </c>
      <c r="S94" s="73">
        <f t="shared" si="6"/>
        <v>0</v>
      </c>
      <c r="T94" s="73">
        <f t="shared" si="6"/>
        <v>0</v>
      </c>
      <c r="U94" s="167" t="s">
        <v>7464</v>
      </c>
      <c r="W94" s="21"/>
      <c r="X94" s="21"/>
      <c r="Y94" s="21"/>
    </row>
    <row r="95" spans="1:25" x14ac:dyDescent="0.25">
      <c r="A95" s="168" t="s">
        <v>7104</v>
      </c>
      <c r="B95" s="169" t="s">
        <v>7585</v>
      </c>
      <c r="C95" s="168" t="s">
        <v>7586</v>
      </c>
      <c r="D95" s="170">
        <v>15589</v>
      </c>
      <c r="E95" s="171">
        <v>885856092.78812099</v>
      </c>
      <c r="F95" s="216">
        <f t="shared" si="4"/>
        <v>56825.716389000001</v>
      </c>
      <c r="G95" s="224"/>
      <c r="H95" s="218" t="s">
        <v>7462</v>
      </c>
      <c r="I95" s="120" t="s">
        <v>7397</v>
      </c>
      <c r="J95" s="120" t="s">
        <v>7463</v>
      </c>
      <c r="K95" s="172">
        <v>0</v>
      </c>
      <c r="L95" s="172">
        <v>0</v>
      </c>
      <c r="M95" s="173">
        <f t="shared" si="5"/>
        <v>0</v>
      </c>
      <c r="O95" s="73">
        <v>15589</v>
      </c>
      <c r="P95" s="73">
        <v>885856092.78812099</v>
      </c>
      <c r="Q95" s="73">
        <v>15589</v>
      </c>
      <c r="R95" s="73">
        <v>885856092.78812099</v>
      </c>
      <c r="S95" s="73">
        <f t="shared" si="6"/>
        <v>0</v>
      </c>
      <c r="T95" s="73">
        <f t="shared" si="6"/>
        <v>0</v>
      </c>
      <c r="U95" s="167" t="s">
        <v>7467</v>
      </c>
      <c r="W95" s="21"/>
      <c r="X95" s="21"/>
      <c r="Y95" s="21"/>
    </row>
    <row r="96" spans="1:25" x14ac:dyDescent="0.25">
      <c r="A96" s="168" t="s">
        <v>7104</v>
      </c>
      <c r="B96" s="169" t="s">
        <v>7587</v>
      </c>
      <c r="C96" s="168" t="s">
        <v>7588</v>
      </c>
      <c r="D96" s="170">
        <v>72</v>
      </c>
      <c r="E96" s="171">
        <v>4036484.0444400003</v>
      </c>
      <c r="F96" s="216">
        <f t="shared" si="4"/>
        <v>56062.278395000001</v>
      </c>
      <c r="G96" s="224"/>
      <c r="H96" s="218" t="s">
        <v>7462</v>
      </c>
      <c r="I96" s="120" t="s">
        <v>7397</v>
      </c>
      <c r="J96" s="120" t="s">
        <v>7463</v>
      </c>
      <c r="K96" s="172">
        <v>0</v>
      </c>
      <c r="L96" s="172">
        <v>0</v>
      </c>
      <c r="M96" s="173">
        <f t="shared" si="5"/>
        <v>0</v>
      </c>
      <c r="O96" s="73">
        <v>1240</v>
      </c>
      <c r="P96" s="73">
        <v>69517225.209800005</v>
      </c>
      <c r="Q96" s="73">
        <v>1240</v>
      </c>
      <c r="R96" s="73">
        <v>69517225.209800005</v>
      </c>
      <c r="S96" s="73">
        <f t="shared" si="6"/>
        <v>0</v>
      </c>
      <c r="T96" s="73">
        <f t="shared" si="6"/>
        <v>0</v>
      </c>
      <c r="U96" s="167" t="s">
        <v>7467</v>
      </c>
      <c r="W96" s="21"/>
      <c r="X96" s="21"/>
      <c r="Y96" s="21"/>
    </row>
    <row r="97" spans="1:25" x14ac:dyDescent="0.25">
      <c r="A97" s="175" t="s">
        <v>7104</v>
      </c>
      <c r="B97" s="176" t="s">
        <v>7058</v>
      </c>
      <c r="C97" s="168" t="s">
        <v>7059</v>
      </c>
      <c r="D97" s="177">
        <v>14</v>
      </c>
      <c r="E97" s="178">
        <v>784809.45999400003</v>
      </c>
      <c r="F97" s="216">
        <f t="shared" si="4"/>
        <v>56057.818571000003</v>
      </c>
      <c r="G97" s="224"/>
      <c r="H97" s="218" t="s">
        <v>7538</v>
      </c>
      <c r="I97" s="120" t="s">
        <v>7386</v>
      </c>
      <c r="J97" s="120" t="s">
        <v>7480</v>
      </c>
      <c r="K97" s="73">
        <v>14</v>
      </c>
      <c r="L97" s="73">
        <v>784809.45999400003</v>
      </c>
      <c r="M97" s="180">
        <f t="shared" si="5"/>
        <v>1</v>
      </c>
      <c r="O97" s="73">
        <v>14</v>
      </c>
      <c r="P97" s="73">
        <v>784809.45999400003</v>
      </c>
      <c r="Q97" s="73">
        <v>0</v>
      </c>
      <c r="R97" s="73">
        <v>0</v>
      </c>
      <c r="S97" s="73">
        <f t="shared" si="6"/>
        <v>0</v>
      </c>
      <c r="T97" s="73">
        <f t="shared" si="6"/>
        <v>0</v>
      </c>
      <c r="U97" s="167" t="s">
        <v>7481</v>
      </c>
      <c r="W97" s="21"/>
      <c r="X97" s="21"/>
      <c r="Y97" s="21"/>
    </row>
    <row r="98" spans="1:25" x14ac:dyDescent="0.25">
      <c r="A98" s="168" t="s">
        <v>7104</v>
      </c>
      <c r="B98" s="169" t="s">
        <v>7589</v>
      </c>
      <c r="C98" s="168" t="s">
        <v>7590</v>
      </c>
      <c r="D98" s="170">
        <v>53</v>
      </c>
      <c r="E98" s="171">
        <v>2920094.5290996693</v>
      </c>
      <c r="F98" s="216">
        <f t="shared" si="4"/>
        <v>55096.123190559796</v>
      </c>
      <c r="G98" s="224"/>
      <c r="H98" s="218" t="s">
        <v>7462</v>
      </c>
      <c r="I98" s="120" t="s">
        <v>7397</v>
      </c>
      <c r="J98" s="120" t="s">
        <v>7463</v>
      </c>
      <c r="K98" s="172">
        <v>0</v>
      </c>
      <c r="L98" s="172">
        <v>0</v>
      </c>
      <c r="M98" s="173">
        <f t="shared" si="5"/>
        <v>0</v>
      </c>
      <c r="O98" s="73">
        <v>53</v>
      </c>
      <c r="P98" s="73">
        <v>2920094.5290996693</v>
      </c>
      <c r="Q98" s="73">
        <v>53</v>
      </c>
      <c r="R98" s="73">
        <v>2920094.5290996693</v>
      </c>
      <c r="S98" s="73">
        <f t="shared" si="6"/>
        <v>0</v>
      </c>
      <c r="T98" s="73">
        <f t="shared" si="6"/>
        <v>0</v>
      </c>
      <c r="U98" s="167" t="s">
        <v>7513</v>
      </c>
      <c r="W98" s="21"/>
      <c r="X98" s="21"/>
      <c r="Y98" s="21"/>
    </row>
    <row r="99" spans="1:25" x14ac:dyDescent="0.25">
      <c r="A99" s="168" t="s">
        <v>7104</v>
      </c>
      <c r="B99" s="169" t="s">
        <v>7591</v>
      </c>
      <c r="C99" s="168" t="s">
        <v>7592</v>
      </c>
      <c r="D99" s="170">
        <v>22346</v>
      </c>
      <c r="E99" s="171">
        <v>1203895703.3707819</v>
      </c>
      <c r="F99" s="216">
        <f t="shared" si="4"/>
        <v>53875.221666999998</v>
      </c>
      <c r="G99" s="224"/>
      <c r="H99" s="218" t="s">
        <v>7462</v>
      </c>
      <c r="I99" s="120" t="s">
        <v>7397</v>
      </c>
      <c r="J99" s="120" t="s">
        <v>7463</v>
      </c>
      <c r="K99" s="172">
        <v>0</v>
      </c>
      <c r="L99" s="172">
        <v>0</v>
      </c>
      <c r="M99" s="173">
        <f t="shared" si="5"/>
        <v>0</v>
      </c>
      <c r="O99" s="73">
        <v>22346</v>
      </c>
      <c r="P99" s="73">
        <v>1203895703.3707819</v>
      </c>
      <c r="Q99" s="73">
        <v>22346</v>
      </c>
      <c r="R99" s="73">
        <v>1203895703.3707819</v>
      </c>
      <c r="S99" s="73">
        <f t="shared" si="6"/>
        <v>0</v>
      </c>
      <c r="T99" s="73">
        <f t="shared" si="6"/>
        <v>0</v>
      </c>
      <c r="U99" s="167" t="s">
        <v>7467</v>
      </c>
      <c r="W99" s="21"/>
      <c r="X99" s="21"/>
      <c r="Y99" s="21"/>
    </row>
    <row r="100" spans="1:25" x14ac:dyDescent="0.25">
      <c r="A100" s="175" t="s">
        <v>7104</v>
      </c>
      <c r="B100" s="176" t="s">
        <v>7056</v>
      </c>
      <c r="C100" s="168" t="s">
        <v>7057</v>
      </c>
      <c r="D100" s="177">
        <v>1380</v>
      </c>
      <c r="E100" s="178">
        <v>72916734.849419996</v>
      </c>
      <c r="F100" s="216">
        <f t="shared" si="4"/>
        <v>52838.213658999994</v>
      </c>
      <c r="G100" s="224"/>
      <c r="H100" s="218" t="s">
        <v>7538</v>
      </c>
      <c r="I100" s="120" t="s">
        <v>7386</v>
      </c>
      <c r="J100" s="120" t="s">
        <v>7480</v>
      </c>
      <c r="K100" s="73">
        <v>1380</v>
      </c>
      <c r="L100" s="73">
        <v>72916734.849419996</v>
      </c>
      <c r="M100" s="180">
        <f t="shared" si="5"/>
        <v>1</v>
      </c>
      <c r="O100" s="73">
        <v>1380</v>
      </c>
      <c r="P100" s="73">
        <v>72916734.849419996</v>
      </c>
      <c r="Q100" s="73">
        <v>0</v>
      </c>
      <c r="R100" s="73">
        <v>0</v>
      </c>
      <c r="S100" s="73">
        <f t="shared" si="6"/>
        <v>0</v>
      </c>
      <c r="T100" s="73">
        <f t="shared" si="6"/>
        <v>0</v>
      </c>
      <c r="U100" s="167" t="s">
        <v>7481</v>
      </c>
      <c r="W100" s="21"/>
      <c r="X100" s="21"/>
      <c r="Y100" s="21"/>
    </row>
    <row r="101" spans="1:25" x14ac:dyDescent="0.25">
      <c r="A101" s="168" t="s">
        <v>7104</v>
      </c>
      <c r="B101" s="169" t="s">
        <v>7593</v>
      </c>
      <c r="C101" s="168" t="s">
        <v>7594</v>
      </c>
      <c r="D101" s="170">
        <v>1698</v>
      </c>
      <c r="E101" s="171">
        <v>84193369.794839993</v>
      </c>
      <c r="F101" s="216">
        <f t="shared" si="4"/>
        <v>49583.845579999994</v>
      </c>
      <c r="G101" s="224"/>
      <c r="H101" s="218" t="s">
        <v>7462</v>
      </c>
      <c r="I101" s="120" t="s">
        <v>7397</v>
      </c>
      <c r="J101" s="120" t="s">
        <v>7463</v>
      </c>
      <c r="K101" s="172">
        <v>0</v>
      </c>
      <c r="L101" s="172">
        <v>0</v>
      </c>
      <c r="M101" s="173">
        <f t="shared" si="5"/>
        <v>0</v>
      </c>
      <c r="O101" s="73">
        <v>1698</v>
      </c>
      <c r="P101" s="73">
        <v>84193369.794839993</v>
      </c>
      <c r="Q101" s="73">
        <v>1698</v>
      </c>
      <c r="R101" s="73">
        <v>84193369.794839993</v>
      </c>
      <c r="S101" s="73">
        <f t="shared" si="6"/>
        <v>0</v>
      </c>
      <c r="T101" s="73">
        <f t="shared" si="6"/>
        <v>0</v>
      </c>
      <c r="U101" s="167" t="s">
        <v>7467</v>
      </c>
      <c r="W101" s="21"/>
      <c r="X101" s="21"/>
      <c r="Y101" s="21"/>
    </row>
    <row r="102" spans="1:25" x14ac:dyDescent="0.25">
      <c r="A102" s="168" t="s">
        <v>7104</v>
      </c>
      <c r="B102" s="169" t="s">
        <v>7595</v>
      </c>
      <c r="C102" s="168" t="s">
        <v>7596</v>
      </c>
      <c r="D102" s="170">
        <v>345</v>
      </c>
      <c r="E102" s="171">
        <v>16982133.25011</v>
      </c>
      <c r="F102" s="216">
        <f t="shared" si="4"/>
        <v>49223.574637999998</v>
      </c>
      <c r="G102" s="224"/>
      <c r="H102" s="218" t="s">
        <v>7462</v>
      </c>
      <c r="I102" s="120" t="s">
        <v>7397</v>
      </c>
      <c r="J102" s="120" t="s">
        <v>7463</v>
      </c>
      <c r="K102" s="172">
        <v>0</v>
      </c>
      <c r="L102" s="172">
        <v>0</v>
      </c>
      <c r="M102" s="173">
        <f t="shared" si="5"/>
        <v>0</v>
      </c>
      <c r="O102" s="73">
        <v>345</v>
      </c>
      <c r="P102" s="73">
        <v>16982133.25011</v>
      </c>
      <c r="Q102" s="73">
        <v>345</v>
      </c>
      <c r="R102" s="73">
        <v>16982133.25011</v>
      </c>
      <c r="S102" s="73">
        <f t="shared" si="6"/>
        <v>0</v>
      </c>
      <c r="T102" s="73">
        <f t="shared" si="6"/>
        <v>0</v>
      </c>
      <c r="U102" s="167" t="s">
        <v>7467</v>
      </c>
      <c r="W102" s="21"/>
      <c r="X102" s="21"/>
      <c r="Y102" s="21"/>
    </row>
    <row r="103" spans="1:25" x14ac:dyDescent="0.25">
      <c r="A103" s="175" t="s">
        <v>7104</v>
      </c>
      <c r="B103" s="176" t="s">
        <v>7203</v>
      </c>
      <c r="C103" s="168" t="s">
        <v>7204</v>
      </c>
      <c r="D103" s="177">
        <v>508.00000000000006</v>
      </c>
      <c r="E103" s="178">
        <v>24850422.931515999</v>
      </c>
      <c r="F103" s="216">
        <f t="shared" si="4"/>
        <v>48918.155376999995</v>
      </c>
      <c r="G103" s="224"/>
      <c r="H103" s="218" t="s">
        <v>7462</v>
      </c>
      <c r="I103" s="179" t="s">
        <v>7381</v>
      </c>
      <c r="J103" s="120" t="s">
        <v>7480</v>
      </c>
      <c r="K103" s="73">
        <f>+D103</f>
        <v>508.00000000000006</v>
      </c>
      <c r="L103" s="73">
        <f>+E103</f>
        <v>24850422.931515999</v>
      </c>
      <c r="M103" s="180">
        <f t="shared" si="5"/>
        <v>1</v>
      </c>
      <c r="O103" s="73">
        <v>508</v>
      </c>
      <c r="P103" s="73">
        <v>24850422.931515999</v>
      </c>
      <c r="Q103" s="73">
        <v>0</v>
      </c>
      <c r="R103" s="73">
        <v>0</v>
      </c>
      <c r="S103" s="73">
        <f t="shared" si="6"/>
        <v>-5.6843418860808015E-14</v>
      </c>
      <c r="T103" s="73">
        <f t="shared" si="6"/>
        <v>0</v>
      </c>
      <c r="U103" s="167" t="s">
        <v>7481</v>
      </c>
      <c r="W103" s="21"/>
      <c r="X103" s="21"/>
      <c r="Y103" s="21"/>
    </row>
    <row r="104" spans="1:25" x14ac:dyDescent="0.25">
      <c r="A104" s="168" t="s">
        <v>7104</v>
      </c>
      <c r="B104" s="169" t="s">
        <v>7036</v>
      </c>
      <c r="C104" s="168" t="s">
        <v>7037</v>
      </c>
      <c r="D104" s="170">
        <v>10057</v>
      </c>
      <c r="E104" s="171">
        <v>487940860.21576202</v>
      </c>
      <c r="F104" s="216">
        <f t="shared" si="4"/>
        <v>48517.536066000001</v>
      </c>
      <c r="G104" s="224"/>
      <c r="H104" s="218" t="s">
        <v>7462</v>
      </c>
      <c r="I104" s="120" t="s">
        <v>7397</v>
      </c>
      <c r="J104" s="120" t="s">
        <v>7463</v>
      </c>
      <c r="K104" s="172">
        <v>0</v>
      </c>
      <c r="L104" s="172">
        <v>0</v>
      </c>
      <c r="M104" s="173">
        <f t="shared" si="5"/>
        <v>0</v>
      </c>
      <c r="O104" s="73">
        <v>10057</v>
      </c>
      <c r="P104" s="73">
        <v>487940860.21576202</v>
      </c>
      <c r="Q104" s="73">
        <v>10057</v>
      </c>
      <c r="R104" s="73">
        <v>487940860.21576202</v>
      </c>
      <c r="S104" s="73">
        <f t="shared" si="6"/>
        <v>0</v>
      </c>
      <c r="T104" s="73">
        <f t="shared" si="6"/>
        <v>0</v>
      </c>
      <c r="U104" s="167" t="s">
        <v>7464</v>
      </c>
      <c r="W104" s="21"/>
      <c r="X104" s="21"/>
      <c r="Y104" s="21"/>
    </row>
    <row r="105" spans="1:25" x14ac:dyDescent="0.25">
      <c r="A105" s="168" t="s">
        <v>7104</v>
      </c>
      <c r="B105" s="169" t="s">
        <v>7597</v>
      </c>
      <c r="C105" s="168" t="s">
        <v>7598</v>
      </c>
      <c r="D105" s="170">
        <v>1</v>
      </c>
      <c r="E105" s="171">
        <v>48461.379032258068</v>
      </c>
      <c r="F105" s="216">
        <f t="shared" si="4"/>
        <v>48461.379032258068</v>
      </c>
      <c r="G105" s="224"/>
      <c r="H105" s="218" t="s">
        <v>7462</v>
      </c>
      <c r="I105" s="120" t="s">
        <v>7397</v>
      </c>
      <c r="J105" s="120" t="s">
        <v>7463</v>
      </c>
      <c r="K105" s="172"/>
      <c r="L105" s="172"/>
      <c r="M105" s="173">
        <f t="shared" si="5"/>
        <v>0</v>
      </c>
      <c r="O105" s="73">
        <v>62</v>
      </c>
      <c r="P105" s="73">
        <v>3004605.5</v>
      </c>
      <c r="Q105" s="73">
        <v>62</v>
      </c>
      <c r="R105" s="73">
        <v>3004605.5</v>
      </c>
      <c r="S105" s="73">
        <f t="shared" si="6"/>
        <v>0</v>
      </c>
      <c r="T105" s="73">
        <f t="shared" si="6"/>
        <v>0</v>
      </c>
      <c r="U105" s="167" t="s">
        <v>7467</v>
      </c>
      <c r="W105" s="21"/>
      <c r="X105" s="21"/>
      <c r="Y105" s="21"/>
    </row>
    <row r="106" spans="1:25" x14ac:dyDescent="0.25">
      <c r="A106" s="168" t="s">
        <v>7104</v>
      </c>
      <c r="B106" s="169" t="s">
        <v>7599</v>
      </c>
      <c r="C106" s="168" t="s">
        <v>7600</v>
      </c>
      <c r="D106" s="170">
        <v>2963</v>
      </c>
      <c r="E106" s="171">
        <v>142200982.93006799</v>
      </c>
      <c r="F106" s="216">
        <f t="shared" si="4"/>
        <v>47992.231835999992</v>
      </c>
      <c r="G106" s="224"/>
      <c r="H106" s="218" t="s">
        <v>7462</v>
      </c>
      <c r="I106" s="120" t="s">
        <v>7397</v>
      </c>
      <c r="J106" s="120" t="s">
        <v>7463</v>
      </c>
      <c r="K106" s="172">
        <v>0</v>
      </c>
      <c r="L106" s="172">
        <v>0</v>
      </c>
      <c r="M106" s="173">
        <f t="shared" si="5"/>
        <v>0</v>
      </c>
      <c r="O106" s="73">
        <v>2963</v>
      </c>
      <c r="P106" s="73">
        <v>142200982.93006799</v>
      </c>
      <c r="Q106" s="73">
        <v>2963</v>
      </c>
      <c r="R106" s="73">
        <v>142200982.93006799</v>
      </c>
      <c r="S106" s="73">
        <f t="shared" si="6"/>
        <v>0</v>
      </c>
      <c r="T106" s="73">
        <f t="shared" si="6"/>
        <v>0</v>
      </c>
      <c r="U106" s="167" t="s">
        <v>7467</v>
      </c>
      <c r="W106" s="21"/>
      <c r="X106" s="21"/>
      <c r="Y106" s="21"/>
    </row>
    <row r="107" spans="1:25" x14ac:dyDescent="0.25">
      <c r="A107" s="168" t="s">
        <v>7104</v>
      </c>
      <c r="B107" s="169" t="s">
        <v>7601</v>
      </c>
      <c r="C107" s="168" t="s">
        <v>7602</v>
      </c>
      <c r="D107" s="170">
        <v>19865</v>
      </c>
      <c r="E107" s="171">
        <v>953088916.60761523</v>
      </c>
      <c r="F107" s="216">
        <f t="shared" si="4"/>
        <v>47978.299351000009</v>
      </c>
      <c r="G107" s="224"/>
      <c r="H107" s="218" t="s">
        <v>7462</v>
      </c>
      <c r="I107" s="120" t="s">
        <v>7397</v>
      </c>
      <c r="J107" s="120" t="s">
        <v>7463</v>
      </c>
      <c r="K107" s="172">
        <v>0</v>
      </c>
      <c r="L107" s="172">
        <v>0</v>
      </c>
      <c r="M107" s="173">
        <f t="shared" si="5"/>
        <v>0</v>
      </c>
      <c r="O107" s="73">
        <v>19865</v>
      </c>
      <c r="P107" s="73">
        <v>953088916.60761523</v>
      </c>
      <c r="Q107" s="73">
        <v>19865</v>
      </c>
      <c r="R107" s="73">
        <v>953088916.60761523</v>
      </c>
      <c r="S107" s="73">
        <f t="shared" si="6"/>
        <v>0</v>
      </c>
      <c r="T107" s="73">
        <f t="shared" si="6"/>
        <v>0</v>
      </c>
      <c r="U107" s="167" t="s">
        <v>7467</v>
      </c>
      <c r="W107" s="21"/>
      <c r="X107" s="21"/>
      <c r="Y107" s="21"/>
    </row>
    <row r="108" spans="1:25" x14ac:dyDescent="0.25">
      <c r="A108" s="168" t="s">
        <v>7104</v>
      </c>
      <c r="B108" s="169" t="s">
        <v>7603</v>
      </c>
      <c r="C108" s="168" t="s">
        <v>7604</v>
      </c>
      <c r="D108" s="170">
        <v>7743</v>
      </c>
      <c r="E108" s="171">
        <v>364722281.06422502</v>
      </c>
      <c r="F108" s="216">
        <f t="shared" si="4"/>
        <v>47103.484575000002</v>
      </c>
      <c r="G108" s="224"/>
      <c r="H108" s="218" t="s">
        <v>7462</v>
      </c>
      <c r="I108" s="120" t="s">
        <v>7397</v>
      </c>
      <c r="J108" s="120" t="s">
        <v>7463</v>
      </c>
      <c r="K108" s="172">
        <v>0</v>
      </c>
      <c r="L108" s="172">
        <v>0</v>
      </c>
      <c r="M108" s="173">
        <f t="shared" si="5"/>
        <v>0</v>
      </c>
      <c r="O108" s="73">
        <v>7743</v>
      </c>
      <c r="P108" s="73">
        <v>364722281.06422502</v>
      </c>
      <c r="Q108" s="73">
        <v>7743</v>
      </c>
      <c r="R108" s="73">
        <v>364722281.06422502</v>
      </c>
      <c r="S108" s="73">
        <f t="shared" si="6"/>
        <v>0</v>
      </c>
      <c r="T108" s="73">
        <f t="shared" si="6"/>
        <v>0</v>
      </c>
      <c r="U108" s="167" t="s">
        <v>7467</v>
      </c>
      <c r="W108" s="21"/>
      <c r="X108" s="21"/>
      <c r="Y108" s="21"/>
    </row>
    <row r="109" spans="1:25" x14ac:dyDescent="0.25">
      <c r="A109" s="175" t="s">
        <v>7104</v>
      </c>
      <c r="B109" s="176" t="s">
        <v>7070</v>
      </c>
      <c r="C109" s="168" t="s">
        <v>7071</v>
      </c>
      <c r="D109" s="177">
        <v>6</v>
      </c>
      <c r="E109" s="178">
        <v>280136.37</v>
      </c>
      <c r="F109" s="216">
        <f t="shared" si="4"/>
        <v>46689.394999999997</v>
      </c>
      <c r="G109" s="224"/>
      <c r="H109" s="218" t="s">
        <v>7538</v>
      </c>
      <c r="I109" s="120" t="s">
        <v>7386</v>
      </c>
      <c r="J109" s="120" t="s">
        <v>7480</v>
      </c>
      <c r="K109" s="73">
        <v>6</v>
      </c>
      <c r="L109" s="73">
        <v>280136.37</v>
      </c>
      <c r="M109" s="180">
        <f t="shared" si="5"/>
        <v>1</v>
      </c>
      <c r="O109" s="73">
        <v>6</v>
      </c>
      <c r="P109" s="73">
        <v>280136.37</v>
      </c>
      <c r="Q109" s="73">
        <v>0</v>
      </c>
      <c r="R109" s="73">
        <v>0</v>
      </c>
      <c r="S109" s="73">
        <f t="shared" si="6"/>
        <v>0</v>
      </c>
      <c r="T109" s="73">
        <f t="shared" si="6"/>
        <v>0</v>
      </c>
      <c r="U109" s="167" t="s">
        <v>7481</v>
      </c>
      <c r="W109" s="21"/>
      <c r="X109" s="21"/>
      <c r="Y109" s="21"/>
    </row>
    <row r="110" spans="1:25" x14ac:dyDescent="0.25">
      <c r="A110" s="175" t="s">
        <v>7104</v>
      </c>
      <c r="B110" s="176" t="s">
        <v>7060</v>
      </c>
      <c r="C110" s="168" t="s">
        <v>7061</v>
      </c>
      <c r="D110" s="177">
        <v>449</v>
      </c>
      <c r="E110" s="178">
        <v>20956476.629822999</v>
      </c>
      <c r="F110" s="216">
        <f t="shared" si="4"/>
        <v>46673.667326999996</v>
      </c>
      <c r="G110" s="224"/>
      <c r="H110" s="218" t="s">
        <v>7538</v>
      </c>
      <c r="I110" s="120" t="s">
        <v>7386</v>
      </c>
      <c r="J110" s="120" t="s">
        <v>7480</v>
      </c>
      <c r="K110" s="73">
        <v>449</v>
      </c>
      <c r="L110" s="73">
        <v>20956476.629822999</v>
      </c>
      <c r="M110" s="180">
        <f t="shared" si="5"/>
        <v>1</v>
      </c>
      <c r="O110" s="73">
        <v>449</v>
      </c>
      <c r="P110" s="73">
        <v>20956476.629822999</v>
      </c>
      <c r="Q110" s="73">
        <v>0</v>
      </c>
      <c r="R110" s="73">
        <v>0</v>
      </c>
      <c r="S110" s="73">
        <f t="shared" si="6"/>
        <v>0</v>
      </c>
      <c r="T110" s="73">
        <f t="shared" si="6"/>
        <v>0</v>
      </c>
      <c r="U110" s="167" t="s">
        <v>7481</v>
      </c>
      <c r="W110" s="21"/>
      <c r="X110" s="21"/>
      <c r="Y110" s="21"/>
    </row>
    <row r="111" spans="1:25" x14ac:dyDescent="0.25">
      <c r="A111" s="168" t="s">
        <v>7104</v>
      </c>
      <c r="B111" s="169" t="s">
        <v>7605</v>
      </c>
      <c r="C111" s="168" t="s">
        <v>7606</v>
      </c>
      <c r="D111" s="170">
        <v>3605</v>
      </c>
      <c r="E111" s="171">
        <v>162468443.75016499</v>
      </c>
      <c r="F111" s="216">
        <f t="shared" si="4"/>
        <v>45067.529472999995</v>
      </c>
      <c r="G111" s="224"/>
      <c r="H111" s="218" t="s">
        <v>7462</v>
      </c>
      <c r="I111" s="120" t="s">
        <v>7397</v>
      </c>
      <c r="J111" s="120" t="s">
        <v>7463</v>
      </c>
      <c r="K111" s="172"/>
      <c r="L111" s="172"/>
      <c r="M111" s="173">
        <f t="shared" si="5"/>
        <v>0</v>
      </c>
      <c r="O111" s="73">
        <v>3605</v>
      </c>
      <c r="P111" s="73">
        <v>162468443.75016499</v>
      </c>
      <c r="Q111" s="73">
        <v>3605</v>
      </c>
      <c r="R111" s="73">
        <v>162468443.75016499</v>
      </c>
      <c r="S111" s="73">
        <f t="shared" si="6"/>
        <v>0</v>
      </c>
      <c r="T111" s="73">
        <f t="shared" si="6"/>
        <v>0</v>
      </c>
      <c r="U111" s="167" t="s">
        <v>7467</v>
      </c>
      <c r="W111" s="21"/>
      <c r="X111" s="21"/>
      <c r="Y111" s="21"/>
    </row>
    <row r="112" spans="1:25" x14ac:dyDescent="0.25">
      <c r="A112" s="168" t="s">
        <v>7104</v>
      </c>
      <c r="B112" s="169" t="s">
        <v>7607</v>
      </c>
      <c r="C112" s="168" t="s">
        <v>7608</v>
      </c>
      <c r="D112" s="170">
        <v>160</v>
      </c>
      <c r="E112" s="171">
        <v>7152994.3493257836</v>
      </c>
      <c r="F112" s="216">
        <f t="shared" si="4"/>
        <v>44706.214683286147</v>
      </c>
      <c r="G112" s="224"/>
      <c r="H112" s="218" t="s">
        <v>7462</v>
      </c>
      <c r="I112" s="120" t="s">
        <v>7397</v>
      </c>
      <c r="J112" s="120" t="s">
        <v>7463</v>
      </c>
      <c r="K112" s="172">
        <v>0</v>
      </c>
      <c r="L112" s="172">
        <v>0</v>
      </c>
      <c r="M112" s="173">
        <f t="shared" si="5"/>
        <v>0</v>
      </c>
      <c r="O112" s="73">
        <v>160</v>
      </c>
      <c r="P112" s="73">
        <v>7152994.3493257836</v>
      </c>
      <c r="Q112" s="73">
        <v>160</v>
      </c>
      <c r="R112" s="73">
        <v>7152994.3493257836</v>
      </c>
      <c r="S112" s="73">
        <f t="shared" si="6"/>
        <v>0</v>
      </c>
      <c r="T112" s="73">
        <f t="shared" si="6"/>
        <v>0</v>
      </c>
      <c r="U112" s="167" t="s">
        <v>7464</v>
      </c>
      <c r="W112" s="21"/>
      <c r="X112" s="21"/>
      <c r="Y112" s="21"/>
    </row>
    <row r="113" spans="1:25" x14ac:dyDescent="0.25">
      <c r="A113" s="168" t="s">
        <v>7104</v>
      </c>
      <c r="B113" s="169" t="s">
        <v>7609</v>
      </c>
      <c r="C113" s="168" t="s">
        <v>7610</v>
      </c>
      <c r="D113" s="170">
        <v>7849.9999999999991</v>
      </c>
      <c r="E113" s="171">
        <v>350340527.94344997</v>
      </c>
      <c r="F113" s="216">
        <f t="shared" si="4"/>
        <v>44629.366617</v>
      </c>
      <c r="G113" s="224"/>
      <c r="H113" s="218" t="s">
        <v>7462</v>
      </c>
      <c r="I113" s="120" t="s">
        <v>7397</v>
      </c>
      <c r="J113" s="120" t="s">
        <v>7463</v>
      </c>
      <c r="K113" s="172">
        <v>0</v>
      </c>
      <c r="L113" s="172">
        <v>0</v>
      </c>
      <c r="M113" s="173">
        <f t="shared" si="5"/>
        <v>0</v>
      </c>
      <c r="O113" s="73">
        <v>7850</v>
      </c>
      <c r="P113" s="73">
        <v>350340527.94344997</v>
      </c>
      <c r="Q113" s="73">
        <v>7850</v>
      </c>
      <c r="R113" s="73">
        <v>350340527.94344997</v>
      </c>
      <c r="S113" s="73">
        <f t="shared" si="6"/>
        <v>0</v>
      </c>
      <c r="T113" s="73">
        <f t="shared" si="6"/>
        <v>0</v>
      </c>
      <c r="U113" s="167" t="s">
        <v>7467</v>
      </c>
      <c r="W113" s="21"/>
      <c r="X113" s="21"/>
      <c r="Y113" s="21"/>
    </row>
    <row r="114" spans="1:25" x14ac:dyDescent="0.25">
      <c r="A114" s="168" t="s">
        <v>7104</v>
      </c>
      <c r="B114" s="169" t="s">
        <v>7034</v>
      </c>
      <c r="C114" s="168" t="s">
        <v>7035</v>
      </c>
      <c r="D114" s="170">
        <v>16909</v>
      </c>
      <c r="E114" s="171">
        <v>732077039.48171079</v>
      </c>
      <c r="F114" s="216">
        <f t="shared" si="4"/>
        <v>43295.111448442294</v>
      </c>
      <c r="G114" s="224"/>
      <c r="H114" s="218" t="s">
        <v>7462</v>
      </c>
      <c r="I114" s="120" t="s">
        <v>7397</v>
      </c>
      <c r="J114" s="120" t="s">
        <v>7463</v>
      </c>
      <c r="K114" s="172">
        <v>0</v>
      </c>
      <c r="L114" s="172">
        <v>0</v>
      </c>
      <c r="M114" s="173">
        <f t="shared" si="5"/>
        <v>0</v>
      </c>
      <c r="O114" s="73">
        <v>16909</v>
      </c>
      <c r="P114" s="73">
        <v>732077039.48171079</v>
      </c>
      <c r="Q114" s="73">
        <v>16909</v>
      </c>
      <c r="R114" s="73">
        <v>732077039.48171079</v>
      </c>
      <c r="S114" s="73">
        <f t="shared" si="6"/>
        <v>0</v>
      </c>
      <c r="T114" s="73">
        <f t="shared" si="6"/>
        <v>0</v>
      </c>
      <c r="U114" s="167" t="s">
        <v>7464</v>
      </c>
      <c r="W114" s="21"/>
      <c r="X114" s="21"/>
      <c r="Y114" s="21"/>
    </row>
    <row r="115" spans="1:25" x14ac:dyDescent="0.25">
      <c r="A115" s="175" t="s">
        <v>7104</v>
      </c>
      <c r="B115" s="176" t="s">
        <v>7197</v>
      </c>
      <c r="C115" s="168" t="s">
        <v>7198</v>
      </c>
      <c r="D115" s="177">
        <v>508</v>
      </c>
      <c r="E115" s="178">
        <v>21956409.287499994</v>
      </c>
      <c r="F115" s="216">
        <f t="shared" si="4"/>
        <v>43221.27812499999</v>
      </c>
      <c r="G115" s="224"/>
      <c r="H115" s="218" t="s">
        <v>7462</v>
      </c>
      <c r="I115" s="179" t="s">
        <v>7381</v>
      </c>
      <c r="J115" s="120" t="s">
        <v>7480</v>
      </c>
      <c r="K115" s="73">
        <f>+D115</f>
        <v>508</v>
      </c>
      <c r="L115" s="73">
        <f>+E115</f>
        <v>21956409.287499994</v>
      </c>
      <c r="M115" s="180">
        <f t="shared" si="5"/>
        <v>1</v>
      </c>
      <c r="O115" s="73">
        <v>508</v>
      </c>
      <c r="P115" s="73">
        <v>21956409.287499994</v>
      </c>
      <c r="Q115" s="73">
        <v>0</v>
      </c>
      <c r="R115" s="73">
        <v>0</v>
      </c>
      <c r="S115" s="73">
        <f t="shared" si="6"/>
        <v>0</v>
      </c>
      <c r="T115" s="73">
        <f t="shared" si="6"/>
        <v>0</v>
      </c>
      <c r="U115" s="167" t="s">
        <v>7481</v>
      </c>
      <c r="W115" s="21"/>
      <c r="X115" s="21"/>
      <c r="Y115" s="21"/>
    </row>
    <row r="116" spans="1:25" x14ac:dyDescent="0.25">
      <c r="A116" s="168" t="s">
        <v>7104</v>
      </c>
      <c r="B116" s="169" t="s">
        <v>7004</v>
      </c>
      <c r="C116" s="168" t="s">
        <v>7005</v>
      </c>
      <c r="D116" s="170">
        <v>64</v>
      </c>
      <c r="E116" s="171">
        <v>2759145.740032</v>
      </c>
      <c r="F116" s="216">
        <f t="shared" si="4"/>
        <v>43111.652188</v>
      </c>
      <c r="G116" s="224"/>
      <c r="H116" s="218" t="s">
        <v>7462</v>
      </c>
      <c r="I116" s="120" t="s">
        <v>7397</v>
      </c>
      <c r="J116" s="120" t="s">
        <v>7463</v>
      </c>
      <c r="K116" s="172"/>
      <c r="L116" s="172"/>
      <c r="M116" s="173">
        <f t="shared" si="5"/>
        <v>0</v>
      </c>
      <c r="O116" s="73">
        <v>64</v>
      </c>
      <c r="P116" s="73">
        <v>2759145.740032</v>
      </c>
      <c r="Q116" s="73">
        <v>0</v>
      </c>
      <c r="R116" s="73">
        <v>0</v>
      </c>
      <c r="S116" s="73">
        <f t="shared" si="6"/>
        <v>64</v>
      </c>
      <c r="T116" s="73">
        <f t="shared" si="6"/>
        <v>2759145.740032</v>
      </c>
      <c r="U116" s="167" t="s">
        <v>7502</v>
      </c>
      <c r="W116" s="21"/>
      <c r="X116" s="21"/>
      <c r="Y116" s="21"/>
    </row>
    <row r="117" spans="1:25" x14ac:dyDescent="0.25">
      <c r="A117" s="175" t="s">
        <v>7104</v>
      </c>
      <c r="B117" s="176" t="s">
        <v>7094</v>
      </c>
      <c r="C117" s="168" t="s">
        <v>7095</v>
      </c>
      <c r="D117" s="177">
        <v>623</v>
      </c>
      <c r="E117" s="178">
        <v>26821728.769842997</v>
      </c>
      <c r="F117" s="216">
        <f t="shared" si="4"/>
        <v>43052.534140999996</v>
      </c>
      <c r="G117" s="224"/>
      <c r="H117" s="218" t="s">
        <v>7538</v>
      </c>
      <c r="I117" s="120" t="s">
        <v>7386</v>
      </c>
      <c r="J117" s="120" t="s">
        <v>7480</v>
      </c>
      <c r="K117" s="73">
        <v>623</v>
      </c>
      <c r="L117" s="73">
        <v>26821728.769842997</v>
      </c>
      <c r="M117" s="180">
        <f t="shared" si="5"/>
        <v>1</v>
      </c>
      <c r="O117" s="73">
        <v>623</v>
      </c>
      <c r="P117" s="73">
        <v>26821728.769842997</v>
      </c>
      <c r="Q117" s="73">
        <v>0</v>
      </c>
      <c r="R117" s="73">
        <v>0</v>
      </c>
      <c r="S117" s="73">
        <f t="shared" si="6"/>
        <v>0</v>
      </c>
      <c r="T117" s="73">
        <f t="shared" si="6"/>
        <v>0</v>
      </c>
      <c r="U117" s="167" t="s">
        <v>7481</v>
      </c>
      <c r="W117" s="21"/>
      <c r="X117" s="21"/>
      <c r="Y117" s="21"/>
    </row>
    <row r="118" spans="1:25" x14ac:dyDescent="0.25">
      <c r="A118" s="168" t="s">
        <v>7104</v>
      </c>
      <c r="B118" s="169" t="s">
        <v>7611</v>
      </c>
      <c r="C118" s="168" t="s">
        <v>7612</v>
      </c>
      <c r="D118" s="170">
        <v>6412</v>
      </c>
      <c r="E118" s="171">
        <v>275509006.264296</v>
      </c>
      <c r="F118" s="216">
        <f t="shared" si="4"/>
        <v>42967.717757999999</v>
      </c>
      <c r="G118" s="224"/>
      <c r="H118" s="218" t="s">
        <v>7462</v>
      </c>
      <c r="I118" s="120" t="s">
        <v>7397</v>
      </c>
      <c r="J118" s="120" t="s">
        <v>7463</v>
      </c>
      <c r="K118" s="172">
        <v>0</v>
      </c>
      <c r="L118" s="172">
        <v>0</v>
      </c>
      <c r="M118" s="173">
        <f t="shared" si="5"/>
        <v>0</v>
      </c>
      <c r="O118" s="73">
        <v>6412</v>
      </c>
      <c r="P118" s="73">
        <v>275509006.264296</v>
      </c>
      <c r="Q118" s="73">
        <v>6412</v>
      </c>
      <c r="R118" s="73">
        <v>275509006.264296</v>
      </c>
      <c r="S118" s="73">
        <f t="shared" si="6"/>
        <v>0</v>
      </c>
      <c r="T118" s="73">
        <f t="shared" si="6"/>
        <v>0</v>
      </c>
      <c r="U118" s="167" t="s">
        <v>7467</v>
      </c>
      <c r="W118" s="21"/>
      <c r="X118" s="21"/>
      <c r="Y118" s="21"/>
    </row>
    <row r="119" spans="1:25" x14ac:dyDescent="0.25">
      <c r="A119" s="168" t="s">
        <v>7104</v>
      </c>
      <c r="B119" s="169" t="s">
        <v>7613</v>
      </c>
      <c r="C119" s="168" t="s">
        <v>7614</v>
      </c>
      <c r="D119" s="170">
        <v>268</v>
      </c>
      <c r="E119" s="171">
        <v>11377441.250124</v>
      </c>
      <c r="F119" s="216">
        <f t="shared" si="4"/>
        <v>42453.138993</v>
      </c>
      <c r="G119" s="224"/>
      <c r="H119" s="218" t="s">
        <v>7462</v>
      </c>
      <c r="I119" s="120" t="s">
        <v>7397</v>
      </c>
      <c r="J119" s="120" t="s">
        <v>7463</v>
      </c>
      <c r="K119" s="172">
        <v>0</v>
      </c>
      <c r="L119" s="172">
        <v>0</v>
      </c>
      <c r="M119" s="173">
        <f t="shared" si="5"/>
        <v>0</v>
      </c>
      <c r="O119" s="73">
        <v>268</v>
      </c>
      <c r="P119" s="73">
        <v>11377441.250124</v>
      </c>
      <c r="Q119" s="73">
        <v>268</v>
      </c>
      <c r="R119" s="73">
        <v>11377441.250124</v>
      </c>
      <c r="S119" s="73">
        <f t="shared" si="6"/>
        <v>0</v>
      </c>
      <c r="T119" s="73">
        <f t="shared" si="6"/>
        <v>0</v>
      </c>
      <c r="U119" s="167" t="s">
        <v>7467</v>
      </c>
      <c r="W119" s="21"/>
      <c r="X119" s="21"/>
      <c r="Y119" s="21"/>
    </row>
    <row r="120" spans="1:25" x14ac:dyDescent="0.25">
      <c r="A120" s="168" t="s">
        <v>7104</v>
      </c>
      <c r="B120" s="169" t="s">
        <v>7615</v>
      </c>
      <c r="C120" s="168" t="s">
        <v>7616</v>
      </c>
      <c r="D120" s="170">
        <v>1842</v>
      </c>
      <c r="E120" s="171">
        <v>76942320.936534017</v>
      </c>
      <c r="F120" s="216">
        <f t="shared" si="4"/>
        <v>41771.075427000011</v>
      </c>
      <c r="G120" s="224"/>
      <c r="H120" s="218" t="s">
        <v>7462</v>
      </c>
      <c r="I120" s="120" t="s">
        <v>7397</v>
      </c>
      <c r="J120" s="120" t="s">
        <v>7463</v>
      </c>
      <c r="K120" s="172">
        <v>0</v>
      </c>
      <c r="L120" s="172">
        <v>0</v>
      </c>
      <c r="M120" s="173">
        <f t="shared" si="5"/>
        <v>0</v>
      </c>
      <c r="O120" s="73">
        <v>1842</v>
      </c>
      <c r="P120" s="73">
        <v>76942320.936534017</v>
      </c>
      <c r="Q120" s="73">
        <v>1842</v>
      </c>
      <c r="R120" s="73">
        <v>76942320.936534017</v>
      </c>
      <c r="S120" s="73">
        <f t="shared" si="6"/>
        <v>0</v>
      </c>
      <c r="T120" s="73">
        <f t="shared" si="6"/>
        <v>0</v>
      </c>
      <c r="U120" s="167" t="s">
        <v>7467</v>
      </c>
      <c r="W120" s="21"/>
      <c r="X120" s="21"/>
      <c r="Y120" s="21"/>
    </row>
    <row r="121" spans="1:25" x14ac:dyDescent="0.25">
      <c r="A121" s="175" t="s">
        <v>7104</v>
      </c>
      <c r="B121" s="176" t="s">
        <v>7193</v>
      </c>
      <c r="C121" s="168" t="s">
        <v>7194</v>
      </c>
      <c r="D121" s="177">
        <v>1711</v>
      </c>
      <c r="E121" s="178">
        <v>71448547.771312997</v>
      </c>
      <c r="F121" s="216">
        <f t="shared" si="4"/>
        <v>41758.356382999998</v>
      </c>
      <c r="G121" s="224"/>
      <c r="H121" s="218" t="s">
        <v>7462</v>
      </c>
      <c r="I121" s="179" t="s">
        <v>7381</v>
      </c>
      <c r="J121" s="120" t="s">
        <v>7480</v>
      </c>
      <c r="K121" s="73">
        <f>+D121</f>
        <v>1711</v>
      </c>
      <c r="L121" s="73">
        <f>+E121</f>
        <v>71448547.771312997</v>
      </c>
      <c r="M121" s="180">
        <f t="shared" si="5"/>
        <v>1</v>
      </c>
      <c r="O121" s="73">
        <v>1711</v>
      </c>
      <c r="P121" s="73">
        <v>71448547.771312997</v>
      </c>
      <c r="Q121" s="73">
        <v>0</v>
      </c>
      <c r="R121" s="73">
        <v>0</v>
      </c>
      <c r="S121" s="73">
        <f t="shared" si="6"/>
        <v>0</v>
      </c>
      <c r="T121" s="73">
        <f t="shared" si="6"/>
        <v>0</v>
      </c>
      <c r="U121" s="167" t="s">
        <v>7481</v>
      </c>
      <c r="W121" s="21"/>
      <c r="X121" s="21"/>
      <c r="Y121" s="21"/>
    </row>
    <row r="122" spans="1:25" x14ac:dyDescent="0.25">
      <c r="A122" s="168" t="s">
        <v>7104</v>
      </c>
      <c r="B122" s="169" t="s">
        <v>7032</v>
      </c>
      <c r="C122" s="168" t="s">
        <v>7033</v>
      </c>
      <c r="D122" s="170">
        <v>4021</v>
      </c>
      <c r="E122" s="171">
        <v>167315250.18216461</v>
      </c>
      <c r="F122" s="216">
        <f t="shared" si="4"/>
        <v>41610.358165173988</v>
      </c>
      <c r="G122" s="224"/>
      <c r="H122" s="218" t="s">
        <v>7462</v>
      </c>
      <c r="I122" s="120" t="s">
        <v>7397</v>
      </c>
      <c r="J122" s="120" t="s">
        <v>7463</v>
      </c>
      <c r="K122" s="172">
        <v>0</v>
      </c>
      <c r="L122" s="172">
        <v>0</v>
      </c>
      <c r="M122" s="173">
        <f t="shared" si="5"/>
        <v>0</v>
      </c>
      <c r="O122" s="73">
        <v>4021</v>
      </c>
      <c r="P122" s="73">
        <v>167315250.18216461</v>
      </c>
      <c r="Q122" s="73">
        <v>4021</v>
      </c>
      <c r="R122" s="73">
        <v>167315250.18216461</v>
      </c>
      <c r="S122" s="73">
        <f t="shared" si="6"/>
        <v>0</v>
      </c>
      <c r="T122" s="73">
        <f t="shared" si="6"/>
        <v>0</v>
      </c>
      <c r="U122" s="167" t="s">
        <v>7464</v>
      </c>
      <c r="W122" s="21"/>
      <c r="X122" s="21"/>
      <c r="Y122" s="21"/>
    </row>
    <row r="123" spans="1:25" x14ac:dyDescent="0.25">
      <c r="A123" s="168" t="s">
        <v>7104</v>
      </c>
      <c r="B123" s="169" t="s">
        <v>7617</v>
      </c>
      <c r="C123" s="168" t="s">
        <v>7618</v>
      </c>
      <c r="D123" s="170">
        <v>52</v>
      </c>
      <c r="E123" s="171">
        <v>2154049.5099760001</v>
      </c>
      <c r="F123" s="216">
        <f t="shared" si="4"/>
        <v>41424.029038000001</v>
      </c>
      <c r="G123" s="224"/>
      <c r="H123" s="218" t="s">
        <v>7462</v>
      </c>
      <c r="I123" s="120" t="s">
        <v>7397</v>
      </c>
      <c r="J123" s="120" t="s">
        <v>7463</v>
      </c>
      <c r="K123" s="172"/>
      <c r="L123" s="172"/>
      <c r="M123" s="173">
        <f t="shared" si="5"/>
        <v>0</v>
      </c>
      <c r="O123" s="73">
        <v>52</v>
      </c>
      <c r="P123" s="73">
        <v>2154049.5099760001</v>
      </c>
      <c r="Q123" s="73">
        <v>52</v>
      </c>
      <c r="R123" s="73">
        <v>2154049.5099760001</v>
      </c>
      <c r="S123" s="73">
        <f t="shared" si="6"/>
        <v>0</v>
      </c>
      <c r="T123" s="73">
        <f t="shared" si="6"/>
        <v>0</v>
      </c>
      <c r="U123" s="167" t="s">
        <v>7467</v>
      </c>
      <c r="W123" s="21"/>
      <c r="X123" s="21"/>
      <c r="Y123" s="21"/>
    </row>
    <row r="124" spans="1:25" x14ac:dyDescent="0.25">
      <c r="A124" s="175" t="s">
        <v>7104</v>
      </c>
      <c r="B124" s="176" t="s">
        <v>7199</v>
      </c>
      <c r="C124" s="168" t="s">
        <v>7200</v>
      </c>
      <c r="D124" s="177">
        <v>508</v>
      </c>
      <c r="E124" s="178">
        <v>20839894.51266</v>
      </c>
      <c r="F124" s="216">
        <f t="shared" si="4"/>
        <v>41023.414395</v>
      </c>
      <c r="G124" s="224"/>
      <c r="H124" s="218" t="s">
        <v>7462</v>
      </c>
      <c r="I124" s="179" t="s">
        <v>7381</v>
      </c>
      <c r="J124" s="120" t="s">
        <v>7480</v>
      </c>
      <c r="K124" s="73">
        <f>+D124</f>
        <v>508</v>
      </c>
      <c r="L124" s="73">
        <f>+E124</f>
        <v>20839894.51266</v>
      </c>
      <c r="M124" s="180">
        <f t="shared" si="5"/>
        <v>1</v>
      </c>
      <c r="O124" s="73">
        <v>508</v>
      </c>
      <c r="P124" s="73">
        <v>20839894.51266</v>
      </c>
      <c r="Q124" s="73">
        <v>0</v>
      </c>
      <c r="R124" s="73">
        <v>0</v>
      </c>
      <c r="S124" s="73">
        <f t="shared" si="6"/>
        <v>0</v>
      </c>
      <c r="T124" s="73">
        <f t="shared" si="6"/>
        <v>0</v>
      </c>
      <c r="U124" s="167" t="s">
        <v>7481</v>
      </c>
      <c r="W124" s="21"/>
      <c r="X124" s="21"/>
      <c r="Y124" s="21"/>
    </row>
    <row r="125" spans="1:25" x14ac:dyDescent="0.25">
      <c r="A125" s="175" t="s">
        <v>7104</v>
      </c>
      <c r="B125" s="176" t="s">
        <v>7195</v>
      </c>
      <c r="C125" s="168" t="s">
        <v>7196</v>
      </c>
      <c r="D125" s="177">
        <v>508</v>
      </c>
      <c r="E125" s="178">
        <v>20502591.342207998</v>
      </c>
      <c r="F125" s="216">
        <f t="shared" si="4"/>
        <v>40359.431775999998</v>
      </c>
      <c r="G125" s="224"/>
      <c r="H125" s="218" t="s">
        <v>7462</v>
      </c>
      <c r="I125" s="179" t="s">
        <v>7381</v>
      </c>
      <c r="J125" s="120" t="s">
        <v>7480</v>
      </c>
      <c r="K125" s="73">
        <f>+D125</f>
        <v>508</v>
      </c>
      <c r="L125" s="73">
        <f>+E125</f>
        <v>20502591.342207998</v>
      </c>
      <c r="M125" s="180">
        <f t="shared" si="5"/>
        <v>1</v>
      </c>
      <c r="O125" s="73">
        <v>508</v>
      </c>
      <c r="P125" s="73">
        <v>20502591.342207998</v>
      </c>
      <c r="Q125" s="73">
        <v>0</v>
      </c>
      <c r="R125" s="73">
        <v>0</v>
      </c>
      <c r="S125" s="73">
        <f t="shared" si="6"/>
        <v>0</v>
      </c>
      <c r="T125" s="73">
        <f t="shared" si="6"/>
        <v>0</v>
      </c>
      <c r="U125" s="167" t="s">
        <v>7481</v>
      </c>
      <c r="W125" s="21"/>
      <c r="X125" s="21"/>
      <c r="Y125" s="21"/>
    </row>
    <row r="126" spans="1:25" x14ac:dyDescent="0.25">
      <c r="A126" s="168" t="s">
        <v>7104</v>
      </c>
      <c r="B126" s="169" t="s">
        <v>7619</v>
      </c>
      <c r="C126" s="168" t="s">
        <v>7620</v>
      </c>
      <c r="D126" s="170">
        <v>391</v>
      </c>
      <c r="E126" s="171">
        <v>15653033.737888001</v>
      </c>
      <c r="F126" s="216">
        <f t="shared" si="4"/>
        <v>40033.334368000003</v>
      </c>
      <c r="G126" s="224"/>
      <c r="H126" s="218" t="s">
        <v>7462</v>
      </c>
      <c r="I126" s="120" t="s">
        <v>7397</v>
      </c>
      <c r="J126" s="120" t="s">
        <v>7463</v>
      </c>
      <c r="K126" s="172">
        <v>0</v>
      </c>
      <c r="L126" s="172">
        <v>0</v>
      </c>
      <c r="M126" s="173">
        <f t="shared" si="5"/>
        <v>0</v>
      </c>
      <c r="O126" s="73">
        <v>391</v>
      </c>
      <c r="P126" s="73">
        <v>15653033.737888001</v>
      </c>
      <c r="Q126" s="73">
        <v>391</v>
      </c>
      <c r="R126" s="73">
        <v>15653033.737888001</v>
      </c>
      <c r="S126" s="73">
        <f t="shared" si="6"/>
        <v>0</v>
      </c>
      <c r="T126" s="73">
        <f t="shared" si="6"/>
        <v>0</v>
      </c>
      <c r="U126" s="167" t="s">
        <v>7467</v>
      </c>
      <c r="W126" s="21"/>
      <c r="X126" s="21"/>
      <c r="Y126" s="21"/>
    </row>
    <row r="127" spans="1:25" x14ac:dyDescent="0.25">
      <c r="A127" s="175" t="s">
        <v>7104</v>
      </c>
      <c r="B127" s="176" t="s">
        <v>7201</v>
      </c>
      <c r="C127" s="168" t="s">
        <v>7202</v>
      </c>
      <c r="D127" s="177">
        <v>300</v>
      </c>
      <c r="E127" s="178">
        <v>11985771.194399998</v>
      </c>
      <c r="F127" s="216">
        <f t="shared" si="4"/>
        <v>39952.570647999994</v>
      </c>
      <c r="G127" s="224"/>
      <c r="H127" s="218" t="s">
        <v>7462</v>
      </c>
      <c r="I127" s="179" t="s">
        <v>7381</v>
      </c>
      <c r="J127" s="120" t="s">
        <v>7480</v>
      </c>
      <c r="K127" s="73">
        <f>+D127</f>
        <v>300</v>
      </c>
      <c r="L127" s="73">
        <f>+E127</f>
        <v>11985771.194399998</v>
      </c>
      <c r="M127" s="180">
        <f t="shared" si="5"/>
        <v>1</v>
      </c>
      <c r="O127" s="73">
        <v>300</v>
      </c>
      <c r="P127" s="73">
        <v>11985771.194399998</v>
      </c>
      <c r="Q127" s="73">
        <v>0</v>
      </c>
      <c r="R127" s="73">
        <v>0</v>
      </c>
      <c r="S127" s="73">
        <f t="shared" si="6"/>
        <v>0</v>
      </c>
      <c r="T127" s="73">
        <f t="shared" si="6"/>
        <v>0</v>
      </c>
      <c r="U127" s="167" t="s">
        <v>7481</v>
      </c>
      <c r="W127" s="21"/>
      <c r="X127" s="21"/>
      <c r="Y127" s="21"/>
    </row>
    <row r="128" spans="1:25" x14ac:dyDescent="0.25">
      <c r="A128" s="175" t="s">
        <v>7104</v>
      </c>
      <c r="B128" s="176" t="s">
        <v>7096</v>
      </c>
      <c r="C128" s="168" t="s">
        <v>7097</v>
      </c>
      <c r="D128" s="177">
        <v>37</v>
      </c>
      <c r="E128" s="178">
        <v>1467325.860012</v>
      </c>
      <c r="F128" s="216">
        <f t="shared" si="4"/>
        <v>39657.455675999998</v>
      </c>
      <c r="G128" s="224"/>
      <c r="H128" s="218" t="s">
        <v>7538</v>
      </c>
      <c r="I128" s="120" t="s">
        <v>7386</v>
      </c>
      <c r="J128" s="120" t="s">
        <v>7480</v>
      </c>
      <c r="K128" s="73">
        <v>37</v>
      </c>
      <c r="L128" s="73">
        <v>1467325.860012</v>
      </c>
      <c r="M128" s="180">
        <f t="shared" si="5"/>
        <v>1</v>
      </c>
      <c r="O128" s="73">
        <v>37</v>
      </c>
      <c r="P128" s="73">
        <v>1467325.860012</v>
      </c>
      <c r="Q128" s="73">
        <v>0</v>
      </c>
      <c r="R128" s="73">
        <v>0</v>
      </c>
      <c r="S128" s="73">
        <f t="shared" si="6"/>
        <v>0</v>
      </c>
      <c r="T128" s="73">
        <f t="shared" si="6"/>
        <v>0</v>
      </c>
      <c r="U128" s="167" t="s">
        <v>7481</v>
      </c>
      <c r="W128" s="21"/>
      <c r="X128" s="21"/>
      <c r="Y128" s="21"/>
    </row>
    <row r="129" spans="1:26" x14ac:dyDescent="0.25">
      <c r="A129" s="175" t="s">
        <v>7104</v>
      </c>
      <c r="B129" s="176" t="s">
        <v>7048</v>
      </c>
      <c r="C129" s="168" t="s">
        <v>7049</v>
      </c>
      <c r="D129" s="177">
        <v>38</v>
      </c>
      <c r="E129" s="178">
        <v>1503098.0099819999</v>
      </c>
      <c r="F129" s="216">
        <f t="shared" si="4"/>
        <v>39555.210788999997</v>
      </c>
      <c r="G129" s="224"/>
      <c r="H129" s="218" t="s">
        <v>7538</v>
      </c>
      <c r="I129" s="120" t="s">
        <v>7386</v>
      </c>
      <c r="J129" s="120" t="s">
        <v>7480</v>
      </c>
      <c r="K129" s="73">
        <v>38</v>
      </c>
      <c r="L129" s="73">
        <v>1503098.0099819999</v>
      </c>
      <c r="M129" s="180">
        <f t="shared" si="5"/>
        <v>1</v>
      </c>
      <c r="O129" s="73">
        <v>38</v>
      </c>
      <c r="P129" s="73">
        <v>1503098.0099819999</v>
      </c>
      <c r="Q129" s="73">
        <v>0</v>
      </c>
      <c r="R129" s="73">
        <v>0</v>
      </c>
      <c r="S129" s="73">
        <f t="shared" si="6"/>
        <v>0</v>
      </c>
      <c r="T129" s="73">
        <f t="shared" si="6"/>
        <v>0</v>
      </c>
      <c r="U129" s="167" t="s">
        <v>7481</v>
      </c>
      <c r="W129" s="21"/>
      <c r="X129" s="21"/>
      <c r="Y129" s="21"/>
    </row>
    <row r="130" spans="1:26" x14ac:dyDescent="0.25">
      <c r="A130" s="175" t="s">
        <v>7104</v>
      </c>
      <c r="B130" s="176" t="s">
        <v>7052</v>
      </c>
      <c r="C130" s="168" t="s">
        <v>7053</v>
      </c>
      <c r="D130" s="177">
        <v>128</v>
      </c>
      <c r="E130" s="178">
        <v>5043049.6299520005</v>
      </c>
      <c r="F130" s="216">
        <f t="shared" si="4"/>
        <v>39398.825234000004</v>
      </c>
      <c r="G130" s="224"/>
      <c r="H130" s="218" t="s">
        <v>7538</v>
      </c>
      <c r="I130" s="120" t="s">
        <v>7386</v>
      </c>
      <c r="J130" s="120" t="s">
        <v>7480</v>
      </c>
      <c r="K130" s="73">
        <v>128</v>
      </c>
      <c r="L130" s="73">
        <v>5043049.6299520005</v>
      </c>
      <c r="M130" s="180">
        <f t="shared" si="5"/>
        <v>1</v>
      </c>
      <c r="O130" s="73">
        <v>128</v>
      </c>
      <c r="P130" s="73">
        <v>5043049.6299520005</v>
      </c>
      <c r="Q130" s="73">
        <v>0</v>
      </c>
      <c r="R130" s="73">
        <v>0</v>
      </c>
      <c r="S130" s="73">
        <f t="shared" si="6"/>
        <v>0</v>
      </c>
      <c r="T130" s="73">
        <f t="shared" si="6"/>
        <v>0</v>
      </c>
      <c r="U130" s="167" t="s">
        <v>7481</v>
      </c>
      <c r="W130" s="21"/>
      <c r="X130" s="21"/>
      <c r="Y130" s="21"/>
    </row>
    <row r="131" spans="1:26" x14ac:dyDescent="0.25">
      <c r="A131" s="168" t="s">
        <v>7104</v>
      </c>
      <c r="B131" s="169" t="s">
        <v>7621</v>
      </c>
      <c r="C131" s="168" t="s">
        <v>7622</v>
      </c>
      <c r="D131" s="170">
        <v>12059</v>
      </c>
      <c r="E131" s="171">
        <v>471828619.25125295</v>
      </c>
      <c r="F131" s="216">
        <f t="shared" si="4"/>
        <v>39126.678766999998</v>
      </c>
      <c r="G131" s="224"/>
      <c r="H131" s="218" t="s">
        <v>7462</v>
      </c>
      <c r="I131" s="120" t="s">
        <v>7397</v>
      </c>
      <c r="J131" s="120" t="s">
        <v>7463</v>
      </c>
      <c r="K131" s="172">
        <v>0</v>
      </c>
      <c r="L131" s="172">
        <v>0</v>
      </c>
      <c r="M131" s="173">
        <f t="shared" si="5"/>
        <v>0</v>
      </c>
      <c r="O131" s="73">
        <v>12059</v>
      </c>
      <c r="P131" s="73">
        <v>471828619.25125295</v>
      </c>
      <c r="Q131" s="73">
        <v>12059</v>
      </c>
      <c r="R131" s="73">
        <v>471828619.25125295</v>
      </c>
      <c r="S131" s="73">
        <f t="shared" si="6"/>
        <v>0</v>
      </c>
      <c r="T131" s="73">
        <f t="shared" si="6"/>
        <v>0</v>
      </c>
      <c r="U131" s="167" t="s">
        <v>7467</v>
      </c>
      <c r="W131" s="21"/>
      <c r="X131" s="21"/>
      <c r="Y131" s="21"/>
    </row>
    <row r="132" spans="1:26" x14ac:dyDescent="0.25">
      <c r="A132" s="175" t="s">
        <v>7104</v>
      </c>
      <c r="B132" s="176" t="s">
        <v>7092</v>
      </c>
      <c r="C132" s="168" t="s">
        <v>7093</v>
      </c>
      <c r="D132" s="177">
        <v>91</v>
      </c>
      <c r="E132" s="178">
        <v>3547095.0200140001</v>
      </c>
      <c r="F132" s="216">
        <f t="shared" ref="F132:F195" si="7">+E132/D132</f>
        <v>38979.066154</v>
      </c>
      <c r="G132" s="224"/>
      <c r="H132" s="218" t="s">
        <v>7538</v>
      </c>
      <c r="I132" s="120" t="s">
        <v>7386</v>
      </c>
      <c r="J132" s="120" t="s">
        <v>7480</v>
      </c>
      <c r="K132" s="73">
        <v>91</v>
      </c>
      <c r="L132" s="73">
        <v>3547095.0200140001</v>
      </c>
      <c r="M132" s="180">
        <f t="shared" ref="M132:M195" si="8">+L132/E132</f>
        <v>1</v>
      </c>
      <c r="O132" s="73">
        <v>91</v>
      </c>
      <c r="P132" s="73">
        <v>3547095.0200140001</v>
      </c>
      <c r="Q132" s="73">
        <v>0</v>
      </c>
      <c r="R132" s="73">
        <v>0</v>
      </c>
      <c r="S132" s="73">
        <f t="shared" ref="S132:T195" si="9">O132-K132-Q132</f>
        <v>0</v>
      </c>
      <c r="T132" s="73">
        <f t="shared" si="9"/>
        <v>0</v>
      </c>
      <c r="U132" s="167" t="s">
        <v>7481</v>
      </c>
      <c r="W132" s="21"/>
      <c r="X132" s="21"/>
      <c r="Y132" s="21"/>
    </row>
    <row r="133" spans="1:26" x14ac:dyDescent="0.25">
      <c r="A133" s="168" t="s">
        <v>7104</v>
      </c>
      <c r="B133" s="169" t="s">
        <v>7623</v>
      </c>
      <c r="C133" s="168" t="s">
        <v>7624</v>
      </c>
      <c r="D133" s="170">
        <v>66916</v>
      </c>
      <c r="E133" s="171">
        <v>2587611155.5147562</v>
      </c>
      <c r="F133" s="216">
        <f t="shared" si="7"/>
        <v>38669.543240999999</v>
      </c>
      <c r="G133" s="224"/>
      <c r="H133" s="218" t="s">
        <v>7462</v>
      </c>
      <c r="I133" s="120" t="s">
        <v>7397</v>
      </c>
      <c r="J133" s="120" t="s">
        <v>7463</v>
      </c>
      <c r="K133" s="172">
        <v>0</v>
      </c>
      <c r="L133" s="172">
        <v>0</v>
      </c>
      <c r="M133" s="173">
        <f t="shared" si="8"/>
        <v>0</v>
      </c>
      <c r="O133" s="73">
        <v>66916</v>
      </c>
      <c r="P133" s="73">
        <v>2587611155.5147562</v>
      </c>
      <c r="Q133" s="73">
        <v>66916</v>
      </c>
      <c r="R133" s="73">
        <v>2587611155.5147562</v>
      </c>
      <c r="S133" s="73">
        <f t="shared" si="9"/>
        <v>0</v>
      </c>
      <c r="T133" s="73">
        <f t="shared" si="9"/>
        <v>0</v>
      </c>
      <c r="U133" s="167" t="s">
        <v>7513</v>
      </c>
      <c r="W133" s="21"/>
      <c r="X133" s="21"/>
      <c r="Y133" s="21"/>
    </row>
    <row r="134" spans="1:26" x14ac:dyDescent="0.25">
      <c r="A134" s="168" t="s">
        <v>7104</v>
      </c>
      <c r="B134" s="169" t="s">
        <v>7127</v>
      </c>
      <c r="C134" s="168" t="s">
        <v>7128</v>
      </c>
      <c r="D134" s="170">
        <v>8794</v>
      </c>
      <c r="E134" s="171">
        <v>339491494.31986195</v>
      </c>
      <c r="F134" s="216">
        <f t="shared" si="7"/>
        <v>38604.900422999992</v>
      </c>
      <c r="G134" s="224"/>
      <c r="H134" s="218" t="s">
        <v>7462</v>
      </c>
      <c r="I134" s="120" t="s">
        <v>7397</v>
      </c>
      <c r="J134" s="120" t="s">
        <v>7463</v>
      </c>
      <c r="K134" s="172">
        <v>0</v>
      </c>
      <c r="L134" s="172">
        <v>0</v>
      </c>
      <c r="M134" s="173">
        <f t="shared" si="8"/>
        <v>0</v>
      </c>
      <c r="O134" s="73">
        <v>8874</v>
      </c>
      <c r="P134" s="73">
        <v>342579886.35370195</v>
      </c>
      <c r="Q134" s="73">
        <v>8874</v>
      </c>
      <c r="R134" s="73">
        <v>342579886.35370195</v>
      </c>
      <c r="S134" s="73">
        <f t="shared" si="9"/>
        <v>0</v>
      </c>
      <c r="T134" s="73">
        <f t="shared" si="9"/>
        <v>0</v>
      </c>
      <c r="U134" s="167" t="s">
        <v>7464</v>
      </c>
      <c r="W134" s="21"/>
      <c r="X134" s="21"/>
      <c r="Y134" s="21"/>
    </row>
    <row r="135" spans="1:26" x14ac:dyDescent="0.25">
      <c r="A135" s="175" t="s">
        <v>7104</v>
      </c>
      <c r="B135" s="176" t="s">
        <v>7046</v>
      </c>
      <c r="C135" s="168" t="s">
        <v>7047</v>
      </c>
      <c r="D135" s="177">
        <v>206</v>
      </c>
      <c r="E135" s="178">
        <v>7884753.6499299994</v>
      </c>
      <c r="F135" s="216">
        <f t="shared" si="7"/>
        <v>38275.503154999999</v>
      </c>
      <c r="G135" s="224"/>
      <c r="H135" s="218" t="s">
        <v>7538</v>
      </c>
      <c r="I135" s="120" t="s">
        <v>7386</v>
      </c>
      <c r="J135" s="120" t="s">
        <v>7480</v>
      </c>
      <c r="K135" s="73">
        <v>206</v>
      </c>
      <c r="L135" s="73">
        <v>7884753.6499299994</v>
      </c>
      <c r="M135" s="180">
        <f t="shared" si="8"/>
        <v>1</v>
      </c>
      <c r="O135" s="73">
        <v>206</v>
      </c>
      <c r="P135" s="73">
        <v>7884753.6499299994</v>
      </c>
      <c r="Q135" s="73">
        <v>0</v>
      </c>
      <c r="R135" s="73">
        <v>0</v>
      </c>
      <c r="S135" s="73">
        <f t="shared" si="9"/>
        <v>0</v>
      </c>
      <c r="T135" s="73">
        <f t="shared" si="9"/>
        <v>0</v>
      </c>
      <c r="U135" s="167" t="s">
        <v>7481</v>
      </c>
      <c r="W135" s="21"/>
      <c r="X135" s="21"/>
      <c r="Y135" s="21"/>
    </row>
    <row r="136" spans="1:26" x14ac:dyDescent="0.25">
      <c r="A136" s="168" t="s">
        <v>7104</v>
      </c>
      <c r="B136" s="169" t="s">
        <v>7625</v>
      </c>
      <c r="C136" s="168" t="s">
        <v>7626</v>
      </c>
      <c r="D136" s="170">
        <v>41</v>
      </c>
      <c r="E136" s="171">
        <v>1567124.6099830002</v>
      </c>
      <c r="F136" s="216">
        <f t="shared" si="7"/>
        <v>38222.551463000003</v>
      </c>
      <c r="G136" s="224"/>
      <c r="H136" s="218" t="s">
        <v>7462</v>
      </c>
      <c r="I136" s="120" t="s">
        <v>7397</v>
      </c>
      <c r="J136" s="120" t="s">
        <v>7463</v>
      </c>
      <c r="K136" s="172"/>
      <c r="L136" s="172"/>
      <c r="M136" s="173">
        <f t="shared" si="8"/>
        <v>0</v>
      </c>
      <c r="O136" s="73">
        <v>41</v>
      </c>
      <c r="P136" s="73">
        <v>1567124.6099830002</v>
      </c>
      <c r="Q136" s="73">
        <v>41</v>
      </c>
      <c r="R136" s="73">
        <v>1567124.6099830002</v>
      </c>
      <c r="S136" s="73">
        <f t="shared" si="9"/>
        <v>0</v>
      </c>
      <c r="T136" s="73">
        <f t="shared" si="9"/>
        <v>0</v>
      </c>
      <c r="U136" s="167" t="s">
        <v>7467</v>
      </c>
      <c r="W136" s="21"/>
      <c r="X136" s="21"/>
      <c r="Y136" s="21"/>
    </row>
    <row r="137" spans="1:26" x14ac:dyDescent="0.25">
      <c r="A137" s="175" t="s">
        <v>7104</v>
      </c>
      <c r="B137" s="176" t="s">
        <v>7080</v>
      </c>
      <c r="C137" s="168" t="s">
        <v>7081</v>
      </c>
      <c r="D137" s="177">
        <v>641</v>
      </c>
      <c r="E137" s="178">
        <v>24452653.750237003</v>
      </c>
      <c r="F137" s="216">
        <f t="shared" si="7"/>
        <v>38147.665757000002</v>
      </c>
      <c r="G137" s="224"/>
      <c r="H137" s="218" t="s">
        <v>7538</v>
      </c>
      <c r="I137" s="120" t="s">
        <v>7386</v>
      </c>
      <c r="J137" s="120" t="s">
        <v>7480</v>
      </c>
      <c r="K137" s="73">
        <v>641</v>
      </c>
      <c r="L137" s="73">
        <v>24452653.750237003</v>
      </c>
      <c r="M137" s="180">
        <f t="shared" si="8"/>
        <v>1</v>
      </c>
      <c r="O137" s="73">
        <v>641</v>
      </c>
      <c r="P137" s="73">
        <v>24452653.750237003</v>
      </c>
      <c r="Q137" s="73">
        <v>0</v>
      </c>
      <c r="R137" s="73">
        <v>0</v>
      </c>
      <c r="S137" s="73">
        <f t="shared" si="9"/>
        <v>0</v>
      </c>
      <c r="T137" s="73">
        <f t="shared" si="9"/>
        <v>0</v>
      </c>
      <c r="U137" s="167" t="s">
        <v>7481</v>
      </c>
      <c r="W137" s="21"/>
      <c r="X137" s="21"/>
      <c r="Y137" s="21"/>
    </row>
    <row r="138" spans="1:26" x14ac:dyDescent="0.25">
      <c r="A138" s="168" t="s">
        <v>7104</v>
      </c>
      <c r="B138" s="169" t="s">
        <v>6990</v>
      </c>
      <c r="C138" s="168" t="s">
        <v>6991</v>
      </c>
      <c r="D138" s="170">
        <v>84</v>
      </c>
      <c r="E138" s="171">
        <v>3161137.7102636695</v>
      </c>
      <c r="F138" s="216">
        <f t="shared" si="7"/>
        <v>37632.591788853206</v>
      </c>
      <c r="G138" s="224"/>
      <c r="H138" s="218" t="s">
        <v>7462</v>
      </c>
      <c r="I138" s="120" t="s">
        <v>7397</v>
      </c>
      <c r="J138" s="120" t="s">
        <v>7463</v>
      </c>
      <c r="K138" s="172">
        <v>0</v>
      </c>
      <c r="L138" s="172">
        <v>0</v>
      </c>
      <c r="M138" s="173">
        <f t="shared" si="8"/>
        <v>0</v>
      </c>
      <c r="O138" s="73">
        <v>654</v>
      </c>
      <c r="P138" s="73">
        <v>24611715.029909998</v>
      </c>
      <c r="Q138" s="73">
        <v>460</v>
      </c>
      <c r="R138" s="73">
        <v>17310992.222872477</v>
      </c>
      <c r="S138" s="73">
        <f t="shared" si="9"/>
        <v>194</v>
      </c>
      <c r="T138" s="73">
        <f t="shared" si="9"/>
        <v>7300722.8070375212</v>
      </c>
      <c r="U138" s="167" t="s">
        <v>7513</v>
      </c>
      <c r="W138" s="21"/>
      <c r="X138" s="21"/>
      <c r="Y138" s="21"/>
    </row>
    <row r="139" spans="1:26" x14ac:dyDescent="0.25">
      <c r="A139" s="168" t="s">
        <v>7104</v>
      </c>
      <c r="B139" s="169" t="s">
        <v>7038</v>
      </c>
      <c r="C139" s="168" t="s">
        <v>7039</v>
      </c>
      <c r="D139" s="170">
        <v>2343</v>
      </c>
      <c r="E139" s="171">
        <v>86767872.219280288</v>
      </c>
      <c r="F139" s="216">
        <f t="shared" si="7"/>
        <v>37032.809312539604</v>
      </c>
      <c r="G139" s="224"/>
      <c r="H139" s="218" t="s">
        <v>7462</v>
      </c>
      <c r="I139" s="120" t="s">
        <v>7397</v>
      </c>
      <c r="J139" s="120" t="s">
        <v>7463</v>
      </c>
      <c r="K139" s="172">
        <v>0</v>
      </c>
      <c r="L139" s="172">
        <v>0</v>
      </c>
      <c r="M139" s="173">
        <f t="shared" si="8"/>
        <v>0</v>
      </c>
      <c r="O139" s="73">
        <v>2343</v>
      </c>
      <c r="P139" s="73">
        <v>86767872.219280288</v>
      </c>
      <c r="Q139" s="73">
        <v>2343</v>
      </c>
      <c r="R139" s="73">
        <v>86767872.219280288</v>
      </c>
      <c r="S139" s="73">
        <f t="shared" si="9"/>
        <v>0</v>
      </c>
      <c r="T139" s="73">
        <f t="shared" si="9"/>
        <v>0</v>
      </c>
      <c r="U139" s="167" t="s">
        <v>7464</v>
      </c>
      <c r="W139" s="21"/>
      <c r="X139" s="21"/>
      <c r="Y139" s="21"/>
    </row>
    <row r="140" spans="1:26" x14ac:dyDescent="0.25">
      <c r="A140" s="168" t="s">
        <v>7104</v>
      </c>
      <c r="B140" s="169" t="s">
        <v>7627</v>
      </c>
      <c r="C140" s="168" t="s">
        <v>7628</v>
      </c>
      <c r="D140" s="170">
        <v>194</v>
      </c>
      <c r="E140" s="171">
        <v>7161246.5099759996</v>
      </c>
      <c r="F140" s="216">
        <f t="shared" si="7"/>
        <v>36913.641803999999</v>
      </c>
      <c r="G140" s="224"/>
      <c r="H140" s="218" t="s">
        <v>7462</v>
      </c>
      <c r="I140" s="120" t="s">
        <v>7397</v>
      </c>
      <c r="J140" s="120" t="s">
        <v>7463</v>
      </c>
      <c r="K140" s="172">
        <v>0</v>
      </c>
      <c r="L140" s="172">
        <v>0</v>
      </c>
      <c r="M140" s="173">
        <f t="shared" si="8"/>
        <v>0</v>
      </c>
      <c r="O140" s="73">
        <v>194</v>
      </c>
      <c r="P140" s="73">
        <v>7161246.5099759996</v>
      </c>
      <c r="Q140" s="73">
        <v>194</v>
      </c>
      <c r="R140" s="73">
        <v>7161246.5099759996</v>
      </c>
      <c r="S140" s="73">
        <f t="shared" si="9"/>
        <v>0</v>
      </c>
      <c r="T140" s="73">
        <f t="shared" si="9"/>
        <v>0</v>
      </c>
      <c r="U140" s="167" t="s">
        <v>7464</v>
      </c>
      <c r="W140" s="21"/>
      <c r="X140" s="21"/>
      <c r="Y140" s="21"/>
    </row>
    <row r="141" spans="1:26" x14ac:dyDescent="0.25">
      <c r="A141" s="168" t="s">
        <v>7104</v>
      </c>
      <c r="B141" s="169" t="s">
        <v>6978</v>
      </c>
      <c r="C141" s="168" t="s">
        <v>6979</v>
      </c>
      <c r="D141" s="170">
        <v>164</v>
      </c>
      <c r="E141" s="171">
        <v>5878337.7106360234</v>
      </c>
      <c r="F141" s="216">
        <f t="shared" si="7"/>
        <v>35843.522625829413</v>
      </c>
      <c r="G141" s="224"/>
      <c r="H141" s="218" t="s">
        <v>7462</v>
      </c>
      <c r="I141" s="120" t="s">
        <v>7397</v>
      </c>
      <c r="J141" s="120" t="s">
        <v>7463</v>
      </c>
      <c r="K141" s="172">
        <v>0</v>
      </c>
      <c r="L141" s="172">
        <v>0</v>
      </c>
      <c r="M141" s="173">
        <f t="shared" si="8"/>
        <v>0</v>
      </c>
      <c r="O141" s="73">
        <v>164</v>
      </c>
      <c r="P141" s="73">
        <v>5878337.7106360234</v>
      </c>
      <c r="Q141" s="73">
        <v>164</v>
      </c>
      <c r="R141" s="73">
        <v>5878337.7106360234</v>
      </c>
      <c r="S141" s="73">
        <f t="shared" si="9"/>
        <v>0</v>
      </c>
      <c r="T141" s="73">
        <f t="shared" si="9"/>
        <v>0</v>
      </c>
      <c r="U141" s="167" t="s">
        <v>7464</v>
      </c>
      <c r="W141" s="21"/>
      <c r="X141" s="21"/>
      <c r="Y141" s="21"/>
    </row>
    <row r="142" spans="1:26" x14ac:dyDescent="0.25">
      <c r="A142" s="168" t="s">
        <v>7104</v>
      </c>
      <c r="B142" s="169" t="s">
        <v>7629</v>
      </c>
      <c r="C142" s="168" t="s">
        <v>7630</v>
      </c>
      <c r="D142" s="170">
        <v>710</v>
      </c>
      <c r="E142" s="171">
        <v>24839400.763502389</v>
      </c>
      <c r="F142" s="216">
        <f t="shared" si="7"/>
        <v>34985.071497890691</v>
      </c>
      <c r="G142" s="224"/>
      <c r="H142" s="218" t="s">
        <v>7462</v>
      </c>
      <c r="I142" s="120" t="s">
        <v>7397</v>
      </c>
      <c r="J142" s="120" t="s">
        <v>7463</v>
      </c>
      <c r="K142" s="172">
        <v>0</v>
      </c>
      <c r="L142" s="172">
        <v>0</v>
      </c>
      <c r="M142" s="173">
        <f t="shared" si="8"/>
        <v>0</v>
      </c>
      <c r="O142" s="73">
        <v>1482</v>
      </c>
      <c r="P142" s="73">
        <v>51847875.959874004</v>
      </c>
      <c r="Q142" s="73">
        <v>1482</v>
      </c>
      <c r="R142" s="73">
        <v>51847875.959874004</v>
      </c>
      <c r="S142" s="73">
        <f t="shared" si="9"/>
        <v>0</v>
      </c>
      <c r="T142" s="73">
        <f t="shared" si="9"/>
        <v>0</v>
      </c>
      <c r="U142" s="167" t="s">
        <v>7467</v>
      </c>
      <c r="W142" s="21"/>
      <c r="X142" s="21"/>
      <c r="Y142" s="21"/>
    </row>
    <row r="143" spans="1:26" s="182" customFormat="1" x14ac:dyDescent="0.25">
      <c r="A143" s="175" t="s">
        <v>7104</v>
      </c>
      <c r="B143" s="176" t="s">
        <v>7090</v>
      </c>
      <c r="C143" s="168" t="s">
        <v>7091</v>
      </c>
      <c r="D143" s="177">
        <v>547</v>
      </c>
      <c r="E143" s="178">
        <v>18999966.369843997</v>
      </c>
      <c r="F143" s="216">
        <f t="shared" si="7"/>
        <v>34734.856251999998</v>
      </c>
      <c r="G143" s="224"/>
      <c r="H143" s="218" t="s">
        <v>7538</v>
      </c>
      <c r="I143" s="120" t="s">
        <v>7386</v>
      </c>
      <c r="J143" s="120" t="s">
        <v>7480</v>
      </c>
      <c r="K143" s="73">
        <v>547</v>
      </c>
      <c r="L143" s="73">
        <v>18999966.369843997</v>
      </c>
      <c r="M143" s="180">
        <f t="shared" si="8"/>
        <v>1</v>
      </c>
      <c r="N143" s="123"/>
      <c r="O143" s="73">
        <v>547</v>
      </c>
      <c r="P143" s="73">
        <v>18999966.369843997</v>
      </c>
      <c r="Q143" s="73">
        <v>0</v>
      </c>
      <c r="R143" s="73">
        <v>0</v>
      </c>
      <c r="S143" s="73">
        <f t="shared" si="9"/>
        <v>0</v>
      </c>
      <c r="T143" s="73">
        <f t="shared" si="9"/>
        <v>0</v>
      </c>
      <c r="U143" s="167" t="s">
        <v>7481</v>
      </c>
      <c r="V143"/>
      <c r="W143" s="21"/>
      <c r="X143" s="21"/>
      <c r="Y143" s="21"/>
      <c r="Z143"/>
    </row>
    <row r="144" spans="1:26" x14ac:dyDescent="0.25">
      <c r="A144" s="168" t="s">
        <v>7104</v>
      </c>
      <c r="B144" s="169" t="s">
        <v>7631</v>
      </c>
      <c r="C144" s="168" t="s">
        <v>7632</v>
      </c>
      <c r="D144" s="170">
        <v>652</v>
      </c>
      <c r="E144" s="171">
        <v>22370656.77852599</v>
      </c>
      <c r="F144" s="216">
        <f t="shared" si="7"/>
        <v>34310.823279947836</v>
      </c>
      <c r="G144" s="224"/>
      <c r="H144" s="218" t="s">
        <v>7462</v>
      </c>
      <c r="I144" s="120" t="s">
        <v>7397</v>
      </c>
      <c r="J144" s="120" t="s">
        <v>7463</v>
      </c>
      <c r="K144" s="172">
        <v>0</v>
      </c>
      <c r="L144" s="172">
        <v>0</v>
      </c>
      <c r="M144" s="173">
        <f t="shared" si="8"/>
        <v>0</v>
      </c>
      <c r="O144" s="73">
        <v>2428</v>
      </c>
      <c r="P144" s="73">
        <v>83306678.923713341</v>
      </c>
      <c r="Q144" s="73">
        <v>2428</v>
      </c>
      <c r="R144" s="73">
        <v>83306678.923713341</v>
      </c>
      <c r="S144" s="73">
        <f t="shared" si="9"/>
        <v>0</v>
      </c>
      <c r="T144" s="73">
        <f t="shared" si="9"/>
        <v>0</v>
      </c>
      <c r="U144" s="167" t="s">
        <v>7513</v>
      </c>
      <c r="W144" s="21"/>
      <c r="X144" s="21"/>
      <c r="Y144" s="21"/>
    </row>
    <row r="145" spans="1:25" x14ac:dyDescent="0.25">
      <c r="A145" s="175" t="s">
        <v>7104</v>
      </c>
      <c r="B145" s="176" t="s">
        <v>6940</v>
      </c>
      <c r="C145" s="168" t="s">
        <v>6941</v>
      </c>
      <c r="D145" s="177">
        <v>106</v>
      </c>
      <c r="E145" s="178">
        <v>3600913.8399980003</v>
      </c>
      <c r="F145" s="216">
        <f t="shared" si="7"/>
        <v>33970.885283000003</v>
      </c>
      <c r="G145" s="224"/>
      <c r="H145" s="218" t="s">
        <v>7538</v>
      </c>
      <c r="I145" s="120" t="s">
        <v>7396</v>
      </c>
      <c r="J145" s="120" t="s">
        <v>7480</v>
      </c>
      <c r="K145" s="73">
        <v>106</v>
      </c>
      <c r="L145" s="73">
        <v>3600913.8399980003</v>
      </c>
      <c r="M145" s="180">
        <f t="shared" si="8"/>
        <v>1</v>
      </c>
      <c r="O145" s="73">
        <v>106</v>
      </c>
      <c r="P145" s="73">
        <v>3600913.8399980003</v>
      </c>
      <c r="Q145" s="73">
        <v>0</v>
      </c>
      <c r="R145" s="73">
        <v>0</v>
      </c>
      <c r="S145" s="73">
        <f t="shared" si="9"/>
        <v>0</v>
      </c>
      <c r="T145" s="73">
        <f t="shared" si="9"/>
        <v>0</v>
      </c>
      <c r="U145" s="167" t="s">
        <v>7481</v>
      </c>
      <c r="W145" s="21"/>
      <c r="X145" s="21"/>
      <c r="Y145" s="21"/>
    </row>
    <row r="146" spans="1:25" x14ac:dyDescent="0.25">
      <c r="A146" s="175" t="s">
        <v>7104</v>
      </c>
      <c r="B146" s="176" t="s">
        <v>7066</v>
      </c>
      <c r="C146" s="168" t="s">
        <v>7067</v>
      </c>
      <c r="D146" s="177">
        <v>1</v>
      </c>
      <c r="E146" s="178">
        <v>33185.99</v>
      </c>
      <c r="F146" s="216">
        <f t="shared" si="7"/>
        <v>33185.99</v>
      </c>
      <c r="G146" s="224"/>
      <c r="H146" s="218" t="s">
        <v>7538</v>
      </c>
      <c r="I146" s="120" t="s">
        <v>7386</v>
      </c>
      <c r="J146" s="120" t="s">
        <v>7480</v>
      </c>
      <c r="K146" s="73">
        <v>1</v>
      </c>
      <c r="L146" s="73">
        <v>33185.99</v>
      </c>
      <c r="M146" s="180">
        <f t="shared" si="8"/>
        <v>1</v>
      </c>
      <c r="O146" s="73">
        <v>1</v>
      </c>
      <c r="P146" s="73">
        <v>33185.99</v>
      </c>
      <c r="Q146" s="73">
        <v>0</v>
      </c>
      <c r="R146" s="73">
        <v>0</v>
      </c>
      <c r="S146" s="73">
        <f t="shared" si="9"/>
        <v>0</v>
      </c>
      <c r="T146" s="73">
        <f t="shared" si="9"/>
        <v>0</v>
      </c>
      <c r="U146" s="167" t="s">
        <v>7481</v>
      </c>
      <c r="W146" s="21"/>
      <c r="X146" s="21"/>
      <c r="Y146" s="21"/>
    </row>
    <row r="147" spans="1:25" x14ac:dyDescent="0.25">
      <c r="A147" s="168" t="s">
        <v>7104</v>
      </c>
      <c r="B147" s="169" t="s">
        <v>7633</v>
      </c>
      <c r="C147" s="168" t="s">
        <v>7634</v>
      </c>
      <c r="D147" s="170">
        <v>1230</v>
      </c>
      <c r="E147" s="171">
        <v>40429524.469469994</v>
      </c>
      <c r="F147" s="216">
        <f t="shared" si="7"/>
        <v>32869.532088999993</v>
      </c>
      <c r="G147" s="224"/>
      <c r="H147" s="218" t="s">
        <v>7462</v>
      </c>
      <c r="I147" s="120" t="s">
        <v>7397</v>
      </c>
      <c r="J147" s="120" t="s">
        <v>7463</v>
      </c>
      <c r="K147" s="172"/>
      <c r="L147" s="172"/>
      <c r="M147" s="173">
        <f t="shared" si="8"/>
        <v>0</v>
      </c>
      <c r="O147" s="73">
        <v>1230</v>
      </c>
      <c r="P147" s="73">
        <v>40429524.469469994</v>
      </c>
      <c r="Q147" s="73">
        <v>1230</v>
      </c>
      <c r="R147" s="73">
        <v>40429524.469469994</v>
      </c>
      <c r="S147" s="73">
        <f t="shared" si="9"/>
        <v>0</v>
      </c>
      <c r="T147" s="73">
        <f t="shared" si="9"/>
        <v>0</v>
      </c>
      <c r="U147" s="167" t="s">
        <v>7467</v>
      </c>
      <c r="W147" s="21"/>
      <c r="X147" s="21"/>
      <c r="Y147" s="21"/>
    </row>
    <row r="148" spans="1:25" x14ac:dyDescent="0.25">
      <c r="A148" s="168" t="s">
        <v>7104</v>
      </c>
      <c r="B148" s="169" t="s">
        <v>7635</v>
      </c>
      <c r="C148" s="168" t="s">
        <v>7636</v>
      </c>
      <c r="D148" s="170">
        <v>35280</v>
      </c>
      <c r="E148" s="171">
        <v>1157359356.9820797</v>
      </c>
      <c r="F148" s="216">
        <f t="shared" si="7"/>
        <v>32804.970435999996</v>
      </c>
      <c r="G148" s="224"/>
      <c r="H148" s="218" t="s">
        <v>7462</v>
      </c>
      <c r="I148" s="120" t="s">
        <v>7397</v>
      </c>
      <c r="J148" s="120" t="s">
        <v>7463</v>
      </c>
      <c r="K148" s="172">
        <v>0</v>
      </c>
      <c r="L148" s="172">
        <v>0</v>
      </c>
      <c r="M148" s="173">
        <f t="shared" si="8"/>
        <v>0</v>
      </c>
      <c r="O148" s="73">
        <v>35280</v>
      </c>
      <c r="P148" s="73">
        <v>1157359356.9820797</v>
      </c>
      <c r="Q148" s="73">
        <v>35280</v>
      </c>
      <c r="R148" s="73">
        <v>1157359356.9820797</v>
      </c>
      <c r="S148" s="73">
        <f t="shared" si="9"/>
        <v>0</v>
      </c>
      <c r="T148" s="73">
        <f t="shared" si="9"/>
        <v>0</v>
      </c>
      <c r="U148" s="167" t="s">
        <v>7467</v>
      </c>
      <c r="W148" s="21"/>
      <c r="X148" s="21"/>
      <c r="Y148" s="21"/>
    </row>
    <row r="149" spans="1:25" x14ac:dyDescent="0.25">
      <c r="A149" s="168" t="s">
        <v>7104</v>
      </c>
      <c r="B149" s="169" t="s">
        <v>7637</v>
      </c>
      <c r="C149" s="168" t="s">
        <v>7638</v>
      </c>
      <c r="D149" s="170">
        <v>5571</v>
      </c>
      <c r="E149" s="171">
        <v>182435895.00931501</v>
      </c>
      <c r="F149" s="216">
        <f t="shared" si="7"/>
        <v>32747.423265000001</v>
      </c>
      <c r="G149" s="224"/>
      <c r="H149" s="218" t="s">
        <v>7462</v>
      </c>
      <c r="I149" s="120" t="s">
        <v>7397</v>
      </c>
      <c r="J149" s="120" t="s">
        <v>7463</v>
      </c>
      <c r="K149" s="172">
        <v>0</v>
      </c>
      <c r="L149" s="172">
        <v>0</v>
      </c>
      <c r="M149" s="173">
        <f t="shared" si="8"/>
        <v>0</v>
      </c>
      <c r="O149" s="73">
        <v>5571</v>
      </c>
      <c r="P149" s="73">
        <v>182435895.00931501</v>
      </c>
      <c r="Q149" s="73">
        <v>5571</v>
      </c>
      <c r="R149" s="73">
        <v>182435895.00931501</v>
      </c>
      <c r="S149" s="73">
        <f t="shared" si="9"/>
        <v>0</v>
      </c>
      <c r="T149" s="73">
        <f t="shared" si="9"/>
        <v>0</v>
      </c>
      <c r="U149" s="167" t="s">
        <v>7467</v>
      </c>
      <c r="W149" s="21"/>
      <c r="X149" s="21"/>
      <c r="Y149" s="21"/>
    </row>
    <row r="150" spans="1:25" x14ac:dyDescent="0.25">
      <c r="A150" s="168" t="s">
        <v>7104</v>
      </c>
      <c r="B150" s="169" t="s">
        <v>7639</v>
      </c>
      <c r="C150" s="168" t="s">
        <v>7640</v>
      </c>
      <c r="D150" s="170">
        <v>147</v>
      </c>
      <c r="E150" s="171">
        <v>4812657.9700079998</v>
      </c>
      <c r="F150" s="216">
        <f t="shared" si="7"/>
        <v>32739.169864</v>
      </c>
      <c r="G150" s="224"/>
      <c r="H150" s="218" t="s">
        <v>7462</v>
      </c>
      <c r="I150" s="120" t="s">
        <v>7397</v>
      </c>
      <c r="J150" s="120" t="s">
        <v>7463</v>
      </c>
      <c r="K150" s="172"/>
      <c r="L150" s="172"/>
      <c r="M150" s="173">
        <f t="shared" si="8"/>
        <v>0</v>
      </c>
      <c r="O150" s="73">
        <v>147</v>
      </c>
      <c r="P150" s="73">
        <v>4812657.9700079998</v>
      </c>
      <c r="Q150" s="73">
        <v>147</v>
      </c>
      <c r="R150" s="73">
        <v>4812657.9700079998</v>
      </c>
      <c r="S150" s="73">
        <f t="shared" si="9"/>
        <v>0</v>
      </c>
      <c r="T150" s="73">
        <f t="shared" si="9"/>
        <v>0</v>
      </c>
      <c r="U150" s="167" t="s">
        <v>7513</v>
      </c>
      <c r="W150" s="21"/>
      <c r="X150" s="21"/>
      <c r="Y150" s="21"/>
    </row>
    <row r="151" spans="1:25" x14ac:dyDescent="0.25">
      <c r="A151" s="175" t="s">
        <v>7104</v>
      </c>
      <c r="B151" s="176" t="s">
        <v>7217</v>
      </c>
      <c r="C151" s="168" t="s">
        <v>7218</v>
      </c>
      <c r="D151" s="177">
        <v>1742</v>
      </c>
      <c r="E151" s="178">
        <v>56995938.293657996</v>
      </c>
      <c r="F151" s="216">
        <f t="shared" si="7"/>
        <v>32718.678698999996</v>
      </c>
      <c r="G151" s="224"/>
      <c r="H151" s="218" t="s">
        <v>7462</v>
      </c>
      <c r="I151" s="179" t="s">
        <v>7381</v>
      </c>
      <c r="J151" s="120" t="s">
        <v>7480</v>
      </c>
      <c r="K151" s="73">
        <f>+D151</f>
        <v>1742</v>
      </c>
      <c r="L151" s="73">
        <f>+E151</f>
        <v>56995938.293657996</v>
      </c>
      <c r="M151" s="180">
        <f t="shared" si="8"/>
        <v>1</v>
      </c>
      <c r="O151" s="73">
        <v>1742</v>
      </c>
      <c r="P151" s="73">
        <v>56995938.293657996</v>
      </c>
      <c r="Q151" s="73">
        <v>0</v>
      </c>
      <c r="R151" s="73">
        <v>0</v>
      </c>
      <c r="S151" s="73">
        <f t="shared" si="9"/>
        <v>0</v>
      </c>
      <c r="T151" s="73">
        <f t="shared" si="9"/>
        <v>0</v>
      </c>
      <c r="U151" s="167" t="s">
        <v>7481</v>
      </c>
      <c r="W151" s="21"/>
      <c r="X151" s="21"/>
      <c r="Y151" s="21"/>
    </row>
    <row r="152" spans="1:25" x14ac:dyDescent="0.25">
      <c r="A152" s="168" t="s">
        <v>7104</v>
      </c>
      <c r="B152" s="169" t="s">
        <v>7641</v>
      </c>
      <c r="C152" s="168" t="s">
        <v>7642</v>
      </c>
      <c r="D152" s="170">
        <v>497</v>
      </c>
      <c r="E152" s="171">
        <v>16248070.200998999</v>
      </c>
      <c r="F152" s="216">
        <f t="shared" si="7"/>
        <v>32692.294167</v>
      </c>
      <c r="G152" s="224"/>
      <c r="H152" s="218" t="s">
        <v>7462</v>
      </c>
      <c r="I152" s="120" t="s">
        <v>7397</v>
      </c>
      <c r="J152" s="120" t="s">
        <v>7463</v>
      </c>
      <c r="K152" s="172">
        <v>0</v>
      </c>
      <c r="L152" s="172">
        <v>0</v>
      </c>
      <c r="M152" s="173">
        <f t="shared" si="8"/>
        <v>0</v>
      </c>
      <c r="O152" s="73">
        <v>497</v>
      </c>
      <c r="P152" s="73">
        <v>16248070.200998999</v>
      </c>
      <c r="Q152" s="73">
        <v>497</v>
      </c>
      <c r="R152" s="73">
        <v>16248070.200998999</v>
      </c>
      <c r="S152" s="73">
        <f t="shared" si="9"/>
        <v>0</v>
      </c>
      <c r="T152" s="73">
        <f t="shared" si="9"/>
        <v>0</v>
      </c>
      <c r="U152" s="167" t="s">
        <v>7467</v>
      </c>
      <c r="W152" s="21"/>
      <c r="X152" s="21"/>
      <c r="Y152" s="21"/>
    </row>
    <row r="153" spans="1:25" x14ac:dyDescent="0.25">
      <c r="A153" s="175" t="s">
        <v>7104</v>
      </c>
      <c r="B153" s="176" t="s">
        <v>7082</v>
      </c>
      <c r="C153" s="168" t="s">
        <v>7083</v>
      </c>
      <c r="D153" s="177">
        <v>5</v>
      </c>
      <c r="E153" s="178">
        <v>162731.79999999999</v>
      </c>
      <c r="F153" s="216">
        <f t="shared" si="7"/>
        <v>32546.359999999997</v>
      </c>
      <c r="G153" s="224"/>
      <c r="H153" s="218" t="s">
        <v>7538</v>
      </c>
      <c r="I153" s="120" t="s">
        <v>7386</v>
      </c>
      <c r="J153" s="120" t="s">
        <v>7480</v>
      </c>
      <c r="K153" s="73">
        <v>5</v>
      </c>
      <c r="L153" s="73">
        <v>162731.79999999999</v>
      </c>
      <c r="M153" s="180">
        <f t="shared" si="8"/>
        <v>1</v>
      </c>
      <c r="O153" s="73">
        <v>5</v>
      </c>
      <c r="P153" s="73">
        <v>162731.79999999999</v>
      </c>
      <c r="Q153" s="73">
        <v>0</v>
      </c>
      <c r="R153" s="73">
        <v>0</v>
      </c>
      <c r="S153" s="73">
        <f t="shared" si="9"/>
        <v>0</v>
      </c>
      <c r="T153" s="73">
        <f t="shared" si="9"/>
        <v>0</v>
      </c>
      <c r="U153" s="167" t="s">
        <v>7481</v>
      </c>
      <c r="W153" s="21"/>
      <c r="X153" s="21"/>
      <c r="Y153" s="21"/>
    </row>
    <row r="154" spans="1:25" x14ac:dyDescent="0.25">
      <c r="A154" s="168" t="s">
        <v>7104</v>
      </c>
      <c r="B154" s="169" t="s">
        <v>7643</v>
      </c>
      <c r="C154" s="168" t="s">
        <v>7644</v>
      </c>
      <c r="D154" s="170">
        <v>10587</v>
      </c>
      <c r="E154" s="171">
        <v>343375922.19794101</v>
      </c>
      <c r="F154" s="216">
        <f t="shared" si="7"/>
        <v>32433.732143000001</v>
      </c>
      <c r="G154" s="224"/>
      <c r="H154" s="218" t="s">
        <v>7462</v>
      </c>
      <c r="I154" s="120" t="s">
        <v>7397</v>
      </c>
      <c r="J154" s="120" t="s">
        <v>7463</v>
      </c>
      <c r="K154" s="172">
        <v>0</v>
      </c>
      <c r="L154" s="172">
        <v>0</v>
      </c>
      <c r="M154" s="173">
        <f t="shared" si="8"/>
        <v>0</v>
      </c>
      <c r="O154" s="73">
        <v>10587</v>
      </c>
      <c r="P154" s="73">
        <v>343375922.19794101</v>
      </c>
      <c r="Q154" s="73">
        <v>10587</v>
      </c>
      <c r="R154" s="73">
        <v>343375922.19794101</v>
      </c>
      <c r="S154" s="73">
        <f t="shared" si="9"/>
        <v>0</v>
      </c>
      <c r="T154" s="73">
        <f t="shared" si="9"/>
        <v>0</v>
      </c>
      <c r="U154" s="167" t="s">
        <v>7467</v>
      </c>
      <c r="W154" s="21"/>
      <c r="X154" s="21"/>
      <c r="Y154" s="21"/>
    </row>
    <row r="155" spans="1:25" x14ac:dyDescent="0.25">
      <c r="A155" s="168" t="s">
        <v>7104</v>
      </c>
      <c r="B155" s="169" t="s">
        <v>7645</v>
      </c>
      <c r="C155" s="168" t="s">
        <v>7646</v>
      </c>
      <c r="D155" s="170">
        <v>101</v>
      </c>
      <c r="E155" s="171">
        <v>3240246.56755875</v>
      </c>
      <c r="F155" s="216">
        <f t="shared" si="7"/>
        <v>32081.64918375</v>
      </c>
      <c r="G155" s="224"/>
      <c r="H155" s="218" t="s">
        <v>7462</v>
      </c>
      <c r="I155" s="120" t="s">
        <v>7397</v>
      </c>
      <c r="J155" s="120" t="s">
        <v>7463</v>
      </c>
      <c r="K155" s="172">
        <v>0</v>
      </c>
      <c r="L155" s="172">
        <v>0</v>
      </c>
      <c r="M155" s="173">
        <f t="shared" si="8"/>
        <v>0</v>
      </c>
      <c r="O155" s="73">
        <v>196</v>
      </c>
      <c r="P155" s="73">
        <v>6288003.2400150001</v>
      </c>
      <c r="Q155" s="73">
        <v>196</v>
      </c>
      <c r="R155" s="73">
        <v>6288003.2400150001</v>
      </c>
      <c r="S155" s="73">
        <f t="shared" si="9"/>
        <v>0</v>
      </c>
      <c r="T155" s="73">
        <f t="shared" si="9"/>
        <v>0</v>
      </c>
      <c r="U155" s="167" t="s">
        <v>7467</v>
      </c>
      <c r="W155" s="21"/>
      <c r="X155" s="21"/>
      <c r="Y155" s="21"/>
    </row>
    <row r="156" spans="1:25" x14ac:dyDescent="0.25">
      <c r="A156" s="168" t="s">
        <v>7104</v>
      </c>
      <c r="B156" s="169" t="s">
        <v>6988</v>
      </c>
      <c r="C156" s="168" t="s">
        <v>6989</v>
      </c>
      <c r="D156" s="170">
        <v>155</v>
      </c>
      <c r="E156" s="171">
        <v>4832928.3499650005</v>
      </c>
      <c r="F156" s="216">
        <f t="shared" si="7"/>
        <v>31180.182903000004</v>
      </c>
      <c r="G156" s="224"/>
      <c r="H156" s="218" t="s">
        <v>7462</v>
      </c>
      <c r="I156" s="120" t="s">
        <v>7397</v>
      </c>
      <c r="J156" s="120" t="s">
        <v>7463</v>
      </c>
      <c r="K156" s="172"/>
      <c r="L156" s="172"/>
      <c r="M156" s="173">
        <f t="shared" si="8"/>
        <v>0</v>
      </c>
      <c r="O156" s="73">
        <v>155</v>
      </c>
      <c r="P156" s="73">
        <v>4832928.3499650005</v>
      </c>
      <c r="Q156" s="73">
        <v>155</v>
      </c>
      <c r="R156" s="73">
        <v>4832928.3499650005</v>
      </c>
      <c r="S156" s="73">
        <f t="shared" si="9"/>
        <v>0</v>
      </c>
      <c r="T156" s="73">
        <f t="shared" si="9"/>
        <v>0</v>
      </c>
      <c r="U156" s="167" t="s">
        <v>7467</v>
      </c>
      <c r="W156" s="21"/>
      <c r="X156" s="21"/>
      <c r="Y156" s="21"/>
    </row>
    <row r="157" spans="1:25" x14ac:dyDescent="0.25">
      <c r="A157" s="168" t="s">
        <v>7104</v>
      </c>
      <c r="B157" s="169" t="s">
        <v>7647</v>
      </c>
      <c r="C157" s="168" t="s">
        <v>7648</v>
      </c>
      <c r="D157" s="170">
        <v>6868</v>
      </c>
      <c r="E157" s="171">
        <v>208525898.38933998</v>
      </c>
      <c r="F157" s="216">
        <f t="shared" si="7"/>
        <v>30361.953754999999</v>
      </c>
      <c r="G157" s="224"/>
      <c r="H157" s="218" t="s">
        <v>7462</v>
      </c>
      <c r="I157" s="120" t="s">
        <v>7397</v>
      </c>
      <c r="J157" s="120" t="s">
        <v>7463</v>
      </c>
      <c r="K157" s="172">
        <v>0</v>
      </c>
      <c r="L157" s="172">
        <v>0</v>
      </c>
      <c r="M157" s="173">
        <f t="shared" si="8"/>
        <v>0</v>
      </c>
      <c r="O157" s="73">
        <v>6868</v>
      </c>
      <c r="P157" s="73">
        <v>208525898.38933998</v>
      </c>
      <c r="Q157" s="73">
        <v>6868</v>
      </c>
      <c r="R157" s="73">
        <v>208525898.38933998</v>
      </c>
      <c r="S157" s="73">
        <f t="shared" si="9"/>
        <v>0</v>
      </c>
      <c r="T157" s="73">
        <f t="shared" si="9"/>
        <v>0</v>
      </c>
      <c r="U157" s="167" t="s">
        <v>7513</v>
      </c>
      <c r="W157" s="21"/>
      <c r="X157" s="21"/>
      <c r="Y157" s="21"/>
    </row>
    <row r="158" spans="1:25" x14ac:dyDescent="0.25">
      <c r="A158" s="168" t="s">
        <v>7104</v>
      </c>
      <c r="B158" s="169" t="s">
        <v>7649</v>
      </c>
      <c r="C158" s="168" t="s">
        <v>7650</v>
      </c>
      <c r="D158" s="170">
        <v>380</v>
      </c>
      <c r="E158" s="171">
        <v>11283411.902219594</v>
      </c>
      <c r="F158" s="216">
        <f t="shared" si="7"/>
        <v>29693.189216367351</v>
      </c>
      <c r="G158" s="224"/>
      <c r="H158" s="218" t="s">
        <v>7462</v>
      </c>
      <c r="I158" s="120" t="s">
        <v>7397</v>
      </c>
      <c r="J158" s="120" t="s">
        <v>7463</v>
      </c>
      <c r="K158" s="172"/>
      <c r="L158" s="172"/>
      <c r="M158" s="173">
        <f t="shared" si="8"/>
        <v>0</v>
      </c>
      <c r="O158" s="73">
        <v>380</v>
      </c>
      <c r="P158" s="73">
        <v>11283411.902219594</v>
      </c>
      <c r="Q158" s="73">
        <v>380</v>
      </c>
      <c r="R158" s="73">
        <v>11283411.902219594</v>
      </c>
      <c r="S158" s="73">
        <f t="shared" si="9"/>
        <v>0</v>
      </c>
      <c r="T158" s="73">
        <f t="shared" si="9"/>
        <v>0</v>
      </c>
      <c r="U158" s="167" t="s">
        <v>7513</v>
      </c>
      <c r="W158" s="21"/>
      <c r="X158" s="21"/>
      <c r="Y158" s="21"/>
    </row>
    <row r="159" spans="1:25" x14ac:dyDescent="0.25">
      <c r="A159" s="168" t="s">
        <v>7104</v>
      </c>
      <c r="B159" s="169" t="s">
        <v>7651</v>
      </c>
      <c r="C159" s="168" t="s">
        <v>7652</v>
      </c>
      <c r="D159" s="170">
        <v>1380</v>
      </c>
      <c r="E159" s="171">
        <v>40759826.710560001</v>
      </c>
      <c r="F159" s="216">
        <f t="shared" si="7"/>
        <v>29536.106312</v>
      </c>
      <c r="G159" s="224"/>
      <c r="H159" s="218" t="s">
        <v>7462</v>
      </c>
      <c r="I159" s="120" t="s">
        <v>7397</v>
      </c>
      <c r="J159" s="120" t="s">
        <v>7463</v>
      </c>
      <c r="K159" s="172"/>
      <c r="L159" s="172"/>
      <c r="M159" s="173">
        <f t="shared" si="8"/>
        <v>0</v>
      </c>
      <c r="O159" s="73">
        <v>1380</v>
      </c>
      <c r="P159" s="73">
        <v>40759826.710560001</v>
      </c>
      <c r="Q159" s="73">
        <v>1380</v>
      </c>
      <c r="R159" s="73">
        <v>40759826.710560001</v>
      </c>
      <c r="S159" s="73">
        <f t="shared" si="9"/>
        <v>0</v>
      </c>
      <c r="T159" s="73">
        <f t="shared" si="9"/>
        <v>0</v>
      </c>
      <c r="U159" s="167" t="s">
        <v>7467</v>
      </c>
      <c r="W159" s="21"/>
      <c r="X159" s="21"/>
      <c r="Y159" s="21"/>
    </row>
    <row r="160" spans="1:25" x14ac:dyDescent="0.25">
      <c r="A160" s="168" t="s">
        <v>7104</v>
      </c>
      <c r="B160" s="169" t="s">
        <v>7653</v>
      </c>
      <c r="C160" s="168" t="s">
        <v>7654</v>
      </c>
      <c r="D160" s="170">
        <v>655</v>
      </c>
      <c r="E160" s="171">
        <v>19323393.858849999</v>
      </c>
      <c r="F160" s="216">
        <f t="shared" si="7"/>
        <v>29501.364669999999</v>
      </c>
      <c r="G160" s="224"/>
      <c r="H160" s="218" t="s">
        <v>7462</v>
      </c>
      <c r="I160" s="120" t="s">
        <v>7397</v>
      </c>
      <c r="J160" s="120" t="s">
        <v>7463</v>
      </c>
      <c r="K160" s="172">
        <v>0</v>
      </c>
      <c r="L160" s="172">
        <v>0</v>
      </c>
      <c r="M160" s="173">
        <f t="shared" si="8"/>
        <v>0</v>
      </c>
      <c r="O160" s="73">
        <v>655</v>
      </c>
      <c r="P160" s="73">
        <v>19323393.858849999</v>
      </c>
      <c r="Q160" s="73">
        <v>655</v>
      </c>
      <c r="R160" s="73">
        <v>19323393.858849999</v>
      </c>
      <c r="S160" s="73">
        <f t="shared" si="9"/>
        <v>0</v>
      </c>
      <c r="T160" s="73">
        <f t="shared" si="9"/>
        <v>0</v>
      </c>
      <c r="U160" s="167" t="s">
        <v>7467</v>
      </c>
      <c r="W160" s="21"/>
      <c r="X160" s="21"/>
      <c r="Y160" s="21"/>
    </row>
    <row r="161" spans="1:25" x14ac:dyDescent="0.25">
      <c r="A161" s="175" t="s">
        <v>7104</v>
      </c>
      <c r="B161" s="176" t="s">
        <v>7219</v>
      </c>
      <c r="C161" s="168" t="s">
        <v>7220</v>
      </c>
      <c r="D161" s="177">
        <v>580</v>
      </c>
      <c r="E161" s="178">
        <v>16617800.518320004</v>
      </c>
      <c r="F161" s="216">
        <f t="shared" si="7"/>
        <v>28651.380204000005</v>
      </c>
      <c r="G161" s="224"/>
      <c r="H161" s="218" t="s">
        <v>7462</v>
      </c>
      <c r="I161" s="179" t="s">
        <v>7381</v>
      </c>
      <c r="J161" s="120" t="s">
        <v>7480</v>
      </c>
      <c r="K161" s="73">
        <f>+D161</f>
        <v>580</v>
      </c>
      <c r="L161" s="73">
        <f>+E161</f>
        <v>16617800.518320004</v>
      </c>
      <c r="M161" s="180">
        <f t="shared" si="8"/>
        <v>1</v>
      </c>
      <c r="O161" s="73">
        <v>580</v>
      </c>
      <c r="P161" s="73">
        <v>16617800.518320004</v>
      </c>
      <c r="Q161" s="73">
        <v>0</v>
      </c>
      <c r="R161" s="73">
        <v>0</v>
      </c>
      <c r="S161" s="73">
        <f t="shared" si="9"/>
        <v>0</v>
      </c>
      <c r="T161" s="73">
        <f t="shared" si="9"/>
        <v>0</v>
      </c>
      <c r="U161" s="167" t="s">
        <v>7481</v>
      </c>
      <c r="W161" s="21"/>
      <c r="X161" s="21"/>
      <c r="Y161" s="21"/>
    </row>
    <row r="162" spans="1:25" x14ac:dyDescent="0.25">
      <c r="A162" s="168" t="s">
        <v>7104</v>
      </c>
      <c r="B162" s="169" t="s">
        <v>7655</v>
      </c>
      <c r="C162" s="168" t="s">
        <v>7656</v>
      </c>
      <c r="D162" s="170">
        <v>150</v>
      </c>
      <c r="E162" s="171">
        <v>4275122.1100500003</v>
      </c>
      <c r="F162" s="216">
        <f t="shared" si="7"/>
        <v>28500.814067000003</v>
      </c>
      <c r="G162" s="224"/>
      <c r="H162" s="218" t="s">
        <v>7462</v>
      </c>
      <c r="I162" s="120" t="s">
        <v>7397</v>
      </c>
      <c r="J162" s="120" t="s">
        <v>7463</v>
      </c>
      <c r="K162" s="172"/>
      <c r="L162" s="172"/>
      <c r="M162" s="173">
        <f t="shared" si="8"/>
        <v>0</v>
      </c>
      <c r="O162" s="73">
        <v>150</v>
      </c>
      <c r="P162" s="73">
        <v>4275122.1100500003</v>
      </c>
      <c r="Q162" s="73">
        <v>150</v>
      </c>
      <c r="R162" s="73">
        <v>4275122.1100500003</v>
      </c>
      <c r="S162" s="73">
        <f t="shared" si="9"/>
        <v>0</v>
      </c>
      <c r="T162" s="73">
        <f t="shared" si="9"/>
        <v>0</v>
      </c>
      <c r="U162" s="167" t="s">
        <v>7467</v>
      </c>
      <c r="W162" s="21"/>
      <c r="X162" s="21"/>
      <c r="Y162" s="21"/>
    </row>
    <row r="163" spans="1:25" x14ac:dyDescent="0.25">
      <c r="A163" s="168" t="s">
        <v>7104</v>
      </c>
      <c r="B163" s="169" t="s">
        <v>7657</v>
      </c>
      <c r="C163" s="168" t="s">
        <v>7658</v>
      </c>
      <c r="D163" s="170">
        <v>3176</v>
      </c>
      <c r="E163" s="171">
        <v>90011529.151556239</v>
      </c>
      <c r="F163" s="216">
        <f t="shared" si="7"/>
        <v>28341.161571648689</v>
      </c>
      <c r="G163" s="224"/>
      <c r="H163" s="218" t="s">
        <v>7462</v>
      </c>
      <c r="I163" s="120" t="s">
        <v>7397</v>
      </c>
      <c r="J163" s="120" t="s">
        <v>7463</v>
      </c>
      <c r="K163" s="172">
        <v>0</v>
      </c>
      <c r="L163" s="172">
        <v>0</v>
      </c>
      <c r="M163" s="173">
        <f t="shared" si="8"/>
        <v>0</v>
      </c>
      <c r="O163" s="73">
        <v>3245</v>
      </c>
      <c r="P163" s="73">
        <v>91967069.299999997</v>
      </c>
      <c r="Q163" s="73">
        <v>3245</v>
      </c>
      <c r="R163" s="73">
        <v>91967069.299999997</v>
      </c>
      <c r="S163" s="73">
        <f t="shared" si="9"/>
        <v>0</v>
      </c>
      <c r="T163" s="73">
        <f t="shared" si="9"/>
        <v>0</v>
      </c>
      <c r="U163" s="167" t="s">
        <v>7467</v>
      </c>
      <c r="W163" s="21"/>
      <c r="X163" s="21"/>
      <c r="Y163" s="21"/>
    </row>
    <row r="164" spans="1:25" x14ac:dyDescent="0.25">
      <c r="A164" s="168" t="s">
        <v>7104</v>
      </c>
      <c r="B164" s="169" t="s">
        <v>7659</v>
      </c>
      <c r="C164" s="168" t="s">
        <v>7660</v>
      </c>
      <c r="D164" s="170">
        <v>2510</v>
      </c>
      <c r="E164" s="171">
        <v>70424636.955350012</v>
      </c>
      <c r="F164" s="216">
        <f t="shared" si="7"/>
        <v>28057.624285000005</v>
      </c>
      <c r="G164" s="224"/>
      <c r="H164" s="218" t="s">
        <v>7462</v>
      </c>
      <c r="I164" s="120" t="s">
        <v>7397</v>
      </c>
      <c r="J164" s="120" t="s">
        <v>7463</v>
      </c>
      <c r="K164" s="172">
        <v>0</v>
      </c>
      <c r="L164" s="172">
        <v>0</v>
      </c>
      <c r="M164" s="173">
        <f t="shared" si="8"/>
        <v>0</v>
      </c>
      <c r="O164" s="73">
        <v>2510</v>
      </c>
      <c r="P164" s="73">
        <v>70424636.955350012</v>
      </c>
      <c r="Q164" s="73">
        <v>2510</v>
      </c>
      <c r="R164" s="73">
        <v>70424636.955350012</v>
      </c>
      <c r="S164" s="73">
        <f t="shared" si="9"/>
        <v>0</v>
      </c>
      <c r="T164" s="73">
        <f t="shared" si="9"/>
        <v>0</v>
      </c>
      <c r="U164" s="167" t="s">
        <v>7467</v>
      </c>
      <c r="W164" s="21"/>
      <c r="X164" s="21"/>
      <c r="Y164" s="21"/>
    </row>
    <row r="165" spans="1:25" x14ac:dyDescent="0.25">
      <c r="A165" s="168" t="s">
        <v>7104</v>
      </c>
      <c r="B165" s="169" t="s">
        <v>7661</v>
      </c>
      <c r="C165" s="168" t="s">
        <v>7662</v>
      </c>
      <c r="D165" s="170">
        <v>267</v>
      </c>
      <c r="E165" s="171">
        <v>7417512.0048636943</v>
      </c>
      <c r="F165" s="216">
        <f t="shared" si="7"/>
        <v>27780.943838440802</v>
      </c>
      <c r="G165" s="224"/>
      <c r="H165" s="218" t="s">
        <v>7462</v>
      </c>
      <c r="I165" s="120" t="s">
        <v>7397</v>
      </c>
      <c r="J165" s="120" t="s">
        <v>7463</v>
      </c>
      <c r="K165" s="172">
        <v>0</v>
      </c>
      <c r="L165" s="172">
        <v>0</v>
      </c>
      <c r="M165" s="173">
        <f t="shared" si="8"/>
        <v>0</v>
      </c>
      <c r="O165" s="73">
        <v>267</v>
      </c>
      <c r="P165" s="73">
        <v>7417512.0048636943</v>
      </c>
      <c r="Q165" s="73">
        <v>267</v>
      </c>
      <c r="R165" s="73">
        <v>7417512.0048636943</v>
      </c>
      <c r="S165" s="73">
        <f t="shared" si="9"/>
        <v>0</v>
      </c>
      <c r="T165" s="73">
        <f t="shared" si="9"/>
        <v>0</v>
      </c>
      <c r="U165" s="167" t="s">
        <v>7464</v>
      </c>
      <c r="W165" s="21"/>
      <c r="X165" s="21"/>
      <c r="Y165" s="21"/>
    </row>
    <row r="166" spans="1:25" x14ac:dyDescent="0.25">
      <c r="A166" s="175" t="s">
        <v>7104</v>
      </c>
      <c r="B166" s="176" t="s">
        <v>7159</v>
      </c>
      <c r="C166" s="168" t="s">
        <v>7160</v>
      </c>
      <c r="D166" s="177">
        <v>2075</v>
      </c>
      <c r="E166" s="178">
        <v>56932573.524324998</v>
      </c>
      <c r="F166" s="216">
        <f t="shared" si="7"/>
        <v>27437.384830999999</v>
      </c>
      <c r="G166" s="224"/>
      <c r="H166" s="218" t="s">
        <v>7462</v>
      </c>
      <c r="I166" s="179" t="s">
        <v>7381</v>
      </c>
      <c r="J166" s="120" t="s">
        <v>7480</v>
      </c>
      <c r="K166" s="73">
        <f>+D166</f>
        <v>2075</v>
      </c>
      <c r="L166" s="73">
        <f>+E166</f>
        <v>56932573.524324998</v>
      </c>
      <c r="M166" s="180">
        <f t="shared" si="8"/>
        <v>1</v>
      </c>
      <c r="O166" s="73">
        <v>2075</v>
      </c>
      <c r="P166" s="73">
        <v>56932573.524324998</v>
      </c>
      <c r="Q166" s="73">
        <v>0</v>
      </c>
      <c r="R166" s="73">
        <v>0</v>
      </c>
      <c r="S166" s="73">
        <f t="shared" si="9"/>
        <v>0</v>
      </c>
      <c r="T166" s="73">
        <f t="shared" si="9"/>
        <v>0</v>
      </c>
      <c r="U166" s="167" t="s">
        <v>7481</v>
      </c>
      <c r="W166" s="21"/>
      <c r="X166" s="21"/>
      <c r="Y166" s="21"/>
    </row>
    <row r="167" spans="1:25" x14ac:dyDescent="0.25">
      <c r="A167" s="168" t="s">
        <v>7104</v>
      </c>
      <c r="B167" s="169" t="s">
        <v>7663</v>
      </c>
      <c r="C167" s="168" t="s">
        <v>7664</v>
      </c>
      <c r="D167" s="170">
        <v>764</v>
      </c>
      <c r="E167" s="171">
        <v>20810680.069796</v>
      </c>
      <c r="F167" s="216">
        <f t="shared" si="7"/>
        <v>27239.110038999999</v>
      </c>
      <c r="G167" s="224"/>
      <c r="H167" s="218" t="s">
        <v>7462</v>
      </c>
      <c r="I167" s="120" t="s">
        <v>7397</v>
      </c>
      <c r="J167" s="120" t="s">
        <v>7463</v>
      </c>
      <c r="K167" s="172"/>
      <c r="L167" s="172"/>
      <c r="M167" s="173">
        <f t="shared" si="8"/>
        <v>0</v>
      </c>
      <c r="O167" s="73">
        <v>764</v>
      </c>
      <c r="P167" s="73">
        <v>20810680.069796</v>
      </c>
      <c r="Q167" s="73">
        <v>764</v>
      </c>
      <c r="R167" s="73">
        <v>20810680.069796</v>
      </c>
      <c r="S167" s="73">
        <f t="shared" si="9"/>
        <v>0</v>
      </c>
      <c r="T167" s="73">
        <f t="shared" si="9"/>
        <v>0</v>
      </c>
      <c r="U167" s="167" t="s">
        <v>7467</v>
      </c>
      <c r="W167" s="21"/>
      <c r="X167" s="21"/>
      <c r="Y167" s="21"/>
    </row>
    <row r="168" spans="1:25" x14ac:dyDescent="0.25">
      <c r="A168" s="175" t="s">
        <v>7104</v>
      </c>
      <c r="B168" s="176" t="s">
        <v>7161</v>
      </c>
      <c r="C168" s="168" t="s">
        <v>7162</v>
      </c>
      <c r="D168" s="177">
        <v>1339</v>
      </c>
      <c r="E168" s="178">
        <v>35626836.593126997</v>
      </c>
      <c r="F168" s="216">
        <f t="shared" si="7"/>
        <v>26607.047492999998</v>
      </c>
      <c r="G168" s="224"/>
      <c r="H168" s="218" t="s">
        <v>7462</v>
      </c>
      <c r="I168" s="179" t="s">
        <v>7381</v>
      </c>
      <c r="J168" s="120" t="s">
        <v>7480</v>
      </c>
      <c r="K168" s="73">
        <f>+D168</f>
        <v>1339</v>
      </c>
      <c r="L168" s="73">
        <f>+E168</f>
        <v>35626836.593126997</v>
      </c>
      <c r="M168" s="180">
        <f t="shared" si="8"/>
        <v>1</v>
      </c>
      <c r="O168" s="73">
        <v>1339</v>
      </c>
      <c r="P168" s="73">
        <v>35626836.593126997</v>
      </c>
      <c r="Q168" s="73">
        <v>0</v>
      </c>
      <c r="R168" s="73">
        <v>0</v>
      </c>
      <c r="S168" s="73">
        <f t="shared" si="9"/>
        <v>0</v>
      </c>
      <c r="T168" s="73">
        <f t="shared" si="9"/>
        <v>0</v>
      </c>
      <c r="U168" s="167" t="s">
        <v>7481</v>
      </c>
      <c r="W168" s="21"/>
      <c r="X168" s="21"/>
      <c r="Y168" s="21"/>
    </row>
    <row r="169" spans="1:25" x14ac:dyDescent="0.25">
      <c r="A169" s="168" t="s">
        <v>7104</v>
      </c>
      <c r="B169" s="169" t="s">
        <v>7665</v>
      </c>
      <c r="C169" s="168" t="s">
        <v>7666</v>
      </c>
      <c r="D169" s="170">
        <v>19594</v>
      </c>
      <c r="E169" s="171">
        <v>520920985.26891398</v>
      </c>
      <c r="F169" s="216">
        <f t="shared" si="7"/>
        <v>26585.739781</v>
      </c>
      <c r="G169" s="224"/>
      <c r="H169" s="218" t="s">
        <v>7462</v>
      </c>
      <c r="I169" s="120" t="s">
        <v>7397</v>
      </c>
      <c r="J169" s="120" t="s">
        <v>7463</v>
      </c>
      <c r="K169" s="172"/>
      <c r="L169" s="172"/>
      <c r="M169" s="173">
        <f t="shared" si="8"/>
        <v>0</v>
      </c>
      <c r="O169" s="73">
        <v>19594</v>
      </c>
      <c r="P169" s="73">
        <v>520920985.26891398</v>
      </c>
      <c r="Q169" s="73">
        <v>19594</v>
      </c>
      <c r="R169" s="73">
        <v>520920985.26891398</v>
      </c>
      <c r="S169" s="73">
        <f t="shared" si="9"/>
        <v>0</v>
      </c>
      <c r="T169" s="73">
        <f t="shared" si="9"/>
        <v>0</v>
      </c>
      <c r="U169" s="167" t="s">
        <v>7467</v>
      </c>
      <c r="W169" s="21"/>
      <c r="X169" s="21"/>
      <c r="Y169" s="21"/>
    </row>
    <row r="170" spans="1:25" x14ac:dyDescent="0.25">
      <c r="A170" s="168" t="s">
        <v>7104</v>
      </c>
      <c r="B170" s="169" t="s">
        <v>7667</v>
      </c>
      <c r="C170" s="168" t="s">
        <v>7668</v>
      </c>
      <c r="D170" s="170">
        <v>2001</v>
      </c>
      <c r="E170" s="171">
        <v>51910428.333044998</v>
      </c>
      <c r="F170" s="216">
        <f t="shared" si="7"/>
        <v>25942.243044999999</v>
      </c>
      <c r="G170" s="224"/>
      <c r="H170" s="218" t="s">
        <v>7462</v>
      </c>
      <c r="I170" s="120" t="s">
        <v>7397</v>
      </c>
      <c r="J170" s="120" t="s">
        <v>7463</v>
      </c>
      <c r="K170" s="172">
        <v>0</v>
      </c>
      <c r="L170" s="172">
        <v>0</v>
      </c>
      <c r="M170" s="173">
        <f t="shared" si="8"/>
        <v>0</v>
      </c>
      <c r="O170" s="73">
        <v>2001</v>
      </c>
      <c r="P170" s="73">
        <v>51910428.333044998</v>
      </c>
      <c r="Q170" s="73">
        <v>2001</v>
      </c>
      <c r="R170" s="73">
        <v>51910428.333044998</v>
      </c>
      <c r="S170" s="73">
        <f t="shared" si="9"/>
        <v>0</v>
      </c>
      <c r="T170" s="73">
        <f t="shared" si="9"/>
        <v>0</v>
      </c>
      <c r="U170" s="167" t="s">
        <v>7467</v>
      </c>
      <c r="W170" s="21"/>
      <c r="X170" s="21"/>
      <c r="Y170" s="21"/>
    </row>
    <row r="171" spans="1:25" x14ac:dyDescent="0.25">
      <c r="A171" s="168" t="s">
        <v>7104</v>
      </c>
      <c r="B171" s="169" t="s">
        <v>7669</v>
      </c>
      <c r="C171" s="168" t="s">
        <v>7670</v>
      </c>
      <c r="D171" s="170">
        <v>3948.9999999999995</v>
      </c>
      <c r="E171" s="171">
        <v>100675696.399454</v>
      </c>
      <c r="F171" s="216">
        <f t="shared" si="7"/>
        <v>25493.972246000001</v>
      </c>
      <c r="G171" s="224"/>
      <c r="H171" s="218" t="s">
        <v>7462</v>
      </c>
      <c r="I171" s="120" t="s">
        <v>7397</v>
      </c>
      <c r="J171" s="120" t="s">
        <v>7463</v>
      </c>
      <c r="K171" s="172">
        <v>0</v>
      </c>
      <c r="L171" s="172">
        <v>0</v>
      </c>
      <c r="M171" s="173">
        <f t="shared" si="8"/>
        <v>0</v>
      </c>
      <c r="O171" s="73">
        <v>3949</v>
      </c>
      <c r="P171" s="73">
        <v>100675696.399454</v>
      </c>
      <c r="Q171" s="73">
        <v>3949</v>
      </c>
      <c r="R171" s="73">
        <v>100675696.399454</v>
      </c>
      <c r="S171" s="73">
        <f t="shared" si="9"/>
        <v>0</v>
      </c>
      <c r="T171" s="73">
        <f t="shared" si="9"/>
        <v>0</v>
      </c>
      <c r="U171" s="167" t="s">
        <v>7467</v>
      </c>
      <c r="W171" s="21"/>
      <c r="X171" s="21"/>
      <c r="Y171" s="21"/>
    </row>
    <row r="172" spans="1:25" x14ac:dyDescent="0.25">
      <c r="A172" s="168" t="s">
        <v>7104</v>
      </c>
      <c r="B172" s="169" t="s">
        <v>7016</v>
      </c>
      <c r="C172" s="168" t="s">
        <v>7017</v>
      </c>
      <c r="D172" s="170">
        <v>156</v>
      </c>
      <c r="E172" s="171">
        <v>3963346.5800760002</v>
      </c>
      <c r="F172" s="216">
        <f t="shared" si="7"/>
        <v>25406.067821000001</v>
      </c>
      <c r="G172" s="224"/>
      <c r="H172" s="218" t="s">
        <v>7462</v>
      </c>
      <c r="I172" s="120" t="s">
        <v>7397</v>
      </c>
      <c r="J172" s="120" t="s">
        <v>7463</v>
      </c>
      <c r="K172" s="172"/>
      <c r="L172" s="172"/>
      <c r="M172" s="173">
        <f t="shared" si="8"/>
        <v>0</v>
      </c>
      <c r="O172" s="73">
        <v>156</v>
      </c>
      <c r="P172" s="73">
        <v>3963346.5800760002</v>
      </c>
      <c r="Q172" s="73">
        <v>0</v>
      </c>
      <c r="R172" s="73">
        <v>0</v>
      </c>
      <c r="S172" s="73">
        <f t="shared" si="9"/>
        <v>156</v>
      </c>
      <c r="T172" s="73">
        <f t="shared" si="9"/>
        <v>3963346.5800760002</v>
      </c>
      <c r="U172" s="167" t="s">
        <v>7502</v>
      </c>
      <c r="W172" s="21"/>
      <c r="X172" s="21"/>
      <c r="Y172" s="21"/>
    </row>
    <row r="173" spans="1:25" x14ac:dyDescent="0.25">
      <c r="A173" s="168" t="s">
        <v>7104</v>
      </c>
      <c r="B173" s="169" t="s">
        <v>7671</v>
      </c>
      <c r="C173" s="168" t="s">
        <v>7672</v>
      </c>
      <c r="D173" s="170">
        <v>11686</v>
      </c>
      <c r="E173" s="171">
        <v>293275065.50147003</v>
      </c>
      <c r="F173" s="216">
        <f t="shared" si="7"/>
        <v>25096.274645000001</v>
      </c>
      <c r="G173" s="224"/>
      <c r="H173" s="218" t="s">
        <v>7462</v>
      </c>
      <c r="I173" s="120" t="s">
        <v>7397</v>
      </c>
      <c r="J173" s="120" t="s">
        <v>7463</v>
      </c>
      <c r="K173" s="172">
        <v>0</v>
      </c>
      <c r="L173" s="172">
        <v>0</v>
      </c>
      <c r="M173" s="173">
        <f t="shared" si="8"/>
        <v>0</v>
      </c>
      <c r="O173" s="73">
        <v>11686</v>
      </c>
      <c r="P173" s="73">
        <v>293275065.50147003</v>
      </c>
      <c r="Q173" s="73">
        <v>11686</v>
      </c>
      <c r="R173" s="73">
        <v>293275065.50147003</v>
      </c>
      <c r="S173" s="73">
        <f t="shared" si="9"/>
        <v>0</v>
      </c>
      <c r="T173" s="73">
        <f t="shared" si="9"/>
        <v>0</v>
      </c>
      <c r="U173" s="167" t="s">
        <v>7467</v>
      </c>
      <c r="W173" s="21"/>
      <c r="X173" s="21"/>
      <c r="Y173" s="21"/>
    </row>
    <row r="174" spans="1:25" x14ac:dyDescent="0.25">
      <c r="A174" s="168" t="s">
        <v>7104</v>
      </c>
      <c r="B174" s="169" t="s">
        <v>7673</v>
      </c>
      <c r="C174" s="168" t="s">
        <v>7674</v>
      </c>
      <c r="D174" s="170">
        <v>12158</v>
      </c>
      <c r="E174" s="171">
        <v>302483219.17197204</v>
      </c>
      <c r="F174" s="216">
        <f t="shared" si="7"/>
        <v>24879.356734000005</v>
      </c>
      <c r="G174" s="224"/>
      <c r="H174" s="218" t="s">
        <v>7462</v>
      </c>
      <c r="I174" s="120" t="s">
        <v>7397</v>
      </c>
      <c r="J174" s="120" t="s">
        <v>7463</v>
      </c>
      <c r="K174" s="172">
        <v>0</v>
      </c>
      <c r="L174" s="172">
        <v>0</v>
      </c>
      <c r="M174" s="173">
        <f t="shared" si="8"/>
        <v>0</v>
      </c>
      <c r="O174" s="73">
        <v>12158</v>
      </c>
      <c r="P174" s="73">
        <v>302483219.17197204</v>
      </c>
      <c r="Q174" s="73">
        <v>12158</v>
      </c>
      <c r="R174" s="73">
        <v>302483219.17197204</v>
      </c>
      <c r="S174" s="73">
        <f t="shared" si="9"/>
        <v>0</v>
      </c>
      <c r="T174" s="73">
        <f t="shared" si="9"/>
        <v>0</v>
      </c>
      <c r="U174" s="167" t="s">
        <v>7467</v>
      </c>
      <c r="W174" s="21"/>
      <c r="X174" s="21"/>
      <c r="Y174" s="21"/>
    </row>
    <row r="175" spans="1:25" x14ac:dyDescent="0.25">
      <c r="A175" s="168" t="s">
        <v>7104</v>
      </c>
      <c r="B175" s="169" t="s">
        <v>7675</v>
      </c>
      <c r="C175" s="168" t="s">
        <v>7676</v>
      </c>
      <c r="D175" s="170">
        <v>153192</v>
      </c>
      <c r="E175" s="171">
        <v>3766079671.633657</v>
      </c>
      <c r="F175" s="216">
        <f t="shared" si="7"/>
        <v>24584.049243000005</v>
      </c>
      <c r="G175" s="224"/>
      <c r="H175" s="218" t="s">
        <v>7462</v>
      </c>
      <c r="I175" s="120" t="s">
        <v>7397</v>
      </c>
      <c r="J175" s="120" t="s">
        <v>7463</v>
      </c>
      <c r="K175" s="172">
        <v>0</v>
      </c>
      <c r="L175" s="172">
        <v>0</v>
      </c>
      <c r="M175" s="173">
        <f t="shared" si="8"/>
        <v>0</v>
      </c>
      <c r="O175" s="73">
        <v>153192</v>
      </c>
      <c r="P175" s="73">
        <v>3766079671.6336565</v>
      </c>
      <c r="Q175" s="73">
        <v>153192</v>
      </c>
      <c r="R175" s="73">
        <v>3766079671.6336565</v>
      </c>
      <c r="S175" s="73">
        <f t="shared" si="9"/>
        <v>0</v>
      </c>
      <c r="T175" s="73">
        <f t="shared" si="9"/>
        <v>0</v>
      </c>
      <c r="U175" s="167" t="s">
        <v>7513</v>
      </c>
      <c r="W175" s="21"/>
      <c r="X175" s="21"/>
      <c r="Y175" s="21"/>
    </row>
    <row r="176" spans="1:25" x14ac:dyDescent="0.25">
      <c r="A176" s="175" t="s">
        <v>7104</v>
      </c>
      <c r="B176" s="176" t="s">
        <v>7088</v>
      </c>
      <c r="C176" s="168" t="s">
        <v>7089</v>
      </c>
      <c r="D176" s="177">
        <v>197</v>
      </c>
      <c r="E176" s="178">
        <v>4790032.6700499998</v>
      </c>
      <c r="F176" s="216">
        <f t="shared" si="7"/>
        <v>24314.88665</v>
      </c>
      <c r="G176" s="224"/>
      <c r="H176" s="218" t="s">
        <v>7538</v>
      </c>
      <c r="I176" s="120" t="s">
        <v>7386</v>
      </c>
      <c r="J176" s="120" t="s">
        <v>7480</v>
      </c>
      <c r="K176" s="73">
        <v>197</v>
      </c>
      <c r="L176" s="73">
        <v>4790032.6700499998</v>
      </c>
      <c r="M176" s="180">
        <f t="shared" si="8"/>
        <v>1</v>
      </c>
      <c r="O176" s="73">
        <v>197</v>
      </c>
      <c r="P176" s="73">
        <v>4790032.6700499998</v>
      </c>
      <c r="Q176" s="73">
        <v>0</v>
      </c>
      <c r="R176" s="73">
        <v>0</v>
      </c>
      <c r="S176" s="73">
        <f t="shared" si="9"/>
        <v>0</v>
      </c>
      <c r="T176" s="73">
        <f t="shared" si="9"/>
        <v>0</v>
      </c>
      <c r="U176" s="167" t="s">
        <v>7481</v>
      </c>
      <c r="W176" s="21"/>
      <c r="X176" s="21"/>
      <c r="Y176" s="21"/>
    </row>
    <row r="177" spans="1:26" x14ac:dyDescent="0.25">
      <c r="A177" s="168" t="s">
        <v>7104</v>
      </c>
      <c r="B177" s="169" t="s">
        <v>7677</v>
      </c>
      <c r="C177" s="168" t="s">
        <v>7678</v>
      </c>
      <c r="D177" s="170">
        <v>10034</v>
      </c>
      <c r="E177" s="171">
        <v>240031100.31376198</v>
      </c>
      <c r="F177" s="216">
        <f t="shared" si="7"/>
        <v>23921.775992999999</v>
      </c>
      <c r="G177" s="224"/>
      <c r="H177" s="218" t="s">
        <v>7462</v>
      </c>
      <c r="I177" s="120" t="s">
        <v>7397</v>
      </c>
      <c r="J177" s="120" t="s">
        <v>7463</v>
      </c>
      <c r="K177" s="172">
        <v>0</v>
      </c>
      <c r="L177" s="172">
        <v>0</v>
      </c>
      <c r="M177" s="173">
        <f t="shared" si="8"/>
        <v>0</v>
      </c>
      <c r="O177" s="73">
        <v>10034</v>
      </c>
      <c r="P177" s="73">
        <v>240031100.31376198</v>
      </c>
      <c r="Q177" s="73">
        <v>10034</v>
      </c>
      <c r="R177" s="73">
        <v>240031100.31376198</v>
      </c>
      <c r="S177" s="73">
        <f t="shared" si="9"/>
        <v>0</v>
      </c>
      <c r="T177" s="73">
        <f t="shared" si="9"/>
        <v>0</v>
      </c>
      <c r="U177" s="167" t="s">
        <v>7467</v>
      </c>
      <c r="W177" s="21"/>
      <c r="X177" s="21"/>
      <c r="Y177" s="21"/>
    </row>
    <row r="178" spans="1:26" x14ac:dyDescent="0.25">
      <c r="A178" s="168" t="s">
        <v>7104</v>
      </c>
      <c r="B178" s="169" t="s">
        <v>7679</v>
      </c>
      <c r="C178" s="168" t="s">
        <v>7680</v>
      </c>
      <c r="D178" s="170">
        <v>12</v>
      </c>
      <c r="E178" s="171">
        <v>285299.69099999999</v>
      </c>
      <c r="F178" s="216">
        <f t="shared" si="7"/>
        <v>23774.974249999999</v>
      </c>
      <c r="G178" s="224"/>
      <c r="H178" s="218" t="s">
        <v>7462</v>
      </c>
      <c r="I178" s="120" t="s">
        <v>7397</v>
      </c>
      <c r="J178" s="120" t="s">
        <v>7463</v>
      </c>
      <c r="K178" s="172"/>
      <c r="L178" s="172"/>
      <c r="M178" s="173">
        <f t="shared" si="8"/>
        <v>0</v>
      </c>
      <c r="O178" s="73">
        <v>40</v>
      </c>
      <c r="P178" s="73">
        <v>950998.97</v>
      </c>
      <c r="Q178" s="73">
        <v>40</v>
      </c>
      <c r="R178" s="73">
        <v>950998.97</v>
      </c>
      <c r="S178" s="73">
        <f t="shared" si="9"/>
        <v>0</v>
      </c>
      <c r="T178" s="73">
        <f t="shared" si="9"/>
        <v>0</v>
      </c>
      <c r="U178" s="167" t="s">
        <v>7467</v>
      </c>
      <c r="W178" s="21"/>
      <c r="X178" s="21"/>
      <c r="Y178" s="21"/>
    </row>
    <row r="179" spans="1:26" x14ac:dyDescent="0.25">
      <c r="A179" s="175" t="s">
        <v>7104</v>
      </c>
      <c r="B179" s="176" t="s">
        <v>7076</v>
      </c>
      <c r="C179" s="168" t="s">
        <v>7077</v>
      </c>
      <c r="D179" s="177">
        <v>1583</v>
      </c>
      <c r="E179" s="178">
        <v>37474094.469618998</v>
      </c>
      <c r="F179" s="216">
        <f t="shared" si="7"/>
        <v>23672.832892999999</v>
      </c>
      <c r="G179" s="224"/>
      <c r="H179" s="218" t="s">
        <v>7538</v>
      </c>
      <c r="I179" s="120" t="s">
        <v>7386</v>
      </c>
      <c r="J179" s="120" t="s">
        <v>7480</v>
      </c>
      <c r="K179" s="73">
        <v>1583</v>
      </c>
      <c r="L179" s="73">
        <v>37474094.469618998</v>
      </c>
      <c r="M179" s="180">
        <f t="shared" si="8"/>
        <v>1</v>
      </c>
      <c r="O179" s="73">
        <v>1583</v>
      </c>
      <c r="P179" s="73">
        <v>37474094.469618998</v>
      </c>
      <c r="Q179" s="73">
        <v>0</v>
      </c>
      <c r="R179" s="73">
        <v>0</v>
      </c>
      <c r="S179" s="73">
        <f t="shared" si="9"/>
        <v>0</v>
      </c>
      <c r="T179" s="73">
        <f t="shared" si="9"/>
        <v>0</v>
      </c>
      <c r="U179" s="167" t="s">
        <v>7481</v>
      </c>
      <c r="W179" s="21"/>
      <c r="X179" s="21"/>
      <c r="Y179" s="21"/>
    </row>
    <row r="180" spans="1:26" x14ac:dyDescent="0.25">
      <c r="A180" s="168" t="s">
        <v>7104</v>
      </c>
      <c r="B180" s="169" t="s">
        <v>7681</v>
      </c>
      <c r="C180" s="168" t="s">
        <v>7682</v>
      </c>
      <c r="D180" s="170">
        <v>50</v>
      </c>
      <c r="E180" s="171">
        <v>1163771.92</v>
      </c>
      <c r="F180" s="216">
        <f t="shared" si="7"/>
        <v>23275.438399999999</v>
      </c>
      <c r="G180" s="224"/>
      <c r="H180" s="218" t="s">
        <v>7462</v>
      </c>
      <c r="I180" s="120" t="s">
        <v>7397</v>
      </c>
      <c r="J180" s="120" t="s">
        <v>7463</v>
      </c>
      <c r="K180" s="172"/>
      <c r="L180" s="172"/>
      <c r="M180" s="173">
        <f t="shared" si="8"/>
        <v>0</v>
      </c>
      <c r="O180" s="73">
        <v>50</v>
      </c>
      <c r="P180" s="73">
        <v>1163771.92</v>
      </c>
      <c r="Q180" s="73">
        <v>50</v>
      </c>
      <c r="R180" s="73">
        <v>1163771.92</v>
      </c>
      <c r="S180" s="73">
        <f t="shared" si="9"/>
        <v>0</v>
      </c>
      <c r="T180" s="73">
        <f t="shared" si="9"/>
        <v>0</v>
      </c>
      <c r="U180" s="167" t="s">
        <v>7467</v>
      </c>
      <c r="W180" s="21"/>
      <c r="X180" s="21"/>
      <c r="Y180" s="21"/>
    </row>
    <row r="181" spans="1:26" x14ac:dyDescent="0.25">
      <c r="A181" s="168" t="s">
        <v>7104</v>
      </c>
      <c r="B181" s="169" t="s">
        <v>7683</v>
      </c>
      <c r="C181" s="168" t="s">
        <v>7684</v>
      </c>
      <c r="D181" s="170">
        <v>55</v>
      </c>
      <c r="E181" s="171">
        <v>1277892.689975</v>
      </c>
      <c r="F181" s="216">
        <f t="shared" si="7"/>
        <v>23234.412544999999</v>
      </c>
      <c r="G181" s="224"/>
      <c r="H181" s="218" t="s">
        <v>7462</v>
      </c>
      <c r="I181" s="120" t="s">
        <v>7397</v>
      </c>
      <c r="J181" s="120" t="s">
        <v>7463</v>
      </c>
      <c r="K181" s="172"/>
      <c r="L181" s="172"/>
      <c r="M181" s="173">
        <f t="shared" si="8"/>
        <v>0</v>
      </c>
      <c r="O181" s="73">
        <v>55</v>
      </c>
      <c r="P181" s="73">
        <v>1277892.689975</v>
      </c>
      <c r="Q181" s="73">
        <v>55</v>
      </c>
      <c r="R181" s="73">
        <v>1277892.689975</v>
      </c>
      <c r="S181" s="73">
        <f t="shared" si="9"/>
        <v>0</v>
      </c>
      <c r="T181" s="73">
        <f t="shared" si="9"/>
        <v>0</v>
      </c>
      <c r="U181" s="167" t="s">
        <v>7467</v>
      </c>
      <c r="W181" s="21"/>
      <c r="X181" s="21"/>
      <c r="Y181" s="21"/>
    </row>
    <row r="182" spans="1:26" x14ac:dyDescent="0.25">
      <c r="A182" s="168" t="s">
        <v>7104</v>
      </c>
      <c r="B182" s="169" t="s">
        <v>7685</v>
      </c>
      <c r="C182" s="168" t="s">
        <v>7686</v>
      </c>
      <c r="D182" s="170">
        <v>68</v>
      </c>
      <c r="E182" s="171">
        <v>1558931.66998</v>
      </c>
      <c r="F182" s="216">
        <f t="shared" si="7"/>
        <v>22925.465735000002</v>
      </c>
      <c r="G182" s="224"/>
      <c r="H182" s="218" t="s">
        <v>7462</v>
      </c>
      <c r="I182" s="120" t="s">
        <v>7397</v>
      </c>
      <c r="J182" s="120" t="s">
        <v>7463</v>
      </c>
      <c r="K182" s="172"/>
      <c r="L182" s="172"/>
      <c r="M182" s="173">
        <f t="shared" si="8"/>
        <v>0</v>
      </c>
      <c r="O182" s="73">
        <v>68</v>
      </c>
      <c r="P182" s="73">
        <v>1558931.66998</v>
      </c>
      <c r="Q182" s="73">
        <v>68</v>
      </c>
      <c r="R182" s="73">
        <v>1558931.66998</v>
      </c>
      <c r="S182" s="73">
        <f t="shared" si="9"/>
        <v>0</v>
      </c>
      <c r="T182" s="73">
        <f t="shared" si="9"/>
        <v>0</v>
      </c>
      <c r="U182" s="167" t="s">
        <v>7467</v>
      </c>
      <c r="W182" s="21"/>
      <c r="X182" s="21"/>
      <c r="Y182" s="21"/>
    </row>
    <row r="183" spans="1:26" x14ac:dyDescent="0.25">
      <c r="A183" s="168" t="s">
        <v>7104</v>
      </c>
      <c r="B183" s="169" t="s">
        <v>7687</v>
      </c>
      <c r="C183" s="168" t="s">
        <v>7688</v>
      </c>
      <c r="D183" s="170">
        <v>13590</v>
      </c>
      <c r="E183" s="171">
        <v>305912867.46936333</v>
      </c>
      <c r="F183" s="216">
        <f t="shared" si="7"/>
        <v>22510.144773315918</v>
      </c>
      <c r="G183" s="224"/>
      <c r="H183" s="218" t="s">
        <v>7462</v>
      </c>
      <c r="I183" s="120" t="s">
        <v>7397</v>
      </c>
      <c r="J183" s="120" t="s">
        <v>7463</v>
      </c>
      <c r="K183" s="172">
        <v>0</v>
      </c>
      <c r="L183" s="172">
        <v>0</v>
      </c>
      <c r="M183" s="173">
        <f t="shared" si="8"/>
        <v>0</v>
      </c>
      <c r="O183" s="73">
        <v>13590</v>
      </c>
      <c r="P183" s="73">
        <v>305912867.46936333</v>
      </c>
      <c r="Q183" s="73">
        <v>13590</v>
      </c>
      <c r="R183" s="73">
        <v>305912867.46936333</v>
      </c>
      <c r="S183" s="73">
        <f t="shared" si="9"/>
        <v>0</v>
      </c>
      <c r="T183" s="73">
        <f t="shared" si="9"/>
        <v>0</v>
      </c>
      <c r="U183" s="167" t="s">
        <v>7467</v>
      </c>
      <c r="W183" s="21"/>
      <c r="X183" s="21"/>
      <c r="Y183" s="21"/>
    </row>
    <row r="184" spans="1:26" x14ac:dyDescent="0.25">
      <c r="A184" s="168" t="s">
        <v>7104</v>
      </c>
      <c r="B184" s="169" t="s">
        <v>7689</v>
      </c>
      <c r="C184" s="168" t="s">
        <v>7690</v>
      </c>
      <c r="D184" s="170">
        <v>308</v>
      </c>
      <c r="E184" s="171">
        <v>6919354.0400599996</v>
      </c>
      <c r="F184" s="216">
        <f t="shared" si="7"/>
        <v>22465.435194999998</v>
      </c>
      <c r="G184" s="224"/>
      <c r="H184" s="218" t="s">
        <v>7462</v>
      </c>
      <c r="I184" s="120" t="s">
        <v>7397</v>
      </c>
      <c r="J184" s="120" t="s">
        <v>7463</v>
      </c>
      <c r="K184" s="172"/>
      <c r="L184" s="172"/>
      <c r="M184" s="173">
        <f t="shared" si="8"/>
        <v>0</v>
      </c>
      <c r="O184" s="73">
        <v>308</v>
      </c>
      <c r="P184" s="73">
        <v>6919354.0400599996</v>
      </c>
      <c r="Q184" s="73">
        <v>308</v>
      </c>
      <c r="R184" s="73">
        <v>6919354.0400599996</v>
      </c>
      <c r="S184" s="73">
        <f t="shared" si="9"/>
        <v>0</v>
      </c>
      <c r="T184" s="73">
        <f t="shared" si="9"/>
        <v>0</v>
      </c>
      <c r="U184" s="167" t="s">
        <v>7467</v>
      </c>
      <c r="W184" s="21"/>
      <c r="X184" s="21"/>
      <c r="Y184" s="21"/>
    </row>
    <row r="185" spans="1:26" x14ac:dyDescent="0.25">
      <c r="A185" s="175" t="s">
        <v>7104</v>
      </c>
      <c r="B185" s="176" t="s">
        <v>6946</v>
      </c>
      <c r="C185" s="168" t="s">
        <v>6947</v>
      </c>
      <c r="D185" s="177">
        <v>26</v>
      </c>
      <c r="E185" s="178">
        <v>582781.24000200001</v>
      </c>
      <c r="F185" s="216">
        <f t="shared" si="7"/>
        <v>22414.663077000001</v>
      </c>
      <c r="G185" s="224"/>
      <c r="H185" s="218" t="s">
        <v>7538</v>
      </c>
      <c r="I185" s="120" t="s">
        <v>7396</v>
      </c>
      <c r="J185" s="120" t="s">
        <v>7480</v>
      </c>
      <c r="K185" s="73">
        <v>26</v>
      </c>
      <c r="L185" s="73">
        <v>582781.24000200001</v>
      </c>
      <c r="M185" s="180">
        <f t="shared" si="8"/>
        <v>1</v>
      </c>
      <c r="O185" s="73">
        <v>26</v>
      </c>
      <c r="P185" s="73">
        <v>582781.24000200001</v>
      </c>
      <c r="Q185" s="73">
        <v>0</v>
      </c>
      <c r="R185" s="73">
        <v>0</v>
      </c>
      <c r="S185" s="73">
        <f t="shared" si="9"/>
        <v>0</v>
      </c>
      <c r="T185" s="73">
        <f t="shared" si="9"/>
        <v>0</v>
      </c>
      <c r="U185" s="167" t="s">
        <v>7481</v>
      </c>
      <c r="W185" s="21"/>
      <c r="X185" s="21"/>
      <c r="Y185" s="21"/>
    </row>
    <row r="186" spans="1:26" x14ac:dyDescent="0.25">
      <c r="A186" s="175" t="s">
        <v>7104</v>
      </c>
      <c r="B186" s="176" t="s">
        <v>7173</v>
      </c>
      <c r="C186" s="168" t="s">
        <v>7174</v>
      </c>
      <c r="D186" s="177">
        <v>3992</v>
      </c>
      <c r="E186" s="178">
        <v>89047289.877279997</v>
      </c>
      <c r="F186" s="216">
        <f t="shared" si="7"/>
        <v>22306.43534</v>
      </c>
      <c r="G186" s="224"/>
      <c r="H186" s="218" t="s">
        <v>7462</v>
      </c>
      <c r="I186" s="179" t="s">
        <v>7381</v>
      </c>
      <c r="J186" s="120" t="s">
        <v>7480</v>
      </c>
      <c r="K186" s="73">
        <f>+D186</f>
        <v>3992</v>
      </c>
      <c r="L186" s="73">
        <f>+E186</f>
        <v>89047289.877279997</v>
      </c>
      <c r="M186" s="180">
        <f t="shared" si="8"/>
        <v>1</v>
      </c>
      <c r="O186" s="73">
        <v>3992</v>
      </c>
      <c r="P186" s="73">
        <v>89047289.877279997</v>
      </c>
      <c r="Q186" s="73">
        <v>0</v>
      </c>
      <c r="R186" s="73">
        <v>0</v>
      </c>
      <c r="S186" s="73">
        <f t="shared" si="9"/>
        <v>0</v>
      </c>
      <c r="T186" s="73">
        <f t="shared" si="9"/>
        <v>0</v>
      </c>
      <c r="U186" s="167" t="s">
        <v>7481</v>
      </c>
      <c r="W186" s="21"/>
      <c r="X186" s="21"/>
      <c r="Y186" s="21"/>
    </row>
    <row r="187" spans="1:26" s="183" customFormat="1" x14ac:dyDescent="0.25">
      <c r="A187" s="168" t="s">
        <v>7104</v>
      </c>
      <c r="B187" s="169" t="s">
        <v>7691</v>
      </c>
      <c r="C187" s="168" t="s">
        <v>7692</v>
      </c>
      <c r="D187" s="170">
        <v>20</v>
      </c>
      <c r="E187" s="171">
        <v>439166.08999999997</v>
      </c>
      <c r="F187" s="216">
        <f t="shared" si="7"/>
        <v>21958.304499999998</v>
      </c>
      <c r="G187" s="224"/>
      <c r="H187" s="218" t="s">
        <v>7462</v>
      </c>
      <c r="I187" s="120" t="s">
        <v>7397</v>
      </c>
      <c r="J187" s="120" t="s">
        <v>7463</v>
      </c>
      <c r="K187" s="172"/>
      <c r="L187" s="172"/>
      <c r="M187" s="173">
        <f t="shared" si="8"/>
        <v>0</v>
      </c>
      <c r="N187" s="123"/>
      <c r="O187" s="73">
        <v>20</v>
      </c>
      <c r="P187" s="73">
        <v>439166.08999999997</v>
      </c>
      <c r="Q187" s="73">
        <v>20</v>
      </c>
      <c r="R187" s="73">
        <v>439166.08999999997</v>
      </c>
      <c r="S187" s="73">
        <f t="shared" si="9"/>
        <v>0</v>
      </c>
      <c r="T187" s="73">
        <f t="shared" si="9"/>
        <v>0</v>
      </c>
      <c r="U187" s="167" t="s">
        <v>7467</v>
      </c>
      <c r="V187"/>
      <c r="W187" s="21"/>
      <c r="X187" s="21"/>
      <c r="Y187" s="21"/>
      <c r="Z187"/>
    </row>
    <row r="188" spans="1:26" s="183" customFormat="1" x14ac:dyDescent="0.25">
      <c r="A188" s="168" t="s">
        <v>7104</v>
      </c>
      <c r="B188" s="169" t="s">
        <v>7693</v>
      </c>
      <c r="C188" s="168" t="s">
        <v>7694</v>
      </c>
      <c r="D188" s="170">
        <v>299</v>
      </c>
      <c r="E188" s="171">
        <v>6548966.5600060001</v>
      </c>
      <c r="F188" s="216">
        <f t="shared" si="7"/>
        <v>21902.898194000001</v>
      </c>
      <c r="G188" s="224"/>
      <c r="H188" s="218" t="s">
        <v>7462</v>
      </c>
      <c r="I188" s="120" t="s">
        <v>7397</v>
      </c>
      <c r="J188" s="120" t="s">
        <v>7463</v>
      </c>
      <c r="K188" s="172">
        <v>0</v>
      </c>
      <c r="L188" s="172">
        <v>0</v>
      </c>
      <c r="M188" s="173">
        <f t="shared" si="8"/>
        <v>0</v>
      </c>
      <c r="N188" s="123"/>
      <c r="O188" s="73">
        <v>299</v>
      </c>
      <c r="P188" s="73">
        <v>6548966.5600060001</v>
      </c>
      <c r="Q188" s="73">
        <v>299</v>
      </c>
      <c r="R188" s="73">
        <v>6548966.5600060001</v>
      </c>
      <c r="S188" s="73">
        <f t="shared" si="9"/>
        <v>0</v>
      </c>
      <c r="T188" s="73">
        <f t="shared" si="9"/>
        <v>0</v>
      </c>
      <c r="U188" s="167" t="s">
        <v>7467</v>
      </c>
      <c r="V188"/>
      <c r="W188" s="21"/>
      <c r="X188" s="21"/>
      <c r="Y188" s="21"/>
      <c r="Z188"/>
    </row>
    <row r="189" spans="1:26" s="183" customFormat="1" x14ac:dyDescent="0.25">
      <c r="A189" s="168" t="s">
        <v>7104</v>
      </c>
      <c r="B189" s="169" t="s">
        <v>6998</v>
      </c>
      <c r="C189" s="168" t="s">
        <v>6999</v>
      </c>
      <c r="D189" s="170">
        <v>24</v>
      </c>
      <c r="E189" s="171">
        <v>522441.85654462338</v>
      </c>
      <c r="F189" s="216">
        <f t="shared" si="7"/>
        <v>21768.410689359309</v>
      </c>
      <c r="G189" s="224"/>
      <c r="H189" s="218" t="s">
        <v>7462</v>
      </c>
      <c r="I189" s="120" t="s">
        <v>7397</v>
      </c>
      <c r="J189" s="120" t="s">
        <v>7463</v>
      </c>
      <c r="K189" s="172"/>
      <c r="L189" s="172"/>
      <c r="M189" s="173">
        <f t="shared" si="8"/>
        <v>0</v>
      </c>
      <c r="N189" s="123"/>
      <c r="O189" s="73">
        <v>24</v>
      </c>
      <c r="P189" s="73">
        <v>522441.85654462338</v>
      </c>
      <c r="Q189" s="73">
        <v>24</v>
      </c>
      <c r="R189" s="73">
        <v>522441.85654462338</v>
      </c>
      <c r="S189" s="73">
        <f t="shared" si="9"/>
        <v>0</v>
      </c>
      <c r="T189" s="73">
        <f t="shared" si="9"/>
        <v>0</v>
      </c>
      <c r="U189" s="167" t="s">
        <v>7464</v>
      </c>
      <c r="V189"/>
      <c r="W189" s="21"/>
      <c r="X189" s="21"/>
      <c r="Y189" s="21"/>
      <c r="Z189"/>
    </row>
    <row r="190" spans="1:26" x14ac:dyDescent="0.25">
      <c r="A190" s="168" t="s">
        <v>7104</v>
      </c>
      <c r="B190" s="169" t="s">
        <v>7695</v>
      </c>
      <c r="C190" s="168" t="s">
        <v>7696</v>
      </c>
      <c r="D190" s="170">
        <v>2800</v>
      </c>
      <c r="E190" s="171">
        <v>60501764.190000005</v>
      </c>
      <c r="F190" s="216">
        <f t="shared" si="7"/>
        <v>21607.772925000001</v>
      </c>
      <c r="G190" s="224"/>
      <c r="H190" s="218" t="s">
        <v>7462</v>
      </c>
      <c r="I190" s="120" t="s">
        <v>7397</v>
      </c>
      <c r="J190" s="120" t="s">
        <v>7463</v>
      </c>
      <c r="K190" s="172">
        <v>0</v>
      </c>
      <c r="L190" s="172">
        <v>0</v>
      </c>
      <c r="M190" s="173">
        <f t="shared" si="8"/>
        <v>0</v>
      </c>
      <c r="O190" s="73">
        <v>2800</v>
      </c>
      <c r="P190" s="73">
        <v>60501764.190000005</v>
      </c>
      <c r="Q190" s="73">
        <v>2800</v>
      </c>
      <c r="R190" s="73">
        <v>60501764.190000005</v>
      </c>
      <c r="S190" s="73">
        <f t="shared" si="9"/>
        <v>0</v>
      </c>
      <c r="T190" s="73">
        <f t="shared" si="9"/>
        <v>0</v>
      </c>
      <c r="U190" s="167" t="s">
        <v>7467</v>
      </c>
      <c r="W190" s="21"/>
      <c r="X190" s="21"/>
      <c r="Y190" s="21"/>
    </row>
    <row r="191" spans="1:26" x14ac:dyDescent="0.25">
      <c r="A191" s="175" t="s">
        <v>7104</v>
      </c>
      <c r="B191" s="176" t="s">
        <v>7163</v>
      </c>
      <c r="C191" s="168" t="s">
        <v>7164</v>
      </c>
      <c r="D191" s="177">
        <v>1552</v>
      </c>
      <c r="E191" s="178">
        <v>33342210.819519997</v>
      </c>
      <c r="F191" s="216">
        <f t="shared" si="7"/>
        <v>21483.383259999999</v>
      </c>
      <c r="G191" s="224"/>
      <c r="H191" s="218" t="s">
        <v>7462</v>
      </c>
      <c r="I191" s="179" t="s">
        <v>7381</v>
      </c>
      <c r="J191" s="120" t="s">
        <v>7480</v>
      </c>
      <c r="K191" s="73">
        <f>+D191</f>
        <v>1552</v>
      </c>
      <c r="L191" s="73">
        <f>+E191</f>
        <v>33342210.819519997</v>
      </c>
      <c r="M191" s="180">
        <f t="shared" si="8"/>
        <v>1</v>
      </c>
      <c r="O191" s="73">
        <v>1552</v>
      </c>
      <c r="P191" s="73">
        <v>33342210.819519997</v>
      </c>
      <c r="Q191" s="73">
        <v>0</v>
      </c>
      <c r="R191" s="73">
        <v>0</v>
      </c>
      <c r="S191" s="73">
        <f t="shared" si="9"/>
        <v>0</v>
      </c>
      <c r="T191" s="73">
        <f t="shared" si="9"/>
        <v>0</v>
      </c>
      <c r="U191" s="167" t="s">
        <v>7481</v>
      </c>
      <c r="W191" s="21"/>
      <c r="X191" s="21"/>
      <c r="Y191" s="21"/>
    </row>
    <row r="192" spans="1:26" x14ac:dyDescent="0.25">
      <c r="A192" s="168" t="s">
        <v>7104</v>
      </c>
      <c r="B192" s="169" t="s">
        <v>7697</v>
      </c>
      <c r="C192" s="168" t="s">
        <v>7698</v>
      </c>
      <c r="D192" s="170">
        <v>4762</v>
      </c>
      <c r="E192" s="171">
        <v>102047319.153184</v>
      </c>
      <c r="F192" s="216">
        <f t="shared" si="7"/>
        <v>21429.508431999999</v>
      </c>
      <c r="G192" s="224"/>
      <c r="H192" s="218" t="s">
        <v>7462</v>
      </c>
      <c r="I192" s="120" t="s">
        <v>7397</v>
      </c>
      <c r="J192" s="120" t="s">
        <v>7463</v>
      </c>
      <c r="K192" s="172">
        <v>0</v>
      </c>
      <c r="L192" s="172">
        <v>0</v>
      </c>
      <c r="M192" s="173">
        <f t="shared" si="8"/>
        <v>0</v>
      </c>
      <c r="O192" s="73">
        <v>4762</v>
      </c>
      <c r="P192" s="73">
        <v>102047319.153184</v>
      </c>
      <c r="Q192" s="73">
        <v>4762</v>
      </c>
      <c r="R192" s="73">
        <v>102047319.153184</v>
      </c>
      <c r="S192" s="73">
        <f t="shared" si="9"/>
        <v>0</v>
      </c>
      <c r="T192" s="73">
        <f t="shared" si="9"/>
        <v>0</v>
      </c>
      <c r="U192" s="167" t="s">
        <v>7467</v>
      </c>
      <c r="W192" s="21"/>
      <c r="X192" s="21"/>
      <c r="Y192" s="21"/>
    </row>
    <row r="193" spans="1:25" x14ac:dyDescent="0.25">
      <c r="A193" s="168" t="s">
        <v>7104</v>
      </c>
      <c r="B193" s="169" t="s">
        <v>7699</v>
      </c>
      <c r="C193" s="168" t="s">
        <v>7700</v>
      </c>
      <c r="D193" s="170">
        <v>1536</v>
      </c>
      <c r="E193" s="171">
        <v>32716242.799162656</v>
      </c>
      <c r="F193" s="216">
        <f t="shared" si="7"/>
        <v>21299.637239038188</v>
      </c>
      <c r="G193" s="224"/>
      <c r="H193" s="218" t="s">
        <v>7462</v>
      </c>
      <c r="I193" s="120" t="s">
        <v>7397</v>
      </c>
      <c r="J193" s="120" t="s">
        <v>7463</v>
      </c>
      <c r="K193" s="172">
        <v>0</v>
      </c>
      <c r="L193" s="172">
        <v>0</v>
      </c>
      <c r="M193" s="173">
        <f t="shared" si="8"/>
        <v>0</v>
      </c>
      <c r="O193" s="73">
        <v>3257</v>
      </c>
      <c r="P193" s="73">
        <v>69372918.487547383</v>
      </c>
      <c r="Q193" s="73">
        <v>3257</v>
      </c>
      <c r="R193" s="73">
        <v>69372918.487547383</v>
      </c>
      <c r="S193" s="73">
        <f t="shared" si="9"/>
        <v>0</v>
      </c>
      <c r="T193" s="73">
        <f t="shared" si="9"/>
        <v>0</v>
      </c>
      <c r="U193" s="167" t="s">
        <v>7464</v>
      </c>
      <c r="W193" s="21"/>
      <c r="X193" s="21"/>
      <c r="Y193" s="21"/>
    </row>
    <row r="194" spans="1:25" x14ac:dyDescent="0.25">
      <c r="A194" s="175" t="s">
        <v>7104</v>
      </c>
      <c r="B194" s="176" t="s">
        <v>7086</v>
      </c>
      <c r="C194" s="168" t="s">
        <v>7087</v>
      </c>
      <c r="D194" s="177">
        <v>601</v>
      </c>
      <c r="E194" s="178">
        <v>12700213.899893999</v>
      </c>
      <c r="F194" s="216">
        <f t="shared" si="7"/>
        <v>21131.803494</v>
      </c>
      <c r="G194" s="224"/>
      <c r="H194" s="218" t="s">
        <v>7538</v>
      </c>
      <c r="I194" s="120" t="s">
        <v>7386</v>
      </c>
      <c r="J194" s="120" t="s">
        <v>7480</v>
      </c>
      <c r="K194" s="73">
        <v>601</v>
      </c>
      <c r="L194" s="73">
        <v>12700213.899893999</v>
      </c>
      <c r="M194" s="180">
        <f t="shared" si="8"/>
        <v>1</v>
      </c>
      <c r="O194" s="73">
        <v>601</v>
      </c>
      <c r="P194" s="73">
        <v>12700213.899893999</v>
      </c>
      <c r="Q194" s="73">
        <v>0</v>
      </c>
      <c r="R194" s="73">
        <v>0</v>
      </c>
      <c r="S194" s="73">
        <f t="shared" si="9"/>
        <v>0</v>
      </c>
      <c r="T194" s="73">
        <f t="shared" si="9"/>
        <v>0</v>
      </c>
      <c r="U194" s="167" t="s">
        <v>7481</v>
      </c>
      <c r="W194" s="21"/>
      <c r="X194" s="21"/>
      <c r="Y194" s="21"/>
    </row>
    <row r="195" spans="1:25" x14ac:dyDescent="0.25">
      <c r="A195" s="175" t="s">
        <v>7104</v>
      </c>
      <c r="B195" s="176" t="s">
        <v>7157</v>
      </c>
      <c r="C195" s="168" t="s">
        <v>7158</v>
      </c>
      <c r="D195" s="177">
        <v>6632.9999999999991</v>
      </c>
      <c r="E195" s="178">
        <v>136554504.97283101</v>
      </c>
      <c r="F195" s="216">
        <f t="shared" si="7"/>
        <v>20587.140807000003</v>
      </c>
      <c r="G195" s="224"/>
      <c r="H195" s="218" t="s">
        <v>7462</v>
      </c>
      <c r="I195" s="179" t="s">
        <v>7381</v>
      </c>
      <c r="J195" s="120" t="s">
        <v>7480</v>
      </c>
      <c r="K195" s="73">
        <f>+D195</f>
        <v>6632.9999999999991</v>
      </c>
      <c r="L195" s="73">
        <f>+E195</f>
        <v>136554504.97283101</v>
      </c>
      <c r="M195" s="180">
        <f t="shared" si="8"/>
        <v>1</v>
      </c>
      <c r="O195" s="73">
        <v>6633</v>
      </c>
      <c r="P195" s="73">
        <v>136554504.97283101</v>
      </c>
      <c r="Q195" s="73">
        <v>0</v>
      </c>
      <c r="R195" s="73">
        <v>0</v>
      </c>
      <c r="S195" s="73">
        <f t="shared" si="9"/>
        <v>9.0949470177292824E-13</v>
      </c>
      <c r="T195" s="73">
        <f t="shared" si="9"/>
        <v>0</v>
      </c>
      <c r="U195" s="167" t="s">
        <v>7481</v>
      </c>
      <c r="W195" s="21"/>
      <c r="X195" s="21"/>
      <c r="Y195" s="21"/>
    </row>
    <row r="196" spans="1:25" x14ac:dyDescent="0.25">
      <c r="A196" s="175" t="s">
        <v>7104</v>
      </c>
      <c r="B196" s="176" t="s">
        <v>6944</v>
      </c>
      <c r="C196" s="168" t="s">
        <v>6945</v>
      </c>
      <c r="D196" s="177">
        <v>74</v>
      </c>
      <c r="E196" s="178">
        <v>1498336.3299819999</v>
      </c>
      <c r="F196" s="216">
        <f t="shared" ref="F196:F259" si="10">+E196/D196</f>
        <v>20247.788242999999</v>
      </c>
      <c r="G196" s="224"/>
      <c r="H196" s="218" t="s">
        <v>7538</v>
      </c>
      <c r="I196" s="120" t="s">
        <v>7396</v>
      </c>
      <c r="J196" s="120" t="s">
        <v>7480</v>
      </c>
      <c r="K196" s="73">
        <v>74</v>
      </c>
      <c r="L196" s="73">
        <v>1498336.3299819999</v>
      </c>
      <c r="M196" s="180">
        <f t="shared" ref="M196:M259" si="11">+L196/E196</f>
        <v>1</v>
      </c>
      <c r="O196" s="73">
        <v>74</v>
      </c>
      <c r="P196" s="73">
        <v>1498336.3299819999</v>
      </c>
      <c r="Q196" s="73">
        <v>0</v>
      </c>
      <c r="R196" s="73">
        <v>0</v>
      </c>
      <c r="S196" s="73">
        <f t="shared" ref="S196:T259" si="12">O196-K196-Q196</f>
        <v>0</v>
      </c>
      <c r="T196" s="73">
        <f t="shared" si="12"/>
        <v>0</v>
      </c>
      <c r="U196" s="167" t="s">
        <v>7481</v>
      </c>
      <c r="W196" s="21"/>
      <c r="X196" s="21"/>
      <c r="Y196" s="21"/>
    </row>
    <row r="197" spans="1:25" x14ac:dyDescent="0.25">
      <c r="A197" s="168" t="s">
        <v>7104</v>
      </c>
      <c r="B197" s="169" t="s">
        <v>7701</v>
      </c>
      <c r="C197" s="168" t="s">
        <v>7702</v>
      </c>
      <c r="D197" s="170">
        <v>8</v>
      </c>
      <c r="E197" s="171">
        <v>161917.66</v>
      </c>
      <c r="F197" s="216">
        <f t="shared" si="10"/>
        <v>20239.7075</v>
      </c>
      <c r="G197" s="224"/>
      <c r="H197" s="218" t="s">
        <v>7462</v>
      </c>
      <c r="I197" s="120" t="s">
        <v>7397</v>
      </c>
      <c r="J197" s="120" t="s">
        <v>7463</v>
      </c>
      <c r="K197" s="172"/>
      <c r="L197" s="172"/>
      <c r="M197" s="173">
        <f t="shared" si="11"/>
        <v>0</v>
      </c>
      <c r="O197" s="73">
        <v>8</v>
      </c>
      <c r="P197" s="73">
        <v>161917.66</v>
      </c>
      <c r="Q197" s="73">
        <v>8</v>
      </c>
      <c r="R197" s="73">
        <v>161917.66</v>
      </c>
      <c r="S197" s="73">
        <f t="shared" si="12"/>
        <v>0</v>
      </c>
      <c r="T197" s="73">
        <f t="shared" si="12"/>
        <v>0</v>
      </c>
      <c r="U197" s="167" t="s">
        <v>7467</v>
      </c>
      <c r="W197" s="21"/>
      <c r="X197" s="21"/>
      <c r="Y197" s="21"/>
    </row>
    <row r="198" spans="1:25" x14ac:dyDescent="0.25">
      <c r="A198" s="175" t="s">
        <v>7104</v>
      </c>
      <c r="B198" s="176" t="s">
        <v>7237</v>
      </c>
      <c r="C198" s="168" t="s">
        <v>7238</v>
      </c>
      <c r="D198" s="177">
        <v>1448</v>
      </c>
      <c r="E198" s="178">
        <v>29287526.047855992</v>
      </c>
      <c r="F198" s="216">
        <f t="shared" si="10"/>
        <v>20226.192021999996</v>
      </c>
      <c r="G198" s="224"/>
      <c r="H198" s="218" t="s">
        <v>7462</v>
      </c>
      <c r="I198" s="179" t="s">
        <v>7381</v>
      </c>
      <c r="J198" s="120" t="s">
        <v>7480</v>
      </c>
      <c r="K198" s="73">
        <f>+D198</f>
        <v>1448</v>
      </c>
      <c r="L198" s="73">
        <f>+E198</f>
        <v>29287526.047855992</v>
      </c>
      <c r="M198" s="180">
        <f t="shared" si="11"/>
        <v>1</v>
      </c>
      <c r="O198" s="73">
        <v>1448</v>
      </c>
      <c r="P198" s="73">
        <v>29287526.047855992</v>
      </c>
      <c r="Q198" s="73">
        <v>0</v>
      </c>
      <c r="R198" s="73">
        <v>0</v>
      </c>
      <c r="S198" s="73">
        <f t="shared" si="12"/>
        <v>0</v>
      </c>
      <c r="T198" s="73">
        <f t="shared" si="12"/>
        <v>0</v>
      </c>
      <c r="U198" s="167" t="s">
        <v>7481</v>
      </c>
      <c r="W198" s="21"/>
      <c r="X198" s="21"/>
      <c r="Y198" s="21"/>
    </row>
    <row r="199" spans="1:25" x14ac:dyDescent="0.25">
      <c r="A199" s="168" t="s">
        <v>7104</v>
      </c>
      <c r="B199" s="169" t="s">
        <v>7703</v>
      </c>
      <c r="C199" s="168" t="s">
        <v>7704</v>
      </c>
      <c r="D199" s="170">
        <v>58</v>
      </c>
      <c r="E199" s="171">
        <v>1128209.2099979999</v>
      </c>
      <c r="F199" s="216">
        <f t="shared" si="10"/>
        <v>19451.882931</v>
      </c>
      <c r="G199" s="224"/>
      <c r="H199" s="218" t="s">
        <v>7462</v>
      </c>
      <c r="I199" s="120" t="s">
        <v>7397</v>
      </c>
      <c r="J199" s="120" t="s">
        <v>7463</v>
      </c>
      <c r="K199" s="172"/>
      <c r="L199" s="172"/>
      <c r="M199" s="173">
        <f t="shared" si="11"/>
        <v>0</v>
      </c>
      <c r="O199" s="73">
        <v>58</v>
      </c>
      <c r="P199" s="73">
        <v>1128209.2099979999</v>
      </c>
      <c r="Q199" s="73">
        <v>58</v>
      </c>
      <c r="R199" s="73">
        <v>1128209.2099979999</v>
      </c>
      <c r="S199" s="73">
        <f t="shared" si="12"/>
        <v>0</v>
      </c>
      <c r="T199" s="73">
        <f t="shared" si="12"/>
        <v>0</v>
      </c>
      <c r="U199" s="167" t="s">
        <v>7467</v>
      </c>
      <c r="W199" s="21"/>
      <c r="X199" s="21"/>
      <c r="Y199" s="21"/>
    </row>
    <row r="200" spans="1:25" x14ac:dyDescent="0.25">
      <c r="A200" s="175" t="s">
        <v>7104</v>
      </c>
      <c r="B200" s="176" t="s">
        <v>7187</v>
      </c>
      <c r="C200" s="168" t="s">
        <v>7188</v>
      </c>
      <c r="D200" s="177">
        <v>1016</v>
      </c>
      <c r="E200" s="178">
        <v>19540966.099599998</v>
      </c>
      <c r="F200" s="216">
        <f t="shared" si="10"/>
        <v>19233.234349999999</v>
      </c>
      <c r="G200" s="224"/>
      <c r="H200" s="218" t="s">
        <v>7462</v>
      </c>
      <c r="I200" s="179" t="s">
        <v>7381</v>
      </c>
      <c r="J200" s="120" t="s">
        <v>7480</v>
      </c>
      <c r="K200" s="73">
        <f>+D200</f>
        <v>1016</v>
      </c>
      <c r="L200" s="73">
        <f>+E200</f>
        <v>19540966.099599998</v>
      </c>
      <c r="M200" s="180">
        <f t="shared" si="11"/>
        <v>1</v>
      </c>
      <c r="O200" s="73">
        <v>1016</v>
      </c>
      <c r="P200" s="73">
        <v>19540966.099599998</v>
      </c>
      <c r="Q200" s="73">
        <v>0</v>
      </c>
      <c r="R200" s="73">
        <v>0</v>
      </c>
      <c r="S200" s="73">
        <f t="shared" si="12"/>
        <v>0</v>
      </c>
      <c r="T200" s="73">
        <f t="shared" si="12"/>
        <v>0</v>
      </c>
      <c r="U200" s="167" t="s">
        <v>7481</v>
      </c>
      <c r="W200" s="21"/>
      <c r="X200" s="21"/>
      <c r="Y200" s="21"/>
    </row>
    <row r="201" spans="1:25" x14ac:dyDescent="0.25">
      <c r="A201" s="168" t="s">
        <v>7104</v>
      </c>
      <c r="B201" s="169" t="s">
        <v>7705</v>
      </c>
      <c r="C201" s="168" t="s">
        <v>7706</v>
      </c>
      <c r="D201" s="170">
        <v>84</v>
      </c>
      <c r="E201" s="171">
        <v>1598877.914132471</v>
      </c>
      <c r="F201" s="216">
        <f t="shared" si="10"/>
        <v>19034.260882529416</v>
      </c>
      <c r="G201" s="224"/>
      <c r="H201" s="218" t="s">
        <v>7462</v>
      </c>
      <c r="I201" s="120" t="s">
        <v>7397</v>
      </c>
      <c r="J201" s="120" t="s">
        <v>7463</v>
      </c>
      <c r="K201" s="172"/>
      <c r="L201" s="172"/>
      <c r="M201" s="173">
        <f t="shared" si="11"/>
        <v>0</v>
      </c>
      <c r="O201" s="73">
        <v>238</v>
      </c>
      <c r="P201" s="73">
        <v>4530154.0900420006</v>
      </c>
      <c r="Q201" s="73">
        <v>238</v>
      </c>
      <c r="R201" s="73">
        <v>4530154.0900420006</v>
      </c>
      <c r="S201" s="73">
        <f t="shared" si="12"/>
        <v>0</v>
      </c>
      <c r="T201" s="73">
        <f t="shared" si="12"/>
        <v>0</v>
      </c>
      <c r="U201" s="167" t="s">
        <v>7467</v>
      </c>
      <c r="W201" s="21"/>
      <c r="X201" s="21"/>
      <c r="Y201" s="21"/>
    </row>
    <row r="202" spans="1:25" x14ac:dyDescent="0.25">
      <c r="A202" s="168" t="s">
        <v>7104</v>
      </c>
      <c r="B202" s="169" t="s">
        <v>7707</v>
      </c>
      <c r="C202" s="168" t="s">
        <v>7708</v>
      </c>
      <c r="D202" s="170">
        <v>48099</v>
      </c>
      <c r="E202" s="171">
        <v>901447491.90366602</v>
      </c>
      <c r="F202" s="216">
        <f t="shared" si="10"/>
        <v>18741.501734000001</v>
      </c>
      <c r="G202" s="224"/>
      <c r="H202" s="218" t="s">
        <v>7462</v>
      </c>
      <c r="I202" s="120" t="s">
        <v>7397</v>
      </c>
      <c r="J202" s="120" t="s">
        <v>7463</v>
      </c>
      <c r="K202" s="172">
        <v>0</v>
      </c>
      <c r="L202" s="172">
        <v>0</v>
      </c>
      <c r="M202" s="173">
        <f t="shared" si="11"/>
        <v>0</v>
      </c>
      <c r="O202" s="73">
        <v>48099</v>
      </c>
      <c r="P202" s="73">
        <v>901447491.90366602</v>
      </c>
      <c r="Q202" s="73">
        <v>48099</v>
      </c>
      <c r="R202" s="73">
        <v>901447491.90366602</v>
      </c>
      <c r="S202" s="73">
        <f t="shared" si="12"/>
        <v>0</v>
      </c>
      <c r="T202" s="73">
        <f t="shared" si="12"/>
        <v>0</v>
      </c>
      <c r="U202" s="167" t="s">
        <v>7513</v>
      </c>
      <c r="W202" s="21"/>
      <c r="X202" s="21"/>
      <c r="Y202" s="21"/>
    </row>
    <row r="203" spans="1:25" x14ac:dyDescent="0.25">
      <c r="A203" s="168" t="s">
        <v>7104</v>
      </c>
      <c r="B203" s="169" t="s">
        <v>7709</v>
      </c>
      <c r="C203" s="168" t="s">
        <v>7710</v>
      </c>
      <c r="D203" s="170">
        <v>69</v>
      </c>
      <c r="E203" s="171">
        <v>1289676.6311059906</v>
      </c>
      <c r="F203" s="216">
        <f t="shared" si="10"/>
        <v>18690.965668202763</v>
      </c>
      <c r="G203" s="224"/>
      <c r="H203" s="218" t="s">
        <v>7462</v>
      </c>
      <c r="I203" s="120" t="s">
        <v>7397</v>
      </c>
      <c r="J203" s="120" t="s">
        <v>7463</v>
      </c>
      <c r="K203" s="172"/>
      <c r="L203" s="172"/>
      <c r="M203" s="173">
        <f t="shared" si="11"/>
        <v>0</v>
      </c>
      <c r="O203" s="73">
        <v>434</v>
      </c>
      <c r="P203" s="73">
        <v>8111879.0999999996</v>
      </c>
      <c r="Q203" s="73">
        <v>434</v>
      </c>
      <c r="R203" s="73">
        <v>8111879.0999999996</v>
      </c>
      <c r="S203" s="73">
        <f t="shared" si="12"/>
        <v>0</v>
      </c>
      <c r="T203" s="73">
        <f t="shared" si="12"/>
        <v>0</v>
      </c>
      <c r="U203" s="167" t="s">
        <v>7467</v>
      </c>
      <c r="W203" s="21"/>
      <c r="X203" s="21"/>
      <c r="Y203" s="21"/>
    </row>
    <row r="204" spans="1:25" x14ac:dyDescent="0.25">
      <c r="A204" s="175" t="s">
        <v>7104</v>
      </c>
      <c r="B204" s="176" t="s">
        <v>7084</v>
      </c>
      <c r="C204" s="168" t="s">
        <v>7085</v>
      </c>
      <c r="D204" s="177">
        <v>224</v>
      </c>
      <c r="E204" s="178">
        <v>4169988.8800640004</v>
      </c>
      <c r="F204" s="216">
        <f t="shared" si="10"/>
        <v>18616.021786000001</v>
      </c>
      <c r="G204" s="224"/>
      <c r="H204" s="218" t="s">
        <v>7538</v>
      </c>
      <c r="I204" s="120" t="s">
        <v>7386</v>
      </c>
      <c r="J204" s="120" t="s">
        <v>7480</v>
      </c>
      <c r="K204" s="73">
        <v>224</v>
      </c>
      <c r="L204" s="73">
        <v>4169988.8800640004</v>
      </c>
      <c r="M204" s="180">
        <f t="shared" si="11"/>
        <v>1</v>
      </c>
      <c r="O204" s="73">
        <v>224</v>
      </c>
      <c r="P204" s="73">
        <v>4169988.8800640004</v>
      </c>
      <c r="Q204" s="73">
        <v>0</v>
      </c>
      <c r="R204" s="73">
        <v>0</v>
      </c>
      <c r="S204" s="73">
        <f t="shared" si="12"/>
        <v>0</v>
      </c>
      <c r="T204" s="73">
        <f t="shared" si="12"/>
        <v>0</v>
      </c>
      <c r="U204" s="167" t="s">
        <v>7481</v>
      </c>
      <c r="W204" s="21"/>
      <c r="X204" s="21"/>
      <c r="Y204" s="21"/>
    </row>
    <row r="205" spans="1:25" x14ac:dyDescent="0.25">
      <c r="A205" s="175" t="s">
        <v>7104</v>
      </c>
      <c r="B205" s="176" t="s">
        <v>7068</v>
      </c>
      <c r="C205" s="168" t="s">
        <v>7069</v>
      </c>
      <c r="D205" s="177">
        <v>167</v>
      </c>
      <c r="E205" s="178">
        <v>3099302.2899490003</v>
      </c>
      <c r="F205" s="216">
        <f t="shared" si="10"/>
        <v>18558.696347000001</v>
      </c>
      <c r="G205" s="224"/>
      <c r="H205" s="218" t="s">
        <v>7538</v>
      </c>
      <c r="I205" s="120" t="s">
        <v>7386</v>
      </c>
      <c r="J205" s="120" t="s">
        <v>7480</v>
      </c>
      <c r="K205" s="73">
        <v>167</v>
      </c>
      <c r="L205" s="73">
        <v>3099302.2899490003</v>
      </c>
      <c r="M205" s="180">
        <f t="shared" si="11"/>
        <v>1</v>
      </c>
      <c r="O205" s="73">
        <v>167</v>
      </c>
      <c r="P205" s="73">
        <v>3099302.2899490003</v>
      </c>
      <c r="Q205" s="73">
        <v>0</v>
      </c>
      <c r="R205" s="73">
        <v>0</v>
      </c>
      <c r="S205" s="73">
        <f t="shared" si="12"/>
        <v>0</v>
      </c>
      <c r="T205" s="73">
        <f t="shared" si="12"/>
        <v>0</v>
      </c>
      <c r="U205" s="167" t="s">
        <v>7481</v>
      </c>
      <c r="W205" s="21"/>
      <c r="X205" s="21"/>
      <c r="Y205" s="21"/>
    </row>
    <row r="206" spans="1:25" x14ac:dyDescent="0.25">
      <c r="A206" s="168" t="s">
        <v>7104</v>
      </c>
      <c r="B206" s="169" t="s">
        <v>7711</v>
      </c>
      <c r="C206" s="168" t="s">
        <v>7712</v>
      </c>
      <c r="D206" s="170">
        <v>31.000000000000004</v>
      </c>
      <c r="E206" s="171">
        <v>552309.96001300006</v>
      </c>
      <c r="F206" s="216">
        <f t="shared" si="10"/>
        <v>17816.450323000001</v>
      </c>
      <c r="G206" s="224"/>
      <c r="H206" s="218" t="s">
        <v>7462</v>
      </c>
      <c r="I206" s="120" t="s">
        <v>7397</v>
      </c>
      <c r="J206" s="120" t="s">
        <v>7463</v>
      </c>
      <c r="K206" s="172"/>
      <c r="L206" s="172"/>
      <c r="M206" s="173">
        <f t="shared" si="11"/>
        <v>0</v>
      </c>
      <c r="O206" s="73">
        <v>31.000000000000004</v>
      </c>
      <c r="P206" s="73">
        <v>552309.96001300006</v>
      </c>
      <c r="Q206" s="73">
        <v>31</v>
      </c>
      <c r="R206" s="73">
        <v>552309.96001300006</v>
      </c>
      <c r="S206" s="73">
        <f t="shared" si="12"/>
        <v>0</v>
      </c>
      <c r="T206" s="73">
        <f t="shared" si="12"/>
        <v>0</v>
      </c>
      <c r="U206" s="167" t="s">
        <v>7467</v>
      </c>
      <c r="W206" s="21"/>
      <c r="X206" s="21"/>
      <c r="Y206" s="21"/>
    </row>
    <row r="207" spans="1:25" x14ac:dyDescent="0.25">
      <c r="A207" s="168" t="s">
        <v>7104</v>
      </c>
      <c r="B207" s="169" t="s">
        <v>7713</v>
      </c>
      <c r="C207" s="168" t="s">
        <v>7714</v>
      </c>
      <c r="D207" s="170">
        <v>5783</v>
      </c>
      <c r="E207" s="171">
        <v>100860378.1226446</v>
      </c>
      <c r="F207" s="216">
        <f t="shared" si="10"/>
        <v>17440.840069625559</v>
      </c>
      <c r="G207" s="224"/>
      <c r="H207" s="218" t="s">
        <v>7462</v>
      </c>
      <c r="I207" s="120" t="s">
        <v>7397</v>
      </c>
      <c r="J207" s="120" t="s">
        <v>7463</v>
      </c>
      <c r="K207" s="172">
        <v>0</v>
      </c>
      <c r="L207" s="172">
        <v>0</v>
      </c>
      <c r="M207" s="173">
        <f t="shared" si="11"/>
        <v>0</v>
      </c>
      <c r="O207" s="73">
        <v>19621</v>
      </c>
      <c r="P207" s="73">
        <v>342206723.00612313</v>
      </c>
      <c r="Q207" s="73">
        <v>19621</v>
      </c>
      <c r="R207" s="73">
        <v>342206723.00612313</v>
      </c>
      <c r="S207" s="73">
        <f t="shared" si="12"/>
        <v>0</v>
      </c>
      <c r="T207" s="73">
        <f t="shared" si="12"/>
        <v>0</v>
      </c>
      <c r="U207" s="167" t="s">
        <v>7467</v>
      </c>
      <c r="W207" s="21"/>
      <c r="X207" s="21"/>
      <c r="Y207" s="21"/>
    </row>
    <row r="208" spans="1:25" x14ac:dyDescent="0.25">
      <c r="A208" s="168" t="s">
        <v>7104</v>
      </c>
      <c r="B208" s="169" t="s">
        <v>7715</v>
      </c>
      <c r="C208" s="168" t="s">
        <v>7716</v>
      </c>
      <c r="D208" s="170">
        <v>12</v>
      </c>
      <c r="E208" s="171">
        <v>204046.08000000002</v>
      </c>
      <c r="F208" s="216">
        <f t="shared" si="10"/>
        <v>17003.84</v>
      </c>
      <c r="G208" s="224"/>
      <c r="H208" s="218" t="s">
        <v>7462</v>
      </c>
      <c r="I208" s="120" t="s">
        <v>7397</v>
      </c>
      <c r="J208" s="120" t="s">
        <v>7463</v>
      </c>
      <c r="K208" s="172"/>
      <c r="L208" s="172"/>
      <c r="M208" s="173">
        <f t="shared" si="11"/>
        <v>0</v>
      </c>
      <c r="O208" s="73">
        <v>12</v>
      </c>
      <c r="P208" s="73">
        <v>204046.08000000002</v>
      </c>
      <c r="Q208" s="73">
        <v>12</v>
      </c>
      <c r="R208" s="73">
        <v>204046.08000000002</v>
      </c>
      <c r="S208" s="73">
        <f t="shared" si="12"/>
        <v>0</v>
      </c>
      <c r="T208" s="73">
        <f t="shared" si="12"/>
        <v>0</v>
      </c>
      <c r="U208" s="167" t="s">
        <v>7467</v>
      </c>
      <c r="W208" s="21"/>
      <c r="X208" s="21"/>
      <c r="Y208" s="21"/>
    </row>
    <row r="209" spans="1:25" x14ac:dyDescent="0.25">
      <c r="A209" s="168" t="s">
        <v>7104</v>
      </c>
      <c r="B209" s="169" t="s">
        <v>7717</v>
      </c>
      <c r="C209" s="168" t="s">
        <v>7718</v>
      </c>
      <c r="D209" s="170">
        <v>60</v>
      </c>
      <c r="E209" s="171">
        <v>1003230.33</v>
      </c>
      <c r="F209" s="216">
        <f t="shared" si="10"/>
        <v>16720.505499999999</v>
      </c>
      <c r="G209" s="224"/>
      <c r="H209" s="218" t="s">
        <v>7462</v>
      </c>
      <c r="I209" s="120" t="s">
        <v>7397</v>
      </c>
      <c r="J209" s="120" t="s">
        <v>7463</v>
      </c>
      <c r="K209" s="172"/>
      <c r="L209" s="172"/>
      <c r="M209" s="173">
        <f t="shared" si="11"/>
        <v>0</v>
      </c>
      <c r="O209" s="73">
        <v>60</v>
      </c>
      <c r="P209" s="73">
        <v>1003230.33</v>
      </c>
      <c r="Q209" s="73">
        <v>60</v>
      </c>
      <c r="R209" s="73">
        <v>1003230.33</v>
      </c>
      <c r="S209" s="73">
        <f t="shared" si="12"/>
        <v>0</v>
      </c>
      <c r="T209" s="73">
        <f t="shared" si="12"/>
        <v>0</v>
      </c>
      <c r="U209" s="167" t="s">
        <v>7467</v>
      </c>
      <c r="W209" s="21"/>
      <c r="X209" s="21"/>
      <c r="Y209" s="21"/>
    </row>
    <row r="210" spans="1:25" x14ac:dyDescent="0.25">
      <c r="A210" s="175" t="s">
        <v>7104</v>
      </c>
      <c r="B210" s="176" t="s">
        <v>7171</v>
      </c>
      <c r="C210" s="168" t="s">
        <v>7172</v>
      </c>
      <c r="D210" s="177">
        <v>16822</v>
      </c>
      <c r="E210" s="178">
        <v>279035246.68710595</v>
      </c>
      <c r="F210" s="216">
        <f t="shared" si="10"/>
        <v>16587.519122999998</v>
      </c>
      <c r="G210" s="224"/>
      <c r="H210" s="218" t="s">
        <v>7462</v>
      </c>
      <c r="I210" s="179" t="s">
        <v>7381</v>
      </c>
      <c r="J210" s="120" t="s">
        <v>7480</v>
      </c>
      <c r="K210" s="73">
        <f>+D210</f>
        <v>16822</v>
      </c>
      <c r="L210" s="73">
        <f>+E210</f>
        <v>279035246.68710595</v>
      </c>
      <c r="M210" s="180">
        <f t="shared" si="11"/>
        <v>1</v>
      </c>
      <c r="O210" s="73">
        <v>16822</v>
      </c>
      <c r="P210" s="73">
        <v>279035246.68710595</v>
      </c>
      <c r="Q210" s="73">
        <v>0</v>
      </c>
      <c r="R210" s="73">
        <v>0</v>
      </c>
      <c r="S210" s="73">
        <f t="shared" si="12"/>
        <v>0</v>
      </c>
      <c r="T210" s="73">
        <f t="shared" si="12"/>
        <v>0</v>
      </c>
      <c r="U210" s="167" t="s">
        <v>7481</v>
      </c>
      <c r="W210" s="21"/>
      <c r="X210" s="21"/>
      <c r="Y210" s="21"/>
    </row>
    <row r="211" spans="1:25" x14ac:dyDescent="0.25">
      <c r="A211" s="175" t="s">
        <v>7104</v>
      </c>
      <c r="B211" s="176" t="s">
        <v>7175</v>
      </c>
      <c r="C211" s="168" t="s">
        <v>7176</v>
      </c>
      <c r="D211" s="177">
        <v>9900</v>
      </c>
      <c r="E211" s="178">
        <v>164119992.72569999</v>
      </c>
      <c r="F211" s="216">
        <f t="shared" si="10"/>
        <v>16577.777042999998</v>
      </c>
      <c r="G211" s="224"/>
      <c r="H211" s="218" t="s">
        <v>7462</v>
      </c>
      <c r="I211" s="179" t="s">
        <v>7381</v>
      </c>
      <c r="J211" s="120" t="s">
        <v>7480</v>
      </c>
      <c r="K211" s="73">
        <f>+D211</f>
        <v>9900</v>
      </c>
      <c r="L211" s="73">
        <f>+E211</f>
        <v>164119992.72569999</v>
      </c>
      <c r="M211" s="180">
        <f t="shared" si="11"/>
        <v>1</v>
      </c>
      <c r="O211" s="73">
        <v>9900</v>
      </c>
      <c r="P211" s="73">
        <v>164119992.72569999</v>
      </c>
      <c r="Q211" s="73">
        <v>0</v>
      </c>
      <c r="R211" s="73">
        <v>0</v>
      </c>
      <c r="S211" s="73">
        <f t="shared" si="12"/>
        <v>0</v>
      </c>
      <c r="T211" s="73">
        <f t="shared" si="12"/>
        <v>0</v>
      </c>
      <c r="U211" s="167" t="s">
        <v>7481</v>
      </c>
      <c r="W211" s="21"/>
      <c r="X211" s="21"/>
      <c r="Y211" s="21"/>
    </row>
    <row r="212" spans="1:25" x14ac:dyDescent="0.25">
      <c r="A212" s="175" t="s">
        <v>7104</v>
      </c>
      <c r="B212" s="176" t="s">
        <v>6936</v>
      </c>
      <c r="C212" s="168" t="s">
        <v>6937</v>
      </c>
      <c r="D212" s="177">
        <v>250</v>
      </c>
      <c r="E212" s="178">
        <v>4134205.9799999995</v>
      </c>
      <c r="F212" s="216">
        <f t="shared" si="10"/>
        <v>16536.823919999999</v>
      </c>
      <c r="G212" s="224"/>
      <c r="H212" s="218" t="s">
        <v>7538</v>
      </c>
      <c r="I212" s="120" t="s">
        <v>7396</v>
      </c>
      <c r="J212" s="120" t="s">
        <v>7480</v>
      </c>
      <c r="K212" s="73">
        <v>250</v>
      </c>
      <c r="L212" s="73">
        <v>4134205.9799999995</v>
      </c>
      <c r="M212" s="180">
        <f t="shared" si="11"/>
        <v>1</v>
      </c>
      <c r="O212" s="73">
        <v>250</v>
      </c>
      <c r="P212" s="73">
        <v>4134205.9799999995</v>
      </c>
      <c r="Q212" s="73">
        <v>0</v>
      </c>
      <c r="R212" s="73">
        <v>0</v>
      </c>
      <c r="S212" s="73">
        <f t="shared" si="12"/>
        <v>0</v>
      </c>
      <c r="T212" s="73">
        <f t="shared" si="12"/>
        <v>0</v>
      </c>
      <c r="U212" s="167" t="s">
        <v>7481</v>
      </c>
      <c r="W212" s="21"/>
      <c r="X212" s="21"/>
      <c r="Y212" s="21"/>
    </row>
    <row r="213" spans="1:25" x14ac:dyDescent="0.25">
      <c r="A213" s="168" t="s">
        <v>7104</v>
      </c>
      <c r="B213" s="169" t="s">
        <v>7719</v>
      </c>
      <c r="C213" s="168" t="s">
        <v>7720</v>
      </c>
      <c r="D213" s="170">
        <v>21237</v>
      </c>
      <c r="E213" s="171">
        <v>349870265.59115404</v>
      </c>
      <c r="F213" s="216">
        <f t="shared" si="10"/>
        <v>16474.561642000001</v>
      </c>
      <c r="G213" s="224"/>
      <c r="H213" s="218" t="s">
        <v>7462</v>
      </c>
      <c r="I213" s="120" t="s">
        <v>7397</v>
      </c>
      <c r="J213" s="120" t="s">
        <v>7463</v>
      </c>
      <c r="K213" s="172">
        <v>0</v>
      </c>
      <c r="L213" s="172">
        <v>0</v>
      </c>
      <c r="M213" s="173">
        <f t="shared" si="11"/>
        <v>0</v>
      </c>
      <c r="O213" s="73">
        <v>21237</v>
      </c>
      <c r="P213" s="73">
        <v>349870265.59115404</v>
      </c>
      <c r="Q213" s="73">
        <v>21237</v>
      </c>
      <c r="R213" s="73">
        <v>349870265.59115404</v>
      </c>
      <c r="S213" s="73">
        <f t="shared" si="12"/>
        <v>0</v>
      </c>
      <c r="T213" s="73">
        <f t="shared" si="12"/>
        <v>0</v>
      </c>
      <c r="U213" s="167" t="s">
        <v>7467</v>
      </c>
      <c r="W213" s="21"/>
      <c r="X213" s="21"/>
      <c r="Y213" s="21"/>
    </row>
    <row r="214" spans="1:25" x14ac:dyDescent="0.25">
      <c r="A214" s="168" t="s">
        <v>7104</v>
      </c>
      <c r="B214" s="169" t="s">
        <v>7721</v>
      </c>
      <c r="C214" s="168" t="s">
        <v>7722</v>
      </c>
      <c r="D214" s="170">
        <v>730</v>
      </c>
      <c r="E214" s="171">
        <v>11357534.00991</v>
      </c>
      <c r="F214" s="216">
        <f t="shared" si="10"/>
        <v>15558.265767000001</v>
      </c>
      <c r="G214" s="224"/>
      <c r="H214" s="218" t="s">
        <v>7462</v>
      </c>
      <c r="I214" s="120" t="s">
        <v>7397</v>
      </c>
      <c r="J214" s="120" t="s">
        <v>7463</v>
      </c>
      <c r="K214" s="172"/>
      <c r="L214" s="172"/>
      <c r="M214" s="173">
        <f t="shared" si="11"/>
        <v>0</v>
      </c>
      <c r="O214" s="73">
        <v>730</v>
      </c>
      <c r="P214" s="73">
        <v>11357534.00991</v>
      </c>
      <c r="Q214" s="73">
        <v>730</v>
      </c>
      <c r="R214" s="73">
        <v>11357534.00991</v>
      </c>
      <c r="S214" s="73">
        <f t="shared" si="12"/>
        <v>0</v>
      </c>
      <c r="T214" s="73">
        <f t="shared" si="12"/>
        <v>0</v>
      </c>
      <c r="U214" s="167" t="s">
        <v>7467</v>
      </c>
      <c r="W214" s="21"/>
      <c r="X214" s="21"/>
      <c r="Y214" s="21"/>
    </row>
    <row r="215" spans="1:25" x14ac:dyDescent="0.25">
      <c r="A215" s="168" t="s">
        <v>7104</v>
      </c>
      <c r="B215" s="169" t="s">
        <v>7723</v>
      </c>
      <c r="C215" s="168" t="s">
        <v>7724</v>
      </c>
      <c r="D215" s="170">
        <v>16281</v>
      </c>
      <c r="E215" s="171">
        <v>250618890.40748101</v>
      </c>
      <c r="F215" s="216">
        <f t="shared" si="10"/>
        <v>15393.335201000002</v>
      </c>
      <c r="G215" s="224"/>
      <c r="H215" s="218" t="s">
        <v>7462</v>
      </c>
      <c r="I215" s="120" t="s">
        <v>7397</v>
      </c>
      <c r="J215" s="120" t="s">
        <v>7463</v>
      </c>
      <c r="K215" s="172">
        <v>0</v>
      </c>
      <c r="L215" s="172">
        <v>0</v>
      </c>
      <c r="M215" s="173">
        <f t="shared" si="11"/>
        <v>0</v>
      </c>
      <c r="O215" s="73">
        <v>16281</v>
      </c>
      <c r="P215" s="73">
        <v>250618890.40748101</v>
      </c>
      <c r="Q215" s="73">
        <v>16281</v>
      </c>
      <c r="R215" s="73">
        <v>250618890.40748101</v>
      </c>
      <c r="S215" s="73">
        <f t="shared" si="12"/>
        <v>0</v>
      </c>
      <c r="T215" s="73">
        <f t="shared" si="12"/>
        <v>0</v>
      </c>
      <c r="U215" s="167" t="s">
        <v>7467</v>
      </c>
      <c r="W215" s="21"/>
      <c r="X215" s="21"/>
      <c r="Y215" s="21"/>
    </row>
    <row r="216" spans="1:25" x14ac:dyDescent="0.25">
      <c r="A216" s="168" t="s">
        <v>7104</v>
      </c>
      <c r="B216" s="169" t="s">
        <v>7725</v>
      </c>
      <c r="C216" s="168" t="s">
        <v>7726</v>
      </c>
      <c r="D216" s="170">
        <v>108</v>
      </c>
      <c r="E216" s="171">
        <v>1601660.1999959999</v>
      </c>
      <c r="F216" s="216">
        <f t="shared" si="10"/>
        <v>14830.187037</v>
      </c>
      <c r="G216" s="224"/>
      <c r="H216" s="218" t="s">
        <v>7462</v>
      </c>
      <c r="I216" s="120" t="s">
        <v>7397</v>
      </c>
      <c r="J216" s="120" t="s">
        <v>7463</v>
      </c>
      <c r="K216" s="172"/>
      <c r="L216" s="172"/>
      <c r="M216" s="173">
        <f t="shared" si="11"/>
        <v>0</v>
      </c>
      <c r="O216" s="73">
        <v>108</v>
      </c>
      <c r="P216" s="73">
        <v>1601660.1999959999</v>
      </c>
      <c r="Q216" s="73">
        <v>108</v>
      </c>
      <c r="R216" s="73">
        <v>1601660.1999959999</v>
      </c>
      <c r="S216" s="73">
        <f t="shared" si="12"/>
        <v>0</v>
      </c>
      <c r="T216" s="73">
        <f t="shared" si="12"/>
        <v>0</v>
      </c>
      <c r="U216" s="167" t="s">
        <v>7467</v>
      </c>
      <c r="W216" s="21"/>
      <c r="X216" s="21"/>
      <c r="Y216" s="21"/>
    </row>
    <row r="217" spans="1:25" x14ac:dyDescent="0.25">
      <c r="A217" s="168" t="s">
        <v>7104</v>
      </c>
      <c r="B217" s="169" t="s">
        <v>7727</v>
      </c>
      <c r="C217" s="168" t="s">
        <v>7728</v>
      </c>
      <c r="D217" s="170">
        <v>350</v>
      </c>
      <c r="E217" s="171">
        <v>5189201.2301500002</v>
      </c>
      <c r="F217" s="216">
        <f t="shared" si="10"/>
        <v>14826.289229</v>
      </c>
      <c r="G217" s="224"/>
      <c r="H217" s="218" t="s">
        <v>7462</v>
      </c>
      <c r="I217" s="120" t="s">
        <v>7397</v>
      </c>
      <c r="J217" s="120" t="s">
        <v>7463</v>
      </c>
      <c r="K217" s="172">
        <v>0</v>
      </c>
      <c r="L217" s="172">
        <v>0</v>
      </c>
      <c r="M217" s="173">
        <f t="shared" si="11"/>
        <v>0</v>
      </c>
      <c r="O217" s="73">
        <v>350</v>
      </c>
      <c r="P217" s="73">
        <v>5189201.2301500002</v>
      </c>
      <c r="Q217" s="73">
        <v>350</v>
      </c>
      <c r="R217" s="73">
        <v>5189201.2301500002</v>
      </c>
      <c r="S217" s="73">
        <f t="shared" si="12"/>
        <v>0</v>
      </c>
      <c r="T217" s="73">
        <f t="shared" si="12"/>
        <v>0</v>
      </c>
      <c r="U217" s="167" t="s">
        <v>7467</v>
      </c>
      <c r="W217" s="21"/>
      <c r="X217" s="21"/>
      <c r="Y217" s="21"/>
    </row>
    <row r="218" spans="1:25" x14ac:dyDescent="0.25">
      <c r="A218" s="175" t="s">
        <v>7104</v>
      </c>
      <c r="B218" s="176" t="s">
        <v>7181</v>
      </c>
      <c r="C218" s="168" t="s">
        <v>7182</v>
      </c>
      <c r="D218" s="177">
        <v>6415</v>
      </c>
      <c r="E218" s="178">
        <v>91669033.981995001</v>
      </c>
      <c r="F218" s="216">
        <f t="shared" si="10"/>
        <v>14289.794852999999</v>
      </c>
      <c r="G218" s="224"/>
      <c r="H218" s="218" t="s">
        <v>7462</v>
      </c>
      <c r="I218" s="179" t="s">
        <v>7381</v>
      </c>
      <c r="J218" s="120" t="s">
        <v>7480</v>
      </c>
      <c r="K218" s="73">
        <f>+D218</f>
        <v>6415</v>
      </c>
      <c r="L218" s="73">
        <f>+E218</f>
        <v>91669033.981995001</v>
      </c>
      <c r="M218" s="180">
        <f t="shared" si="11"/>
        <v>1</v>
      </c>
      <c r="O218" s="73">
        <v>6415</v>
      </c>
      <c r="P218" s="73">
        <v>91669033.981995001</v>
      </c>
      <c r="Q218" s="73">
        <v>0</v>
      </c>
      <c r="R218" s="73">
        <v>0</v>
      </c>
      <c r="S218" s="73">
        <f t="shared" si="12"/>
        <v>0</v>
      </c>
      <c r="T218" s="73">
        <f t="shared" si="12"/>
        <v>0</v>
      </c>
      <c r="U218" s="167" t="s">
        <v>7481</v>
      </c>
      <c r="W218" s="21"/>
      <c r="X218" s="21"/>
      <c r="Y218" s="21"/>
    </row>
    <row r="219" spans="1:25" x14ac:dyDescent="0.25">
      <c r="A219" s="168" t="s">
        <v>7104</v>
      </c>
      <c r="B219" s="169" t="s">
        <v>7729</v>
      </c>
      <c r="C219" s="168" t="s">
        <v>7730</v>
      </c>
      <c r="D219" s="170">
        <v>2381</v>
      </c>
      <c r="E219" s="171">
        <v>33235810.350532003</v>
      </c>
      <c r="F219" s="216">
        <f t="shared" si="10"/>
        <v>13958.761172</v>
      </c>
      <c r="G219" s="224"/>
      <c r="H219" s="218" t="s">
        <v>7462</v>
      </c>
      <c r="I219" s="120" t="s">
        <v>7397</v>
      </c>
      <c r="J219" s="120" t="s">
        <v>7463</v>
      </c>
      <c r="K219" s="172">
        <v>0</v>
      </c>
      <c r="L219" s="172">
        <v>0</v>
      </c>
      <c r="M219" s="173">
        <f t="shared" si="11"/>
        <v>0</v>
      </c>
      <c r="O219" s="73">
        <v>2381</v>
      </c>
      <c r="P219" s="73">
        <v>33235810.350532003</v>
      </c>
      <c r="Q219" s="73">
        <v>2381</v>
      </c>
      <c r="R219" s="73">
        <v>33235810.350532003</v>
      </c>
      <c r="S219" s="73">
        <f t="shared" si="12"/>
        <v>0</v>
      </c>
      <c r="T219" s="73">
        <f t="shared" si="12"/>
        <v>0</v>
      </c>
      <c r="U219" s="167" t="s">
        <v>7467</v>
      </c>
      <c r="W219" s="21"/>
      <c r="X219" s="21"/>
      <c r="Y219" s="21"/>
    </row>
    <row r="220" spans="1:25" x14ac:dyDescent="0.25">
      <c r="A220" s="175" t="s">
        <v>7104</v>
      </c>
      <c r="B220" s="176" t="s">
        <v>7026</v>
      </c>
      <c r="C220" s="168" t="s">
        <v>7027</v>
      </c>
      <c r="D220" s="177">
        <v>108831</v>
      </c>
      <c r="E220" s="178">
        <v>1495167458.8504441</v>
      </c>
      <c r="F220" s="216">
        <f t="shared" si="10"/>
        <v>13738.433524</v>
      </c>
      <c r="G220" s="224"/>
      <c r="H220" s="218" t="s">
        <v>7538</v>
      </c>
      <c r="I220" s="120" t="s">
        <v>7396</v>
      </c>
      <c r="J220" s="120" t="s">
        <v>7480</v>
      </c>
      <c r="K220" s="73">
        <v>108831</v>
      </c>
      <c r="L220" s="73">
        <v>1495167458.8504441</v>
      </c>
      <c r="M220" s="180">
        <f t="shared" si="11"/>
        <v>1</v>
      </c>
      <c r="O220" s="73">
        <v>108831</v>
      </c>
      <c r="P220" s="73">
        <v>1495167458.8504441</v>
      </c>
      <c r="Q220" s="73">
        <v>0</v>
      </c>
      <c r="R220" s="73">
        <v>0</v>
      </c>
      <c r="S220" s="73">
        <f t="shared" si="12"/>
        <v>0</v>
      </c>
      <c r="T220" s="73">
        <f t="shared" si="12"/>
        <v>0</v>
      </c>
      <c r="U220" s="167" t="s">
        <v>7481</v>
      </c>
      <c r="W220" s="21"/>
      <c r="X220" s="21"/>
      <c r="Y220" s="21"/>
    </row>
    <row r="221" spans="1:25" x14ac:dyDescent="0.25">
      <c r="A221" s="175" t="s">
        <v>7104</v>
      </c>
      <c r="B221" s="176" t="s">
        <v>7191</v>
      </c>
      <c r="C221" s="168" t="s">
        <v>7192</v>
      </c>
      <c r="D221" s="177">
        <v>5988</v>
      </c>
      <c r="E221" s="178">
        <v>81762484.757136002</v>
      </c>
      <c r="F221" s="216">
        <f t="shared" si="10"/>
        <v>13654.389572</v>
      </c>
      <c r="G221" s="224"/>
      <c r="H221" s="218" t="s">
        <v>7462</v>
      </c>
      <c r="I221" s="179" t="s">
        <v>7381</v>
      </c>
      <c r="J221" s="120" t="s">
        <v>7480</v>
      </c>
      <c r="K221" s="73">
        <f>+D221</f>
        <v>5988</v>
      </c>
      <c r="L221" s="73">
        <f>+E221</f>
        <v>81762484.757136002</v>
      </c>
      <c r="M221" s="180">
        <f t="shared" si="11"/>
        <v>1</v>
      </c>
      <c r="O221" s="73">
        <v>5988</v>
      </c>
      <c r="P221" s="73">
        <v>81762484.757136002</v>
      </c>
      <c r="Q221" s="73">
        <v>0</v>
      </c>
      <c r="R221" s="73">
        <v>0</v>
      </c>
      <c r="S221" s="73">
        <f t="shared" si="12"/>
        <v>0</v>
      </c>
      <c r="T221" s="73">
        <f t="shared" si="12"/>
        <v>0</v>
      </c>
      <c r="U221" s="167" t="s">
        <v>7481</v>
      </c>
      <c r="W221" s="21"/>
      <c r="X221" s="21"/>
      <c r="Y221" s="21"/>
    </row>
    <row r="222" spans="1:25" x14ac:dyDescent="0.25">
      <c r="A222" s="175" t="s">
        <v>7104</v>
      </c>
      <c r="B222" s="176" t="s">
        <v>7177</v>
      </c>
      <c r="C222" s="168" t="s">
        <v>7178</v>
      </c>
      <c r="D222" s="177">
        <v>5702</v>
      </c>
      <c r="E222" s="178">
        <v>77709634.74425599</v>
      </c>
      <c r="F222" s="216">
        <f t="shared" si="10"/>
        <v>13628.487327999997</v>
      </c>
      <c r="G222" s="224"/>
      <c r="H222" s="218" t="s">
        <v>7462</v>
      </c>
      <c r="I222" s="179" t="s">
        <v>7381</v>
      </c>
      <c r="J222" s="120" t="s">
        <v>7480</v>
      </c>
      <c r="K222" s="73">
        <f>+D222</f>
        <v>5702</v>
      </c>
      <c r="L222" s="73">
        <f>+E222</f>
        <v>77709634.74425599</v>
      </c>
      <c r="M222" s="180">
        <f t="shared" si="11"/>
        <v>1</v>
      </c>
      <c r="O222" s="73">
        <v>5702</v>
      </c>
      <c r="P222" s="73">
        <v>77709634.74425599</v>
      </c>
      <c r="Q222" s="73">
        <v>0</v>
      </c>
      <c r="R222" s="73">
        <v>0</v>
      </c>
      <c r="S222" s="73">
        <f t="shared" si="12"/>
        <v>0</v>
      </c>
      <c r="T222" s="73">
        <f t="shared" si="12"/>
        <v>0</v>
      </c>
      <c r="U222" s="167" t="s">
        <v>7481</v>
      </c>
      <c r="W222" s="21"/>
      <c r="X222" s="21"/>
      <c r="Y222" s="21"/>
    </row>
    <row r="223" spans="1:25" x14ac:dyDescent="0.25">
      <c r="A223" s="168" t="s">
        <v>7104</v>
      </c>
      <c r="B223" s="169" t="s">
        <v>7731</v>
      </c>
      <c r="C223" s="168" t="s">
        <v>7732</v>
      </c>
      <c r="D223" s="170">
        <v>335</v>
      </c>
      <c r="E223" s="171">
        <v>4505820.5298950002</v>
      </c>
      <c r="F223" s="216">
        <f t="shared" si="10"/>
        <v>13450.210537000001</v>
      </c>
      <c r="G223" s="224"/>
      <c r="H223" s="218" t="s">
        <v>7462</v>
      </c>
      <c r="I223" s="120" t="s">
        <v>7397</v>
      </c>
      <c r="J223" s="120" t="s">
        <v>7463</v>
      </c>
      <c r="K223" s="172"/>
      <c r="L223" s="172"/>
      <c r="M223" s="173">
        <f t="shared" si="11"/>
        <v>0</v>
      </c>
      <c r="O223" s="73">
        <v>335</v>
      </c>
      <c r="P223" s="73">
        <v>4505820.5298950002</v>
      </c>
      <c r="Q223" s="73">
        <v>335</v>
      </c>
      <c r="R223" s="73">
        <v>4505820.5298950002</v>
      </c>
      <c r="S223" s="73">
        <f t="shared" si="12"/>
        <v>0</v>
      </c>
      <c r="T223" s="73">
        <f t="shared" si="12"/>
        <v>0</v>
      </c>
      <c r="U223" s="167" t="s">
        <v>7467</v>
      </c>
      <c r="W223" s="21"/>
      <c r="X223" s="21"/>
      <c r="Y223" s="21"/>
    </row>
    <row r="224" spans="1:25" x14ac:dyDescent="0.25">
      <c r="A224" s="168" t="s">
        <v>7104</v>
      </c>
      <c r="B224" s="169" t="s">
        <v>7733</v>
      </c>
      <c r="C224" s="168" t="s">
        <v>7734</v>
      </c>
      <c r="D224" s="170">
        <v>4914</v>
      </c>
      <c r="E224" s="171">
        <v>64494554.050835997</v>
      </c>
      <c r="F224" s="216">
        <f t="shared" si="10"/>
        <v>13124.654874</v>
      </c>
      <c r="G224" s="224"/>
      <c r="H224" s="218" t="s">
        <v>7462</v>
      </c>
      <c r="I224" s="120" t="s">
        <v>7397</v>
      </c>
      <c r="J224" s="120" t="s">
        <v>7463</v>
      </c>
      <c r="K224" s="172">
        <v>0</v>
      </c>
      <c r="L224" s="172">
        <v>0</v>
      </c>
      <c r="M224" s="173">
        <f t="shared" si="11"/>
        <v>0</v>
      </c>
      <c r="O224" s="73">
        <v>4914</v>
      </c>
      <c r="P224" s="73">
        <v>64494554.050835997</v>
      </c>
      <c r="Q224" s="73">
        <v>4914</v>
      </c>
      <c r="R224" s="73">
        <v>64494554.050835997</v>
      </c>
      <c r="S224" s="73">
        <f t="shared" si="12"/>
        <v>0</v>
      </c>
      <c r="T224" s="73">
        <f t="shared" si="12"/>
        <v>0</v>
      </c>
      <c r="U224" s="167" t="s">
        <v>7467</v>
      </c>
      <c r="W224" s="21"/>
      <c r="X224" s="21"/>
      <c r="Y224" s="21"/>
    </row>
    <row r="225" spans="1:25" x14ac:dyDescent="0.25">
      <c r="A225" s="175" t="s">
        <v>7104</v>
      </c>
      <c r="B225" s="176" t="s">
        <v>7235</v>
      </c>
      <c r="C225" s="168" t="s">
        <v>7236</v>
      </c>
      <c r="D225" s="177">
        <v>6148</v>
      </c>
      <c r="E225" s="178">
        <v>79168313.458716005</v>
      </c>
      <c r="F225" s="216">
        <f t="shared" si="10"/>
        <v>12877.084167000001</v>
      </c>
      <c r="G225" s="224"/>
      <c r="H225" s="218" t="s">
        <v>7462</v>
      </c>
      <c r="I225" s="179" t="s">
        <v>7381</v>
      </c>
      <c r="J225" s="120" t="s">
        <v>7480</v>
      </c>
      <c r="K225" s="73">
        <f>+D225</f>
        <v>6148</v>
      </c>
      <c r="L225" s="73">
        <f>+E225</f>
        <v>79168313.458716005</v>
      </c>
      <c r="M225" s="180">
        <f t="shared" si="11"/>
        <v>1</v>
      </c>
      <c r="O225" s="73">
        <v>6148</v>
      </c>
      <c r="P225" s="73">
        <v>79168313.458716005</v>
      </c>
      <c r="Q225" s="73">
        <v>0</v>
      </c>
      <c r="R225" s="73">
        <v>0</v>
      </c>
      <c r="S225" s="73">
        <f t="shared" si="12"/>
        <v>0</v>
      </c>
      <c r="T225" s="73">
        <f t="shared" si="12"/>
        <v>0</v>
      </c>
      <c r="U225" s="167" t="s">
        <v>7481</v>
      </c>
      <c r="W225" s="21"/>
      <c r="X225" s="21"/>
      <c r="Y225" s="21"/>
    </row>
    <row r="226" spans="1:25" x14ac:dyDescent="0.25">
      <c r="A226" s="168" t="s">
        <v>7104</v>
      </c>
      <c r="B226" s="169" t="s">
        <v>7735</v>
      </c>
      <c r="C226" s="168" t="s">
        <v>7736</v>
      </c>
      <c r="D226" s="170">
        <v>72</v>
      </c>
      <c r="E226" s="171">
        <v>894481.14684563759</v>
      </c>
      <c r="F226" s="216">
        <f t="shared" si="10"/>
        <v>12423.349261744966</v>
      </c>
      <c r="G226" s="224"/>
      <c r="H226" s="218" t="s">
        <v>7462</v>
      </c>
      <c r="I226" s="120" t="s">
        <v>7397</v>
      </c>
      <c r="J226" s="120" t="s">
        <v>7463</v>
      </c>
      <c r="K226" s="172"/>
      <c r="L226" s="172"/>
      <c r="M226" s="173">
        <f t="shared" si="11"/>
        <v>0</v>
      </c>
      <c r="O226" s="73">
        <v>596</v>
      </c>
      <c r="P226" s="73">
        <v>7404316.1600000001</v>
      </c>
      <c r="Q226" s="73">
        <v>596</v>
      </c>
      <c r="R226" s="73">
        <v>7404316.1600000001</v>
      </c>
      <c r="S226" s="73">
        <f t="shared" si="12"/>
        <v>0</v>
      </c>
      <c r="T226" s="73">
        <f t="shared" si="12"/>
        <v>0</v>
      </c>
      <c r="U226" s="167" t="s">
        <v>7513</v>
      </c>
      <c r="W226" s="21"/>
      <c r="X226" s="21"/>
      <c r="Y226" s="21"/>
    </row>
    <row r="227" spans="1:25" x14ac:dyDescent="0.25">
      <c r="A227" s="168" t="s">
        <v>7104</v>
      </c>
      <c r="B227" s="169" t="s">
        <v>7737</v>
      </c>
      <c r="C227" s="168" t="s">
        <v>7738</v>
      </c>
      <c r="D227" s="170">
        <v>5130</v>
      </c>
      <c r="E227" s="171">
        <v>62591991.896430001</v>
      </c>
      <c r="F227" s="216">
        <f t="shared" si="10"/>
        <v>12201.168011</v>
      </c>
      <c r="G227" s="224"/>
      <c r="H227" s="218" t="s">
        <v>7462</v>
      </c>
      <c r="I227" s="120" t="s">
        <v>7397</v>
      </c>
      <c r="J227" s="120" t="s">
        <v>7463</v>
      </c>
      <c r="K227" s="172">
        <v>0</v>
      </c>
      <c r="L227" s="172">
        <v>0</v>
      </c>
      <c r="M227" s="173">
        <f t="shared" si="11"/>
        <v>0</v>
      </c>
      <c r="O227" s="73">
        <v>5130</v>
      </c>
      <c r="P227" s="73">
        <v>62591991.896430001</v>
      </c>
      <c r="Q227" s="73">
        <v>5130</v>
      </c>
      <c r="R227" s="73">
        <v>62591991.896430001</v>
      </c>
      <c r="S227" s="73">
        <f t="shared" si="12"/>
        <v>0</v>
      </c>
      <c r="T227" s="73">
        <f t="shared" si="12"/>
        <v>0</v>
      </c>
      <c r="U227" s="167" t="s">
        <v>7467</v>
      </c>
      <c r="W227" s="21"/>
      <c r="X227" s="21"/>
      <c r="Y227" s="21"/>
    </row>
    <row r="228" spans="1:25" x14ac:dyDescent="0.25">
      <c r="A228" s="175" t="s">
        <v>7104</v>
      </c>
      <c r="B228" s="176" t="s">
        <v>7074</v>
      </c>
      <c r="C228" s="168" t="s">
        <v>7075</v>
      </c>
      <c r="D228" s="177">
        <v>455.99999999999994</v>
      </c>
      <c r="E228" s="178">
        <v>5521990.3201200003</v>
      </c>
      <c r="F228" s="216">
        <f t="shared" si="10"/>
        <v>12109.627895000001</v>
      </c>
      <c r="G228" s="224"/>
      <c r="H228" s="218" t="s">
        <v>7538</v>
      </c>
      <c r="I228" s="120" t="s">
        <v>7386</v>
      </c>
      <c r="J228" s="120" t="s">
        <v>7480</v>
      </c>
      <c r="K228" s="73">
        <v>456</v>
      </c>
      <c r="L228" s="73">
        <v>5521990.3201200003</v>
      </c>
      <c r="M228" s="180">
        <f t="shared" si="11"/>
        <v>1</v>
      </c>
      <c r="O228" s="73">
        <v>455.99999999999994</v>
      </c>
      <c r="P228" s="73">
        <v>5521990.3201200003</v>
      </c>
      <c r="Q228" s="73">
        <v>0</v>
      </c>
      <c r="R228" s="73">
        <v>0</v>
      </c>
      <c r="S228" s="73">
        <f t="shared" si="12"/>
        <v>-5.6843418860808015E-14</v>
      </c>
      <c r="T228" s="73">
        <f t="shared" si="12"/>
        <v>0</v>
      </c>
      <c r="U228" s="167" t="s">
        <v>7481</v>
      </c>
      <c r="W228" s="21"/>
      <c r="X228" s="21"/>
      <c r="Y228" s="21"/>
    </row>
    <row r="229" spans="1:25" x14ac:dyDescent="0.25">
      <c r="A229" s="168" t="s">
        <v>7104</v>
      </c>
      <c r="B229" s="169" t="s">
        <v>7739</v>
      </c>
      <c r="C229" s="168" t="s">
        <v>7740</v>
      </c>
      <c r="D229" s="170">
        <v>267</v>
      </c>
      <c r="E229" s="171">
        <v>3148883.2500749999</v>
      </c>
      <c r="F229" s="216">
        <f t="shared" si="10"/>
        <v>11793.570224999999</v>
      </c>
      <c r="G229" s="224"/>
      <c r="H229" s="218" t="s">
        <v>7462</v>
      </c>
      <c r="I229" s="120" t="s">
        <v>7397</v>
      </c>
      <c r="J229" s="120" t="s">
        <v>7463</v>
      </c>
      <c r="K229" s="172">
        <v>0</v>
      </c>
      <c r="L229" s="172">
        <v>0</v>
      </c>
      <c r="M229" s="173">
        <f t="shared" si="11"/>
        <v>0</v>
      </c>
      <c r="O229" s="73">
        <v>267</v>
      </c>
      <c r="P229" s="73">
        <v>3148883.2500749999</v>
      </c>
      <c r="Q229" s="73">
        <v>267</v>
      </c>
      <c r="R229" s="73">
        <v>3148883.2500749999</v>
      </c>
      <c r="S229" s="73">
        <f t="shared" si="12"/>
        <v>0</v>
      </c>
      <c r="T229" s="73">
        <f t="shared" si="12"/>
        <v>0</v>
      </c>
      <c r="U229" s="167" t="s">
        <v>7464</v>
      </c>
      <c r="W229" s="21"/>
      <c r="X229" s="21"/>
      <c r="Y229" s="21"/>
    </row>
    <row r="230" spans="1:25" x14ac:dyDescent="0.25">
      <c r="A230" s="175" t="s">
        <v>7104</v>
      </c>
      <c r="B230" s="176" t="s">
        <v>7062</v>
      </c>
      <c r="C230" s="168" t="s">
        <v>7063</v>
      </c>
      <c r="D230" s="177">
        <v>4559</v>
      </c>
      <c r="E230" s="178">
        <v>53504010.439433008</v>
      </c>
      <c r="F230" s="216">
        <f t="shared" si="10"/>
        <v>11735.909287000002</v>
      </c>
      <c r="G230" s="224"/>
      <c r="H230" s="218" t="s">
        <v>7538</v>
      </c>
      <c r="I230" s="120" t="s">
        <v>7386</v>
      </c>
      <c r="J230" s="120" t="s">
        <v>7480</v>
      </c>
      <c r="K230" s="73">
        <v>4559</v>
      </c>
      <c r="L230" s="73">
        <v>53504010.439433008</v>
      </c>
      <c r="M230" s="180">
        <f t="shared" si="11"/>
        <v>1</v>
      </c>
      <c r="O230" s="73">
        <v>4559</v>
      </c>
      <c r="P230" s="73">
        <v>53504010.439433008</v>
      </c>
      <c r="Q230" s="73">
        <v>0</v>
      </c>
      <c r="R230" s="73">
        <v>0</v>
      </c>
      <c r="S230" s="73">
        <f t="shared" si="12"/>
        <v>0</v>
      </c>
      <c r="T230" s="73">
        <f t="shared" si="12"/>
        <v>0</v>
      </c>
      <c r="U230" s="167" t="s">
        <v>7481</v>
      </c>
      <c r="W230" s="21"/>
      <c r="X230" s="21"/>
      <c r="Y230" s="21"/>
    </row>
    <row r="231" spans="1:25" x14ac:dyDescent="0.25">
      <c r="A231" s="168" t="s">
        <v>7104</v>
      </c>
      <c r="B231" s="169" t="s">
        <v>7741</v>
      </c>
      <c r="C231" s="168" t="s">
        <v>7742</v>
      </c>
      <c r="D231" s="170">
        <v>2194</v>
      </c>
      <c r="E231" s="171">
        <v>25118601.669608001</v>
      </c>
      <c r="F231" s="216">
        <f t="shared" si="10"/>
        <v>11448.770132</v>
      </c>
      <c r="G231" s="224"/>
      <c r="H231" s="218" t="s">
        <v>7462</v>
      </c>
      <c r="I231" s="120" t="s">
        <v>7397</v>
      </c>
      <c r="J231" s="120" t="s">
        <v>7463</v>
      </c>
      <c r="K231" s="172"/>
      <c r="L231" s="172"/>
      <c r="M231" s="173">
        <f t="shared" si="11"/>
        <v>0</v>
      </c>
      <c r="O231" s="73">
        <v>2194</v>
      </c>
      <c r="P231" s="73">
        <v>25118601.669608001</v>
      </c>
      <c r="Q231" s="73">
        <v>2194</v>
      </c>
      <c r="R231" s="73">
        <v>25118601.669608001</v>
      </c>
      <c r="S231" s="73">
        <f t="shared" si="12"/>
        <v>0</v>
      </c>
      <c r="T231" s="73">
        <f t="shared" si="12"/>
        <v>0</v>
      </c>
      <c r="U231" s="167" t="s">
        <v>7467</v>
      </c>
      <c r="W231" s="21"/>
      <c r="X231" s="21"/>
      <c r="Y231" s="21"/>
    </row>
    <row r="232" spans="1:25" x14ac:dyDescent="0.25">
      <c r="A232" s="168" t="s">
        <v>7104</v>
      </c>
      <c r="B232" s="169" t="s">
        <v>7129</v>
      </c>
      <c r="C232" s="168" t="s">
        <v>7130</v>
      </c>
      <c r="D232" s="170">
        <v>11001</v>
      </c>
      <c r="E232" s="171">
        <v>125799754.17978777</v>
      </c>
      <c r="F232" s="216">
        <f t="shared" si="10"/>
        <v>11435.301716188325</v>
      </c>
      <c r="G232" s="224"/>
      <c r="H232" s="218" t="s">
        <v>7462</v>
      </c>
      <c r="I232" s="120" t="s">
        <v>7397</v>
      </c>
      <c r="J232" s="120" t="s">
        <v>7463</v>
      </c>
      <c r="K232" s="172">
        <v>0</v>
      </c>
      <c r="L232" s="172">
        <v>0</v>
      </c>
      <c r="M232" s="173">
        <f t="shared" si="11"/>
        <v>0</v>
      </c>
      <c r="O232" s="73">
        <v>38249</v>
      </c>
      <c r="P232" s="73">
        <v>437388855.34248728</v>
      </c>
      <c r="Q232" s="73">
        <v>38249</v>
      </c>
      <c r="R232" s="73">
        <v>437388855.34248728</v>
      </c>
      <c r="S232" s="73">
        <f t="shared" si="12"/>
        <v>0</v>
      </c>
      <c r="T232" s="73">
        <f t="shared" si="12"/>
        <v>0</v>
      </c>
      <c r="U232" s="167" t="s">
        <v>7464</v>
      </c>
      <c r="W232" s="21"/>
      <c r="X232" s="21"/>
      <c r="Y232" s="21"/>
    </row>
    <row r="233" spans="1:25" x14ac:dyDescent="0.25">
      <c r="A233" s="168" t="s">
        <v>7104</v>
      </c>
      <c r="B233" s="169" t="s">
        <v>7743</v>
      </c>
      <c r="C233" s="168" t="s">
        <v>7744</v>
      </c>
      <c r="D233" s="170">
        <v>530</v>
      </c>
      <c r="E233" s="171">
        <v>6031127.9298</v>
      </c>
      <c r="F233" s="216">
        <f t="shared" si="10"/>
        <v>11379.48666</v>
      </c>
      <c r="G233" s="224"/>
      <c r="H233" s="218" t="s">
        <v>7462</v>
      </c>
      <c r="I233" s="120" t="s">
        <v>7397</v>
      </c>
      <c r="J233" s="120" t="s">
        <v>7463</v>
      </c>
      <c r="K233" s="172">
        <v>0</v>
      </c>
      <c r="L233" s="172">
        <v>0</v>
      </c>
      <c r="M233" s="173">
        <f t="shared" si="11"/>
        <v>0</v>
      </c>
      <c r="O233" s="73">
        <v>530</v>
      </c>
      <c r="P233" s="73">
        <v>6031127.9298</v>
      </c>
      <c r="Q233" s="73">
        <v>530</v>
      </c>
      <c r="R233" s="73">
        <v>6031127.9298</v>
      </c>
      <c r="S233" s="73">
        <f t="shared" si="12"/>
        <v>0</v>
      </c>
      <c r="T233" s="73">
        <f t="shared" si="12"/>
        <v>0</v>
      </c>
      <c r="U233" s="167" t="s">
        <v>7467</v>
      </c>
      <c r="W233" s="21"/>
      <c r="X233" s="21"/>
      <c r="Y233" s="21"/>
    </row>
    <row r="234" spans="1:25" x14ac:dyDescent="0.25">
      <c r="A234" s="168" t="s">
        <v>7104</v>
      </c>
      <c r="B234" s="169" t="s">
        <v>7745</v>
      </c>
      <c r="C234" s="168" t="s">
        <v>7746</v>
      </c>
      <c r="D234" s="170">
        <v>901</v>
      </c>
      <c r="E234" s="171">
        <v>10173011.429798998</v>
      </c>
      <c r="F234" s="216">
        <f t="shared" si="10"/>
        <v>11290.800698999998</v>
      </c>
      <c r="G234" s="224"/>
      <c r="H234" s="218" t="s">
        <v>7462</v>
      </c>
      <c r="I234" s="120" t="s">
        <v>7397</v>
      </c>
      <c r="J234" s="120" t="s">
        <v>7463</v>
      </c>
      <c r="K234" s="172"/>
      <c r="L234" s="172"/>
      <c r="M234" s="173">
        <f t="shared" si="11"/>
        <v>0</v>
      </c>
      <c r="O234" s="73">
        <v>901</v>
      </c>
      <c r="P234" s="73">
        <v>10173011.429798998</v>
      </c>
      <c r="Q234" s="73">
        <v>901</v>
      </c>
      <c r="R234" s="73">
        <v>10173011.429798998</v>
      </c>
      <c r="S234" s="73">
        <f t="shared" si="12"/>
        <v>0</v>
      </c>
      <c r="T234" s="73">
        <f t="shared" si="12"/>
        <v>0</v>
      </c>
      <c r="U234" s="167" t="s">
        <v>7467</v>
      </c>
      <c r="W234" s="21"/>
      <c r="X234" s="21"/>
      <c r="Y234" s="21"/>
    </row>
    <row r="235" spans="1:25" x14ac:dyDescent="0.25">
      <c r="A235" s="175" t="s">
        <v>7104</v>
      </c>
      <c r="B235" s="176" t="s">
        <v>7183</v>
      </c>
      <c r="C235" s="168" t="s">
        <v>7184</v>
      </c>
      <c r="D235" s="177">
        <v>10070</v>
      </c>
      <c r="E235" s="178">
        <v>113310071.77408998</v>
      </c>
      <c r="F235" s="216">
        <f t="shared" si="10"/>
        <v>11252.241486999998</v>
      </c>
      <c r="G235" s="224"/>
      <c r="H235" s="218" t="s">
        <v>7462</v>
      </c>
      <c r="I235" s="179" t="s">
        <v>7381</v>
      </c>
      <c r="J235" s="120" t="s">
        <v>7480</v>
      </c>
      <c r="K235" s="73">
        <f>+D235</f>
        <v>10070</v>
      </c>
      <c r="L235" s="73">
        <f>+E235</f>
        <v>113310071.77408998</v>
      </c>
      <c r="M235" s="180">
        <f t="shared" si="11"/>
        <v>1</v>
      </c>
      <c r="O235" s="73">
        <v>10070</v>
      </c>
      <c r="P235" s="73">
        <v>113310071.77408998</v>
      </c>
      <c r="Q235" s="73">
        <v>0</v>
      </c>
      <c r="R235" s="73">
        <v>0</v>
      </c>
      <c r="S235" s="73">
        <f t="shared" si="12"/>
        <v>0</v>
      </c>
      <c r="T235" s="73">
        <f t="shared" si="12"/>
        <v>0</v>
      </c>
      <c r="U235" s="167" t="s">
        <v>7481</v>
      </c>
      <c r="W235" s="21"/>
      <c r="X235" s="21"/>
      <c r="Y235" s="21"/>
    </row>
    <row r="236" spans="1:25" x14ac:dyDescent="0.25">
      <c r="A236" s="175" t="s">
        <v>7104</v>
      </c>
      <c r="B236" s="176" t="s">
        <v>7189</v>
      </c>
      <c r="C236" s="168" t="s">
        <v>7190</v>
      </c>
      <c r="D236" s="177">
        <v>18390</v>
      </c>
      <c r="E236" s="178">
        <v>205466741.45286</v>
      </c>
      <c r="F236" s="216">
        <f t="shared" si="10"/>
        <v>11172.742874</v>
      </c>
      <c r="G236" s="224"/>
      <c r="H236" s="218" t="s">
        <v>7462</v>
      </c>
      <c r="I236" s="179" t="s">
        <v>7381</v>
      </c>
      <c r="J236" s="120" t="s">
        <v>7480</v>
      </c>
      <c r="K236" s="73">
        <f>+D236</f>
        <v>18390</v>
      </c>
      <c r="L236" s="73">
        <f>+E236</f>
        <v>205466741.45286</v>
      </c>
      <c r="M236" s="180">
        <f t="shared" si="11"/>
        <v>1</v>
      </c>
      <c r="O236" s="73">
        <v>18390</v>
      </c>
      <c r="P236" s="73">
        <v>205466741.45286</v>
      </c>
      <c r="Q236" s="73">
        <v>0</v>
      </c>
      <c r="R236" s="73">
        <v>0</v>
      </c>
      <c r="S236" s="73">
        <f t="shared" si="12"/>
        <v>0</v>
      </c>
      <c r="T236" s="73">
        <f t="shared" si="12"/>
        <v>0</v>
      </c>
      <c r="U236" s="167" t="s">
        <v>7481</v>
      </c>
      <c r="W236" s="21"/>
      <c r="X236" s="21"/>
      <c r="Y236" s="21"/>
    </row>
    <row r="237" spans="1:25" x14ac:dyDescent="0.25">
      <c r="A237" s="168" t="s">
        <v>7104</v>
      </c>
      <c r="B237" s="169" t="s">
        <v>7747</v>
      </c>
      <c r="C237" s="168" t="s">
        <v>7748</v>
      </c>
      <c r="D237" s="170">
        <v>960.99999999999989</v>
      </c>
      <c r="E237" s="171">
        <v>10338865.341377662</v>
      </c>
      <c r="F237" s="216">
        <f t="shared" si="10"/>
        <v>10758.444684055841</v>
      </c>
      <c r="G237" s="224"/>
      <c r="H237" s="218" t="s">
        <v>7462</v>
      </c>
      <c r="I237" s="120" t="s">
        <v>7397</v>
      </c>
      <c r="J237" s="120" t="s">
        <v>7463</v>
      </c>
      <c r="K237" s="172">
        <v>0</v>
      </c>
      <c r="L237" s="172">
        <v>0</v>
      </c>
      <c r="M237" s="173">
        <f t="shared" si="11"/>
        <v>0</v>
      </c>
      <c r="O237" s="73">
        <v>2722</v>
      </c>
      <c r="P237" s="73">
        <v>29284486.43</v>
      </c>
      <c r="Q237" s="73">
        <v>2722</v>
      </c>
      <c r="R237" s="73">
        <v>29284486.43</v>
      </c>
      <c r="S237" s="73">
        <f t="shared" si="12"/>
        <v>0</v>
      </c>
      <c r="T237" s="73">
        <f t="shared" si="12"/>
        <v>0</v>
      </c>
      <c r="U237" s="167" t="s">
        <v>7513</v>
      </c>
      <c r="W237" s="21"/>
      <c r="X237" s="21"/>
      <c r="Y237" s="21"/>
    </row>
    <row r="238" spans="1:25" x14ac:dyDescent="0.25">
      <c r="A238" s="168" t="s">
        <v>7104</v>
      </c>
      <c r="B238" s="169" t="s">
        <v>7749</v>
      </c>
      <c r="C238" s="168" t="s">
        <v>7750</v>
      </c>
      <c r="D238" s="170">
        <v>1530</v>
      </c>
      <c r="E238" s="171">
        <v>16327618.398359999</v>
      </c>
      <c r="F238" s="216">
        <f t="shared" si="10"/>
        <v>10671.646011999999</v>
      </c>
      <c r="G238" s="224"/>
      <c r="H238" s="218" t="s">
        <v>7462</v>
      </c>
      <c r="I238" s="174" t="s">
        <v>7470</v>
      </c>
      <c r="J238" s="120" t="s">
        <v>7471</v>
      </c>
      <c r="K238" s="73">
        <v>0</v>
      </c>
      <c r="L238" s="73">
        <v>0</v>
      </c>
      <c r="M238" s="173">
        <f t="shared" si="11"/>
        <v>0</v>
      </c>
      <c r="O238" s="73">
        <v>1530</v>
      </c>
      <c r="P238" s="73">
        <v>16327618.398359999</v>
      </c>
      <c r="Q238" s="73">
        <v>1530</v>
      </c>
      <c r="R238" s="73">
        <v>16327618.398359999</v>
      </c>
      <c r="S238" s="73">
        <f t="shared" si="12"/>
        <v>0</v>
      </c>
      <c r="T238" s="73">
        <f t="shared" si="12"/>
        <v>0</v>
      </c>
      <c r="U238" s="167" t="s">
        <v>7467</v>
      </c>
      <c r="W238" s="21"/>
      <c r="X238" s="21"/>
      <c r="Y238" s="21"/>
    </row>
    <row r="239" spans="1:25" x14ac:dyDescent="0.25">
      <c r="A239" s="168" t="s">
        <v>7104</v>
      </c>
      <c r="B239" s="169" t="s">
        <v>7751</v>
      </c>
      <c r="C239" s="168" t="s">
        <v>7752</v>
      </c>
      <c r="D239" s="170">
        <v>19563</v>
      </c>
      <c r="E239" s="171">
        <v>207948034.27614</v>
      </c>
      <c r="F239" s="216">
        <f t="shared" si="10"/>
        <v>10629.65978</v>
      </c>
      <c r="G239" s="224"/>
      <c r="H239" s="218" t="s">
        <v>7462</v>
      </c>
      <c r="I239" s="120" t="s">
        <v>7397</v>
      </c>
      <c r="J239" s="120" t="s">
        <v>7463</v>
      </c>
      <c r="K239" s="172">
        <v>0</v>
      </c>
      <c r="L239" s="172">
        <v>0</v>
      </c>
      <c r="M239" s="173">
        <f t="shared" si="11"/>
        <v>0</v>
      </c>
      <c r="O239" s="73">
        <v>19563</v>
      </c>
      <c r="P239" s="73">
        <v>207948034.27614</v>
      </c>
      <c r="Q239" s="73">
        <v>19563</v>
      </c>
      <c r="R239" s="73">
        <v>207948034.27614</v>
      </c>
      <c r="S239" s="73">
        <f t="shared" si="12"/>
        <v>0</v>
      </c>
      <c r="T239" s="73">
        <f t="shared" si="12"/>
        <v>0</v>
      </c>
      <c r="U239" s="167" t="s">
        <v>7467</v>
      </c>
      <c r="W239" s="21"/>
      <c r="X239" s="21"/>
      <c r="Y239" s="21"/>
    </row>
    <row r="240" spans="1:25" x14ac:dyDescent="0.25">
      <c r="A240" s="168" t="s">
        <v>7104</v>
      </c>
      <c r="B240" s="169" t="s">
        <v>7753</v>
      </c>
      <c r="C240" s="168" t="s">
        <v>7754</v>
      </c>
      <c r="D240" s="170">
        <v>2428</v>
      </c>
      <c r="E240" s="171">
        <v>24405193.735054519</v>
      </c>
      <c r="F240" s="216">
        <f t="shared" si="10"/>
        <v>10051.562493844531</v>
      </c>
      <c r="G240" s="224"/>
      <c r="H240" s="218" t="s">
        <v>7462</v>
      </c>
      <c r="I240" s="120" t="s">
        <v>7397</v>
      </c>
      <c r="J240" s="120" t="s">
        <v>7463</v>
      </c>
      <c r="K240" s="172">
        <v>0</v>
      </c>
      <c r="L240" s="172">
        <v>0</v>
      </c>
      <c r="M240" s="173">
        <f t="shared" si="11"/>
        <v>0</v>
      </c>
      <c r="O240" s="73">
        <v>2843</v>
      </c>
      <c r="P240" s="73">
        <v>28576592.170000002</v>
      </c>
      <c r="Q240" s="73">
        <v>2843</v>
      </c>
      <c r="R240" s="73">
        <v>28576592.170000002</v>
      </c>
      <c r="S240" s="73">
        <f t="shared" si="12"/>
        <v>0</v>
      </c>
      <c r="T240" s="73">
        <f t="shared" si="12"/>
        <v>0</v>
      </c>
      <c r="U240" s="167" t="s">
        <v>7464</v>
      </c>
      <c r="W240" s="21"/>
      <c r="X240" s="21"/>
      <c r="Y240" s="21"/>
    </row>
    <row r="241" spans="1:25" x14ac:dyDescent="0.25">
      <c r="A241" s="175" t="s">
        <v>7104</v>
      </c>
      <c r="B241" s="176" t="s">
        <v>7185</v>
      </c>
      <c r="C241" s="168" t="s">
        <v>7186</v>
      </c>
      <c r="D241" s="177">
        <v>14399</v>
      </c>
      <c r="E241" s="178">
        <v>141801375.85914299</v>
      </c>
      <c r="F241" s="216">
        <f t="shared" si="10"/>
        <v>9848.0016569999989</v>
      </c>
      <c r="G241" s="224"/>
      <c r="H241" s="218" t="s">
        <v>7462</v>
      </c>
      <c r="I241" s="179" t="s">
        <v>7381</v>
      </c>
      <c r="J241" s="120" t="s">
        <v>7480</v>
      </c>
      <c r="K241" s="73">
        <f>+D241</f>
        <v>14399</v>
      </c>
      <c r="L241" s="73">
        <f>+E241</f>
        <v>141801375.85914299</v>
      </c>
      <c r="M241" s="180">
        <f t="shared" si="11"/>
        <v>1</v>
      </c>
      <c r="O241" s="73">
        <v>14399</v>
      </c>
      <c r="P241" s="73">
        <v>141801375.85914299</v>
      </c>
      <c r="Q241" s="73">
        <v>0</v>
      </c>
      <c r="R241" s="73">
        <v>0</v>
      </c>
      <c r="S241" s="73">
        <f t="shared" si="12"/>
        <v>0</v>
      </c>
      <c r="T241" s="73">
        <f t="shared" si="12"/>
        <v>0</v>
      </c>
      <c r="U241" s="167" t="s">
        <v>7481</v>
      </c>
      <c r="W241" s="21"/>
      <c r="X241" s="21"/>
      <c r="Y241" s="21"/>
    </row>
    <row r="242" spans="1:25" x14ac:dyDescent="0.25">
      <c r="A242" s="175" t="s">
        <v>7104</v>
      </c>
      <c r="B242" s="176" t="s">
        <v>7179</v>
      </c>
      <c r="C242" s="168" t="s">
        <v>7180</v>
      </c>
      <c r="D242" s="177">
        <v>6712</v>
      </c>
      <c r="E242" s="178">
        <v>66037153.147391997</v>
      </c>
      <c r="F242" s="216">
        <f t="shared" si="10"/>
        <v>9838.670016</v>
      </c>
      <c r="G242" s="224"/>
      <c r="H242" s="218" t="s">
        <v>7462</v>
      </c>
      <c r="I242" s="179" t="s">
        <v>7381</v>
      </c>
      <c r="J242" s="120" t="s">
        <v>7480</v>
      </c>
      <c r="K242" s="73">
        <f>+D242</f>
        <v>6712</v>
      </c>
      <c r="L242" s="73">
        <f>+E242</f>
        <v>66037153.147391997</v>
      </c>
      <c r="M242" s="180">
        <f t="shared" si="11"/>
        <v>1</v>
      </c>
      <c r="O242" s="73">
        <v>6712</v>
      </c>
      <c r="P242" s="73">
        <v>66037153.147391997</v>
      </c>
      <c r="Q242" s="73">
        <v>0</v>
      </c>
      <c r="R242" s="73">
        <v>0</v>
      </c>
      <c r="S242" s="73">
        <f t="shared" si="12"/>
        <v>0</v>
      </c>
      <c r="T242" s="73">
        <f t="shared" si="12"/>
        <v>0</v>
      </c>
      <c r="U242" s="167" t="s">
        <v>7481</v>
      </c>
      <c r="W242" s="21"/>
      <c r="X242" s="21"/>
      <c r="Y242" s="21"/>
    </row>
    <row r="243" spans="1:25" x14ac:dyDescent="0.25">
      <c r="A243" s="168" t="s">
        <v>7104</v>
      </c>
      <c r="B243" s="169" t="s">
        <v>7755</v>
      </c>
      <c r="C243" s="168" t="s">
        <v>7756</v>
      </c>
      <c r="D243" s="170">
        <v>4386</v>
      </c>
      <c r="E243" s="171">
        <v>42443615.870771997</v>
      </c>
      <c r="F243" s="216">
        <f t="shared" si="10"/>
        <v>9677.0670019999998</v>
      </c>
      <c r="G243" s="224"/>
      <c r="H243" s="218" t="s">
        <v>7462</v>
      </c>
      <c r="I243" s="120" t="s">
        <v>7397</v>
      </c>
      <c r="J243" s="120" t="s">
        <v>7463</v>
      </c>
      <c r="K243" s="172">
        <v>0</v>
      </c>
      <c r="L243" s="172">
        <v>0</v>
      </c>
      <c r="M243" s="173">
        <f t="shared" si="11"/>
        <v>0</v>
      </c>
      <c r="O243" s="73">
        <v>4386</v>
      </c>
      <c r="P243" s="73">
        <v>42443615.870771997</v>
      </c>
      <c r="Q243" s="73">
        <v>4386</v>
      </c>
      <c r="R243" s="73">
        <v>42443615.870771997</v>
      </c>
      <c r="S243" s="73">
        <f t="shared" si="12"/>
        <v>0</v>
      </c>
      <c r="T243" s="73">
        <f t="shared" si="12"/>
        <v>0</v>
      </c>
      <c r="U243" s="167" t="s">
        <v>7467</v>
      </c>
      <c r="W243" s="21"/>
      <c r="X243" s="21"/>
      <c r="Y243" s="21"/>
    </row>
    <row r="244" spans="1:25" x14ac:dyDescent="0.25">
      <c r="A244" s="168" t="s">
        <v>7104</v>
      </c>
      <c r="B244" s="169" t="s">
        <v>7757</v>
      </c>
      <c r="C244" s="168" t="s">
        <v>7758</v>
      </c>
      <c r="D244" s="170">
        <v>37</v>
      </c>
      <c r="E244" s="171">
        <v>325632.86998600001</v>
      </c>
      <c r="F244" s="216">
        <f t="shared" si="10"/>
        <v>8800.8883779999996</v>
      </c>
      <c r="G244" s="224"/>
      <c r="H244" s="218" t="s">
        <v>7462</v>
      </c>
      <c r="I244" s="120" t="s">
        <v>7397</v>
      </c>
      <c r="J244" s="120" t="s">
        <v>7463</v>
      </c>
      <c r="K244" s="172"/>
      <c r="L244" s="172"/>
      <c r="M244" s="173">
        <f t="shared" si="11"/>
        <v>0</v>
      </c>
      <c r="O244" s="73">
        <v>37</v>
      </c>
      <c r="P244" s="73">
        <v>325632.86998600001</v>
      </c>
      <c r="Q244" s="73">
        <v>37</v>
      </c>
      <c r="R244" s="73">
        <v>325632.86998600001</v>
      </c>
      <c r="S244" s="73">
        <f t="shared" si="12"/>
        <v>0</v>
      </c>
      <c r="T244" s="73">
        <f t="shared" si="12"/>
        <v>0</v>
      </c>
      <c r="U244" s="167" t="s">
        <v>7467</v>
      </c>
      <c r="W244" s="21"/>
      <c r="X244" s="21"/>
      <c r="Y244" s="21"/>
    </row>
    <row r="245" spans="1:25" x14ac:dyDescent="0.25">
      <c r="A245" s="175" t="s">
        <v>7104</v>
      </c>
      <c r="B245" s="176" t="s">
        <v>7231</v>
      </c>
      <c r="C245" s="168" t="s">
        <v>7232</v>
      </c>
      <c r="D245" s="177">
        <v>2712</v>
      </c>
      <c r="E245" s="178">
        <v>23613592.105320003</v>
      </c>
      <c r="F245" s="216">
        <f t="shared" si="10"/>
        <v>8707.0767350000006</v>
      </c>
      <c r="G245" s="224"/>
      <c r="H245" s="218" t="s">
        <v>7462</v>
      </c>
      <c r="I245" s="179" t="s">
        <v>7381</v>
      </c>
      <c r="J245" s="120" t="s">
        <v>7480</v>
      </c>
      <c r="K245" s="73">
        <f>+D245</f>
        <v>2712</v>
      </c>
      <c r="L245" s="73">
        <f>+E245</f>
        <v>23613592.105320003</v>
      </c>
      <c r="M245" s="180">
        <f t="shared" si="11"/>
        <v>1</v>
      </c>
      <c r="O245" s="73">
        <v>2712</v>
      </c>
      <c r="P245" s="73">
        <v>23613592.105320003</v>
      </c>
      <c r="Q245" s="73">
        <v>0</v>
      </c>
      <c r="R245" s="73">
        <v>0</v>
      </c>
      <c r="S245" s="73">
        <f t="shared" si="12"/>
        <v>0</v>
      </c>
      <c r="T245" s="73">
        <f t="shared" si="12"/>
        <v>0</v>
      </c>
      <c r="U245" s="167" t="s">
        <v>7481</v>
      </c>
      <c r="W245" s="21"/>
      <c r="X245" s="21"/>
      <c r="Y245" s="21"/>
    </row>
    <row r="246" spans="1:25" x14ac:dyDescent="0.25">
      <c r="A246" s="175" t="s">
        <v>7104</v>
      </c>
      <c r="B246" s="176" t="s">
        <v>6850</v>
      </c>
      <c r="C246" s="168" t="s">
        <v>6851</v>
      </c>
      <c r="D246" s="177">
        <v>4140</v>
      </c>
      <c r="E246" s="178">
        <v>35894974.671180002</v>
      </c>
      <c r="F246" s="216">
        <f t="shared" si="10"/>
        <v>8670.2837369999997</v>
      </c>
      <c r="G246" s="224"/>
      <c r="H246" s="218" t="s">
        <v>7538</v>
      </c>
      <c r="I246" s="120" t="s">
        <v>7396</v>
      </c>
      <c r="J246" s="120" t="s">
        <v>7480</v>
      </c>
      <c r="K246" s="73">
        <v>4140</v>
      </c>
      <c r="L246" s="73">
        <v>35894974.671180002</v>
      </c>
      <c r="M246" s="180">
        <f t="shared" si="11"/>
        <v>1</v>
      </c>
      <c r="O246" s="73">
        <v>4140</v>
      </c>
      <c r="P246" s="73">
        <v>35894974.671180002</v>
      </c>
      <c r="Q246" s="73">
        <v>0</v>
      </c>
      <c r="R246" s="73">
        <v>0</v>
      </c>
      <c r="S246" s="73">
        <f t="shared" si="12"/>
        <v>0</v>
      </c>
      <c r="T246" s="73">
        <f t="shared" si="12"/>
        <v>0</v>
      </c>
      <c r="U246" s="167" t="s">
        <v>7481</v>
      </c>
      <c r="W246" s="21"/>
      <c r="X246" s="21"/>
      <c r="Y246" s="21"/>
    </row>
    <row r="247" spans="1:25" x14ac:dyDescent="0.25">
      <c r="A247" s="175" t="s">
        <v>7104</v>
      </c>
      <c r="B247" s="176" t="s">
        <v>7169</v>
      </c>
      <c r="C247" s="168" t="s">
        <v>7170</v>
      </c>
      <c r="D247" s="177">
        <v>22720</v>
      </c>
      <c r="E247" s="178">
        <v>196343506.85216001</v>
      </c>
      <c r="F247" s="216">
        <f t="shared" si="10"/>
        <v>8641.8797030000005</v>
      </c>
      <c r="G247" s="224"/>
      <c r="H247" s="218" t="s">
        <v>7462</v>
      </c>
      <c r="I247" s="179" t="s">
        <v>7381</v>
      </c>
      <c r="J247" s="120" t="s">
        <v>7480</v>
      </c>
      <c r="K247" s="73">
        <f>+D247</f>
        <v>22720</v>
      </c>
      <c r="L247" s="73">
        <f>+E247</f>
        <v>196343506.85216001</v>
      </c>
      <c r="M247" s="180">
        <f t="shared" si="11"/>
        <v>1</v>
      </c>
      <c r="O247" s="73">
        <v>22720</v>
      </c>
      <c r="P247" s="73">
        <v>196343506.85216001</v>
      </c>
      <c r="Q247" s="73">
        <v>0</v>
      </c>
      <c r="R247" s="73">
        <v>0</v>
      </c>
      <c r="S247" s="73">
        <f t="shared" si="12"/>
        <v>0</v>
      </c>
      <c r="T247" s="73">
        <f t="shared" si="12"/>
        <v>0</v>
      </c>
      <c r="U247" s="167" t="s">
        <v>7481</v>
      </c>
      <c r="W247" s="21"/>
      <c r="X247" s="21"/>
      <c r="Y247" s="21"/>
    </row>
    <row r="248" spans="1:25" x14ac:dyDescent="0.25">
      <c r="A248" s="175" t="s">
        <v>7104</v>
      </c>
      <c r="B248" s="176" t="s">
        <v>7040</v>
      </c>
      <c r="C248" s="168" t="s">
        <v>7041</v>
      </c>
      <c r="D248" s="177">
        <v>274</v>
      </c>
      <c r="E248" s="178">
        <v>2278835.8199740001</v>
      </c>
      <c r="F248" s="216">
        <f t="shared" si="10"/>
        <v>8316.9190510000008</v>
      </c>
      <c r="G248" s="224"/>
      <c r="H248" s="218" t="s">
        <v>7538</v>
      </c>
      <c r="I248" s="120" t="s">
        <v>7396</v>
      </c>
      <c r="J248" s="120" t="s">
        <v>7480</v>
      </c>
      <c r="K248" s="73">
        <v>274</v>
      </c>
      <c r="L248" s="73">
        <v>2278835.8199740001</v>
      </c>
      <c r="M248" s="180">
        <f t="shared" si="11"/>
        <v>1</v>
      </c>
      <c r="O248" s="73">
        <v>274</v>
      </c>
      <c r="P248" s="73">
        <v>2278835.8199740001</v>
      </c>
      <c r="Q248" s="73">
        <v>0</v>
      </c>
      <c r="R248" s="73">
        <v>0</v>
      </c>
      <c r="S248" s="73">
        <f t="shared" si="12"/>
        <v>0</v>
      </c>
      <c r="T248" s="73">
        <f t="shared" si="12"/>
        <v>0</v>
      </c>
      <c r="U248" s="167" t="s">
        <v>7481</v>
      </c>
      <c r="W248" s="21"/>
      <c r="X248" s="21"/>
      <c r="Y248" s="21"/>
    </row>
    <row r="249" spans="1:25" x14ac:dyDescent="0.25">
      <c r="A249" s="168" t="s">
        <v>7104</v>
      </c>
      <c r="B249" s="169" t="s">
        <v>7759</v>
      </c>
      <c r="C249" s="168" t="s">
        <v>7760</v>
      </c>
      <c r="D249" s="170">
        <v>74</v>
      </c>
      <c r="E249" s="171">
        <v>561461.81097345124</v>
      </c>
      <c r="F249" s="216">
        <f t="shared" si="10"/>
        <v>7587.321769911503</v>
      </c>
      <c r="G249" s="224"/>
      <c r="H249" s="218" t="s">
        <v>7462</v>
      </c>
      <c r="I249" s="120" t="s">
        <v>7397</v>
      </c>
      <c r="J249" s="120" t="s">
        <v>7463</v>
      </c>
      <c r="K249" s="172"/>
      <c r="L249" s="172"/>
      <c r="M249" s="173">
        <f t="shared" si="11"/>
        <v>0</v>
      </c>
      <c r="O249" s="73">
        <v>113</v>
      </c>
      <c r="P249" s="73">
        <v>857367.36</v>
      </c>
      <c r="Q249" s="73">
        <v>113</v>
      </c>
      <c r="R249" s="73">
        <v>857367.36</v>
      </c>
      <c r="S249" s="73">
        <f t="shared" si="12"/>
        <v>0</v>
      </c>
      <c r="T249" s="73">
        <f t="shared" si="12"/>
        <v>0</v>
      </c>
      <c r="U249" s="167" t="s">
        <v>7467</v>
      </c>
      <c r="W249" s="21"/>
      <c r="X249" s="21"/>
      <c r="Y249" s="21"/>
    </row>
    <row r="250" spans="1:25" x14ac:dyDescent="0.25">
      <c r="A250" s="175" t="s">
        <v>7104</v>
      </c>
      <c r="B250" s="176" t="s">
        <v>7233</v>
      </c>
      <c r="C250" s="168" t="s">
        <v>7234</v>
      </c>
      <c r="D250" s="177">
        <v>9088</v>
      </c>
      <c r="E250" s="178">
        <v>68843872.727040008</v>
      </c>
      <c r="F250" s="216">
        <f t="shared" si="10"/>
        <v>7575.2500800000007</v>
      </c>
      <c r="G250" s="224"/>
      <c r="H250" s="218" t="s">
        <v>7462</v>
      </c>
      <c r="I250" s="179" t="s">
        <v>7381</v>
      </c>
      <c r="J250" s="120" t="s">
        <v>7480</v>
      </c>
      <c r="K250" s="73">
        <f>+D250</f>
        <v>9088</v>
      </c>
      <c r="L250" s="73">
        <f>+E250</f>
        <v>68843872.727040008</v>
      </c>
      <c r="M250" s="180">
        <f t="shared" si="11"/>
        <v>1</v>
      </c>
      <c r="O250" s="73">
        <v>9088</v>
      </c>
      <c r="P250" s="73">
        <v>68843872.727040008</v>
      </c>
      <c r="Q250" s="73">
        <v>0</v>
      </c>
      <c r="R250" s="73">
        <v>0</v>
      </c>
      <c r="S250" s="73">
        <f t="shared" si="12"/>
        <v>0</v>
      </c>
      <c r="T250" s="73">
        <f t="shared" si="12"/>
        <v>0</v>
      </c>
      <c r="U250" s="167" t="s">
        <v>7481</v>
      </c>
      <c r="W250" s="21"/>
      <c r="X250" s="21"/>
      <c r="Y250" s="21"/>
    </row>
    <row r="251" spans="1:25" x14ac:dyDescent="0.25">
      <c r="A251" s="175" t="s">
        <v>7104</v>
      </c>
      <c r="B251" s="176" t="s">
        <v>7072</v>
      </c>
      <c r="C251" s="168" t="s">
        <v>7073</v>
      </c>
      <c r="D251" s="177">
        <v>2</v>
      </c>
      <c r="E251" s="178">
        <v>13145.69</v>
      </c>
      <c r="F251" s="216">
        <f t="shared" si="10"/>
        <v>6572.8450000000003</v>
      </c>
      <c r="G251" s="224"/>
      <c r="H251" s="218" t="s">
        <v>7538</v>
      </c>
      <c r="I251" s="120" t="s">
        <v>7386</v>
      </c>
      <c r="J251" s="120" t="s">
        <v>7480</v>
      </c>
      <c r="K251" s="73">
        <v>2</v>
      </c>
      <c r="L251" s="73">
        <v>13145.69</v>
      </c>
      <c r="M251" s="180">
        <f t="shared" si="11"/>
        <v>1</v>
      </c>
      <c r="O251" s="73">
        <v>2</v>
      </c>
      <c r="P251" s="73">
        <v>13145.69</v>
      </c>
      <c r="Q251" s="73">
        <v>0</v>
      </c>
      <c r="R251" s="73">
        <v>0</v>
      </c>
      <c r="S251" s="73">
        <f t="shared" si="12"/>
        <v>0</v>
      </c>
      <c r="T251" s="73">
        <f t="shared" si="12"/>
        <v>0</v>
      </c>
      <c r="U251" s="167" t="s">
        <v>7481</v>
      </c>
      <c r="W251" s="21"/>
      <c r="X251" s="21"/>
      <c r="Y251" s="21"/>
    </row>
    <row r="252" spans="1:25" x14ac:dyDescent="0.25">
      <c r="A252" s="168" t="s">
        <v>7104</v>
      </c>
      <c r="B252" s="169" t="s">
        <v>7761</v>
      </c>
      <c r="C252" s="168" t="s">
        <v>7762</v>
      </c>
      <c r="D252" s="170">
        <v>60</v>
      </c>
      <c r="E252" s="171">
        <v>380479.39850842109</v>
      </c>
      <c r="F252" s="216">
        <f t="shared" si="10"/>
        <v>6341.3233084736848</v>
      </c>
      <c r="G252" s="224"/>
      <c r="H252" s="218" t="s">
        <v>7462</v>
      </c>
      <c r="I252" s="120" t="s">
        <v>7397</v>
      </c>
      <c r="J252" s="120" t="s">
        <v>7463</v>
      </c>
      <c r="K252" s="172"/>
      <c r="L252" s="172"/>
      <c r="M252" s="173">
        <f t="shared" si="11"/>
        <v>0</v>
      </c>
      <c r="O252" s="73">
        <v>133</v>
      </c>
      <c r="P252" s="73">
        <v>843396.00002700009</v>
      </c>
      <c r="Q252" s="73">
        <v>133</v>
      </c>
      <c r="R252" s="73">
        <v>843396.00002700009</v>
      </c>
      <c r="S252" s="73">
        <f t="shared" si="12"/>
        <v>0</v>
      </c>
      <c r="T252" s="73">
        <f t="shared" si="12"/>
        <v>0</v>
      </c>
      <c r="U252" s="167" t="s">
        <v>7467</v>
      </c>
      <c r="W252" s="21"/>
      <c r="X252" s="21"/>
      <c r="Y252" s="21"/>
    </row>
    <row r="253" spans="1:25" x14ac:dyDescent="0.25">
      <c r="A253" s="168" t="s">
        <v>7104</v>
      </c>
      <c r="B253" s="169" t="s">
        <v>7763</v>
      </c>
      <c r="C253" s="168" t="s">
        <v>7764</v>
      </c>
      <c r="D253" s="170">
        <v>59.999999999999993</v>
      </c>
      <c r="E253" s="171">
        <v>359014.24997999996</v>
      </c>
      <c r="F253" s="216">
        <f t="shared" si="10"/>
        <v>5983.5708329999998</v>
      </c>
      <c r="G253" s="224"/>
      <c r="H253" s="218" t="s">
        <v>7462</v>
      </c>
      <c r="I253" s="120" t="s">
        <v>7397</v>
      </c>
      <c r="J253" s="120" t="s">
        <v>7463</v>
      </c>
      <c r="K253" s="172"/>
      <c r="L253" s="172"/>
      <c r="M253" s="173">
        <f t="shared" si="11"/>
        <v>0</v>
      </c>
      <c r="O253" s="73">
        <v>59.999999999999993</v>
      </c>
      <c r="P253" s="73">
        <v>359014.24997999996</v>
      </c>
      <c r="Q253" s="73">
        <v>60</v>
      </c>
      <c r="R253" s="73">
        <v>359014.24997999996</v>
      </c>
      <c r="S253" s="73">
        <f t="shared" si="12"/>
        <v>0</v>
      </c>
      <c r="T253" s="73">
        <f t="shared" si="12"/>
        <v>0</v>
      </c>
      <c r="U253" s="167" t="s">
        <v>7467</v>
      </c>
      <c r="W253" s="21"/>
      <c r="X253" s="21"/>
      <c r="Y253" s="21"/>
    </row>
    <row r="254" spans="1:25" x14ac:dyDescent="0.25">
      <c r="A254" s="168" t="s">
        <v>7104</v>
      </c>
      <c r="B254" s="169" t="s">
        <v>7765</v>
      </c>
      <c r="C254" s="168" t="s">
        <v>7766</v>
      </c>
      <c r="D254" s="170">
        <v>259</v>
      </c>
      <c r="E254" s="171">
        <v>1481959.4600229999</v>
      </c>
      <c r="F254" s="216">
        <f t="shared" si="10"/>
        <v>5721.851197</v>
      </c>
      <c r="G254" s="224"/>
      <c r="H254" s="218" t="s">
        <v>7462</v>
      </c>
      <c r="I254" s="120" t="s">
        <v>7397</v>
      </c>
      <c r="J254" s="120" t="s">
        <v>7463</v>
      </c>
      <c r="K254" s="172"/>
      <c r="L254" s="172"/>
      <c r="M254" s="173">
        <f t="shared" si="11"/>
        <v>0</v>
      </c>
      <c r="O254" s="73">
        <v>259</v>
      </c>
      <c r="P254" s="73">
        <v>1481959.4600229999</v>
      </c>
      <c r="Q254" s="73">
        <v>259</v>
      </c>
      <c r="R254" s="73">
        <v>1481959.4600229999</v>
      </c>
      <c r="S254" s="73">
        <f t="shared" si="12"/>
        <v>0</v>
      </c>
      <c r="T254" s="73">
        <f t="shared" si="12"/>
        <v>0</v>
      </c>
      <c r="U254" s="167" t="s">
        <v>7467</v>
      </c>
      <c r="W254" s="21"/>
      <c r="X254" s="21"/>
      <c r="Y254" s="21"/>
    </row>
    <row r="255" spans="1:25" x14ac:dyDescent="0.25">
      <c r="A255" s="168" t="s">
        <v>7104</v>
      </c>
      <c r="B255" s="169" t="s">
        <v>6980</v>
      </c>
      <c r="C255" s="168" t="s">
        <v>6981</v>
      </c>
      <c r="D255" s="170">
        <v>66</v>
      </c>
      <c r="E255" s="171">
        <v>352172.80592593428</v>
      </c>
      <c r="F255" s="216">
        <f t="shared" si="10"/>
        <v>5335.9516049383983</v>
      </c>
      <c r="G255" s="224"/>
      <c r="H255" s="218" t="s">
        <v>7462</v>
      </c>
      <c r="I255" s="120" t="s">
        <v>7397</v>
      </c>
      <c r="J255" s="120" t="s">
        <v>7463</v>
      </c>
      <c r="K255" s="172"/>
      <c r="L255" s="172"/>
      <c r="M255" s="173">
        <f t="shared" si="11"/>
        <v>0</v>
      </c>
      <c r="O255" s="73">
        <v>66</v>
      </c>
      <c r="P255" s="73">
        <v>352172.80592593428</v>
      </c>
      <c r="Q255" s="73">
        <v>66</v>
      </c>
      <c r="R255" s="73">
        <v>352172.80592593428</v>
      </c>
      <c r="S255" s="73">
        <f t="shared" si="12"/>
        <v>0</v>
      </c>
      <c r="T255" s="73">
        <f t="shared" si="12"/>
        <v>0</v>
      </c>
      <c r="U255" s="167" t="s">
        <v>7464</v>
      </c>
      <c r="W255" s="21"/>
      <c r="X255" s="21"/>
      <c r="Y255" s="21"/>
    </row>
    <row r="256" spans="1:25" x14ac:dyDescent="0.25">
      <c r="A256" s="168" t="s">
        <v>7104</v>
      </c>
      <c r="B256" s="169" t="s">
        <v>7767</v>
      </c>
      <c r="C256" s="168" t="s">
        <v>7768</v>
      </c>
      <c r="D256" s="170">
        <v>342</v>
      </c>
      <c r="E256" s="171">
        <v>1592971.3500299999</v>
      </c>
      <c r="F256" s="216">
        <f t="shared" si="10"/>
        <v>4657.8109649999997</v>
      </c>
      <c r="G256" s="224"/>
      <c r="H256" s="218" t="s">
        <v>7462</v>
      </c>
      <c r="I256" s="120" t="s">
        <v>7397</v>
      </c>
      <c r="J256" s="120" t="s">
        <v>7463</v>
      </c>
      <c r="K256" s="172"/>
      <c r="L256" s="172"/>
      <c r="M256" s="173">
        <f t="shared" si="11"/>
        <v>0</v>
      </c>
      <c r="O256" s="73">
        <v>342</v>
      </c>
      <c r="P256" s="73">
        <v>1592971.3500299999</v>
      </c>
      <c r="Q256" s="73">
        <v>342</v>
      </c>
      <c r="R256" s="73">
        <v>1592971.3500299999</v>
      </c>
      <c r="S256" s="73">
        <f t="shared" si="12"/>
        <v>0</v>
      </c>
      <c r="T256" s="73">
        <f t="shared" si="12"/>
        <v>0</v>
      </c>
      <c r="U256" s="167" t="s">
        <v>7467</v>
      </c>
      <c r="W256" s="21"/>
      <c r="X256" s="21"/>
      <c r="Y256" s="21"/>
    </row>
    <row r="257" spans="1:26" x14ac:dyDescent="0.25">
      <c r="A257" s="175" t="s">
        <v>7104</v>
      </c>
      <c r="B257" s="176" t="s">
        <v>7078</v>
      </c>
      <c r="C257" s="168" t="s">
        <v>7079</v>
      </c>
      <c r="D257" s="177">
        <v>53</v>
      </c>
      <c r="E257" s="178">
        <v>234123.30001500002</v>
      </c>
      <c r="F257" s="216">
        <f t="shared" si="10"/>
        <v>4417.4207550000001</v>
      </c>
      <c r="G257" s="224"/>
      <c r="H257" s="218" t="s">
        <v>7538</v>
      </c>
      <c r="I257" s="120" t="s">
        <v>7386</v>
      </c>
      <c r="J257" s="120" t="s">
        <v>7480</v>
      </c>
      <c r="K257" s="73">
        <v>53</v>
      </c>
      <c r="L257" s="73">
        <v>234123.30001500002</v>
      </c>
      <c r="M257" s="180">
        <f t="shared" si="11"/>
        <v>1</v>
      </c>
      <c r="O257" s="73">
        <v>53</v>
      </c>
      <c r="P257" s="73">
        <v>234123.30001500002</v>
      </c>
      <c r="Q257" s="73">
        <v>0</v>
      </c>
      <c r="R257" s="73">
        <v>0</v>
      </c>
      <c r="S257" s="73">
        <f t="shared" si="12"/>
        <v>0</v>
      </c>
      <c r="T257" s="73">
        <f t="shared" si="12"/>
        <v>0</v>
      </c>
      <c r="U257" s="167" t="s">
        <v>7481</v>
      </c>
      <c r="W257" s="21"/>
      <c r="X257" s="21"/>
      <c r="Y257" s="21"/>
    </row>
    <row r="258" spans="1:26" x14ac:dyDescent="0.25">
      <c r="A258" s="175" t="s">
        <v>7104</v>
      </c>
      <c r="B258" s="176" t="s">
        <v>7167</v>
      </c>
      <c r="C258" s="168" t="s">
        <v>7168</v>
      </c>
      <c r="D258" s="177">
        <v>4325</v>
      </c>
      <c r="E258" s="178">
        <v>18808825.585275002</v>
      </c>
      <c r="F258" s="216">
        <f t="shared" si="10"/>
        <v>4348.8614070000003</v>
      </c>
      <c r="G258" s="224"/>
      <c r="H258" s="218" t="s">
        <v>7462</v>
      </c>
      <c r="I258" s="179" t="s">
        <v>7381</v>
      </c>
      <c r="J258" s="120" t="s">
        <v>7480</v>
      </c>
      <c r="K258" s="73">
        <f>+D258</f>
        <v>4325</v>
      </c>
      <c r="L258" s="73">
        <f>+E258</f>
        <v>18808825.585275002</v>
      </c>
      <c r="M258" s="180">
        <f t="shared" si="11"/>
        <v>1</v>
      </c>
      <c r="O258" s="73">
        <v>4325</v>
      </c>
      <c r="P258" s="73">
        <v>18808825.585275002</v>
      </c>
      <c r="Q258" s="73">
        <v>0</v>
      </c>
      <c r="R258" s="73">
        <v>0</v>
      </c>
      <c r="S258" s="73">
        <f t="shared" si="12"/>
        <v>0</v>
      </c>
      <c r="T258" s="73">
        <f t="shared" si="12"/>
        <v>0</v>
      </c>
      <c r="U258" s="167" t="s">
        <v>7481</v>
      </c>
      <c r="W258" s="21"/>
      <c r="X258" s="21"/>
      <c r="Y258" s="21"/>
    </row>
    <row r="259" spans="1:26" x14ac:dyDescent="0.25">
      <c r="A259" s="175" t="s">
        <v>7104</v>
      </c>
      <c r="B259" s="176" t="s">
        <v>7165</v>
      </c>
      <c r="C259" s="168" t="s">
        <v>7166</v>
      </c>
      <c r="D259" s="177">
        <v>3629</v>
      </c>
      <c r="E259" s="178">
        <v>15617065.810241999</v>
      </c>
      <c r="F259" s="216">
        <f t="shared" si="10"/>
        <v>4303.4074979999996</v>
      </c>
      <c r="G259" s="224"/>
      <c r="H259" s="218" t="s">
        <v>7462</v>
      </c>
      <c r="I259" s="179" t="s">
        <v>7381</v>
      </c>
      <c r="J259" s="120" t="s">
        <v>7480</v>
      </c>
      <c r="K259" s="73">
        <f>+D259</f>
        <v>3629</v>
      </c>
      <c r="L259" s="73">
        <f>+E259</f>
        <v>15617065.810241999</v>
      </c>
      <c r="M259" s="180">
        <f t="shared" si="11"/>
        <v>1</v>
      </c>
      <c r="O259" s="73">
        <v>3629</v>
      </c>
      <c r="P259" s="73">
        <v>15617065.810241999</v>
      </c>
      <c r="Q259" s="73">
        <v>0</v>
      </c>
      <c r="R259" s="73">
        <v>0</v>
      </c>
      <c r="S259" s="73">
        <f t="shared" si="12"/>
        <v>0</v>
      </c>
      <c r="T259" s="73">
        <f t="shared" si="12"/>
        <v>0</v>
      </c>
      <c r="U259" s="167" t="s">
        <v>7481</v>
      </c>
      <c r="W259" s="21"/>
      <c r="X259" s="21"/>
      <c r="Y259" s="21"/>
    </row>
    <row r="260" spans="1:26" x14ac:dyDescent="0.25">
      <c r="A260" s="168" t="s">
        <v>7104</v>
      </c>
      <c r="B260" s="169" t="s">
        <v>7769</v>
      </c>
      <c r="C260" s="168" t="s">
        <v>7770</v>
      </c>
      <c r="D260" s="170">
        <v>12</v>
      </c>
      <c r="E260" s="171">
        <v>45418.541645963931</v>
      </c>
      <c r="F260" s="216">
        <f t="shared" ref="F260:F323" si="13">+E260/D260</f>
        <v>3784.8784704969944</v>
      </c>
      <c r="G260" s="224"/>
      <c r="H260" s="218" t="s">
        <v>7462</v>
      </c>
      <c r="I260" s="120" t="s">
        <v>7397</v>
      </c>
      <c r="J260" s="120" t="s">
        <v>7463</v>
      </c>
      <c r="K260" s="172"/>
      <c r="L260" s="172"/>
      <c r="M260" s="173">
        <f t="shared" ref="M260:M323" si="14">+L260/E260</f>
        <v>0</v>
      </c>
      <c r="O260" s="73">
        <v>12</v>
      </c>
      <c r="P260" s="73">
        <v>45418.541645963931</v>
      </c>
      <c r="Q260" s="73">
        <v>12</v>
      </c>
      <c r="R260" s="73">
        <v>45418.541645963931</v>
      </c>
      <c r="S260" s="73">
        <f t="shared" ref="S260:T323" si="15">O260-K260-Q260</f>
        <v>0</v>
      </c>
      <c r="T260" s="73">
        <f t="shared" si="15"/>
        <v>0</v>
      </c>
      <c r="U260" s="167" t="s">
        <v>7467</v>
      </c>
      <c r="W260" s="21"/>
      <c r="X260" s="21"/>
      <c r="Y260" s="21"/>
    </row>
    <row r="261" spans="1:26" x14ac:dyDescent="0.25">
      <c r="A261" s="168" t="s">
        <v>7104</v>
      </c>
      <c r="B261" s="169" t="s">
        <v>7771</v>
      </c>
      <c r="C261" s="168" t="s">
        <v>7772</v>
      </c>
      <c r="D261" s="170">
        <v>58.999999999999993</v>
      </c>
      <c r="E261" s="171">
        <v>155568.18002600002</v>
      </c>
      <c r="F261" s="216">
        <f t="shared" si="13"/>
        <v>2636.7488140000005</v>
      </c>
      <c r="G261" s="224"/>
      <c r="H261" s="218" t="s">
        <v>7462</v>
      </c>
      <c r="I261" s="120" t="s">
        <v>7397</v>
      </c>
      <c r="J261" s="120" t="s">
        <v>7463</v>
      </c>
      <c r="K261" s="172"/>
      <c r="L261" s="172"/>
      <c r="M261" s="173">
        <f t="shared" si="14"/>
        <v>0</v>
      </c>
      <c r="O261" s="73">
        <v>58.999999999999993</v>
      </c>
      <c r="P261" s="73">
        <v>155568.18002600002</v>
      </c>
      <c r="Q261" s="73">
        <v>59</v>
      </c>
      <c r="R261" s="73">
        <v>155568.18002600002</v>
      </c>
      <c r="S261" s="73">
        <f t="shared" si="15"/>
        <v>0</v>
      </c>
      <c r="T261" s="73">
        <f t="shared" si="15"/>
        <v>0</v>
      </c>
      <c r="U261" s="167" t="s">
        <v>7467</v>
      </c>
      <c r="W261" s="21"/>
      <c r="X261" s="21"/>
      <c r="Y261" s="21"/>
    </row>
    <row r="262" spans="1:26" x14ac:dyDescent="0.25">
      <c r="A262" s="168" t="s">
        <v>7104</v>
      </c>
      <c r="B262" s="169" t="s">
        <v>7773</v>
      </c>
      <c r="C262" s="168" t="s">
        <v>7774</v>
      </c>
      <c r="D262" s="170">
        <v>1979.9999999999998</v>
      </c>
      <c r="E262" s="171">
        <v>4505077.958959044</v>
      </c>
      <c r="F262" s="216">
        <f t="shared" si="13"/>
        <v>2275.2918984641638</v>
      </c>
      <c r="G262" s="224"/>
      <c r="H262" s="218" t="s">
        <v>7462</v>
      </c>
      <c r="I262" s="120" t="s">
        <v>7397</v>
      </c>
      <c r="J262" s="120" t="s">
        <v>7463</v>
      </c>
      <c r="K262" s="172">
        <v>0</v>
      </c>
      <c r="L262" s="172">
        <v>0</v>
      </c>
      <c r="M262" s="173">
        <f t="shared" si="14"/>
        <v>0</v>
      </c>
      <c r="O262" s="73">
        <v>2344</v>
      </c>
      <c r="P262" s="73">
        <v>5333284.21</v>
      </c>
      <c r="Q262" s="73">
        <v>2344</v>
      </c>
      <c r="R262" s="73">
        <v>5333284.21</v>
      </c>
      <c r="S262" s="73">
        <f t="shared" si="15"/>
        <v>0</v>
      </c>
      <c r="T262" s="73">
        <f t="shared" si="15"/>
        <v>0</v>
      </c>
      <c r="U262" s="167" t="s">
        <v>7467</v>
      </c>
      <c r="W262" s="21"/>
      <c r="X262" s="21"/>
      <c r="Y262" s="21"/>
    </row>
    <row r="263" spans="1:26" x14ac:dyDescent="0.25">
      <c r="A263" s="168" t="s">
        <v>7104</v>
      </c>
      <c r="B263" s="169" t="s">
        <v>7775</v>
      </c>
      <c r="C263" s="168" t="s">
        <v>7776</v>
      </c>
      <c r="D263" s="170">
        <v>5834</v>
      </c>
      <c r="E263" s="171">
        <v>9011816.285836</v>
      </c>
      <c r="F263" s="216">
        <f t="shared" si="13"/>
        <v>1544.7062539999999</v>
      </c>
      <c r="G263" s="224"/>
      <c r="H263" s="218" t="s">
        <v>7462</v>
      </c>
      <c r="I263" s="120" t="s">
        <v>7397</v>
      </c>
      <c r="J263" s="120" t="s">
        <v>7463</v>
      </c>
      <c r="K263" s="172">
        <v>0</v>
      </c>
      <c r="L263" s="172">
        <v>0</v>
      </c>
      <c r="M263" s="173">
        <f t="shared" si="14"/>
        <v>0</v>
      </c>
      <c r="O263" s="73">
        <v>5834</v>
      </c>
      <c r="P263" s="73">
        <v>9011816.285836</v>
      </c>
      <c r="Q263" s="73">
        <v>5834</v>
      </c>
      <c r="R263" s="73">
        <v>9011816.285836</v>
      </c>
      <c r="S263" s="73">
        <f t="shared" si="15"/>
        <v>0</v>
      </c>
      <c r="T263" s="73">
        <f t="shared" si="15"/>
        <v>0</v>
      </c>
      <c r="U263" s="167" t="s">
        <v>7467</v>
      </c>
      <c r="W263" s="21"/>
      <c r="X263" s="21"/>
      <c r="Y263" s="21"/>
    </row>
    <row r="264" spans="1:26" x14ac:dyDescent="0.25">
      <c r="A264" s="175" t="s">
        <v>2146</v>
      </c>
      <c r="B264" s="184" t="s">
        <v>7777</v>
      </c>
      <c r="C264" s="185" t="s">
        <v>7778</v>
      </c>
      <c r="D264" s="170">
        <v>1</v>
      </c>
      <c r="E264" s="171">
        <v>210000000</v>
      </c>
      <c r="F264" s="216">
        <f t="shared" si="13"/>
        <v>210000000</v>
      </c>
      <c r="G264" s="224"/>
      <c r="H264" s="218" t="s">
        <v>7462</v>
      </c>
      <c r="I264" s="174" t="s">
        <v>7470</v>
      </c>
      <c r="J264" s="120" t="s">
        <v>7471</v>
      </c>
      <c r="K264" s="73">
        <v>0</v>
      </c>
      <c r="L264" s="73">
        <v>0</v>
      </c>
      <c r="M264" s="180">
        <f t="shared" si="14"/>
        <v>0</v>
      </c>
      <c r="O264" s="73">
        <v>1</v>
      </c>
      <c r="P264" s="73">
        <v>210000000</v>
      </c>
      <c r="Q264" s="73">
        <v>1</v>
      </c>
      <c r="R264" s="73">
        <v>210000000</v>
      </c>
      <c r="S264" s="73">
        <f t="shared" si="15"/>
        <v>0</v>
      </c>
      <c r="T264" s="73">
        <f t="shared" si="15"/>
        <v>0</v>
      </c>
      <c r="U264" s="167" t="s">
        <v>7467</v>
      </c>
      <c r="W264" s="21"/>
      <c r="X264" s="21"/>
      <c r="Y264" s="21"/>
    </row>
    <row r="265" spans="1:26" x14ac:dyDescent="0.25">
      <c r="A265" s="175" t="s">
        <v>2146</v>
      </c>
      <c r="B265" s="184" t="s">
        <v>7779</v>
      </c>
      <c r="C265" s="185" t="s">
        <v>7780</v>
      </c>
      <c r="D265" s="170">
        <v>1</v>
      </c>
      <c r="E265" s="171">
        <v>210000000</v>
      </c>
      <c r="F265" s="216">
        <f t="shared" si="13"/>
        <v>210000000</v>
      </c>
      <c r="G265" s="224"/>
      <c r="H265" s="218" t="s">
        <v>7462</v>
      </c>
      <c r="I265" s="174" t="s">
        <v>7470</v>
      </c>
      <c r="J265" s="120" t="s">
        <v>7471</v>
      </c>
      <c r="K265" s="73"/>
      <c r="L265" s="73"/>
      <c r="M265" s="180">
        <f t="shared" si="14"/>
        <v>0</v>
      </c>
      <c r="O265" s="73">
        <v>1</v>
      </c>
      <c r="P265" s="73">
        <v>210000000</v>
      </c>
      <c r="Q265" s="73">
        <v>1</v>
      </c>
      <c r="R265" s="73">
        <v>210000000</v>
      </c>
      <c r="S265" s="73">
        <f t="shared" si="15"/>
        <v>0</v>
      </c>
      <c r="T265" s="73">
        <f t="shared" si="15"/>
        <v>0</v>
      </c>
      <c r="U265" s="167" t="s">
        <v>7467</v>
      </c>
      <c r="W265" s="21"/>
      <c r="X265" s="21"/>
      <c r="Y265" s="21"/>
    </row>
    <row r="266" spans="1:26" x14ac:dyDescent="0.25">
      <c r="A266" s="175" t="s">
        <v>2146</v>
      </c>
      <c r="B266" s="184" t="s">
        <v>7781</v>
      </c>
      <c r="C266" s="185" t="s">
        <v>7782</v>
      </c>
      <c r="D266" s="170">
        <v>1</v>
      </c>
      <c r="E266" s="171">
        <v>210000000</v>
      </c>
      <c r="F266" s="216">
        <f t="shared" si="13"/>
        <v>210000000</v>
      </c>
      <c r="G266" s="224"/>
      <c r="H266" s="218" t="s">
        <v>7462</v>
      </c>
      <c r="I266" s="174" t="s">
        <v>7470</v>
      </c>
      <c r="J266" s="120" t="s">
        <v>7471</v>
      </c>
      <c r="K266" s="73"/>
      <c r="L266" s="73"/>
      <c r="M266" s="180">
        <f t="shared" si="14"/>
        <v>0</v>
      </c>
      <c r="O266" s="73">
        <v>1</v>
      </c>
      <c r="P266" s="73">
        <v>210000000</v>
      </c>
      <c r="Q266" s="73">
        <v>1</v>
      </c>
      <c r="R266" s="73">
        <v>210000000</v>
      </c>
      <c r="S266" s="73">
        <f t="shared" si="15"/>
        <v>0</v>
      </c>
      <c r="T266" s="73">
        <f t="shared" si="15"/>
        <v>0</v>
      </c>
      <c r="U266" s="167" t="s">
        <v>7467</v>
      </c>
      <c r="W266" s="21"/>
      <c r="X266" s="21"/>
      <c r="Y266" s="21"/>
    </row>
    <row r="267" spans="1:26" x14ac:dyDescent="0.25">
      <c r="A267" s="175" t="s">
        <v>2146</v>
      </c>
      <c r="B267" s="184" t="s">
        <v>7783</v>
      </c>
      <c r="C267" s="185" t="s">
        <v>7784</v>
      </c>
      <c r="D267" s="170">
        <v>1</v>
      </c>
      <c r="E267" s="171">
        <v>39064401</v>
      </c>
      <c r="F267" s="216">
        <f t="shared" si="13"/>
        <v>39064401</v>
      </c>
      <c r="G267" s="224"/>
      <c r="H267" s="218" t="s">
        <v>7462</v>
      </c>
      <c r="I267" s="174" t="s">
        <v>7470</v>
      </c>
      <c r="J267" s="120" t="s">
        <v>7471</v>
      </c>
      <c r="K267" s="73">
        <v>0</v>
      </c>
      <c r="L267" s="73">
        <v>0</v>
      </c>
      <c r="M267" s="180">
        <f t="shared" si="14"/>
        <v>0</v>
      </c>
      <c r="O267" s="73">
        <v>1</v>
      </c>
      <c r="P267" s="73">
        <v>39064401</v>
      </c>
      <c r="Q267" s="73">
        <v>1</v>
      </c>
      <c r="R267" s="73">
        <v>39064401</v>
      </c>
      <c r="S267" s="73">
        <f t="shared" si="15"/>
        <v>0</v>
      </c>
      <c r="T267" s="73">
        <f t="shared" si="15"/>
        <v>0</v>
      </c>
      <c r="U267" s="167" t="s">
        <v>7467</v>
      </c>
      <c r="W267" s="21"/>
      <c r="X267" s="21"/>
      <c r="Y267" s="21"/>
      <c r="Z267" s="21"/>
    </row>
    <row r="268" spans="1:26" x14ac:dyDescent="0.25">
      <c r="A268" s="175" t="s">
        <v>2146</v>
      </c>
      <c r="B268" s="184" t="s">
        <v>7785</v>
      </c>
      <c r="C268" s="185" t="s">
        <v>7786</v>
      </c>
      <c r="D268" s="170">
        <v>2</v>
      </c>
      <c r="E268" s="171">
        <v>74290207</v>
      </c>
      <c r="F268" s="216">
        <f t="shared" si="13"/>
        <v>37145103.5</v>
      </c>
      <c r="G268" s="224"/>
      <c r="H268" s="218" t="s">
        <v>7462</v>
      </c>
      <c r="I268" s="174" t="s">
        <v>7470</v>
      </c>
      <c r="J268" s="120" t="s">
        <v>7471</v>
      </c>
      <c r="K268" s="73"/>
      <c r="L268" s="73"/>
      <c r="M268" s="180">
        <f t="shared" si="14"/>
        <v>0</v>
      </c>
      <c r="O268" s="73">
        <v>2</v>
      </c>
      <c r="P268" s="73">
        <v>74290207</v>
      </c>
      <c r="Q268" s="73">
        <v>2</v>
      </c>
      <c r="R268" s="73">
        <v>74290207</v>
      </c>
      <c r="S268" s="73">
        <f t="shared" si="15"/>
        <v>0</v>
      </c>
      <c r="T268" s="73">
        <f t="shared" si="15"/>
        <v>0</v>
      </c>
      <c r="U268" s="167" t="s">
        <v>7467</v>
      </c>
      <c r="W268" s="21"/>
      <c r="X268" s="21"/>
      <c r="Y268" s="21"/>
    </row>
    <row r="269" spans="1:26" x14ac:dyDescent="0.25">
      <c r="A269" s="175" t="s">
        <v>2146</v>
      </c>
      <c r="B269" s="184" t="s">
        <v>7787</v>
      </c>
      <c r="C269" s="185" t="s">
        <v>7788</v>
      </c>
      <c r="D269" s="170">
        <v>4</v>
      </c>
      <c r="E269" s="171">
        <v>138000000</v>
      </c>
      <c r="F269" s="216">
        <f t="shared" si="13"/>
        <v>34500000</v>
      </c>
      <c r="G269" s="224"/>
      <c r="H269" s="218" t="s">
        <v>7462</v>
      </c>
      <c r="I269" s="174" t="s">
        <v>7470</v>
      </c>
      <c r="J269" s="120" t="s">
        <v>7471</v>
      </c>
      <c r="K269" s="73">
        <v>0</v>
      </c>
      <c r="L269" s="73">
        <v>0</v>
      </c>
      <c r="M269" s="180">
        <f t="shared" si="14"/>
        <v>0</v>
      </c>
      <c r="O269" s="73">
        <v>4</v>
      </c>
      <c r="P269" s="73">
        <v>138000000</v>
      </c>
      <c r="Q269" s="73">
        <v>4</v>
      </c>
      <c r="R269" s="73">
        <v>138000000</v>
      </c>
      <c r="S269" s="73">
        <f t="shared" si="15"/>
        <v>0</v>
      </c>
      <c r="T269" s="73">
        <f t="shared" si="15"/>
        <v>0</v>
      </c>
      <c r="U269" s="167" t="s">
        <v>7467</v>
      </c>
      <c r="W269" s="21"/>
      <c r="X269" s="21"/>
      <c r="Y269" s="21"/>
    </row>
    <row r="270" spans="1:26" x14ac:dyDescent="0.25">
      <c r="A270" s="175" t="s">
        <v>2146</v>
      </c>
      <c r="B270" s="184" t="s">
        <v>7789</v>
      </c>
      <c r="C270" s="185" t="s">
        <v>7790</v>
      </c>
      <c r="D270" s="170">
        <v>1</v>
      </c>
      <c r="E270" s="171">
        <v>28154200</v>
      </c>
      <c r="F270" s="216">
        <f t="shared" si="13"/>
        <v>28154200</v>
      </c>
      <c r="G270" s="224"/>
      <c r="H270" s="218" t="s">
        <v>7462</v>
      </c>
      <c r="I270" s="174" t="s">
        <v>7470</v>
      </c>
      <c r="J270" s="120" t="s">
        <v>7471</v>
      </c>
      <c r="K270" s="73">
        <v>0</v>
      </c>
      <c r="L270" s="73">
        <v>0</v>
      </c>
      <c r="M270" s="180">
        <f t="shared" si="14"/>
        <v>0</v>
      </c>
      <c r="O270" s="73">
        <v>1</v>
      </c>
      <c r="P270" s="73">
        <v>28154200</v>
      </c>
      <c r="Q270" s="73">
        <v>1</v>
      </c>
      <c r="R270" s="73">
        <v>28154200</v>
      </c>
      <c r="S270" s="73">
        <f t="shared" si="15"/>
        <v>0</v>
      </c>
      <c r="T270" s="73">
        <f t="shared" si="15"/>
        <v>0</v>
      </c>
      <c r="U270" s="167" t="s">
        <v>7467</v>
      </c>
      <c r="W270" s="21"/>
      <c r="X270" s="21"/>
      <c r="Y270" s="21"/>
    </row>
    <row r="271" spans="1:26" x14ac:dyDescent="0.25">
      <c r="A271" s="175" t="s">
        <v>2146</v>
      </c>
      <c r="B271" s="184" t="s">
        <v>7791</v>
      </c>
      <c r="C271" s="185" t="s">
        <v>7792</v>
      </c>
      <c r="D271" s="170">
        <v>1</v>
      </c>
      <c r="E271" s="171">
        <v>24000000</v>
      </c>
      <c r="F271" s="216">
        <f t="shared" si="13"/>
        <v>24000000</v>
      </c>
      <c r="G271" s="224"/>
      <c r="H271" s="218" t="s">
        <v>7462</v>
      </c>
      <c r="I271" s="174" t="s">
        <v>7470</v>
      </c>
      <c r="J271" s="120" t="s">
        <v>7471</v>
      </c>
      <c r="K271" s="73">
        <v>0</v>
      </c>
      <c r="L271" s="73">
        <v>0</v>
      </c>
      <c r="M271" s="180">
        <f t="shared" si="14"/>
        <v>0</v>
      </c>
      <c r="O271" s="73">
        <v>1</v>
      </c>
      <c r="P271" s="73">
        <v>24000000</v>
      </c>
      <c r="Q271" s="73">
        <v>1</v>
      </c>
      <c r="R271" s="73">
        <v>24000000</v>
      </c>
      <c r="S271" s="73">
        <f t="shared" si="15"/>
        <v>0</v>
      </c>
      <c r="T271" s="73">
        <f t="shared" si="15"/>
        <v>0</v>
      </c>
      <c r="U271" s="167" t="s">
        <v>7467</v>
      </c>
      <c r="W271" s="21"/>
      <c r="X271" s="21"/>
      <c r="Y271" s="21"/>
    </row>
    <row r="272" spans="1:26" x14ac:dyDescent="0.25">
      <c r="A272" s="175" t="s">
        <v>2146</v>
      </c>
      <c r="B272" s="184" t="s">
        <v>7793</v>
      </c>
      <c r="C272" s="185" t="s">
        <v>7794</v>
      </c>
      <c r="D272" s="170">
        <v>1</v>
      </c>
      <c r="E272" s="171">
        <v>24000000</v>
      </c>
      <c r="F272" s="216">
        <f t="shared" si="13"/>
        <v>24000000</v>
      </c>
      <c r="G272" s="224"/>
      <c r="H272" s="218" t="s">
        <v>7462</v>
      </c>
      <c r="I272" s="174" t="s">
        <v>7470</v>
      </c>
      <c r="J272" s="120" t="s">
        <v>7471</v>
      </c>
      <c r="K272" s="73">
        <v>0</v>
      </c>
      <c r="L272" s="73">
        <v>0</v>
      </c>
      <c r="M272" s="180">
        <f t="shared" si="14"/>
        <v>0</v>
      </c>
      <c r="O272" s="73">
        <v>1</v>
      </c>
      <c r="P272" s="73">
        <v>24000000</v>
      </c>
      <c r="Q272" s="73">
        <v>1</v>
      </c>
      <c r="R272" s="73">
        <v>24000000</v>
      </c>
      <c r="S272" s="73">
        <f t="shared" si="15"/>
        <v>0</v>
      </c>
      <c r="T272" s="73">
        <f t="shared" si="15"/>
        <v>0</v>
      </c>
      <c r="U272" s="167" t="s">
        <v>7467</v>
      </c>
      <c r="W272" s="21"/>
      <c r="X272" s="21"/>
      <c r="Y272" s="21"/>
    </row>
    <row r="273" spans="1:26" x14ac:dyDescent="0.25">
      <c r="A273" s="175" t="s">
        <v>2146</v>
      </c>
      <c r="B273" s="184" t="s">
        <v>7795</v>
      </c>
      <c r="C273" s="185" t="s">
        <v>7796</v>
      </c>
      <c r="D273" s="170">
        <v>1</v>
      </c>
      <c r="E273" s="171">
        <v>21460597</v>
      </c>
      <c r="F273" s="216">
        <f t="shared" si="13"/>
        <v>21460597</v>
      </c>
      <c r="G273" s="224"/>
      <c r="H273" s="218" t="s">
        <v>7462</v>
      </c>
      <c r="I273" s="174" t="s">
        <v>7470</v>
      </c>
      <c r="J273" s="120" t="s">
        <v>7471</v>
      </c>
      <c r="K273" s="73">
        <v>0</v>
      </c>
      <c r="L273" s="73">
        <v>0</v>
      </c>
      <c r="M273" s="180">
        <f t="shared" si="14"/>
        <v>0</v>
      </c>
      <c r="O273" s="73">
        <v>1</v>
      </c>
      <c r="P273" s="73">
        <v>21460597</v>
      </c>
      <c r="Q273" s="73">
        <v>1</v>
      </c>
      <c r="R273" s="73">
        <v>21460597</v>
      </c>
      <c r="S273" s="73">
        <f t="shared" si="15"/>
        <v>0</v>
      </c>
      <c r="T273" s="73">
        <f t="shared" si="15"/>
        <v>0</v>
      </c>
      <c r="U273" s="167" t="s">
        <v>7467</v>
      </c>
      <c r="W273" s="21"/>
      <c r="X273" s="21"/>
      <c r="Y273" s="21"/>
      <c r="Z273" s="21"/>
    </row>
    <row r="274" spans="1:26" x14ac:dyDescent="0.25">
      <c r="A274" s="175" t="s">
        <v>2146</v>
      </c>
      <c r="B274" s="184" t="s">
        <v>7797</v>
      </c>
      <c r="C274" s="185" t="s">
        <v>7798</v>
      </c>
      <c r="D274" s="170">
        <v>1</v>
      </c>
      <c r="E274" s="171">
        <v>20000000</v>
      </c>
      <c r="F274" s="216">
        <f t="shared" si="13"/>
        <v>20000000</v>
      </c>
      <c r="G274" s="224"/>
      <c r="H274" s="218" t="s">
        <v>7462</v>
      </c>
      <c r="I274" s="174" t="s">
        <v>7470</v>
      </c>
      <c r="J274" s="120" t="s">
        <v>7471</v>
      </c>
      <c r="K274" s="73">
        <v>0</v>
      </c>
      <c r="L274" s="73">
        <v>0</v>
      </c>
      <c r="M274" s="180">
        <f t="shared" si="14"/>
        <v>0</v>
      </c>
      <c r="O274" s="73">
        <v>1</v>
      </c>
      <c r="P274" s="73">
        <v>20000000</v>
      </c>
      <c r="Q274" s="73">
        <v>1</v>
      </c>
      <c r="R274" s="73">
        <v>20000000</v>
      </c>
      <c r="S274" s="73">
        <f t="shared" si="15"/>
        <v>0</v>
      </c>
      <c r="T274" s="73">
        <f t="shared" si="15"/>
        <v>0</v>
      </c>
      <c r="U274" s="167" t="s">
        <v>7467</v>
      </c>
      <c r="W274" s="21"/>
      <c r="X274" s="21"/>
      <c r="Y274" s="21"/>
    </row>
    <row r="275" spans="1:26" x14ac:dyDescent="0.25">
      <c r="A275" s="175" t="s">
        <v>2146</v>
      </c>
      <c r="B275" s="184" t="s">
        <v>7799</v>
      </c>
      <c r="C275" s="185" t="s">
        <v>7800</v>
      </c>
      <c r="D275" s="170">
        <v>7</v>
      </c>
      <c r="E275" s="171">
        <v>140000000</v>
      </c>
      <c r="F275" s="216">
        <f t="shared" si="13"/>
        <v>20000000</v>
      </c>
      <c r="G275" s="224"/>
      <c r="H275" s="218" t="s">
        <v>7462</v>
      </c>
      <c r="I275" s="174" t="s">
        <v>7470</v>
      </c>
      <c r="J275" s="120" t="s">
        <v>7471</v>
      </c>
      <c r="K275" s="73">
        <v>0</v>
      </c>
      <c r="L275" s="73">
        <v>0</v>
      </c>
      <c r="M275" s="180">
        <f t="shared" si="14"/>
        <v>0</v>
      </c>
      <c r="O275" s="73">
        <v>7</v>
      </c>
      <c r="P275" s="73">
        <v>140000000</v>
      </c>
      <c r="Q275" s="73">
        <v>7</v>
      </c>
      <c r="R275" s="73">
        <v>140000000</v>
      </c>
      <c r="S275" s="73">
        <f t="shared" si="15"/>
        <v>0</v>
      </c>
      <c r="T275" s="73">
        <f t="shared" si="15"/>
        <v>0</v>
      </c>
      <c r="U275" s="167" t="s">
        <v>7467</v>
      </c>
      <c r="W275" s="21"/>
      <c r="X275" s="21"/>
      <c r="Y275" s="21"/>
    </row>
    <row r="276" spans="1:26" x14ac:dyDescent="0.25">
      <c r="A276" s="175" t="s">
        <v>2146</v>
      </c>
      <c r="B276" s="184" t="s">
        <v>7801</v>
      </c>
      <c r="C276" s="185" t="s">
        <v>7802</v>
      </c>
      <c r="D276" s="170">
        <v>1</v>
      </c>
      <c r="E276" s="171">
        <v>17000000</v>
      </c>
      <c r="F276" s="216">
        <f t="shared" si="13"/>
        <v>17000000</v>
      </c>
      <c r="G276" s="224"/>
      <c r="H276" s="218" t="s">
        <v>7462</v>
      </c>
      <c r="I276" s="120" t="s">
        <v>7379</v>
      </c>
      <c r="J276" s="120"/>
      <c r="K276" s="73"/>
      <c r="L276" s="73"/>
      <c r="M276" s="180">
        <f t="shared" si="14"/>
        <v>0</v>
      </c>
      <c r="O276" s="73">
        <v>1</v>
      </c>
      <c r="P276" s="73">
        <v>17000000</v>
      </c>
      <c r="Q276" s="73">
        <v>1</v>
      </c>
      <c r="R276" s="73">
        <v>17000000</v>
      </c>
      <c r="S276" s="73">
        <f t="shared" si="15"/>
        <v>0</v>
      </c>
      <c r="T276" s="73">
        <f t="shared" si="15"/>
        <v>0</v>
      </c>
      <c r="U276" s="167" t="s">
        <v>7467</v>
      </c>
      <c r="W276" s="21"/>
      <c r="X276" s="21"/>
      <c r="Y276" s="21"/>
    </row>
    <row r="277" spans="1:26" x14ac:dyDescent="0.25">
      <c r="A277" s="175" t="s">
        <v>2146</v>
      </c>
      <c r="B277" s="184" t="s">
        <v>7803</v>
      </c>
      <c r="C277" s="185" t="s">
        <v>7804</v>
      </c>
      <c r="D277" s="170">
        <v>4</v>
      </c>
      <c r="E277" s="171">
        <v>54000000</v>
      </c>
      <c r="F277" s="216">
        <f t="shared" si="13"/>
        <v>13500000</v>
      </c>
      <c r="G277" s="224"/>
      <c r="H277" s="218" t="s">
        <v>7462</v>
      </c>
      <c r="I277" s="120" t="s">
        <v>7379</v>
      </c>
      <c r="J277" s="120"/>
      <c r="K277" s="73"/>
      <c r="L277" s="73"/>
      <c r="M277" s="180">
        <f t="shared" si="14"/>
        <v>0</v>
      </c>
      <c r="O277" s="73">
        <v>4</v>
      </c>
      <c r="P277" s="73">
        <v>54000000</v>
      </c>
      <c r="Q277" s="73">
        <v>4</v>
      </c>
      <c r="R277" s="73">
        <v>54000000</v>
      </c>
      <c r="S277" s="73">
        <f t="shared" si="15"/>
        <v>0</v>
      </c>
      <c r="T277" s="73">
        <f t="shared" si="15"/>
        <v>0</v>
      </c>
      <c r="U277" s="167" t="s">
        <v>7467</v>
      </c>
      <c r="W277" s="21"/>
      <c r="X277" s="21"/>
      <c r="Y277" s="21"/>
    </row>
    <row r="278" spans="1:26" x14ac:dyDescent="0.25">
      <c r="A278" s="175" t="s">
        <v>2146</v>
      </c>
      <c r="B278" s="184" t="s">
        <v>7805</v>
      </c>
      <c r="C278" s="185" t="s">
        <v>7806</v>
      </c>
      <c r="D278" s="170">
        <v>2</v>
      </c>
      <c r="E278" s="171">
        <v>23416600</v>
      </c>
      <c r="F278" s="216">
        <f t="shared" si="13"/>
        <v>11708300</v>
      </c>
      <c r="G278" s="224"/>
      <c r="H278" s="218" t="s">
        <v>7462</v>
      </c>
      <c r="I278" s="120" t="s">
        <v>7807</v>
      </c>
      <c r="J278" s="120"/>
      <c r="K278" s="73">
        <v>0</v>
      </c>
      <c r="L278" s="73">
        <v>0</v>
      </c>
      <c r="M278" s="180">
        <f t="shared" si="14"/>
        <v>0</v>
      </c>
      <c r="O278" s="73">
        <v>2</v>
      </c>
      <c r="P278" s="73">
        <v>23416600</v>
      </c>
      <c r="Q278" s="73">
        <v>2</v>
      </c>
      <c r="R278" s="73">
        <v>23416600</v>
      </c>
      <c r="S278" s="73">
        <f t="shared" si="15"/>
        <v>0</v>
      </c>
      <c r="T278" s="73">
        <f t="shared" si="15"/>
        <v>0</v>
      </c>
      <c r="U278" s="167" t="s">
        <v>7467</v>
      </c>
      <c r="W278" s="21"/>
      <c r="X278" s="21"/>
      <c r="Y278" s="21"/>
    </row>
    <row r="279" spans="1:26" x14ac:dyDescent="0.25">
      <c r="A279" s="175" t="s">
        <v>2146</v>
      </c>
      <c r="B279" s="184" t="s">
        <v>7808</v>
      </c>
      <c r="C279" s="185" t="s">
        <v>7809</v>
      </c>
      <c r="D279" s="170">
        <v>2</v>
      </c>
      <c r="E279" s="171">
        <v>19399200</v>
      </c>
      <c r="F279" s="216">
        <f t="shared" si="13"/>
        <v>9699600</v>
      </c>
      <c r="G279" s="224"/>
      <c r="H279" s="218" t="s">
        <v>7462</v>
      </c>
      <c r="I279" s="120" t="s">
        <v>7807</v>
      </c>
      <c r="J279" s="120"/>
      <c r="K279" s="73">
        <v>0</v>
      </c>
      <c r="L279" s="73">
        <v>0</v>
      </c>
      <c r="M279" s="180">
        <f t="shared" si="14"/>
        <v>0</v>
      </c>
      <c r="O279" s="73">
        <v>2</v>
      </c>
      <c r="P279" s="73">
        <v>19399200</v>
      </c>
      <c r="Q279" s="73">
        <v>2</v>
      </c>
      <c r="R279" s="73">
        <v>19399200</v>
      </c>
      <c r="S279" s="73">
        <f t="shared" si="15"/>
        <v>0</v>
      </c>
      <c r="T279" s="73">
        <f t="shared" si="15"/>
        <v>0</v>
      </c>
      <c r="U279" s="167" t="s">
        <v>7467</v>
      </c>
      <c r="W279" s="21"/>
      <c r="X279" s="21"/>
      <c r="Y279" s="21"/>
    </row>
    <row r="280" spans="1:26" x14ac:dyDescent="0.25">
      <c r="A280" s="175" t="s">
        <v>2146</v>
      </c>
      <c r="B280" s="184" t="s">
        <v>7810</v>
      </c>
      <c r="C280" s="185" t="s">
        <v>7811</v>
      </c>
      <c r="D280" s="170">
        <v>1</v>
      </c>
      <c r="E280" s="171">
        <v>9556500</v>
      </c>
      <c r="F280" s="216">
        <f t="shared" si="13"/>
        <v>9556500</v>
      </c>
      <c r="G280" s="224"/>
      <c r="H280" s="218" t="s">
        <v>7462</v>
      </c>
      <c r="I280" s="120" t="s">
        <v>7807</v>
      </c>
      <c r="J280" s="120"/>
      <c r="K280" s="73">
        <v>0</v>
      </c>
      <c r="L280" s="73">
        <v>0</v>
      </c>
      <c r="M280" s="180">
        <f t="shared" si="14"/>
        <v>0</v>
      </c>
      <c r="O280" s="73">
        <v>1</v>
      </c>
      <c r="P280" s="73">
        <v>9556500</v>
      </c>
      <c r="Q280" s="73">
        <v>1</v>
      </c>
      <c r="R280" s="73">
        <v>9556500</v>
      </c>
      <c r="S280" s="73">
        <f t="shared" si="15"/>
        <v>0</v>
      </c>
      <c r="T280" s="73">
        <f t="shared" si="15"/>
        <v>0</v>
      </c>
      <c r="U280" s="167" t="s">
        <v>7467</v>
      </c>
      <c r="W280" s="21"/>
      <c r="X280" s="21"/>
      <c r="Y280" s="21"/>
    </row>
    <row r="281" spans="1:26" x14ac:dyDescent="0.25">
      <c r="A281" s="175" t="s">
        <v>2146</v>
      </c>
      <c r="B281" s="184" t="s">
        <v>7812</v>
      </c>
      <c r="C281" s="185" t="s">
        <v>7813</v>
      </c>
      <c r="D281" s="170">
        <v>1</v>
      </c>
      <c r="E281" s="171">
        <v>9277500</v>
      </c>
      <c r="F281" s="216">
        <f t="shared" si="13"/>
        <v>9277500</v>
      </c>
      <c r="G281" s="224"/>
      <c r="H281" s="218" t="s">
        <v>7462</v>
      </c>
      <c r="I281" s="120" t="s">
        <v>7807</v>
      </c>
      <c r="J281" s="120"/>
      <c r="K281" s="73">
        <v>0</v>
      </c>
      <c r="L281" s="73">
        <v>0</v>
      </c>
      <c r="M281" s="180">
        <f t="shared" si="14"/>
        <v>0</v>
      </c>
      <c r="O281" s="73">
        <v>1</v>
      </c>
      <c r="P281" s="73">
        <v>9277500</v>
      </c>
      <c r="Q281" s="73">
        <v>1</v>
      </c>
      <c r="R281" s="73">
        <v>9277500</v>
      </c>
      <c r="S281" s="73">
        <f t="shared" si="15"/>
        <v>0</v>
      </c>
      <c r="T281" s="73">
        <f t="shared" si="15"/>
        <v>0</v>
      </c>
      <c r="U281" s="167" t="s">
        <v>7467</v>
      </c>
      <c r="W281" s="21"/>
      <c r="X281" s="21"/>
      <c r="Y281" s="21"/>
    </row>
    <row r="282" spans="1:26" x14ac:dyDescent="0.25">
      <c r="A282" s="175" t="s">
        <v>2146</v>
      </c>
      <c r="B282" s="184" t="s">
        <v>7814</v>
      </c>
      <c r="C282" s="185" t="s">
        <v>7815</v>
      </c>
      <c r="D282" s="170">
        <v>2</v>
      </c>
      <c r="E282" s="171">
        <v>16000000</v>
      </c>
      <c r="F282" s="216">
        <f t="shared" si="13"/>
        <v>8000000</v>
      </c>
      <c r="G282" s="224"/>
      <c r="H282" s="218" t="s">
        <v>7462</v>
      </c>
      <c r="I282" s="120" t="s">
        <v>7807</v>
      </c>
      <c r="J282" s="120"/>
      <c r="K282" s="73">
        <v>0</v>
      </c>
      <c r="L282" s="73">
        <v>0</v>
      </c>
      <c r="M282" s="180">
        <f t="shared" si="14"/>
        <v>0</v>
      </c>
      <c r="O282" s="73">
        <v>2</v>
      </c>
      <c r="P282" s="73">
        <v>16000000</v>
      </c>
      <c r="Q282" s="73">
        <v>2</v>
      </c>
      <c r="R282" s="73">
        <v>16000000</v>
      </c>
      <c r="S282" s="73">
        <f t="shared" si="15"/>
        <v>0</v>
      </c>
      <c r="T282" s="73">
        <f t="shared" si="15"/>
        <v>0</v>
      </c>
      <c r="U282" s="167" t="s">
        <v>7467</v>
      </c>
      <c r="W282" s="21"/>
      <c r="X282" s="21"/>
      <c r="Y282" s="21"/>
    </row>
    <row r="283" spans="1:26" x14ac:dyDescent="0.25">
      <c r="A283" s="175" t="s">
        <v>2146</v>
      </c>
      <c r="B283" s="184" t="s">
        <v>7816</v>
      </c>
      <c r="C283" s="185" t="s">
        <v>7817</v>
      </c>
      <c r="D283" s="170">
        <v>1</v>
      </c>
      <c r="E283" s="171">
        <v>6927500</v>
      </c>
      <c r="F283" s="216">
        <f t="shared" si="13"/>
        <v>6927500</v>
      </c>
      <c r="G283" s="224"/>
      <c r="H283" s="218" t="s">
        <v>7462</v>
      </c>
      <c r="I283" s="120" t="s">
        <v>7807</v>
      </c>
      <c r="J283" s="120"/>
      <c r="K283" s="73">
        <v>0</v>
      </c>
      <c r="L283" s="73">
        <v>0</v>
      </c>
      <c r="M283" s="180">
        <f t="shared" si="14"/>
        <v>0</v>
      </c>
      <c r="O283" s="73">
        <v>1</v>
      </c>
      <c r="P283" s="73">
        <v>6927500</v>
      </c>
      <c r="Q283" s="73">
        <v>1</v>
      </c>
      <c r="R283" s="73">
        <v>6927500</v>
      </c>
      <c r="S283" s="73">
        <f t="shared" si="15"/>
        <v>0</v>
      </c>
      <c r="T283" s="73">
        <f t="shared" si="15"/>
        <v>0</v>
      </c>
      <c r="U283" s="167" t="s">
        <v>7467</v>
      </c>
      <c r="W283" s="21"/>
      <c r="X283" s="21"/>
      <c r="Y283" s="21"/>
    </row>
    <row r="284" spans="1:26" x14ac:dyDescent="0.25">
      <c r="A284" s="175" t="s">
        <v>2146</v>
      </c>
      <c r="B284" s="184" t="s">
        <v>7818</v>
      </c>
      <c r="C284" s="185" t="s">
        <v>7819</v>
      </c>
      <c r="D284" s="170">
        <v>6</v>
      </c>
      <c r="E284" s="171">
        <v>40782000</v>
      </c>
      <c r="F284" s="216">
        <f t="shared" si="13"/>
        <v>6797000</v>
      </c>
      <c r="G284" s="224"/>
      <c r="H284" s="218" t="s">
        <v>7462</v>
      </c>
      <c r="I284" s="120" t="s">
        <v>7807</v>
      </c>
      <c r="J284" s="120"/>
      <c r="K284" s="73">
        <v>0</v>
      </c>
      <c r="L284" s="73">
        <v>0</v>
      </c>
      <c r="M284" s="180">
        <f t="shared" si="14"/>
        <v>0</v>
      </c>
      <c r="O284" s="73">
        <v>6</v>
      </c>
      <c r="P284" s="73">
        <v>40782000</v>
      </c>
      <c r="Q284" s="73">
        <v>6</v>
      </c>
      <c r="R284" s="73">
        <v>40782000</v>
      </c>
      <c r="S284" s="73">
        <f t="shared" si="15"/>
        <v>0</v>
      </c>
      <c r="T284" s="73">
        <f t="shared" si="15"/>
        <v>0</v>
      </c>
      <c r="U284" s="167" t="s">
        <v>7467</v>
      </c>
      <c r="W284" s="21"/>
      <c r="X284" s="21"/>
      <c r="Y284" s="21"/>
    </row>
    <row r="285" spans="1:26" x14ac:dyDescent="0.25">
      <c r="A285" s="175" t="s">
        <v>2146</v>
      </c>
      <c r="B285" s="184" t="s">
        <v>7820</v>
      </c>
      <c r="C285" s="185" t="s">
        <v>7821</v>
      </c>
      <c r="D285" s="170">
        <v>6</v>
      </c>
      <c r="E285" s="171">
        <v>38642743</v>
      </c>
      <c r="F285" s="216">
        <f t="shared" si="13"/>
        <v>6440457.166666667</v>
      </c>
      <c r="G285" s="224"/>
      <c r="H285" s="218" t="s">
        <v>7462</v>
      </c>
      <c r="I285" s="120" t="s">
        <v>7807</v>
      </c>
      <c r="J285" s="120"/>
      <c r="K285" s="73">
        <v>0</v>
      </c>
      <c r="L285" s="73">
        <v>0</v>
      </c>
      <c r="M285" s="180">
        <f t="shared" si="14"/>
        <v>0</v>
      </c>
      <c r="O285" s="73">
        <v>6</v>
      </c>
      <c r="P285" s="73">
        <v>38642743</v>
      </c>
      <c r="Q285" s="73">
        <v>6</v>
      </c>
      <c r="R285" s="73">
        <v>38642743</v>
      </c>
      <c r="S285" s="73">
        <f t="shared" si="15"/>
        <v>0</v>
      </c>
      <c r="T285" s="73">
        <f t="shared" si="15"/>
        <v>0</v>
      </c>
      <c r="U285" s="167" t="s">
        <v>7467</v>
      </c>
      <c r="W285" s="21"/>
      <c r="X285" s="21"/>
      <c r="Y285" s="21"/>
    </row>
    <row r="286" spans="1:26" x14ac:dyDescent="0.25">
      <c r="A286" s="175" t="s">
        <v>2146</v>
      </c>
      <c r="B286" s="184" t="s">
        <v>7822</v>
      </c>
      <c r="C286" s="185" t="s">
        <v>7823</v>
      </c>
      <c r="D286" s="170">
        <v>6</v>
      </c>
      <c r="E286" s="171">
        <v>38642743</v>
      </c>
      <c r="F286" s="216">
        <f t="shared" si="13"/>
        <v>6440457.166666667</v>
      </c>
      <c r="G286" s="224"/>
      <c r="H286" s="218" t="s">
        <v>7462</v>
      </c>
      <c r="I286" s="120" t="s">
        <v>7807</v>
      </c>
      <c r="J286" s="120"/>
      <c r="K286" s="73">
        <v>0</v>
      </c>
      <c r="L286" s="73">
        <v>0</v>
      </c>
      <c r="M286" s="180">
        <f t="shared" si="14"/>
        <v>0</v>
      </c>
      <c r="O286" s="73">
        <v>6</v>
      </c>
      <c r="P286" s="73">
        <v>38642743</v>
      </c>
      <c r="Q286" s="73">
        <v>6</v>
      </c>
      <c r="R286" s="73">
        <v>38642743</v>
      </c>
      <c r="S286" s="73">
        <f t="shared" si="15"/>
        <v>0</v>
      </c>
      <c r="T286" s="73">
        <f t="shared" si="15"/>
        <v>0</v>
      </c>
      <c r="U286" s="167" t="s">
        <v>7467</v>
      </c>
      <c r="W286" s="21"/>
      <c r="X286" s="21"/>
      <c r="Y286" s="21"/>
    </row>
    <row r="287" spans="1:26" x14ac:dyDescent="0.25">
      <c r="A287" s="175" t="s">
        <v>2146</v>
      </c>
      <c r="B287" s="184" t="s">
        <v>7824</v>
      </c>
      <c r="C287" s="185" t="s">
        <v>7825</v>
      </c>
      <c r="D287" s="170">
        <v>1</v>
      </c>
      <c r="E287" s="171">
        <v>6162000</v>
      </c>
      <c r="F287" s="216">
        <f t="shared" si="13"/>
        <v>6162000</v>
      </c>
      <c r="G287" s="224"/>
      <c r="H287" s="218" t="s">
        <v>7462</v>
      </c>
      <c r="I287" s="120" t="s">
        <v>7807</v>
      </c>
      <c r="J287" s="120"/>
      <c r="K287" s="73"/>
      <c r="L287" s="73"/>
      <c r="M287" s="180">
        <f t="shared" si="14"/>
        <v>0</v>
      </c>
      <c r="O287" s="73">
        <v>1</v>
      </c>
      <c r="P287" s="73">
        <v>6162000</v>
      </c>
      <c r="Q287" s="73">
        <v>1</v>
      </c>
      <c r="R287" s="73">
        <v>6162000</v>
      </c>
      <c r="S287" s="73">
        <f t="shared" si="15"/>
        <v>0</v>
      </c>
      <c r="T287" s="73">
        <f t="shared" si="15"/>
        <v>0</v>
      </c>
      <c r="U287" s="167" t="s">
        <v>7467</v>
      </c>
      <c r="W287" s="21"/>
      <c r="X287" s="21"/>
      <c r="Y287" s="21"/>
    </row>
    <row r="288" spans="1:26" x14ac:dyDescent="0.25">
      <c r="A288" s="175" t="s">
        <v>2146</v>
      </c>
      <c r="B288" s="184" t="s">
        <v>7826</v>
      </c>
      <c r="C288" s="185" t="s">
        <v>7827</v>
      </c>
      <c r="D288" s="170">
        <v>1</v>
      </c>
      <c r="E288" s="171">
        <v>5625000</v>
      </c>
      <c r="F288" s="216">
        <f t="shared" si="13"/>
        <v>5625000</v>
      </c>
      <c r="G288" s="224"/>
      <c r="H288" s="218" t="s">
        <v>7462</v>
      </c>
      <c r="I288" s="120" t="s">
        <v>7807</v>
      </c>
      <c r="J288" s="120"/>
      <c r="K288" s="73">
        <v>0</v>
      </c>
      <c r="L288" s="73">
        <v>0</v>
      </c>
      <c r="M288" s="180">
        <f t="shared" si="14"/>
        <v>0</v>
      </c>
      <c r="O288" s="73">
        <v>1</v>
      </c>
      <c r="P288" s="73">
        <v>5625000</v>
      </c>
      <c r="Q288" s="73">
        <v>1</v>
      </c>
      <c r="R288" s="73">
        <v>5625000</v>
      </c>
      <c r="S288" s="73">
        <f t="shared" si="15"/>
        <v>0</v>
      </c>
      <c r="T288" s="73">
        <f t="shared" si="15"/>
        <v>0</v>
      </c>
      <c r="U288" s="167" t="s">
        <v>7467</v>
      </c>
      <c r="W288" s="21"/>
      <c r="X288" s="21"/>
      <c r="Y288" s="21"/>
    </row>
    <row r="289" spans="1:25" x14ac:dyDescent="0.25">
      <c r="A289" s="175" t="s">
        <v>2146</v>
      </c>
      <c r="B289" s="184" t="s">
        <v>7828</v>
      </c>
      <c r="C289" s="185" t="s">
        <v>7829</v>
      </c>
      <c r="D289" s="170">
        <v>1</v>
      </c>
      <c r="E289" s="171">
        <v>4673200</v>
      </c>
      <c r="F289" s="216">
        <f t="shared" si="13"/>
        <v>4673200</v>
      </c>
      <c r="G289" s="224"/>
      <c r="H289" s="218" t="s">
        <v>7462</v>
      </c>
      <c r="I289" s="120" t="s">
        <v>7807</v>
      </c>
      <c r="J289" s="120"/>
      <c r="K289" s="73">
        <v>0</v>
      </c>
      <c r="L289" s="73">
        <v>0</v>
      </c>
      <c r="M289" s="180">
        <f t="shared" si="14"/>
        <v>0</v>
      </c>
      <c r="O289" s="73">
        <v>1</v>
      </c>
      <c r="P289" s="73">
        <v>4673200</v>
      </c>
      <c r="Q289" s="73">
        <v>1</v>
      </c>
      <c r="R289" s="73">
        <v>4673200</v>
      </c>
      <c r="S289" s="73">
        <f t="shared" si="15"/>
        <v>0</v>
      </c>
      <c r="T289" s="73">
        <f t="shared" si="15"/>
        <v>0</v>
      </c>
      <c r="U289" s="167" t="s">
        <v>7467</v>
      </c>
      <c r="W289" s="21"/>
      <c r="X289" s="21"/>
      <c r="Y289" s="21"/>
    </row>
    <row r="290" spans="1:25" x14ac:dyDescent="0.25">
      <c r="A290" s="175" t="s">
        <v>2146</v>
      </c>
      <c r="B290" s="184" t="s">
        <v>7830</v>
      </c>
      <c r="C290" s="185" t="s">
        <v>7831</v>
      </c>
      <c r="D290" s="170">
        <v>1</v>
      </c>
      <c r="E290" s="171">
        <v>4531171</v>
      </c>
      <c r="F290" s="216">
        <f t="shared" si="13"/>
        <v>4531171</v>
      </c>
      <c r="G290" s="224"/>
      <c r="H290" s="218" t="s">
        <v>7462</v>
      </c>
      <c r="I290" s="120" t="s">
        <v>7807</v>
      </c>
      <c r="J290" s="120"/>
      <c r="K290" s="73">
        <v>0</v>
      </c>
      <c r="L290" s="73">
        <v>0</v>
      </c>
      <c r="M290" s="180">
        <f t="shared" si="14"/>
        <v>0</v>
      </c>
      <c r="O290" s="73">
        <v>1</v>
      </c>
      <c r="P290" s="73">
        <v>4531171</v>
      </c>
      <c r="Q290" s="73">
        <v>1</v>
      </c>
      <c r="R290" s="73">
        <v>4531171</v>
      </c>
      <c r="S290" s="73">
        <f t="shared" si="15"/>
        <v>0</v>
      </c>
      <c r="T290" s="73">
        <f t="shared" si="15"/>
        <v>0</v>
      </c>
      <c r="U290" s="167" t="s">
        <v>7467</v>
      </c>
      <c r="W290" s="21"/>
      <c r="X290" s="21"/>
      <c r="Y290" s="21"/>
    </row>
    <row r="291" spans="1:25" x14ac:dyDescent="0.25">
      <c r="A291" s="175" t="s">
        <v>2146</v>
      </c>
      <c r="B291" s="184" t="s">
        <v>7832</v>
      </c>
      <c r="C291" s="185" t="s">
        <v>7833</v>
      </c>
      <c r="D291" s="170">
        <v>1</v>
      </c>
      <c r="E291" s="171">
        <v>4294900</v>
      </c>
      <c r="F291" s="216">
        <f t="shared" si="13"/>
        <v>4294900</v>
      </c>
      <c r="G291" s="224"/>
      <c r="H291" s="218" t="s">
        <v>7462</v>
      </c>
      <c r="I291" s="120" t="s">
        <v>7807</v>
      </c>
      <c r="J291" s="120"/>
      <c r="K291" s="73">
        <v>0</v>
      </c>
      <c r="L291" s="73">
        <v>0</v>
      </c>
      <c r="M291" s="180">
        <f t="shared" si="14"/>
        <v>0</v>
      </c>
      <c r="O291" s="73">
        <v>1</v>
      </c>
      <c r="P291" s="73">
        <v>4294900</v>
      </c>
      <c r="Q291" s="73">
        <v>1</v>
      </c>
      <c r="R291" s="73">
        <v>4294900</v>
      </c>
      <c r="S291" s="73">
        <f t="shared" si="15"/>
        <v>0</v>
      </c>
      <c r="T291" s="73">
        <f t="shared" si="15"/>
        <v>0</v>
      </c>
      <c r="U291" s="167" t="s">
        <v>7467</v>
      </c>
      <c r="W291" s="21"/>
      <c r="X291" s="21"/>
      <c r="Y291" s="21"/>
    </row>
    <row r="292" spans="1:25" x14ac:dyDescent="0.25">
      <c r="A292" s="175" t="s">
        <v>2146</v>
      </c>
      <c r="B292" s="184" t="s">
        <v>7834</v>
      </c>
      <c r="C292" s="185" t="s">
        <v>7835</v>
      </c>
      <c r="D292" s="170">
        <v>1</v>
      </c>
      <c r="E292" s="171">
        <v>4263900</v>
      </c>
      <c r="F292" s="216">
        <f t="shared" si="13"/>
        <v>4263900</v>
      </c>
      <c r="G292" s="224"/>
      <c r="H292" s="218" t="s">
        <v>7462</v>
      </c>
      <c r="I292" s="120" t="s">
        <v>7807</v>
      </c>
      <c r="J292" s="120"/>
      <c r="K292" s="73">
        <v>0</v>
      </c>
      <c r="L292" s="73">
        <v>0</v>
      </c>
      <c r="M292" s="180">
        <f t="shared" si="14"/>
        <v>0</v>
      </c>
      <c r="O292" s="73">
        <v>1</v>
      </c>
      <c r="P292" s="73">
        <v>4263900</v>
      </c>
      <c r="Q292" s="73">
        <v>1</v>
      </c>
      <c r="R292" s="73">
        <v>4263900</v>
      </c>
      <c r="S292" s="73">
        <f t="shared" si="15"/>
        <v>0</v>
      </c>
      <c r="T292" s="73">
        <f t="shared" si="15"/>
        <v>0</v>
      </c>
      <c r="U292" s="167" t="s">
        <v>7467</v>
      </c>
      <c r="W292" s="21"/>
      <c r="X292" s="21"/>
      <c r="Y292" s="21"/>
    </row>
    <row r="293" spans="1:25" x14ac:dyDescent="0.25">
      <c r="A293" s="175" t="s">
        <v>2146</v>
      </c>
      <c r="B293" s="184" t="s">
        <v>7836</v>
      </c>
      <c r="C293" s="185" t="s">
        <v>7837</v>
      </c>
      <c r="D293" s="170">
        <v>1</v>
      </c>
      <c r="E293" s="171">
        <v>4006200</v>
      </c>
      <c r="F293" s="216">
        <f t="shared" si="13"/>
        <v>4006200</v>
      </c>
      <c r="G293" s="224"/>
      <c r="H293" s="218" t="s">
        <v>7462</v>
      </c>
      <c r="I293" s="120" t="s">
        <v>7807</v>
      </c>
      <c r="J293" s="120"/>
      <c r="K293" s="73">
        <v>0</v>
      </c>
      <c r="L293" s="73">
        <v>0</v>
      </c>
      <c r="M293" s="180">
        <f t="shared" si="14"/>
        <v>0</v>
      </c>
      <c r="O293" s="73">
        <v>1</v>
      </c>
      <c r="P293" s="73">
        <v>4006200</v>
      </c>
      <c r="Q293" s="73">
        <v>1</v>
      </c>
      <c r="R293" s="73">
        <v>4006200</v>
      </c>
      <c r="S293" s="73">
        <f t="shared" si="15"/>
        <v>0</v>
      </c>
      <c r="T293" s="73">
        <f t="shared" si="15"/>
        <v>0</v>
      </c>
      <c r="U293" s="167" t="s">
        <v>7467</v>
      </c>
      <c r="W293" s="21"/>
      <c r="X293" s="21"/>
      <c r="Y293" s="21"/>
    </row>
    <row r="294" spans="1:25" x14ac:dyDescent="0.25">
      <c r="A294" s="175" t="s">
        <v>2146</v>
      </c>
      <c r="B294" s="184" t="s">
        <v>7838</v>
      </c>
      <c r="C294" s="185" t="s">
        <v>7839</v>
      </c>
      <c r="D294" s="170">
        <v>1</v>
      </c>
      <c r="E294" s="171">
        <v>3790900</v>
      </c>
      <c r="F294" s="216">
        <f t="shared" si="13"/>
        <v>3790900</v>
      </c>
      <c r="G294" s="224"/>
      <c r="H294" s="218" t="s">
        <v>7462</v>
      </c>
      <c r="I294" s="120" t="s">
        <v>7807</v>
      </c>
      <c r="J294" s="120"/>
      <c r="K294" s="73">
        <v>0</v>
      </c>
      <c r="L294" s="73">
        <v>0</v>
      </c>
      <c r="M294" s="180">
        <f t="shared" si="14"/>
        <v>0</v>
      </c>
      <c r="O294" s="73">
        <v>1</v>
      </c>
      <c r="P294" s="73">
        <v>3790900</v>
      </c>
      <c r="Q294" s="73">
        <v>1</v>
      </c>
      <c r="R294" s="73">
        <v>3790900</v>
      </c>
      <c r="S294" s="73">
        <f t="shared" si="15"/>
        <v>0</v>
      </c>
      <c r="T294" s="73">
        <f t="shared" si="15"/>
        <v>0</v>
      </c>
      <c r="U294" s="167" t="s">
        <v>7467</v>
      </c>
      <c r="W294" s="21"/>
      <c r="X294" s="21"/>
      <c r="Y294" s="21"/>
    </row>
    <row r="295" spans="1:25" x14ac:dyDescent="0.25">
      <c r="A295" s="175" t="s">
        <v>2146</v>
      </c>
      <c r="B295" s="184" t="s">
        <v>7840</v>
      </c>
      <c r="C295" s="185" t="s">
        <v>7841</v>
      </c>
      <c r="D295" s="170">
        <v>1</v>
      </c>
      <c r="E295" s="171">
        <v>3723500</v>
      </c>
      <c r="F295" s="216">
        <f t="shared" si="13"/>
        <v>3723500</v>
      </c>
      <c r="G295" s="224"/>
      <c r="H295" s="218" t="s">
        <v>7462</v>
      </c>
      <c r="I295" s="120" t="s">
        <v>7807</v>
      </c>
      <c r="J295" s="120"/>
      <c r="K295" s="73">
        <v>0</v>
      </c>
      <c r="L295" s="73">
        <v>0</v>
      </c>
      <c r="M295" s="180">
        <f t="shared" si="14"/>
        <v>0</v>
      </c>
      <c r="O295" s="73">
        <v>1</v>
      </c>
      <c r="P295" s="73">
        <v>3723500</v>
      </c>
      <c r="Q295" s="73">
        <v>1</v>
      </c>
      <c r="R295" s="73">
        <v>3723500</v>
      </c>
      <c r="S295" s="73">
        <f t="shared" si="15"/>
        <v>0</v>
      </c>
      <c r="T295" s="73">
        <f t="shared" si="15"/>
        <v>0</v>
      </c>
      <c r="U295" s="167" t="s">
        <v>7467</v>
      </c>
      <c r="W295" s="21"/>
      <c r="X295" s="21"/>
      <c r="Y295" s="21"/>
    </row>
    <row r="296" spans="1:25" x14ac:dyDescent="0.25">
      <c r="A296" s="175" t="s">
        <v>2146</v>
      </c>
      <c r="B296" s="184" t="s">
        <v>7842</v>
      </c>
      <c r="C296" s="185" t="s">
        <v>7843</v>
      </c>
      <c r="D296" s="170">
        <v>1</v>
      </c>
      <c r="E296" s="171">
        <v>3722500</v>
      </c>
      <c r="F296" s="216">
        <f t="shared" si="13"/>
        <v>3722500</v>
      </c>
      <c r="G296" s="224"/>
      <c r="H296" s="218" t="s">
        <v>7462</v>
      </c>
      <c r="I296" s="120" t="s">
        <v>7807</v>
      </c>
      <c r="J296" s="120"/>
      <c r="K296" s="73">
        <v>0</v>
      </c>
      <c r="L296" s="73">
        <v>0</v>
      </c>
      <c r="M296" s="180">
        <f t="shared" si="14"/>
        <v>0</v>
      </c>
      <c r="O296" s="73">
        <v>1</v>
      </c>
      <c r="P296" s="73">
        <v>3722500</v>
      </c>
      <c r="Q296" s="73">
        <v>1</v>
      </c>
      <c r="R296" s="73">
        <v>3722500</v>
      </c>
      <c r="S296" s="73">
        <f t="shared" si="15"/>
        <v>0</v>
      </c>
      <c r="T296" s="73">
        <f t="shared" si="15"/>
        <v>0</v>
      </c>
      <c r="U296" s="167" t="s">
        <v>7467</v>
      </c>
      <c r="W296" s="21"/>
      <c r="X296" s="21"/>
      <c r="Y296" s="21"/>
    </row>
    <row r="297" spans="1:25" x14ac:dyDescent="0.25">
      <c r="A297" s="175" t="s">
        <v>2146</v>
      </c>
      <c r="B297" s="184" t="s">
        <v>7844</v>
      </c>
      <c r="C297" s="185" t="s">
        <v>7845</v>
      </c>
      <c r="D297" s="170">
        <v>1</v>
      </c>
      <c r="E297" s="171">
        <v>3644300</v>
      </c>
      <c r="F297" s="216">
        <f t="shared" si="13"/>
        <v>3644300</v>
      </c>
      <c r="G297" s="224"/>
      <c r="H297" s="218" t="s">
        <v>7462</v>
      </c>
      <c r="I297" s="120" t="s">
        <v>7807</v>
      </c>
      <c r="J297" s="120"/>
      <c r="K297" s="73">
        <v>0</v>
      </c>
      <c r="L297" s="73">
        <v>0</v>
      </c>
      <c r="M297" s="180">
        <f t="shared" si="14"/>
        <v>0</v>
      </c>
      <c r="O297" s="73">
        <v>1</v>
      </c>
      <c r="P297" s="73">
        <v>3644300</v>
      </c>
      <c r="Q297" s="73">
        <v>1</v>
      </c>
      <c r="R297" s="73">
        <v>3644300</v>
      </c>
      <c r="S297" s="73">
        <f t="shared" si="15"/>
        <v>0</v>
      </c>
      <c r="T297" s="73">
        <f t="shared" si="15"/>
        <v>0</v>
      </c>
      <c r="U297" s="167" t="s">
        <v>7467</v>
      </c>
      <c r="W297" s="21"/>
      <c r="X297" s="21"/>
      <c r="Y297" s="21"/>
    </row>
    <row r="298" spans="1:25" x14ac:dyDescent="0.25">
      <c r="A298" s="175" t="s">
        <v>2146</v>
      </c>
      <c r="B298" s="184" t="s">
        <v>7846</v>
      </c>
      <c r="C298" s="185" t="s">
        <v>7847</v>
      </c>
      <c r="D298" s="170">
        <v>2</v>
      </c>
      <c r="E298" s="171">
        <v>7212150</v>
      </c>
      <c r="F298" s="216">
        <f t="shared" si="13"/>
        <v>3606075</v>
      </c>
      <c r="G298" s="224"/>
      <c r="H298" s="218" t="s">
        <v>7462</v>
      </c>
      <c r="I298" s="120" t="s">
        <v>7377</v>
      </c>
      <c r="J298" s="120"/>
      <c r="K298" s="73">
        <v>0</v>
      </c>
      <c r="L298" s="73">
        <v>0</v>
      </c>
      <c r="M298" s="180">
        <f t="shared" si="14"/>
        <v>0</v>
      </c>
      <c r="O298" s="73">
        <v>2</v>
      </c>
      <c r="P298" s="73">
        <v>7212150</v>
      </c>
      <c r="Q298" s="73">
        <v>2</v>
      </c>
      <c r="R298" s="73">
        <v>7212150</v>
      </c>
      <c r="S298" s="73">
        <f t="shared" si="15"/>
        <v>0</v>
      </c>
      <c r="T298" s="73">
        <f t="shared" si="15"/>
        <v>0</v>
      </c>
      <c r="U298" s="167" t="s">
        <v>7467</v>
      </c>
      <c r="W298" s="21"/>
      <c r="X298" s="21"/>
      <c r="Y298" s="21"/>
    </row>
    <row r="299" spans="1:25" x14ac:dyDescent="0.25">
      <c r="A299" s="175" t="s">
        <v>2146</v>
      </c>
      <c r="B299" s="184" t="s">
        <v>7848</v>
      </c>
      <c r="C299" s="185" t="s">
        <v>7849</v>
      </c>
      <c r="D299" s="170">
        <v>1</v>
      </c>
      <c r="E299" s="171">
        <v>3481200</v>
      </c>
      <c r="F299" s="216">
        <f t="shared" si="13"/>
        <v>3481200</v>
      </c>
      <c r="G299" s="224"/>
      <c r="H299" s="218" t="s">
        <v>7462</v>
      </c>
      <c r="I299" s="120" t="s">
        <v>7807</v>
      </c>
      <c r="J299" s="120"/>
      <c r="K299" s="73">
        <v>0</v>
      </c>
      <c r="L299" s="73">
        <v>0</v>
      </c>
      <c r="M299" s="180">
        <f t="shared" si="14"/>
        <v>0</v>
      </c>
      <c r="O299" s="73">
        <v>1</v>
      </c>
      <c r="P299" s="73">
        <v>3481200</v>
      </c>
      <c r="Q299" s="73">
        <v>1</v>
      </c>
      <c r="R299" s="73">
        <v>3481200</v>
      </c>
      <c r="S299" s="73">
        <f t="shared" si="15"/>
        <v>0</v>
      </c>
      <c r="T299" s="73">
        <f t="shared" si="15"/>
        <v>0</v>
      </c>
      <c r="U299" s="167" t="s">
        <v>7467</v>
      </c>
      <c r="W299" s="21"/>
      <c r="X299" s="21"/>
      <c r="Y299" s="21"/>
    </row>
    <row r="300" spans="1:25" x14ac:dyDescent="0.25">
      <c r="A300" s="175" t="s">
        <v>2146</v>
      </c>
      <c r="B300" s="184" t="s">
        <v>7850</v>
      </c>
      <c r="C300" s="185" t="s">
        <v>7851</v>
      </c>
      <c r="D300" s="170">
        <v>1</v>
      </c>
      <c r="E300" s="171">
        <v>3442600</v>
      </c>
      <c r="F300" s="216">
        <f t="shared" si="13"/>
        <v>3442600</v>
      </c>
      <c r="G300" s="224"/>
      <c r="H300" s="218" t="s">
        <v>7462</v>
      </c>
      <c r="I300" s="120" t="s">
        <v>7807</v>
      </c>
      <c r="J300" s="120"/>
      <c r="K300" s="73">
        <v>0</v>
      </c>
      <c r="L300" s="73">
        <v>0</v>
      </c>
      <c r="M300" s="180">
        <f t="shared" si="14"/>
        <v>0</v>
      </c>
      <c r="O300" s="73">
        <v>1</v>
      </c>
      <c r="P300" s="73">
        <v>3442600</v>
      </c>
      <c r="Q300" s="73">
        <v>1</v>
      </c>
      <c r="R300" s="73">
        <v>3442600</v>
      </c>
      <c r="S300" s="73">
        <f t="shared" si="15"/>
        <v>0</v>
      </c>
      <c r="T300" s="73">
        <f t="shared" si="15"/>
        <v>0</v>
      </c>
      <c r="U300" s="167" t="s">
        <v>7467</v>
      </c>
      <c r="W300" s="21"/>
      <c r="X300" s="21"/>
      <c r="Y300" s="21"/>
    </row>
    <row r="301" spans="1:25" x14ac:dyDescent="0.25">
      <c r="A301" s="175" t="s">
        <v>2146</v>
      </c>
      <c r="B301" s="184" t="s">
        <v>7852</v>
      </c>
      <c r="C301" s="185" t="s">
        <v>7853</v>
      </c>
      <c r="D301" s="170">
        <v>1</v>
      </c>
      <c r="E301" s="171">
        <v>3316800</v>
      </c>
      <c r="F301" s="216">
        <f t="shared" si="13"/>
        <v>3316800</v>
      </c>
      <c r="G301" s="224"/>
      <c r="H301" s="218" t="s">
        <v>7462</v>
      </c>
      <c r="I301" s="120" t="s">
        <v>7807</v>
      </c>
      <c r="J301" s="120"/>
      <c r="K301" s="73">
        <v>0</v>
      </c>
      <c r="L301" s="73">
        <v>0</v>
      </c>
      <c r="M301" s="180">
        <f t="shared" si="14"/>
        <v>0</v>
      </c>
      <c r="O301" s="73">
        <v>1</v>
      </c>
      <c r="P301" s="73">
        <v>3316800</v>
      </c>
      <c r="Q301" s="73">
        <v>1</v>
      </c>
      <c r="R301" s="73">
        <v>3316800</v>
      </c>
      <c r="S301" s="73">
        <f t="shared" si="15"/>
        <v>0</v>
      </c>
      <c r="T301" s="73">
        <f t="shared" si="15"/>
        <v>0</v>
      </c>
      <c r="U301" s="167" t="s">
        <v>7467</v>
      </c>
      <c r="W301" s="21"/>
      <c r="X301" s="21"/>
      <c r="Y301" s="21"/>
    </row>
    <row r="302" spans="1:25" x14ac:dyDescent="0.25">
      <c r="A302" s="175" t="s">
        <v>2146</v>
      </c>
      <c r="B302" s="184" t="s">
        <v>7854</v>
      </c>
      <c r="C302" s="185" t="s">
        <v>7855</v>
      </c>
      <c r="D302" s="170">
        <v>1</v>
      </c>
      <c r="E302" s="171">
        <v>2927300</v>
      </c>
      <c r="F302" s="216">
        <f t="shared" si="13"/>
        <v>2927300</v>
      </c>
      <c r="G302" s="224"/>
      <c r="H302" s="218" t="s">
        <v>7462</v>
      </c>
      <c r="I302" s="120" t="s">
        <v>7807</v>
      </c>
      <c r="J302" s="120"/>
      <c r="K302" s="73">
        <v>0</v>
      </c>
      <c r="L302" s="73">
        <v>0</v>
      </c>
      <c r="M302" s="180">
        <f t="shared" si="14"/>
        <v>0</v>
      </c>
      <c r="O302" s="73">
        <v>1</v>
      </c>
      <c r="P302" s="73">
        <v>2927300</v>
      </c>
      <c r="Q302" s="73">
        <v>1</v>
      </c>
      <c r="R302" s="73">
        <v>2927300</v>
      </c>
      <c r="S302" s="73">
        <f t="shared" si="15"/>
        <v>0</v>
      </c>
      <c r="T302" s="73">
        <f t="shared" si="15"/>
        <v>0</v>
      </c>
      <c r="U302" s="167" t="s">
        <v>7467</v>
      </c>
      <c r="W302" s="21"/>
      <c r="X302" s="21"/>
      <c r="Y302" s="21"/>
    </row>
    <row r="303" spans="1:25" x14ac:dyDescent="0.25">
      <c r="A303" s="175" t="s">
        <v>2146</v>
      </c>
      <c r="B303" s="184" t="s">
        <v>7856</v>
      </c>
      <c r="C303" s="185" t="s">
        <v>7857</v>
      </c>
      <c r="D303" s="170">
        <v>1</v>
      </c>
      <c r="E303" s="171">
        <v>2810000</v>
      </c>
      <c r="F303" s="216">
        <f t="shared" si="13"/>
        <v>2810000</v>
      </c>
      <c r="G303" s="224"/>
      <c r="H303" s="218" t="s">
        <v>7462</v>
      </c>
      <c r="I303" s="120" t="s">
        <v>7807</v>
      </c>
      <c r="J303" s="120"/>
      <c r="K303" s="73">
        <v>0</v>
      </c>
      <c r="L303" s="73">
        <v>0</v>
      </c>
      <c r="M303" s="180">
        <f t="shared" si="14"/>
        <v>0</v>
      </c>
      <c r="O303" s="73">
        <v>1</v>
      </c>
      <c r="P303" s="73">
        <v>2810000</v>
      </c>
      <c r="Q303" s="73">
        <v>1</v>
      </c>
      <c r="R303" s="73">
        <v>2810000</v>
      </c>
      <c r="S303" s="73">
        <f t="shared" si="15"/>
        <v>0</v>
      </c>
      <c r="T303" s="73">
        <f t="shared" si="15"/>
        <v>0</v>
      </c>
      <c r="U303" s="167" t="s">
        <v>7467</v>
      </c>
      <c r="W303" s="21"/>
      <c r="X303" s="21"/>
      <c r="Y303" s="21"/>
    </row>
    <row r="304" spans="1:25" x14ac:dyDescent="0.25">
      <c r="A304" s="175" t="s">
        <v>2146</v>
      </c>
      <c r="B304" s="184" t="s">
        <v>7858</v>
      </c>
      <c r="C304" s="185" t="s">
        <v>7859</v>
      </c>
      <c r="D304" s="170">
        <v>1</v>
      </c>
      <c r="E304" s="171">
        <v>2769600</v>
      </c>
      <c r="F304" s="216">
        <f t="shared" si="13"/>
        <v>2769600</v>
      </c>
      <c r="G304" s="224"/>
      <c r="H304" s="218" t="s">
        <v>7462</v>
      </c>
      <c r="I304" s="120" t="s">
        <v>7807</v>
      </c>
      <c r="J304" s="120"/>
      <c r="K304" s="73">
        <v>0</v>
      </c>
      <c r="L304" s="73">
        <v>0</v>
      </c>
      <c r="M304" s="180">
        <f t="shared" si="14"/>
        <v>0</v>
      </c>
      <c r="O304" s="73">
        <v>1</v>
      </c>
      <c r="P304" s="73">
        <v>2769600</v>
      </c>
      <c r="Q304" s="73">
        <v>1</v>
      </c>
      <c r="R304" s="73">
        <v>2769600</v>
      </c>
      <c r="S304" s="73">
        <f t="shared" si="15"/>
        <v>0</v>
      </c>
      <c r="T304" s="73">
        <f t="shared" si="15"/>
        <v>0</v>
      </c>
      <c r="U304" s="167" t="s">
        <v>7467</v>
      </c>
      <c r="W304" s="21"/>
      <c r="X304" s="21"/>
      <c r="Y304" s="21"/>
    </row>
    <row r="305" spans="1:25" x14ac:dyDescent="0.25">
      <c r="A305" s="175" t="s">
        <v>2146</v>
      </c>
      <c r="B305" s="184" t="s">
        <v>48</v>
      </c>
      <c r="C305" s="185" t="s">
        <v>49</v>
      </c>
      <c r="D305" s="170">
        <v>10</v>
      </c>
      <c r="E305" s="171">
        <v>26661450</v>
      </c>
      <c r="F305" s="216">
        <f t="shared" si="13"/>
        <v>2666145</v>
      </c>
      <c r="G305" s="224"/>
      <c r="H305" s="218" t="s">
        <v>7462</v>
      </c>
      <c r="I305" s="179" t="s">
        <v>7381</v>
      </c>
      <c r="J305" s="120" t="s">
        <v>7480</v>
      </c>
      <c r="K305" s="73">
        <v>10</v>
      </c>
      <c r="L305" s="73">
        <v>26661450</v>
      </c>
      <c r="M305" s="180">
        <f t="shared" si="14"/>
        <v>1</v>
      </c>
      <c r="O305" s="73">
        <v>10</v>
      </c>
      <c r="P305" s="73">
        <v>26661450</v>
      </c>
      <c r="Q305" s="73">
        <v>0</v>
      </c>
      <c r="R305" s="73">
        <v>0</v>
      </c>
      <c r="S305" s="73">
        <f t="shared" si="15"/>
        <v>0</v>
      </c>
      <c r="T305" s="73">
        <f t="shared" si="15"/>
        <v>0</v>
      </c>
      <c r="U305" s="167" t="s">
        <v>7481</v>
      </c>
      <c r="W305" s="21"/>
      <c r="X305" s="21"/>
      <c r="Y305" s="21"/>
    </row>
    <row r="306" spans="1:25" x14ac:dyDescent="0.25">
      <c r="A306" s="175" t="s">
        <v>2146</v>
      </c>
      <c r="B306" s="184" t="s">
        <v>7860</v>
      </c>
      <c r="C306" s="185" t="s">
        <v>7861</v>
      </c>
      <c r="D306" s="170">
        <v>2</v>
      </c>
      <c r="E306" s="171">
        <v>5250600</v>
      </c>
      <c r="F306" s="216">
        <f t="shared" si="13"/>
        <v>2625300</v>
      </c>
      <c r="G306" s="224"/>
      <c r="H306" s="218" t="s">
        <v>7462</v>
      </c>
      <c r="I306" s="120" t="s">
        <v>7807</v>
      </c>
      <c r="J306" s="120"/>
      <c r="K306" s="73">
        <v>0</v>
      </c>
      <c r="L306" s="73">
        <v>0</v>
      </c>
      <c r="M306" s="180">
        <f t="shared" si="14"/>
        <v>0</v>
      </c>
      <c r="O306" s="73">
        <v>2</v>
      </c>
      <c r="P306" s="73">
        <v>5250600</v>
      </c>
      <c r="Q306" s="73">
        <v>2</v>
      </c>
      <c r="R306" s="73">
        <v>5250600</v>
      </c>
      <c r="S306" s="73">
        <f t="shared" si="15"/>
        <v>0</v>
      </c>
      <c r="T306" s="73">
        <f t="shared" si="15"/>
        <v>0</v>
      </c>
      <c r="U306" s="167" t="s">
        <v>7467</v>
      </c>
      <c r="W306" s="21"/>
      <c r="X306" s="21"/>
      <c r="Y306" s="21"/>
    </row>
    <row r="307" spans="1:25" x14ac:dyDescent="0.25">
      <c r="A307" s="175" t="s">
        <v>2146</v>
      </c>
      <c r="B307" s="184" t="s">
        <v>7862</v>
      </c>
      <c r="C307" s="185" t="s">
        <v>7863</v>
      </c>
      <c r="D307" s="170">
        <v>1</v>
      </c>
      <c r="E307" s="171">
        <v>2499400</v>
      </c>
      <c r="F307" s="216">
        <f t="shared" si="13"/>
        <v>2499400</v>
      </c>
      <c r="G307" s="224"/>
      <c r="H307" s="218" t="s">
        <v>7462</v>
      </c>
      <c r="I307" s="174" t="s">
        <v>7470</v>
      </c>
      <c r="J307" s="120" t="s">
        <v>7471</v>
      </c>
      <c r="K307" s="73">
        <v>0</v>
      </c>
      <c r="L307" s="73">
        <v>0</v>
      </c>
      <c r="M307" s="180">
        <f t="shared" si="14"/>
        <v>0</v>
      </c>
      <c r="O307" s="73">
        <v>1</v>
      </c>
      <c r="P307" s="73">
        <v>2499400</v>
      </c>
      <c r="Q307" s="73">
        <v>1</v>
      </c>
      <c r="R307" s="73">
        <v>2499400</v>
      </c>
      <c r="S307" s="73">
        <f t="shared" si="15"/>
        <v>0</v>
      </c>
      <c r="T307" s="73">
        <f t="shared" si="15"/>
        <v>0</v>
      </c>
      <c r="U307" s="167" t="s">
        <v>7467</v>
      </c>
      <c r="W307" s="21"/>
      <c r="X307" s="21"/>
      <c r="Y307" s="21"/>
    </row>
    <row r="308" spans="1:25" x14ac:dyDescent="0.25">
      <c r="A308" s="175" t="s">
        <v>2146</v>
      </c>
      <c r="B308" s="184" t="s">
        <v>7864</v>
      </c>
      <c r="C308" s="185" t="s">
        <v>7865</v>
      </c>
      <c r="D308" s="170">
        <v>1</v>
      </c>
      <c r="E308" s="171">
        <v>2489400</v>
      </c>
      <c r="F308" s="216">
        <f t="shared" si="13"/>
        <v>2489400</v>
      </c>
      <c r="G308" s="224"/>
      <c r="H308" s="218" t="s">
        <v>7462</v>
      </c>
      <c r="I308" s="174" t="s">
        <v>7470</v>
      </c>
      <c r="J308" s="120" t="s">
        <v>7471</v>
      </c>
      <c r="K308" s="73">
        <v>0</v>
      </c>
      <c r="L308" s="73">
        <v>0</v>
      </c>
      <c r="M308" s="180">
        <f t="shared" si="14"/>
        <v>0</v>
      </c>
      <c r="O308" s="73">
        <v>1</v>
      </c>
      <c r="P308" s="73">
        <v>2489400</v>
      </c>
      <c r="Q308" s="73">
        <v>1</v>
      </c>
      <c r="R308" s="73">
        <v>2489400</v>
      </c>
      <c r="S308" s="73">
        <f t="shared" si="15"/>
        <v>0</v>
      </c>
      <c r="T308" s="73">
        <f t="shared" si="15"/>
        <v>0</v>
      </c>
      <c r="U308" s="167" t="s">
        <v>7467</v>
      </c>
      <c r="W308" s="21"/>
      <c r="X308" s="21"/>
      <c r="Y308" s="21"/>
    </row>
    <row r="309" spans="1:25" x14ac:dyDescent="0.25">
      <c r="A309" s="175" t="s">
        <v>2146</v>
      </c>
      <c r="B309" s="184" t="s">
        <v>7866</v>
      </c>
      <c r="C309" s="185" t="s">
        <v>7867</v>
      </c>
      <c r="D309" s="170">
        <v>1</v>
      </c>
      <c r="E309" s="171">
        <v>2429600</v>
      </c>
      <c r="F309" s="216">
        <f t="shared" si="13"/>
        <v>2429600</v>
      </c>
      <c r="G309" s="224"/>
      <c r="H309" s="218" t="s">
        <v>7462</v>
      </c>
      <c r="I309" s="120" t="s">
        <v>7807</v>
      </c>
      <c r="J309" s="120"/>
      <c r="K309" s="73">
        <v>0</v>
      </c>
      <c r="L309" s="73">
        <v>0</v>
      </c>
      <c r="M309" s="180">
        <f t="shared" si="14"/>
        <v>0</v>
      </c>
      <c r="O309" s="73">
        <v>1</v>
      </c>
      <c r="P309" s="73">
        <v>2429600</v>
      </c>
      <c r="Q309" s="73">
        <v>1</v>
      </c>
      <c r="R309" s="73">
        <v>2429600</v>
      </c>
      <c r="S309" s="73">
        <f t="shared" si="15"/>
        <v>0</v>
      </c>
      <c r="T309" s="73">
        <f t="shared" si="15"/>
        <v>0</v>
      </c>
      <c r="U309" s="167" t="s">
        <v>7467</v>
      </c>
      <c r="W309" s="21"/>
      <c r="X309" s="21"/>
      <c r="Y309" s="21"/>
    </row>
    <row r="310" spans="1:25" x14ac:dyDescent="0.25">
      <c r="A310" s="175" t="s">
        <v>2146</v>
      </c>
      <c r="B310" s="184" t="s">
        <v>7868</v>
      </c>
      <c r="C310" s="185" t="s">
        <v>7869</v>
      </c>
      <c r="D310" s="170">
        <v>1</v>
      </c>
      <c r="E310" s="171">
        <v>2402900</v>
      </c>
      <c r="F310" s="216">
        <f t="shared" si="13"/>
        <v>2402900</v>
      </c>
      <c r="G310" s="224"/>
      <c r="H310" s="218" t="s">
        <v>7538</v>
      </c>
      <c r="I310" s="120" t="s">
        <v>7807</v>
      </c>
      <c r="J310" s="120"/>
      <c r="K310" s="73">
        <v>0</v>
      </c>
      <c r="L310" s="73">
        <v>0</v>
      </c>
      <c r="M310" s="180">
        <f t="shared" si="14"/>
        <v>0</v>
      </c>
      <c r="O310" s="73">
        <v>1</v>
      </c>
      <c r="P310" s="73">
        <v>2402900</v>
      </c>
      <c r="Q310" s="73">
        <v>1</v>
      </c>
      <c r="R310" s="73">
        <v>2402900</v>
      </c>
      <c r="S310" s="73">
        <f t="shared" si="15"/>
        <v>0</v>
      </c>
      <c r="T310" s="73">
        <f t="shared" si="15"/>
        <v>0</v>
      </c>
      <c r="U310" s="167" t="s">
        <v>7467</v>
      </c>
      <c r="W310" s="21"/>
      <c r="X310" s="21"/>
      <c r="Y310" s="21"/>
    </row>
    <row r="311" spans="1:25" x14ac:dyDescent="0.25">
      <c r="A311" s="175" t="s">
        <v>2146</v>
      </c>
      <c r="B311" s="184" t="s">
        <v>7870</v>
      </c>
      <c r="C311" s="185" t="s">
        <v>7871</v>
      </c>
      <c r="D311" s="170">
        <v>1</v>
      </c>
      <c r="E311" s="171">
        <v>2400600</v>
      </c>
      <c r="F311" s="216">
        <f t="shared" si="13"/>
        <v>2400600</v>
      </c>
      <c r="G311" s="224"/>
      <c r="H311" s="218" t="s">
        <v>7462</v>
      </c>
      <c r="I311" s="120" t="s">
        <v>7807</v>
      </c>
      <c r="J311" s="120"/>
      <c r="K311" s="73">
        <v>0</v>
      </c>
      <c r="L311" s="73">
        <v>0</v>
      </c>
      <c r="M311" s="180">
        <f t="shared" si="14"/>
        <v>0</v>
      </c>
      <c r="O311" s="73">
        <v>1</v>
      </c>
      <c r="P311" s="73">
        <v>2400600</v>
      </c>
      <c r="Q311" s="73">
        <v>1</v>
      </c>
      <c r="R311" s="73">
        <v>2400600</v>
      </c>
      <c r="S311" s="73">
        <f t="shared" si="15"/>
        <v>0</v>
      </c>
      <c r="T311" s="73">
        <f t="shared" si="15"/>
        <v>0</v>
      </c>
      <c r="U311" s="167" t="s">
        <v>7467</v>
      </c>
      <c r="W311" s="21"/>
      <c r="X311" s="21"/>
      <c r="Y311" s="21"/>
    </row>
    <row r="312" spans="1:25" x14ac:dyDescent="0.25">
      <c r="A312" s="175" t="s">
        <v>2146</v>
      </c>
      <c r="B312" s="184" t="s">
        <v>226</v>
      </c>
      <c r="C312" s="185" t="s">
        <v>227</v>
      </c>
      <c r="D312" s="170">
        <v>2</v>
      </c>
      <c r="E312" s="171">
        <v>4588500</v>
      </c>
      <c r="F312" s="216">
        <f t="shared" si="13"/>
        <v>2294250</v>
      </c>
      <c r="G312" s="224"/>
      <c r="H312" s="218" t="s">
        <v>7462</v>
      </c>
      <c r="I312" s="120" t="s">
        <v>7385</v>
      </c>
      <c r="J312" s="120" t="s">
        <v>7480</v>
      </c>
      <c r="K312" s="73">
        <f>D312</f>
        <v>2</v>
      </c>
      <c r="L312" s="73">
        <f>E312</f>
        <v>4588500</v>
      </c>
      <c r="M312" s="180">
        <f t="shared" si="14"/>
        <v>1</v>
      </c>
      <c r="O312" s="73">
        <v>2</v>
      </c>
      <c r="P312" s="73">
        <v>4588500</v>
      </c>
      <c r="Q312" s="73">
        <v>0</v>
      </c>
      <c r="R312" s="73">
        <v>0</v>
      </c>
      <c r="S312" s="73">
        <f t="shared" si="15"/>
        <v>0</v>
      </c>
      <c r="T312" s="73">
        <f t="shared" si="15"/>
        <v>0</v>
      </c>
      <c r="U312" s="167" t="s">
        <v>7481</v>
      </c>
      <c r="W312" s="21"/>
      <c r="X312" s="21"/>
      <c r="Y312" s="21"/>
    </row>
    <row r="313" spans="1:25" x14ac:dyDescent="0.25">
      <c r="A313" s="175" t="s">
        <v>2146</v>
      </c>
      <c r="B313" s="184" t="s">
        <v>7872</v>
      </c>
      <c r="C313" s="185" t="s">
        <v>7873</v>
      </c>
      <c r="D313" s="170">
        <v>1</v>
      </c>
      <c r="E313" s="171">
        <v>2231400</v>
      </c>
      <c r="F313" s="216">
        <f t="shared" si="13"/>
        <v>2231400</v>
      </c>
      <c r="G313" s="224"/>
      <c r="H313" s="218" t="s">
        <v>7462</v>
      </c>
      <c r="I313" s="120" t="s">
        <v>7807</v>
      </c>
      <c r="J313" s="120"/>
      <c r="K313" s="73">
        <v>0</v>
      </c>
      <c r="L313" s="73">
        <v>0</v>
      </c>
      <c r="M313" s="180">
        <f t="shared" si="14"/>
        <v>0</v>
      </c>
      <c r="O313" s="73">
        <v>1</v>
      </c>
      <c r="P313" s="73">
        <v>2231400</v>
      </c>
      <c r="Q313" s="73">
        <v>1</v>
      </c>
      <c r="R313" s="73">
        <v>2231400</v>
      </c>
      <c r="S313" s="73">
        <f t="shared" si="15"/>
        <v>0</v>
      </c>
      <c r="T313" s="73">
        <f t="shared" si="15"/>
        <v>0</v>
      </c>
      <c r="U313" s="167" t="s">
        <v>7467</v>
      </c>
      <c r="W313" s="21"/>
      <c r="X313" s="21"/>
      <c r="Y313" s="21"/>
    </row>
    <row r="314" spans="1:25" x14ac:dyDescent="0.25">
      <c r="A314" s="175" t="s">
        <v>2146</v>
      </c>
      <c r="B314" s="184" t="s">
        <v>7874</v>
      </c>
      <c r="C314" s="185" t="s">
        <v>7875</v>
      </c>
      <c r="D314" s="170">
        <v>1</v>
      </c>
      <c r="E314" s="171">
        <v>2227900</v>
      </c>
      <c r="F314" s="216">
        <f t="shared" si="13"/>
        <v>2227900</v>
      </c>
      <c r="G314" s="224"/>
      <c r="H314" s="218" t="s">
        <v>7462</v>
      </c>
      <c r="I314" s="120" t="s">
        <v>7807</v>
      </c>
      <c r="J314" s="120"/>
      <c r="K314" s="73">
        <v>0</v>
      </c>
      <c r="L314" s="73">
        <v>0</v>
      </c>
      <c r="M314" s="180">
        <f t="shared" si="14"/>
        <v>0</v>
      </c>
      <c r="O314" s="73">
        <v>1</v>
      </c>
      <c r="P314" s="73">
        <v>2227900</v>
      </c>
      <c r="Q314" s="73">
        <v>1</v>
      </c>
      <c r="R314" s="73">
        <v>2227900</v>
      </c>
      <c r="S314" s="73">
        <f t="shared" si="15"/>
        <v>0</v>
      </c>
      <c r="T314" s="73">
        <f t="shared" si="15"/>
        <v>0</v>
      </c>
      <c r="U314" s="167" t="s">
        <v>7467</v>
      </c>
      <c r="W314" s="21"/>
      <c r="X314" s="21"/>
      <c r="Y314" s="21"/>
    </row>
    <row r="315" spans="1:25" x14ac:dyDescent="0.25">
      <c r="A315" s="175" t="s">
        <v>2146</v>
      </c>
      <c r="B315" s="184" t="s">
        <v>7876</v>
      </c>
      <c r="C315" s="185" t="s">
        <v>7877</v>
      </c>
      <c r="D315" s="170">
        <v>1</v>
      </c>
      <c r="E315" s="171">
        <v>2157100</v>
      </c>
      <c r="F315" s="216">
        <f t="shared" si="13"/>
        <v>2157100</v>
      </c>
      <c r="G315" s="224"/>
      <c r="H315" s="218" t="s">
        <v>7462</v>
      </c>
      <c r="I315" s="120" t="s">
        <v>7807</v>
      </c>
      <c r="J315" s="120"/>
      <c r="K315" s="73">
        <v>0</v>
      </c>
      <c r="L315" s="73">
        <v>0</v>
      </c>
      <c r="M315" s="180">
        <f t="shared" si="14"/>
        <v>0</v>
      </c>
      <c r="O315" s="73">
        <v>1</v>
      </c>
      <c r="P315" s="73">
        <v>2157100</v>
      </c>
      <c r="Q315" s="73">
        <v>1</v>
      </c>
      <c r="R315" s="73">
        <v>2157100</v>
      </c>
      <c r="S315" s="73">
        <f t="shared" si="15"/>
        <v>0</v>
      </c>
      <c r="T315" s="73">
        <f t="shared" si="15"/>
        <v>0</v>
      </c>
      <c r="U315" s="167" t="s">
        <v>7467</v>
      </c>
      <c r="W315" s="21"/>
      <c r="X315" s="21"/>
      <c r="Y315" s="21"/>
    </row>
    <row r="316" spans="1:25" x14ac:dyDescent="0.25">
      <c r="A316" s="175" t="s">
        <v>2146</v>
      </c>
      <c r="B316" s="184" t="s">
        <v>7878</v>
      </c>
      <c r="C316" s="185" t="s">
        <v>7879</v>
      </c>
      <c r="D316" s="170">
        <v>1</v>
      </c>
      <c r="E316" s="171">
        <v>2064000</v>
      </c>
      <c r="F316" s="216">
        <f t="shared" si="13"/>
        <v>2064000</v>
      </c>
      <c r="G316" s="224"/>
      <c r="H316" s="218" t="s">
        <v>7462</v>
      </c>
      <c r="I316" s="120" t="s">
        <v>7807</v>
      </c>
      <c r="J316" s="120"/>
      <c r="K316" s="73">
        <v>0</v>
      </c>
      <c r="L316" s="73">
        <v>0</v>
      </c>
      <c r="M316" s="180">
        <f t="shared" si="14"/>
        <v>0</v>
      </c>
      <c r="O316" s="73">
        <v>1</v>
      </c>
      <c r="P316" s="73">
        <v>2064000</v>
      </c>
      <c r="Q316" s="73">
        <v>1</v>
      </c>
      <c r="R316" s="73">
        <v>2064000</v>
      </c>
      <c r="S316" s="73">
        <f t="shared" si="15"/>
        <v>0</v>
      </c>
      <c r="T316" s="73">
        <f t="shared" si="15"/>
        <v>0</v>
      </c>
      <c r="U316" s="167" t="s">
        <v>7467</v>
      </c>
      <c r="W316" s="21"/>
      <c r="X316" s="21"/>
      <c r="Y316" s="21"/>
    </row>
    <row r="317" spans="1:25" x14ac:dyDescent="0.25">
      <c r="A317" s="175" t="s">
        <v>2146</v>
      </c>
      <c r="B317" s="184" t="s">
        <v>776</v>
      </c>
      <c r="C317" s="185" t="s">
        <v>777</v>
      </c>
      <c r="D317" s="170">
        <v>1</v>
      </c>
      <c r="E317" s="171">
        <v>2015143</v>
      </c>
      <c r="F317" s="216">
        <f t="shared" si="13"/>
        <v>2015143</v>
      </c>
      <c r="G317" s="224"/>
      <c r="H317" s="218" t="s">
        <v>7462</v>
      </c>
      <c r="I317" s="179" t="s">
        <v>7381</v>
      </c>
      <c r="J317" s="120" t="s">
        <v>7480</v>
      </c>
      <c r="K317" s="73">
        <v>1</v>
      </c>
      <c r="L317" s="73">
        <v>2015143</v>
      </c>
      <c r="M317" s="180">
        <f t="shared" si="14"/>
        <v>1</v>
      </c>
      <c r="O317" s="73">
        <v>1</v>
      </c>
      <c r="P317" s="73">
        <v>2015143</v>
      </c>
      <c r="Q317" s="73">
        <v>0</v>
      </c>
      <c r="R317" s="73">
        <v>0</v>
      </c>
      <c r="S317" s="73">
        <f t="shared" si="15"/>
        <v>0</v>
      </c>
      <c r="T317" s="73">
        <f t="shared" si="15"/>
        <v>0</v>
      </c>
      <c r="U317" s="167" t="s">
        <v>7481</v>
      </c>
      <c r="W317" s="21"/>
      <c r="X317" s="21"/>
      <c r="Y317" s="21"/>
    </row>
    <row r="318" spans="1:25" x14ac:dyDescent="0.25">
      <c r="A318" s="175" t="s">
        <v>2146</v>
      </c>
      <c r="B318" s="184" t="s">
        <v>7880</v>
      </c>
      <c r="C318" s="185" t="s">
        <v>7881</v>
      </c>
      <c r="D318" s="170">
        <v>1</v>
      </c>
      <c r="E318" s="171">
        <v>2011000</v>
      </c>
      <c r="F318" s="216">
        <f t="shared" si="13"/>
        <v>2011000</v>
      </c>
      <c r="G318" s="224"/>
      <c r="H318" s="218" t="s">
        <v>7462</v>
      </c>
      <c r="I318" s="120" t="s">
        <v>7807</v>
      </c>
      <c r="J318" s="120"/>
      <c r="K318" s="73">
        <v>0</v>
      </c>
      <c r="L318" s="73">
        <v>0</v>
      </c>
      <c r="M318" s="180">
        <f t="shared" si="14"/>
        <v>0</v>
      </c>
      <c r="O318" s="73">
        <v>1</v>
      </c>
      <c r="P318" s="73">
        <v>2011000</v>
      </c>
      <c r="Q318" s="73">
        <v>1</v>
      </c>
      <c r="R318" s="73">
        <v>2011000</v>
      </c>
      <c r="S318" s="73">
        <f t="shared" si="15"/>
        <v>0</v>
      </c>
      <c r="T318" s="73">
        <f t="shared" si="15"/>
        <v>0</v>
      </c>
      <c r="U318" s="167" t="s">
        <v>7467</v>
      </c>
      <c r="W318" s="21"/>
      <c r="X318" s="21"/>
      <c r="Y318" s="21"/>
    </row>
    <row r="319" spans="1:25" x14ac:dyDescent="0.25">
      <c r="A319" s="175" t="s">
        <v>2146</v>
      </c>
      <c r="B319" s="184" t="s">
        <v>7882</v>
      </c>
      <c r="C319" s="185" t="s">
        <v>7883</v>
      </c>
      <c r="D319" s="170">
        <v>2</v>
      </c>
      <c r="E319" s="171">
        <v>4000000</v>
      </c>
      <c r="F319" s="216">
        <f t="shared" si="13"/>
        <v>2000000</v>
      </c>
      <c r="G319" s="224"/>
      <c r="H319" s="218" t="s">
        <v>7462</v>
      </c>
      <c r="I319" s="120" t="s">
        <v>7379</v>
      </c>
      <c r="J319" s="120"/>
      <c r="K319" s="73">
        <v>0</v>
      </c>
      <c r="L319" s="73">
        <v>0</v>
      </c>
      <c r="M319" s="180">
        <f t="shared" si="14"/>
        <v>0</v>
      </c>
      <c r="O319" s="73">
        <v>2</v>
      </c>
      <c r="P319" s="73">
        <v>4000000</v>
      </c>
      <c r="Q319" s="73">
        <v>2</v>
      </c>
      <c r="R319" s="73">
        <v>4000000</v>
      </c>
      <c r="S319" s="73">
        <f t="shared" si="15"/>
        <v>0</v>
      </c>
      <c r="T319" s="73">
        <f t="shared" si="15"/>
        <v>0</v>
      </c>
      <c r="U319" s="167" t="s">
        <v>7467</v>
      </c>
      <c r="W319" s="21"/>
      <c r="X319" s="21"/>
      <c r="Y319" s="21"/>
    </row>
    <row r="320" spans="1:25" x14ac:dyDescent="0.25">
      <c r="A320" s="175" t="s">
        <v>2146</v>
      </c>
      <c r="B320" s="184" t="s">
        <v>7884</v>
      </c>
      <c r="C320" s="185" t="s">
        <v>7885</v>
      </c>
      <c r="D320" s="170">
        <v>2</v>
      </c>
      <c r="E320" s="171">
        <v>3865600</v>
      </c>
      <c r="F320" s="216">
        <f t="shared" si="13"/>
        <v>1932800</v>
      </c>
      <c r="G320" s="224"/>
      <c r="H320" s="218" t="s">
        <v>7462</v>
      </c>
      <c r="I320" s="120" t="s">
        <v>7807</v>
      </c>
      <c r="J320" s="120"/>
      <c r="K320" s="73">
        <v>0</v>
      </c>
      <c r="L320" s="73">
        <v>0</v>
      </c>
      <c r="M320" s="180">
        <f t="shared" si="14"/>
        <v>0</v>
      </c>
      <c r="O320" s="73">
        <v>2</v>
      </c>
      <c r="P320" s="73">
        <v>3865600</v>
      </c>
      <c r="Q320" s="73">
        <v>2</v>
      </c>
      <c r="R320" s="73">
        <v>3865600</v>
      </c>
      <c r="S320" s="73">
        <f t="shared" si="15"/>
        <v>0</v>
      </c>
      <c r="T320" s="73">
        <f t="shared" si="15"/>
        <v>0</v>
      </c>
      <c r="U320" s="167" t="s">
        <v>7467</v>
      </c>
      <c r="W320" s="21"/>
      <c r="X320" s="21"/>
      <c r="Y320" s="21"/>
    </row>
    <row r="321" spans="1:28" x14ac:dyDescent="0.25">
      <c r="A321" s="175" t="s">
        <v>2146</v>
      </c>
      <c r="B321" s="184" t="s">
        <v>7886</v>
      </c>
      <c r="C321" s="185" t="s">
        <v>7887</v>
      </c>
      <c r="D321" s="170">
        <v>2</v>
      </c>
      <c r="E321" s="171">
        <v>3865600</v>
      </c>
      <c r="F321" s="216">
        <f t="shared" si="13"/>
        <v>1932800</v>
      </c>
      <c r="G321" s="224"/>
      <c r="H321" s="218" t="s">
        <v>7462</v>
      </c>
      <c r="I321" s="120" t="s">
        <v>7807</v>
      </c>
      <c r="J321" s="120"/>
      <c r="K321" s="73">
        <v>0</v>
      </c>
      <c r="L321" s="73">
        <v>0</v>
      </c>
      <c r="M321" s="180">
        <f t="shared" si="14"/>
        <v>0</v>
      </c>
      <c r="O321" s="73">
        <v>2</v>
      </c>
      <c r="P321" s="73">
        <v>3865600</v>
      </c>
      <c r="Q321" s="73">
        <v>2</v>
      </c>
      <c r="R321" s="73">
        <v>3865600</v>
      </c>
      <c r="S321" s="73">
        <f t="shared" si="15"/>
        <v>0</v>
      </c>
      <c r="T321" s="73">
        <f t="shared" si="15"/>
        <v>0</v>
      </c>
      <c r="U321" s="167" t="s">
        <v>7467</v>
      </c>
      <c r="W321" s="21"/>
      <c r="X321" s="21"/>
      <c r="Y321" s="21"/>
    </row>
    <row r="322" spans="1:28" x14ac:dyDescent="0.25">
      <c r="A322" s="175" t="s">
        <v>2146</v>
      </c>
      <c r="B322" s="184" t="s">
        <v>7888</v>
      </c>
      <c r="C322" s="185" t="s">
        <v>7889</v>
      </c>
      <c r="D322" s="170">
        <v>10</v>
      </c>
      <c r="E322" s="171">
        <v>18859800</v>
      </c>
      <c r="F322" s="216">
        <f t="shared" si="13"/>
        <v>1885980</v>
      </c>
      <c r="G322" s="224"/>
      <c r="H322" s="218" t="s">
        <v>7462</v>
      </c>
      <c r="I322" s="120" t="s">
        <v>7807</v>
      </c>
      <c r="J322" s="120"/>
      <c r="K322" s="73">
        <v>0</v>
      </c>
      <c r="L322" s="73">
        <v>0</v>
      </c>
      <c r="M322" s="180">
        <f t="shared" si="14"/>
        <v>0</v>
      </c>
      <c r="O322" s="73">
        <v>10</v>
      </c>
      <c r="P322" s="73">
        <v>18859800</v>
      </c>
      <c r="Q322" s="73">
        <v>10</v>
      </c>
      <c r="R322" s="73">
        <v>18859800</v>
      </c>
      <c r="S322" s="73">
        <f t="shared" si="15"/>
        <v>0</v>
      </c>
      <c r="T322" s="73">
        <f t="shared" si="15"/>
        <v>0</v>
      </c>
      <c r="U322" s="167" t="s">
        <v>7467</v>
      </c>
      <c r="W322" s="21"/>
      <c r="X322" s="21"/>
      <c r="Y322" s="21"/>
    </row>
    <row r="323" spans="1:28" x14ac:dyDescent="0.25">
      <c r="A323" s="175" t="s">
        <v>2146</v>
      </c>
      <c r="B323" s="184" t="s">
        <v>838</v>
      </c>
      <c r="C323" s="185" t="s">
        <v>839</v>
      </c>
      <c r="D323" s="170">
        <v>11</v>
      </c>
      <c r="E323" s="171">
        <v>20266328</v>
      </c>
      <c r="F323" s="216">
        <f t="shared" si="13"/>
        <v>1842393.4545454546</v>
      </c>
      <c r="G323" s="224"/>
      <c r="H323" s="218" t="s">
        <v>7462</v>
      </c>
      <c r="I323" s="179" t="s">
        <v>7381</v>
      </c>
      <c r="J323" s="120" t="s">
        <v>7480</v>
      </c>
      <c r="K323" s="73">
        <v>11</v>
      </c>
      <c r="L323" s="73">
        <v>20266328</v>
      </c>
      <c r="M323" s="180">
        <f t="shared" si="14"/>
        <v>1</v>
      </c>
      <c r="O323" s="73">
        <v>11</v>
      </c>
      <c r="P323" s="73">
        <v>20266328</v>
      </c>
      <c r="Q323" s="73">
        <v>0</v>
      </c>
      <c r="R323" s="73">
        <v>0</v>
      </c>
      <c r="S323" s="73">
        <f t="shared" si="15"/>
        <v>0</v>
      </c>
      <c r="T323" s="73">
        <f t="shared" si="15"/>
        <v>0</v>
      </c>
      <c r="U323" s="167" t="s">
        <v>7481</v>
      </c>
      <c r="W323" s="21"/>
      <c r="X323" s="21"/>
      <c r="Y323" s="21"/>
    </row>
    <row r="324" spans="1:28" x14ac:dyDescent="0.25">
      <c r="A324" s="175" t="s">
        <v>2146</v>
      </c>
      <c r="B324" s="184" t="s">
        <v>7890</v>
      </c>
      <c r="C324" s="185" t="s">
        <v>7891</v>
      </c>
      <c r="D324" s="170">
        <v>1</v>
      </c>
      <c r="E324" s="171">
        <v>1801800</v>
      </c>
      <c r="F324" s="216">
        <f t="shared" ref="F324:F387" si="16">+E324/D324</f>
        <v>1801800</v>
      </c>
      <c r="G324" s="224"/>
      <c r="H324" s="218" t="s">
        <v>7462</v>
      </c>
      <c r="I324" s="120" t="s">
        <v>7807</v>
      </c>
      <c r="J324" s="120"/>
      <c r="K324" s="73"/>
      <c r="L324" s="73"/>
      <c r="M324" s="180">
        <f t="shared" ref="M324:M387" si="17">+L324/E324</f>
        <v>0</v>
      </c>
      <c r="O324" s="73">
        <v>1</v>
      </c>
      <c r="P324" s="73">
        <v>1801800</v>
      </c>
      <c r="Q324" s="73">
        <v>1</v>
      </c>
      <c r="R324" s="73">
        <v>1801800</v>
      </c>
      <c r="S324" s="73">
        <f t="shared" ref="S324:T387" si="18">O324-K324-Q324</f>
        <v>0</v>
      </c>
      <c r="T324" s="73">
        <f t="shared" si="18"/>
        <v>0</v>
      </c>
      <c r="U324" s="167" t="s">
        <v>7467</v>
      </c>
      <c r="W324" s="21"/>
      <c r="X324" s="21"/>
      <c r="Y324" s="21"/>
    </row>
    <row r="325" spans="1:28" x14ac:dyDescent="0.25">
      <c r="A325" s="175" t="s">
        <v>2146</v>
      </c>
      <c r="B325" s="184" t="s">
        <v>834</v>
      </c>
      <c r="C325" s="185" t="s">
        <v>835</v>
      </c>
      <c r="D325" s="170">
        <v>21</v>
      </c>
      <c r="E325" s="171">
        <v>36493302</v>
      </c>
      <c r="F325" s="216">
        <f t="shared" si="16"/>
        <v>1737776.2857142857</v>
      </c>
      <c r="G325" s="224"/>
      <c r="H325" s="218" t="s">
        <v>7462</v>
      </c>
      <c r="I325" s="179" t="s">
        <v>7381</v>
      </c>
      <c r="J325" s="120" t="s">
        <v>7480</v>
      </c>
      <c r="K325" s="73">
        <v>21</v>
      </c>
      <c r="L325" s="73">
        <v>36493302</v>
      </c>
      <c r="M325" s="180">
        <f t="shared" si="17"/>
        <v>1</v>
      </c>
      <c r="O325" s="73">
        <v>21</v>
      </c>
      <c r="P325" s="73">
        <v>36493302</v>
      </c>
      <c r="Q325" s="73">
        <v>0</v>
      </c>
      <c r="R325" s="73">
        <v>0</v>
      </c>
      <c r="S325" s="73">
        <f t="shared" si="18"/>
        <v>0</v>
      </c>
      <c r="T325" s="73">
        <f t="shared" si="18"/>
        <v>0</v>
      </c>
      <c r="U325" s="167" t="s">
        <v>7481</v>
      </c>
      <c r="W325" s="21"/>
      <c r="X325" s="21"/>
      <c r="Y325" s="21"/>
    </row>
    <row r="326" spans="1:28" s="183" customFormat="1" x14ac:dyDescent="0.25">
      <c r="A326" s="175" t="s">
        <v>2146</v>
      </c>
      <c r="B326" s="184" t="s">
        <v>222</v>
      </c>
      <c r="C326" s="185" t="s">
        <v>223</v>
      </c>
      <c r="D326" s="170">
        <v>3</v>
      </c>
      <c r="E326" s="171">
        <v>4950000</v>
      </c>
      <c r="F326" s="216">
        <f t="shared" si="16"/>
        <v>1650000</v>
      </c>
      <c r="G326" s="224"/>
      <c r="H326" s="218" t="s">
        <v>7462</v>
      </c>
      <c r="I326" s="179" t="s">
        <v>7381</v>
      </c>
      <c r="J326" s="120" t="s">
        <v>7480</v>
      </c>
      <c r="K326" s="73">
        <f>+D326</f>
        <v>3</v>
      </c>
      <c r="L326" s="73">
        <f>+E326</f>
        <v>4950000</v>
      </c>
      <c r="M326" s="180">
        <f t="shared" si="17"/>
        <v>1</v>
      </c>
      <c r="N326" s="123"/>
      <c r="O326" s="73">
        <v>3</v>
      </c>
      <c r="P326" s="73">
        <v>4950000</v>
      </c>
      <c r="Q326" s="73">
        <v>0</v>
      </c>
      <c r="R326" s="73">
        <v>0</v>
      </c>
      <c r="S326" s="73">
        <f t="shared" si="18"/>
        <v>0</v>
      </c>
      <c r="T326" s="73">
        <f t="shared" si="18"/>
        <v>0</v>
      </c>
      <c r="U326" s="167" t="s">
        <v>7481</v>
      </c>
      <c r="V326"/>
      <c r="W326" s="21"/>
      <c r="X326" s="21"/>
      <c r="Y326" s="21"/>
      <c r="Z326"/>
      <c r="AA326"/>
      <c r="AB326"/>
    </row>
    <row r="327" spans="1:28" x14ac:dyDescent="0.25">
      <c r="A327" s="175" t="s">
        <v>2146</v>
      </c>
      <c r="B327" s="184" t="s">
        <v>1364</v>
      </c>
      <c r="C327" s="185" t="s">
        <v>1365</v>
      </c>
      <c r="D327" s="170">
        <v>4</v>
      </c>
      <c r="E327" s="171">
        <v>6391019</v>
      </c>
      <c r="F327" s="216">
        <f t="shared" si="16"/>
        <v>1597754.75</v>
      </c>
      <c r="G327" s="224"/>
      <c r="H327" s="218" t="s">
        <v>7462</v>
      </c>
      <c r="I327" s="179" t="s">
        <v>7381</v>
      </c>
      <c r="J327" s="120" t="s">
        <v>7480</v>
      </c>
      <c r="K327" s="73">
        <v>4</v>
      </c>
      <c r="L327" s="73">
        <v>6391019</v>
      </c>
      <c r="M327" s="180">
        <f t="shared" si="17"/>
        <v>1</v>
      </c>
      <c r="O327" s="73">
        <v>4</v>
      </c>
      <c r="P327" s="73">
        <v>6391019</v>
      </c>
      <c r="Q327" s="73">
        <v>0</v>
      </c>
      <c r="R327" s="73">
        <v>0</v>
      </c>
      <c r="S327" s="73">
        <f t="shared" si="18"/>
        <v>0</v>
      </c>
      <c r="T327" s="73">
        <f t="shared" si="18"/>
        <v>0</v>
      </c>
      <c r="U327" s="167" t="s">
        <v>7481</v>
      </c>
      <c r="W327" s="21"/>
      <c r="X327" s="21"/>
      <c r="Y327" s="21"/>
    </row>
    <row r="328" spans="1:28" x14ac:dyDescent="0.25">
      <c r="A328" s="175" t="s">
        <v>2146</v>
      </c>
      <c r="B328" s="184" t="s">
        <v>1370</v>
      </c>
      <c r="C328" s="185" t="s">
        <v>1371</v>
      </c>
      <c r="D328" s="170">
        <v>2</v>
      </c>
      <c r="E328" s="171">
        <v>3148000</v>
      </c>
      <c r="F328" s="216">
        <f t="shared" si="16"/>
        <v>1574000</v>
      </c>
      <c r="G328" s="224"/>
      <c r="H328" s="218" t="s">
        <v>7462</v>
      </c>
      <c r="I328" s="179" t="s">
        <v>7381</v>
      </c>
      <c r="J328" s="120" t="s">
        <v>7480</v>
      </c>
      <c r="K328" s="73">
        <f>+D328</f>
        <v>2</v>
      </c>
      <c r="L328" s="73">
        <f>+E328</f>
        <v>3148000</v>
      </c>
      <c r="M328" s="180">
        <f t="shared" si="17"/>
        <v>1</v>
      </c>
      <c r="O328" s="73">
        <v>2</v>
      </c>
      <c r="P328" s="73">
        <v>3148000</v>
      </c>
      <c r="Q328" s="73">
        <v>0</v>
      </c>
      <c r="R328" s="73">
        <v>0</v>
      </c>
      <c r="S328" s="73">
        <f t="shared" si="18"/>
        <v>0</v>
      </c>
      <c r="T328" s="73">
        <f t="shared" si="18"/>
        <v>0</v>
      </c>
      <c r="U328" s="167" t="s">
        <v>7481</v>
      </c>
      <c r="W328" s="21"/>
      <c r="X328" s="21"/>
      <c r="Y328" s="21"/>
    </row>
    <row r="329" spans="1:28" x14ac:dyDescent="0.25">
      <c r="A329" s="175" t="s">
        <v>2146</v>
      </c>
      <c r="B329" s="184" t="s">
        <v>1368</v>
      </c>
      <c r="C329" s="185" t="s">
        <v>1369</v>
      </c>
      <c r="D329" s="170">
        <v>3</v>
      </c>
      <c r="E329" s="171">
        <v>4712655</v>
      </c>
      <c r="F329" s="216">
        <f t="shared" si="16"/>
        <v>1570885</v>
      </c>
      <c r="G329" s="224"/>
      <c r="H329" s="218" t="s">
        <v>7462</v>
      </c>
      <c r="I329" s="179" t="s">
        <v>7381</v>
      </c>
      <c r="J329" s="120" t="s">
        <v>7480</v>
      </c>
      <c r="K329" s="73">
        <f>+D329</f>
        <v>3</v>
      </c>
      <c r="L329" s="73">
        <f>+E329</f>
        <v>4712655</v>
      </c>
      <c r="M329" s="180">
        <f t="shared" si="17"/>
        <v>1</v>
      </c>
      <c r="O329" s="73">
        <v>3</v>
      </c>
      <c r="P329" s="73">
        <v>4712655</v>
      </c>
      <c r="Q329" s="73">
        <v>0</v>
      </c>
      <c r="R329" s="73">
        <v>0</v>
      </c>
      <c r="S329" s="73">
        <f t="shared" si="18"/>
        <v>0</v>
      </c>
      <c r="T329" s="73">
        <f t="shared" si="18"/>
        <v>0</v>
      </c>
      <c r="U329" s="167" t="s">
        <v>7481</v>
      </c>
      <c r="W329" s="21"/>
      <c r="X329" s="21"/>
      <c r="Y329" s="21"/>
    </row>
    <row r="330" spans="1:28" x14ac:dyDescent="0.25">
      <c r="A330" s="175" t="s">
        <v>2146</v>
      </c>
      <c r="B330" s="184" t="s">
        <v>7892</v>
      </c>
      <c r="C330" s="185" t="s">
        <v>7893</v>
      </c>
      <c r="D330" s="170">
        <v>2</v>
      </c>
      <c r="E330" s="171">
        <v>3121600</v>
      </c>
      <c r="F330" s="216">
        <f t="shared" si="16"/>
        <v>1560800</v>
      </c>
      <c r="G330" s="224"/>
      <c r="H330" s="218" t="s">
        <v>7462</v>
      </c>
      <c r="I330" s="120" t="s">
        <v>7807</v>
      </c>
      <c r="J330" s="120"/>
      <c r="K330" s="73">
        <v>0</v>
      </c>
      <c r="L330" s="73">
        <v>0</v>
      </c>
      <c r="M330" s="180">
        <f t="shared" si="17"/>
        <v>0</v>
      </c>
      <c r="O330" s="73">
        <v>2</v>
      </c>
      <c r="P330" s="73">
        <v>3121600</v>
      </c>
      <c r="Q330" s="73">
        <v>2</v>
      </c>
      <c r="R330" s="73">
        <v>3121600</v>
      </c>
      <c r="S330" s="73">
        <f t="shared" si="18"/>
        <v>0</v>
      </c>
      <c r="T330" s="73">
        <f t="shared" si="18"/>
        <v>0</v>
      </c>
      <c r="U330" s="167" t="s">
        <v>7467</v>
      </c>
      <c r="W330" s="21"/>
      <c r="X330" s="21"/>
      <c r="Y330" s="21"/>
    </row>
    <row r="331" spans="1:28" x14ac:dyDescent="0.25">
      <c r="A331" s="175" t="s">
        <v>2146</v>
      </c>
      <c r="B331" s="184" t="s">
        <v>7894</v>
      </c>
      <c r="C331" s="185" t="s">
        <v>7895</v>
      </c>
      <c r="D331" s="170">
        <v>2</v>
      </c>
      <c r="E331" s="171">
        <v>3121600</v>
      </c>
      <c r="F331" s="216">
        <f t="shared" si="16"/>
        <v>1560800</v>
      </c>
      <c r="G331" s="224"/>
      <c r="H331" s="218" t="s">
        <v>7462</v>
      </c>
      <c r="I331" s="120" t="s">
        <v>7807</v>
      </c>
      <c r="J331" s="120"/>
      <c r="K331" s="73">
        <v>0</v>
      </c>
      <c r="L331" s="73">
        <v>0</v>
      </c>
      <c r="M331" s="180">
        <f t="shared" si="17"/>
        <v>0</v>
      </c>
      <c r="O331" s="73">
        <v>2</v>
      </c>
      <c r="P331" s="73">
        <v>3121600</v>
      </c>
      <c r="Q331" s="73">
        <v>2</v>
      </c>
      <c r="R331" s="73">
        <v>3121600</v>
      </c>
      <c r="S331" s="73">
        <f t="shared" si="18"/>
        <v>0</v>
      </c>
      <c r="T331" s="73">
        <f t="shared" si="18"/>
        <v>0</v>
      </c>
      <c r="U331" s="167" t="s">
        <v>7467</v>
      </c>
      <c r="W331" s="21"/>
      <c r="X331" s="21"/>
      <c r="Y331" s="21"/>
    </row>
    <row r="332" spans="1:28" x14ac:dyDescent="0.25">
      <c r="A332" s="175" t="s">
        <v>2146</v>
      </c>
      <c r="B332" s="184" t="s">
        <v>1388</v>
      </c>
      <c r="C332" s="185" t="s">
        <v>1389</v>
      </c>
      <c r="D332" s="170">
        <v>1</v>
      </c>
      <c r="E332" s="171">
        <v>1560000</v>
      </c>
      <c r="F332" s="216">
        <f t="shared" si="16"/>
        <v>1560000</v>
      </c>
      <c r="G332" s="224"/>
      <c r="H332" s="218" t="s">
        <v>7462</v>
      </c>
      <c r="I332" s="179" t="s">
        <v>7381</v>
      </c>
      <c r="J332" s="120" t="s">
        <v>7480</v>
      </c>
      <c r="K332" s="73">
        <v>1</v>
      </c>
      <c r="L332" s="73">
        <v>1560000</v>
      </c>
      <c r="M332" s="180">
        <f t="shared" si="17"/>
        <v>1</v>
      </c>
      <c r="O332" s="73">
        <v>1</v>
      </c>
      <c r="P332" s="73">
        <v>1560000</v>
      </c>
      <c r="Q332" s="73">
        <v>0</v>
      </c>
      <c r="R332" s="73">
        <v>0</v>
      </c>
      <c r="S332" s="73">
        <f t="shared" si="18"/>
        <v>0</v>
      </c>
      <c r="T332" s="73">
        <f t="shared" si="18"/>
        <v>0</v>
      </c>
      <c r="U332" s="167" t="s">
        <v>7481</v>
      </c>
      <c r="W332" s="21"/>
      <c r="X332" s="21"/>
      <c r="Y332" s="21"/>
    </row>
    <row r="333" spans="1:28" x14ac:dyDescent="0.25">
      <c r="A333" s="175" t="s">
        <v>2146</v>
      </c>
      <c r="B333" s="184" t="s">
        <v>1382</v>
      </c>
      <c r="C333" s="185" t="s">
        <v>1383</v>
      </c>
      <c r="D333" s="170">
        <v>1</v>
      </c>
      <c r="E333" s="171">
        <v>1560000</v>
      </c>
      <c r="F333" s="216">
        <f t="shared" si="16"/>
        <v>1560000</v>
      </c>
      <c r="G333" s="224"/>
      <c r="H333" s="218" t="s">
        <v>7462</v>
      </c>
      <c r="I333" s="179" t="s">
        <v>7381</v>
      </c>
      <c r="J333" s="120" t="s">
        <v>7480</v>
      </c>
      <c r="K333" s="73">
        <f>+D333</f>
        <v>1</v>
      </c>
      <c r="L333" s="73">
        <f>+E333</f>
        <v>1560000</v>
      </c>
      <c r="M333" s="180">
        <f t="shared" si="17"/>
        <v>1</v>
      </c>
      <c r="O333" s="73">
        <v>1</v>
      </c>
      <c r="P333" s="73">
        <v>1560000</v>
      </c>
      <c r="Q333" s="73">
        <v>0</v>
      </c>
      <c r="R333" s="73">
        <v>0</v>
      </c>
      <c r="S333" s="73">
        <f t="shared" si="18"/>
        <v>0</v>
      </c>
      <c r="T333" s="73">
        <f t="shared" si="18"/>
        <v>0</v>
      </c>
      <c r="U333" s="167" t="s">
        <v>7481</v>
      </c>
      <c r="W333" s="21"/>
      <c r="X333" s="21"/>
      <c r="Y333" s="21"/>
    </row>
    <row r="334" spans="1:28" x14ac:dyDescent="0.25">
      <c r="A334" s="175" t="s">
        <v>2146</v>
      </c>
      <c r="B334" s="184" t="s">
        <v>1384</v>
      </c>
      <c r="C334" s="185" t="s">
        <v>1385</v>
      </c>
      <c r="D334" s="170">
        <v>1</v>
      </c>
      <c r="E334" s="171">
        <v>1560000</v>
      </c>
      <c r="F334" s="216">
        <f t="shared" si="16"/>
        <v>1560000</v>
      </c>
      <c r="G334" s="224"/>
      <c r="H334" s="218" t="s">
        <v>7462</v>
      </c>
      <c r="I334" s="179" t="s">
        <v>7381</v>
      </c>
      <c r="J334" s="120" t="s">
        <v>7480</v>
      </c>
      <c r="K334" s="73">
        <f>+D334</f>
        <v>1</v>
      </c>
      <c r="L334" s="73">
        <f>+E334</f>
        <v>1560000</v>
      </c>
      <c r="M334" s="180">
        <f t="shared" si="17"/>
        <v>1</v>
      </c>
      <c r="O334" s="73">
        <v>1</v>
      </c>
      <c r="P334" s="73">
        <v>1560000</v>
      </c>
      <c r="Q334" s="73">
        <v>0</v>
      </c>
      <c r="R334" s="73">
        <v>0</v>
      </c>
      <c r="S334" s="73">
        <f t="shared" si="18"/>
        <v>0</v>
      </c>
      <c r="T334" s="73">
        <f t="shared" si="18"/>
        <v>0</v>
      </c>
      <c r="U334" s="167" t="s">
        <v>7481</v>
      </c>
      <c r="W334" s="21"/>
      <c r="X334" s="21"/>
      <c r="Y334" s="21"/>
    </row>
    <row r="335" spans="1:28" x14ac:dyDescent="0.25">
      <c r="A335" s="175" t="s">
        <v>2146</v>
      </c>
      <c r="B335" s="184" t="s">
        <v>1380</v>
      </c>
      <c r="C335" s="185" t="s">
        <v>1381</v>
      </c>
      <c r="D335" s="170">
        <v>1</v>
      </c>
      <c r="E335" s="171">
        <v>1560000</v>
      </c>
      <c r="F335" s="216">
        <f t="shared" si="16"/>
        <v>1560000</v>
      </c>
      <c r="G335" s="224"/>
      <c r="H335" s="218" t="s">
        <v>7462</v>
      </c>
      <c r="I335" s="179" t="s">
        <v>7381</v>
      </c>
      <c r="J335" s="120" t="s">
        <v>7480</v>
      </c>
      <c r="K335" s="73">
        <v>1</v>
      </c>
      <c r="L335" s="73">
        <v>1560000</v>
      </c>
      <c r="M335" s="180">
        <f t="shared" si="17"/>
        <v>1</v>
      </c>
      <c r="O335" s="73">
        <v>1</v>
      </c>
      <c r="P335" s="73">
        <v>1560000</v>
      </c>
      <c r="Q335" s="73">
        <v>0</v>
      </c>
      <c r="R335" s="73">
        <v>0</v>
      </c>
      <c r="S335" s="73">
        <f t="shared" si="18"/>
        <v>0</v>
      </c>
      <c r="T335" s="73">
        <f t="shared" si="18"/>
        <v>0</v>
      </c>
      <c r="U335" s="167" t="s">
        <v>7481</v>
      </c>
      <c r="W335" s="21"/>
      <c r="X335" s="21"/>
      <c r="Y335" s="21"/>
    </row>
    <row r="336" spans="1:28" x14ac:dyDescent="0.25">
      <c r="A336" s="175" t="s">
        <v>2146</v>
      </c>
      <c r="B336" s="184" t="s">
        <v>194</v>
      </c>
      <c r="C336" s="185" t="s">
        <v>195</v>
      </c>
      <c r="D336" s="170">
        <v>10</v>
      </c>
      <c r="E336" s="171">
        <v>15500000</v>
      </c>
      <c r="F336" s="216">
        <f t="shared" si="16"/>
        <v>1550000</v>
      </c>
      <c r="G336" s="224"/>
      <c r="H336" s="218" t="s">
        <v>7462</v>
      </c>
      <c r="I336" s="179" t="s">
        <v>7381</v>
      </c>
      <c r="J336" s="120" t="s">
        <v>7480</v>
      </c>
      <c r="K336" s="73">
        <v>10</v>
      </c>
      <c r="L336" s="73">
        <v>15500000</v>
      </c>
      <c r="M336" s="180">
        <f t="shared" si="17"/>
        <v>1</v>
      </c>
      <c r="O336" s="73">
        <v>10</v>
      </c>
      <c r="P336" s="73">
        <v>15500000</v>
      </c>
      <c r="Q336" s="73">
        <v>0</v>
      </c>
      <c r="R336" s="73">
        <v>0</v>
      </c>
      <c r="S336" s="73">
        <f t="shared" si="18"/>
        <v>0</v>
      </c>
      <c r="T336" s="73">
        <f t="shared" si="18"/>
        <v>0</v>
      </c>
      <c r="U336" s="167" t="s">
        <v>7481</v>
      </c>
      <c r="W336" s="21"/>
      <c r="X336" s="21"/>
      <c r="Y336" s="21"/>
    </row>
    <row r="337" spans="1:25" x14ac:dyDescent="0.25">
      <c r="A337" s="175" t="s">
        <v>2146</v>
      </c>
      <c r="B337" s="184" t="s">
        <v>1374</v>
      </c>
      <c r="C337" s="185" t="s">
        <v>1375</v>
      </c>
      <c r="D337" s="170">
        <v>4</v>
      </c>
      <c r="E337" s="171">
        <v>6145000</v>
      </c>
      <c r="F337" s="216">
        <f t="shared" si="16"/>
        <v>1536250</v>
      </c>
      <c r="G337" s="224"/>
      <c r="H337" s="218" t="s">
        <v>7462</v>
      </c>
      <c r="I337" s="179" t="s">
        <v>7381</v>
      </c>
      <c r="J337" s="120" t="s">
        <v>7480</v>
      </c>
      <c r="K337" s="73">
        <v>4</v>
      </c>
      <c r="L337" s="73">
        <v>6145000</v>
      </c>
      <c r="M337" s="180">
        <f t="shared" si="17"/>
        <v>1</v>
      </c>
      <c r="O337" s="73">
        <v>4</v>
      </c>
      <c r="P337" s="73">
        <v>6145000</v>
      </c>
      <c r="Q337" s="73">
        <v>0</v>
      </c>
      <c r="R337" s="73">
        <v>0</v>
      </c>
      <c r="S337" s="73">
        <f t="shared" si="18"/>
        <v>0</v>
      </c>
      <c r="T337" s="73">
        <f t="shared" si="18"/>
        <v>0</v>
      </c>
      <c r="U337" s="167" t="s">
        <v>7481</v>
      </c>
      <c r="W337" s="21"/>
      <c r="X337" s="21"/>
      <c r="Y337" s="21"/>
    </row>
    <row r="338" spans="1:25" x14ac:dyDescent="0.25">
      <c r="A338" s="175" t="s">
        <v>2146</v>
      </c>
      <c r="B338" s="184" t="s">
        <v>1366</v>
      </c>
      <c r="C338" s="185" t="s">
        <v>1367</v>
      </c>
      <c r="D338" s="170">
        <v>4</v>
      </c>
      <c r="E338" s="171">
        <v>6112124</v>
      </c>
      <c r="F338" s="216">
        <f t="shared" si="16"/>
        <v>1528031</v>
      </c>
      <c r="G338" s="224"/>
      <c r="H338" s="218" t="s">
        <v>7462</v>
      </c>
      <c r="I338" s="179" t="s">
        <v>7381</v>
      </c>
      <c r="J338" s="120" t="s">
        <v>7480</v>
      </c>
      <c r="K338" s="73">
        <v>4</v>
      </c>
      <c r="L338" s="73">
        <v>6112124</v>
      </c>
      <c r="M338" s="180">
        <f t="shared" si="17"/>
        <v>1</v>
      </c>
      <c r="O338" s="73">
        <v>4</v>
      </c>
      <c r="P338" s="73">
        <v>6112124</v>
      </c>
      <c r="Q338" s="73">
        <v>0</v>
      </c>
      <c r="R338" s="73">
        <v>0</v>
      </c>
      <c r="S338" s="73">
        <f t="shared" si="18"/>
        <v>0</v>
      </c>
      <c r="T338" s="73">
        <f t="shared" si="18"/>
        <v>0</v>
      </c>
      <c r="U338" s="167" t="s">
        <v>7481</v>
      </c>
      <c r="W338" s="21"/>
      <c r="X338" s="21"/>
      <c r="Y338" s="21"/>
    </row>
    <row r="339" spans="1:25" x14ac:dyDescent="0.25">
      <c r="A339" s="175" t="s">
        <v>2146</v>
      </c>
      <c r="B339" s="184" t="s">
        <v>1378</v>
      </c>
      <c r="C339" s="185" t="s">
        <v>1379</v>
      </c>
      <c r="D339" s="170">
        <v>4</v>
      </c>
      <c r="E339" s="171">
        <v>6056243</v>
      </c>
      <c r="F339" s="216">
        <f t="shared" si="16"/>
        <v>1514060.75</v>
      </c>
      <c r="G339" s="224"/>
      <c r="H339" s="218" t="s">
        <v>7462</v>
      </c>
      <c r="I339" s="179" t="s">
        <v>7381</v>
      </c>
      <c r="J339" s="120" t="s">
        <v>7480</v>
      </c>
      <c r="K339" s="73">
        <v>4</v>
      </c>
      <c r="L339" s="73">
        <v>6056243</v>
      </c>
      <c r="M339" s="180">
        <f t="shared" si="17"/>
        <v>1</v>
      </c>
      <c r="O339" s="73">
        <v>4</v>
      </c>
      <c r="P339" s="73">
        <v>6056243</v>
      </c>
      <c r="Q339" s="73">
        <v>0</v>
      </c>
      <c r="R339" s="73">
        <v>0</v>
      </c>
      <c r="S339" s="73">
        <f t="shared" si="18"/>
        <v>0</v>
      </c>
      <c r="T339" s="73">
        <f t="shared" si="18"/>
        <v>0</v>
      </c>
      <c r="U339" s="167" t="s">
        <v>7481</v>
      </c>
      <c r="W339" s="21"/>
      <c r="X339" s="21"/>
      <c r="Y339" s="21"/>
    </row>
    <row r="340" spans="1:25" x14ac:dyDescent="0.25">
      <c r="A340" s="175" t="s">
        <v>2146</v>
      </c>
      <c r="B340" s="184" t="s">
        <v>1376</v>
      </c>
      <c r="C340" s="185" t="s">
        <v>1377</v>
      </c>
      <c r="D340" s="170">
        <v>1</v>
      </c>
      <c r="E340" s="171">
        <v>1500901</v>
      </c>
      <c r="F340" s="216">
        <f t="shared" si="16"/>
        <v>1500901</v>
      </c>
      <c r="G340" s="224"/>
      <c r="H340" s="218" t="s">
        <v>7462</v>
      </c>
      <c r="I340" s="179" t="s">
        <v>7381</v>
      </c>
      <c r="J340" s="120" t="s">
        <v>7480</v>
      </c>
      <c r="K340" s="73">
        <v>1</v>
      </c>
      <c r="L340" s="73">
        <v>1500901</v>
      </c>
      <c r="M340" s="180">
        <f t="shared" si="17"/>
        <v>1</v>
      </c>
      <c r="O340" s="73">
        <v>1</v>
      </c>
      <c r="P340" s="73">
        <v>1500901</v>
      </c>
      <c r="Q340" s="73">
        <v>0</v>
      </c>
      <c r="R340" s="73">
        <v>0</v>
      </c>
      <c r="S340" s="73">
        <f t="shared" si="18"/>
        <v>0</v>
      </c>
      <c r="T340" s="73">
        <f t="shared" si="18"/>
        <v>0</v>
      </c>
      <c r="U340" s="167" t="s">
        <v>7481</v>
      </c>
      <c r="W340" s="21"/>
      <c r="X340" s="21"/>
      <c r="Y340" s="21"/>
    </row>
    <row r="341" spans="1:25" x14ac:dyDescent="0.25">
      <c r="A341" s="175" t="s">
        <v>2146</v>
      </c>
      <c r="B341" s="184" t="s">
        <v>1290</v>
      </c>
      <c r="C341" s="185" t="s">
        <v>1291</v>
      </c>
      <c r="D341" s="170">
        <v>7.5</v>
      </c>
      <c r="E341" s="171">
        <v>11250000</v>
      </c>
      <c r="F341" s="216">
        <f t="shared" si="16"/>
        <v>1500000</v>
      </c>
      <c r="G341" s="224"/>
      <c r="H341" s="218" t="s">
        <v>7462</v>
      </c>
      <c r="I341" s="179" t="s">
        <v>7381</v>
      </c>
      <c r="J341" s="120" t="s">
        <v>7480</v>
      </c>
      <c r="K341" s="73">
        <v>7.5</v>
      </c>
      <c r="L341" s="73">
        <v>11250000</v>
      </c>
      <c r="M341" s="180">
        <f t="shared" si="17"/>
        <v>1</v>
      </c>
      <c r="O341" s="73">
        <v>7.5</v>
      </c>
      <c r="P341" s="73">
        <v>11250000</v>
      </c>
      <c r="Q341" s="73">
        <v>0</v>
      </c>
      <c r="R341" s="73">
        <v>0</v>
      </c>
      <c r="S341" s="73">
        <f t="shared" si="18"/>
        <v>0</v>
      </c>
      <c r="T341" s="73">
        <f t="shared" si="18"/>
        <v>0</v>
      </c>
      <c r="U341" s="167" t="s">
        <v>7481</v>
      </c>
      <c r="W341" s="21"/>
      <c r="X341" s="21"/>
      <c r="Y341" s="21"/>
    </row>
    <row r="342" spans="1:25" x14ac:dyDescent="0.25">
      <c r="A342" s="175" t="s">
        <v>2146</v>
      </c>
      <c r="B342" s="184" t="s">
        <v>1386</v>
      </c>
      <c r="C342" s="185" t="s">
        <v>1387</v>
      </c>
      <c r="D342" s="170">
        <v>2</v>
      </c>
      <c r="E342" s="171">
        <v>2964000</v>
      </c>
      <c r="F342" s="216">
        <f t="shared" si="16"/>
        <v>1482000</v>
      </c>
      <c r="G342" s="224"/>
      <c r="H342" s="218" t="s">
        <v>7462</v>
      </c>
      <c r="I342" s="179" t="s">
        <v>7381</v>
      </c>
      <c r="J342" s="120" t="s">
        <v>7480</v>
      </c>
      <c r="K342" s="73">
        <v>2</v>
      </c>
      <c r="L342" s="73">
        <v>2964000</v>
      </c>
      <c r="M342" s="180">
        <f t="shared" si="17"/>
        <v>1</v>
      </c>
      <c r="O342" s="73">
        <v>2</v>
      </c>
      <c r="P342" s="73">
        <v>2964000</v>
      </c>
      <c r="Q342" s="73">
        <v>0</v>
      </c>
      <c r="R342" s="73">
        <v>0</v>
      </c>
      <c r="S342" s="73">
        <f t="shared" si="18"/>
        <v>0</v>
      </c>
      <c r="T342" s="73">
        <f t="shared" si="18"/>
        <v>0</v>
      </c>
      <c r="U342" s="167" t="s">
        <v>7481</v>
      </c>
      <c r="W342" s="21"/>
      <c r="X342" s="21"/>
      <c r="Y342" s="21"/>
    </row>
    <row r="343" spans="1:25" x14ac:dyDescent="0.25">
      <c r="A343" s="175" t="s">
        <v>2146</v>
      </c>
      <c r="B343" s="184" t="s">
        <v>1466</v>
      </c>
      <c r="C343" s="185" t="s">
        <v>1467</v>
      </c>
      <c r="D343" s="170">
        <v>2</v>
      </c>
      <c r="E343" s="171">
        <v>2945000</v>
      </c>
      <c r="F343" s="216">
        <f t="shared" si="16"/>
        <v>1472500</v>
      </c>
      <c r="G343" s="224"/>
      <c r="H343" s="218" t="s">
        <v>7462</v>
      </c>
      <c r="I343" s="179" t="s">
        <v>7381</v>
      </c>
      <c r="J343" s="120" t="s">
        <v>7480</v>
      </c>
      <c r="K343" s="73">
        <f>+D343</f>
        <v>2</v>
      </c>
      <c r="L343" s="73">
        <f>+E343</f>
        <v>2945000</v>
      </c>
      <c r="M343" s="180">
        <f t="shared" si="17"/>
        <v>1</v>
      </c>
      <c r="O343" s="73">
        <v>2</v>
      </c>
      <c r="P343" s="73">
        <v>2945000</v>
      </c>
      <c r="Q343" s="73">
        <v>0</v>
      </c>
      <c r="R343" s="73">
        <v>0</v>
      </c>
      <c r="S343" s="73">
        <f t="shared" si="18"/>
        <v>0</v>
      </c>
      <c r="T343" s="73">
        <f t="shared" si="18"/>
        <v>0</v>
      </c>
      <c r="U343" s="167" t="s">
        <v>7481</v>
      </c>
      <c r="W343" s="21"/>
      <c r="X343" s="21"/>
      <c r="Y343" s="21"/>
    </row>
    <row r="344" spans="1:25" x14ac:dyDescent="0.25">
      <c r="A344" s="175" t="s">
        <v>2146</v>
      </c>
      <c r="B344" s="184" t="s">
        <v>192</v>
      </c>
      <c r="C344" s="185" t="s">
        <v>193</v>
      </c>
      <c r="D344" s="170">
        <v>2</v>
      </c>
      <c r="E344" s="171">
        <v>2900000</v>
      </c>
      <c r="F344" s="216">
        <f t="shared" si="16"/>
        <v>1450000</v>
      </c>
      <c r="G344" s="224"/>
      <c r="H344" s="218" t="s">
        <v>7462</v>
      </c>
      <c r="I344" s="179" t="s">
        <v>7381</v>
      </c>
      <c r="J344" s="120" t="s">
        <v>7480</v>
      </c>
      <c r="K344" s="73">
        <v>2</v>
      </c>
      <c r="L344" s="73">
        <v>2900000</v>
      </c>
      <c r="M344" s="180">
        <f t="shared" si="17"/>
        <v>1</v>
      </c>
      <c r="O344" s="73">
        <v>2</v>
      </c>
      <c r="P344" s="73">
        <v>2900000</v>
      </c>
      <c r="Q344" s="73">
        <v>0</v>
      </c>
      <c r="R344" s="73">
        <v>0</v>
      </c>
      <c r="S344" s="73">
        <f t="shared" si="18"/>
        <v>0</v>
      </c>
      <c r="T344" s="73">
        <f t="shared" si="18"/>
        <v>0</v>
      </c>
      <c r="U344" s="167" t="s">
        <v>7481</v>
      </c>
      <c r="W344" s="21"/>
      <c r="X344" s="21"/>
      <c r="Y344" s="21"/>
    </row>
    <row r="345" spans="1:25" x14ac:dyDescent="0.25">
      <c r="A345" s="175" t="s">
        <v>2146</v>
      </c>
      <c r="B345" s="184" t="s">
        <v>596</v>
      </c>
      <c r="C345" s="185" t="s">
        <v>597</v>
      </c>
      <c r="D345" s="170">
        <v>2</v>
      </c>
      <c r="E345" s="171">
        <v>2900000</v>
      </c>
      <c r="F345" s="216">
        <f t="shared" si="16"/>
        <v>1450000</v>
      </c>
      <c r="G345" s="224"/>
      <c r="H345" s="218" t="s">
        <v>7462</v>
      </c>
      <c r="I345" s="120" t="s">
        <v>7381</v>
      </c>
      <c r="J345" s="120" t="s">
        <v>7480</v>
      </c>
      <c r="K345" s="73">
        <f>D345</f>
        <v>2</v>
      </c>
      <c r="L345" s="73">
        <f>+E345</f>
        <v>2900000</v>
      </c>
      <c r="M345" s="180">
        <f t="shared" si="17"/>
        <v>1</v>
      </c>
      <c r="O345" s="73">
        <v>2</v>
      </c>
      <c r="P345" s="73">
        <v>2900000</v>
      </c>
      <c r="Q345" s="73">
        <v>0</v>
      </c>
      <c r="R345" s="73">
        <v>0</v>
      </c>
      <c r="S345" s="73">
        <f t="shared" si="18"/>
        <v>0</v>
      </c>
      <c r="T345" s="73">
        <f t="shared" si="18"/>
        <v>0</v>
      </c>
      <c r="U345" s="167" t="s">
        <v>7481</v>
      </c>
      <c r="W345" s="21"/>
      <c r="X345" s="21"/>
      <c r="Y345" s="21"/>
    </row>
    <row r="346" spans="1:25" x14ac:dyDescent="0.25">
      <c r="A346" s="175" t="s">
        <v>2146</v>
      </c>
      <c r="B346" s="184" t="s">
        <v>7896</v>
      </c>
      <c r="C346" s="185" t="s">
        <v>7897</v>
      </c>
      <c r="D346" s="170">
        <v>2</v>
      </c>
      <c r="E346" s="171">
        <v>2742000</v>
      </c>
      <c r="F346" s="216">
        <f t="shared" si="16"/>
        <v>1371000</v>
      </c>
      <c r="G346" s="224"/>
      <c r="H346" s="218" t="s">
        <v>7462</v>
      </c>
      <c r="I346" s="120" t="s">
        <v>7807</v>
      </c>
      <c r="J346" s="120"/>
      <c r="K346" s="73">
        <v>0</v>
      </c>
      <c r="L346" s="73">
        <v>0</v>
      </c>
      <c r="M346" s="180">
        <f t="shared" si="17"/>
        <v>0</v>
      </c>
      <c r="O346" s="73">
        <v>2</v>
      </c>
      <c r="P346" s="73">
        <v>2742000</v>
      </c>
      <c r="Q346" s="73">
        <v>2</v>
      </c>
      <c r="R346" s="73">
        <v>2742000</v>
      </c>
      <c r="S346" s="73">
        <f t="shared" si="18"/>
        <v>0</v>
      </c>
      <c r="T346" s="73">
        <f t="shared" si="18"/>
        <v>0</v>
      </c>
      <c r="U346" s="167" t="s">
        <v>7467</v>
      </c>
      <c r="W346" s="21"/>
      <c r="X346" s="21"/>
      <c r="Y346" s="21"/>
    </row>
    <row r="347" spans="1:25" x14ac:dyDescent="0.25">
      <c r="A347" s="175" t="s">
        <v>2146</v>
      </c>
      <c r="B347" s="184" t="s">
        <v>7898</v>
      </c>
      <c r="C347" s="185" t="s">
        <v>7899</v>
      </c>
      <c r="D347" s="170">
        <v>2</v>
      </c>
      <c r="E347" s="171">
        <v>2740800</v>
      </c>
      <c r="F347" s="216">
        <f t="shared" si="16"/>
        <v>1370400</v>
      </c>
      <c r="G347" s="224"/>
      <c r="H347" s="218" t="s">
        <v>7462</v>
      </c>
      <c r="I347" s="120" t="s">
        <v>7807</v>
      </c>
      <c r="J347" s="120"/>
      <c r="K347" s="73">
        <v>0</v>
      </c>
      <c r="L347" s="73">
        <v>0</v>
      </c>
      <c r="M347" s="180">
        <f t="shared" si="17"/>
        <v>0</v>
      </c>
      <c r="O347" s="73">
        <v>2</v>
      </c>
      <c r="P347" s="73">
        <v>2740800</v>
      </c>
      <c r="Q347" s="73">
        <v>2</v>
      </c>
      <c r="R347" s="73">
        <v>2740800</v>
      </c>
      <c r="S347" s="73">
        <f t="shared" si="18"/>
        <v>0</v>
      </c>
      <c r="T347" s="73">
        <f t="shared" si="18"/>
        <v>0</v>
      </c>
      <c r="U347" s="167" t="s">
        <v>7467</v>
      </c>
      <c r="W347" s="21"/>
      <c r="X347" s="21"/>
      <c r="Y347" s="21"/>
    </row>
    <row r="348" spans="1:25" x14ac:dyDescent="0.25">
      <c r="A348" s="175" t="s">
        <v>2146</v>
      </c>
      <c r="B348" s="184" t="s">
        <v>1362</v>
      </c>
      <c r="C348" s="185" t="s">
        <v>1363</v>
      </c>
      <c r="D348" s="170">
        <v>2</v>
      </c>
      <c r="E348" s="171">
        <v>2733555</v>
      </c>
      <c r="F348" s="216">
        <f t="shared" si="16"/>
        <v>1366777.5</v>
      </c>
      <c r="G348" s="224"/>
      <c r="H348" s="218" t="s">
        <v>7462</v>
      </c>
      <c r="I348" s="179" t="s">
        <v>7381</v>
      </c>
      <c r="J348" s="120" t="s">
        <v>7480</v>
      </c>
      <c r="K348" s="73">
        <f>+D348</f>
        <v>2</v>
      </c>
      <c r="L348" s="73">
        <f>+E348</f>
        <v>2733555</v>
      </c>
      <c r="M348" s="180">
        <f t="shared" si="17"/>
        <v>1</v>
      </c>
      <c r="O348" s="73">
        <v>2</v>
      </c>
      <c r="P348" s="73">
        <v>2733555</v>
      </c>
      <c r="Q348" s="73">
        <v>0</v>
      </c>
      <c r="R348" s="73">
        <v>0</v>
      </c>
      <c r="S348" s="73">
        <f t="shared" si="18"/>
        <v>0</v>
      </c>
      <c r="T348" s="73">
        <f t="shared" si="18"/>
        <v>0</v>
      </c>
      <c r="U348" s="167" t="s">
        <v>7481</v>
      </c>
      <c r="W348" s="21"/>
      <c r="X348" s="21"/>
      <c r="Y348" s="21"/>
    </row>
    <row r="349" spans="1:25" x14ac:dyDescent="0.25">
      <c r="A349" s="175" t="s">
        <v>2146</v>
      </c>
      <c r="B349" s="184" t="s">
        <v>1356</v>
      </c>
      <c r="C349" s="185" t="s">
        <v>1357</v>
      </c>
      <c r="D349" s="170">
        <v>3</v>
      </c>
      <c r="E349" s="171">
        <v>4100000</v>
      </c>
      <c r="F349" s="216">
        <f t="shared" si="16"/>
        <v>1366666.6666666667</v>
      </c>
      <c r="G349" s="224"/>
      <c r="H349" s="218" t="s">
        <v>7462</v>
      </c>
      <c r="I349" s="179" t="s">
        <v>7381</v>
      </c>
      <c r="J349" s="120" t="s">
        <v>7480</v>
      </c>
      <c r="K349" s="73">
        <f>+D349</f>
        <v>3</v>
      </c>
      <c r="L349" s="73">
        <f>+E349</f>
        <v>4100000</v>
      </c>
      <c r="M349" s="180">
        <f t="shared" si="17"/>
        <v>1</v>
      </c>
      <c r="O349" s="73">
        <v>3</v>
      </c>
      <c r="P349" s="73">
        <v>4100000</v>
      </c>
      <c r="Q349" s="73">
        <v>0</v>
      </c>
      <c r="R349" s="73">
        <v>0</v>
      </c>
      <c r="S349" s="73">
        <f t="shared" si="18"/>
        <v>0</v>
      </c>
      <c r="T349" s="73">
        <f t="shared" si="18"/>
        <v>0</v>
      </c>
      <c r="U349" s="167" t="s">
        <v>7481</v>
      </c>
      <c r="W349" s="21"/>
      <c r="X349" s="21"/>
      <c r="Y349" s="21"/>
    </row>
    <row r="350" spans="1:25" x14ac:dyDescent="0.25">
      <c r="A350" s="175" t="s">
        <v>2146</v>
      </c>
      <c r="B350" s="184" t="s">
        <v>1392</v>
      </c>
      <c r="C350" s="185" t="s">
        <v>1393</v>
      </c>
      <c r="D350" s="170">
        <v>3</v>
      </c>
      <c r="E350" s="171">
        <v>4073930</v>
      </c>
      <c r="F350" s="216">
        <f t="shared" si="16"/>
        <v>1357976.6666666667</v>
      </c>
      <c r="G350" s="224"/>
      <c r="H350" s="218" t="s">
        <v>7462</v>
      </c>
      <c r="I350" s="179" t="s">
        <v>7381</v>
      </c>
      <c r="J350" s="120" t="s">
        <v>7480</v>
      </c>
      <c r="K350" s="73">
        <v>3</v>
      </c>
      <c r="L350" s="73">
        <v>4073930</v>
      </c>
      <c r="M350" s="180">
        <f t="shared" si="17"/>
        <v>1</v>
      </c>
      <c r="O350" s="73">
        <v>3</v>
      </c>
      <c r="P350" s="73">
        <v>4073930</v>
      </c>
      <c r="Q350" s="73">
        <v>0</v>
      </c>
      <c r="R350" s="73">
        <v>0</v>
      </c>
      <c r="S350" s="73">
        <f t="shared" si="18"/>
        <v>0</v>
      </c>
      <c r="T350" s="73">
        <f t="shared" si="18"/>
        <v>0</v>
      </c>
      <c r="U350" s="167" t="s">
        <v>7481</v>
      </c>
      <c r="W350" s="21"/>
      <c r="X350" s="21"/>
      <c r="Y350" s="21"/>
    </row>
    <row r="351" spans="1:25" x14ac:dyDescent="0.25">
      <c r="A351" s="175" t="s">
        <v>2146</v>
      </c>
      <c r="B351" s="184" t="s">
        <v>840</v>
      </c>
      <c r="C351" s="185" t="s">
        <v>841</v>
      </c>
      <c r="D351" s="170">
        <v>8</v>
      </c>
      <c r="E351" s="171">
        <v>10745400</v>
      </c>
      <c r="F351" s="216">
        <f t="shared" si="16"/>
        <v>1343175</v>
      </c>
      <c r="G351" s="224"/>
      <c r="H351" s="218" t="s">
        <v>7462</v>
      </c>
      <c r="I351" s="179" t="s">
        <v>7381</v>
      </c>
      <c r="J351" s="120" t="s">
        <v>7480</v>
      </c>
      <c r="K351" s="73">
        <v>8</v>
      </c>
      <c r="L351" s="73">
        <v>10745400</v>
      </c>
      <c r="M351" s="180">
        <f t="shared" si="17"/>
        <v>1</v>
      </c>
      <c r="O351" s="73">
        <v>8</v>
      </c>
      <c r="P351" s="73">
        <v>10745400</v>
      </c>
      <c r="Q351" s="73">
        <v>0</v>
      </c>
      <c r="R351" s="73">
        <v>0</v>
      </c>
      <c r="S351" s="73">
        <f t="shared" si="18"/>
        <v>0</v>
      </c>
      <c r="T351" s="73">
        <f t="shared" si="18"/>
        <v>0</v>
      </c>
      <c r="U351" s="167" t="s">
        <v>7481</v>
      </c>
      <c r="W351" s="21"/>
      <c r="X351" s="21"/>
      <c r="Y351" s="21"/>
    </row>
    <row r="352" spans="1:25" x14ac:dyDescent="0.25">
      <c r="A352" s="175" t="s">
        <v>2146</v>
      </c>
      <c r="B352" s="184" t="s">
        <v>1344</v>
      </c>
      <c r="C352" s="185" t="s">
        <v>1345</v>
      </c>
      <c r="D352" s="170">
        <v>3</v>
      </c>
      <c r="E352" s="171">
        <v>4013280</v>
      </c>
      <c r="F352" s="216">
        <f t="shared" si="16"/>
        <v>1337760</v>
      </c>
      <c r="G352" s="224"/>
      <c r="H352" s="218" t="s">
        <v>7462</v>
      </c>
      <c r="I352" s="179" t="s">
        <v>7381</v>
      </c>
      <c r="J352" s="120" t="s">
        <v>7480</v>
      </c>
      <c r="K352" s="73">
        <f>+D352</f>
        <v>3</v>
      </c>
      <c r="L352" s="73">
        <f>+E352</f>
        <v>4013280</v>
      </c>
      <c r="M352" s="180">
        <f t="shared" si="17"/>
        <v>1</v>
      </c>
      <c r="O352" s="73">
        <v>3</v>
      </c>
      <c r="P352" s="73">
        <v>4013280</v>
      </c>
      <c r="Q352" s="73">
        <v>0</v>
      </c>
      <c r="R352" s="73">
        <v>0</v>
      </c>
      <c r="S352" s="73">
        <f t="shared" si="18"/>
        <v>0</v>
      </c>
      <c r="T352" s="73">
        <f t="shared" si="18"/>
        <v>0</v>
      </c>
      <c r="U352" s="167" t="s">
        <v>7481</v>
      </c>
      <c r="W352" s="21"/>
      <c r="X352" s="21"/>
      <c r="Y352" s="21"/>
    </row>
    <row r="353" spans="1:25" x14ac:dyDescent="0.25">
      <c r="A353" s="175" t="s">
        <v>2146</v>
      </c>
      <c r="B353" s="184" t="s">
        <v>1520</v>
      </c>
      <c r="C353" s="185" t="s">
        <v>1521</v>
      </c>
      <c r="D353" s="170">
        <v>2</v>
      </c>
      <c r="E353" s="171">
        <v>2600000</v>
      </c>
      <c r="F353" s="216">
        <f t="shared" si="16"/>
        <v>1300000</v>
      </c>
      <c r="G353" s="224"/>
      <c r="H353" s="218" t="s">
        <v>7462</v>
      </c>
      <c r="I353" s="179" t="s">
        <v>7381</v>
      </c>
      <c r="J353" s="120" t="s">
        <v>7480</v>
      </c>
      <c r="K353" s="73">
        <f>+D353</f>
        <v>2</v>
      </c>
      <c r="L353" s="73">
        <f>+E353</f>
        <v>2600000</v>
      </c>
      <c r="M353" s="180">
        <f t="shared" si="17"/>
        <v>1</v>
      </c>
      <c r="O353" s="73">
        <v>2</v>
      </c>
      <c r="P353" s="73">
        <v>2600000</v>
      </c>
      <c r="Q353" s="73">
        <v>0</v>
      </c>
      <c r="R353" s="73">
        <v>0</v>
      </c>
      <c r="S353" s="73">
        <f t="shared" si="18"/>
        <v>0</v>
      </c>
      <c r="T353" s="73">
        <f t="shared" si="18"/>
        <v>0</v>
      </c>
      <c r="U353" s="167" t="s">
        <v>7481</v>
      </c>
      <c r="W353" s="21"/>
      <c r="X353" s="21"/>
      <c r="Y353" s="21"/>
    </row>
    <row r="354" spans="1:25" x14ac:dyDescent="0.25">
      <c r="A354" s="175" t="s">
        <v>2146</v>
      </c>
      <c r="B354" s="184" t="s">
        <v>1372</v>
      </c>
      <c r="C354" s="185" t="s">
        <v>1373</v>
      </c>
      <c r="D354" s="170">
        <v>1</v>
      </c>
      <c r="E354" s="171">
        <v>1300000</v>
      </c>
      <c r="F354" s="216">
        <f t="shared" si="16"/>
        <v>1300000</v>
      </c>
      <c r="G354" s="224"/>
      <c r="H354" s="218" t="s">
        <v>7462</v>
      </c>
      <c r="I354" s="179" t="s">
        <v>7381</v>
      </c>
      <c r="J354" s="120" t="s">
        <v>7480</v>
      </c>
      <c r="K354" s="73">
        <v>1</v>
      </c>
      <c r="L354" s="73">
        <v>1300000</v>
      </c>
      <c r="M354" s="180">
        <f t="shared" si="17"/>
        <v>1</v>
      </c>
      <c r="O354" s="73">
        <v>1</v>
      </c>
      <c r="P354" s="73">
        <v>1300000</v>
      </c>
      <c r="Q354" s="73">
        <v>0</v>
      </c>
      <c r="R354" s="73">
        <v>0</v>
      </c>
      <c r="S354" s="73">
        <f t="shared" si="18"/>
        <v>0</v>
      </c>
      <c r="T354" s="73">
        <f t="shared" si="18"/>
        <v>0</v>
      </c>
      <c r="U354" s="167" t="s">
        <v>7481</v>
      </c>
      <c r="W354" s="21"/>
      <c r="X354" s="21"/>
      <c r="Y354" s="21"/>
    </row>
    <row r="355" spans="1:25" x14ac:dyDescent="0.25">
      <c r="A355" s="175" t="s">
        <v>2146</v>
      </c>
      <c r="B355" s="184" t="s">
        <v>1330</v>
      </c>
      <c r="C355" s="185" t="s">
        <v>1331</v>
      </c>
      <c r="D355" s="170">
        <v>6</v>
      </c>
      <c r="E355" s="171">
        <v>7788000</v>
      </c>
      <c r="F355" s="216">
        <f t="shared" si="16"/>
        <v>1298000</v>
      </c>
      <c r="G355" s="224"/>
      <c r="H355" s="218" t="s">
        <v>7462</v>
      </c>
      <c r="I355" s="179" t="s">
        <v>7381</v>
      </c>
      <c r="J355" s="120" t="s">
        <v>7480</v>
      </c>
      <c r="K355" s="73">
        <f t="shared" ref="K355:L357" si="19">+D355</f>
        <v>6</v>
      </c>
      <c r="L355" s="73">
        <f t="shared" si="19"/>
        <v>7788000</v>
      </c>
      <c r="M355" s="180">
        <f t="shared" si="17"/>
        <v>1</v>
      </c>
      <c r="O355" s="73">
        <v>6</v>
      </c>
      <c r="P355" s="73">
        <v>7788000</v>
      </c>
      <c r="Q355" s="73">
        <v>0</v>
      </c>
      <c r="R355" s="73">
        <v>0</v>
      </c>
      <c r="S355" s="73">
        <f t="shared" si="18"/>
        <v>0</v>
      </c>
      <c r="T355" s="73">
        <f t="shared" si="18"/>
        <v>0</v>
      </c>
      <c r="U355" s="167" t="s">
        <v>7481</v>
      </c>
      <c r="W355" s="21"/>
      <c r="X355" s="21"/>
      <c r="Y355" s="21"/>
    </row>
    <row r="356" spans="1:25" x14ac:dyDescent="0.25">
      <c r="A356" s="175" t="s">
        <v>2146</v>
      </c>
      <c r="B356" s="184" t="s">
        <v>1358</v>
      </c>
      <c r="C356" s="185" t="s">
        <v>1359</v>
      </c>
      <c r="D356" s="170">
        <v>2</v>
      </c>
      <c r="E356" s="171">
        <v>2565000</v>
      </c>
      <c r="F356" s="216">
        <f t="shared" si="16"/>
        <v>1282500</v>
      </c>
      <c r="G356" s="224"/>
      <c r="H356" s="218" t="s">
        <v>7462</v>
      </c>
      <c r="I356" s="179" t="s">
        <v>7381</v>
      </c>
      <c r="J356" s="120" t="s">
        <v>7480</v>
      </c>
      <c r="K356" s="73">
        <f t="shared" si="19"/>
        <v>2</v>
      </c>
      <c r="L356" s="73">
        <f t="shared" si="19"/>
        <v>2565000</v>
      </c>
      <c r="M356" s="180">
        <f t="shared" si="17"/>
        <v>1</v>
      </c>
      <c r="O356" s="73">
        <v>2</v>
      </c>
      <c r="P356" s="73">
        <v>2565000</v>
      </c>
      <c r="Q356" s="73">
        <v>0</v>
      </c>
      <c r="R356" s="73">
        <v>0</v>
      </c>
      <c r="S356" s="73">
        <f t="shared" si="18"/>
        <v>0</v>
      </c>
      <c r="T356" s="73">
        <f t="shared" si="18"/>
        <v>0</v>
      </c>
      <c r="U356" s="167" t="s">
        <v>7481</v>
      </c>
      <c r="W356" s="21"/>
      <c r="X356" s="21"/>
      <c r="Y356" s="21"/>
    </row>
    <row r="357" spans="1:25" x14ac:dyDescent="0.25">
      <c r="A357" s="175" t="s">
        <v>2146</v>
      </c>
      <c r="B357" s="184" t="s">
        <v>1352</v>
      </c>
      <c r="C357" s="185" t="s">
        <v>1353</v>
      </c>
      <c r="D357" s="170">
        <v>3</v>
      </c>
      <c r="E357" s="171">
        <v>3705000</v>
      </c>
      <c r="F357" s="216">
        <f t="shared" si="16"/>
        <v>1235000</v>
      </c>
      <c r="G357" s="224"/>
      <c r="H357" s="218" t="s">
        <v>7462</v>
      </c>
      <c r="I357" s="179" t="s">
        <v>7381</v>
      </c>
      <c r="J357" s="120" t="s">
        <v>7480</v>
      </c>
      <c r="K357" s="73">
        <f t="shared" si="19"/>
        <v>3</v>
      </c>
      <c r="L357" s="73">
        <f t="shared" si="19"/>
        <v>3705000</v>
      </c>
      <c r="M357" s="180">
        <f t="shared" si="17"/>
        <v>1</v>
      </c>
      <c r="O357" s="73">
        <v>3</v>
      </c>
      <c r="P357" s="73">
        <v>3705000</v>
      </c>
      <c r="Q357" s="73">
        <v>0</v>
      </c>
      <c r="R357" s="73">
        <v>0</v>
      </c>
      <c r="S357" s="73">
        <f t="shared" si="18"/>
        <v>0</v>
      </c>
      <c r="T357" s="73">
        <f t="shared" si="18"/>
        <v>0</v>
      </c>
      <c r="U357" s="167" t="s">
        <v>7481</v>
      </c>
      <c r="W357" s="21"/>
      <c r="X357" s="21"/>
      <c r="Y357" s="21"/>
    </row>
    <row r="358" spans="1:25" x14ac:dyDescent="0.25">
      <c r="A358" s="175" t="s">
        <v>2146</v>
      </c>
      <c r="B358" s="184" t="s">
        <v>1354</v>
      </c>
      <c r="C358" s="185" t="s">
        <v>1355</v>
      </c>
      <c r="D358" s="170">
        <v>1</v>
      </c>
      <c r="E358" s="171">
        <v>1235000</v>
      </c>
      <c r="F358" s="216">
        <f t="shared" si="16"/>
        <v>1235000</v>
      </c>
      <c r="G358" s="224"/>
      <c r="H358" s="218" t="s">
        <v>7462</v>
      </c>
      <c r="I358" s="179" t="s">
        <v>7381</v>
      </c>
      <c r="J358" s="120" t="s">
        <v>7480</v>
      </c>
      <c r="K358" s="73">
        <v>1</v>
      </c>
      <c r="L358" s="73">
        <v>1235000</v>
      </c>
      <c r="M358" s="180">
        <f t="shared" si="17"/>
        <v>1</v>
      </c>
      <c r="O358" s="73">
        <v>1</v>
      </c>
      <c r="P358" s="73">
        <v>1235000</v>
      </c>
      <c r="Q358" s="73">
        <v>0</v>
      </c>
      <c r="R358" s="73">
        <v>0</v>
      </c>
      <c r="S358" s="73">
        <f t="shared" si="18"/>
        <v>0</v>
      </c>
      <c r="T358" s="73">
        <f t="shared" si="18"/>
        <v>0</v>
      </c>
      <c r="U358" s="167" t="s">
        <v>7481</v>
      </c>
      <c r="W358" s="21"/>
      <c r="X358" s="21"/>
      <c r="Y358" s="21"/>
    </row>
    <row r="359" spans="1:25" x14ac:dyDescent="0.25">
      <c r="A359" s="175" t="s">
        <v>2146</v>
      </c>
      <c r="B359" s="184" t="s">
        <v>1320</v>
      </c>
      <c r="C359" s="185" t="s">
        <v>1321</v>
      </c>
      <c r="D359" s="170">
        <v>2</v>
      </c>
      <c r="E359" s="171">
        <v>2300000</v>
      </c>
      <c r="F359" s="216">
        <f t="shared" si="16"/>
        <v>1150000</v>
      </c>
      <c r="G359" s="224"/>
      <c r="H359" s="218" t="s">
        <v>7462</v>
      </c>
      <c r="I359" s="179" t="s">
        <v>7381</v>
      </c>
      <c r="J359" s="120" t="s">
        <v>7480</v>
      </c>
      <c r="K359" s="73">
        <v>2</v>
      </c>
      <c r="L359" s="73">
        <v>2300000</v>
      </c>
      <c r="M359" s="180">
        <f t="shared" si="17"/>
        <v>1</v>
      </c>
      <c r="O359" s="73">
        <v>2</v>
      </c>
      <c r="P359" s="73">
        <v>2300000</v>
      </c>
      <c r="Q359" s="73">
        <v>0</v>
      </c>
      <c r="R359" s="73">
        <v>0</v>
      </c>
      <c r="S359" s="73">
        <f t="shared" si="18"/>
        <v>0</v>
      </c>
      <c r="T359" s="73">
        <f t="shared" si="18"/>
        <v>0</v>
      </c>
      <c r="U359" s="167" t="s">
        <v>7481</v>
      </c>
      <c r="W359" s="21"/>
      <c r="X359" s="21"/>
      <c r="Y359" s="21"/>
    </row>
    <row r="360" spans="1:25" x14ac:dyDescent="0.25">
      <c r="A360" s="175" t="s">
        <v>2146</v>
      </c>
      <c r="B360" s="184" t="s">
        <v>7900</v>
      </c>
      <c r="C360" s="185" t="s">
        <v>7901</v>
      </c>
      <c r="D360" s="170">
        <v>2</v>
      </c>
      <c r="E360" s="171">
        <v>2286400</v>
      </c>
      <c r="F360" s="216">
        <f t="shared" si="16"/>
        <v>1143200</v>
      </c>
      <c r="G360" s="224"/>
      <c r="H360" s="218" t="s">
        <v>7462</v>
      </c>
      <c r="I360" s="120" t="s">
        <v>7807</v>
      </c>
      <c r="J360" s="120"/>
      <c r="K360" s="73"/>
      <c r="L360" s="73"/>
      <c r="M360" s="180">
        <f t="shared" si="17"/>
        <v>0</v>
      </c>
      <c r="O360" s="73">
        <v>2</v>
      </c>
      <c r="P360" s="73">
        <v>2286400</v>
      </c>
      <c r="Q360" s="73">
        <v>2</v>
      </c>
      <c r="R360" s="73">
        <v>2286400</v>
      </c>
      <c r="S360" s="73">
        <f t="shared" si="18"/>
        <v>0</v>
      </c>
      <c r="T360" s="73">
        <f t="shared" si="18"/>
        <v>0</v>
      </c>
      <c r="U360" s="167" t="s">
        <v>7467</v>
      </c>
      <c r="W360" s="21"/>
      <c r="X360" s="21"/>
      <c r="Y360" s="21"/>
    </row>
    <row r="361" spans="1:25" x14ac:dyDescent="0.25">
      <c r="A361" s="175" t="s">
        <v>2146</v>
      </c>
      <c r="B361" s="184" t="s">
        <v>1428</v>
      </c>
      <c r="C361" s="185" t="s">
        <v>1429</v>
      </c>
      <c r="D361" s="170">
        <v>10</v>
      </c>
      <c r="E361" s="171">
        <v>11431986</v>
      </c>
      <c r="F361" s="216">
        <f t="shared" si="16"/>
        <v>1143198.6000000001</v>
      </c>
      <c r="G361" s="224"/>
      <c r="H361" s="218" t="s">
        <v>7462</v>
      </c>
      <c r="I361" s="179" t="s">
        <v>7381</v>
      </c>
      <c r="J361" s="120" t="s">
        <v>7480</v>
      </c>
      <c r="K361" s="73">
        <v>10</v>
      </c>
      <c r="L361" s="73">
        <v>11431986</v>
      </c>
      <c r="M361" s="180">
        <f t="shared" si="17"/>
        <v>1</v>
      </c>
      <c r="O361" s="73">
        <v>10</v>
      </c>
      <c r="P361" s="73">
        <v>11431986</v>
      </c>
      <c r="Q361" s="73">
        <v>0</v>
      </c>
      <c r="R361" s="73">
        <v>0</v>
      </c>
      <c r="S361" s="73">
        <f t="shared" si="18"/>
        <v>0</v>
      </c>
      <c r="T361" s="73">
        <f t="shared" si="18"/>
        <v>0</v>
      </c>
      <c r="U361" s="167" t="s">
        <v>7481</v>
      </c>
      <c r="W361" s="21"/>
      <c r="X361" s="21"/>
      <c r="Y361" s="21"/>
    </row>
    <row r="362" spans="1:25" x14ac:dyDescent="0.25">
      <c r="A362" s="175" t="s">
        <v>2146</v>
      </c>
      <c r="B362" s="184" t="s">
        <v>1424</v>
      </c>
      <c r="C362" s="185" t="s">
        <v>1425</v>
      </c>
      <c r="D362" s="170">
        <v>10</v>
      </c>
      <c r="E362" s="171">
        <v>11431986</v>
      </c>
      <c r="F362" s="216">
        <f t="shared" si="16"/>
        <v>1143198.6000000001</v>
      </c>
      <c r="G362" s="224"/>
      <c r="H362" s="218" t="s">
        <v>7462</v>
      </c>
      <c r="I362" s="179" t="s">
        <v>7381</v>
      </c>
      <c r="J362" s="120" t="s">
        <v>7480</v>
      </c>
      <c r="K362" s="73">
        <v>10</v>
      </c>
      <c r="L362" s="73">
        <v>11431986</v>
      </c>
      <c r="M362" s="180">
        <f t="shared" si="17"/>
        <v>1</v>
      </c>
      <c r="O362" s="73">
        <v>10</v>
      </c>
      <c r="P362" s="73">
        <v>11431986</v>
      </c>
      <c r="Q362" s="73">
        <v>0</v>
      </c>
      <c r="R362" s="73">
        <v>0</v>
      </c>
      <c r="S362" s="73">
        <f t="shared" si="18"/>
        <v>0</v>
      </c>
      <c r="T362" s="73">
        <f t="shared" si="18"/>
        <v>0</v>
      </c>
      <c r="U362" s="167" t="s">
        <v>7481</v>
      </c>
      <c r="W362" s="21"/>
      <c r="X362" s="21"/>
      <c r="Y362" s="21"/>
    </row>
    <row r="363" spans="1:25" x14ac:dyDescent="0.25">
      <c r="A363" s="175" t="s">
        <v>2146</v>
      </c>
      <c r="B363" s="184" t="s">
        <v>1426</v>
      </c>
      <c r="C363" s="185" t="s">
        <v>1427</v>
      </c>
      <c r="D363" s="170">
        <v>10</v>
      </c>
      <c r="E363" s="171">
        <v>11431986</v>
      </c>
      <c r="F363" s="216">
        <f t="shared" si="16"/>
        <v>1143198.6000000001</v>
      </c>
      <c r="G363" s="224"/>
      <c r="H363" s="218" t="s">
        <v>7462</v>
      </c>
      <c r="I363" s="179" t="s">
        <v>7381</v>
      </c>
      <c r="J363" s="120" t="s">
        <v>7480</v>
      </c>
      <c r="K363" s="73">
        <v>10</v>
      </c>
      <c r="L363" s="73">
        <v>11431986</v>
      </c>
      <c r="M363" s="180">
        <f t="shared" si="17"/>
        <v>1</v>
      </c>
      <c r="O363" s="73">
        <v>10</v>
      </c>
      <c r="P363" s="73">
        <v>11431986</v>
      </c>
      <c r="Q363" s="73">
        <v>0</v>
      </c>
      <c r="R363" s="73">
        <v>0</v>
      </c>
      <c r="S363" s="73">
        <f t="shared" si="18"/>
        <v>0</v>
      </c>
      <c r="T363" s="73">
        <f t="shared" si="18"/>
        <v>0</v>
      </c>
      <c r="U363" s="167" t="s">
        <v>7481</v>
      </c>
      <c r="W363" s="21"/>
      <c r="X363" s="21"/>
      <c r="Y363" s="21"/>
    </row>
    <row r="364" spans="1:25" x14ac:dyDescent="0.25">
      <c r="A364" s="175" t="s">
        <v>2146</v>
      </c>
      <c r="B364" s="184" t="s">
        <v>1434</v>
      </c>
      <c r="C364" s="185" t="s">
        <v>1435</v>
      </c>
      <c r="D364" s="170">
        <v>10</v>
      </c>
      <c r="E364" s="171">
        <v>11423486</v>
      </c>
      <c r="F364" s="216">
        <f t="shared" si="16"/>
        <v>1142348.6000000001</v>
      </c>
      <c r="G364" s="224"/>
      <c r="H364" s="218" t="s">
        <v>7462</v>
      </c>
      <c r="I364" s="179" t="s">
        <v>7381</v>
      </c>
      <c r="J364" s="120" t="s">
        <v>7480</v>
      </c>
      <c r="K364" s="73">
        <v>10</v>
      </c>
      <c r="L364" s="73">
        <v>11423486</v>
      </c>
      <c r="M364" s="180">
        <f t="shared" si="17"/>
        <v>1</v>
      </c>
      <c r="O364" s="73">
        <v>10</v>
      </c>
      <c r="P364" s="73">
        <v>11423486</v>
      </c>
      <c r="Q364" s="73">
        <v>0</v>
      </c>
      <c r="R364" s="73">
        <v>0</v>
      </c>
      <c r="S364" s="73">
        <f t="shared" si="18"/>
        <v>0</v>
      </c>
      <c r="T364" s="73">
        <f t="shared" si="18"/>
        <v>0</v>
      </c>
      <c r="U364" s="167" t="s">
        <v>7481</v>
      </c>
      <c r="W364" s="21"/>
      <c r="X364" s="21"/>
      <c r="Y364" s="21"/>
    </row>
    <row r="365" spans="1:25" x14ac:dyDescent="0.25">
      <c r="A365" s="175" t="s">
        <v>2146</v>
      </c>
      <c r="B365" s="184" t="s">
        <v>7902</v>
      </c>
      <c r="C365" s="185" t="s">
        <v>7903</v>
      </c>
      <c r="D365" s="170">
        <v>1</v>
      </c>
      <c r="E365" s="171">
        <v>1133700</v>
      </c>
      <c r="F365" s="216">
        <f t="shared" si="16"/>
        <v>1133700</v>
      </c>
      <c r="G365" s="224"/>
      <c r="H365" s="218" t="s">
        <v>7462</v>
      </c>
      <c r="I365" s="120" t="s">
        <v>7807</v>
      </c>
      <c r="J365" s="120"/>
      <c r="K365" s="73"/>
      <c r="L365" s="73"/>
      <c r="M365" s="180">
        <f t="shared" si="17"/>
        <v>0</v>
      </c>
      <c r="O365" s="73">
        <v>1</v>
      </c>
      <c r="P365" s="73">
        <v>1133700</v>
      </c>
      <c r="Q365" s="73">
        <v>1</v>
      </c>
      <c r="R365" s="73">
        <v>1133700</v>
      </c>
      <c r="S365" s="73">
        <f t="shared" si="18"/>
        <v>0</v>
      </c>
      <c r="T365" s="73">
        <f t="shared" si="18"/>
        <v>0</v>
      </c>
      <c r="U365" s="167" t="s">
        <v>7467</v>
      </c>
      <c r="W365" s="21"/>
      <c r="X365" s="21"/>
      <c r="Y365" s="21"/>
    </row>
    <row r="366" spans="1:25" x14ac:dyDescent="0.25">
      <c r="A366" s="175" t="s">
        <v>2146</v>
      </c>
      <c r="B366" s="184" t="s">
        <v>7904</v>
      </c>
      <c r="C366" s="185" t="s">
        <v>7905</v>
      </c>
      <c r="D366" s="170">
        <v>2</v>
      </c>
      <c r="E366" s="171">
        <v>2190000</v>
      </c>
      <c r="F366" s="216">
        <f t="shared" si="16"/>
        <v>1095000</v>
      </c>
      <c r="G366" s="224"/>
      <c r="H366" s="218" t="s">
        <v>7462</v>
      </c>
      <c r="I366" s="120" t="s">
        <v>7807</v>
      </c>
      <c r="J366" s="120"/>
      <c r="K366" s="73"/>
      <c r="L366" s="73"/>
      <c r="M366" s="180">
        <f t="shared" si="17"/>
        <v>0</v>
      </c>
      <c r="O366" s="73">
        <v>2</v>
      </c>
      <c r="P366" s="73">
        <v>2190000</v>
      </c>
      <c r="Q366" s="73">
        <v>2</v>
      </c>
      <c r="R366" s="73">
        <v>2190000</v>
      </c>
      <c r="S366" s="73">
        <f t="shared" si="18"/>
        <v>0</v>
      </c>
      <c r="T366" s="73">
        <f t="shared" si="18"/>
        <v>0</v>
      </c>
      <c r="U366" s="167" t="s">
        <v>7467</v>
      </c>
      <c r="W366" s="21"/>
      <c r="X366" s="21"/>
      <c r="Y366" s="21"/>
    </row>
    <row r="367" spans="1:25" x14ac:dyDescent="0.25">
      <c r="A367" s="175" t="s">
        <v>2146</v>
      </c>
      <c r="B367" s="184" t="s">
        <v>7906</v>
      </c>
      <c r="C367" s="185" t="s">
        <v>7907</v>
      </c>
      <c r="D367" s="170">
        <v>2</v>
      </c>
      <c r="E367" s="171">
        <v>2190000</v>
      </c>
      <c r="F367" s="216">
        <f t="shared" si="16"/>
        <v>1095000</v>
      </c>
      <c r="G367" s="224"/>
      <c r="H367" s="218" t="s">
        <v>7462</v>
      </c>
      <c r="I367" s="120" t="s">
        <v>7807</v>
      </c>
      <c r="J367" s="120"/>
      <c r="K367" s="73"/>
      <c r="L367" s="73"/>
      <c r="M367" s="180">
        <f t="shared" si="17"/>
        <v>0</v>
      </c>
      <c r="O367" s="73">
        <v>2</v>
      </c>
      <c r="P367" s="73">
        <v>2190000</v>
      </c>
      <c r="Q367" s="73">
        <v>2</v>
      </c>
      <c r="R367" s="73">
        <v>2190000</v>
      </c>
      <c r="S367" s="73">
        <f t="shared" si="18"/>
        <v>0</v>
      </c>
      <c r="T367" s="73">
        <f t="shared" si="18"/>
        <v>0</v>
      </c>
      <c r="U367" s="167" t="s">
        <v>7467</v>
      </c>
      <c r="W367" s="21"/>
      <c r="X367" s="21"/>
      <c r="Y367" s="21"/>
    </row>
    <row r="368" spans="1:25" x14ac:dyDescent="0.25">
      <c r="A368" s="175" t="s">
        <v>2146</v>
      </c>
      <c r="B368" s="184" t="s">
        <v>1280</v>
      </c>
      <c r="C368" s="185" t="s">
        <v>1281</v>
      </c>
      <c r="D368" s="170">
        <v>58</v>
      </c>
      <c r="E368" s="171">
        <v>63470000</v>
      </c>
      <c r="F368" s="216">
        <f t="shared" si="16"/>
        <v>1094310.3448275863</v>
      </c>
      <c r="G368" s="224"/>
      <c r="H368" s="218" t="s">
        <v>7462</v>
      </c>
      <c r="I368" s="120" t="s">
        <v>7380</v>
      </c>
      <c r="J368" s="120" t="s">
        <v>7480</v>
      </c>
      <c r="K368" s="73">
        <v>58</v>
      </c>
      <c r="L368" s="73">
        <v>63470000</v>
      </c>
      <c r="M368" s="180">
        <f t="shared" si="17"/>
        <v>1</v>
      </c>
      <c r="O368" s="73">
        <v>58</v>
      </c>
      <c r="P368" s="73">
        <v>63470000</v>
      </c>
      <c r="Q368" s="73">
        <v>0</v>
      </c>
      <c r="R368" s="73">
        <v>0</v>
      </c>
      <c r="S368" s="73">
        <f t="shared" si="18"/>
        <v>0</v>
      </c>
      <c r="T368" s="73">
        <f t="shared" si="18"/>
        <v>0</v>
      </c>
      <c r="U368" s="167" t="s">
        <v>7481</v>
      </c>
      <c r="W368" s="21"/>
      <c r="X368" s="21"/>
      <c r="Y368" s="21"/>
    </row>
    <row r="369" spans="1:25" x14ac:dyDescent="0.25">
      <c r="A369" s="175" t="s">
        <v>2146</v>
      </c>
      <c r="B369" s="184" t="s">
        <v>186</v>
      </c>
      <c r="C369" s="185" t="s">
        <v>187</v>
      </c>
      <c r="D369" s="170">
        <v>5</v>
      </c>
      <c r="E369" s="171">
        <v>5238965</v>
      </c>
      <c r="F369" s="216">
        <f t="shared" si="16"/>
        <v>1047793</v>
      </c>
      <c r="G369" s="224"/>
      <c r="H369" s="218" t="s">
        <v>7462</v>
      </c>
      <c r="I369" s="179" t="s">
        <v>7381</v>
      </c>
      <c r="J369" s="120" t="s">
        <v>7480</v>
      </c>
      <c r="K369" s="73">
        <v>5</v>
      </c>
      <c r="L369" s="73">
        <v>5238965</v>
      </c>
      <c r="M369" s="180">
        <f t="shared" si="17"/>
        <v>1</v>
      </c>
      <c r="O369" s="73">
        <v>5</v>
      </c>
      <c r="P369" s="73">
        <v>5238965</v>
      </c>
      <c r="Q369" s="73">
        <v>0</v>
      </c>
      <c r="R369" s="73">
        <v>0</v>
      </c>
      <c r="S369" s="73">
        <f t="shared" si="18"/>
        <v>0</v>
      </c>
      <c r="T369" s="73">
        <f t="shared" si="18"/>
        <v>0</v>
      </c>
      <c r="U369" s="167" t="s">
        <v>7481</v>
      </c>
      <c r="W369" s="21"/>
      <c r="X369" s="21"/>
      <c r="Y369" s="21"/>
    </row>
    <row r="370" spans="1:25" x14ac:dyDescent="0.25">
      <c r="A370" s="175" t="s">
        <v>2146</v>
      </c>
      <c r="B370" s="184" t="s">
        <v>7908</v>
      </c>
      <c r="C370" s="185" t="s">
        <v>7909</v>
      </c>
      <c r="D370" s="170">
        <v>1</v>
      </c>
      <c r="E370" s="171">
        <v>1026600</v>
      </c>
      <c r="F370" s="216">
        <f t="shared" si="16"/>
        <v>1026600</v>
      </c>
      <c r="G370" s="224"/>
      <c r="H370" s="218" t="s">
        <v>7462</v>
      </c>
      <c r="I370" s="179" t="s">
        <v>7381</v>
      </c>
      <c r="J370" s="120" t="s">
        <v>7480</v>
      </c>
      <c r="K370" s="73">
        <v>1</v>
      </c>
      <c r="L370" s="73">
        <v>1026600</v>
      </c>
      <c r="M370" s="180">
        <f t="shared" si="17"/>
        <v>1</v>
      </c>
      <c r="O370" s="73">
        <v>1</v>
      </c>
      <c r="P370" s="73">
        <v>1026600</v>
      </c>
      <c r="Q370" s="73">
        <v>0</v>
      </c>
      <c r="R370" s="73">
        <v>0</v>
      </c>
      <c r="S370" s="73">
        <f t="shared" si="18"/>
        <v>0</v>
      </c>
      <c r="T370" s="73">
        <f t="shared" si="18"/>
        <v>0</v>
      </c>
      <c r="U370" s="167" t="s">
        <v>7481</v>
      </c>
      <c r="W370" s="21"/>
      <c r="X370" s="21"/>
      <c r="Y370" s="21"/>
    </row>
    <row r="371" spans="1:25" x14ac:dyDescent="0.25">
      <c r="A371" s="175" t="s">
        <v>2146</v>
      </c>
      <c r="B371" s="184" t="s">
        <v>7910</v>
      </c>
      <c r="C371" s="185" t="s">
        <v>7911</v>
      </c>
      <c r="D371" s="170">
        <v>1</v>
      </c>
      <c r="E371" s="171">
        <v>1004148</v>
      </c>
      <c r="F371" s="216">
        <f t="shared" si="16"/>
        <v>1004148</v>
      </c>
      <c r="G371" s="224"/>
      <c r="H371" s="218" t="s">
        <v>7462</v>
      </c>
      <c r="I371" s="120" t="s">
        <v>7377</v>
      </c>
      <c r="J371" s="120" t="s">
        <v>7480</v>
      </c>
      <c r="K371" s="73">
        <v>1</v>
      </c>
      <c r="L371" s="73">
        <v>1004148</v>
      </c>
      <c r="M371" s="180">
        <f t="shared" si="17"/>
        <v>1</v>
      </c>
      <c r="O371" s="73">
        <v>1</v>
      </c>
      <c r="P371" s="73">
        <v>1004148</v>
      </c>
      <c r="Q371" s="73">
        <v>1</v>
      </c>
      <c r="R371" s="73">
        <v>1004148</v>
      </c>
      <c r="S371" s="73">
        <f t="shared" si="18"/>
        <v>-1</v>
      </c>
      <c r="T371" s="73">
        <f t="shared" si="18"/>
        <v>-1004148</v>
      </c>
      <c r="U371" s="167" t="s">
        <v>7416</v>
      </c>
      <c r="W371" s="21"/>
      <c r="X371" s="21"/>
      <c r="Y371" s="21"/>
    </row>
    <row r="372" spans="1:25" x14ac:dyDescent="0.25">
      <c r="A372" s="175" t="s">
        <v>2146</v>
      </c>
      <c r="B372" s="184" t="s">
        <v>842</v>
      </c>
      <c r="C372" s="185" t="s">
        <v>843</v>
      </c>
      <c r="D372" s="170">
        <v>21</v>
      </c>
      <c r="E372" s="171">
        <v>20667984</v>
      </c>
      <c r="F372" s="216">
        <f t="shared" si="16"/>
        <v>984189.71428571432</v>
      </c>
      <c r="G372" s="224"/>
      <c r="H372" s="218" t="s">
        <v>7462</v>
      </c>
      <c r="I372" s="179" t="s">
        <v>7381</v>
      </c>
      <c r="J372" s="120" t="s">
        <v>7480</v>
      </c>
      <c r="K372" s="73">
        <v>21</v>
      </c>
      <c r="L372" s="73">
        <v>20667984</v>
      </c>
      <c r="M372" s="180">
        <f t="shared" si="17"/>
        <v>1</v>
      </c>
      <c r="O372" s="73">
        <v>21</v>
      </c>
      <c r="P372" s="73">
        <v>20667984</v>
      </c>
      <c r="Q372" s="73">
        <v>0</v>
      </c>
      <c r="R372" s="73">
        <v>0</v>
      </c>
      <c r="S372" s="73">
        <f t="shared" si="18"/>
        <v>0</v>
      </c>
      <c r="T372" s="73">
        <f t="shared" si="18"/>
        <v>0</v>
      </c>
      <c r="U372" s="167" t="s">
        <v>7481</v>
      </c>
      <c r="W372" s="21"/>
      <c r="X372" s="21"/>
      <c r="Y372" s="21"/>
    </row>
    <row r="373" spans="1:25" x14ac:dyDescent="0.25">
      <c r="A373" s="175" t="s">
        <v>2146</v>
      </c>
      <c r="B373" s="184" t="s">
        <v>7912</v>
      </c>
      <c r="C373" s="185" t="s">
        <v>7913</v>
      </c>
      <c r="D373" s="170">
        <v>1</v>
      </c>
      <c r="E373" s="171">
        <v>940700</v>
      </c>
      <c r="F373" s="216">
        <f t="shared" si="16"/>
        <v>940700</v>
      </c>
      <c r="G373" s="224"/>
      <c r="H373" s="218" t="s">
        <v>7462</v>
      </c>
      <c r="I373" s="120" t="s">
        <v>7807</v>
      </c>
      <c r="J373" s="120"/>
      <c r="K373" s="73"/>
      <c r="L373" s="73"/>
      <c r="M373" s="180">
        <f t="shared" si="17"/>
        <v>0</v>
      </c>
      <c r="O373" s="73">
        <v>1</v>
      </c>
      <c r="P373" s="73">
        <v>940700</v>
      </c>
      <c r="Q373" s="73">
        <v>1</v>
      </c>
      <c r="R373" s="73">
        <v>940700</v>
      </c>
      <c r="S373" s="73">
        <f t="shared" si="18"/>
        <v>0</v>
      </c>
      <c r="T373" s="73">
        <f t="shared" si="18"/>
        <v>0</v>
      </c>
      <c r="U373" s="167" t="s">
        <v>7467</v>
      </c>
      <c r="W373" s="21"/>
      <c r="X373" s="21"/>
      <c r="Y373" s="21"/>
    </row>
    <row r="374" spans="1:25" x14ac:dyDescent="0.25">
      <c r="A374" s="175" t="s">
        <v>2146</v>
      </c>
      <c r="B374" s="184" t="s">
        <v>7914</v>
      </c>
      <c r="C374" s="185" t="s">
        <v>7915</v>
      </c>
      <c r="D374" s="170">
        <v>27</v>
      </c>
      <c r="E374" s="171">
        <v>25030963.55172414</v>
      </c>
      <c r="F374" s="216">
        <f t="shared" si="16"/>
        <v>927072.72413793113</v>
      </c>
      <c r="G374" s="224"/>
      <c r="H374" s="218" t="s">
        <v>7462</v>
      </c>
      <c r="I374" s="120" t="s">
        <v>7377</v>
      </c>
      <c r="J374" s="120"/>
      <c r="K374" s="73">
        <v>0</v>
      </c>
      <c r="L374" s="73">
        <v>0</v>
      </c>
      <c r="M374" s="180">
        <f t="shared" si="17"/>
        <v>0</v>
      </c>
      <c r="O374" s="73">
        <v>27</v>
      </c>
      <c r="P374" s="73">
        <v>25030963.55172414</v>
      </c>
      <c r="Q374" s="73">
        <v>27</v>
      </c>
      <c r="R374" s="73">
        <v>25030963.55172414</v>
      </c>
      <c r="S374" s="73">
        <f t="shared" si="18"/>
        <v>0</v>
      </c>
      <c r="T374" s="73">
        <f t="shared" si="18"/>
        <v>0</v>
      </c>
      <c r="U374" s="167" t="s">
        <v>7467</v>
      </c>
      <c r="W374" s="21"/>
      <c r="X374" s="21"/>
      <c r="Y374" s="21"/>
    </row>
    <row r="375" spans="1:25" x14ac:dyDescent="0.25">
      <c r="A375" s="175" t="s">
        <v>2146</v>
      </c>
      <c r="B375" s="184" t="s">
        <v>7916</v>
      </c>
      <c r="C375" s="185" t="s">
        <v>7917</v>
      </c>
      <c r="D375" s="170">
        <v>3</v>
      </c>
      <c r="E375" s="171">
        <v>2757975</v>
      </c>
      <c r="F375" s="216">
        <f t="shared" si="16"/>
        <v>919325</v>
      </c>
      <c r="G375" s="224"/>
      <c r="H375" s="218" t="s">
        <v>7462</v>
      </c>
      <c r="I375" s="120" t="s">
        <v>7807</v>
      </c>
      <c r="J375" s="120"/>
      <c r="K375" s="73"/>
      <c r="L375" s="73"/>
      <c r="M375" s="180">
        <f t="shared" si="17"/>
        <v>0</v>
      </c>
      <c r="O375" s="73">
        <v>3</v>
      </c>
      <c r="P375" s="73">
        <v>2757975</v>
      </c>
      <c r="Q375" s="73">
        <v>3</v>
      </c>
      <c r="R375" s="73">
        <v>2757975</v>
      </c>
      <c r="S375" s="73">
        <f t="shared" si="18"/>
        <v>0</v>
      </c>
      <c r="T375" s="73">
        <f t="shared" si="18"/>
        <v>0</v>
      </c>
      <c r="U375" s="167" t="s">
        <v>7467</v>
      </c>
      <c r="W375" s="21"/>
      <c r="X375" s="21"/>
      <c r="Y375" s="21"/>
    </row>
    <row r="376" spans="1:25" x14ac:dyDescent="0.25">
      <c r="A376" s="175" t="s">
        <v>2146</v>
      </c>
      <c r="B376" s="184" t="s">
        <v>1420</v>
      </c>
      <c r="C376" s="185" t="s">
        <v>1421</v>
      </c>
      <c r="D376" s="170">
        <v>10</v>
      </c>
      <c r="E376" s="171">
        <v>8770228</v>
      </c>
      <c r="F376" s="216">
        <f t="shared" si="16"/>
        <v>877022.8</v>
      </c>
      <c r="G376" s="224"/>
      <c r="H376" s="218" t="s">
        <v>7462</v>
      </c>
      <c r="I376" s="179" t="s">
        <v>7381</v>
      </c>
      <c r="J376" s="120" t="s">
        <v>7480</v>
      </c>
      <c r="K376" s="73">
        <v>10</v>
      </c>
      <c r="L376" s="73">
        <v>8770228</v>
      </c>
      <c r="M376" s="180">
        <f t="shared" si="17"/>
        <v>1</v>
      </c>
      <c r="O376" s="73">
        <v>10</v>
      </c>
      <c r="P376" s="73">
        <v>8770228</v>
      </c>
      <c r="Q376" s="73">
        <v>0</v>
      </c>
      <c r="R376" s="73">
        <v>0</v>
      </c>
      <c r="S376" s="73">
        <f t="shared" si="18"/>
        <v>0</v>
      </c>
      <c r="T376" s="73">
        <f t="shared" si="18"/>
        <v>0</v>
      </c>
      <c r="U376" s="167" t="s">
        <v>7481</v>
      </c>
      <c r="W376" s="21"/>
      <c r="X376" s="21"/>
      <c r="Y376" s="21"/>
    </row>
    <row r="377" spans="1:25" x14ac:dyDescent="0.25">
      <c r="A377" s="175" t="s">
        <v>2146</v>
      </c>
      <c r="B377" s="184" t="s">
        <v>1430</v>
      </c>
      <c r="C377" s="185" t="s">
        <v>1431</v>
      </c>
      <c r="D377" s="170">
        <v>10</v>
      </c>
      <c r="E377" s="171">
        <v>8769006</v>
      </c>
      <c r="F377" s="216">
        <f t="shared" si="16"/>
        <v>876900.6</v>
      </c>
      <c r="G377" s="224"/>
      <c r="H377" s="218" t="s">
        <v>7462</v>
      </c>
      <c r="I377" s="179" t="s">
        <v>7381</v>
      </c>
      <c r="J377" s="120" t="s">
        <v>7480</v>
      </c>
      <c r="K377" s="73">
        <v>10</v>
      </c>
      <c r="L377" s="73">
        <v>8769006</v>
      </c>
      <c r="M377" s="180">
        <f t="shared" si="17"/>
        <v>1</v>
      </c>
      <c r="O377" s="73">
        <v>10</v>
      </c>
      <c r="P377" s="73">
        <v>8769006</v>
      </c>
      <c r="Q377" s="73">
        <v>0</v>
      </c>
      <c r="R377" s="73">
        <v>0</v>
      </c>
      <c r="S377" s="73">
        <f t="shared" si="18"/>
        <v>0</v>
      </c>
      <c r="T377" s="73">
        <f t="shared" si="18"/>
        <v>0</v>
      </c>
      <c r="U377" s="167" t="s">
        <v>7481</v>
      </c>
      <c r="W377" s="21"/>
      <c r="X377" s="21"/>
      <c r="Y377" s="21"/>
    </row>
    <row r="378" spans="1:25" x14ac:dyDescent="0.25">
      <c r="A378" s="175" t="s">
        <v>2146</v>
      </c>
      <c r="B378" s="184" t="s">
        <v>1422</v>
      </c>
      <c r="C378" s="185" t="s">
        <v>1423</v>
      </c>
      <c r="D378" s="170">
        <v>10</v>
      </c>
      <c r="E378" s="171">
        <v>8769006</v>
      </c>
      <c r="F378" s="216">
        <f t="shared" si="16"/>
        <v>876900.6</v>
      </c>
      <c r="G378" s="224"/>
      <c r="H378" s="218" t="s">
        <v>7462</v>
      </c>
      <c r="I378" s="179" t="s">
        <v>7381</v>
      </c>
      <c r="J378" s="120" t="s">
        <v>7480</v>
      </c>
      <c r="K378" s="73">
        <v>10</v>
      </c>
      <c r="L378" s="73">
        <v>8769006</v>
      </c>
      <c r="M378" s="180">
        <f t="shared" si="17"/>
        <v>1</v>
      </c>
      <c r="O378" s="73">
        <v>10</v>
      </c>
      <c r="P378" s="73">
        <v>8769006</v>
      </c>
      <c r="Q378" s="73">
        <v>0</v>
      </c>
      <c r="R378" s="73">
        <v>0</v>
      </c>
      <c r="S378" s="73">
        <f t="shared" si="18"/>
        <v>0</v>
      </c>
      <c r="T378" s="73">
        <f t="shared" si="18"/>
        <v>0</v>
      </c>
      <c r="U378" s="167" t="s">
        <v>7481</v>
      </c>
      <c r="W378" s="21"/>
      <c r="X378" s="21"/>
      <c r="Y378" s="21"/>
    </row>
    <row r="379" spans="1:25" x14ac:dyDescent="0.25">
      <c r="A379" s="175" t="s">
        <v>2146</v>
      </c>
      <c r="B379" s="184" t="s">
        <v>1432</v>
      </c>
      <c r="C379" s="185" t="s">
        <v>1433</v>
      </c>
      <c r="D379" s="170">
        <v>10</v>
      </c>
      <c r="E379" s="171">
        <v>8762486</v>
      </c>
      <c r="F379" s="216">
        <f t="shared" si="16"/>
        <v>876248.6</v>
      </c>
      <c r="G379" s="224"/>
      <c r="H379" s="218" t="s">
        <v>7462</v>
      </c>
      <c r="I379" s="179" t="s">
        <v>7381</v>
      </c>
      <c r="J379" s="120" t="s">
        <v>7480</v>
      </c>
      <c r="K379" s="73">
        <v>10</v>
      </c>
      <c r="L379" s="73">
        <v>8762486</v>
      </c>
      <c r="M379" s="180">
        <f t="shared" si="17"/>
        <v>1</v>
      </c>
      <c r="O379" s="73">
        <v>10</v>
      </c>
      <c r="P379" s="73">
        <v>8762486</v>
      </c>
      <c r="Q379" s="73">
        <v>0</v>
      </c>
      <c r="R379" s="73">
        <v>0</v>
      </c>
      <c r="S379" s="73">
        <f t="shared" si="18"/>
        <v>0</v>
      </c>
      <c r="T379" s="73">
        <f t="shared" si="18"/>
        <v>0</v>
      </c>
      <c r="U379" s="167" t="s">
        <v>7481</v>
      </c>
      <c r="W379" s="21"/>
      <c r="X379" s="21"/>
      <c r="Y379" s="21"/>
    </row>
    <row r="380" spans="1:25" x14ac:dyDescent="0.25">
      <c r="A380" s="175" t="s">
        <v>2146</v>
      </c>
      <c r="B380" s="184" t="s">
        <v>240</v>
      </c>
      <c r="C380" s="185" t="s">
        <v>241</v>
      </c>
      <c r="D380" s="170">
        <v>1.5</v>
      </c>
      <c r="E380" s="171">
        <v>1294505.49</v>
      </c>
      <c r="F380" s="216">
        <f t="shared" si="16"/>
        <v>863003.66</v>
      </c>
      <c r="G380" s="224"/>
      <c r="H380" s="218" t="s">
        <v>7462</v>
      </c>
      <c r="I380" s="120" t="s">
        <v>7385</v>
      </c>
      <c r="J380" s="120" t="s">
        <v>7480</v>
      </c>
      <c r="K380" s="73">
        <v>1.5</v>
      </c>
      <c r="L380" s="73">
        <v>1294505.49</v>
      </c>
      <c r="M380" s="180">
        <f t="shared" si="17"/>
        <v>1</v>
      </c>
      <c r="O380" s="73">
        <v>1.5</v>
      </c>
      <c r="P380" s="73">
        <v>1294505.49</v>
      </c>
      <c r="Q380" s="73">
        <v>0</v>
      </c>
      <c r="R380" s="73">
        <v>0</v>
      </c>
      <c r="S380" s="73">
        <f t="shared" si="18"/>
        <v>0</v>
      </c>
      <c r="T380" s="73">
        <f t="shared" si="18"/>
        <v>0</v>
      </c>
      <c r="U380" s="167" t="s">
        <v>7481</v>
      </c>
      <c r="W380" s="21"/>
      <c r="X380" s="21"/>
      <c r="Y380" s="21"/>
    </row>
    <row r="381" spans="1:25" x14ac:dyDescent="0.25">
      <c r="A381" s="175" t="s">
        <v>2146</v>
      </c>
      <c r="B381" s="184" t="s">
        <v>7918</v>
      </c>
      <c r="C381" s="185" t="s">
        <v>7919</v>
      </c>
      <c r="D381" s="170">
        <v>1</v>
      </c>
      <c r="E381" s="171">
        <v>852100</v>
      </c>
      <c r="F381" s="216">
        <f t="shared" si="16"/>
        <v>852100</v>
      </c>
      <c r="G381" s="224"/>
      <c r="H381" s="218" t="s">
        <v>7462</v>
      </c>
      <c r="I381" s="120" t="s">
        <v>7807</v>
      </c>
      <c r="J381" s="120"/>
      <c r="K381" s="73"/>
      <c r="L381" s="73"/>
      <c r="M381" s="180">
        <f t="shared" si="17"/>
        <v>0</v>
      </c>
      <c r="O381" s="73">
        <v>1</v>
      </c>
      <c r="P381" s="73">
        <v>852100</v>
      </c>
      <c r="Q381" s="73">
        <v>1</v>
      </c>
      <c r="R381" s="73">
        <v>852100</v>
      </c>
      <c r="S381" s="73">
        <f t="shared" si="18"/>
        <v>0</v>
      </c>
      <c r="T381" s="73">
        <f t="shared" si="18"/>
        <v>0</v>
      </c>
      <c r="U381" s="167" t="s">
        <v>7467</v>
      </c>
      <c r="W381" s="21"/>
      <c r="X381" s="21"/>
      <c r="Y381" s="21"/>
    </row>
    <row r="382" spans="1:25" x14ac:dyDescent="0.25">
      <c r="A382" s="175" t="s">
        <v>2146</v>
      </c>
      <c r="B382" s="184" t="s">
        <v>7920</v>
      </c>
      <c r="C382" s="185" t="s">
        <v>7921</v>
      </c>
      <c r="D382" s="170">
        <v>3</v>
      </c>
      <c r="E382" s="171">
        <v>2553300</v>
      </c>
      <c r="F382" s="216">
        <f t="shared" si="16"/>
        <v>851100</v>
      </c>
      <c r="G382" s="224"/>
      <c r="H382" s="218" t="s">
        <v>7462</v>
      </c>
      <c r="I382" s="120" t="s">
        <v>7807</v>
      </c>
      <c r="J382" s="120"/>
      <c r="K382" s="73"/>
      <c r="L382" s="73"/>
      <c r="M382" s="180">
        <f t="shared" si="17"/>
        <v>0</v>
      </c>
      <c r="O382" s="73">
        <v>3</v>
      </c>
      <c r="P382" s="73">
        <v>2553300</v>
      </c>
      <c r="Q382" s="73">
        <v>3</v>
      </c>
      <c r="R382" s="73">
        <v>2553300</v>
      </c>
      <c r="S382" s="73">
        <f t="shared" si="18"/>
        <v>0</v>
      </c>
      <c r="T382" s="73">
        <f t="shared" si="18"/>
        <v>0</v>
      </c>
      <c r="U382" s="167" t="s">
        <v>7467</v>
      </c>
      <c r="W382" s="21"/>
      <c r="X382" s="21"/>
      <c r="Y382" s="21"/>
    </row>
    <row r="383" spans="1:25" x14ac:dyDescent="0.25">
      <c r="A383" s="175" t="s">
        <v>2146</v>
      </c>
      <c r="B383" s="184" t="s">
        <v>7922</v>
      </c>
      <c r="C383" s="185" t="s">
        <v>7923</v>
      </c>
      <c r="D383" s="170">
        <v>12</v>
      </c>
      <c r="E383" s="171">
        <v>10117269</v>
      </c>
      <c r="F383" s="216">
        <f t="shared" si="16"/>
        <v>843105.75</v>
      </c>
      <c r="G383" s="224"/>
      <c r="H383" s="218" t="s">
        <v>7462</v>
      </c>
      <c r="I383" s="120" t="s">
        <v>7377</v>
      </c>
      <c r="J383" s="120"/>
      <c r="K383" s="73">
        <v>0</v>
      </c>
      <c r="L383" s="73">
        <v>0</v>
      </c>
      <c r="M383" s="180">
        <f t="shared" si="17"/>
        <v>0</v>
      </c>
      <c r="O383" s="73">
        <v>12</v>
      </c>
      <c r="P383" s="73">
        <v>10117269</v>
      </c>
      <c r="Q383" s="73">
        <v>12</v>
      </c>
      <c r="R383" s="73">
        <v>10117269</v>
      </c>
      <c r="S383" s="73">
        <f t="shared" si="18"/>
        <v>0</v>
      </c>
      <c r="T383" s="73">
        <f t="shared" si="18"/>
        <v>0</v>
      </c>
      <c r="U383" s="167" t="s">
        <v>7467</v>
      </c>
      <c r="W383" s="21"/>
      <c r="X383" s="21"/>
      <c r="Y383" s="21"/>
    </row>
    <row r="384" spans="1:25" x14ac:dyDescent="0.25">
      <c r="A384" s="175" t="s">
        <v>2146</v>
      </c>
      <c r="B384" s="184" t="s">
        <v>274</v>
      </c>
      <c r="C384" s="185" t="s">
        <v>275</v>
      </c>
      <c r="D384" s="170">
        <v>2</v>
      </c>
      <c r="E384" s="171">
        <v>1672000</v>
      </c>
      <c r="F384" s="216">
        <f t="shared" si="16"/>
        <v>836000</v>
      </c>
      <c r="G384" s="224"/>
      <c r="H384" s="218" t="s">
        <v>7462</v>
      </c>
      <c r="I384" s="120" t="s">
        <v>7385</v>
      </c>
      <c r="J384" s="120" t="s">
        <v>7480</v>
      </c>
      <c r="K384" s="73">
        <f>+D384</f>
        <v>2</v>
      </c>
      <c r="L384" s="73">
        <f>+E384</f>
        <v>1672000</v>
      </c>
      <c r="M384" s="180">
        <f t="shared" si="17"/>
        <v>1</v>
      </c>
      <c r="O384" s="73">
        <v>2</v>
      </c>
      <c r="P384" s="73">
        <v>1672000</v>
      </c>
      <c r="Q384" s="73">
        <v>0</v>
      </c>
      <c r="R384" s="73">
        <v>0</v>
      </c>
      <c r="S384" s="73">
        <f t="shared" si="18"/>
        <v>0</v>
      </c>
      <c r="T384" s="73">
        <f t="shared" si="18"/>
        <v>0</v>
      </c>
      <c r="U384" s="167" t="s">
        <v>7481</v>
      </c>
      <c r="W384" s="21"/>
      <c r="X384" s="21"/>
      <c r="Y384" s="21"/>
    </row>
    <row r="385" spans="1:26" x14ac:dyDescent="0.25">
      <c r="A385" s="175" t="s">
        <v>2146</v>
      </c>
      <c r="B385" s="184" t="s">
        <v>7924</v>
      </c>
      <c r="C385" s="185" t="s">
        <v>7925</v>
      </c>
      <c r="D385" s="170">
        <v>1</v>
      </c>
      <c r="E385" s="171">
        <v>820000</v>
      </c>
      <c r="F385" s="216">
        <f t="shared" si="16"/>
        <v>820000</v>
      </c>
      <c r="G385" s="224"/>
      <c r="H385" s="218" t="s">
        <v>7462</v>
      </c>
      <c r="I385" s="120" t="s">
        <v>7807</v>
      </c>
      <c r="J385" s="120"/>
      <c r="K385" s="73"/>
      <c r="L385" s="73"/>
      <c r="M385" s="180">
        <f t="shared" si="17"/>
        <v>0</v>
      </c>
      <c r="O385" s="73">
        <v>1</v>
      </c>
      <c r="P385" s="73">
        <v>820000</v>
      </c>
      <c r="Q385" s="73">
        <v>1</v>
      </c>
      <c r="R385" s="73">
        <v>820000</v>
      </c>
      <c r="S385" s="73">
        <f t="shared" si="18"/>
        <v>0</v>
      </c>
      <c r="T385" s="73">
        <f t="shared" si="18"/>
        <v>0</v>
      </c>
      <c r="U385" s="167" t="s">
        <v>7467</v>
      </c>
      <c r="W385" s="21"/>
      <c r="X385" s="21"/>
      <c r="Y385" s="21"/>
    </row>
    <row r="386" spans="1:26" x14ac:dyDescent="0.25">
      <c r="A386" s="175" t="s">
        <v>2146</v>
      </c>
      <c r="B386" s="184" t="s">
        <v>120</v>
      </c>
      <c r="C386" s="185" t="s">
        <v>121</v>
      </c>
      <c r="D386" s="170">
        <v>4</v>
      </c>
      <c r="E386" s="171">
        <v>3268000</v>
      </c>
      <c r="F386" s="216">
        <f t="shared" si="16"/>
        <v>817000</v>
      </c>
      <c r="G386" s="224"/>
      <c r="H386" s="218" t="s">
        <v>7462</v>
      </c>
      <c r="I386" s="120" t="s">
        <v>7385</v>
      </c>
      <c r="J386" s="120" t="s">
        <v>7480</v>
      </c>
      <c r="K386" s="73">
        <f>D386</f>
        <v>4</v>
      </c>
      <c r="L386" s="73">
        <f>E386</f>
        <v>3268000</v>
      </c>
      <c r="M386" s="180">
        <f t="shared" si="17"/>
        <v>1</v>
      </c>
      <c r="O386" s="73">
        <v>4</v>
      </c>
      <c r="P386" s="73">
        <v>3268000</v>
      </c>
      <c r="Q386" s="73">
        <v>0</v>
      </c>
      <c r="R386" s="73">
        <v>0</v>
      </c>
      <c r="S386" s="73">
        <f t="shared" si="18"/>
        <v>0</v>
      </c>
      <c r="T386" s="73">
        <f t="shared" si="18"/>
        <v>0</v>
      </c>
      <c r="U386" s="167" t="s">
        <v>7481</v>
      </c>
      <c r="W386" s="21"/>
      <c r="X386" s="21"/>
      <c r="Y386" s="21"/>
    </row>
    <row r="387" spans="1:26" x14ac:dyDescent="0.25">
      <c r="A387" s="175" t="s">
        <v>2146</v>
      </c>
      <c r="B387" s="184" t="s">
        <v>1322</v>
      </c>
      <c r="C387" s="185" t="s">
        <v>1323</v>
      </c>
      <c r="D387" s="170">
        <v>1</v>
      </c>
      <c r="E387" s="171">
        <v>812222</v>
      </c>
      <c r="F387" s="216">
        <f t="shared" si="16"/>
        <v>812222</v>
      </c>
      <c r="G387" s="224"/>
      <c r="H387" s="218" t="s">
        <v>7462</v>
      </c>
      <c r="I387" s="179" t="s">
        <v>7381</v>
      </c>
      <c r="J387" s="120" t="s">
        <v>7480</v>
      </c>
      <c r="K387" s="73">
        <v>1</v>
      </c>
      <c r="L387" s="73">
        <v>812222</v>
      </c>
      <c r="M387" s="180">
        <f t="shared" si="17"/>
        <v>1</v>
      </c>
      <c r="O387" s="73">
        <v>1</v>
      </c>
      <c r="P387" s="73">
        <v>812222</v>
      </c>
      <c r="Q387" s="73">
        <v>0</v>
      </c>
      <c r="R387" s="73">
        <v>0</v>
      </c>
      <c r="S387" s="73">
        <f t="shared" si="18"/>
        <v>0</v>
      </c>
      <c r="T387" s="73">
        <f t="shared" si="18"/>
        <v>0</v>
      </c>
      <c r="U387" s="167" t="s">
        <v>7481</v>
      </c>
      <c r="W387" s="21"/>
      <c r="X387" s="21"/>
      <c r="Y387" s="21"/>
    </row>
    <row r="388" spans="1:26" x14ac:dyDescent="0.25">
      <c r="A388" s="175" t="s">
        <v>2146</v>
      </c>
      <c r="B388" s="184" t="s">
        <v>7926</v>
      </c>
      <c r="C388" s="185" t="s">
        <v>7927</v>
      </c>
      <c r="D388" s="170">
        <v>1</v>
      </c>
      <c r="E388" s="171">
        <v>780000</v>
      </c>
      <c r="F388" s="216">
        <f t="shared" ref="F388:F451" si="20">+E388/D388</f>
        <v>780000</v>
      </c>
      <c r="G388" s="224"/>
      <c r="H388" s="218" t="s">
        <v>7462</v>
      </c>
      <c r="I388" s="120" t="s">
        <v>7807</v>
      </c>
      <c r="J388" s="120"/>
      <c r="K388" s="73"/>
      <c r="L388" s="73"/>
      <c r="M388" s="180">
        <f t="shared" ref="M388:M451" si="21">+L388/E388</f>
        <v>0</v>
      </c>
      <c r="O388" s="73">
        <v>1</v>
      </c>
      <c r="P388" s="73">
        <v>780000</v>
      </c>
      <c r="Q388" s="73">
        <v>1</v>
      </c>
      <c r="R388" s="73">
        <v>780000</v>
      </c>
      <c r="S388" s="73">
        <f t="shared" ref="S388:T451" si="22">O388-K388-Q388</f>
        <v>0</v>
      </c>
      <c r="T388" s="73">
        <f t="shared" si="22"/>
        <v>0</v>
      </c>
      <c r="U388" s="167" t="s">
        <v>7467</v>
      </c>
      <c r="W388" s="21"/>
      <c r="X388" s="21"/>
      <c r="Y388" s="21"/>
    </row>
    <row r="389" spans="1:26" x14ac:dyDescent="0.25">
      <c r="A389" s="175" t="s">
        <v>2146</v>
      </c>
      <c r="B389" s="184" t="s">
        <v>122</v>
      </c>
      <c r="C389" s="185" t="s">
        <v>123</v>
      </c>
      <c r="D389" s="170">
        <v>3</v>
      </c>
      <c r="E389" s="171">
        <v>2340000</v>
      </c>
      <c r="F389" s="216">
        <f t="shared" si="20"/>
        <v>780000</v>
      </c>
      <c r="G389" s="224"/>
      <c r="H389" s="218" t="s">
        <v>7462</v>
      </c>
      <c r="I389" s="120" t="s">
        <v>7385</v>
      </c>
      <c r="J389" s="120" t="s">
        <v>7480</v>
      </c>
      <c r="K389" s="73">
        <v>3</v>
      </c>
      <c r="L389" s="73">
        <v>2340000</v>
      </c>
      <c r="M389" s="180">
        <f t="shared" si="21"/>
        <v>1</v>
      </c>
      <c r="O389" s="73">
        <v>3</v>
      </c>
      <c r="P389" s="73">
        <v>2340000</v>
      </c>
      <c r="Q389" s="73">
        <v>0</v>
      </c>
      <c r="R389" s="73">
        <v>0</v>
      </c>
      <c r="S389" s="73">
        <f t="shared" si="22"/>
        <v>0</v>
      </c>
      <c r="T389" s="73">
        <f t="shared" si="22"/>
        <v>0</v>
      </c>
      <c r="U389" s="167" t="s">
        <v>7481</v>
      </c>
      <c r="W389" s="21"/>
      <c r="X389" s="21"/>
      <c r="Y389" s="21"/>
    </row>
    <row r="390" spans="1:26" x14ac:dyDescent="0.25">
      <c r="A390" s="175" t="s">
        <v>2146</v>
      </c>
      <c r="B390" s="184" t="s">
        <v>7928</v>
      </c>
      <c r="C390" s="185" t="s">
        <v>7929</v>
      </c>
      <c r="D390" s="170">
        <v>3</v>
      </c>
      <c r="E390" s="171">
        <v>2326650</v>
      </c>
      <c r="F390" s="216">
        <f t="shared" si="20"/>
        <v>775550</v>
      </c>
      <c r="G390" s="224"/>
      <c r="H390" s="218" t="s">
        <v>7462</v>
      </c>
      <c r="I390" s="120" t="s">
        <v>7807</v>
      </c>
      <c r="J390" s="120"/>
      <c r="K390" s="73">
        <v>0</v>
      </c>
      <c r="L390" s="73">
        <v>0</v>
      </c>
      <c r="M390" s="180">
        <f t="shared" si="21"/>
        <v>0</v>
      </c>
      <c r="O390" s="73">
        <v>3</v>
      </c>
      <c r="P390" s="73">
        <v>2326650</v>
      </c>
      <c r="Q390" s="73">
        <v>3</v>
      </c>
      <c r="R390" s="73">
        <v>2326650</v>
      </c>
      <c r="S390" s="73">
        <f t="shared" si="22"/>
        <v>0</v>
      </c>
      <c r="T390" s="73">
        <f t="shared" si="22"/>
        <v>0</v>
      </c>
      <c r="U390" s="167" t="s">
        <v>7467</v>
      </c>
      <c r="W390" s="21"/>
      <c r="X390" s="21"/>
      <c r="Y390" s="21"/>
    </row>
    <row r="391" spans="1:26" x14ac:dyDescent="0.25">
      <c r="A391" s="175" t="s">
        <v>2146</v>
      </c>
      <c r="B391" s="184" t="s">
        <v>1288</v>
      </c>
      <c r="C391" s="185" t="s">
        <v>1289</v>
      </c>
      <c r="D391" s="170">
        <v>2</v>
      </c>
      <c r="E391" s="171">
        <v>1550000</v>
      </c>
      <c r="F391" s="216">
        <f t="shared" si="20"/>
        <v>775000</v>
      </c>
      <c r="G391" s="224"/>
      <c r="H391" s="218" t="s">
        <v>7462</v>
      </c>
      <c r="I391" s="179" t="s">
        <v>7381</v>
      </c>
      <c r="J391" s="120" t="s">
        <v>7480</v>
      </c>
      <c r="K391" s="73">
        <v>2</v>
      </c>
      <c r="L391" s="73">
        <v>1550000</v>
      </c>
      <c r="M391" s="180">
        <f t="shared" si="21"/>
        <v>1</v>
      </c>
      <c r="O391" s="73">
        <v>2</v>
      </c>
      <c r="P391" s="73">
        <v>1550000</v>
      </c>
      <c r="Q391" s="73">
        <v>0</v>
      </c>
      <c r="R391" s="73">
        <v>0</v>
      </c>
      <c r="S391" s="73">
        <f t="shared" si="22"/>
        <v>0</v>
      </c>
      <c r="T391" s="73">
        <f t="shared" si="22"/>
        <v>0</v>
      </c>
      <c r="U391" s="167" t="s">
        <v>7481</v>
      </c>
      <c r="W391" s="21"/>
      <c r="X391" s="21"/>
      <c r="Y391" s="21"/>
    </row>
    <row r="392" spans="1:26" x14ac:dyDescent="0.25">
      <c r="A392" s="175" t="s">
        <v>2146</v>
      </c>
      <c r="B392" s="184" t="s">
        <v>228</v>
      </c>
      <c r="C392" s="185" t="s">
        <v>229</v>
      </c>
      <c r="D392" s="170">
        <v>4</v>
      </c>
      <c r="E392" s="171">
        <v>2964000</v>
      </c>
      <c r="F392" s="216">
        <f t="shared" si="20"/>
        <v>741000</v>
      </c>
      <c r="G392" s="224"/>
      <c r="H392" s="218" t="s">
        <v>7462</v>
      </c>
      <c r="I392" s="120" t="s">
        <v>7385</v>
      </c>
      <c r="J392" s="120" t="s">
        <v>7480</v>
      </c>
      <c r="K392" s="73">
        <f>D392</f>
        <v>4</v>
      </c>
      <c r="L392" s="73">
        <f>E392</f>
        <v>2964000</v>
      </c>
      <c r="M392" s="180">
        <f t="shared" si="21"/>
        <v>1</v>
      </c>
      <c r="O392" s="73">
        <v>4</v>
      </c>
      <c r="P392" s="73">
        <v>2964000</v>
      </c>
      <c r="Q392" s="73">
        <v>0</v>
      </c>
      <c r="R392" s="73">
        <v>0</v>
      </c>
      <c r="S392" s="73">
        <f t="shared" si="22"/>
        <v>0</v>
      </c>
      <c r="T392" s="73">
        <f t="shared" si="22"/>
        <v>0</v>
      </c>
      <c r="U392" s="167" t="s">
        <v>7481</v>
      </c>
      <c r="W392" s="21"/>
      <c r="X392" s="21"/>
      <c r="Y392" s="21"/>
    </row>
    <row r="393" spans="1:26" x14ac:dyDescent="0.25">
      <c r="A393" s="175" t="s">
        <v>2146</v>
      </c>
      <c r="B393" s="184" t="s">
        <v>7930</v>
      </c>
      <c r="C393" s="185" t="s">
        <v>7931</v>
      </c>
      <c r="D393" s="170">
        <v>7</v>
      </c>
      <c r="E393" s="171">
        <v>5125593</v>
      </c>
      <c r="F393" s="216">
        <f t="shared" si="20"/>
        <v>732227.57142857148</v>
      </c>
      <c r="G393" s="224"/>
      <c r="H393" s="218" t="s">
        <v>7462</v>
      </c>
      <c r="I393" s="120" t="s">
        <v>7379</v>
      </c>
      <c r="J393" s="120"/>
      <c r="K393" s="73">
        <v>0</v>
      </c>
      <c r="L393" s="73">
        <v>0</v>
      </c>
      <c r="M393" s="180">
        <f t="shared" si="21"/>
        <v>0</v>
      </c>
      <c r="O393" s="73">
        <v>7</v>
      </c>
      <c r="P393" s="73">
        <v>5125593</v>
      </c>
      <c r="Q393" s="73">
        <v>7</v>
      </c>
      <c r="R393" s="73">
        <v>5125593</v>
      </c>
      <c r="S393" s="73">
        <f t="shared" si="22"/>
        <v>0</v>
      </c>
      <c r="T393" s="73">
        <f t="shared" si="22"/>
        <v>0</v>
      </c>
      <c r="U393" s="167" t="s">
        <v>7467</v>
      </c>
      <c r="W393" s="21"/>
      <c r="X393" s="21"/>
      <c r="Y393" s="21"/>
    </row>
    <row r="394" spans="1:26" x14ac:dyDescent="0.25">
      <c r="A394" s="175" t="s">
        <v>2146</v>
      </c>
      <c r="B394" s="184" t="s">
        <v>7932</v>
      </c>
      <c r="C394" s="185" t="s">
        <v>7933</v>
      </c>
      <c r="D394" s="170">
        <v>1</v>
      </c>
      <c r="E394" s="171">
        <v>730006</v>
      </c>
      <c r="F394" s="216">
        <f t="shared" si="20"/>
        <v>730006</v>
      </c>
      <c r="G394" s="224"/>
      <c r="H394" s="218" t="s">
        <v>7462</v>
      </c>
      <c r="I394" s="120" t="s">
        <v>7807</v>
      </c>
      <c r="J394" s="120"/>
      <c r="K394" s="73"/>
      <c r="L394" s="73"/>
      <c r="M394" s="180">
        <f t="shared" si="21"/>
        <v>0</v>
      </c>
      <c r="O394" s="73">
        <v>1</v>
      </c>
      <c r="P394" s="73">
        <v>730006</v>
      </c>
      <c r="Q394" s="73">
        <v>1</v>
      </c>
      <c r="R394" s="73">
        <v>730006</v>
      </c>
      <c r="S394" s="73">
        <f t="shared" si="22"/>
        <v>0</v>
      </c>
      <c r="T394" s="73">
        <f t="shared" si="22"/>
        <v>0</v>
      </c>
      <c r="U394" s="167" t="s">
        <v>7467</v>
      </c>
      <c r="W394" s="21"/>
      <c r="X394" s="21"/>
      <c r="Y394" s="21"/>
    </row>
    <row r="395" spans="1:26" x14ac:dyDescent="0.25">
      <c r="A395" s="175" t="s">
        <v>2146</v>
      </c>
      <c r="B395" s="184" t="s">
        <v>844</v>
      </c>
      <c r="C395" s="185" t="s">
        <v>845</v>
      </c>
      <c r="D395" s="170">
        <v>11</v>
      </c>
      <c r="E395" s="171">
        <v>8014741</v>
      </c>
      <c r="F395" s="216">
        <f t="shared" si="20"/>
        <v>728612.81818181823</v>
      </c>
      <c r="G395" s="224"/>
      <c r="H395" s="218" t="s">
        <v>7462</v>
      </c>
      <c r="I395" s="179" t="s">
        <v>7381</v>
      </c>
      <c r="J395" s="120" t="s">
        <v>7480</v>
      </c>
      <c r="K395" s="73">
        <v>11</v>
      </c>
      <c r="L395" s="73">
        <v>8014741</v>
      </c>
      <c r="M395" s="180">
        <f t="shared" si="21"/>
        <v>1</v>
      </c>
      <c r="O395" s="73">
        <v>11</v>
      </c>
      <c r="P395" s="73">
        <v>8014741</v>
      </c>
      <c r="Q395" s="73">
        <v>0</v>
      </c>
      <c r="R395" s="73">
        <v>0</v>
      </c>
      <c r="S395" s="73">
        <f t="shared" si="22"/>
        <v>0</v>
      </c>
      <c r="T395" s="73">
        <f t="shared" si="22"/>
        <v>0</v>
      </c>
      <c r="U395" s="167" t="s">
        <v>7481</v>
      </c>
      <c r="W395" s="21"/>
      <c r="X395" s="21"/>
      <c r="Y395" s="21"/>
    </row>
    <row r="396" spans="1:26" x14ac:dyDescent="0.25">
      <c r="A396" s="175" t="s">
        <v>2146</v>
      </c>
      <c r="B396" s="184" t="s">
        <v>904</v>
      </c>
      <c r="C396" s="185" t="s">
        <v>905</v>
      </c>
      <c r="D396" s="170">
        <v>4</v>
      </c>
      <c r="E396" s="171">
        <v>2881811</v>
      </c>
      <c r="F396" s="216">
        <f t="shared" si="20"/>
        <v>720452.75</v>
      </c>
      <c r="G396" s="224"/>
      <c r="H396" s="218" t="s">
        <v>7462</v>
      </c>
      <c r="I396" s="179" t="s">
        <v>7381</v>
      </c>
      <c r="J396" s="120" t="s">
        <v>7480</v>
      </c>
      <c r="K396" s="73">
        <v>4</v>
      </c>
      <c r="L396" s="73">
        <v>2881811</v>
      </c>
      <c r="M396" s="180">
        <f t="shared" si="21"/>
        <v>1</v>
      </c>
      <c r="O396" s="73">
        <v>4</v>
      </c>
      <c r="P396" s="73">
        <v>2881811</v>
      </c>
      <c r="Q396" s="73">
        <v>0</v>
      </c>
      <c r="R396" s="73">
        <v>0</v>
      </c>
      <c r="S396" s="73">
        <f t="shared" si="22"/>
        <v>0</v>
      </c>
      <c r="T396" s="73">
        <f t="shared" si="22"/>
        <v>0</v>
      </c>
      <c r="U396" s="167" t="s">
        <v>7481</v>
      </c>
      <c r="W396" s="21"/>
      <c r="X396" s="21"/>
      <c r="Y396" s="21"/>
    </row>
    <row r="397" spans="1:26" x14ac:dyDescent="0.25">
      <c r="A397" s="175" t="s">
        <v>2146</v>
      </c>
      <c r="B397" s="184" t="s">
        <v>7934</v>
      </c>
      <c r="C397" s="185" t="s">
        <v>7935</v>
      </c>
      <c r="D397" s="170">
        <v>16</v>
      </c>
      <c r="E397" s="171">
        <v>11460800</v>
      </c>
      <c r="F397" s="216">
        <f t="shared" si="20"/>
        <v>716300</v>
      </c>
      <c r="G397" s="224"/>
      <c r="H397" s="218" t="s">
        <v>7462</v>
      </c>
      <c r="I397" s="120" t="s">
        <v>7379</v>
      </c>
      <c r="J397" s="120"/>
      <c r="K397" s="73">
        <v>0</v>
      </c>
      <c r="L397" s="73">
        <v>0</v>
      </c>
      <c r="M397" s="180">
        <f t="shared" si="21"/>
        <v>0</v>
      </c>
      <c r="O397" s="73">
        <v>16</v>
      </c>
      <c r="P397" s="73">
        <v>11460800</v>
      </c>
      <c r="Q397" s="73">
        <v>16</v>
      </c>
      <c r="R397" s="73">
        <v>11460800</v>
      </c>
      <c r="S397" s="73">
        <f t="shared" si="22"/>
        <v>0</v>
      </c>
      <c r="T397" s="73">
        <f t="shared" si="22"/>
        <v>0</v>
      </c>
      <c r="U397" s="167" t="s">
        <v>7467</v>
      </c>
      <c r="W397" s="21"/>
      <c r="X397" s="21"/>
      <c r="Y397" s="21"/>
      <c r="Z397" s="21"/>
    </row>
    <row r="398" spans="1:26" x14ac:dyDescent="0.25">
      <c r="A398" s="175" t="s">
        <v>2146</v>
      </c>
      <c r="B398" s="184" t="s">
        <v>7936</v>
      </c>
      <c r="C398" s="185" t="s">
        <v>7937</v>
      </c>
      <c r="D398" s="170">
        <v>10</v>
      </c>
      <c r="E398" s="171">
        <v>7016457</v>
      </c>
      <c r="F398" s="216">
        <f t="shared" si="20"/>
        <v>701645.7</v>
      </c>
      <c r="G398" s="224"/>
      <c r="H398" s="218" t="s">
        <v>7462</v>
      </c>
      <c r="I398" s="120" t="s">
        <v>7807</v>
      </c>
      <c r="J398" s="120"/>
      <c r="K398" s="73">
        <v>0</v>
      </c>
      <c r="L398" s="73">
        <v>0</v>
      </c>
      <c r="M398" s="180">
        <f t="shared" si="21"/>
        <v>0</v>
      </c>
      <c r="O398" s="73">
        <v>10</v>
      </c>
      <c r="P398" s="73">
        <v>7016457</v>
      </c>
      <c r="Q398" s="73">
        <v>10</v>
      </c>
      <c r="R398" s="73">
        <v>7016457</v>
      </c>
      <c r="S398" s="73">
        <f t="shared" si="22"/>
        <v>0</v>
      </c>
      <c r="T398" s="73">
        <f t="shared" si="22"/>
        <v>0</v>
      </c>
      <c r="U398" s="167" t="s">
        <v>7467</v>
      </c>
      <c r="W398" s="21"/>
      <c r="X398" s="21"/>
      <c r="Y398" s="21"/>
    </row>
    <row r="399" spans="1:26" x14ac:dyDescent="0.25">
      <c r="A399" s="175" t="s">
        <v>2146</v>
      </c>
      <c r="B399" s="184" t="s">
        <v>7938</v>
      </c>
      <c r="C399" s="185" t="s">
        <v>7939</v>
      </c>
      <c r="D399" s="170">
        <v>8</v>
      </c>
      <c r="E399" s="171">
        <v>5539600</v>
      </c>
      <c r="F399" s="216">
        <f t="shared" si="20"/>
        <v>692450</v>
      </c>
      <c r="G399" s="224"/>
      <c r="H399" s="218" t="s">
        <v>7462</v>
      </c>
      <c r="I399" s="120" t="s">
        <v>7807</v>
      </c>
      <c r="J399" s="120"/>
      <c r="K399" s="73"/>
      <c r="L399" s="73"/>
      <c r="M399" s="180">
        <f t="shared" si="21"/>
        <v>0</v>
      </c>
      <c r="O399" s="73">
        <v>8</v>
      </c>
      <c r="P399" s="73">
        <v>5539600</v>
      </c>
      <c r="Q399" s="73">
        <v>8</v>
      </c>
      <c r="R399" s="73">
        <v>5539600</v>
      </c>
      <c r="S399" s="73">
        <f t="shared" si="22"/>
        <v>0</v>
      </c>
      <c r="T399" s="73">
        <f t="shared" si="22"/>
        <v>0</v>
      </c>
      <c r="U399" s="167" t="s">
        <v>7467</v>
      </c>
      <c r="W399" s="21"/>
      <c r="X399" s="21"/>
      <c r="Y399" s="21"/>
    </row>
    <row r="400" spans="1:26" x14ac:dyDescent="0.25">
      <c r="A400" s="175" t="s">
        <v>2146</v>
      </c>
      <c r="B400" s="184" t="s">
        <v>1162</v>
      </c>
      <c r="C400" s="185" t="s">
        <v>1163</v>
      </c>
      <c r="D400" s="170">
        <v>50</v>
      </c>
      <c r="E400" s="171">
        <v>34296036</v>
      </c>
      <c r="F400" s="216">
        <f t="shared" si="20"/>
        <v>685920.72</v>
      </c>
      <c r="G400" s="224"/>
      <c r="H400" s="218" t="s">
        <v>7462</v>
      </c>
      <c r="I400" s="120" t="s">
        <v>7379</v>
      </c>
      <c r="J400" s="120"/>
      <c r="K400" s="73">
        <v>0</v>
      </c>
      <c r="L400" s="73">
        <v>0</v>
      </c>
      <c r="M400" s="180">
        <f t="shared" si="21"/>
        <v>0</v>
      </c>
      <c r="O400" s="73">
        <v>50</v>
      </c>
      <c r="P400" s="73">
        <v>34296036</v>
      </c>
      <c r="Q400" s="73">
        <v>6</v>
      </c>
      <c r="R400" s="73">
        <v>4115524.3200000003</v>
      </c>
      <c r="S400" s="73">
        <f t="shared" si="22"/>
        <v>44</v>
      </c>
      <c r="T400" s="73">
        <f t="shared" si="22"/>
        <v>30180511.68</v>
      </c>
      <c r="U400" s="167" t="s">
        <v>7467</v>
      </c>
      <c r="W400" s="21"/>
      <c r="X400" s="21"/>
      <c r="Y400" s="21"/>
      <c r="Z400" s="21">
        <f>+S400-V400</f>
        <v>44</v>
      </c>
    </row>
    <row r="401" spans="1:26" x14ac:dyDescent="0.25">
      <c r="A401" s="175" t="s">
        <v>2146</v>
      </c>
      <c r="B401" s="184" t="s">
        <v>7940</v>
      </c>
      <c r="C401" s="185" t="s">
        <v>7941</v>
      </c>
      <c r="D401" s="170">
        <v>10</v>
      </c>
      <c r="E401" s="171">
        <v>6855156</v>
      </c>
      <c r="F401" s="216">
        <f t="shared" si="20"/>
        <v>685515.6</v>
      </c>
      <c r="G401" s="224"/>
      <c r="H401" s="218" t="s">
        <v>7462</v>
      </c>
      <c r="I401" s="120" t="s">
        <v>7377</v>
      </c>
      <c r="J401" s="120"/>
      <c r="K401" s="73">
        <v>0</v>
      </c>
      <c r="L401" s="73">
        <v>0</v>
      </c>
      <c r="M401" s="180">
        <f t="shared" si="21"/>
        <v>0</v>
      </c>
      <c r="O401" s="73">
        <v>10</v>
      </c>
      <c r="P401" s="73">
        <v>6855156</v>
      </c>
      <c r="Q401" s="73">
        <v>10</v>
      </c>
      <c r="R401" s="73">
        <v>6855156</v>
      </c>
      <c r="S401" s="73">
        <f t="shared" si="22"/>
        <v>0</v>
      </c>
      <c r="T401" s="73">
        <f t="shared" si="22"/>
        <v>0</v>
      </c>
      <c r="U401" s="167" t="s">
        <v>7467</v>
      </c>
      <c r="W401" s="21"/>
      <c r="X401" s="21"/>
      <c r="Y401" s="21"/>
    </row>
    <row r="402" spans="1:26" x14ac:dyDescent="0.25">
      <c r="A402" s="175" t="s">
        <v>2146</v>
      </c>
      <c r="B402" s="184" t="s">
        <v>242</v>
      </c>
      <c r="C402" s="185" t="s">
        <v>243</v>
      </c>
      <c r="D402" s="170">
        <v>2.5</v>
      </c>
      <c r="E402" s="171">
        <v>1710000</v>
      </c>
      <c r="F402" s="216">
        <f t="shared" si="20"/>
        <v>684000</v>
      </c>
      <c r="G402" s="224"/>
      <c r="H402" s="218" t="s">
        <v>7462</v>
      </c>
      <c r="I402" s="120" t="s">
        <v>7385</v>
      </c>
      <c r="J402" s="120" t="s">
        <v>7480</v>
      </c>
      <c r="K402" s="73">
        <v>2.5</v>
      </c>
      <c r="L402" s="73">
        <v>1710000</v>
      </c>
      <c r="M402" s="180">
        <f t="shared" si="21"/>
        <v>1</v>
      </c>
      <c r="O402" s="73">
        <v>2.5</v>
      </c>
      <c r="P402" s="73">
        <v>1710000</v>
      </c>
      <c r="Q402" s="73">
        <v>0</v>
      </c>
      <c r="R402" s="73">
        <v>0</v>
      </c>
      <c r="S402" s="73">
        <f t="shared" si="22"/>
        <v>0</v>
      </c>
      <c r="T402" s="73">
        <f t="shared" si="22"/>
        <v>0</v>
      </c>
      <c r="U402" s="167" t="s">
        <v>7481</v>
      </c>
      <c r="W402" s="21"/>
      <c r="X402" s="21"/>
      <c r="Y402" s="21"/>
    </row>
    <row r="403" spans="1:26" x14ac:dyDescent="0.25">
      <c r="A403" s="175" t="s">
        <v>2146</v>
      </c>
      <c r="B403" s="184" t="s">
        <v>7942</v>
      </c>
      <c r="C403" s="185" t="s">
        <v>7943</v>
      </c>
      <c r="D403" s="170">
        <v>5</v>
      </c>
      <c r="E403" s="171">
        <v>3399100</v>
      </c>
      <c r="F403" s="216">
        <f t="shared" si="20"/>
        <v>679820</v>
      </c>
      <c r="G403" s="224"/>
      <c r="H403" s="218" t="s">
        <v>7462</v>
      </c>
      <c r="I403" s="120" t="s">
        <v>7807</v>
      </c>
      <c r="J403" s="120"/>
      <c r="K403" s="73"/>
      <c r="L403" s="73"/>
      <c r="M403" s="180">
        <f t="shared" si="21"/>
        <v>0</v>
      </c>
      <c r="O403" s="73">
        <v>5</v>
      </c>
      <c r="P403" s="73">
        <v>3399100</v>
      </c>
      <c r="Q403" s="73">
        <v>5</v>
      </c>
      <c r="R403" s="73">
        <v>3399100</v>
      </c>
      <c r="S403" s="73">
        <f t="shared" si="22"/>
        <v>0</v>
      </c>
      <c r="T403" s="73">
        <f t="shared" si="22"/>
        <v>0</v>
      </c>
      <c r="U403" s="167" t="s">
        <v>7467</v>
      </c>
      <c r="W403" s="21"/>
      <c r="X403" s="21"/>
      <c r="Y403" s="21"/>
    </row>
    <row r="404" spans="1:26" x14ac:dyDescent="0.25">
      <c r="A404" s="175" t="s">
        <v>2146</v>
      </c>
      <c r="B404" s="184" t="s">
        <v>7944</v>
      </c>
      <c r="C404" s="185" t="s">
        <v>7945</v>
      </c>
      <c r="D404" s="170">
        <v>5</v>
      </c>
      <c r="E404" s="171">
        <v>3399100</v>
      </c>
      <c r="F404" s="216">
        <f t="shared" si="20"/>
        <v>679820</v>
      </c>
      <c r="G404" s="224"/>
      <c r="H404" s="218" t="s">
        <v>7462</v>
      </c>
      <c r="I404" s="174" t="s">
        <v>7470</v>
      </c>
      <c r="J404" s="120" t="s">
        <v>7471</v>
      </c>
      <c r="K404" s="73">
        <v>0</v>
      </c>
      <c r="L404" s="73">
        <v>0</v>
      </c>
      <c r="M404" s="180">
        <f t="shared" si="21"/>
        <v>0</v>
      </c>
      <c r="O404" s="73">
        <v>5</v>
      </c>
      <c r="P404" s="73">
        <v>3399100</v>
      </c>
      <c r="Q404" s="73">
        <v>5</v>
      </c>
      <c r="R404" s="73">
        <v>3399100</v>
      </c>
      <c r="S404" s="73">
        <f t="shared" si="22"/>
        <v>0</v>
      </c>
      <c r="T404" s="73">
        <f t="shared" si="22"/>
        <v>0</v>
      </c>
      <c r="U404" s="167" t="s">
        <v>7467</v>
      </c>
      <c r="W404" s="21"/>
      <c r="X404" s="21"/>
      <c r="Y404" s="21"/>
    </row>
    <row r="405" spans="1:26" x14ac:dyDescent="0.25">
      <c r="A405" s="175" t="s">
        <v>2146</v>
      </c>
      <c r="B405" s="184" t="s">
        <v>7946</v>
      </c>
      <c r="C405" s="185" t="s">
        <v>7947</v>
      </c>
      <c r="D405" s="170">
        <v>5</v>
      </c>
      <c r="E405" s="171">
        <v>3399100</v>
      </c>
      <c r="F405" s="216">
        <f t="shared" si="20"/>
        <v>679820</v>
      </c>
      <c r="G405" s="224"/>
      <c r="H405" s="218" t="s">
        <v>7462</v>
      </c>
      <c r="I405" s="120" t="s">
        <v>7807</v>
      </c>
      <c r="J405" s="120"/>
      <c r="K405" s="73"/>
      <c r="L405" s="73"/>
      <c r="M405" s="180">
        <f t="shared" si="21"/>
        <v>0</v>
      </c>
      <c r="O405" s="73">
        <v>5</v>
      </c>
      <c r="P405" s="73">
        <v>3399100</v>
      </c>
      <c r="Q405" s="73">
        <v>5</v>
      </c>
      <c r="R405" s="73">
        <v>3399100</v>
      </c>
      <c r="S405" s="73">
        <f t="shared" si="22"/>
        <v>0</v>
      </c>
      <c r="T405" s="73">
        <f t="shared" si="22"/>
        <v>0</v>
      </c>
      <c r="U405" s="167" t="s">
        <v>7467</v>
      </c>
      <c r="W405" s="21"/>
      <c r="X405" s="21"/>
      <c r="Y405" s="21"/>
    </row>
    <row r="406" spans="1:26" x14ac:dyDescent="0.25">
      <c r="A406" s="175" t="s">
        <v>2146</v>
      </c>
      <c r="B406" s="184" t="s">
        <v>1336</v>
      </c>
      <c r="C406" s="185" t="s">
        <v>1337</v>
      </c>
      <c r="D406" s="170">
        <v>1</v>
      </c>
      <c r="E406" s="171">
        <v>677188</v>
      </c>
      <c r="F406" s="216">
        <f t="shared" si="20"/>
        <v>677188</v>
      </c>
      <c r="G406" s="224"/>
      <c r="H406" s="218" t="s">
        <v>7462</v>
      </c>
      <c r="I406" s="179" t="s">
        <v>7381</v>
      </c>
      <c r="J406" s="120" t="s">
        <v>7480</v>
      </c>
      <c r="K406" s="73">
        <v>1</v>
      </c>
      <c r="L406" s="73">
        <v>677188</v>
      </c>
      <c r="M406" s="180">
        <f t="shared" si="21"/>
        <v>1</v>
      </c>
      <c r="O406" s="73">
        <v>1</v>
      </c>
      <c r="P406" s="73">
        <v>677188</v>
      </c>
      <c r="Q406" s="73">
        <v>0</v>
      </c>
      <c r="R406" s="73">
        <v>0</v>
      </c>
      <c r="S406" s="73">
        <f t="shared" si="22"/>
        <v>0</v>
      </c>
      <c r="T406" s="73">
        <f t="shared" si="22"/>
        <v>0</v>
      </c>
      <c r="U406" s="167" t="s">
        <v>7481</v>
      </c>
      <c r="W406" s="21"/>
      <c r="X406" s="21"/>
      <c r="Y406" s="21"/>
    </row>
    <row r="407" spans="1:26" x14ac:dyDescent="0.25">
      <c r="A407" s="175" t="s">
        <v>2146</v>
      </c>
      <c r="B407" s="184" t="s">
        <v>7948</v>
      </c>
      <c r="C407" s="185" t="s">
        <v>7949</v>
      </c>
      <c r="D407" s="170">
        <v>1</v>
      </c>
      <c r="E407" s="171">
        <v>677000</v>
      </c>
      <c r="F407" s="216">
        <f t="shared" si="20"/>
        <v>677000</v>
      </c>
      <c r="G407" s="224"/>
      <c r="H407" s="218" t="s">
        <v>7462</v>
      </c>
      <c r="I407" s="120" t="s">
        <v>7807</v>
      </c>
      <c r="J407" s="120"/>
      <c r="K407" s="73"/>
      <c r="L407" s="73"/>
      <c r="M407" s="180">
        <f t="shared" si="21"/>
        <v>0</v>
      </c>
      <c r="O407" s="73">
        <v>1</v>
      </c>
      <c r="P407" s="73">
        <v>677000</v>
      </c>
      <c r="Q407" s="73">
        <v>1</v>
      </c>
      <c r="R407" s="73">
        <v>677000</v>
      </c>
      <c r="S407" s="73">
        <f t="shared" si="22"/>
        <v>0</v>
      </c>
      <c r="T407" s="73">
        <f t="shared" si="22"/>
        <v>0</v>
      </c>
      <c r="U407" s="167" t="s">
        <v>7467</v>
      </c>
      <c r="W407" s="21"/>
      <c r="X407" s="21"/>
      <c r="Y407" s="21"/>
    </row>
    <row r="408" spans="1:26" x14ac:dyDescent="0.25">
      <c r="A408" s="175" t="s">
        <v>2146</v>
      </c>
      <c r="B408" s="184" t="s">
        <v>1346</v>
      </c>
      <c r="C408" s="185" t="s">
        <v>1347</v>
      </c>
      <c r="D408" s="170">
        <v>2</v>
      </c>
      <c r="E408" s="171">
        <v>1353536</v>
      </c>
      <c r="F408" s="216">
        <f t="shared" si="20"/>
        <v>676768</v>
      </c>
      <c r="G408" s="224"/>
      <c r="H408" s="218" t="s">
        <v>7462</v>
      </c>
      <c r="I408" s="179" t="s">
        <v>7381</v>
      </c>
      <c r="J408" s="120" t="s">
        <v>7480</v>
      </c>
      <c r="K408" s="73">
        <v>2</v>
      </c>
      <c r="L408" s="73">
        <v>1353536</v>
      </c>
      <c r="M408" s="180">
        <f t="shared" si="21"/>
        <v>1</v>
      </c>
      <c r="O408" s="73">
        <v>2</v>
      </c>
      <c r="P408" s="73">
        <v>1353536</v>
      </c>
      <c r="Q408" s="73">
        <v>0</v>
      </c>
      <c r="R408" s="73">
        <v>0</v>
      </c>
      <c r="S408" s="73">
        <f t="shared" si="22"/>
        <v>0</v>
      </c>
      <c r="T408" s="73">
        <f t="shared" si="22"/>
        <v>0</v>
      </c>
      <c r="U408" s="167" t="s">
        <v>7481</v>
      </c>
      <c r="W408" s="21"/>
      <c r="X408" s="21"/>
      <c r="Y408" s="21"/>
    </row>
    <row r="409" spans="1:26" x14ac:dyDescent="0.25">
      <c r="A409" s="175" t="s">
        <v>2146</v>
      </c>
      <c r="B409" s="184" t="s">
        <v>7950</v>
      </c>
      <c r="C409" s="185" t="s">
        <v>7951</v>
      </c>
      <c r="D409" s="170">
        <v>1</v>
      </c>
      <c r="E409" s="171">
        <v>670900</v>
      </c>
      <c r="F409" s="216">
        <f t="shared" si="20"/>
        <v>670900</v>
      </c>
      <c r="G409" s="224"/>
      <c r="H409" s="218" t="s">
        <v>7462</v>
      </c>
      <c r="I409" s="174" t="s">
        <v>7470</v>
      </c>
      <c r="J409" s="120" t="s">
        <v>7471</v>
      </c>
      <c r="K409" s="73">
        <v>0</v>
      </c>
      <c r="L409" s="73">
        <v>0</v>
      </c>
      <c r="M409" s="180">
        <f t="shared" si="21"/>
        <v>0</v>
      </c>
      <c r="O409" s="73">
        <v>1</v>
      </c>
      <c r="P409" s="73">
        <v>670900</v>
      </c>
      <c r="Q409" s="73">
        <v>1</v>
      </c>
      <c r="R409" s="73">
        <v>670900</v>
      </c>
      <c r="S409" s="73">
        <f t="shared" si="22"/>
        <v>0</v>
      </c>
      <c r="T409" s="73">
        <f t="shared" si="22"/>
        <v>0</v>
      </c>
      <c r="U409" s="167" t="s">
        <v>7467</v>
      </c>
      <c r="W409" s="21"/>
      <c r="X409" s="21"/>
      <c r="Y409" s="21"/>
    </row>
    <row r="410" spans="1:26" x14ac:dyDescent="0.25">
      <c r="A410" s="175" t="s">
        <v>2146</v>
      </c>
      <c r="B410" s="184" t="s">
        <v>918</v>
      </c>
      <c r="C410" s="185" t="s">
        <v>919</v>
      </c>
      <c r="D410" s="170">
        <v>4</v>
      </c>
      <c r="E410" s="171">
        <v>2676537</v>
      </c>
      <c r="F410" s="216">
        <f t="shared" si="20"/>
        <v>669134.25</v>
      </c>
      <c r="G410" s="224"/>
      <c r="H410" s="218" t="s">
        <v>7462</v>
      </c>
      <c r="I410" s="179" t="s">
        <v>7381</v>
      </c>
      <c r="J410" s="120" t="s">
        <v>7480</v>
      </c>
      <c r="K410" s="73">
        <v>4</v>
      </c>
      <c r="L410" s="73">
        <v>2676537</v>
      </c>
      <c r="M410" s="180">
        <f t="shared" si="21"/>
        <v>1</v>
      </c>
      <c r="O410" s="73">
        <v>4</v>
      </c>
      <c r="P410" s="73">
        <v>2676537</v>
      </c>
      <c r="Q410" s="73">
        <v>0</v>
      </c>
      <c r="R410" s="73">
        <v>0</v>
      </c>
      <c r="S410" s="73">
        <f t="shared" si="22"/>
        <v>0</v>
      </c>
      <c r="T410" s="73">
        <f t="shared" si="22"/>
        <v>0</v>
      </c>
      <c r="U410" s="167" t="s">
        <v>7481</v>
      </c>
      <c r="W410" s="21"/>
      <c r="X410" s="21"/>
      <c r="Y410" s="21"/>
    </row>
    <row r="411" spans="1:26" x14ac:dyDescent="0.25">
      <c r="A411" s="175" t="s">
        <v>2146</v>
      </c>
      <c r="B411" s="184" t="s">
        <v>920</v>
      </c>
      <c r="C411" s="185" t="s">
        <v>921</v>
      </c>
      <c r="D411" s="170">
        <v>4</v>
      </c>
      <c r="E411" s="171">
        <v>2676537</v>
      </c>
      <c r="F411" s="216">
        <f t="shared" si="20"/>
        <v>669134.25</v>
      </c>
      <c r="G411" s="224"/>
      <c r="H411" s="218" t="s">
        <v>7462</v>
      </c>
      <c r="I411" s="179" t="s">
        <v>7381</v>
      </c>
      <c r="J411" s="120" t="s">
        <v>7480</v>
      </c>
      <c r="K411" s="73">
        <v>4</v>
      </c>
      <c r="L411" s="73">
        <v>2676537</v>
      </c>
      <c r="M411" s="180">
        <f t="shared" si="21"/>
        <v>1</v>
      </c>
      <c r="O411" s="73">
        <v>4</v>
      </c>
      <c r="P411" s="73">
        <v>2676537</v>
      </c>
      <c r="Q411" s="73">
        <v>0</v>
      </c>
      <c r="R411" s="73">
        <v>0</v>
      </c>
      <c r="S411" s="73">
        <f t="shared" si="22"/>
        <v>0</v>
      </c>
      <c r="T411" s="73">
        <f t="shared" si="22"/>
        <v>0</v>
      </c>
      <c r="U411" s="167" t="s">
        <v>7481</v>
      </c>
      <c r="W411" s="21"/>
      <c r="X411" s="21"/>
      <c r="Y411" s="21"/>
    </row>
    <row r="412" spans="1:26" x14ac:dyDescent="0.25">
      <c r="A412" s="175" t="s">
        <v>2146</v>
      </c>
      <c r="B412" s="184" t="s">
        <v>1222</v>
      </c>
      <c r="C412" s="185" t="s">
        <v>1223</v>
      </c>
      <c r="D412" s="170">
        <v>160</v>
      </c>
      <c r="E412" s="171">
        <v>105856000</v>
      </c>
      <c r="F412" s="216">
        <f t="shared" si="20"/>
        <v>661600</v>
      </c>
      <c r="G412" s="224"/>
      <c r="H412" s="218" t="s">
        <v>7462</v>
      </c>
      <c r="I412" s="120" t="s">
        <v>7379</v>
      </c>
      <c r="J412" s="120"/>
      <c r="K412" s="73">
        <v>0</v>
      </c>
      <c r="L412" s="73">
        <v>0</v>
      </c>
      <c r="M412" s="180">
        <f t="shared" si="21"/>
        <v>0</v>
      </c>
      <c r="O412" s="73">
        <v>160</v>
      </c>
      <c r="P412" s="73">
        <v>105856000</v>
      </c>
      <c r="Q412" s="73">
        <v>48</v>
      </c>
      <c r="R412" s="73">
        <v>31756800</v>
      </c>
      <c r="S412" s="73">
        <f t="shared" si="22"/>
        <v>112</v>
      </c>
      <c r="T412" s="73">
        <f t="shared" si="22"/>
        <v>74099200</v>
      </c>
      <c r="U412" s="167" t="s">
        <v>7467</v>
      </c>
      <c r="W412" s="21"/>
      <c r="X412" s="21"/>
      <c r="Y412" s="21"/>
      <c r="Z412" s="21">
        <f>+S412-V412</f>
        <v>112</v>
      </c>
    </row>
    <row r="413" spans="1:26" x14ac:dyDescent="0.25">
      <c r="A413" s="175" t="s">
        <v>2146</v>
      </c>
      <c r="B413" s="184" t="s">
        <v>7952</v>
      </c>
      <c r="C413" s="185" t="s">
        <v>7953</v>
      </c>
      <c r="D413" s="170">
        <v>2</v>
      </c>
      <c r="E413" s="171">
        <v>1323032</v>
      </c>
      <c r="F413" s="216">
        <f t="shared" si="20"/>
        <v>661516</v>
      </c>
      <c r="G413" s="224"/>
      <c r="H413" s="218" t="s">
        <v>7462</v>
      </c>
      <c r="I413" s="120" t="s">
        <v>7377</v>
      </c>
      <c r="J413" s="120" t="s">
        <v>7480</v>
      </c>
      <c r="K413" s="73">
        <v>2</v>
      </c>
      <c r="L413" s="73">
        <v>1323032</v>
      </c>
      <c r="M413" s="180">
        <f t="shared" si="21"/>
        <v>1</v>
      </c>
      <c r="O413" s="73">
        <v>2</v>
      </c>
      <c r="P413" s="73">
        <v>1323032</v>
      </c>
      <c r="Q413" s="73">
        <v>2</v>
      </c>
      <c r="R413" s="73">
        <v>1323032</v>
      </c>
      <c r="S413" s="73">
        <f t="shared" si="22"/>
        <v>-2</v>
      </c>
      <c r="T413" s="73">
        <f t="shared" si="22"/>
        <v>-1323032</v>
      </c>
      <c r="U413" s="167" t="s">
        <v>7416</v>
      </c>
      <c r="W413" s="21"/>
      <c r="X413" s="21"/>
      <c r="Y413" s="21"/>
    </row>
    <row r="414" spans="1:26" x14ac:dyDescent="0.25">
      <c r="A414" s="175" t="s">
        <v>2146</v>
      </c>
      <c r="B414" s="184" t="s">
        <v>1342</v>
      </c>
      <c r="C414" s="185" t="s">
        <v>1343</v>
      </c>
      <c r="D414" s="170">
        <v>2</v>
      </c>
      <c r="E414" s="171">
        <v>1300099</v>
      </c>
      <c r="F414" s="216">
        <f t="shared" si="20"/>
        <v>650049.5</v>
      </c>
      <c r="G414" s="224"/>
      <c r="H414" s="218" t="s">
        <v>7462</v>
      </c>
      <c r="I414" s="179" t="s">
        <v>7381</v>
      </c>
      <c r="J414" s="120" t="s">
        <v>7480</v>
      </c>
      <c r="K414" s="73">
        <v>2</v>
      </c>
      <c r="L414" s="73">
        <v>1300099</v>
      </c>
      <c r="M414" s="180">
        <f t="shared" si="21"/>
        <v>1</v>
      </c>
      <c r="O414" s="73">
        <v>2</v>
      </c>
      <c r="P414" s="73">
        <v>1300099</v>
      </c>
      <c r="Q414" s="73">
        <v>0</v>
      </c>
      <c r="R414" s="73">
        <v>0</v>
      </c>
      <c r="S414" s="73">
        <f t="shared" si="22"/>
        <v>0</v>
      </c>
      <c r="T414" s="73">
        <f t="shared" si="22"/>
        <v>0</v>
      </c>
      <c r="U414" s="167" t="s">
        <v>7481</v>
      </c>
      <c r="W414" s="21"/>
      <c r="X414" s="21"/>
      <c r="Y414" s="21"/>
    </row>
    <row r="415" spans="1:26" x14ac:dyDescent="0.25">
      <c r="A415" s="175" t="s">
        <v>2146</v>
      </c>
      <c r="B415" s="184" t="s">
        <v>1360</v>
      </c>
      <c r="C415" s="185" t="s">
        <v>1361</v>
      </c>
      <c r="D415" s="170">
        <v>1</v>
      </c>
      <c r="E415" s="171">
        <v>650000</v>
      </c>
      <c r="F415" s="216">
        <f t="shared" si="20"/>
        <v>650000</v>
      </c>
      <c r="G415" s="224"/>
      <c r="H415" s="218" t="s">
        <v>7462</v>
      </c>
      <c r="I415" s="179" t="s">
        <v>7381</v>
      </c>
      <c r="J415" s="120" t="s">
        <v>7480</v>
      </c>
      <c r="K415" s="73">
        <v>1</v>
      </c>
      <c r="L415" s="73">
        <v>650000</v>
      </c>
      <c r="M415" s="180">
        <f t="shared" si="21"/>
        <v>1</v>
      </c>
      <c r="O415" s="73">
        <v>1</v>
      </c>
      <c r="P415" s="73">
        <v>650000</v>
      </c>
      <c r="Q415" s="73">
        <v>0</v>
      </c>
      <c r="R415" s="73">
        <v>0</v>
      </c>
      <c r="S415" s="73">
        <f t="shared" si="22"/>
        <v>0</v>
      </c>
      <c r="T415" s="73">
        <f t="shared" si="22"/>
        <v>0</v>
      </c>
      <c r="U415" s="167" t="s">
        <v>7481</v>
      </c>
      <c r="W415" s="21"/>
      <c r="X415" s="21"/>
      <c r="Y415" s="21"/>
    </row>
    <row r="416" spans="1:26" x14ac:dyDescent="0.25">
      <c r="A416" s="175" t="s">
        <v>2146</v>
      </c>
      <c r="B416" s="184" t="s">
        <v>1334</v>
      </c>
      <c r="C416" s="185" t="s">
        <v>1335</v>
      </c>
      <c r="D416" s="170">
        <v>4</v>
      </c>
      <c r="E416" s="171">
        <v>2555214</v>
      </c>
      <c r="F416" s="216">
        <f t="shared" si="20"/>
        <v>638803.5</v>
      </c>
      <c r="G416" s="224"/>
      <c r="H416" s="218" t="s">
        <v>7462</v>
      </c>
      <c r="I416" s="179" t="s">
        <v>7381</v>
      </c>
      <c r="J416" s="120" t="s">
        <v>7480</v>
      </c>
      <c r="K416" s="73">
        <v>4</v>
      </c>
      <c r="L416" s="73">
        <v>2555214</v>
      </c>
      <c r="M416" s="180">
        <f t="shared" si="21"/>
        <v>1</v>
      </c>
      <c r="O416" s="73">
        <v>4</v>
      </c>
      <c r="P416" s="73">
        <v>2555214</v>
      </c>
      <c r="Q416" s="73">
        <v>0</v>
      </c>
      <c r="R416" s="73">
        <v>0</v>
      </c>
      <c r="S416" s="73">
        <f t="shared" si="22"/>
        <v>0</v>
      </c>
      <c r="T416" s="73">
        <f t="shared" si="22"/>
        <v>0</v>
      </c>
      <c r="U416" s="167" t="s">
        <v>7481</v>
      </c>
      <c r="W416" s="21"/>
      <c r="X416" s="21"/>
      <c r="Y416" s="21"/>
    </row>
    <row r="417" spans="1:26" x14ac:dyDescent="0.25">
      <c r="A417" s="175" t="s">
        <v>2146</v>
      </c>
      <c r="B417" s="184" t="s">
        <v>852</v>
      </c>
      <c r="C417" s="185" t="s">
        <v>853</v>
      </c>
      <c r="D417" s="170">
        <v>11</v>
      </c>
      <c r="E417" s="171">
        <v>7000906</v>
      </c>
      <c r="F417" s="216">
        <f t="shared" si="20"/>
        <v>636446</v>
      </c>
      <c r="G417" s="224"/>
      <c r="H417" s="218" t="s">
        <v>7462</v>
      </c>
      <c r="I417" s="179" t="s">
        <v>7381</v>
      </c>
      <c r="J417" s="120" t="s">
        <v>7480</v>
      </c>
      <c r="K417" s="73">
        <v>11</v>
      </c>
      <c r="L417" s="73">
        <v>7000906</v>
      </c>
      <c r="M417" s="180">
        <f t="shared" si="21"/>
        <v>1</v>
      </c>
      <c r="O417" s="73">
        <v>11</v>
      </c>
      <c r="P417" s="73">
        <v>7000906</v>
      </c>
      <c r="Q417" s="73">
        <v>0</v>
      </c>
      <c r="R417" s="73">
        <v>0</v>
      </c>
      <c r="S417" s="73">
        <f t="shared" si="22"/>
        <v>0</v>
      </c>
      <c r="T417" s="73">
        <f t="shared" si="22"/>
        <v>0</v>
      </c>
      <c r="U417" s="167" t="s">
        <v>7481</v>
      </c>
      <c r="W417" s="21"/>
      <c r="X417" s="21"/>
      <c r="Y417" s="21"/>
    </row>
    <row r="418" spans="1:26" x14ac:dyDescent="0.25">
      <c r="A418" s="175" t="s">
        <v>2146</v>
      </c>
      <c r="B418" s="184" t="s">
        <v>846</v>
      </c>
      <c r="C418" s="185" t="s">
        <v>847</v>
      </c>
      <c r="D418" s="170">
        <v>22</v>
      </c>
      <c r="E418" s="171">
        <v>13919959</v>
      </c>
      <c r="F418" s="216">
        <f t="shared" si="20"/>
        <v>632725.40909090906</v>
      </c>
      <c r="G418" s="224"/>
      <c r="H418" s="218" t="s">
        <v>7462</v>
      </c>
      <c r="I418" s="179" t="s">
        <v>7381</v>
      </c>
      <c r="J418" s="120" t="s">
        <v>7480</v>
      </c>
      <c r="K418" s="73">
        <v>22</v>
      </c>
      <c r="L418" s="73">
        <v>13919959</v>
      </c>
      <c r="M418" s="180">
        <f t="shared" si="21"/>
        <v>1</v>
      </c>
      <c r="O418" s="73">
        <v>22</v>
      </c>
      <c r="P418" s="73">
        <v>13919959</v>
      </c>
      <c r="Q418" s="73">
        <v>0</v>
      </c>
      <c r="R418" s="73">
        <v>0</v>
      </c>
      <c r="S418" s="73">
        <f t="shared" si="22"/>
        <v>0</v>
      </c>
      <c r="T418" s="73">
        <f t="shared" si="22"/>
        <v>0</v>
      </c>
      <c r="U418" s="167" t="s">
        <v>7481</v>
      </c>
      <c r="W418" s="21"/>
      <c r="X418" s="21"/>
      <c r="Y418" s="21"/>
    </row>
    <row r="419" spans="1:26" x14ac:dyDescent="0.25">
      <c r="A419" s="175" t="s">
        <v>2146</v>
      </c>
      <c r="B419" s="184" t="s">
        <v>7954</v>
      </c>
      <c r="C419" s="185" t="s">
        <v>7955</v>
      </c>
      <c r="D419" s="170">
        <v>25</v>
      </c>
      <c r="E419" s="171">
        <v>15629598</v>
      </c>
      <c r="F419" s="216">
        <f t="shared" si="20"/>
        <v>625183.92000000004</v>
      </c>
      <c r="G419" s="224"/>
      <c r="H419" s="218" t="s">
        <v>7462</v>
      </c>
      <c r="I419" s="120" t="s">
        <v>7379</v>
      </c>
      <c r="J419" s="120"/>
      <c r="K419" s="73">
        <v>0</v>
      </c>
      <c r="L419" s="73">
        <v>0</v>
      </c>
      <c r="M419" s="180">
        <f t="shared" si="21"/>
        <v>0</v>
      </c>
      <c r="O419" s="73">
        <v>25</v>
      </c>
      <c r="P419" s="73">
        <v>15629598.000000002</v>
      </c>
      <c r="Q419" s="73">
        <v>25</v>
      </c>
      <c r="R419" s="73">
        <v>15629598.000000002</v>
      </c>
      <c r="S419" s="73">
        <f t="shared" si="22"/>
        <v>0</v>
      </c>
      <c r="T419" s="73">
        <f t="shared" si="22"/>
        <v>0</v>
      </c>
      <c r="U419" s="167" t="s">
        <v>7467</v>
      </c>
      <c r="W419" s="21"/>
      <c r="X419" s="21"/>
      <c r="Y419" s="21"/>
      <c r="Z419" s="21"/>
    </row>
    <row r="420" spans="1:26" x14ac:dyDescent="0.25">
      <c r="A420" s="175" t="s">
        <v>2146</v>
      </c>
      <c r="B420" s="184" t="s">
        <v>1332</v>
      </c>
      <c r="C420" s="185" t="s">
        <v>1333</v>
      </c>
      <c r="D420" s="170">
        <v>1</v>
      </c>
      <c r="E420" s="171">
        <v>623491</v>
      </c>
      <c r="F420" s="216">
        <f t="shared" si="20"/>
        <v>623491</v>
      </c>
      <c r="G420" s="224"/>
      <c r="H420" s="218" t="s">
        <v>7462</v>
      </c>
      <c r="I420" s="179" t="s">
        <v>7381</v>
      </c>
      <c r="J420" s="120" t="s">
        <v>7480</v>
      </c>
      <c r="K420" s="73">
        <v>1</v>
      </c>
      <c r="L420" s="73">
        <v>623491</v>
      </c>
      <c r="M420" s="180">
        <f t="shared" si="21"/>
        <v>1</v>
      </c>
      <c r="O420" s="73">
        <v>1</v>
      </c>
      <c r="P420" s="73">
        <v>623491</v>
      </c>
      <c r="Q420" s="73">
        <v>0</v>
      </c>
      <c r="R420" s="73">
        <v>0</v>
      </c>
      <c r="S420" s="73">
        <f t="shared" si="22"/>
        <v>0</v>
      </c>
      <c r="T420" s="73">
        <f t="shared" si="22"/>
        <v>0</v>
      </c>
      <c r="U420" s="167" t="s">
        <v>7481</v>
      </c>
      <c r="W420" s="21"/>
      <c r="X420" s="21"/>
      <c r="Y420" s="21"/>
    </row>
    <row r="421" spans="1:26" x14ac:dyDescent="0.25">
      <c r="A421" s="175" t="s">
        <v>2146</v>
      </c>
      <c r="B421" s="184" t="s">
        <v>848</v>
      </c>
      <c r="C421" s="185" t="s">
        <v>849</v>
      </c>
      <c r="D421" s="170">
        <v>19</v>
      </c>
      <c r="E421" s="171">
        <v>11805864</v>
      </c>
      <c r="F421" s="216">
        <f t="shared" si="20"/>
        <v>621361.26315789472</v>
      </c>
      <c r="G421" s="224"/>
      <c r="H421" s="218" t="s">
        <v>7462</v>
      </c>
      <c r="I421" s="179" t="s">
        <v>7381</v>
      </c>
      <c r="J421" s="120" t="s">
        <v>7480</v>
      </c>
      <c r="K421" s="73">
        <v>19</v>
      </c>
      <c r="L421" s="73">
        <v>11805864</v>
      </c>
      <c r="M421" s="180">
        <f t="shared" si="21"/>
        <v>1</v>
      </c>
      <c r="O421" s="73">
        <v>19</v>
      </c>
      <c r="P421" s="73">
        <v>11805864</v>
      </c>
      <c r="Q421" s="73">
        <v>0</v>
      </c>
      <c r="R421" s="73">
        <v>0</v>
      </c>
      <c r="S421" s="73">
        <f t="shared" si="22"/>
        <v>0</v>
      </c>
      <c r="T421" s="73">
        <f t="shared" si="22"/>
        <v>0</v>
      </c>
      <c r="U421" s="167" t="s">
        <v>7481</v>
      </c>
      <c r="W421" s="21"/>
      <c r="X421" s="21"/>
      <c r="Y421" s="21"/>
    </row>
    <row r="422" spans="1:26" x14ac:dyDescent="0.25">
      <c r="A422" s="175" t="s">
        <v>2146</v>
      </c>
      <c r="B422" s="184" t="s">
        <v>1338</v>
      </c>
      <c r="C422" s="185" t="s">
        <v>1339</v>
      </c>
      <c r="D422" s="170">
        <v>2</v>
      </c>
      <c r="E422" s="171">
        <v>1237966</v>
      </c>
      <c r="F422" s="216">
        <f t="shared" si="20"/>
        <v>618983</v>
      </c>
      <c r="G422" s="224"/>
      <c r="H422" s="218" t="s">
        <v>7462</v>
      </c>
      <c r="I422" s="179" t="s">
        <v>7381</v>
      </c>
      <c r="J422" s="120" t="s">
        <v>7480</v>
      </c>
      <c r="K422" s="73">
        <v>2</v>
      </c>
      <c r="L422" s="73">
        <v>1237966</v>
      </c>
      <c r="M422" s="180">
        <f t="shared" si="21"/>
        <v>1</v>
      </c>
      <c r="O422" s="73">
        <v>2</v>
      </c>
      <c r="P422" s="73">
        <v>1237966</v>
      </c>
      <c r="Q422" s="73">
        <v>0</v>
      </c>
      <c r="R422" s="73">
        <v>0</v>
      </c>
      <c r="S422" s="73">
        <f t="shared" si="22"/>
        <v>0</v>
      </c>
      <c r="T422" s="73">
        <f t="shared" si="22"/>
        <v>0</v>
      </c>
      <c r="U422" s="167" t="s">
        <v>7481</v>
      </c>
      <c r="W422" s="21"/>
      <c r="X422" s="21"/>
      <c r="Y422" s="21"/>
    </row>
    <row r="423" spans="1:26" x14ac:dyDescent="0.25">
      <c r="A423" s="175" t="s">
        <v>2146</v>
      </c>
      <c r="B423" s="184" t="s">
        <v>922</v>
      </c>
      <c r="C423" s="185" t="s">
        <v>923</v>
      </c>
      <c r="D423" s="170">
        <v>8</v>
      </c>
      <c r="E423" s="171">
        <v>4940534</v>
      </c>
      <c r="F423" s="216">
        <f t="shared" si="20"/>
        <v>617566.75</v>
      </c>
      <c r="G423" s="224"/>
      <c r="H423" s="218" t="s">
        <v>7462</v>
      </c>
      <c r="I423" s="179" t="s">
        <v>7381</v>
      </c>
      <c r="J423" s="120" t="s">
        <v>7480</v>
      </c>
      <c r="K423" s="73">
        <v>8</v>
      </c>
      <c r="L423" s="73">
        <v>4940534</v>
      </c>
      <c r="M423" s="180">
        <f t="shared" si="21"/>
        <v>1</v>
      </c>
      <c r="O423" s="73">
        <v>8</v>
      </c>
      <c r="P423" s="73">
        <v>4940534</v>
      </c>
      <c r="Q423" s="73">
        <v>0</v>
      </c>
      <c r="R423" s="73">
        <v>0</v>
      </c>
      <c r="S423" s="73">
        <f t="shared" si="22"/>
        <v>0</v>
      </c>
      <c r="T423" s="73">
        <f t="shared" si="22"/>
        <v>0</v>
      </c>
      <c r="U423" s="167" t="s">
        <v>7481</v>
      </c>
      <c r="W423" s="21"/>
      <c r="X423" s="21"/>
      <c r="Y423" s="21"/>
    </row>
    <row r="424" spans="1:26" x14ac:dyDescent="0.25">
      <c r="A424" s="175" t="s">
        <v>2146</v>
      </c>
      <c r="B424" s="184" t="s">
        <v>924</v>
      </c>
      <c r="C424" s="185" t="s">
        <v>925</v>
      </c>
      <c r="D424" s="170">
        <v>10</v>
      </c>
      <c r="E424" s="171">
        <v>6175667</v>
      </c>
      <c r="F424" s="216">
        <f t="shared" si="20"/>
        <v>617566.69999999995</v>
      </c>
      <c r="G424" s="224"/>
      <c r="H424" s="218" t="s">
        <v>7462</v>
      </c>
      <c r="I424" s="179" t="s">
        <v>7381</v>
      </c>
      <c r="J424" s="120" t="s">
        <v>7480</v>
      </c>
      <c r="K424" s="73">
        <v>10</v>
      </c>
      <c r="L424" s="73">
        <v>6175667</v>
      </c>
      <c r="M424" s="180">
        <f t="shared" si="21"/>
        <v>1</v>
      </c>
      <c r="O424" s="73">
        <v>10</v>
      </c>
      <c r="P424" s="73">
        <v>6175667</v>
      </c>
      <c r="Q424" s="73">
        <v>0</v>
      </c>
      <c r="R424" s="73">
        <v>0</v>
      </c>
      <c r="S424" s="73">
        <f t="shared" si="22"/>
        <v>0</v>
      </c>
      <c r="T424" s="73">
        <f t="shared" si="22"/>
        <v>0</v>
      </c>
      <c r="U424" s="167" t="s">
        <v>7481</v>
      </c>
      <c r="W424" s="21"/>
      <c r="X424" s="21"/>
      <c r="Y424" s="21"/>
    </row>
    <row r="425" spans="1:26" x14ac:dyDescent="0.25">
      <c r="A425" s="175" t="s">
        <v>2146</v>
      </c>
      <c r="B425" s="184" t="s">
        <v>926</v>
      </c>
      <c r="C425" s="185" t="s">
        <v>927</v>
      </c>
      <c r="D425" s="170">
        <v>10</v>
      </c>
      <c r="E425" s="171">
        <v>6175667</v>
      </c>
      <c r="F425" s="216">
        <f t="shared" si="20"/>
        <v>617566.69999999995</v>
      </c>
      <c r="G425" s="224"/>
      <c r="H425" s="218" t="s">
        <v>7462</v>
      </c>
      <c r="I425" s="179" t="s">
        <v>7381</v>
      </c>
      <c r="J425" s="120" t="s">
        <v>7480</v>
      </c>
      <c r="K425" s="73">
        <v>10</v>
      </c>
      <c r="L425" s="73">
        <v>6175667</v>
      </c>
      <c r="M425" s="180">
        <f t="shared" si="21"/>
        <v>1</v>
      </c>
      <c r="O425" s="73">
        <v>10</v>
      </c>
      <c r="P425" s="73">
        <v>6175667</v>
      </c>
      <c r="Q425" s="73">
        <v>0</v>
      </c>
      <c r="R425" s="73">
        <v>0</v>
      </c>
      <c r="S425" s="73">
        <f t="shared" si="22"/>
        <v>0</v>
      </c>
      <c r="T425" s="73">
        <f t="shared" si="22"/>
        <v>0</v>
      </c>
      <c r="U425" s="167" t="s">
        <v>7481</v>
      </c>
      <c r="W425" s="21"/>
      <c r="X425" s="21"/>
      <c r="Y425" s="21"/>
    </row>
    <row r="426" spans="1:26" x14ac:dyDescent="0.25">
      <c r="A426" s="175" t="s">
        <v>2146</v>
      </c>
      <c r="B426" s="184" t="s">
        <v>916</v>
      </c>
      <c r="C426" s="185" t="s">
        <v>917</v>
      </c>
      <c r="D426" s="170">
        <v>4</v>
      </c>
      <c r="E426" s="171">
        <v>2470266</v>
      </c>
      <c r="F426" s="216">
        <f t="shared" si="20"/>
        <v>617566.5</v>
      </c>
      <c r="G426" s="224"/>
      <c r="H426" s="218" t="s">
        <v>7462</v>
      </c>
      <c r="I426" s="179" t="s">
        <v>7381</v>
      </c>
      <c r="J426" s="120" t="s">
        <v>7480</v>
      </c>
      <c r="K426" s="73">
        <v>4</v>
      </c>
      <c r="L426" s="73">
        <v>2470266</v>
      </c>
      <c r="M426" s="180">
        <f t="shared" si="21"/>
        <v>1</v>
      </c>
      <c r="O426" s="73">
        <v>4</v>
      </c>
      <c r="P426" s="73">
        <v>2470266</v>
      </c>
      <c r="Q426" s="73">
        <v>0</v>
      </c>
      <c r="R426" s="73">
        <v>0</v>
      </c>
      <c r="S426" s="73">
        <f t="shared" si="22"/>
        <v>0</v>
      </c>
      <c r="T426" s="73">
        <f t="shared" si="22"/>
        <v>0</v>
      </c>
      <c r="U426" s="167" t="s">
        <v>7481</v>
      </c>
      <c r="W426" s="21"/>
      <c r="X426" s="21"/>
      <c r="Y426" s="21"/>
    </row>
    <row r="427" spans="1:26" x14ac:dyDescent="0.25">
      <c r="A427" s="175" t="s">
        <v>2146</v>
      </c>
      <c r="B427" s="184" t="s">
        <v>898</v>
      </c>
      <c r="C427" s="185" t="s">
        <v>899</v>
      </c>
      <c r="D427" s="170">
        <v>4</v>
      </c>
      <c r="E427" s="171">
        <v>2470266</v>
      </c>
      <c r="F427" s="216">
        <f t="shared" si="20"/>
        <v>617566.5</v>
      </c>
      <c r="G427" s="224"/>
      <c r="H427" s="218" t="s">
        <v>7462</v>
      </c>
      <c r="I427" s="179" t="s">
        <v>7381</v>
      </c>
      <c r="J427" s="120" t="s">
        <v>7480</v>
      </c>
      <c r="K427" s="73">
        <v>4</v>
      </c>
      <c r="L427" s="73">
        <v>2470266</v>
      </c>
      <c r="M427" s="180">
        <f t="shared" si="21"/>
        <v>1</v>
      </c>
      <c r="O427" s="73">
        <v>4</v>
      </c>
      <c r="P427" s="73">
        <v>2470266</v>
      </c>
      <c r="Q427" s="73">
        <v>0</v>
      </c>
      <c r="R427" s="73">
        <v>0</v>
      </c>
      <c r="S427" s="73">
        <f t="shared" si="22"/>
        <v>0</v>
      </c>
      <c r="T427" s="73">
        <f t="shared" si="22"/>
        <v>0</v>
      </c>
      <c r="U427" s="167" t="s">
        <v>7481</v>
      </c>
      <c r="W427" s="21"/>
      <c r="X427" s="21"/>
      <c r="Y427" s="21"/>
    </row>
    <row r="428" spans="1:26" x14ac:dyDescent="0.25">
      <c r="A428" s="175" t="s">
        <v>2146</v>
      </c>
      <c r="B428" s="184" t="s">
        <v>900</v>
      </c>
      <c r="C428" s="185" t="s">
        <v>901</v>
      </c>
      <c r="D428" s="170">
        <v>4</v>
      </c>
      <c r="E428" s="171">
        <v>2470266</v>
      </c>
      <c r="F428" s="216">
        <f t="shared" si="20"/>
        <v>617566.5</v>
      </c>
      <c r="G428" s="224"/>
      <c r="H428" s="218" t="s">
        <v>7462</v>
      </c>
      <c r="I428" s="179" t="s">
        <v>7381</v>
      </c>
      <c r="J428" s="120" t="s">
        <v>7480</v>
      </c>
      <c r="K428" s="73">
        <v>4</v>
      </c>
      <c r="L428" s="73">
        <v>2470266</v>
      </c>
      <c r="M428" s="180">
        <f t="shared" si="21"/>
        <v>1</v>
      </c>
      <c r="O428" s="73">
        <v>4</v>
      </c>
      <c r="P428" s="73">
        <v>2470266</v>
      </c>
      <c r="Q428" s="73">
        <v>0</v>
      </c>
      <c r="R428" s="73">
        <v>0</v>
      </c>
      <c r="S428" s="73">
        <f t="shared" si="22"/>
        <v>0</v>
      </c>
      <c r="T428" s="73">
        <f t="shared" si="22"/>
        <v>0</v>
      </c>
      <c r="U428" s="167" t="s">
        <v>7481</v>
      </c>
      <c r="W428" s="21"/>
      <c r="X428" s="21"/>
      <c r="Y428" s="21"/>
    </row>
    <row r="429" spans="1:26" x14ac:dyDescent="0.25">
      <c r="A429" s="175" t="s">
        <v>2146</v>
      </c>
      <c r="B429" s="184" t="s">
        <v>902</v>
      </c>
      <c r="C429" s="185" t="s">
        <v>903</v>
      </c>
      <c r="D429" s="170">
        <v>4</v>
      </c>
      <c r="E429" s="171">
        <v>2470266</v>
      </c>
      <c r="F429" s="216">
        <f t="shared" si="20"/>
        <v>617566.5</v>
      </c>
      <c r="G429" s="224"/>
      <c r="H429" s="218" t="s">
        <v>7462</v>
      </c>
      <c r="I429" s="179" t="s">
        <v>7381</v>
      </c>
      <c r="J429" s="120" t="s">
        <v>7480</v>
      </c>
      <c r="K429" s="73">
        <v>4</v>
      </c>
      <c r="L429" s="73">
        <v>2470266</v>
      </c>
      <c r="M429" s="180">
        <f t="shared" si="21"/>
        <v>1</v>
      </c>
      <c r="O429" s="73">
        <v>4</v>
      </c>
      <c r="P429" s="73">
        <v>2470266</v>
      </c>
      <c r="Q429" s="73">
        <v>0</v>
      </c>
      <c r="R429" s="73">
        <v>0</v>
      </c>
      <c r="S429" s="73">
        <f t="shared" si="22"/>
        <v>0</v>
      </c>
      <c r="T429" s="73">
        <f t="shared" si="22"/>
        <v>0</v>
      </c>
      <c r="U429" s="167" t="s">
        <v>7481</v>
      </c>
      <c r="W429" s="21"/>
      <c r="X429" s="21"/>
      <c r="Y429" s="21"/>
    </row>
    <row r="430" spans="1:26" x14ac:dyDescent="0.25">
      <c r="A430" s="175" t="s">
        <v>2146</v>
      </c>
      <c r="B430" s="184" t="s">
        <v>906</v>
      </c>
      <c r="C430" s="185" t="s">
        <v>907</v>
      </c>
      <c r="D430" s="170">
        <v>4</v>
      </c>
      <c r="E430" s="171">
        <v>2470266</v>
      </c>
      <c r="F430" s="216">
        <f t="shared" si="20"/>
        <v>617566.5</v>
      </c>
      <c r="G430" s="224"/>
      <c r="H430" s="218" t="s">
        <v>7462</v>
      </c>
      <c r="I430" s="179" t="s">
        <v>7381</v>
      </c>
      <c r="J430" s="120" t="s">
        <v>7480</v>
      </c>
      <c r="K430" s="73">
        <v>4</v>
      </c>
      <c r="L430" s="73">
        <v>2470266</v>
      </c>
      <c r="M430" s="180">
        <f t="shared" si="21"/>
        <v>1</v>
      </c>
      <c r="O430" s="73">
        <v>4</v>
      </c>
      <c r="P430" s="73">
        <v>2470266</v>
      </c>
      <c r="Q430" s="73">
        <v>0</v>
      </c>
      <c r="R430" s="73">
        <v>0</v>
      </c>
      <c r="S430" s="73">
        <f t="shared" si="22"/>
        <v>0</v>
      </c>
      <c r="T430" s="73">
        <f t="shared" si="22"/>
        <v>0</v>
      </c>
      <c r="U430" s="167" t="s">
        <v>7481</v>
      </c>
      <c r="W430" s="21"/>
      <c r="X430" s="21"/>
      <c r="Y430" s="21"/>
    </row>
    <row r="431" spans="1:26" x14ac:dyDescent="0.25">
      <c r="A431" s="175" t="s">
        <v>2146</v>
      </c>
      <c r="B431" s="184" t="s">
        <v>910</v>
      </c>
      <c r="C431" s="185" t="s">
        <v>911</v>
      </c>
      <c r="D431" s="170">
        <v>4</v>
      </c>
      <c r="E431" s="171">
        <v>2470266</v>
      </c>
      <c r="F431" s="216">
        <f t="shared" si="20"/>
        <v>617566.5</v>
      </c>
      <c r="G431" s="224"/>
      <c r="H431" s="218" t="s">
        <v>7462</v>
      </c>
      <c r="I431" s="179" t="s">
        <v>7381</v>
      </c>
      <c r="J431" s="120" t="s">
        <v>7480</v>
      </c>
      <c r="K431" s="73">
        <v>4</v>
      </c>
      <c r="L431" s="73">
        <v>2470266</v>
      </c>
      <c r="M431" s="180">
        <f t="shared" si="21"/>
        <v>1</v>
      </c>
      <c r="O431" s="73">
        <v>4</v>
      </c>
      <c r="P431" s="73">
        <v>2470266</v>
      </c>
      <c r="Q431" s="73">
        <v>0</v>
      </c>
      <c r="R431" s="73">
        <v>0</v>
      </c>
      <c r="S431" s="73">
        <f t="shared" si="22"/>
        <v>0</v>
      </c>
      <c r="T431" s="73">
        <f t="shared" si="22"/>
        <v>0</v>
      </c>
      <c r="U431" s="167" t="s">
        <v>7481</v>
      </c>
      <c r="W431" s="21"/>
      <c r="X431" s="21"/>
      <c r="Y431" s="21"/>
    </row>
    <row r="432" spans="1:26" x14ac:dyDescent="0.25">
      <c r="A432" s="175" t="s">
        <v>2146</v>
      </c>
      <c r="B432" s="184" t="s">
        <v>912</v>
      </c>
      <c r="C432" s="185" t="s">
        <v>913</v>
      </c>
      <c r="D432" s="170">
        <v>4</v>
      </c>
      <c r="E432" s="171">
        <v>2470266</v>
      </c>
      <c r="F432" s="216">
        <f t="shared" si="20"/>
        <v>617566.5</v>
      </c>
      <c r="G432" s="224"/>
      <c r="H432" s="218" t="s">
        <v>7462</v>
      </c>
      <c r="I432" s="179" t="s">
        <v>7381</v>
      </c>
      <c r="J432" s="120" t="s">
        <v>7480</v>
      </c>
      <c r="K432" s="73">
        <v>4</v>
      </c>
      <c r="L432" s="73">
        <v>2470266</v>
      </c>
      <c r="M432" s="180">
        <f t="shared" si="21"/>
        <v>1</v>
      </c>
      <c r="O432" s="73">
        <v>4</v>
      </c>
      <c r="P432" s="73">
        <v>2470266</v>
      </c>
      <c r="Q432" s="73">
        <v>0</v>
      </c>
      <c r="R432" s="73">
        <v>0</v>
      </c>
      <c r="S432" s="73">
        <f t="shared" si="22"/>
        <v>0</v>
      </c>
      <c r="T432" s="73">
        <f t="shared" si="22"/>
        <v>0</v>
      </c>
      <c r="U432" s="167" t="s">
        <v>7481</v>
      </c>
      <c r="W432" s="21"/>
      <c r="X432" s="21"/>
      <c r="Y432" s="21"/>
    </row>
    <row r="433" spans="1:28" s="183" customFormat="1" x14ac:dyDescent="0.25">
      <c r="A433" s="175" t="s">
        <v>2146</v>
      </c>
      <c r="B433" s="184" t="s">
        <v>914</v>
      </c>
      <c r="C433" s="185" t="s">
        <v>915</v>
      </c>
      <c r="D433" s="170">
        <v>4</v>
      </c>
      <c r="E433" s="171">
        <v>2470266</v>
      </c>
      <c r="F433" s="216">
        <f t="shared" si="20"/>
        <v>617566.5</v>
      </c>
      <c r="G433" s="224"/>
      <c r="H433" s="218" t="s">
        <v>7462</v>
      </c>
      <c r="I433" s="179" t="s">
        <v>7381</v>
      </c>
      <c r="J433" s="120" t="s">
        <v>7480</v>
      </c>
      <c r="K433" s="73">
        <v>4</v>
      </c>
      <c r="L433" s="73">
        <v>2470266</v>
      </c>
      <c r="M433" s="180">
        <f t="shared" si="21"/>
        <v>1</v>
      </c>
      <c r="N433" s="123"/>
      <c r="O433" s="73">
        <v>4</v>
      </c>
      <c r="P433" s="73">
        <v>2470266</v>
      </c>
      <c r="Q433" s="73">
        <v>0</v>
      </c>
      <c r="R433" s="73">
        <v>0</v>
      </c>
      <c r="S433" s="73">
        <f t="shared" si="22"/>
        <v>0</v>
      </c>
      <c r="T433" s="73">
        <f t="shared" si="22"/>
        <v>0</v>
      </c>
      <c r="U433" s="167" t="s">
        <v>7481</v>
      </c>
      <c r="V433"/>
      <c r="W433" s="21"/>
      <c r="X433" s="21"/>
      <c r="Y433" s="21"/>
      <c r="Z433"/>
      <c r="AA433"/>
      <c r="AB433"/>
    </row>
    <row r="434" spans="1:28" x14ac:dyDescent="0.25">
      <c r="A434" s="175" t="s">
        <v>2146</v>
      </c>
      <c r="B434" s="184" t="s">
        <v>234</v>
      </c>
      <c r="C434" s="185" t="s">
        <v>235</v>
      </c>
      <c r="D434" s="170">
        <v>4</v>
      </c>
      <c r="E434" s="171">
        <v>2470000</v>
      </c>
      <c r="F434" s="216">
        <f t="shared" si="20"/>
        <v>617500</v>
      </c>
      <c r="G434" s="224"/>
      <c r="H434" s="218" t="s">
        <v>7462</v>
      </c>
      <c r="I434" s="120" t="s">
        <v>7385</v>
      </c>
      <c r="J434" s="120" t="s">
        <v>7480</v>
      </c>
      <c r="K434" s="73">
        <v>4</v>
      </c>
      <c r="L434" s="73">
        <v>2470000</v>
      </c>
      <c r="M434" s="180">
        <f t="shared" si="21"/>
        <v>1</v>
      </c>
      <c r="O434" s="73">
        <v>4</v>
      </c>
      <c r="P434" s="73">
        <v>2470000</v>
      </c>
      <c r="Q434" s="73">
        <v>0</v>
      </c>
      <c r="R434" s="73">
        <v>0</v>
      </c>
      <c r="S434" s="73">
        <f t="shared" si="22"/>
        <v>0</v>
      </c>
      <c r="T434" s="73">
        <f t="shared" si="22"/>
        <v>0</v>
      </c>
      <c r="U434" s="167" t="s">
        <v>7481</v>
      </c>
      <c r="W434" s="21"/>
      <c r="X434" s="21"/>
      <c r="Y434" s="21"/>
    </row>
    <row r="435" spans="1:28" x14ac:dyDescent="0.25">
      <c r="A435" s="175" t="s">
        <v>2146</v>
      </c>
      <c r="B435" s="184" t="s">
        <v>7956</v>
      </c>
      <c r="C435" s="185" t="s">
        <v>7957</v>
      </c>
      <c r="D435" s="170">
        <v>2</v>
      </c>
      <c r="E435" s="171">
        <v>1227276</v>
      </c>
      <c r="F435" s="216">
        <f t="shared" si="20"/>
        <v>613638</v>
      </c>
      <c r="G435" s="224"/>
      <c r="H435" s="218" t="s">
        <v>7462</v>
      </c>
      <c r="I435" s="120" t="s">
        <v>7380</v>
      </c>
      <c r="J435" s="120" t="s">
        <v>7480</v>
      </c>
      <c r="K435" s="73">
        <v>2</v>
      </c>
      <c r="L435" s="73">
        <v>1227276</v>
      </c>
      <c r="M435" s="180">
        <f t="shared" si="21"/>
        <v>1</v>
      </c>
      <c r="O435" s="73">
        <v>2</v>
      </c>
      <c r="P435" s="73">
        <v>1227276</v>
      </c>
      <c r="Q435" s="73">
        <v>0</v>
      </c>
      <c r="R435" s="73">
        <v>0</v>
      </c>
      <c r="S435" s="73">
        <f t="shared" si="22"/>
        <v>0</v>
      </c>
      <c r="T435" s="73">
        <f t="shared" si="22"/>
        <v>0</v>
      </c>
      <c r="U435" s="167" t="s">
        <v>7481</v>
      </c>
      <c r="W435" s="21"/>
      <c r="X435" s="21"/>
      <c r="Y435" s="21"/>
    </row>
    <row r="436" spans="1:28" x14ac:dyDescent="0.25">
      <c r="A436" s="175" t="s">
        <v>2146</v>
      </c>
      <c r="B436" s="184" t="s">
        <v>1202</v>
      </c>
      <c r="C436" s="185" t="s">
        <v>1203</v>
      </c>
      <c r="D436" s="170">
        <v>111</v>
      </c>
      <c r="E436" s="171">
        <v>67443600</v>
      </c>
      <c r="F436" s="216">
        <f t="shared" si="20"/>
        <v>607600</v>
      </c>
      <c r="G436" s="224"/>
      <c r="H436" s="218" t="s">
        <v>7462</v>
      </c>
      <c r="I436" s="120" t="s">
        <v>7379</v>
      </c>
      <c r="J436" s="120"/>
      <c r="K436" s="73">
        <v>0</v>
      </c>
      <c r="L436" s="73">
        <v>0</v>
      </c>
      <c r="M436" s="180">
        <f t="shared" si="21"/>
        <v>0</v>
      </c>
      <c r="O436" s="73">
        <v>111</v>
      </c>
      <c r="P436" s="73">
        <v>67443600</v>
      </c>
      <c r="Q436" s="73">
        <v>0</v>
      </c>
      <c r="R436" s="73">
        <v>0</v>
      </c>
      <c r="S436" s="73">
        <f t="shared" si="22"/>
        <v>111</v>
      </c>
      <c r="T436" s="73">
        <f t="shared" si="22"/>
        <v>67443600</v>
      </c>
      <c r="U436" s="167" t="s">
        <v>7958</v>
      </c>
      <c r="W436" s="21"/>
      <c r="X436" s="21"/>
      <c r="Y436" s="21"/>
      <c r="Z436" s="21">
        <f>+S436-V436</f>
        <v>111</v>
      </c>
    </row>
    <row r="437" spans="1:28" x14ac:dyDescent="0.25">
      <c r="A437" s="175" t="s">
        <v>2146</v>
      </c>
      <c r="B437" s="184" t="s">
        <v>850</v>
      </c>
      <c r="C437" s="185" t="s">
        <v>851</v>
      </c>
      <c r="D437" s="170">
        <v>78</v>
      </c>
      <c r="E437" s="171">
        <v>47300454</v>
      </c>
      <c r="F437" s="216">
        <f t="shared" si="20"/>
        <v>606416.07692307688</v>
      </c>
      <c r="G437" s="224"/>
      <c r="H437" s="218" t="s">
        <v>7462</v>
      </c>
      <c r="I437" s="179" t="s">
        <v>7381</v>
      </c>
      <c r="J437" s="120" t="s">
        <v>7480</v>
      </c>
      <c r="K437" s="73">
        <v>78</v>
      </c>
      <c r="L437" s="73">
        <v>47300454</v>
      </c>
      <c r="M437" s="180">
        <f t="shared" si="21"/>
        <v>1</v>
      </c>
      <c r="O437" s="73">
        <v>78</v>
      </c>
      <c r="P437" s="73">
        <v>47300454</v>
      </c>
      <c r="Q437" s="73">
        <v>0</v>
      </c>
      <c r="R437" s="73">
        <v>0</v>
      </c>
      <c r="S437" s="73">
        <f t="shared" si="22"/>
        <v>0</v>
      </c>
      <c r="T437" s="73">
        <f t="shared" si="22"/>
        <v>0</v>
      </c>
      <c r="U437" s="167" t="s">
        <v>7481</v>
      </c>
      <c r="W437" s="21"/>
      <c r="X437" s="21"/>
      <c r="Y437" s="21"/>
    </row>
    <row r="438" spans="1:28" x14ac:dyDescent="0.25">
      <c r="A438" s="175" t="s">
        <v>2146</v>
      </c>
      <c r="B438" s="184" t="s">
        <v>232</v>
      </c>
      <c r="C438" s="185" t="s">
        <v>233</v>
      </c>
      <c r="D438" s="170">
        <v>2</v>
      </c>
      <c r="E438" s="171">
        <v>1200000</v>
      </c>
      <c r="F438" s="216">
        <f t="shared" si="20"/>
        <v>600000</v>
      </c>
      <c r="G438" s="224"/>
      <c r="H438" s="218" t="s">
        <v>7462</v>
      </c>
      <c r="I438" s="120" t="s">
        <v>7385</v>
      </c>
      <c r="J438" s="120" t="s">
        <v>7480</v>
      </c>
      <c r="K438" s="73">
        <v>2</v>
      </c>
      <c r="L438" s="73">
        <v>1200000</v>
      </c>
      <c r="M438" s="180">
        <f t="shared" si="21"/>
        <v>1</v>
      </c>
      <c r="O438" s="73">
        <v>2</v>
      </c>
      <c r="P438" s="73">
        <v>1200000</v>
      </c>
      <c r="Q438" s="73">
        <v>0</v>
      </c>
      <c r="R438" s="73">
        <v>0</v>
      </c>
      <c r="S438" s="73">
        <f t="shared" si="22"/>
        <v>0</v>
      </c>
      <c r="T438" s="73">
        <f t="shared" si="22"/>
        <v>0</v>
      </c>
      <c r="U438" s="167" t="s">
        <v>7481</v>
      </c>
      <c r="W438" s="21"/>
      <c r="X438" s="21"/>
      <c r="Y438" s="21"/>
    </row>
    <row r="439" spans="1:28" x14ac:dyDescent="0.25">
      <c r="A439" s="175" t="s">
        <v>2146</v>
      </c>
      <c r="B439" s="184" t="s">
        <v>1214</v>
      </c>
      <c r="C439" s="185" t="s">
        <v>1215</v>
      </c>
      <c r="D439" s="170">
        <v>20</v>
      </c>
      <c r="E439" s="171">
        <v>11855340</v>
      </c>
      <c r="F439" s="216">
        <f t="shared" si="20"/>
        <v>592767</v>
      </c>
      <c r="G439" s="224"/>
      <c r="H439" s="218" t="s">
        <v>7462</v>
      </c>
      <c r="I439" s="120" t="s">
        <v>7380</v>
      </c>
      <c r="J439" s="120" t="s">
        <v>7480</v>
      </c>
      <c r="K439" s="73">
        <v>20</v>
      </c>
      <c r="L439" s="73">
        <v>11855340</v>
      </c>
      <c r="M439" s="180">
        <f t="shared" si="21"/>
        <v>1</v>
      </c>
      <c r="O439" s="73">
        <v>20</v>
      </c>
      <c r="P439" s="73">
        <v>11855340</v>
      </c>
      <c r="Q439" s="73">
        <v>0</v>
      </c>
      <c r="R439" s="73">
        <v>0</v>
      </c>
      <c r="S439" s="73">
        <f t="shared" si="22"/>
        <v>0</v>
      </c>
      <c r="T439" s="73">
        <f t="shared" si="22"/>
        <v>0</v>
      </c>
      <c r="U439" s="167" t="s">
        <v>7481</v>
      </c>
      <c r="W439" s="21"/>
      <c r="X439" s="21"/>
      <c r="Y439" s="21"/>
    </row>
    <row r="440" spans="1:28" x14ac:dyDescent="0.25">
      <c r="A440" s="175" t="s">
        <v>2146</v>
      </c>
      <c r="B440" s="184" t="s">
        <v>7959</v>
      </c>
      <c r="C440" s="185" t="s">
        <v>7960</v>
      </c>
      <c r="D440" s="170">
        <v>1</v>
      </c>
      <c r="E440" s="171">
        <v>577000</v>
      </c>
      <c r="F440" s="216">
        <f t="shared" si="20"/>
        <v>577000</v>
      </c>
      <c r="G440" s="224"/>
      <c r="H440" s="218" t="s">
        <v>7462</v>
      </c>
      <c r="I440" s="120" t="s">
        <v>7807</v>
      </c>
      <c r="J440" s="120"/>
      <c r="K440" s="73"/>
      <c r="L440" s="73"/>
      <c r="M440" s="180">
        <f t="shared" si="21"/>
        <v>0</v>
      </c>
      <c r="O440" s="73">
        <v>1</v>
      </c>
      <c r="P440" s="73">
        <v>577000</v>
      </c>
      <c r="Q440" s="73">
        <v>1</v>
      </c>
      <c r="R440" s="73">
        <v>577000</v>
      </c>
      <c r="S440" s="73">
        <f t="shared" si="22"/>
        <v>0</v>
      </c>
      <c r="T440" s="73">
        <f t="shared" si="22"/>
        <v>0</v>
      </c>
      <c r="U440" s="167" t="s">
        <v>7467</v>
      </c>
      <c r="W440" s="21"/>
      <c r="X440" s="21"/>
      <c r="Y440" s="21"/>
    </row>
    <row r="441" spans="1:28" x14ac:dyDescent="0.25">
      <c r="A441" s="175" t="s">
        <v>2146</v>
      </c>
      <c r="B441" s="184" t="s">
        <v>162</v>
      </c>
      <c r="C441" s="185" t="s">
        <v>163</v>
      </c>
      <c r="D441" s="170">
        <v>7</v>
      </c>
      <c r="E441" s="171">
        <v>3976000</v>
      </c>
      <c r="F441" s="216">
        <f t="shared" si="20"/>
        <v>568000</v>
      </c>
      <c r="G441" s="224"/>
      <c r="H441" s="218" t="s">
        <v>7462</v>
      </c>
      <c r="I441" s="179" t="s">
        <v>7381</v>
      </c>
      <c r="J441" s="120" t="s">
        <v>7480</v>
      </c>
      <c r="K441" s="73">
        <v>7</v>
      </c>
      <c r="L441" s="73">
        <v>3976000</v>
      </c>
      <c r="M441" s="180">
        <f t="shared" si="21"/>
        <v>1</v>
      </c>
      <c r="O441" s="73">
        <v>7</v>
      </c>
      <c r="P441" s="73">
        <v>3976000</v>
      </c>
      <c r="Q441" s="73">
        <v>0</v>
      </c>
      <c r="R441" s="73">
        <v>0</v>
      </c>
      <c r="S441" s="73">
        <f t="shared" si="22"/>
        <v>0</v>
      </c>
      <c r="T441" s="73">
        <f t="shared" si="22"/>
        <v>0</v>
      </c>
      <c r="U441" s="167" t="s">
        <v>7481</v>
      </c>
      <c r="W441" s="21"/>
      <c r="X441" s="21"/>
      <c r="Y441" s="21"/>
    </row>
    <row r="442" spans="1:28" x14ac:dyDescent="0.25">
      <c r="A442" s="175" t="s">
        <v>2146</v>
      </c>
      <c r="B442" s="184" t="s">
        <v>908</v>
      </c>
      <c r="C442" s="185" t="s">
        <v>909</v>
      </c>
      <c r="D442" s="170">
        <v>33</v>
      </c>
      <c r="E442" s="171">
        <v>18677966</v>
      </c>
      <c r="F442" s="216">
        <f t="shared" si="20"/>
        <v>565998.96969696973</v>
      </c>
      <c r="G442" s="224"/>
      <c r="H442" s="218" t="s">
        <v>7462</v>
      </c>
      <c r="I442" s="179" t="s">
        <v>7381</v>
      </c>
      <c r="J442" s="120" t="s">
        <v>7480</v>
      </c>
      <c r="K442" s="73">
        <v>33</v>
      </c>
      <c r="L442" s="73">
        <v>18677966</v>
      </c>
      <c r="M442" s="180">
        <f t="shared" si="21"/>
        <v>1</v>
      </c>
      <c r="O442" s="73">
        <v>33</v>
      </c>
      <c r="P442" s="73">
        <v>18677966</v>
      </c>
      <c r="Q442" s="73">
        <v>0</v>
      </c>
      <c r="R442" s="73">
        <v>0</v>
      </c>
      <c r="S442" s="73">
        <f t="shared" si="22"/>
        <v>0</v>
      </c>
      <c r="T442" s="73">
        <f t="shared" si="22"/>
        <v>0</v>
      </c>
      <c r="U442" s="167" t="s">
        <v>7481</v>
      </c>
      <c r="W442" s="21"/>
      <c r="X442" s="21"/>
      <c r="Y442" s="21"/>
    </row>
    <row r="443" spans="1:28" x14ac:dyDescent="0.25">
      <c r="A443" s="175" t="s">
        <v>2146</v>
      </c>
      <c r="B443" s="184" t="s">
        <v>346</v>
      </c>
      <c r="C443" s="185" t="s">
        <v>347</v>
      </c>
      <c r="D443" s="170">
        <v>1</v>
      </c>
      <c r="E443" s="171">
        <v>550000</v>
      </c>
      <c r="F443" s="216">
        <f t="shared" si="20"/>
        <v>550000</v>
      </c>
      <c r="G443" s="224"/>
      <c r="H443" s="218" t="s">
        <v>7462</v>
      </c>
      <c r="I443" s="120" t="s">
        <v>7385</v>
      </c>
      <c r="J443" s="120" t="s">
        <v>7480</v>
      </c>
      <c r="K443" s="73">
        <v>1</v>
      </c>
      <c r="L443" s="73">
        <v>550000</v>
      </c>
      <c r="M443" s="180">
        <f t="shared" si="21"/>
        <v>1</v>
      </c>
      <c r="O443" s="73">
        <v>1</v>
      </c>
      <c r="P443" s="73">
        <v>550000</v>
      </c>
      <c r="Q443" s="73">
        <v>0</v>
      </c>
      <c r="R443" s="73">
        <v>0</v>
      </c>
      <c r="S443" s="73">
        <f t="shared" si="22"/>
        <v>0</v>
      </c>
      <c r="T443" s="73">
        <f t="shared" si="22"/>
        <v>0</v>
      </c>
      <c r="U443" s="167" t="s">
        <v>7481</v>
      </c>
      <c r="W443" s="21"/>
      <c r="X443" s="21"/>
      <c r="Y443" s="21"/>
    </row>
    <row r="444" spans="1:28" x14ac:dyDescent="0.25">
      <c r="A444" s="175" t="s">
        <v>2146</v>
      </c>
      <c r="B444" s="184" t="s">
        <v>7961</v>
      </c>
      <c r="C444" s="185" t="s">
        <v>7962</v>
      </c>
      <c r="D444" s="170">
        <v>1</v>
      </c>
      <c r="E444" s="171">
        <v>546000</v>
      </c>
      <c r="F444" s="216">
        <f t="shared" si="20"/>
        <v>546000</v>
      </c>
      <c r="G444" s="224"/>
      <c r="H444" s="218" t="s">
        <v>7462</v>
      </c>
      <c r="I444" s="120" t="s">
        <v>7380</v>
      </c>
      <c r="J444" s="120" t="s">
        <v>7480</v>
      </c>
      <c r="K444" s="73">
        <v>1</v>
      </c>
      <c r="L444" s="73">
        <v>546000</v>
      </c>
      <c r="M444" s="180">
        <f t="shared" si="21"/>
        <v>1</v>
      </c>
      <c r="O444" s="73">
        <v>1</v>
      </c>
      <c r="P444" s="73">
        <v>546000</v>
      </c>
      <c r="Q444" s="73">
        <v>0</v>
      </c>
      <c r="R444" s="73">
        <v>0</v>
      </c>
      <c r="S444" s="73">
        <f t="shared" si="22"/>
        <v>0</v>
      </c>
      <c r="T444" s="73">
        <f t="shared" si="22"/>
        <v>0</v>
      </c>
      <c r="U444" s="167" t="s">
        <v>7481</v>
      </c>
      <c r="W444" s="21"/>
      <c r="X444" s="21"/>
      <c r="Y444" s="21"/>
    </row>
    <row r="445" spans="1:28" x14ac:dyDescent="0.25">
      <c r="A445" s="175" t="s">
        <v>2146</v>
      </c>
      <c r="B445" s="184" t="s">
        <v>7963</v>
      </c>
      <c r="C445" s="185" t="s">
        <v>7964</v>
      </c>
      <c r="D445" s="170">
        <v>5</v>
      </c>
      <c r="E445" s="171">
        <v>2726412</v>
      </c>
      <c r="F445" s="216">
        <f t="shared" si="20"/>
        <v>545282.4</v>
      </c>
      <c r="G445" s="224"/>
      <c r="H445" s="218" t="s">
        <v>7462</v>
      </c>
      <c r="I445" s="120" t="s">
        <v>7377</v>
      </c>
      <c r="J445" s="120"/>
      <c r="K445" s="73">
        <v>0</v>
      </c>
      <c r="L445" s="73">
        <v>0</v>
      </c>
      <c r="M445" s="180">
        <f t="shared" si="21"/>
        <v>0</v>
      </c>
      <c r="O445" s="73">
        <v>5</v>
      </c>
      <c r="P445" s="73">
        <v>2726412</v>
      </c>
      <c r="Q445" s="73">
        <v>5</v>
      </c>
      <c r="R445" s="73">
        <v>2726412</v>
      </c>
      <c r="S445" s="73">
        <f t="shared" si="22"/>
        <v>0</v>
      </c>
      <c r="T445" s="73">
        <f t="shared" si="22"/>
        <v>0</v>
      </c>
      <c r="U445" s="167" t="s">
        <v>7467</v>
      </c>
      <c r="W445" s="21"/>
      <c r="X445" s="21"/>
      <c r="Y445" s="21"/>
    </row>
    <row r="446" spans="1:28" x14ac:dyDescent="0.25">
      <c r="A446" s="175" t="s">
        <v>2146</v>
      </c>
      <c r="B446" s="184" t="s">
        <v>202</v>
      </c>
      <c r="C446" s="185" t="s">
        <v>203</v>
      </c>
      <c r="D446" s="170">
        <v>10</v>
      </c>
      <c r="E446" s="171">
        <v>5320000</v>
      </c>
      <c r="F446" s="216">
        <f t="shared" si="20"/>
        <v>532000</v>
      </c>
      <c r="G446" s="224"/>
      <c r="H446" s="218" t="s">
        <v>7462</v>
      </c>
      <c r="I446" s="179" t="s">
        <v>7381</v>
      </c>
      <c r="J446" s="120" t="s">
        <v>7480</v>
      </c>
      <c r="K446" s="73">
        <v>10</v>
      </c>
      <c r="L446" s="73">
        <v>5320000</v>
      </c>
      <c r="M446" s="180">
        <f t="shared" si="21"/>
        <v>1</v>
      </c>
      <c r="O446" s="73">
        <v>10</v>
      </c>
      <c r="P446" s="73">
        <v>5320000</v>
      </c>
      <c r="Q446" s="73">
        <v>0</v>
      </c>
      <c r="R446" s="73">
        <v>0</v>
      </c>
      <c r="S446" s="73">
        <f t="shared" si="22"/>
        <v>0</v>
      </c>
      <c r="T446" s="73">
        <f t="shared" si="22"/>
        <v>0</v>
      </c>
      <c r="U446" s="167" t="s">
        <v>7481</v>
      </c>
      <c r="W446" s="21"/>
      <c r="X446" s="21"/>
      <c r="Y446" s="21"/>
    </row>
    <row r="447" spans="1:28" x14ac:dyDescent="0.25">
      <c r="A447" s="175" t="s">
        <v>2146</v>
      </c>
      <c r="B447" s="184" t="s">
        <v>230</v>
      </c>
      <c r="C447" s="185" t="s">
        <v>231</v>
      </c>
      <c r="D447" s="170">
        <v>3</v>
      </c>
      <c r="E447" s="171">
        <v>1596000</v>
      </c>
      <c r="F447" s="216">
        <f t="shared" si="20"/>
        <v>532000</v>
      </c>
      <c r="G447" s="224"/>
      <c r="H447" s="218" t="s">
        <v>7462</v>
      </c>
      <c r="I447" s="120" t="s">
        <v>7385</v>
      </c>
      <c r="J447" s="120" t="s">
        <v>7480</v>
      </c>
      <c r="K447" s="73">
        <v>3</v>
      </c>
      <c r="L447" s="73">
        <v>1596000</v>
      </c>
      <c r="M447" s="180">
        <f t="shared" si="21"/>
        <v>1</v>
      </c>
      <c r="O447" s="73">
        <v>3</v>
      </c>
      <c r="P447" s="73">
        <v>1596000</v>
      </c>
      <c r="Q447" s="73">
        <v>0</v>
      </c>
      <c r="R447" s="73">
        <v>0</v>
      </c>
      <c r="S447" s="73">
        <f t="shared" si="22"/>
        <v>0</v>
      </c>
      <c r="T447" s="73">
        <f t="shared" si="22"/>
        <v>0</v>
      </c>
      <c r="U447" s="167" t="s">
        <v>7481</v>
      </c>
      <c r="W447" s="21"/>
      <c r="X447" s="21"/>
      <c r="Y447" s="21"/>
    </row>
    <row r="448" spans="1:28" x14ac:dyDescent="0.25">
      <c r="A448" s="175" t="s">
        <v>2146</v>
      </c>
      <c r="B448" s="184" t="s">
        <v>7965</v>
      </c>
      <c r="C448" s="185" t="s">
        <v>7966</v>
      </c>
      <c r="D448" s="170">
        <v>2</v>
      </c>
      <c r="E448" s="171">
        <v>1040000</v>
      </c>
      <c r="F448" s="216">
        <f t="shared" si="20"/>
        <v>520000</v>
      </c>
      <c r="G448" s="224"/>
      <c r="H448" s="218" t="s">
        <v>7462</v>
      </c>
      <c r="I448" s="120" t="s">
        <v>7807</v>
      </c>
      <c r="J448" s="120"/>
      <c r="K448" s="73"/>
      <c r="L448" s="73"/>
      <c r="M448" s="180">
        <f t="shared" si="21"/>
        <v>0</v>
      </c>
      <c r="O448" s="73">
        <v>2</v>
      </c>
      <c r="P448" s="73">
        <v>1040000</v>
      </c>
      <c r="Q448" s="73">
        <v>2</v>
      </c>
      <c r="R448" s="73">
        <v>1040000</v>
      </c>
      <c r="S448" s="73">
        <f t="shared" si="22"/>
        <v>0</v>
      </c>
      <c r="T448" s="73">
        <f t="shared" si="22"/>
        <v>0</v>
      </c>
      <c r="U448" s="167" t="s">
        <v>7467</v>
      </c>
      <c r="W448" s="21"/>
      <c r="X448" s="21"/>
      <c r="Y448" s="21"/>
    </row>
    <row r="449" spans="1:25" x14ac:dyDescent="0.25">
      <c r="A449" s="175" t="s">
        <v>2146</v>
      </c>
      <c r="B449" s="184" t="s">
        <v>7967</v>
      </c>
      <c r="C449" s="185" t="s">
        <v>7968</v>
      </c>
      <c r="D449" s="170">
        <v>2</v>
      </c>
      <c r="E449" s="171">
        <v>1040000</v>
      </c>
      <c r="F449" s="216">
        <f t="shared" si="20"/>
        <v>520000</v>
      </c>
      <c r="G449" s="224"/>
      <c r="H449" s="218" t="s">
        <v>7462</v>
      </c>
      <c r="I449" s="120" t="s">
        <v>7807</v>
      </c>
      <c r="J449" s="120"/>
      <c r="K449" s="73"/>
      <c r="L449" s="73"/>
      <c r="M449" s="180">
        <f t="shared" si="21"/>
        <v>0</v>
      </c>
      <c r="O449" s="73">
        <v>2</v>
      </c>
      <c r="P449" s="73">
        <v>1040000</v>
      </c>
      <c r="Q449" s="73">
        <v>2</v>
      </c>
      <c r="R449" s="73">
        <v>1040000</v>
      </c>
      <c r="S449" s="73">
        <f t="shared" si="22"/>
        <v>0</v>
      </c>
      <c r="T449" s="73">
        <f t="shared" si="22"/>
        <v>0</v>
      </c>
      <c r="U449" s="167" t="s">
        <v>7467</v>
      </c>
      <c r="W449" s="21"/>
      <c r="X449" s="21"/>
      <c r="Y449" s="21"/>
    </row>
    <row r="450" spans="1:25" x14ac:dyDescent="0.25">
      <c r="A450" s="175" t="s">
        <v>2146</v>
      </c>
      <c r="B450" s="184" t="s">
        <v>7969</v>
      </c>
      <c r="C450" s="185" t="s">
        <v>7970</v>
      </c>
      <c r="D450" s="170">
        <v>2</v>
      </c>
      <c r="E450" s="171">
        <v>1040000</v>
      </c>
      <c r="F450" s="216">
        <f t="shared" si="20"/>
        <v>520000</v>
      </c>
      <c r="G450" s="224"/>
      <c r="H450" s="218" t="s">
        <v>7462</v>
      </c>
      <c r="I450" s="120" t="s">
        <v>7807</v>
      </c>
      <c r="J450" s="120"/>
      <c r="K450" s="73"/>
      <c r="L450" s="73"/>
      <c r="M450" s="180">
        <f t="shared" si="21"/>
        <v>0</v>
      </c>
      <c r="O450" s="73">
        <v>2</v>
      </c>
      <c r="P450" s="73">
        <v>1040000</v>
      </c>
      <c r="Q450" s="73">
        <v>2</v>
      </c>
      <c r="R450" s="73">
        <v>1040000</v>
      </c>
      <c r="S450" s="73">
        <f t="shared" si="22"/>
        <v>0</v>
      </c>
      <c r="T450" s="73">
        <f t="shared" si="22"/>
        <v>0</v>
      </c>
      <c r="U450" s="167" t="s">
        <v>7467</v>
      </c>
      <c r="W450" s="21"/>
      <c r="X450" s="21"/>
      <c r="Y450" s="21"/>
    </row>
    <row r="451" spans="1:25" x14ac:dyDescent="0.25">
      <c r="A451" s="175" t="s">
        <v>2146</v>
      </c>
      <c r="B451" s="184" t="s">
        <v>7971</v>
      </c>
      <c r="C451" s="185" t="s">
        <v>7972</v>
      </c>
      <c r="D451" s="170">
        <v>2</v>
      </c>
      <c r="E451" s="171">
        <v>1040000</v>
      </c>
      <c r="F451" s="216">
        <f t="shared" si="20"/>
        <v>520000</v>
      </c>
      <c r="G451" s="224"/>
      <c r="H451" s="218" t="s">
        <v>7462</v>
      </c>
      <c r="I451" s="120" t="s">
        <v>7807</v>
      </c>
      <c r="J451" s="120"/>
      <c r="K451" s="73"/>
      <c r="L451" s="73"/>
      <c r="M451" s="180">
        <f t="shared" si="21"/>
        <v>0</v>
      </c>
      <c r="O451" s="73">
        <v>2</v>
      </c>
      <c r="P451" s="73">
        <v>1040000</v>
      </c>
      <c r="Q451" s="73">
        <v>2</v>
      </c>
      <c r="R451" s="73">
        <v>1040000</v>
      </c>
      <c r="S451" s="73">
        <f t="shared" si="22"/>
        <v>0</v>
      </c>
      <c r="T451" s="73">
        <f t="shared" si="22"/>
        <v>0</v>
      </c>
      <c r="U451" s="167" t="s">
        <v>7467</v>
      </c>
      <c r="W451" s="21"/>
      <c r="X451" s="21"/>
      <c r="Y451" s="21"/>
    </row>
    <row r="452" spans="1:25" x14ac:dyDescent="0.25">
      <c r="A452" s="175" t="s">
        <v>2146</v>
      </c>
      <c r="B452" s="184" t="s">
        <v>7973</v>
      </c>
      <c r="C452" s="185" t="s">
        <v>7974</v>
      </c>
      <c r="D452" s="170">
        <v>2</v>
      </c>
      <c r="E452" s="171">
        <v>1040000</v>
      </c>
      <c r="F452" s="216">
        <f t="shared" ref="F452:F515" si="23">+E452/D452</f>
        <v>520000</v>
      </c>
      <c r="G452" s="224"/>
      <c r="H452" s="218" t="s">
        <v>7462</v>
      </c>
      <c r="I452" s="120" t="s">
        <v>7380</v>
      </c>
      <c r="J452" s="120" t="s">
        <v>7480</v>
      </c>
      <c r="K452" s="73">
        <v>2</v>
      </c>
      <c r="L452" s="73">
        <v>1040000</v>
      </c>
      <c r="M452" s="180">
        <f t="shared" ref="M452:M515" si="24">+L452/E452</f>
        <v>1</v>
      </c>
      <c r="O452" s="73">
        <v>2</v>
      </c>
      <c r="P452" s="73">
        <v>1040000</v>
      </c>
      <c r="Q452" s="73">
        <v>0</v>
      </c>
      <c r="R452" s="73">
        <v>0</v>
      </c>
      <c r="S452" s="73">
        <f t="shared" ref="S452:T515" si="25">O452-K452-Q452</f>
        <v>0</v>
      </c>
      <c r="T452" s="73">
        <f t="shared" si="25"/>
        <v>0</v>
      </c>
      <c r="U452" s="167" t="s">
        <v>7481</v>
      </c>
      <c r="W452" s="21"/>
      <c r="X452" s="21"/>
      <c r="Y452" s="21"/>
    </row>
    <row r="453" spans="1:25" x14ac:dyDescent="0.25">
      <c r="A453" s="175" t="s">
        <v>2146</v>
      </c>
      <c r="B453" s="184" t="s">
        <v>7975</v>
      </c>
      <c r="C453" s="185" t="s">
        <v>7976</v>
      </c>
      <c r="D453" s="170">
        <v>1</v>
      </c>
      <c r="E453" s="171">
        <v>514512</v>
      </c>
      <c r="F453" s="216">
        <f t="shared" si="23"/>
        <v>514512</v>
      </c>
      <c r="G453" s="224"/>
      <c r="H453" s="218" t="s">
        <v>7462</v>
      </c>
      <c r="I453" s="120" t="s">
        <v>7377</v>
      </c>
      <c r="J453" s="120"/>
      <c r="K453" s="73"/>
      <c r="L453" s="73"/>
      <c r="M453" s="180">
        <f t="shared" si="24"/>
        <v>0</v>
      </c>
      <c r="O453" s="73">
        <v>1</v>
      </c>
      <c r="P453" s="73">
        <v>514512</v>
      </c>
      <c r="Q453" s="73">
        <v>1</v>
      </c>
      <c r="R453" s="73">
        <v>514512</v>
      </c>
      <c r="S453" s="73">
        <f t="shared" si="25"/>
        <v>0</v>
      </c>
      <c r="T453" s="73">
        <f t="shared" si="25"/>
        <v>0</v>
      </c>
      <c r="U453" s="167" t="s">
        <v>7467</v>
      </c>
      <c r="W453" s="21"/>
      <c r="X453" s="21"/>
      <c r="Y453" s="21"/>
    </row>
    <row r="454" spans="1:25" x14ac:dyDescent="0.25">
      <c r="A454" s="175" t="s">
        <v>2146</v>
      </c>
      <c r="B454" s="184" t="s">
        <v>7977</v>
      </c>
      <c r="C454" s="185" t="s">
        <v>7978</v>
      </c>
      <c r="D454" s="170">
        <v>16</v>
      </c>
      <c r="E454" s="171">
        <v>8196494</v>
      </c>
      <c r="F454" s="216">
        <f t="shared" si="23"/>
        <v>512280.875</v>
      </c>
      <c r="G454" s="224"/>
      <c r="H454" s="218" t="s">
        <v>7462</v>
      </c>
      <c r="I454" s="120" t="s">
        <v>7377</v>
      </c>
      <c r="J454" s="120"/>
      <c r="K454" s="73">
        <v>0</v>
      </c>
      <c r="L454" s="73">
        <v>0</v>
      </c>
      <c r="M454" s="180">
        <f t="shared" si="24"/>
        <v>0</v>
      </c>
      <c r="O454" s="73">
        <v>16</v>
      </c>
      <c r="P454" s="73">
        <v>8196494</v>
      </c>
      <c r="Q454" s="73">
        <v>16</v>
      </c>
      <c r="R454" s="73">
        <v>8196494</v>
      </c>
      <c r="S454" s="73">
        <f t="shared" si="25"/>
        <v>0</v>
      </c>
      <c r="T454" s="73">
        <f t="shared" si="25"/>
        <v>0</v>
      </c>
      <c r="U454" s="167" t="s">
        <v>7467</v>
      </c>
      <c r="W454" s="21"/>
      <c r="X454" s="21"/>
      <c r="Y454" s="21"/>
    </row>
    <row r="455" spans="1:25" x14ac:dyDescent="0.25">
      <c r="A455" s="175" t="s">
        <v>2146</v>
      </c>
      <c r="B455" s="184" t="s">
        <v>244</v>
      </c>
      <c r="C455" s="185" t="s">
        <v>245</v>
      </c>
      <c r="D455" s="170">
        <v>5</v>
      </c>
      <c r="E455" s="171">
        <v>2517500</v>
      </c>
      <c r="F455" s="216">
        <f t="shared" si="23"/>
        <v>503500</v>
      </c>
      <c r="G455" s="224"/>
      <c r="H455" s="218" t="s">
        <v>7462</v>
      </c>
      <c r="I455" s="120" t="s">
        <v>7385</v>
      </c>
      <c r="J455" s="120" t="s">
        <v>7480</v>
      </c>
      <c r="K455" s="73">
        <v>5</v>
      </c>
      <c r="L455" s="73">
        <v>2517500</v>
      </c>
      <c r="M455" s="180">
        <f t="shared" si="24"/>
        <v>1</v>
      </c>
      <c r="O455" s="73">
        <v>5</v>
      </c>
      <c r="P455" s="73">
        <v>2517500</v>
      </c>
      <c r="Q455" s="73">
        <v>0</v>
      </c>
      <c r="R455" s="73">
        <v>0</v>
      </c>
      <c r="S455" s="73">
        <f t="shared" si="25"/>
        <v>0</v>
      </c>
      <c r="T455" s="73">
        <f t="shared" si="25"/>
        <v>0</v>
      </c>
      <c r="U455" s="167" t="s">
        <v>7481</v>
      </c>
      <c r="W455" s="21"/>
      <c r="X455" s="21"/>
      <c r="Y455" s="21"/>
    </row>
    <row r="456" spans="1:25" x14ac:dyDescent="0.25">
      <c r="A456" s="175" t="s">
        <v>2146</v>
      </c>
      <c r="B456" s="184" t="s">
        <v>146</v>
      </c>
      <c r="C456" s="185" t="s">
        <v>147</v>
      </c>
      <c r="D456" s="170">
        <v>2</v>
      </c>
      <c r="E456" s="171">
        <v>1000000</v>
      </c>
      <c r="F456" s="216">
        <f t="shared" si="23"/>
        <v>500000</v>
      </c>
      <c r="G456" s="224"/>
      <c r="H456" s="218" t="s">
        <v>7462</v>
      </c>
      <c r="I456" s="120" t="s">
        <v>7380</v>
      </c>
      <c r="J456" s="120" t="s">
        <v>7480</v>
      </c>
      <c r="K456" s="73">
        <v>2</v>
      </c>
      <c r="L456" s="73">
        <v>1000000</v>
      </c>
      <c r="M456" s="180">
        <f t="shared" si="24"/>
        <v>1</v>
      </c>
      <c r="O456" s="73">
        <v>2</v>
      </c>
      <c r="P456" s="73">
        <v>1000000</v>
      </c>
      <c r="Q456" s="73">
        <v>0</v>
      </c>
      <c r="R456" s="73">
        <v>0</v>
      </c>
      <c r="S456" s="73">
        <f t="shared" si="25"/>
        <v>0</v>
      </c>
      <c r="T456" s="73">
        <f t="shared" si="25"/>
        <v>0</v>
      </c>
      <c r="U456" s="167" t="s">
        <v>7481</v>
      </c>
      <c r="W456" s="21"/>
      <c r="X456" s="21"/>
      <c r="Y456" s="21"/>
    </row>
    <row r="457" spans="1:25" x14ac:dyDescent="0.25">
      <c r="A457" s="175" t="s">
        <v>2146</v>
      </c>
      <c r="B457" s="184" t="s">
        <v>236</v>
      </c>
      <c r="C457" s="185" t="s">
        <v>237</v>
      </c>
      <c r="D457" s="170">
        <v>4</v>
      </c>
      <c r="E457" s="171">
        <v>1987432</v>
      </c>
      <c r="F457" s="216">
        <f t="shared" si="23"/>
        <v>496858</v>
      </c>
      <c r="G457" s="224"/>
      <c r="H457" s="218" t="s">
        <v>7462</v>
      </c>
      <c r="I457" s="120" t="s">
        <v>7385</v>
      </c>
      <c r="J457" s="120" t="s">
        <v>7480</v>
      </c>
      <c r="K457" s="73">
        <v>4</v>
      </c>
      <c r="L457" s="73">
        <v>1987432</v>
      </c>
      <c r="M457" s="180">
        <f t="shared" si="24"/>
        <v>1</v>
      </c>
      <c r="O457" s="73">
        <v>4</v>
      </c>
      <c r="P457" s="73">
        <v>1987432</v>
      </c>
      <c r="Q457" s="73">
        <v>0</v>
      </c>
      <c r="R457" s="73">
        <v>0</v>
      </c>
      <c r="S457" s="73">
        <f t="shared" si="25"/>
        <v>0</v>
      </c>
      <c r="T457" s="73">
        <f t="shared" si="25"/>
        <v>0</v>
      </c>
      <c r="U457" s="167" t="s">
        <v>7481</v>
      </c>
      <c r="W457" s="21"/>
      <c r="X457" s="21"/>
      <c r="Y457" s="21"/>
    </row>
    <row r="458" spans="1:25" x14ac:dyDescent="0.25">
      <c r="A458" s="175" t="s">
        <v>2146</v>
      </c>
      <c r="B458" s="184" t="s">
        <v>7979</v>
      </c>
      <c r="C458" s="185" t="s">
        <v>7980</v>
      </c>
      <c r="D458" s="170">
        <v>2</v>
      </c>
      <c r="E458" s="171">
        <v>990000</v>
      </c>
      <c r="F458" s="216">
        <f t="shared" si="23"/>
        <v>495000</v>
      </c>
      <c r="G458" s="224"/>
      <c r="H458" s="218" t="s">
        <v>7462</v>
      </c>
      <c r="I458" s="120" t="s">
        <v>7807</v>
      </c>
      <c r="J458" s="120"/>
      <c r="K458" s="73"/>
      <c r="L458" s="73"/>
      <c r="M458" s="180">
        <f t="shared" si="24"/>
        <v>0</v>
      </c>
      <c r="O458" s="73">
        <v>2</v>
      </c>
      <c r="P458" s="73">
        <v>990000</v>
      </c>
      <c r="Q458" s="73">
        <v>2</v>
      </c>
      <c r="R458" s="73">
        <v>990000</v>
      </c>
      <c r="S458" s="73">
        <f t="shared" si="25"/>
        <v>0</v>
      </c>
      <c r="T458" s="73">
        <f t="shared" si="25"/>
        <v>0</v>
      </c>
      <c r="U458" s="167" t="s">
        <v>7467</v>
      </c>
      <c r="W458" s="21"/>
      <c r="X458" s="21"/>
      <c r="Y458" s="21"/>
    </row>
    <row r="459" spans="1:25" x14ac:dyDescent="0.25">
      <c r="A459" s="175" t="s">
        <v>2146</v>
      </c>
      <c r="B459" s="184" t="s">
        <v>7981</v>
      </c>
      <c r="C459" s="185" t="s">
        <v>7982</v>
      </c>
      <c r="D459" s="170">
        <v>39</v>
      </c>
      <c r="E459" s="171">
        <v>19201505</v>
      </c>
      <c r="F459" s="216">
        <f t="shared" si="23"/>
        <v>492346.28205128206</v>
      </c>
      <c r="G459" s="224"/>
      <c r="H459" s="218" t="s">
        <v>7462</v>
      </c>
      <c r="I459" s="120" t="s">
        <v>7377</v>
      </c>
      <c r="J459" s="120"/>
      <c r="K459" s="73">
        <v>0</v>
      </c>
      <c r="L459" s="73">
        <v>0</v>
      </c>
      <c r="M459" s="180">
        <f t="shared" si="24"/>
        <v>0</v>
      </c>
      <c r="O459" s="73">
        <v>39</v>
      </c>
      <c r="P459" s="73">
        <v>19201505</v>
      </c>
      <c r="Q459" s="73">
        <v>39</v>
      </c>
      <c r="R459" s="73">
        <v>19201505</v>
      </c>
      <c r="S459" s="73">
        <f t="shared" si="25"/>
        <v>0</v>
      </c>
      <c r="T459" s="73">
        <f t="shared" si="25"/>
        <v>0</v>
      </c>
      <c r="U459" s="167" t="s">
        <v>7467</v>
      </c>
      <c r="W459" s="21"/>
      <c r="X459" s="21"/>
      <c r="Y459" s="21"/>
    </row>
    <row r="460" spans="1:25" x14ac:dyDescent="0.25">
      <c r="A460" s="175" t="s">
        <v>2146</v>
      </c>
      <c r="B460" s="184" t="s">
        <v>7983</v>
      </c>
      <c r="C460" s="185" t="s">
        <v>7984</v>
      </c>
      <c r="D460" s="170">
        <v>3</v>
      </c>
      <c r="E460" s="171">
        <v>1470000</v>
      </c>
      <c r="F460" s="216">
        <f t="shared" si="23"/>
        <v>490000</v>
      </c>
      <c r="G460" s="224"/>
      <c r="H460" s="218" t="s">
        <v>7462</v>
      </c>
      <c r="I460" s="120" t="s">
        <v>7377</v>
      </c>
      <c r="J460" s="120" t="s">
        <v>7480</v>
      </c>
      <c r="K460" s="73">
        <v>3</v>
      </c>
      <c r="L460" s="73">
        <v>1470000</v>
      </c>
      <c r="M460" s="180">
        <f t="shared" si="24"/>
        <v>1</v>
      </c>
      <c r="O460" s="73">
        <v>3</v>
      </c>
      <c r="P460" s="73">
        <v>1470000</v>
      </c>
      <c r="Q460" s="73">
        <v>0</v>
      </c>
      <c r="R460" s="73">
        <v>0</v>
      </c>
      <c r="S460" s="73">
        <f t="shared" si="25"/>
        <v>0</v>
      </c>
      <c r="T460" s="73">
        <f t="shared" si="25"/>
        <v>0</v>
      </c>
      <c r="U460" s="167" t="s">
        <v>7481</v>
      </c>
      <c r="W460" s="21"/>
      <c r="X460" s="21"/>
      <c r="Y460" s="21"/>
    </row>
    <row r="461" spans="1:25" x14ac:dyDescent="0.25">
      <c r="A461" s="175" t="s">
        <v>2146</v>
      </c>
      <c r="B461" s="184" t="s">
        <v>7985</v>
      </c>
      <c r="C461" s="185" t="s">
        <v>7986</v>
      </c>
      <c r="D461" s="170">
        <v>2</v>
      </c>
      <c r="E461" s="171">
        <v>961275</v>
      </c>
      <c r="F461" s="216">
        <f t="shared" si="23"/>
        <v>480637.5</v>
      </c>
      <c r="G461" s="224"/>
      <c r="H461" s="218" t="s">
        <v>7462</v>
      </c>
      <c r="I461" s="120" t="s">
        <v>7380</v>
      </c>
      <c r="J461" s="120" t="s">
        <v>7480</v>
      </c>
      <c r="K461" s="73">
        <v>2</v>
      </c>
      <c r="L461" s="73">
        <v>961275</v>
      </c>
      <c r="M461" s="180">
        <f t="shared" si="24"/>
        <v>1</v>
      </c>
      <c r="O461" s="73">
        <v>2</v>
      </c>
      <c r="P461" s="73">
        <v>961275</v>
      </c>
      <c r="Q461" s="73">
        <v>0</v>
      </c>
      <c r="R461" s="73">
        <v>0</v>
      </c>
      <c r="S461" s="73">
        <f t="shared" si="25"/>
        <v>0</v>
      </c>
      <c r="T461" s="73">
        <f t="shared" si="25"/>
        <v>0</v>
      </c>
      <c r="U461" s="167" t="s">
        <v>7481</v>
      </c>
      <c r="W461" s="21"/>
      <c r="X461" s="21"/>
      <c r="Y461" s="21"/>
    </row>
    <row r="462" spans="1:25" x14ac:dyDescent="0.25">
      <c r="A462" s="175" t="s">
        <v>2146</v>
      </c>
      <c r="B462" s="184" t="s">
        <v>572</v>
      </c>
      <c r="C462" s="185" t="s">
        <v>573</v>
      </c>
      <c r="D462" s="170">
        <v>2</v>
      </c>
      <c r="E462" s="171">
        <v>960000</v>
      </c>
      <c r="F462" s="216">
        <f t="shared" si="23"/>
        <v>480000</v>
      </c>
      <c r="G462" s="224"/>
      <c r="H462" s="218" t="s">
        <v>7462</v>
      </c>
      <c r="I462" s="120" t="s">
        <v>7380</v>
      </c>
      <c r="J462" s="120" t="s">
        <v>7480</v>
      </c>
      <c r="K462" s="73">
        <v>2</v>
      </c>
      <c r="L462" s="73">
        <v>960000</v>
      </c>
      <c r="M462" s="180">
        <f t="shared" si="24"/>
        <v>1</v>
      </c>
      <c r="O462" s="73">
        <v>2</v>
      </c>
      <c r="P462" s="73">
        <v>960000</v>
      </c>
      <c r="Q462" s="73">
        <v>0</v>
      </c>
      <c r="R462" s="73">
        <v>0</v>
      </c>
      <c r="S462" s="73">
        <f t="shared" si="25"/>
        <v>0</v>
      </c>
      <c r="T462" s="73">
        <f t="shared" si="25"/>
        <v>0</v>
      </c>
      <c r="U462" s="167" t="s">
        <v>7481</v>
      </c>
      <c r="W462" s="21"/>
      <c r="X462" s="21"/>
      <c r="Y462" s="21"/>
    </row>
    <row r="463" spans="1:25" x14ac:dyDescent="0.25">
      <c r="A463" s="175" t="s">
        <v>2146</v>
      </c>
      <c r="B463" s="184" t="s">
        <v>1340</v>
      </c>
      <c r="C463" s="185" t="s">
        <v>1341</v>
      </c>
      <c r="D463" s="170">
        <v>2</v>
      </c>
      <c r="E463" s="171">
        <v>957220</v>
      </c>
      <c r="F463" s="216">
        <f t="shared" si="23"/>
        <v>478610</v>
      </c>
      <c r="G463" s="224"/>
      <c r="H463" s="218" t="s">
        <v>7462</v>
      </c>
      <c r="I463" s="179" t="s">
        <v>7381</v>
      </c>
      <c r="J463" s="120" t="s">
        <v>7480</v>
      </c>
      <c r="K463" s="73">
        <v>2</v>
      </c>
      <c r="L463" s="73">
        <v>957220</v>
      </c>
      <c r="M463" s="180">
        <f t="shared" si="24"/>
        <v>1</v>
      </c>
      <c r="O463" s="73">
        <v>2</v>
      </c>
      <c r="P463" s="73">
        <v>957220</v>
      </c>
      <c r="Q463" s="73">
        <v>0</v>
      </c>
      <c r="R463" s="73">
        <v>0</v>
      </c>
      <c r="S463" s="73">
        <f t="shared" si="25"/>
        <v>0</v>
      </c>
      <c r="T463" s="73">
        <f t="shared" si="25"/>
        <v>0</v>
      </c>
      <c r="U463" s="167" t="s">
        <v>7481</v>
      </c>
      <c r="W463" s="21"/>
      <c r="X463" s="21"/>
      <c r="Y463" s="21"/>
    </row>
    <row r="464" spans="1:25" x14ac:dyDescent="0.25">
      <c r="A464" s="175" t="s">
        <v>2146</v>
      </c>
      <c r="B464" s="184" t="s">
        <v>566</v>
      </c>
      <c r="C464" s="185" t="s">
        <v>567</v>
      </c>
      <c r="D464" s="170">
        <v>26</v>
      </c>
      <c r="E464" s="171">
        <v>12434118</v>
      </c>
      <c r="F464" s="216">
        <f t="shared" si="23"/>
        <v>478235.30769230769</v>
      </c>
      <c r="G464" s="224"/>
      <c r="H464" s="218" t="s">
        <v>7462</v>
      </c>
      <c r="I464" s="179" t="s">
        <v>7381</v>
      </c>
      <c r="J464" s="120" t="s">
        <v>7480</v>
      </c>
      <c r="K464" s="73">
        <v>26</v>
      </c>
      <c r="L464" s="73">
        <v>12434118</v>
      </c>
      <c r="M464" s="180">
        <f t="shared" si="24"/>
        <v>1</v>
      </c>
      <c r="O464" s="73">
        <v>26</v>
      </c>
      <c r="P464" s="73">
        <v>12434118</v>
      </c>
      <c r="Q464" s="73">
        <v>0</v>
      </c>
      <c r="R464" s="73">
        <v>0</v>
      </c>
      <c r="S464" s="73">
        <f t="shared" si="25"/>
        <v>0</v>
      </c>
      <c r="T464" s="73">
        <f t="shared" si="25"/>
        <v>0</v>
      </c>
      <c r="U464" s="167" t="s">
        <v>7481</v>
      </c>
      <c r="W464" s="21"/>
      <c r="X464" s="21"/>
      <c r="Y464" s="21"/>
    </row>
    <row r="465" spans="1:26" x14ac:dyDescent="0.25">
      <c r="A465" s="175" t="s">
        <v>2146</v>
      </c>
      <c r="B465" s="184" t="s">
        <v>7987</v>
      </c>
      <c r="C465" s="185" t="s">
        <v>7988</v>
      </c>
      <c r="D465" s="170">
        <v>4</v>
      </c>
      <c r="E465" s="171">
        <v>1877501</v>
      </c>
      <c r="F465" s="216">
        <f t="shared" si="23"/>
        <v>469375.25</v>
      </c>
      <c r="G465" s="224"/>
      <c r="H465" s="218" t="s">
        <v>7462</v>
      </c>
      <c r="I465" s="120" t="s">
        <v>7807</v>
      </c>
      <c r="J465" s="120"/>
      <c r="K465" s="73"/>
      <c r="L465" s="73"/>
      <c r="M465" s="180">
        <f t="shared" si="24"/>
        <v>0</v>
      </c>
      <c r="O465" s="73">
        <v>4</v>
      </c>
      <c r="P465" s="73">
        <v>1877501</v>
      </c>
      <c r="Q465" s="73">
        <v>4</v>
      </c>
      <c r="R465" s="73">
        <v>1877501</v>
      </c>
      <c r="S465" s="73">
        <f t="shared" si="25"/>
        <v>0</v>
      </c>
      <c r="T465" s="73">
        <f t="shared" si="25"/>
        <v>0</v>
      </c>
      <c r="U465" s="167" t="s">
        <v>7467</v>
      </c>
      <c r="W465" s="21"/>
      <c r="X465" s="21"/>
      <c r="Y465" s="21"/>
    </row>
    <row r="466" spans="1:26" x14ac:dyDescent="0.25">
      <c r="A466" s="175" t="s">
        <v>2146</v>
      </c>
      <c r="B466" s="184" t="s">
        <v>1210</v>
      </c>
      <c r="C466" s="185" t="s">
        <v>1211</v>
      </c>
      <c r="D466" s="170">
        <v>3</v>
      </c>
      <c r="E466" s="171">
        <v>1379400</v>
      </c>
      <c r="F466" s="216">
        <f t="shared" si="23"/>
        <v>459800</v>
      </c>
      <c r="G466" s="224"/>
      <c r="H466" s="218" t="s">
        <v>7462</v>
      </c>
      <c r="I466" s="120" t="s">
        <v>7380</v>
      </c>
      <c r="J466" s="120" t="s">
        <v>7480</v>
      </c>
      <c r="K466" s="73">
        <v>3</v>
      </c>
      <c r="L466" s="73">
        <v>1379400</v>
      </c>
      <c r="M466" s="180">
        <f t="shared" si="24"/>
        <v>1</v>
      </c>
      <c r="O466" s="73">
        <v>3</v>
      </c>
      <c r="P466" s="73">
        <v>1379400</v>
      </c>
      <c r="Q466" s="73">
        <v>0</v>
      </c>
      <c r="R466" s="73">
        <v>0</v>
      </c>
      <c r="S466" s="73">
        <f t="shared" si="25"/>
        <v>0</v>
      </c>
      <c r="T466" s="73">
        <f t="shared" si="25"/>
        <v>0</v>
      </c>
      <c r="U466" s="167" t="s">
        <v>7481</v>
      </c>
      <c r="W466" s="21"/>
      <c r="X466" s="21"/>
      <c r="Y466" s="21"/>
    </row>
    <row r="467" spans="1:26" x14ac:dyDescent="0.25">
      <c r="A467" s="175" t="s">
        <v>2146</v>
      </c>
      <c r="B467" s="184" t="s">
        <v>1534</v>
      </c>
      <c r="C467" s="185" t="s">
        <v>1535</v>
      </c>
      <c r="D467" s="170">
        <v>1270</v>
      </c>
      <c r="E467" s="171">
        <v>583437944</v>
      </c>
      <c r="F467" s="216">
        <f t="shared" si="23"/>
        <v>459399.9559055118</v>
      </c>
      <c r="G467" s="224"/>
      <c r="H467" s="218" t="s">
        <v>7462</v>
      </c>
      <c r="I467" s="120" t="s">
        <v>7379</v>
      </c>
      <c r="J467" s="120"/>
      <c r="K467" s="73">
        <v>0</v>
      </c>
      <c r="L467" s="73">
        <v>0</v>
      </c>
      <c r="M467" s="180">
        <f t="shared" si="24"/>
        <v>0</v>
      </c>
      <c r="O467" s="73">
        <v>1270</v>
      </c>
      <c r="P467" s="73">
        <v>583437944</v>
      </c>
      <c r="Q467" s="73">
        <v>395</v>
      </c>
      <c r="R467" s="73">
        <v>181462982.58267716</v>
      </c>
      <c r="S467" s="73">
        <f t="shared" si="25"/>
        <v>875</v>
      </c>
      <c r="T467" s="73">
        <f t="shared" si="25"/>
        <v>401974961.41732287</v>
      </c>
      <c r="U467" s="167" t="s">
        <v>7467</v>
      </c>
      <c r="W467" s="21"/>
      <c r="X467" s="21"/>
      <c r="Y467" s="21"/>
      <c r="Z467" s="21">
        <f>+S467-V467</f>
        <v>875</v>
      </c>
    </row>
    <row r="468" spans="1:26" x14ac:dyDescent="0.25">
      <c r="A468" s="175" t="s">
        <v>2146</v>
      </c>
      <c r="B468" s="184" t="s">
        <v>262</v>
      </c>
      <c r="C468" s="185" t="s">
        <v>263</v>
      </c>
      <c r="D468" s="170">
        <v>4</v>
      </c>
      <c r="E468" s="171">
        <v>1806000</v>
      </c>
      <c r="F468" s="216">
        <f t="shared" si="23"/>
        <v>451500</v>
      </c>
      <c r="G468" s="224"/>
      <c r="H468" s="218" t="s">
        <v>7462</v>
      </c>
      <c r="I468" s="120" t="s">
        <v>7385</v>
      </c>
      <c r="J468" s="120" t="s">
        <v>7480</v>
      </c>
      <c r="K468" s="73">
        <v>4</v>
      </c>
      <c r="L468" s="73">
        <v>1806000</v>
      </c>
      <c r="M468" s="180">
        <f t="shared" si="24"/>
        <v>1</v>
      </c>
      <c r="O468" s="73">
        <v>4</v>
      </c>
      <c r="P468" s="73">
        <v>1806000</v>
      </c>
      <c r="Q468" s="73">
        <v>0</v>
      </c>
      <c r="R468" s="73">
        <v>0</v>
      </c>
      <c r="S468" s="73">
        <f t="shared" si="25"/>
        <v>0</v>
      </c>
      <c r="T468" s="73">
        <f t="shared" si="25"/>
        <v>0</v>
      </c>
      <c r="U468" s="167" t="s">
        <v>7481</v>
      </c>
      <c r="W468" s="21"/>
      <c r="X468" s="21"/>
      <c r="Y468" s="21"/>
    </row>
    <row r="469" spans="1:26" x14ac:dyDescent="0.25">
      <c r="A469" s="175" t="s">
        <v>2146</v>
      </c>
      <c r="B469" s="184" t="s">
        <v>1324</v>
      </c>
      <c r="C469" s="185" t="s">
        <v>1325</v>
      </c>
      <c r="D469" s="170">
        <v>11.969999999999999</v>
      </c>
      <c r="E469" s="171">
        <v>5387160.3449999997</v>
      </c>
      <c r="F469" s="216">
        <f t="shared" si="23"/>
        <v>450055.16666666669</v>
      </c>
      <c r="G469" s="224"/>
      <c r="H469" s="218" t="s">
        <v>7462</v>
      </c>
      <c r="I469" s="179" t="s">
        <v>7381</v>
      </c>
      <c r="J469" s="120" t="s">
        <v>7480</v>
      </c>
      <c r="K469" s="73">
        <v>11.969999999999999</v>
      </c>
      <c r="L469" s="73">
        <v>5387160.3449999997</v>
      </c>
      <c r="M469" s="180">
        <f t="shared" si="24"/>
        <v>1</v>
      </c>
      <c r="O469" s="73">
        <v>11.969999999999999</v>
      </c>
      <c r="P469" s="73">
        <v>5387160.3449999997</v>
      </c>
      <c r="Q469" s="73">
        <v>0</v>
      </c>
      <c r="R469" s="73">
        <v>0</v>
      </c>
      <c r="S469" s="73">
        <f t="shared" si="25"/>
        <v>0</v>
      </c>
      <c r="T469" s="73">
        <f t="shared" si="25"/>
        <v>0</v>
      </c>
      <c r="U469" s="167" t="s">
        <v>7481</v>
      </c>
      <c r="W469" s="21"/>
      <c r="X469" s="21"/>
      <c r="Y469" s="21"/>
    </row>
    <row r="470" spans="1:26" x14ac:dyDescent="0.25">
      <c r="A470" s="175" t="s">
        <v>2146</v>
      </c>
      <c r="B470" s="184" t="s">
        <v>1286</v>
      </c>
      <c r="C470" s="185" t="s">
        <v>1287</v>
      </c>
      <c r="D470" s="170">
        <v>3</v>
      </c>
      <c r="E470" s="171">
        <v>1350000</v>
      </c>
      <c r="F470" s="216">
        <f t="shared" si="23"/>
        <v>450000</v>
      </c>
      <c r="G470" s="224"/>
      <c r="H470" s="218" t="s">
        <v>7462</v>
      </c>
      <c r="I470" s="179" t="s">
        <v>7381</v>
      </c>
      <c r="J470" s="120" t="s">
        <v>7480</v>
      </c>
      <c r="K470" s="73">
        <v>3</v>
      </c>
      <c r="L470" s="73">
        <v>1350000</v>
      </c>
      <c r="M470" s="180">
        <f t="shared" si="24"/>
        <v>1</v>
      </c>
      <c r="O470" s="73">
        <v>3</v>
      </c>
      <c r="P470" s="73">
        <v>1350000</v>
      </c>
      <c r="Q470" s="73">
        <v>0</v>
      </c>
      <c r="R470" s="73">
        <v>0</v>
      </c>
      <c r="S470" s="73">
        <f t="shared" si="25"/>
        <v>0</v>
      </c>
      <c r="T470" s="73">
        <f t="shared" si="25"/>
        <v>0</v>
      </c>
      <c r="U470" s="167" t="s">
        <v>7481</v>
      </c>
      <c r="W470" s="21"/>
      <c r="X470" s="21"/>
      <c r="Y470" s="21"/>
    </row>
    <row r="471" spans="1:26" x14ac:dyDescent="0.25">
      <c r="A471" s="175" t="s">
        <v>2146</v>
      </c>
      <c r="B471" s="184" t="s">
        <v>7989</v>
      </c>
      <c r="C471" s="185" t="s">
        <v>7990</v>
      </c>
      <c r="D471" s="170">
        <v>10</v>
      </c>
      <c r="E471" s="171">
        <v>4494450</v>
      </c>
      <c r="F471" s="216">
        <f t="shared" si="23"/>
        <v>449445</v>
      </c>
      <c r="G471" s="224"/>
      <c r="H471" s="218" t="s">
        <v>7462</v>
      </c>
      <c r="I471" s="120" t="s">
        <v>7379</v>
      </c>
      <c r="J471" s="120"/>
      <c r="K471" s="73">
        <v>0</v>
      </c>
      <c r="L471" s="73">
        <v>0</v>
      </c>
      <c r="M471" s="180">
        <f t="shared" si="24"/>
        <v>0</v>
      </c>
      <c r="O471" s="73">
        <v>10</v>
      </c>
      <c r="P471" s="73">
        <v>4494450</v>
      </c>
      <c r="Q471" s="73">
        <v>10</v>
      </c>
      <c r="R471" s="73">
        <v>4494450</v>
      </c>
      <c r="S471" s="73">
        <f t="shared" si="25"/>
        <v>0</v>
      </c>
      <c r="T471" s="73">
        <f t="shared" si="25"/>
        <v>0</v>
      </c>
      <c r="U471" s="167" t="s">
        <v>7467</v>
      </c>
      <c r="W471" s="21"/>
      <c r="X471" s="21"/>
      <c r="Y471" s="21"/>
    </row>
    <row r="472" spans="1:26" x14ac:dyDescent="0.25">
      <c r="A472" s="175" t="s">
        <v>2146</v>
      </c>
      <c r="B472" s="184" t="s">
        <v>7991</v>
      </c>
      <c r="C472" s="185" t="s">
        <v>7992</v>
      </c>
      <c r="D472" s="170">
        <v>12</v>
      </c>
      <c r="E472" s="171">
        <v>5214614</v>
      </c>
      <c r="F472" s="216">
        <f t="shared" si="23"/>
        <v>434551.16666666669</v>
      </c>
      <c r="G472" s="224"/>
      <c r="H472" s="218" t="s">
        <v>7462</v>
      </c>
      <c r="I472" s="120" t="s">
        <v>7377</v>
      </c>
      <c r="J472" s="120"/>
      <c r="K472" s="73">
        <v>0</v>
      </c>
      <c r="L472" s="73">
        <v>0</v>
      </c>
      <c r="M472" s="180">
        <f t="shared" si="24"/>
        <v>0</v>
      </c>
      <c r="O472" s="73">
        <v>12</v>
      </c>
      <c r="P472" s="73">
        <v>5214614</v>
      </c>
      <c r="Q472" s="73">
        <v>12</v>
      </c>
      <c r="R472" s="73">
        <v>5214614</v>
      </c>
      <c r="S472" s="73">
        <f t="shared" si="25"/>
        <v>0</v>
      </c>
      <c r="T472" s="73">
        <f t="shared" si="25"/>
        <v>0</v>
      </c>
      <c r="U472" s="167" t="s">
        <v>7467</v>
      </c>
      <c r="W472" s="21"/>
      <c r="X472" s="21"/>
      <c r="Y472" s="21"/>
    </row>
    <row r="473" spans="1:26" x14ac:dyDescent="0.25">
      <c r="A473" s="175" t="s">
        <v>2146</v>
      </c>
      <c r="B473" s="184" t="s">
        <v>128</v>
      </c>
      <c r="C473" s="185" t="s">
        <v>129</v>
      </c>
      <c r="D473" s="170">
        <v>2</v>
      </c>
      <c r="E473" s="171">
        <v>860000</v>
      </c>
      <c r="F473" s="216">
        <f t="shared" si="23"/>
        <v>430000</v>
      </c>
      <c r="G473" s="224"/>
      <c r="H473" s="218" t="s">
        <v>7462</v>
      </c>
      <c r="I473" s="179" t="s">
        <v>7381</v>
      </c>
      <c r="J473" s="120" t="s">
        <v>7480</v>
      </c>
      <c r="K473" s="73">
        <v>2</v>
      </c>
      <c r="L473" s="73">
        <v>860000</v>
      </c>
      <c r="M473" s="180">
        <f t="shared" si="24"/>
        <v>1</v>
      </c>
      <c r="O473" s="73">
        <v>2</v>
      </c>
      <c r="P473" s="73">
        <v>860000</v>
      </c>
      <c r="Q473" s="73">
        <v>0</v>
      </c>
      <c r="R473" s="73">
        <v>0</v>
      </c>
      <c r="S473" s="73">
        <f t="shared" si="25"/>
        <v>0</v>
      </c>
      <c r="T473" s="73">
        <f t="shared" si="25"/>
        <v>0</v>
      </c>
      <c r="U473" s="167" t="s">
        <v>7481</v>
      </c>
      <c r="W473" s="21"/>
      <c r="X473" s="21"/>
      <c r="Y473" s="21"/>
    </row>
    <row r="474" spans="1:26" x14ac:dyDescent="0.25">
      <c r="A474" s="175" t="s">
        <v>2146</v>
      </c>
      <c r="B474" s="184" t="s">
        <v>130</v>
      </c>
      <c r="C474" s="185" t="s">
        <v>131</v>
      </c>
      <c r="D474" s="170">
        <v>2</v>
      </c>
      <c r="E474" s="171">
        <v>860000</v>
      </c>
      <c r="F474" s="216">
        <f t="shared" si="23"/>
        <v>430000</v>
      </c>
      <c r="G474" s="224"/>
      <c r="H474" s="218" t="s">
        <v>7462</v>
      </c>
      <c r="I474" s="179" t="s">
        <v>7381</v>
      </c>
      <c r="J474" s="120" t="s">
        <v>7480</v>
      </c>
      <c r="K474" s="73">
        <v>2</v>
      </c>
      <c r="L474" s="73">
        <v>860000</v>
      </c>
      <c r="M474" s="180">
        <f t="shared" si="24"/>
        <v>1</v>
      </c>
      <c r="O474" s="73">
        <v>2</v>
      </c>
      <c r="P474" s="73">
        <v>860000</v>
      </c>
      <c r="Q474" s="73">
        <v>0</v>
      </c>
      <c r="R474" s="73">
        <v>0</v>
      </c>
      <c r="S474" s="73">
        <f t="shared" si="25"/>
        <v>0</v>
      </c>
      <c r="T474" s="73">
        <f t="shared" si="25"/>
        <v>0</v>
      </c>
      <c r="U474" s="167" t="s">
        <v>7481</v>
      </c>
      <c r="W474" s="21"/>
      <c r="X474" s="21"/>
      <c r="Y474" s="21"/>
    </row>
    <row r="475" spans="1:26" x14ac:dyDescent="0.25">
      <c r="A475" s="175" t="s">
        <v>2146</v>
      </c>
      <c r="B475" s="184" t="s">
        <v>140</v>
      </c>
      <c r="C475" s="185" t="s">
        <v>141</v>
      </c>
      <c r="D475" s="170">
        <v>2</v>
      </c>
      <c r="E475" s="171">
        <v>860000</v>
      </c>
      <c r="F475" s="216">
        <f t="shared" si="23"/>
        <v>430000</v>
      </c>
      <c r="G475" s="224"/>
      <c r="H475" s="218" t="s">
        <v>7462</v>
      </c>
      <c r="I475" s="179" t="s">
        <v>7381</v>
      </c>
      <c r="J475" s="120" t="s">
        <v>7480</v>
      </c>
      <c r="K475" s="73">
        <v>2</v>
      </c>
      <c r="L475" s="73">
        <v>860000</v>
      </c>
      <c r="M475" s="180">
        <f t="shared" si="24"/>
        <v>1</v>
      </c>
      <c r="O475" s="73">
        <v>2</v>
      </c>
      <c r="P475" s="73">
        <v>860000</v>
      </c>
      <c r="Q475" s="73">
        <v>0</v>
      </c>
      <c r="R475" s="73">
        <v>0</v>
      </c>
      <c r="S475" s="73">
        <f t="shared" si="25"/>
        <v>0</v>
      </c>
      <c r="T475" s="73">
        <f t="shared" si="25"/>
        <v>0</v>
      </c>
      <c r="U475" s="167" t="s">
        <v>7481</v>
      </c>
      <c r="W475" s="21"/>
      <c r="X475" s="21"/>
      <c r="Y475" s="21"/>
    </row>
    <row r="476" spans="1:26" x14ac:dyDescent="0.25">
      <c r="A476" s="175" t="s">
        <v>2146</v>
      </c>
      <c r="B476" s="184" t="s">
        <v>126</v>
      </c>
      <c r="C476" s="185" t="s">
        <v>127</v>
      </c>
      <c r="D476" s="170">
        <v>2</v>
      </c>
      <c r="E476" s="171">
        <v>860000</v>
      </c>
      <c r="F476" s="216">
        <f t="shared" si="23"/>
        <v>430000</v>
      </c>
      <c r="G476" s="224"/>
      <c r="H476" s="218" t="s">
        <v>7462</v>
      </c>
      <c r="I476" s="120" t="s">
        <v>7381</v>
      </c>
      <c r="J476" s="120" t="s">
        <v>7480</v>
      </c>
      <c r="K476" s="73">
        <v>2</v>
      </c>
      <c r="L476" s="73">
        <v>860000</v>
      </c>
      <c r="M476" s="180">
        <f t="shared" si="24"/>
        <v>1</v>
      </c>
      <c r="O476" s="73">
        <v>2</v>
      </c>
      <c r="P476" s="73">
        <v>860000</v>
      </c>
      <c r="Q476" s="73">
        <v>0</v>
      </c>
      <c r="R476" s="73">
        <v>0</v>
      </c>
      <c r="S476" s="73">
        <f t="shared" si="25"/>
        <v>0</v>
      </c>
      <c r="T476" s="73">
        <f t="shared" si="25"/>
        <v>0</v>
      </c>
      <c r="U476" s="167" t="s">
        <v>7481</v>
      </c>
      <c r="W476" s="21"/>
      <c r="X476" s="21"/>
      <c r="Y476" s="21"/>
    </row>
    <row r="477" spans="1:26" x14ac:dyDescent="0.25">
      <c r="A477" s="175" t="s">
        <v>2146</v>
      </c>
      <c r="B477" s="184" t="s">
        <v>144</v>
      </c>
      <c r="C477" s="185" t="s">
        <v>145</v>
      </c>
      <c r="D477" s="170">
        <v>2</v>
      </c>
      <c r="E477" s="171">
        <v>860000</v>
      </c>
      <c r="F477" s="216">
        <f t="shared" si="23"/>
        <v>430000</v>
      </c>
      <c r="G477" s="224"/>
      <c r="H477" s="218" t="s">
        <v>7462</v>
      </c>
      <c r="I477" s="120" t="s">
        <v>7381</v>
      </c>
      <c r="J477" s="120" t="s">
        <v>7480</v>
      </c>
      <c r="K477" s="73">
        <v>2</v>
      </c>
      <c r="L477" s="73">
        <v>860000</v>
      </c>
      <c r="M477" s="180">
        <f t="shared" si="24"/>
        <v>1</v>
      </c>
      <c r="O477" s="73">
        <v>2</v>
      </c>
      <c r="P477" s="73">
        <v>860000</v>
      </c>
      <c r="Q477" s="73">
        <v>0</v>
      </c>
      <c r="R477" s="73">
        <v>0</v>
      </c>
      <c r="S477" s="73">
        <f t="shared" si="25"/>
        <v>0</v>
      </c>
      <c r="T477" s="73">
        <f t="shared" si="25"/>
        <v>0</v>
      </c>
      <c r="U477" s="167" t="s">
        <v>7481</v>
      </c>
      <c r="W477" s="21"/>
      <c r="X477" s="21"/>
      <c r="Y477" s="21"/>
    </row>
    <row r="478" spans="1:26" x14ac:dyDescent="0.25">
      <c r="A478" s="175" t="s">
        <v>2146</v>
      </c>
      <c r="B478" s="184" t="s">
        <v>124</v>
      </c>
      <c r="C478" s="185" t="s">
        <v>125</v>
      </c>
      <c r="D478" s="170">
        <v>3</v>
      </c>
      <c r="E478" s="171">
        <v>1288059</v>
      </c>
      <c r="F478" s="216">
        <f t="shared" si="23"/>
        <v>429353</v>
      </c>
      <c r="G478" s="224"/>
      <c r="H478" s="218" t="s">
        <v>7462</v>
      </c>
      <c r="I478" s="120" t="s">
        <v>7381</v>
      </c>
      <c r="J478" s="120" t="s">
        <v>7480</v>
      </c>
      <c r="K478" s="73">
        <v>3</v>
      </c>
      <c r="L478" s="73">
        <v>1288059</v>
      </c>
      <c r="M478" s="180">
        <f t="shared" si="24"/>
        <v>1</v>
      </c>
      <c r="O478" s="73">
        <v>3</v>
      </c>
      <c r="P478" s="73">
        <v>1288059</v>
      </c>
      <c r="Q478" s="73">
        <v>0</v>
      </c>
      <c r="R478" s="73">
        <v>0</v>
      </c>
      <c r="S478" s="73">
        <f t="shared" si="25"/>
        <v>0</v>
      </c>
      <c r="T478" s="73">
        <f t="shared" si="25"/>
        <v>0</v>
      </c>
      <c r="U478" s="167" t="s">
        <v>7481</v>
      </c>
      <c r="W478" s="21"/>
      <c r="X478" s="21"/>
      <c r="Y478" s="21"/>
    </row>
    <row r="479" spans="1:26" x14ac:dyDescent="0.25">
      <c r="A479" s="175" t="s">
        <v>2146</v>
      </c>
      <c r="B479" s="184" t="s">
        <v>132</v>
      </c>
      <c r="C479" s="185" t="s">
        <v>133</v>
      </c>
      <c r="D479" s="170">
        <v>2</v>
      </c>
      <c r="E479" s="171">
        <v>820000</v>
      </c>
      <c r="F479" s="216">
        <f t="shared" si="23"/>
        <v>410000</v>
      </c>
      <c r="G479" s="224"/>
      <c r="H479" s="218" t="s">
        <v>7462</v>
      </c>
      <c r="I479" s="179" t="s">
        <v>7381</v>
      </c>
      <c r="J479" s="120" t="s">
        <v>7480</v>
      </c>
      <c r="K479" s="73">
        <v>2</v>
      </c>
      <c r="L479" s="73">
        <v>820000</v>
      </c>
      <c r="M479" s="180">
        <f t="shared" si="24"/>
        <v>1</v>
      </c>
      <c r="O479" s="73">
        <v>2</v>
      </c>
      <c r="P479" s="73">
        <v>820000</v>
      </c>
      <c r="Q479" s="73">
        <v>0</v>
      </c>
      <c r="R479" s="73">
        <v>0</v>
      </c>
      <c r="S479" s="73">
        <f t="shared" si="25"/>
        <v>0</v>
      </c>
      <c r="T479" s="73">
        <f t="shared" si="25"/>
        <v>0</v>
      </c>
      <c r="U479" s="167" t="s">
        <v>7481</v>
      </c>
      <c r="W479" s="21"/>
      <c r="X479" s="21"/>
      <c r="Y479" s="21"/>
    </row>
    <row r="480" spans="1:26" x14ac:dyDescent="0.25">
      <c r="A480" s="175" t="s">
        <v>2146</v>
      </c>
      <c r="B480" s="184" t="s">
        <v>134</v>
      </c>
      <c r="C480" s="185" t="s">
        <v>135</v>
      </c>
      <c r="D480" s="170">
        <v>2</v>
      </c>
      <c r="E480" s="171">
        <v>820000</v>
      </c>
      <c r="F480" s="216">
        <f t="shared" si="23"/>
        <v>410000</v>
      </c>
      <c r="G480" s="224"/>
      <c r="H480" s="218" t="s">
        <v>7462</v>
      </c>
      <c r="I480" s="179" t="s">
        <v>7381</v>
      </c>
      <c r="J480" s="120" t="s">
        <v>7480</v>
      </c>
      <c r="K480" s="73">
        <v>2</v>
      </c>
      <c r="L480" s="73">
        <v>820000</v>
      </c>
      <c r="M480" s="180">
        <f t="shared" si="24"/>
        <v>1</v>
      </c>
      <c r="O480" s="73">
        <v>2</v>
      </c>
      <c r="P480" s="73">
        <v>820000</v>
      </c>
      <c r="Q480" s="73">
        <v>0</v>
      </c>
      <c r="R480" s="73">
        <v>0</v>
      </c>
      <c r="S480" s="73">
        <f t="shared" si="25"/>
        <v>0</v>
      </c>
      <c r="T480" s="73">
        <f t="shared" si="25"/>
        <v>0</v>
      </c>
      <c r="U480" s="167" t="s">
        <v>7481</v>
      </c>
      <c r="W480" s="21"/>
      <c r="X480" s="21"/>
      <c r="Y480" s="21"/>
    </row>
    <row r="481" spans="1:26" x14ac:dyDescent="0.25">
      <c r="A481" s="175" t="s">
        <v>2146</v>
      </c>
      <c r="B481" s="184" t="s">
        <v>136</v>
      </c>
      <c r="C481" s="185" t="s">
        <v>137</v>
      </c>
      <c r="D481" s="170">
        <v>2</v>
      </c>
      <c r="E481" s="171">
        <v>820000</v>
      </c>
      <c r="F481" s="216">
        <f t="shared" si="23"/>
        <v>410000</v>
      </c>
      <c r="G481" s="224"/>
      <c r="H481" s="218" t="s">
        <v>7462</v>
      </c>
      <c r="I481" s="179" t="s">
        <v>7381</v>
      </c>
      <c r="J481" s="120" t="s">
        <v>7480</v>
      </c>
      <c r="K481" s="73">
        <v>2</v>
      </c>
      <c r="L481" s="73">
        <v>820000</v>
      </c>
      <c r="M481" s="180">
        <f t="shared" si="24"/>
        <v>1</v>
      </c>
      <c r="O481" s="73">
        <v>2</v>
      </c>
      <c r="P481" s="73">
        <v>820000</v>
      </c>
      <c r="Q481" s="73">
        <v>0</v>
      </c>
      <c r="R481" s="73">
        <v>0</v>
      </c>
      <c r="S481" s="73">
        <f t="shared" si="25"/>
        <v>0</v>
      </c>
      <c r="T481" s="73">
        <f t="shared" si="25"/>
        <v>0</v>
      </c>
      <c r="U481" s="167" t="s">
        <v>7481</v>
      </c>
      <c r="W481" s="21"/>
      <c r="X481" s="21"/>
      <c r="Y481" s="21"/>
    </row>
    <row r="482" spans="1:26" x14ac:dyDescent="0.25">
      <c r="A482" s="175" t="s">
        <v>2146</v>
      </c>
      <c r="B482" s="184" t="s">
        <v>138</v>
      </c>
      <c r="C482" s="185" t="s">
        <v>139</v>
      </c>
      <c r="D482" s="170">
        <v>2</v>
      </c>
      <c r="E482" s="171">
        <v>820000</v>
      </c>
      <c r="F482" s="216">
        <f t="shared" si="23"/>
        <v>410000</v>
      </c>
      <c r="G482" s="224"/>
      <c r="H482" s="218" t="s">
        <v>7462</v>
      </c>
      <c r="I482" s="179" t="s">
        <v>7381</v>
      </c>
      <c r="J482" s="120" t="s">
        <v>7480</v>
      </c>
      <c r="K482" s="73">
        <v>2</v>
      </c>
      <c r="L482" s="73">
        <v>820000</v>
      </c>
      <c r="M482" s="180">
        <f t="shared" si="24"/>
        <v>1</v>
      </c>
      <c r="O482" s="73">
        <v>2</v>
      </c>
      <c r="P482" s="73">
        <v>820000</v>
      </c>
      <c r="Q482" s="73">
        <v>0</v>
      </c>
      <c r="R482" s="73">
        <v>0</v>
      </c>
      <c r="S482" s="73">
        <f t="shared" si="25"/>
        <v>0</v>
      </c>
      <c r="T482" s="73">
        <f t="shared" si="25"/>
        <v>0</v>
      </c>
      <c r="U482" s="167" t="s">
        <v>7481</v>
      </c>
      <c r="W482" s="21"/>
      <c r="X482" s="21"/>
      <c r="Y482" s="21"/>
    </row>
    <row r="483" spans="1:26" x14ac:dyDescent="0.25">
      <c r="A483" s="175" t="s">
        <v>2146</v>
      </c>
      <c r="B483" s="184" t="s">
        <v>238</v>
      </c>
      <c r="C483" s="185" t="s">
        <v>239</v>
      </c>
      <c r="D483" s="170">
        <v>4.5</v>
      </c>
      <c r="E483" s="171">
        <v>1816875</v>
      </c>
      <c r="F483" s="216">
        <f t="shared" si="23"/>
        <v>403750</v>
      </c>
      <c r="G483" s="224"/>
      <c r="H483" s="218" t="s">
        <v>7462</v>
      </c>
      <c r="I483" s="120" t="s">
        <v>7385</v>
      </c>
      <c r="J483" s="120" t="s">
        <v>7480</v>
      </c>
      <c r="K483" s="73">
        <v>4.5</v>
      </c>
      <c r="L483" s="73">
        <v>1816875</v>
      </c>
      <c r="M483" s="180">
        <f t="shared" si="24"/>
        <v>1</v>
      </c>
      <c r="O483" s="73">
        <v>4.5</v>
      </c>
      <c r="P483" s="73">
        <v>1816875</v>
      </c>
      <c r="Q483" s="73">
        <v>0</v>
      </c>
      <c r="R483" s="73">
        <v>0</v>
      </c>
      <c r="S483" s="73">
        <f t="shared" si="25"/>
        <v>0</v>
      </c>
      <c r="T483" s="73">
        <f t="shared" si="25"/>
        <v>0</v>
      </c>
      <c r="U483" s="167" t="s">
        <v>7481</v>
      </c>
      <c r="W483" s="21"/>
      <c r="X483" s="21"/>
      <c r="Y483" s="21"/>
    </row>
    <row r="484" spans="1:26" x14ac:dyDescent="0.25">
      <c r="A484" s="175" t="s">
        <v>2146</v>
      </c>
      <c r="B484" s="184" t="s">
        <v>150</v>
      </c>
      <c r="C484" s="185" t="s">
        <v>151</v>
      </c>
      <c r="D484" s="170">
        <v>4</v>
      </c>
      <c r="E484" s="171">
        <v>1444000</v>
      </c>
      <c r="F484" s="216">
        <f t="shared" si="23"/>
        <v>361000</v>
      </c>
      <c r="G484" s="224"/>
      <c r="H484" s="218" t="s">
        <v>7462</v>
      </c>
      <c r="I484" s="120" t="s">
        <v>7380</v>
      </c>
      <c r="J484" s="120" t="s">
        <v>7480</v>
      </c>
      <c r="K484" s="73">
        <v>4</v>
      </c>
      <c r="L484" s="73">
        <v>1444000</v>
      </c>
      <c r="M484" s="180">
        <f t="shared" si="24"/>
        <v>1</v>
      </c>
      <c r="O484" s="73">
        <v>4</v>
      </c>
      <c r="P484" s="73">
        <v>1444000</v>
      </c>
      <c r="Q484" s="73">
        <v>0</v>
      </c>
      <c r="R484" s="73">
        <v>0</v>
      </c>
      <c r="S484" s="73">
        <f t="shared" si="25"/>
        <v>0</v>
      </c>
      <c r="T484" s="73">
        <f t="shared" si="25"/>
        <v>0</v>
      </c>
      <c r="U484" s="167" t="s">
        <v>7481</v>
      </c>
      <c r="W484" s="21"/>
      <c r="X484" s="21"/>
      <c r="Y484" s="21"/>
    </row>
    <row r="485" spans="1:26" x14ac:dyDescent="0.25">
      <c r="A485" s="175" t="s">
        <v>2146</v>
      </c>
      <c r="B485" s="184" t="s">
        <v>7993</v>
      </c>
      <c r="C485" s="185" t="s">
        <v>7994</v>
      </c>
      <c r="D485" s="170">
        <v>4</v>
      </c>
      <c r="E485" s="171">
        <v>1440000</v>
      </c>
      <c r="F485" s="216">
        <f t="shared" si="23"/>
        <v>360000</v>
      </c>
      <c r="G485" s="224"/>
      <c r="H485" s="218" t="s">
        <v>7462</v>
      </c>
      <c r="I485" s="120" t="s">
        <v>7807</v>
      </c>
      <c r="J485" s="120"/>
      <c r="K485" s="73"/>
      <c r="L485" s="73"/>
      <c r="M485" s="180">
        <f t="shared" si="24"/>
        <v>0</v>
      </c>
      <c r="O485" s="73">
        <v>4</v>
      </c>
      <c r="P485" s="73">
        <v>1440000</v>
      </c>
      <c r="Q485" s="73">
        <v>4</v>
      </c>
      <c r="R485" s="73">
        <v>1440000</v>
      </c>
      <c r="S485" s="73">
        <f t="shared" si="25"/>
        <v>0</v>
      </c>
      <c r="T485" s="73">
        <f t="shared" si="25"/>
        <v>0</v>
      </c>
      <c r="U485" s="167" t="s">
        <v>7467</v>
      </c>
      <c r="W485" s="21"/>
      <c r="X485" s="21"/>
      <c r="Y485" s="21"/>
    </row>
    <row r="486" spans="1:26" x14ac:dyDescent="0.25">
      <c r="A486" s="175" t="s">
        <v>2146</v>
      </c>
      <c r="B486" s="184" t="s">
        <v>7995</v>
      </c>
      <c r="C486" s="185" t="s">
        <v>7996</v>
      </c>
      <c r="D486" s="170">
        <v>2</v>
      </c>
      <c r="E486" s="171">
        <v>717432</v>
      </c>
      <c r="F486" s="216">
        <f t="shared" si="23"/>
        <v>358716</v>
      </c>
      <c r="G486" s="224"/>
      <c r="H486" s="218" t="s">
        <v>7462</v>
      </c>
      <c r="I486" s="120" t="s">
        <v>7377</v>
      </c>
      <c r="J486" s="120" t="s">
        <v>7480</v>
      </c>
      <c r="K486" s="73">
        <v>2</v>
      </c>
      <c r="L486" s="73">
        <v>717432</v>
      </c>
      <c r="M486" s="180">
        <f t="shared" si="24"/>
        <v>1</v>
      </c>
      <c r="O486" s="73">
        <v>2</v>
      </c>
      <c r="P486" s="73">
        <v>717432</v>
      </c>
      <c r="Q486" s="73">
        <v>2</v>
      </c>
      <c r="R486" s="73">
        <v>717432</v>
      </c>
      <c r="S486" s="73">
        <f t="shared" si="25"/>
        <v>-2</v>
      </c>
      <c r="T486" s="73">
        <f t="shared" si="25"/>
        <v>-717432</v>
      </c>
      <c r="U486" s="167" t="s">
        <v>7416</v>
      </c>
      <c r="W486" s="21"/>
      <c r="X486" s="21"/>
      <c r="Y486" s="21"/>
    </row>
    <row r="487" spans="1:26" x14ac:dyDescent="0.25">
      <c r="A487" s="175" t="s">
        <v>2146</v>
      </c>
      <c r="B487" s="184" t="s">
        <v>836</v>
      </c>
      <c r="C487" s="185" t="s">
        <v>837</v>
      </c>
      <c r="D487" s="170">
        <v>110</v>
      </c>
      <c r="E487" s="171">
        <v>39351257</v>
      </c>
      <c r="F487" s="216">
        <f t="shared" si="23"/>
        <v>357738.7</v>
      </c>
      <c r="G487" s="224"/>
      <c r="H487" s="218" t="s">
        <v>7462</v>
      </c>
      <c r="I487" s="179" t="s">
        <v>7381</v>
      </c>
      <c r="J487" s="120" t="s">
        <v>7480</v>
      </c>
      <c r="K487" s="73">
        <v>110</v>
      </c>
      <c r="L487" s="73">
        <v>39351257</v>
      </c>
      <c r="M487" s="180">
        <f t="shared" si="24"/>
        <v>1</v>
      </c>
      <c r="O487" s="73">
        <v>110</v>
      </c>
      <c r="P487" s="73">
        <v>39351257</v>
      </c>
      <c r="Q487" s="73">
        <v>0</v>
      </c>
      <c r="R487" s="73">
        <v>0</v>
      </c>
      <c r="S487" s="73">
        <f t="shared" si="25"/>
        <v>0</v>
      </c>
      <c r="T487" s="73">
        <f t="shared" si="25"/>
        <v>0</v>
      </c>
      <c r="U487" s="167" t="s">
        <v>7481</v>
      </c>
      <c r="W487" s="21"/>
      <c r="X487" s="21"/>
      <c r="Y487" s="21"/>
    </row>
    <row r="488" spans="1:26" x14ac:dyDescent="0.25">
      <c r="A488" s="175" t="s">
        <v>2146</v>
      </c>
      <c r="B488" s="184" t="s">
        <v>1208</v>
      </c>
      <c r="C488" s="185" t="s">
        <v>1209</v>
      </c>
      <c r="D488" s="170">
        <v>3</v>
      </c>
      <c r="E488" s="171">
        <v>1052700</v>
      </c>
      <c r="F488" s="216">
        <f t="shared" si="23"/>
        <v>350900</v>
      </c>
      <c r="G488" s="224"/>
      <c r="H488" s="218" t="s">
        <v>7462</v>
      </c>
      <c r="I488" s="120" t="s">
        <v>7380</v>
      </c>
      <c r="J488" s="120" t="s">
        <v>7480</v>
      </c>
      <c r="K488" s="73">
        <v>3</v>
      </c>
      <c r="L488" s="73">
        <v>1052700</v>
      </c>
      <c r="M488" s="180">
        <f t="shared" si="24"/>
        <v>1</v>
      </c>
      <c r="O488" s="73">
        <v>3</v>
      </c>
      <c r="P488" s="73">
        <v>1052700</v>
      </c>
      <c r="Q488" s="73">
        <v>0</v>
      </c>
      <c r="R488" s="73">
        <v>0</v>
      </c>
      <c r="S488" s="73">
        <f t="shared" si="25"/>
        <v>0</v>
      </c>
      <c r="T488" s="73">
        <f t="shared" si="25"/>
        <v>0</v>
      </c>
      <c r="U488" s="167" t="s">
        <v>7481</v>
      </c>
      <c r="W488" s="21"/>
      <c r="X488" s="21"/>
      <c r="Y488" s="21"/>
    </row>
    <row r="489" spans="1:26" x14ac:dyDescent="0.25">
      <c r="A489" s="175" t="s">
        <v>2146</v>
      </c>
      <c r="B489" s="184" t="s">
        <v>260</v>
      </c>
      <c r="C489" s="185" t="s">
        <v>261</v>
      </c>
      <c r="D489" s="170">
        <v>45</v>
      </c>
      <c r="E489" s="171">
        <v>15096465</v>
      </c>
      <c r="F489" s="216">
        <f t="shared" si="23"/>
        <v>335477</v>
      </c>
      <c r="G489" s="224"/>
      <c r="H489" s="218" t="s">
        <v>7462</v>
      </c>
      <c r="I489" s="120" t="s">
        <v>7379</v>
      </c>
      <c r="J489" s="120"/>
      <c r="K489" s="73">
        <v>0</v>
      </c>
      <c r="L489" s="73">
        <v>0</v>
      </c>
      <c r="M489" s="180">
        <f t="shared" si="24"/>
        <v>0</v>
      </c>
      <c r="O489" s="73">
        <v>45</v>
      </c>
      <c r="P489" s="73">
        <v>15096465</v>
      </c>
      <c r="Q489" s="73"/>
      <c r="R489" s="73"/>
      <c r="S489" s="73">
        <f t="shared" si="25"/>
        <v>45</v>
      </c>
      <c r="T489" s="73">
        <f t="shared" si="25"/>
        <v>15096465</v>
      </c>
      <c r="U489" s="167" t="s">
        <v>7467</v>
      </c>
      <c r="W489" s="21"/>
      <c r="X489" s="21"/>
      <c r="Y489" s="21"/>
      <c r="Z489" s="21">
        <f>+S489-V489</f>
        <v>45</v>
      </c>
    </row>
    <row r="490" spans="1:26" x14ac:dyDescent="0.25">
      <c r="A490" s="175" t="s">
        <v>2146</v>
      </c>
      <c r="B490" s="184" t="s">
        <v>7997</v>
      </c>
      <c r="C490" s="185" t="s">
        <v>7998</v>
      </c>
      <c r="D490" s="170">
        <v>10</v>
      </c>
      <c r="E490" s="171">
        <v>3294130</v>
      </c>
      <c r="F490" s="216">
        <f t="shared" si="23"/>
        <v>329413</v>
      </c>
      <c r="G490" s="224"/>
      <c r="H490" s="218" t="s">
        <v>7462</v>
      </c>
      <c r="I490" s="120" t="s">
        <v>7379</v>
      </c>
      <c r="J490" s="120"/>
      <c r="K490" s="73">
        <v>0</v>
      </c>
      <c r="L490" s="73">
        <v>0</v>
      </c>
      <c r="M490" s="180">
        <f t="shared" si="24"/>
        <v>0</v>
      </c>
      <c r="O490" s="73">
        <v>10</v>
      </c>
      <c r="P490" s="73">
        <v>3294130</v>
      </c>
      <c r="Q490" s="73">
        <v>10</v>
      </c>
      <c r="R490" s="73">
        <v>3294130</v>
      </c>
      <c r="S490" s="73">
        <f t="shared" si="25"/>
        <v>0</v>
      </c>
      <c r="T490" s="73">
        <f t="shared" si="25"/>
        <v>0</v>
      </c>
      <c r="U490" s="167" t="s">
        <v>7467</v>
      </c>
      <c r="W490" s="21"/>
      <c r="X490" s="21"/>
      <c r="Y490" s="21"/>
    </row>
    <row r="491" spans="1:26" x14ac:dyDescent="0.25">
      <c r="A491" s="175" t="s">
        <v>2146</v>
      </c>
      <c r="B491" s="184" t="s">
        <v>334</v>
      </c>
      <c r="C491" s="185" t="s">
        <v>335</v>
      </c>
      <c r="D491" s="170">
        <v>21</v>
      </c>
      <c r="E491" s="171">
        <v>6818217</v>
      </c>
      <c r="F491" s="216">
        <f t="shared" si="23"/>
        <v>324677</v>
      </c>
      <c r="G491" s="224"/>
      <c r="H491" s="218" t="s">
        <v>7538</v>
      </c>
      <c r="I491" s="120" t="s">
        <v>7386</v>
      </c>
      <c r="J491" s="120" t="s">
        <v>7480</v>
      </c>
      <c r="K491" s="73">
        <f>D491</f>
        <v>21</v>
      </c>
      <c r="L491" s="73">
        <f>E491</f>
        <v>6818217</v>
      </c>
      <c r="M491" s="180">
        <f t="shared" si="24"/>
        <v>1</v>
      </c>
      <c r="O491" s="73">
        <v>21</v>
      </c>
      <c r="P491" s="73">
        <v>6818217</v>
      </c>
      <c r="Q491" s="73">
        <v>0</v>
      </c>
      <c r="R491" s="73">
        <v>0</v>
      </c>
      <c r="S491" s="73">
        <f t="shared" si="25"/>
        <v>0</v>
      </c>
      <c r="T491" s="73">
        <f t="shared" si="25"/>
        <v>0</v>
      </c>
      <c r="U491" s="167" t="s">
        <v>7481</v>
      </c>
      <c r="W491" s="21"/>
      <c r="X491" s="21"/>
      <c r="Y491" s="21"/>
    </row>
    <row r="492" spans="1:26" x14ac:dyDescent="0.25">
      <c r="A492" s="175" t="s">
        <v>2146</v>
      </c>
      <c r="B492" s="184" t="s">
        <v>148</v>
      </c>
      <c r="C492" s="185" t="s">
        <v>149</v>
      </c>
      <c r="D492" s="170">
        <v>2</v>
      </c>
      <c r="E492" s="171">
        <v>640000</v>
      </c>
      <c r="F492" s="216">
        <f t="shared" si="23"/>
        <v>320000</v>
      </c>
      <c r="G492" s="224"/>
      <c r="H492" s="218" t="s">
        <v>7462</v>
      </c>
      <c r="I492" s="120" t="s">
        <v>7380</v>
      </c>
      <c r="J492" s="120" t="s">
        <v>7480</v>
      </c>
      <c r="K492" s="73">
        <v>2</v>
      </c>
      <c r="L492" s="73">
        <v>640000</v>
      </c>
      <c r="M492" s="180">
        <f t="shared" si="24"/>
        <v>1</v>
      </c>
      <c r="O492" s="73">
        <v>2</v>
      </c>
      <c r="P492" s="73">
        <v>640000</v>
      </c>
      <c r="Q492" s="73">
        <v>0</v>
      </c>
      <c r="R492" s="73">
        <v>0</v>
      </c>
      <c r="S492" s="73">
        <f t="shared" si="25"/>
        <v>0</v>
      </c>
      <c r="T492" s="73">
        <f t="shared" si="25"/>
        <v>0</v>
      </c>
      <c r="U492" s="167" t="s">
        <v>7481</v>
      </c>
      <c r="W492" s="21"/>
      <c r="X492" s="21"/>
      <c r="Y492" s="21"/>
    </row>
    <row r="493" spans="1:26" x14ac:dyDescent="0.25">
      <c r="A493" s="175" t="s">
        <v>2146</v>
      </c>
      <c r="B493" s="184" t="s">
        <v>954</v>
      </c>
      <c r="C493" s="185" t="s">
        <v>955</v>
      </c>
      <c r="D493" s="170">
        <v>107</v>
      </c>
      <c r="E493" s="171">
        <v>33224907</v>
      </c>
      <c r="F493" s="216">
        <f t="shared" si="23"/>
        <v>310513.14953271026</v>
      </c>
      <c r="G493" s="224"/>
      <c r="H493" s="218" t="s">
        <v>7462</v>
      </c>
      <c r="I493" s="120" t="s">
        <v>7380</v>
      </c>
      <c r="J493" s="120"/>
      <c r="K493" s="73">
        <v>107</v>
      </c>
      <c r="L493" s="73">
        <v>33224907</v>
      </c>
      <c r="M493" s="180">
        <f t="shared" si="24"/>
        <v>1</v>
      </c>
      <c r="O493" s="73">
        <v>107</v>
      </c>
      <c r="P493" s="73">
        <v>33224907</v>
      </c>
      <c r="Q493" s="73">
        <v>0</v>
      </c>
      <c r="R493" s="73">
        <v>0</v>
      </c>
      <c r="S493" s="73">
        <f t="shared" si="25"/>
        <v>0</v>
      </c>
      <c r="T493" s="73">
        <f t="shared" si="25"/>
        <v>0</v>
      </c>
      <c r="U493" s="167" t="s">
        <v>7481</v>
      </c>
      <c r="W493" s="21"/>
      <c r="X493" s="21"/>
      <c r="Y493" s="21"/>
    </row>
    <row r="494" spans="1:26" x14ac:dyDescent="0.25">
      <c r="A494" s="175" t="s">
        <v>2146</v>
      </c>
      <c r="B494" s="184" t="s">
        <v>7999</v>
      </c>
      <c r="C494" s="185" t="s">
        <v>8000</v>
      </c>
      <c r="D494" s="170">
        <v>1</v>
      </c>
      <c r="E494" s="171">
        <v>310000</v>
      </c>
      <c r="F494" s="216">
        <f t="shared" si="23"/>
        <v>310000</v>
      </c>
      <c r="G494" s="224"/>
      <c r="H494" s="218" t="s">
        <v>7462</v>
      </c>
      <c r="I494" s="120" t="s">
        <v>7807</v>
      </c>
      <c r="J494" s="120"/>
      <c r="K494" s="73"/>
      <c r="L494" s="73"/>
      <c r="M494" s="180">
        <f t="shared" si="24"/>
        <v>0</v>
      </c>
      <c r="O494" s="73">
        <v>1</v>
      </c>
      <c r="P494" s="73">
        <v>310000</v>
      </c>
      <c r="Q494" s="73">
        <v>1</v>
      </c>
      <c r="R494" s="73">
        <v>310000</v>
      </c>
      <c r="S494" s="73">
        <f t="shared" si="25"/>
        <v>0</v>
      </c>
      <c r="T494" s="73">
        <f t="shared" si="25"/>
        <v>0</v>
      </c>
      <c r="U494" s="167" t="s">
        <v>7467</v>
      </c>
      <c r="W494" s="21"/>
      <c r="X494" s="21"/>
      <c r="Y494" s="21"/>
    </row>
    <row r="495" spans="1:26" x14ac:dyDescent="0.25">
      <c r="A495" s="175" t="s">
        <v>2146</v>
      </c>
      <c r="B495" s="184" t="s">
        <v>8001</v>
      </c>
      <c r="C495" s="185" t="s">
        <v>8002</v>
      </c>
      <c r="D495" s="170">
        <v>8</v>
      </c>
      <c r="E495" s="171">
        <v>2450480</v>
      </c>
      <c r="F495" s="216">
        <f t="shared" si="23"/>
        <v>306310</v>
      </c>
      <c r="G495" s="224"/>
      <c r="H495" s="218" t="s">
        <v>7462</v>
      </c>
      <c r="I495" s="120" t="s">
        <v>7807</v>
      </c>
      <c r="J495" s="120"/>
      <c r="K495" s="73"/>
      <c r="L495" s="73"/>
      <c r="M495" s="180">
        <f t="shared" si="24"/>
        <v>0</v>
      </c>
      <c r="O495" s="73">
        <v>8</v>
      </c>
      <c r="P495" s="73">
        <v>2450480</v>
      </c>
      <c r="Q495" s="73">
        <v>8</v>
      </c>
      <c r="R495" s="73">
        <v>2450480</v>
      </c>
      <c r="S495" s="73">
        <f t="shared" si="25"/>
        <v>0</v>
      </c>
      <c r="T495" s="73">
        <f t="shared" si="25"/>
        <v>0</v>
      </c>
      <c r="U495" s="167" t="s">
        <v>7467</v>
      </c>
      <c r="W495" s="21"/>
      <c r="X495" s="21"/>
      <c r="Y495" s="21"/>
    </row>
    <row r="496" spans="1:26" x14ac:dyDescent="0.25">
      <c r="A496" s="175" t="s">
        <v>2146</v>
      </c>
      <c r="B496" s="184" t="s">
        <v>8003</v>
      </c>
      <c r="C496" s="185" t="s">
        <v>8004</v>
      </c>
      <c r="D496" s="170">
        <v>10</v>
      </c>
      <c r="E496" s="171">
        <v>3063100</v>
      </c>
      <c r="F496" s="216">
        <f t="shared" si="23"/>
        <v>306310</v>
      </c>
      <c r="G496" s="224"/>
      <c r="H496" s="218" t="s">
        <v>7462</v>
      </c>
      <c r="I496" s="120" t="s">
        <v>7807</v>
      </c>
      <c r="J496" s="120"/>
      <c r="K496" s="73"/>
      <c r="L496" s="73"/>
      <c r="M496" s="180">
        <f t="shared" si="24"/>
        <v>0</v>
      </c>
      <c r="O496" s="73">
        <v>10</v>
      </c>
      <c r="P496" s="73">
        <v>3063100</v>
      </c>
      <c r="Q496" s="73">
        <v>10</v>
      </c>
      <c r="R496" s="73">
        <v>3063100</v>
      </c>
      <c r="S496" s="73">
        <f t="shared" si="25"/>
        <v>0</v>
      </c>
      <c r="T496" s="73">
        <f t="shared" si="25"/>
        <v>0</v>
      </c>
      <c r="U496" s="167" t="s">
        <v>7467</v>
      </c>
      <c r="W496" s="21"/>
      <c r="X496" s="21"/>
      <c r="Y496" s="21"/>
    </row>
    <row r="497" spans="1:26" x14ac:dyDescent="0.25">
      <c r="A497" s="175" t="s">
        <v>2146</v>
      </c>
      <c r="B497" s="184" t="s">
        <v>8005</v>
      </c>
      <c r="C497" s="185" t="s">
        <v>8006</v>
      </c>
      <c r="D497" s="170">
        <v>3</v>
      </c>
      <c r="E497" s="171">
        <v>915150</v>
      </c>
      <c r="F497" s="216">
        <f t="shared" si="23"/>
        <v>305050</v>
      </c>
      <c r="G497" s="224"/>
      <c r="H497" s="218" t="s">
        <v>7462</v>
      </c>
      <c r="I497" s="120" t="s">
        <v>7380</v>
      </c>
      <c r="J497" s="120" t="s">
        <v>7480</v>
      </c>
      <c r="K497" s="73">
        <v>3</v>
      </c>
      <c r="L497" s="73">
        <v>915150</v>
      </c>
      <c r="M497" s="180">
        <f t="shared" si="24"/>
        <v>1</v>
      </c>
      <c r="O497" s="73">
        <v>3</v>
      </c>
      <c r="P497" s="73">
        <v>915150</v>
      </c>
      <c r="Q497" s="73">
        <v>0</v>
      </c>
      <c r="R497" s="73">
        <v>0</v>
      </c>
      <c r="S497" s="73">
        <f t="shared" si="25"/>
        <v>0</v>
      </c>
      <c r="T497" s="73">
        <f t="shared" si="25"/>
        <v>0</v>
      </c>
      <c r="U497" s="167" t="s">
        <v>7481</v>
      </c>
      <c r="W497" s="21"/>
      <c r="X497" s="21"/>
      <c r="Y497" s="21"/>
    </row>
    <row r="498" spans="1:26" x14ac:dyDescent="0.25">
      <c r="A498" s="175" t="s">
        <v>2146</v>
      </c>
      <c r="B498" s="184" t="s">
        <v>8007</v>
      </c>
      <c r="C498" s="185" t="s">
        <v>8008</v>
      </c>
      <c r="D498" s="170">
        <v>4</v>
      </c>
      <c r="E498" s="171">
        <v>1196000</v>
      </c>
      <c r="F498" s="216">
        <f t="shared" si="23"/>
        <v>299000</v>
      </c>
      <c r="G498" s="224"/>
      <c r="H498" s="218" t="s">
        <v>7462</v>
      </c>
      <c r="I498" s="120" t="s">
        <v>7377</v>
      </c>
      <c r="J498" s="120" t="s">
        <v>7480</v>
      </c>
      <c r="K498" s="73">
        <v>4</v>
      </c>
      <c r="L498" s="73">
        <v>1196000</v>
      </c>
      <c r="M498" s="180">
        <f t="shared" si="24"/>
        <v>1</v>
      </c>
      <c r="O498" s="73">
        <v>4</v>
      </c>
      <c r="P498" s="73">
        <v>1196000</v>
      </c>
      <c r="Q498" s="73">
        <v>0</v>
      </c>
      <c r="R498" s="73">
        <v>0</v>
      </c>
      <c r="S498" s="73">
        <f t="shared" si="25"/>
        <v>0</v>
      </c>
      <c r="T498" s="73">
        <f t="shared" si="25"/>
        <v>0</v>
      </c>
      <c r="U498" s="167" t="s">
        <v>7481</v>
      </c>
      <c r="W498" s="21"/>
      <c r="X498" s="21"/>
      <c r="Y498" s="21"/>
    </row>
    <row r="499" spans="1:26" x14ac:dyDescent="0.25">
      <c r="A499" s="175" t="s">
        <v>2146</v>
      </c>
      <c r="B499" s="184" t="s">
        <v>8009</v>
      </c>
      <c r="C499" s="185" t="s">
        <v>8010</v>
      </c>
      <c r="D499" s="170">
        <v>2</v>
      </c>
      <c r="E499" s="171">
        <v>596530</v>
      </c>
      <c r="F499" s="216">
        <f t="shared" si="23"/>
        <v>298265</v>
      </c>
      <c r="G499" s="224"/>
      <c r="H499" s="218" t="s">
        <v>7462</v>
      </c>
      <c r="I499" s="120" t="s">
        <v>7380</v>
      </c>
      <c r="J499" s="120" t="s">
        <v>7480</v>
      </c>
      <c r="K499" s="73">
        <v>2</v>
      </c>
      <c r="L499" s="73">
        <v>596530</v>
      </c>
      <c r="M499" s="180">
        <f t="shared" si="24"/>
        <v>1</v>
      </c>
      <c r="O499" s="73">
        <v>2</v>
      </c>
      <c r="P499" s="73">
        <v>596530</v>
      </c>
      <c r="Q499" s="73">
        <v>0</v>
      </c>
      <c r="R499" s="73">
        <v>0</v>
      </c>
      <c r="S499" s="73">
        <f t="shared" si="25"/>
        <v>0</v>
      </c>
      <c r="T499" s="73">
        <f t="shared" si="25"/>
        <v>0</v>
      </c>
      <c r="U499" s="167" t="s">
        <v>7481</v>
      </c>
      <c r="W499" s="21"/>
      <c r="X499" s="21"/>
      <c r="Y499" s="21"/>
    </row>
    <row r="500" spans="1:26" x14ac:dyDescent="0.25">
      <c r="A500" s="175" t="s">
        <v>2146</v>
      </c>
      <c r="B500" s="184" t="s">
        <v>98</v>
      </c>
      <c r="C500" s="185" t="s">
        <v>99</v>
      </c>
      <c r="D500" s="170">
        <v>45</v>
      </c>
      <c r="E500" s="171">
        <v>13385970</v>
      </c>
      <c r="F500" s="216">
        <f t="shared" si="23"/>
        <v>297466</v>
      </c>
      <c r="G500" s="224"/>
      <c r="H500" s="218" t="s">
        <v>7462</v>
      </c>
      <c r="I500" s="120" t="s">
        <v>7380</v>
      </c>
      <c r="J500" s="120" t="s">
        <v>7480</v>
      </c>
      <c r="K500" s="73">
        <v>45</v>
      </c>
      <c r="L500" s="73">
        <v>13385970</v>
      </c>
      <c r="M500" s="180">
        <f t="shared" si="24"/>
        <v>1</v>
      </c>
      <c r="O500" s="73">
        <v>45</v>
      </c>
      <c r="P500" s="73">
        <v>13385970</v>
      </c>
      <c r="Q500" s="73">
        <v>0</v>
      </c>
      <c r="R500" s="73">
        <v>0</v>
      </c>
      <c r="S500" s="73">
        <f t="shared" si="25"/>
        <v>0</v>
      </c>
      <c r="T500" s="73">
        <f t="shared" si="25"/>
        <v>0</v>
      </c>
      <c r="U500" s="167" t="s">
        <v>7481</v>
      </c>
      <c r="W500" s="21"/>
      <c r="X500" s="21"/>
      <c r="Y500" s="21"/>
    </row>
    <row r="501" spans="1:26" x14ac:dyDescent="0.25">
      <c r="A501" s="175" t="s">
        <v>2146</v>
      </c>
      <c r="B501" s="184" t="s">
        <v>8011</v>
      </c>
      <c r="C501" s="185" t="s">
        <v>8012</v>
      </c>
      <c r="D501" s="170">
        <v>9</v>
      </c>
      <c r="E501" s="171">
        <v>2608449</v>
      </c>
      <c r="F501" s="216">
        <f t="shared" si="23"/>
        <v>289827.66666666669</v>
      </c>
      <c r="G501" s="224"/>
      <c r="H501" s="218" t="s">
        <v>7462</v>
      </c>
      <c r="I501" s="120" t="s">
        <v>7379</v>
      </c>
      <c r="J501" s="120"/>
      <c r="K501" s="73">
        <v>0</v>
      </c>
      <c r="L501" s="73">
        <v>0</v>
      </c>
      <c r="M501" s="180">
        <f t="shared" si="24"/>
        <v>0</v>
      </c>
      <c r="O501" s="73">
        <v>9</v>
      </c>
      <c r="P501" s="73">
        <v>2608449</v>
      </c>
      <c r="Q501" s="73">
        <v>9</v>
      </c>
      <c r="R501" s="73">
        <v>2608449</v>
      </c>
      <c r="S501" s="73">
        <f t="shared" si="25"/>
        <v>0</v>
      </c>
      <c r="T501" s="73">
        <f t="shared" si="25"/>
        <v>0</v>
      </c>
      <c r="U501" s="167" t="s">
        <v>7467</v>
      </c>
      <c r="W501" s="21"/>
      <c r="X501" s="21"/>
      <c r="Y501" s="21"/>
    </row>
    <row r="502" spans="1:26" x14ac:dyDescent="0.25">
      <c r="A502" s="175" t="s">
        <v>2146</v>
      </c>
      <c r="B502" s="184" t="s">
        <v>344</v>
      </c>
      <c r="C502" s="185" t="s">
        <v>345</v>
      </c>
      <c r="D502" s="170">
        <v>34</v>
      </c>
      <c r="E502" s="171">
        <v>9656000</v>
      </c>
      <c r="F502" s="216">
        <f t="shared" si="23"/>
        <v>284000</v>
      </c>
      <c r="G502" s="224"/>
      <c r="H502" s="218" t="s">
        <v>7538</v>
      </c>
      <c r="I502" s="120" t="s">
        <v>7386</v>
      </c>
      <c r="J502" s="120" t="s">
        <v>7480</v>
      </c>
      <c r="K502" s="73">
        <v>34</v>
      </c>
      <c r="L502" s="73">
        <v>9656000</v>
      </c>
      <c r="M502" s="180">
        <f t="shared" si="24"/>
        <v>1</v>
      </c>
      <c r="O502" s="73">
        <v>34</v>
      </c>
      <c r="P502" s="73">
        <v>9656000</v>
      </c>
      <c r="Q502" s="73">
        <v>0</v>
      </c>
      <c r="R502" s="73">
        <v>0</v>
      </c>
      <c r="S502" s="73">
        <f t="shared" si="25"/>
        <v>0</v>
      </c>
      <c r="T502" s="73">
        <f t="shared" si="25"/>
        <v>0</v>
      </c>
      <c r="U502" s="167" t="s">
        <v>7481</v>
      </c>
      <c r="W502" s="21"/>
      <c r="X502" s="21"/>
      <c r="Y502" s="21"/>
    </row>
    <row r="503" spans="1:26" x14ac:dyDescent="0.25">
      <c r="A503" s="175" t="s">
        <v>2146</v>
      </c>
      <c r="B503" s="184" t="s">
        <v>8013</v>
      </c>
      <c r="C503" s="185" t="s">
        <v>8014</v>
      </c>
      <c r="D503" s="170">
        <v>5</v>
      </c>
      <c r="E503" s="171">
        <v>1417300</v>
      </c>
      <c r="F503" s="216">
        <f t="shared" si="23"/>
        <v>283460</v>
      </c>
      <c r="G503" s="224"/>
      <c r="H503" s="218" t="s">
        <v>7462</v>
      </c>
      <c r="I503" s="174" t="s">
        <v>7470</v>
      </c>
      <c r="J503" s="120" t="s">
        <v>7471</v>
      </c>
      <c r="K503" s="73">
        <v>0</v>
      </c>
      <c r="L503" s="73">
        <v>0</v>
      </c>
      <c r="M503" s="180">
        <f t="shared" si="24"/>
        <v>0</v>
      </c>
      <c r="O503" s="73">
        <v>5</v>
      </c>
      <c r="P503" s="73">
        <v>1417300</v>
      </c>
      <c r="Q503" s="73">
        <v>5</v>
      </c>
      <c r="R503" s="73">
        <v>1417300</v>
      </c>
      <c r="S503" s="73">
        <f t="shared" si="25"/>
        <v>0</v>
      </c>
      <c r="T503" s="73">
        <f t="shared" si="25"/>
        <v>0</v>
      </c>
      <c r="U503" s="167" t="s">
        <v>7467</v>
      </c>
      <c r="W503" s="21"/>
      <c r="X503" s="21"/>
      <c r="Y503" s="21"/>
    </row>
    <row r="504" spans="1:26" x14ac:dyDescent="0.25">
      <c r="A504" s="175" t="s">
        <v>2146</v>
      </c>
      <c r="B504" s="184" t="s">
        <v>8015</v>
      </c>
      <c r="C504" s="185" t="s">
        <v>8016</v>
      </c>
      <c r="D504" s="170">
        <v>5</v>
      </c>
      <c r="E504" s="171">
        <v>1417300</v>
      </c>
      <c r="F504" s="216">
        <f t="shared" si="23"/>
        <v>283460</v>
      </c>
      <c r="G504" s="224"/>
      <c r="H504" s="218" t="s">
        <v>7462</v>
      </c>
      <c r="I504" s="120" t="s">
        <v>7807</v>
      </c>
      <c r="J504" s="120"/>
      <c r="K504" s="73"/>
      <c r="L504" s="73"/>
      <c r="M504" s="180">
        <f t="shared" si="24"/>
        <v>0</v>
      </c>
      <c r="O504" s="73">
        <v>5</v>
      </c>
      <c r="P504" s="73">
        <v>1417300</v>
      </c>
      <c r="Q504" s="73">
        <v>5</v>
      </c>
      <c r="R504" s="73">
        <v>1417300</v>
      </c>
      <c r="S504" s="73">
        <f t="shared" si="25"/>
        <v>0</v>
      </c>
      <c r="T504" s="73">
        <f t="shared" si="25"/>
        <v>0</v>
      </c>
      <c r="U504" s="167" t="s">
        <v>7467</v>
      </c>
      <c r="W504" s="21"/>
      <c r="X504" s="21"/>
      <c r="Y504" s="21"/>
    </row>
    <row r="505" spans="1:26" x14ac:dyDescent="0.25">
      <c r="A505" s="175" t="s">
        <v>2146</v>
      </c>
      <c r="B505" s="184" t="s">
        <v>8017</v>
      </c>
      <c r="C505" s="185" t="s">
        <v>8018</v>
      </c>
      <c r="D505" s="170">
        <v>5</v>
      </c>
      <c r="E505" s="171">
        <v>1417300</v>
      </c>
      <c r="F505" s="216">
        <f t="shared" si="23"/>
        <v>283460</v>
      </c>
      <c r="G505" s="224"/>
      <c r="H505" s="218" t="s">
        <v>7462</v>
      </c>
      <c r="I505" s="174" t="s">
        <v>7470</v>
      </c>
      <c r="J505" s="120" t="s">
        <v>7471</v>
      </c>
      <c r="K505" s="73">
        <v>0</v>
      </c>
      <c r="L505" s="73">
        <v>0</v>
      </c>
      <c r="M505" s="180">
        <f t="shared" si="24"/>
        <v>0</v>
      </c>
      <c r="O505" s="73">
        <v>5</v>
      </c>
      <c r="P505" s="73">
        <v>1417300</v>
      </c>
      <c r="Q505" s="73">
        <v>5</v>
      </c>
      <c r="R505" s="73">
        <v>1417300</v>
      </c>
      <c r="S505" s="73">
        <f t="shared" si="25"/>
        <v>0</v>
      </c>
      <c r="T505" s="73">
        <f t="shared" si="25"/>
        <v>0</v>
      </c>
      <c r="U505" s="167" t="s">
        <v>7467</v>
      </c>
      <c r="W505" s="21"/>
      <c r="X505" s="21"/>
      <c r="Y505" s="21"/>
    </row>
    <row r="506" spans="1:26" x14ac:dyDescent="0.25">
      <c r="A506" s="175" t="s">
        <v>2146</v>
      </c>
      <c r="B506" s="184" t="s">
        <v>1624</v>
      </c>
      <c r="C506" s="185" t="s">
        <v>1625</v>
      </c>
      <c r="D506" s="170">
        <v>85</v>
      </c>
      <c r="E506" s="171">
        <v>23580680</v>
      </c>
      <c r="F506" s="216">
        <f t="shared" si="23"/>
        <v>277419.76470588235</v>
      </c>
      <c r="G506" s="224"/>
      <c r="H506" s="218" t="s">
        <v>7538</v>
      </c>
      <c r="I506" s="120" t="s">
        <v>7386</v>
      </c>
      <c r="J506" s="120" t="s">
        <v>7480</v>
      </c>
      <c r="K506" s="73">
        <v>85</v>
      </c>
      <c r="L506" s="73">
        <v>23580680</v>
      </c>
      <c r="M506" s="180">
        <f t="shared" si="24"/>
        <v>1</v>
      </c>
      <c r="O506" s="73">
        <v>85</v>
      </c>
      <c r="P506" s="73">
        <v>23580680</v>
      </c>
      <c r="Q506" s="73">
        <v>0</v>
      </c>
      <c r="R506" s="73">
        <v>0</v>
      </c>
      <c r="S506" s="73">
        <f t="shared" si="25"/>
        <v>0</v>
      </c>
      <c r="T506" s="73">
        <f t="shared" si="25"/>
        <v>0</v>
      </c>
      <c r="U506" s="167" t="s">
        <v>7481</v>
      </c>
      <c r="W506" s="21"/>
      <c r="X506" s="21"/>
      <c r="Y506" s="21"/>
    </row>
    <row r="507" spans="1:26" x14ac:dyDescent="0.25">
      <c r="A507" s="175" t="s">
        <v>2146</v>
      </c>
      <c r="B507" s="184" t="s">
        <v>8019</v>
      </c>
      <c r="C507" s="185" t="s">
        <v>8020</v>
      </c>
      <c r="D507" s="170">
        <v>3</v>
      </c>
      <c r="E507" s="171">
        <v>819776</v>
      </c>
      <c r="F507" s="216">
        <f t="shared" si="23"/>
        <v>273258.66666666669</v>
      </c>
      <c r="G507" s="224"/>
      <c r="H507" s="218" t="s">
        <v>7462</v>
      </c>
      <c r="I507" s="120" t="s">
        <v>7377</v>
      </c>
      <c r="J507" s="120" t="s">
        <v>7480</v>
      </c>
      <c r="K507" s="73">
        <v>3</v>
      </c>
      <c r="L507" s="73">
        <v>819776</v>
      </c>
      <c r="M507" s="180">
        <f t="shared" si="24"/>
        <v>1</v>
      </c>
      <c r="O507" s="73">
        <v>3</v>
      </c>
      <c r="P507" s="73">
        <v>819776</v>
      </c>
      <c r="Q507" s="73">
        <v>3</v>
      </c>
      <c r="R507" s="73">
        <v>819776</v>
      </c>
      <c r="S507" s="73">
        <f t="shared" si="25"/>
        <v>-3</v>
      </c>
      <c r="T507" s="73">
        <f t="shared" si="25"/>
        <v>-819776</v>
      </c>
      <c r="U507" s="167" t="s">
        <v>7416</v>
      </c>
      <c r="W507" s="21"/>
      <c r="X507" s="21"/>
      <c r="Y507" s="21"/>
    </row>
    <row r="508" spans="1:26" x14ac:dyDescent="0.25">
      <c r="A508" s="175" t="s">
        <v>2146</v>
      </c>
      <c r="B508" s="184" t="s">
        <v>8021</v>
      </c>
      <c r="C508" s="185" t="s">
        <v>8022</v>
      </c>
      <c r="D508" s="170">
        <v>1</v>
      </c>
      <c r="E508" s="171">
        <v>273000</v>
      </c>
      <c r="F508" s="216">
        <f t="shared" si="23"/>
        <v>273000</v>
      </c>
      <c r="G508" s="224"/>
      <c r="H508" s="218" t="s">
        <v>7462</v>
      </c>
      <c r="I508" s="120" t="s">
        <v>7807</v>
      </c>
      <c r="J508" s="120"/>
      <c r="K508" s="73"/>
      <c r="L508" s="73"/>
      <c r="M508" s="180">
        <f t="shared" si="24"/>
        <v>0</v>
      </c>
      <c r="O508" s="73">
        <v>1</v>
      </c>
      <c r="P508" s="73">
        <v>273000</v>
      </c>
      <c r="Q508" s="73">
        <v>1</v>
      </c>
      <c r="R508" s="73">
        <v>273000</v>
      </c>
      <c r="S508" s="73">
        <f t="shared" si="25"/>
        <v>0</v>
      </c>
      <c r="T508" s="73">
        <f t="shared" si="25"/>
        <v>0</v>
      </c>
      <c r="U508" s="167" t="s">
        <v>7467</v>
      </c>
      <c r="W508" s="21"/>
      <c r="X508" s="21"/>
      <c r="Y508" s="21"/>
    </row>
    <row r="509" spans="1:26" x14ac:dyDescent="0.25">
      <c r="A509" s="175" t="s">
        <v>2146</v>
      </c>
      <c r="B509" s="184" t="s">
        <v>1326</v>
      </c>
      <c r="C509" s="185" t="s">
        <v>1327</v>
      </c>
      <c r="D509" s="170">
        <v>35</v>
      </c>
      <c r="E509" s="171">
        <v>9489200</v>
      </c>
      <c r="F509" s="216">
        <f t="shared" si="23"/>
        <v>271120</v>
      </c>
      <c r="G509" s="224"/>
      <c r="H509" s="218" t="s">
        <v>7538</v>
      </c>
      <c r="I509" s="120" t="s">
        <v>7390</v>
      </c>
      <c r="J509" s="120" t="s">
        <v>7480</v>
      </c>
      <c r="K509" s="73">
        <f>+D509</f>
        <v>35</v>
      </c>
      <c r="L509" s="73">
        <f>+E509</f>
        <v>9489200</v>
      </c>
      <c r="M509" s="180">
        <f t="shared" si="24"/>
        <v>1</v>
      </c>
      <c r="O509" s="73">
        <v>35</v>
      </c>
      <c r="P509" s="73">
        <v>9489200</v>
      </c>
      <c r="Q509" s="73">
        <v>0</v>
      </c>
      <c r="R509" s="73">
        <v>0</v>
      </c>
      <c r="S509" s="73">
        <f t="shared" si="25"/>
        <v>0</v>
      </c>
      <c r="T509" s="73">
        <f t="shared" si="25"/>
        <v>0</v>
      </c>
      <c r="U509" s="167" t="s">
        <v>7481</v>
      </c>
      <c r="W509" s="21"/>
      <c r="X509" s="21"/>
      <c r="Y509" s="21"/>
    </row>
    <row r="510" spans="1:26" x14ac:dyDescent="0.25">
      <c r="A510" s="175" t="s">
        <v>2146</v>
      </c>
      <c r="B510" s="184" t="s">
        <v>8023</v>
      </c>
      <c r="C510" s="185" t="s">
        <v>8024</v>
      </c>
      <c r="D510" s="170">
        <v>12</v>
      </c>
      <c r="E510" s="171">
        <v>3168000</v>
      </c>
      <c r="F510" s="216">
        <f t="shared" si="23"/>
        <v>264000</v>
      </c>
      <c r="G510" s="224"/>
      <c r="H510" s="218" t="s">
        <v>7462</v>
      </c>
      <c r="I510" s="120" t="s">
        <v>7379</v>
      </c>
      <c r="J510" s="120"/>
      <c r="K510" s="73">
        <v>0</v>
      </c>
      <c r="L510" s="73">
        <v>0</v>
      </c>
      <c r="M510" s="180">
        <f t="shared" si="24"/>
        <v>0</v>
      </c>
      <c r="O510" s="73">
        <v>12</v>
      </c>
      <c r="P510" s="73">
        <v>3168000</v>
      </c>
      <c r="Q510" s="73">
        <v>12</v>
      </c>
      <c r="R510" s="73">
        <v>3168000</v>
      </c>
      <c r="S510" s="73">
        <f t="shared" si="25"/>
        <v>0</v>
      </c>
      <c r="T510" s="73">
        <f t="shared" si="25"/>
        <v>0</v>
      </c>
      <c r="U510" s="167" t="s">
        <v>7467</v>
      </c>
      <c r="W510" s="21"/>
      <c r="X510" s="21"/>
      <c r="Y510" s="21"/>
      <c r="Z510" s="21"/>
    </row>
    <row r="511" spans="1:26" x14ac:dyDescent="0.25">
      <c r="A511" s="175" t="s">
        <v>2146</v>
      </c>
      <c r="B511" s="184" t="s">
        <v>188</v>
      </c>
      <c r="C511" s="185" t="s">
        <v>189</v>
      </c>
      <c r="D511" s="170">
        <v>75</v>
      </c>
      <c r="E511" s="171">
        <v>19720498</v>
      </c>
      <c r="F511" s="216">
        <f t="shared" si="23"/>
        <v>262939.97333333333</v>
      </c>
      <c r="G511" s="224"/>
      <c r="H511" s="218" t="s">
        <v>7462</v>
      </c>
      <c r="I511" s="179" t="s">
        <v>7381</v>
      </c>
      <c r="J511" s="120" t="s">
        <v>7480</v>
      </c>
      <c r="K511" s="73">
        <v>75</v>
      </c>
      <c r="L511" s="73">
        <v>19720498</v>
      </c>
      <c r="M511" s="180">
        <f t="shared" si="24"/>
        <v>1</v>
      </c>
      <c r="O511" s="73">
        <v>75</v>
      </c>
      <c r="P511" s="73">
        <v>19720498</v>
      </c>
      <c r="Q511" s="73">
        <v>0</v>
      </c>
      <c r="R511" s="73">
        <v>0</v>
      </c>
      <c r="S511" s="73">
        <f t="shared" si="25"/>
        <v>0</v>
      </c>
      <c r="T511" s="73">
        <f t="shared" si="25"/>
        <v>0</v>
      </c>
      <c r="U511" s="167" t="s">
        <v>7481</v>
      </c>
      <c r="W511" s="21"/>
      <c r="X511" s="21"/>
      <c r="Y511" s="21"/>
    </row>
    <row r="512" spans="1:26" x14ac:dyDescent="0.25">
      <c r="A512" s="175" t="s">
        <v>2146</v>
      </c>
      <c r="B512" s="184" t="s">
        <v>962</v>
      </c>
      <c r="C512" s="185" t="s">
        <v>963</v>
      </c>
      <c r="D512" s="170">
        <v>45</v>
      </c>
      <c r="E512" s="171">
        <v>11643750</v>
      </c>
      <c r="F512" s="216">
        <f t="shared" si="23"/>
        <v>258750</v>
      </c>
      <c r="G512" s="224"/>
      <c r="H512" s="218" t="s">
        <v>7538</v>
      </c>
      <c r="I512" s="120" t="s">
        <v>7386</v>
      </c>
      <c r="J512" s="120" t="s">
        <v>7480</v>
      </c>
      <c r="K512" s="73">
        <f>D512</f>
        <v>45</v>
      </c>
      <c r="L512" s="73">
        <f>E512</f>
        <v>11643750</v>
      </c>
      <c r="M512" s="180">
        <f t="shared" si="24"/>
        <v>1</v>
      </c>
      <c r="O512" s="73">
        <v>45</v>
      </c>
      <c r="P512" s="73">
        <v>11643750</v>
      </c>
      <c r="Q512" s="73">
        <v>0</v>
      </c>
      <c r="R512" s="73">
        <v>0</v>
      </c>
      <c r="S512" s="73">
        <f t="shared" si="25"/>
        <v>0</v>
      </c>
      <c r="T512" s="73">
        <f t="shared" si="25"/>
        <v>0</v>
      </c>
      <c r="U512" s="167" t="s">
        <v>7481</v>
      </c>
      <c r="W512" s="21"/>
      <c r="X512" s="21"/>
      <c r="Y512" s="21"/>
    </row>
    <row r="513" spans="1:26" x14ac:dyDescent="0.25">
      <c r="A513" s="175" t="s">
        <v>2146</v>
      </c>
      <c r="B513" s="184" t="s">
        <v>100</v>
      </c>
      <c r="C513" s="185" t="s">
        <v>101</v>
      </c>
      <c r="D513" s="170">
        <v>45</v>
      </c>
      <c r="E513" s="171">
        <v>11458170</v>
      </c>
      <c r="F513" s="216">
        <f t="shared" si="23"/>
        <v>254626</v>
      </c>
      <c r="G513" s="224"/>
      <c r="H513" s="218" t="s">
        <v>7462</v>
      </c>
      <c r="I513" s="120" t="s">
        <v>7380</v>
      </c>
      <c r="J513" s="120" t="s">
        <v>7480</v>
      </c>
      <c r="K513" s="73">
        <v>45</v>
      </c>
      <c r="L513" s="73">
        <v>11458170</v>
      </c>
      <c r="M513" s="180">
        <f t="shared" si="24"/>
        <v>1</v>
      </c>
      <c r="O513" s="73">
        <v>45</v>
      </c>
      <c r="P513" s="73">
        <v>11458170</v>
      </c>
      <c r="Q513" s="73">
        <v>0</v>
      </c>
      <c r="R513" s="73">
        <v>0</v>
      </c>
      <c r="S513" s="73">
        <f t="shared" si="25"/>
        <v>0</v>
      </c>
      <c r="T513" s="73">
        <f t="shared" si="25"/>
        <v>0</v>
      </c>
      <c r="U513" s="167" t="s">
        <v>7481</v>
      </c>
      <c r="W513" s="21"/>
      <c r="X513" s="21"/>
      <c r="Y513" s="21"/>
    </row>
    <row r="514" spans="1:26" x14ac:dyDescent="0.25">
      <c r="A514" s="175" t="s">
        <v>2146</v>
      </c>
      <c r="B514" s="184" t="s">
        <v>8025</v>
      </c>
      <c r="C514" s="185" t="s">
        <v>8026</v>
      </c>
      <c r="D514" s="170">
        <v>4</v>
      </c>
      <c r="E514" s="171">
        <v>1000000</v>
      </c>
      <c r="F514" s="216">
        <f t="shared" si="23"/>
        <v>250000</v>
      </c>
      <c r="G514" s="224"/>
      <c r="H514" s="218" t="s">
        <v>7462</v>
      </c>
      <c r="I514" s="120" t="s">
        <v>7807</v>
      </c>
      <c r="J514" s="120"/>
      <c r="K514" s="73"/>
      <c r="L514" s="73"/>
      <c r="M514" s="180">
        <f t="shared" si="24"/>
        <v>0</v>
      </c>
      <c r="O514" s="73">
        <v>4</v>
      </c>
      <c r="P514" s="73">
        <v>1000000</v>
      </c>
      <c r="Q514" s="73">
        <v>4</v>
      </c>
      <c r="R514" s="73">
        <v>1000000</v>
      </c>
      <c r="S514" s="73">
        <f t="shared" si="25"/>
        <v>0</v>
      </c>
      <c r="T514" s="73">
        <f t="shared" si="25"/>
        <v>0</v>
      </c>
      <c r="U514" s="167" t="s">
        <v>7467</v>
      </c>
      <c r="W514" s="21"/>
      <c r="X514" s="21"/>
      <c r="Y514" s="21"/>
    </row>
    <row r="515" spans="1:26" x14ac:dyDescent="0.25">
      <c r="A515" s="175" t="s">
        <v>2146</v>
      </c>
      <c r="B515" s="184" t="s">
        <v>388</v>
      </c>
      <c r="C515" s="185" t="s">
        <v>389</v>
      </c>
      <c r="D515" s="170">
        <v>30</v>
      </c>
      <c r="E515" s="171">
        <v>7070276</v>
      </c>
      <c r="F515" s="216">
        <f t="shared" si="23"/>
        <v>235675.86666666667</v>
      </c>
      <c r="G515" s="224"/>
      <c r="H515" s="218" t="s">
        <v>7462</v>
      </c>
      <c r="I515" s="179" t="s">
        <v>7381</v>
      </c>
      <c r="J515" s="120" t="s">
        <v>7480</v>
      </c>
      <c r="K515" s="73">
        <v>30</v>
      </c>
      <c r="L515" s="73">
        <v>7070276</v>
      </c>
      <c r="M515" s="180">
        <f t="shared" si="24"/>
        <v>1</v>
      </c>
      <c r="O515" s="73">
        <v>30</v>
      </c>
      <c r="P515" s="73">
        <v>7070276</v>
      </c>
      <c r="Q515" s="73">
        <v>0</v>
      </c>
      <c r="R515" s="73">
        <v>0</v>
      </c>
      <c r="S515" s="73">
        <f t="shared" si="25"/>
        <v>0</v>
      </c>
      <c r="T515" s="73">
        <f t="shared" si="25"/>
        <v>0</v>
      </c>
      <c r="U515" s="167" t="s">
        <v>7481</v>
      </c>
      <c r="W515" s="21"/>
      <c r="X515" s="21"/>
      <c r="Y515" s="21"/>
    </row>
    <row r="516" spans="1:26" x14ac:dyDescent="0.25">
      <c r="A516" s="175" t="s">
        <v>2146</v>
      </c>
      <c r="B516" s="184" t="s">
        <v>8027</v>
      </c>
      <c r="C516" s="185" t="s">
        <v>8028</v>
      </c>
      <c r="D516" s="170">
        <v>3</v>
      </c>
      <c r="E516" s="171">
        <v>705000</v>
      </c>
      <c r="F516" s="216">
        <f t="shared" ref="F516:F579" si="26">+E516/D516</f>
        <v>235000</v>
      </c>
      <c r="G516" s="224"/>
      <c r="H516" s="218" t="s">
        <v>7462</v>
      </c>
      <c r="I516" s="120" t="s">
        <v>7380</v>
      </c>
      <c r="J516" s="120" t="s">
        <v>7480</v>
      </c>
      <c r="K516" s="73">
        <v>3</v>
      </c>
      <c r="L516" s="73">
        <v>705000</v>
      </c>
      <c r="M516" s="180">
        <f t="shared" ref="M516:M579" si="27">+L516/E516</f>
        <v>1</v>
      </c>
      <c r="O516" s="73">
        <v>3</v>
      </c>
      <c r="P516" s="73">
        <v>705000</v>
      </c>
      <c r="Q516" s="73">
        <v>3</v>
      </c>
      <c r="R516" s="73">
        <v>705000</v>
      </c>
      <c r="S516" s="73">
        <f t="shared" ref="S516:T579" si="28">O516-K516-Q516</f>
        <v>-3</v>
      </c>
      <c r="T516" s="73">
        <f t="shared" si="28"/>
        <v>-705000</v>
      </c>
      <c r="U516" s="167" t="s">
        <v>7416</v>
      </c>
      <c r="W516" s="21"/>
      <c r="X516" s="21"/>
      <c r="Y516" s="21"/>
    </row>
    <row r="517" spans="1:26" x14ac:dyDescent="0.25">
      <c r="A517" s="175" t="s">
        <v>2146</v>
      </c>
      <c r="B517" s="184" t="s">
        <v>8029</v>
      </c>
      <c r="C517" s="185" t="s">
        <v>8030</v>
      </c>
      <c r="D517" s="170">
        <v>2</v>
      </c>
      <c r="E517" s="171">
        <v>468000</v>
      </c>
      <c r="F517" s="216">
        <f t="shared" si="26"/>
        <v>234000</v>
      </c>
      <c r="G517" s="224"/>
      <c r="H517" s="218" t="s">
        <v>7462</v>
      </c>
      <c r="I517" s="120" t="s">
        <v>7380</v>
      </c>
      <c r="J517" s="120" t="s">
        <v>7480</v>
      </c>
      <c r="K517" s="73">
        <v>2</v>
      </c>
      <c r="L517" s="73">
        <v>468000</v>
      </c>
      <c r="M517" s="180">
        <f t="shared" si="27"/>
        <v>1</v>
      </c>
      <c r="O517" s="73">
        <v>2</v>
      </c>
      <c r="P517" s="73">
        <v>468000</v>
      </c>
      <c r="Q517" s="73">
        <v>0</v>
      </c>
      <c r="R517" s="73">
        <v>0</v>
      </c>
      <c r="S517" s="73">
        <f t="shared" si="28"/>
        <v>0</v>
      </c>
      <c r="T517" s="73">
        <f t="shared" si="28"/>
        <v>0</v>
      </c>
      <c r="U517" s="167" t="s">
        <v>7481</v>
      </c>
      <c r="W517" s="21"/>
      <c r="X517" s="21"/>
      <c r="Y517" s="21"/>
    </row>
    <row r="518" spans="1:26" x14ac:dyDescent="0.25">
      <c r="A518" s="175" t="s">
        <v>2146</v>
      </c>
      <c r="B518" s="184" t="s">
        <v>8031</v>
      </c>
      <c r="C518" s="185" t="s">
        <v>8032</v>
      </c>
      <c r="D518" s="170">
        <v>2</v>
      </c>
      <c r="E518" s="171">
        <v>468000</v>
      </c>
      <c r="F518" s="216">
        <f t="shared" si="26"/>
        <v>234000</v>
      </c>
      <c r="G518" s="224"/>
      <c r="H518" s="218" t="s">
        <v>7462</v>
      </c>
      <c r="I518" s="120" t="s">
        <v>7380</v>
      </c>
      <c r="J518" s="120" t="s">
        <v>7480</v>
      </c>
      <c r="K518" s="73">
        <v>2</v>
      </c>
      <c r="L518" s="73">
        <v>468000</v>
      </c>
      <c r="M518" s="180">
        <f t="shared" si="27"/>
        <v>1</v>
      </c>
      <c r="O518" s="73">
        <v>2</v>
      </c>
      <c r="P518" s="73">
        <v>468000</v>
      </c>
      <c r="Q518" s="73">
        <v>0</v>
      </c>
      <c r="R518" s="73">
        <v>0</v>
      </c>
      <c r="S518" s="73">
        <f t="shared" si="28"/>
        <v>0</v>
      </c>
      <c r="T518" s="73">
        <f t="shared" si="28"/>
        <v>0</v>
      </c>
      <c r="U518" s="167" t="s">
        <v>7481</v>
      </c>
      <c r="W518" s="21"/>
      <c r="X518" s="21"/>
      <c r="Y518" s="21"/>
    </row>
    <row r="519" spans="1:26" x14ac:dyDescent="0.25">
      <c r="A519" s="175" t="s">
        <v>2146</v>
      </c>
      <c r="B519" s="184" t="s">
        <v>164</v>
      </c>
      <c r="C519" s="185" t="s">
        <v>165</v>
      </c>
      <c r="D519" s="170">
        <v>75</v>
      </c>
      <c r="E519" s="171">
        <v>16500000</v>
      </c>
      <c r="F519" s="216">
        <f t="shared" si="26"/>
        <v>220000</v>
      </c>
      <c r="G519" s="224"/>
      <c r="H519" s="218" t="s">
        <v>7462</v>
      </c>
      <c r="I519" s="120" t="s">
        <v>7380</v>
      </c>
      <c r="J519" s="120" t="s">
        <v>7480</v>
      </c>
      <c r="K519" s="73">
        <v>75</v>
      </c>
      <c r="L519" s="73">
        <v>16500000</v>
      </c>
      <c r="M519" s="180">
        <f t="shared" si="27"/>
        <v>1</v>
      </c>
      <c r="O519" s="73">
        <v>75</v>
      </c>
      <c r="P519" s="73">
        <v>16500000</v>
      </c>
      <c r="Q519" s="73">
        <v>0</v>
      </c>
      <c r="R519" s="73">
        <v>0</v>
      </c>
      <c r="S519" s="73">
        <f t="shared" si="28"/>
        <v>0</v>
      </c>
      <c r="T519" s="73">
        <f t="shared" si="28"/>
        <v>0</v>
      </c>
      <c r="U519" s="167" t="s">
        <v>7481</v>
      </c>
      <c r="W519" s="21"/>
      <c r="X519" s="21"/>
      <c r="Y519" s="21"/>
    </row>
    <row r="520" spans="1:26" x14ac:dyDescent="0.25">
      <c r="A520" s="175" t="s">
        <v>2146</v>
      </c>
      <c r="B520" s="184" t="s">
        <v>28</v>
      </c>
      <c r="C520" s="185" t="s">
        <v>29</v>
      </c>
      <c r="D520" s="170">
        <v>15</v>
      </c>
      <c r="E520" s="171">
        <v>3300000</v>
      </c>
      <c r="F520" s="216">
        <f t="shared" si="26"/>
        <v>220000</v>
      </c>
      <c r="G520" s="224"/>
      <c r="H520" s="218" t="s">
        <v>7462</v>
      </c>
      <c r="I520" s="120" t="s">
        <v>7379</v>
      </c>
      <c r="J520" s="120"/>
      <c r="K520" s="73">
        <v>0</v>
      </c>
      <c r="L520" s="73">
        <v>0</v>
      </c>
      <c r="M520" s="180">
        <f t="shared" si="27"/>
        <v>0</v>
      </c>
      <c r="O520" s="73">
        <v>15</v>
      </c>
      <c r="P520" s="73">
        <v>3300000</v>
      </c>
      <c r="Q520" s="73">
        <v>10</v>
      </c>
      <c r="R520" s="73">
        <v>2200000</v>
      </c>
      <c r="S520" s="73">
        <f t="shared" si="28"/>
        <v>5</v>
      </c>
      <c r="T520" s="73">
        <f t="shared" si="28"/>
        <v>1100000</v>
      </c>
      <c r="U520" s="167" t="s">
        <v>7467</v>
      </c>
      <c r="W520" s="21"/>
      <c r="X520" s="21"/>
      <c r="Y520" s="21"/>
      <c r="Z520" s="21">
        <f>+S520-V520</f>
        <v>5</v>
      </c>
    </row>
    <row r="521" spans="1:26" x14ac:dyDescent="0.25">
      <c r="A521" s="175" t="s">
        <v>2146</v>
      </c>
      <c r="B521" s="184" t="s">
        <v>1204</v>
      </c>
      <c r="C521" s="185" t="s">
        <v>1205</v>
      </c>
      <c r="D521" s="170">
        <v>3</v>
      </c>
      <c r="E521" s="171">
        <v>657900</v>
      </c>
      <c r="F521" s="216">
        <f t="shared" si="26"/>
        <v>219300</v>
      </c>
      <c r="G521" s="224"/>
      <c r="H521" s="218" t="s">
        <v>7462</v>
      </c>
      <c r="I521" s="120" t="s">
        <v>7380</v>
      </c>
      <c r="J521" s="120" t="s">
        <v>7480</v>
      </c>
      <c r="K521" s="73">
        <v>3</v>
      </c>
      <c r="L521" s="73">
        <v>657900</v>
      </c>
      <c r="M521" s="180">
        <f t="shared" si="27"/>
        <v>1</v>
      </c>
      <c r="O521" s="73">
        <v>3</v>
      </c>
      <c r="P521" s="73">
        <v>657900</v>
      </c>
      <c r="Q521" s="73">
        <v>0</v>
      </c>
      <c r="R521" s="73">
        <v>0</v>
      </c>
      <c r="S521" s="73">
        <f t="shared" si="28"/>
        <v>0</v>
      </c>
      <c r="T521" s="73">
        <f t="shared" si="28"/>
        <v>0</v>
      </c>
      <c r="U521" s="167" t="s">
        <v>7481</v>
      </c>
      <c r="W521" s="21"/>
      <c r="X521" s="21"/>
      <c r="Y521" s="21"/>
    </row>
    <row r="522" spans="1:26" x14ac:dyDescent="0.25">
      <c r="A522" s="175" t="s">
        <v>2146</v>
      </c>
      <c r="B522" s="184" t="s">
        <v>142</v>
      </c>
      <c r="C522" s="185" t="s">
        <v>143</v>
      </c>
      <c r="D522" s="170">
        <v>25</v>
      </c>
      <c r="E522" s="171">
        <v>5462500</v>
      </c>
      <c r="F522" s="216">
        <f t="shared" si="26"/>
        <v>218500</v>
      </c>
      <c r="G522" s="224"/>
      <c r="H522" s="218" t="s">
        <v>7462</v>
      </c>
      <c r="I522" s="120" t="s">
        <v>7381</v>
      </c>
      <c r="J522" s="120" t="s">
        <v>7480</v>
      </c>
      <c r="K522" s="73">
        <f>D522</f>
        <v>25</v>
      </c>
      <c r="L522" s="73">
        <f>E522</f>
        <v>5462500</v>
      </c>
      <c r="M522" s="180">
        <f t="shared" si="27"/>
        <v>1</v>
      </c>
      <c r="O522" s="73">
        <v>25</v>
      </c>
      <c r="P522" s="73">
        <v>5462500</v>
      </c>
      <c r="Q522" s="73">
        <v>0</v>
      </c>
      <c r="R522" s="73">
        <v>0</v>
      </c>
      <c r="S522" s="73">
        <f t="shared" si="28"/>
        <v>0</v>
      </c>
      <c r="T522" s="73">
        <f t="shared" si="28"/>
        <v>0</v>
      </c>
      <c r="U522" s="167" t="s">
        <v>7481</v>
      </c>
      <c r="W522" s="21"/>
      <c r="X522" s="21"/>
      <c r="Y522" s="21"/>
    </row>
    <row r="523" spans="1:26" x14ac:dyDescent="0.25">
      <c r="A523" s="175" t="s">
        <v>2146</v>
      </c>
      <c r="B523" s="184" t="s">
        <v>8033</v>
      </c>
      <c r="C523" s="185" t="s">
        <v>8034</v>
      </c>
      <c r="D523" s="170">
        <v>75</v>
      </c>
      <c r="E523" s="171">
        <v>16200000</v>
      </c>
      <c r="F523" s="216">
        <f t="shared" si="26"/>
        <v>216000</v>
      </c>
      <c r="G523" s="224"/>
      <c r="H523" s="218" t="s">
        <v>7462</v>
      </c>
      <c r="I523" s="120" t="s">
        <v>7379</v>
      </c>
      <c r="J523" s="120"/>
      <c r="K523" s="73">
        <v>0</v>
      </c>
      <c r="L523" s="73">
        <v>0</v>
      </c>
      <c r="M523" s="180">
        <f t="shared" si="27"/>
        <v>0</v>
      </c>
      <c r="O523" s="73">
        <v>75</v>
      </c>
      <c r="P523" s="73">
        <v>16200000</v>
      </c>
      <c r="Q523" s="73">
        <v>75</v>
      </c>
      <c r="R523" s="73">
        <v>16200000</v>
      </c>
      <c r="S523" s="73">
        <f t="shared" si="28"/>
        <v>0</v>
      </c>
      <c r="T523" s="73">
        <f t="shared" si="28"/>
        <v>0</v>
      </c>
      <c r="U523" s="167" t="s">
        <v>7467</v>
      </c>
      <c r="W523" s="21"/>
      <c r="X523" s="21"/>
      <c r="Y523" s="21"/>
      <c r="Z523" s="21"/>
    </row>
    <row r="524" spans="1:26" x14ac:dyDescent="0.25">
      <c r="A524" s="175" t="s">
        <v>2146</v>
      </c>
      <c r="B524" s="184" t="s">
        <v>190</v>
      </c>
      <c r="C524" s="185" t="s">
        <v>191</v>
      </c>
      <c r="D524" s="170">
        <v>135</v>
      </c>
      <c r="E524" s="171">
        <v>28762296</v>
      </c>
      <c r="F524" s="216">
        <f t="shared" si="26"/>
        <v>213054.04444444444</v>
      </c>
      <c r="G524" s="224"/>
      <c r="H524" s="218" t="s">
        <v>7462</v>
      </c>
      <c r="I524" s="179" t="s">
        <v>7381</v>
      </c>
      <c r="J524" s="120" t="s">
        <v>7480</v>
      </c>
      <c r="K524" s="73">
        <v>135</v>
      </c>
      <c r="L524" s="73">
        <v>28762296</v>
      </c>
      <c r="M524" s="180">
        <f t="shared" si="27"/>
        <v>1</v>
      </c>
      <c r="O524" s="73">
        <v>135</v>
      </c>
      <c r="P524" s="73">
        <v>28762296</v>
      </c>
      <c r="Q524" s="73">
        <v>0</v>
      </c>
      <c r="R524" s="73">
        <v>0</v>
      </c>
      <c r="S524" s="73">
        <f t="shared" si="28"/>
        <v>0</v>
      </c>
      <c r="T524" s="73">
        <f t="shared" si="28"/>
        <v>0</v>
      </c>
      <c r="U524" s="167" t="s">
        <v>7481</v>
      </c>
      <c r="W524" s="21"/>
      <c r="X524" s="21"/>
      <c r="Y524" s="21"/>
    </row>
    <row r="525" spans="1:26" x14ac:dyDescent="0.25">
      <c r="A525" s="175" t="s">
        <v>2146</v>
      </c>
      <c r="B525" s="184" t="s">
        <v>574</v>
      </c>
      <c r="C525" s="185" t="s">
        <v>575</v>
      </c>
      <c r="D525" s="170">
        <v>3</v>
      </c>
      <c r="E525" s="171">
        <v>599199</v>
      </c>
      <c r="F525" s="216">
        <f t="shared" si="26"/>
        <v>199733</v>
      </c>
      <c r="G525" s="224"/>
      <c r="H525" s="218" t="s">
        <v>7462</v>
      </c>
      <c r="I525" s="120" t="s">
        <v>7377</v>
      </c>
      <c r="J525" s="120" t="s">
        <v>7480</v>
      </c>
      <c r="K525" s="73">
        <v>3</v>
      </c>
      <c r="L525" s="73">
        <v>599199</v>
      </c>
      <c r="M525" s="180">
        <f t="shared" si="27"/>
        <v>1</v>
      </c>
      <c r="O525" s="73">
        <v>3</v>
      </c>
      <c r="P525" s="73">
        <v>599199</v>
      </c>
      <c r="Q525" s="73">
        <v>0</v>
      </c>
      <c r="R525" s="73">
        <v>0</v>
      </c>
      <c r="S525" s="73">
        <f t="shared" si="28"/>
        <v>0</v>
      </c>
      <c r="T525" s="73">
        <f t="shared" si="28"/>
        <v>0</v>
      </c>
      <c r="U525" s="167" t="s">
        <v>7481</v>
      </c>
      <c r="W525" s="21"/>
      <c r="X525" s="21"/>
      <c r="Y525" s="21"/>
    </row>
    <row r="526" spans="1:26" x14ac:dyDescent="0.25">
      <c r="A526" s="175" t="s">
        <v>2146</v>
      </c>
      <c r="B526" s="184" t="s">
        <v>8035</v>
      </c>
      <c r="C526" s="185" t="s">
        <v>8036</v>
      </c>
      <c r="D526" s="170">
        <v>3</v>
      </c>
      <c r="E526" s="171">
        <v>585000</v>
      </c>
      <c r="F526" s="216">
        <f t="shared" si="26"/>
        <v>195000</v>
      </c>
      <c r="G526" s="224"/>
      <c r="H526" s="218" t="s">
        <v>7462</v>
      </c>
      <c r="I526" s="120" t="s">
        <v>7380</v>
      </c>
      <c r="J526" s="120" t="s">
        <v>7480</v>
      </c>
      <c r="K526" s="73">
        <v>3</v>
      </c>
      <c r="L526" s="73">
        <v>585000</v>
      </c>
      <c r="M526" s="180">
        <f t="shared" si="27"/>
        <v>1</v>
      </c>
      <c r="O526" s="73">
        <v>3</v>
      </c>
      <c r="P526" s="73">
        <v>585000</v>
      </c>
      <c r="Q526" s="73">
        <v>3</v>
      </c>
      <c r="R526" s="73">
        <v>585000</v>
      </c>
      <c r="S526" s="73">
        <f t="shared" si="28"/>
        <v>-3</v>
      </c>
      <c r="T526" s="73">
        <f t="shared" si="28"/>
        <v>-585000</v>
      </c>
      <c r="U526" s="167" t="s">
        <v>7416</v>
      </c>
      <c r="W526" s="21"/>
      <c r="X526" s="21"/>
      <c r="Y526" s="21"/>
    </row>
    <row r="527" spans="1:26" x14ac:dyDescent="0.25">
      <c r="A527" s="175" t="s">
        <v>2146</v>
      </c>
      <c r="B527" s="184" t="s">
        <v>1560</v>
      </c>
      <c r="C527" s="185" t="s">
        <v>1561</v>
      </c>
      <c r="D527" s="170">
        <v>1</v>
      </c>
      <c r="E527" s="171">
        <v>185000</v>
      </c>
      <c r="F527" s="216">
        <f t="shared" si="26"/>
        <v>185000</v>
      </c>
      <c r="G527" s="224"/>
      <c r="H527" s="218" t="s">
        <v>7462</v>
      </c>
      <c r="I527" s="120" t="s">
        <v>7380</v>
      </c>
      <c r="J527" s="120" t="s">
        <v>7480</v>
      </c>
      <c r="K527" s="73">
        <v>1</v>
      </c>
      <c r="L527" s="73">
        <v>185000</v>
      </c>
      <c r="M527" s="180">
        <f t="shared" si="27"/>
        <v>1</v>
      </c>
      <c r="O527" s="73">
        <v>1</v>
      </c>
      <c r="P527" s="73">
        <v>185000</v>
      </c>
      <c r="Q527" s="73">
        <v>0</v>
      </c>
      <c r="R527" s="73">
        <v>0</v>
      </c>
      <c r="S527" s="73">
        <f t="shared" si="28"/>
        <v>0</v>
      </c>
      <c r="T527" s="73">
        <f t="shared" si="28"/>
        <v>0</v>
      </c>
      <c r="U527" s="167" t="s">
        <v>7481</v>
      </c>
      <c r="W527" s="21"/>
      <c r="X527" s="21"/>
      <c r="Y527" s="21"/>
    </row>
    <row r="528" spans="1:26" x14ac:dyDescent="0.25">
      <c r="A528" s="175" t="s">
        <v>2146</v>
      </c>
      <c r="B528" s="184" t="s">
        <v>8037</v>
      </c>
      <c r="C528" s="185" t="s">
        <v>8038</v>
      </c>
      <c r="D528" s="170">
        <v>4</v>
      </c>
      <c r="E528" s="171">
        <v>719600</v>
      </c>
      <c r="F528" s="216">
        <f t="shared" si="26"/>
        <v>179900</v>
      </c>
      <c r="G528" s="224"/>
      <c r="H528" s="218" t="s">
        <v>7462</v>
      </c>
      <c r="I528" s="120" t="s">
        <v>7380</v>
      </c>
      <c r="J528" s="120" t="s">
        <v>7480</v>
      </c>
      <c r="K528" s="73">
        <v>4</v>
      </c>
      <c r="L528" s="73">
        <v>719600</v>
      </c>
      <c r="M528" s="180">
        <f t="shared" si="27"/>
        <v>1</v>
      </c>
      <c r="O528" s="73">
        <v>4</v>
      </c>
      <c r="P528" s="73">
        <v>719600</v>
      </c>
      <c r="Q528" s="73">
        <v>4</v>
      </c>
      <c r="R528" s="73">
        <v>719600</v>
      </c>
      <c r="S528" s="73">
        <f t="shared" si="28"/>
        <v>-4</v>
      </c>
      <c r="T528" s="73">
        <f t="shared" si="28"/>
        <v>-719600</v>
      </c>
      <c r="U528" s="167" t="s">
        <v>7416</v>
      </c>
      <c r="W528" s="21"/>
      <c r="X528" s="21"/>
      <c r="Y528" s="21"/>
    </row>
    <row r="529" spans="1:26" x14ac:dyDescent="0.25">
      <c r="A529" s="175" t="s">
        <v>2146</v>
      </c>
      <c r="B529" s="184" t="s">
        <v>8039</v>
      </c>
      <c r="C529" s="185" t="s">
        <v>8040</v>
      </c>
      <c r="D529" s="170">
        <v>10</v>
      </c>
      <c r="E529" s="171">
        <v>1752800</v>
      </c>
      <c r="F529" s="216">
        <f t="shared" si="26"/>
        <v>175280</v>
      </c>
      <c r="G529" s="224"/>
      <c r="H529" s="218" t="s">
        <v>7462</v>
      </c>
      <c r="I529" s="120" t="s">
        <v>7807</v>
      </c>
      <c r="J529" s="120"/>
      <c r="K529" s="73"/>
      <c r="L529" s="73"/>
      <c r="M529" s="180">
        <f t="shared" si="27"/>
        <v>0</v>
      </c>
      <c r="O529" s="73">
        <v>10</v>
      </c>
      <c r="P529" s="73">
        <v>1752800</v>
      </c>
      <c r="Q529" s="73">
        <v>10</v>
      </c>
      <c r="R529" s="73">
        <v>1752800</v>
      </c>
      <c r="S529" s="73">
        <f t="shared" si="28"/>
        <v>0</v>
      </c>
      <c r="T529" s="73">
        <f t="shared" si="28"/>
        <v>0</v>
      </c>
      <c r="U529" s="167" t="s">
        <v>7467</v>
      </c>
      <c r="W529" s="21"/>
      <c r="X529" s="21"/>
      <c r="Y529" s="21"/>
    </row>
    <row r="530" spans="1:26" x14ac:dyDescent="0.25">
      <c r="A530" s="175" t="s">
        <v>2146</v>
      </c>
      <c r="B530" s="184" t="s">
        <v>8041</v>
      </c>
      <c r="C530" s="185" t="s">
        <v>8042</v>
      </c>
      <c r="D530" s="170">
        <v>3</v>
      </c>
      <c r="E530" s="171">
        <v>495000</v>
      </c>
      <c r="F530" s="216">
        <f t="shared" si="26"/>
        <v>165000</v>
      </c>
      <c r="G530" s="224"/>
      <c r="H530" s="218" t="s">
        <v>7462</v>
      </c>
      <c r="I530" s="120" t="s">
        <v>7389</v>
      </c>
      <c r="J530" s="120"/>
      <c r="K530" s="73"/>
      <c r="L530" s="73"/>
      <c r="M530" s="180">
        <f t="shared" si="27"/>
        <v>0</v>
      </c>
      <c r="O530" s="73">
        <v>3</v>
      </c>
      <c r="P530" s="73">
        <v>495000</v>
      </c>
      <c r="Q530" s="73">
        <v>3</v>
      </c>
      <c r="R530" s="73">
        <v>495000</v>
      </c>
      <c r="S530" s="73">
        <f t="shared" si="28"/>
        <v>0</v>
      </c>
      <c r="T530" s="73">
        <f t="shared" si="28"/>
        <v>0</v>
      </c>
      <c r="U530" s="167" t="s">
        <v>7467</v>
      </c>
      <c r="W530" s="21"/>
      <c r="X530" s="21"/>
      <c r="Y530" s="21"/>
      <c r="Z530" s="21"/>
    </row>
    <row r="531" spans="1:26" x14ac:dyDescent="0.25">
      <c r="A531" s="175" t="s">
        <v>2146</v>
      </c>
      <c r="B531" s="184" t="s">
        <v>8043</v>
      </c>
      <c r="C531" s="185" t="s">
        <v>8044</v>
      </c>
      <c r="D531" s="170">
        <v>10</v>
      </c>
      <c r="E531" s="171">
        <v>1637000</v>
      </c>
      <c r="F531" s="216">
        <f t="shared" si="26"/>
        <v>163700</v>
      </c>
      <c r="G531" s="224"/>
      <c r="H531" s="218" t="s">
        <v>7462</v>
      </c>
      <c r="I531" s="120" t="s">
        <v>7379</v>
      </c>
      <c r="J531" s="120"/>
      <c r="K531" s="73"/>
      <c r="L531" s="73"/>
      <c r="M531" s="180">
        <f t="shared" si="27"/>
        <v>0</v>
      </c>
      <c r="O531" s="73">
        <v>10</v>
      </c>
      <c r="P531" s="73">
        <v>1637000</v>
      </c>
      <c r="Q531" s="73">
        <v>10</v>
      </c>
      <c r="R531" s="73">
        <v>1637000</v>
      </c>
      <c r="S531" s="73">
        <f t="shared" si="28"/>
        <v>0</v>
      </c>
      <c r="T531" s="73">
        <f t="shared" si="28"/>
        <v>0</v>
      </c>
      <c r="U531" s="167" t="s">
        <v>7467</v>
      </c>
      <c r="W531" s="21"/>
      <c r="X531" s="21"/>
      <c r="Y531" s="21"/>
    </row>
    <row r="532" spans="1:26" x14ac:dyDescent="0.25">
      <c r="A532" s="175" t="s">
        <v>2146</v>
      </c>
      <c r="B532" s="184" t="s">
        <v>8045</v>
      </c>
      <c r="C532" s="185" t="s">
        <v>8046</v>
      </c>
      <c r="D532" s="170">
        <v>175</v>
      </c>
      <c r="E532" s="171">
        <v>28089862</v>
      </c>
      <c r="F532" s="216">
        <f t="shared" si="26"/>
        <v>160513.49714285714</v>
      </c>
      <c r="G532" s="224"/>
      <c r="H532" s="218" t="s">
        <v>7462</v>
      </c>
      <c r="I532" s="120" t="s">
        <v>7379</v>
      </c>
      <c r="J532" s="120"/>
      <c r="K532" s="73">
        <v>0</v>
      </c>
      <c r="L532" s="73">
        <v>0</v>
      </c>
      <c r="M532" s="180">
        <f t="shared" si="27"/>
        <v>0</v>
      </c>
      <c r="O532" s="73">
        <v>175</v>
      </c>
      <c r="P532" s="73">
        <v>28089862</v>
      </c>
      <c r="Q532" s="73">
        <v>175</v>
      </c>
      <c r="R532" s="73">
        <v>28089862</v>
      </c>
      <c r="S532" s="73">
        <f t="shared" si="28"/>
        <v>0</v>
      </c>
      <c r="T532" s="73">
        <f t="shared" si="28"/>
        <v>0</v>
      </c>
      <c r="U532" s="167" t="s">
        <v>7467</v>
      </c>
      <c r="W532" s="21"/>
      <c r="X532" s="21"/>
      <c r="Y532" s="21"/>
      <c r="Z532" s="21"/>
    </row>
    <row r="533" spans="1:26" x14ac:dyDescent="0.25">
      <c r="A533" s="175" t="s">
        <v>2146</v>
      </c>
      <c r="B533" s="184" t="s">
        <v>576</v>
      </c>
      <c r="C533" s="185" t="s">
        <v>577</v>
      </c>
      <c r="D533" s="170">
        <v>1</v>
      </c>
      <c r="E533" s="171">
        <v>157700</v>
      </c>
      <c r="F533" s="216">
        <f t="shared" si="26"/>
        <v>157700</v>
      </c>
      <c r="G533" s="224"/>
      <c r="H533" s="218" t="s">
        <v>7462</v>
      </c>
      <c r="I533" s="120" t="s">
        <v>7377</v>
      </c>
      <c r="J533" s="120" t="s">
        <v>7480</v>
      </c>
      <c r="K533" s="73">
        <v>1</v>
      </c>
      <c r="L533" s="73">
        <v>157700</v>
      </c>
      <c r="M533" s="180">
        <f t="shared" si="27"/>
        <v>1</v>
      </c>
      <c r="O533" s="73">
        <v>1</v>
      </c>
      <c r="P533" s="73">
        <v>157700</v>
      </c>
      <c r="Q533" s="73">
        <v>0</v>
      </c>
      <c r="R533" s="73">
        <v>0</v>
      </c>
      <c r="S533" s="73">
        <f t="shared" si="28"/>
        <v>0</v>
      </c>
      <c r="T533" s="73">
        <f t="shared" si="28"/>
        <v>0</v>
      </c>
      <c r="U533" s="167" t="s">
        <v>7481</v>
      </c>
      <c r="W533" s="21"/>
      <c r="X533" s="21"/>
      <c r="Y533" s="21"/>
    </row>
    <row r="534" spans="1:26" x14ac:dyDescent="0.25">
      <c r="A534" s="175" t="s">
        <v>2146</v>
      </c>
      <c r="B534" s="184" t="s">
        <v>8047</v>
      </c>
      <c r="C534" s="185" t="s">
        <v>8048</v>
      </c>
      <c r="D534" s="170">
        <v>1</v>
      </c>
      <c r="E534" s="171">
        <v>156000</v>
      </c>
      <c r="F534" s="216">
        <f t="shared" si="26"/>
        <v>156000</v>
      </c>
      <c r="G534" s="224"/>
      <c r="H534" s="218" t="s">
        <v>7462</v>
      </c>
      <c r="I534" s="120" t="s">
        <v>7380</v>
      </c>
      <c r="J534" s="120" t="s">
        <v>7480</v>
      </c>
      <c r="K534" s="73">
        <v>1</v>
      </c>
      <c r="L534" s="73">
        <v>156000</v>
      </c>
      <c r="M534" s="180">
        <f t="shared" si="27"/>
        <v>1</v>
      </c>
      <c r="O534" s="73">
        <v>1</v>
      </c>
      <c r="P534" s="73">
        <v>156000</v>
      </c>
      <c r="Q534" s="73">
        <v>0</v>
      </c>
      <c r="R534" s="73">
        <v>0</v>
      </c>
      <c r="S534" s="73">
        <f t="shared" si="28"/>
        <v>0</v>
      </c>
      <c r="T534" s="73">
        <f t="shared" si="28"/>
        <v>0</v>
      </c>
      <c r="U534" s="167" t="s">
        <v>7481</v>
      </c>
      <c r="W534" s="21"/>
      <c r="X534" s="21"/>
      <c r="Y534" s="21"/>
    </row>
    <row r="535" spans="1:26" x14ac:dyDescent="0.25">
      <c r="A535" s="175" t="s">
        <v>2146</v>
      </c>
      <c r="B535" s="184" t="s">
        <v>1220</v>
      </c>
      <c r="C535" s="185" t="s">
        <v>1221</v>
      </c>
      <c r="D535" s="170">
        <v>125</v>
      </c>
      <c r="E535" s="171">
        <v>19400000</v>
      </c>
      <c r="F535" s="216">
        <f t="shared" si="26"/>
        <v>155200</v>
      </c>
      <c r="G535" s="224"/>
      <c r="H535" s="218" t="s">
        <v>7462</v>
      </c>
      <c r="I535" s="120" t="s">
        <v>7379</v>
      </c>
      <c r="J535" s="120"/>
      <c r="K535" s="73">
        <v>0</v>
      </c>
      <c r="L535" s="73">
        <v>0</v>
      </c>
      <c r="M535" s="180">
        <f t="shared" si="27"/>
        <v>0</v>
      </c>
      <c r="O535" s="73">
        <v>125</v>
      </c>
      <c r="P535" s="73">
        <v>19400000</v>
      </c>
      <c r="Q535" s="73">
        <v>60</v>
      </c>
      <c r="R535" s="73">
        <v>9312000</v>
      </c>
      <c r="S535" s="73">
        <f t="shared" si="28"/>
        <v>65</v>
      </c>
      <c r="T535" s="73">
        <f t="shared" si="28"/>
        <v>10088000</v>
      </c>
      <c r="U535" s="167" t="s">
        <v>7467</v>
      </c>
      <c r="W535" s="21"/>
      <c r="X535" s="21"/>
      <c r="Y535" s="21"/>
      <c r="Z535" s="21">
        <f>+S535-V535</f>
        <v>65</v>
      </c>
    </row>
    <row r="536" spans="1:26" x14ac:dyDescent="0.25">
      <c r="A536" s="175" t="s">
        <v>2146</v>
      </c>
      <c r="B536" s="184" t="s">
        <v>8049</v>
      </c>
      <c r="C536" s="185" t="s">
        <v>8050</v>
      </c>
      <c r="D536" s="170">
        <v>10</v>
      </c>
      <c r="E536" s="171">
        <v>1528637</v>
      </c>
      <c r="F536" s="216">
        <f t="shared" si="26"/>
        <v>152863.70000000001</v>
      </c>
      <c r="G536" s="224"/>
      <c r="H536" s="218" t="s">
        <v>7462</v>
      </c>
      <c r="I536" s="120" t="s">
        <v>7377</v>
      </c>
      <c r="J536" s="120"/>
      <c r="K536" s="73"/>
      <c r="L536" s="73"/>
      <c r="M536" s="180">
        <f t="shared" si="27"/>
        <v>0</v>
      </c>
      <c r="O536" s="73">
        <v>10</v>
      </c>
      <c r="P536" s="73">
        <v>1528637</v>
      </c>
      <c r="Q536" s="73">
        <v>10</v>
      </c>
      <c r="R536" s="73">
        <v>1528637</v>
      </c>
      <c r="S536" s="73">
        <f t="shared" si="28"/>
        <v>0</v>
      </c>
      <c r="T536" s="73">
        <f t="shared" si="28"/>
        <v>0</v>
      </c>
      <c r="U536" s="167" t="s">
        <v>7467</v>
      </c>
      <c r="W536" s="21"/>
      <c r="X536" s="21"/>
      <c r="Y536" s="21"/>
    </row>
    <row r="537" spans="1:26" x14ac:dyDescent="0.25">
      <c r="A537" s="175" t="s">
        <v>2146</v>
      </c>
      <c r="B537" s="184" t="s">
        <v>728</v>
      </c>
      <c r="C537" s="185" t="s">
        <v>729</v>
      </c>
      <c r="D537" s="170">
        <v>1857</v>
      </c>
      <c r="E537" s="171">
        <v>281242650</v>
      </c>
      <c r="F537" s="216">
        <f t="shared" si="26"/>
        <v>151450</v>
      </c>
      <c r="G537" s="224"/>
      <c r="H537" s="218" t="s">
        <v>7462</v>
      </c>
      <c r="I537" s="120" t="s">
        <v>7379</v>
      </c>
      <c r="J537" s="120"/>
      <c r="K537" s="73">
        <v>0</v>
      </c>
      <c r="L537" s="73">
        <v>0</v>
      </c>
      <c r="M537" s="180">
        <f t="shared" si="27"/>
        <v>0</v>
      </c>
      <c r="O537" s="73">
        <v>1857</v>
      </c>
      <c r="P537" s="73">
        <v>281242650</v>
      </c>
      <c r="Q537" s="73">
        <v>0</v>
      </c>
      <c r="R537" s="73">
        <v>0</v>
      </c>
      <c r="S537" s="73">
        <f t="shared" si="28"/>
        <v>1857</v>
      </c>
      <c r="T537" s="73">
        <f t="shared" si="28"/>
        <v>281242650</v>
      </c>
      <c r="U537" s="167" t="s">
        <v>7958</v>
      </c>
      <c r="W537" s="21"/>
      <c r="X537" s="21"/>
      <c r="Y537" s="21"/>
      <c r="Z537" s="21">
        <f>+S537-V537</f>
        <v>1857</v>
      </c>
    </row>
    <row r="538" spans="1:26" x14ac:dyDescent="0.25">
      <c r="A538" s="175" t="s">
        <v>2146</v>
      </c>
      <c r="B538" s="184" t="s">
        <v>426</v>
      </c>
      <c r="C538" s="185" t="s">
        <v>427</v>
      </c>
      <c r="D538" s="170">
        <v>66</v>
      </c>
      <c r="E538" s="171">
        <v>9900000</v>
      </c>
      <c r="F538" s="216">
        <f t="shared" si="26"/>
        <v>150000</v>
      </c>
      <c r="G538" s="224"/>
      <c r="H538" s="218" t="s">
        <v>7462</v>
      </c>
      <c r="I538" s="179" t="s">
        <v>7381</v>
      </c>
      <c r="J538" s="120" t="s">
        <v>7480</v>
      </c>
      <c r="K538" s="73">
        <v>66</v>
      </c>
      <c r="L538" s="73">
        <v>9900000</v>
      </c>
      <c r="M538" s="180">
        <f t="shared" si="27"/>
        <v>1</v>
      </c>
      <c r="O538" s="73">
        <v>66</v>
      </c>
      <c r="P538" s="73">
        <v>9900000</v>
      </c>
      <c r="Q538" s="73">
        <v>0</v>
      </c>
      <c r="R538" s="73">
        <v>0</v>
      </c>
      <c r="S538" s="73">
        <f t="shared" si="28"/>
        <v>0</v>
      </c>
      <c r="T538" s="73">
        <f t="shared" si="28"/>
        <v>0</v>
      </c>
      <c r="U538" s="167" t="s">
        <v>7481</v>
      </c>
      <c r="W538" s="21"/>
      <c r="X538" s="21"/>
      <c r="Y538" s="21"/>
    </row>
    <row r="539" spans="1:26" x14ac:dyDescent="0.25">
      <c r="A539" s="175" t="s">
        <v>2146</v>
      </c>
      <c r="B539" s="184" t="s">
        <v>1540</v>
      </c>
      <c r="C539" s="185" t="s">
        <v>1541</v>
      </c>
      <c r="D539" s="170">
        <v>50</v>
      </c>
      <c r="E539" s="171">
        <v>7300000</v>
      </c>
      <c r="F539" s="216">
        <f t="shared" si="26"/>
        <v>146000</v>
      </c>
      <c r="G539" s="224"/>
      <c r="H539" s="218" t="s">
        <v>7462</v>
      </c>
      <c r="I539" s="120" t="s">
        <v>7379</v>
      </c>
      <c r="J539" s="120"/>
      <c r="K539" s="73">
        <v>0</v>
      </c>
      <c r="L539" s="73">
        <v>0</v>
      </c>
      <c r="M539" s="180">
        <f t="shared" si="27"/>
        <v>0</v>
      </c>
      <c r="O539" s="73">
        <v>50</v>
      </c>
      <c r="P539" s="73">
        <v>7300000</v>
      </c>
      <c r="Q539" s="73">
        <v>0</v>
      </c>
      <c r="R539" s="73">
        <v>0</v>
      </c>
      <c r="S539" s="73">
        <f t="shared" si="28"/>
        <v>50</v>
      </c>
      <c r="T539" s="73">
        <f t="shared" si="28"/>
        <v>7300000</v>
      </c>
      <c r="U539" s="167" t="s">
        <v>7958</v>
      </c>
      <c r="W539" s="21"/>
      <c r="X539" s="21"/>
      <c r="Y539" s="21"/>
      <c r="Z539" s="21">
        <f>+S539-V539</f>
        <v>50</v>
      </c>
    </row>
    <row r="540" spans="1:26" x14ac:dyDescent="0.25">
      <c r="A540" s="175" t="s">
        <v>2146</v>
      </c>
      <c r="B540" s="184" t="s">
        <v>8051</v>
      </c>
      <c r="C540" s="185" t="s">
        <v>8052</v>
      </c>
      <c r="D540" s="170">
        <v>4</v>
      </c>
      <c r="E540" s="171">
        <v>580000</v>
      </c>
      <c r="F540" s="216">
        <f t="shared" si="26"/>
        <v>145000</v>
      </c>
      <c r="G540" s="224"/>
      <c r="H540" s="218" t="s">
        <v>7462</v>
      </c>
      <c r="I540" s="120" t="s">
        <v>7377</v>
      </c>
      <c r="J540" s="120" t="s">
        <v>7480</v>
      </c>
      <c r="K540" s="73">
        <v>4</v>
      </c>
      <c r="L540" s="73">
        <v>580000</v>
      </c>
      <c r="M540" s="180">
        <f t="shared" si="27"/>
        <v>1</v>
      </c>
      <c r="O540" s="73">
        <v>4</v>
      </c>
      <c r="P540" s="73">
        <v>580000</v>
      </c>
      <c r="Q540" s="73">
        <v>4</v>
      </c>
      <c r="R540" s="73">
        <v>580000</v>
      </c>
      <c r="S540" s="73">
        <f t="shared" si="28"/>
        <v>-4</v>
      </c>
      <c r="T540" s="73">
        <f t="shared" si="28"/>
        <v>-580000</v>
      </c>
      <c r="U540" s="167" t="s">
        <v>7416</v>
      </c>
      <c r="W540" s="21"/>
      <c r="X540" s="21"/>
      <c r="Y540" s="21"/>
    </row>
    <row r="541" spans="1:26" x14ac:dyDescent="0.25">
      <c r="A541" s="175" t="s">
        <v>2146</v>
      </c>
      <c r="B541" s="184" t="s">
        <v>1292</v>
      </c>
      <c r="C541" s="185" t="s">
        <v>1293</v>
      </c>
      <c r="D541" s="170">
        <v>5</v>
      </c>
      <c r="E541" s="171">
        <v>702321</v>
      </c>
      <c r="F541" s="216">
        <f t="shared" si="26"/>
        <v>140464.20000000001</v>
      </c>
      <c r="G541" s="224"/>
      <c r="H541" s="218" t="s">
        <v>7462</v>
      </c>
      <c r="I541" s="179" t="s">
        <v>7381</v>
      </c>
      <c r="J541" s="120" t="s">
        <v>7480</v>
      </c>
      <c r="K541" s="73">
        <v>5</v>
      </c>
      <c r="L541" s="73">
        <v>702321</v>
      </c>
      <c r="M541" s="180">
        <f t="shared" si="27"/>
        <v>1</v>
      </c>
      <c r="O541" s="73">
        <v>5</v>
      </c>
      <c r="P541" s="73">
        <v>702321</v>
      </c>
      <c r="Q541" s="73">
        <v>0</v>
      </c>
      <c r="R541" s="73">
        <v>0</v>
      </c>
      <c r="S541" s="73">
        <f t="shared" si="28"/>
        <v>0</v>
      </c>
      <c r="T541" s="73">
        <f t="shared" si="28"/>
        <v>0</v>
      </c>
      <c r="U541" s="167" t="s">
        <v>7481</v>
      </c>
      <c r="W541" s="21"/>
      <c r="X541" s="21"/>
      <c r="Y541" s="21"/>
    </row>
    <row r="542" spans="1:26" x14ac:dyDescent="0.25">
      <c r="A542" s="175" t="s">
        <v>2146</v>
      </c>
      <c r="B542" s="184" t="s">
        <v>8053</v>
      </c>
      <c r="C542" s="185" t="s">
        <v>8054</v>
      </c>
      <c r="D542" s="170">
        <v>3</v>
      </c>
      <c r="E542" s="171">
        <v>418387</v>
      </c>
      <c r="F542" s="216">
        <f t="shared" si="26"/>
        <v>139462.33333333334</v>
      </c>
      <c r="G542" s="224"/>
      <c r="H542" s="218" t="s">
        <v>7462</v>
      </c>
      <c r="I542" s="120" t="s">
        <v>7377</v>
      </c>
      <c r="J542" s="120" t="s">
        <v>7480</v>
      </c>
      <c r="K542" s="73">
        <v>3</v>
      </c>
      <c r="L542" s="73">
        <v>418387</v>
      </c>
      <c r="M542" s="180">
        <f t="shared" si="27"/>
        <v>1</v>
      </c>
      <c r="O542" s="73">
        <v>3</v>
      </c>
      <c r="P542" s="73">
        <v>418387</v>
      </c>
      <c r="Q542" s="73">
        <v>3</v>
      </c>
      <c r="R542" s="73">
        <v>418387</v>
      </c>
      <c r="S542" s="73">
        <f t="shared" si="28"/>
        <v>-3</v>
      </c>
      <c r="T542" s="73">
        <f t="shared" si="28"/>
        <v>-418387</v>
      </c>
      <c r="U542" s="167" t="s">
        <v>7416</v>
      </c>
      <c r="W542" s="21"/>
      <c r="X542" s="21"/>
      <c r="Y542" s="21"/>
    </row>
    <row r="543" spans="1:26" x14ac:dyDescent="0.25">
      <c r="A543" s="175" t="s">
        <v>2146</v>
      </c>
      <c r="B543" s="184" t="s">
        <v>8055</v>
      </c>
      <c r="C543" s="185" t="s">
        <v>8056</v>
      </c>
      <c r="D543" s="170">
        <v>24</v>
      </c>
      <c r="E543" s="171">
        <v>3338159</v>
      </c>
      <c r="F543" s="216">
        <f t="shared" si="26"/>
        <v>139089.95833333334</v>
      </c>
      <c r="G543" s="224"/>
      <c r="H543" s="218" t="s">
        <v>7462</v>
      </c>
      <c r="I543" s="120" t="s">
        <v>7377</v>
      </c>
      <c r="J543" s="120"/>
      <c r="K543" s="73">
        <v>0</v>
      </c>
      <c r="L543" s="73">
        <v>0</v>
      </c>
      <c r="M543" s="180">
        <f t="shared" si="27"/>
        <v>0</v>
      </c>
      <c r="O543" s="73">
        <v>24</v>
      </c>
      <c r="P543" s="73">
        <v>3338159</v>
      </c>
      <c r="Q543" s="73">
        <v>24</v>
      </c>
      <c r="R543" s="73">
        <v>3338159</v>
      </c>
      <c r="S543" s="73">
        <f t="shared" si="28"/>
        <v>0</v>
      </c>
      <c r="T543" s="73">
        <f t="shared" si="28"/>
        <v>0</v>
      </c>
      <c r="U543" s="167" t="s">
        <v>7467</v>
      </c>
      <c r="W543" s="21"/>
      <c r="X543" s="21"/>
      <c r="Y543" s="21"/>
    </row>
    <row r="544" spans="1:26" x14ac:dyDescent="0.25">
      <c r="A544" s="175" t="s">
        <v>2146</v>
      </c>
      <c r="B544" s="184" t="s">
        <v>8057</v>
      </c>
      <c r="C544" s="185" t="s">
        <v>8058</v>
      </c>
      <c r="D544" s="170">
        <v>2</v>
      </c>
      <c r="E544" s="171">
        <v>275156</v>
      </c>
      <c r="F544" s="216">
        <f t="shared" si="26"/>
        <v>137578</v>
      </c>
      <c r="G544" s="224"/>
      <c r="H544" s="218" t="s">
        <v>7462</v>
      </c>
      <c r="I544" s="120" t="s">
        <v>7377</v>
      </c>
      <c r="J544" s="120" t="s">
        <v>7480</v>
      </c>
      <c r="K544" s="73">
        <v>2</v>
      </c>
      <c r="L544" s="73">
        <v>275156</v>
      </c>
      <c r="M544" s="180">
        <f t="shared" si="27"/>
        <v>1</v>
      </c>
      <c r="O544" s="73">
        <v>2</v>
      </c>
      <c r="P544" s="73">
        <v>275156</v>
      </c>
      <c r="Q544" s="73">
        <v>2</v>
      </c>
      <c r="R544" s="73">
        <v>275156</v>
      </c>
      <c r="S544" s="73">
        <f t="shared" si="28"/>
        <v>-2</v>
      </c>
      <c r="T544" s="73">
        <f t="shared" si="28"/>
        <v>-275156</v>
      </c>
      <c r="U544" s="167" t="s">
        <v>7416</v>
      </c>
      <c r="W544" s="21"/>
      <c r="X544" s="21"/>
      <c r="Y544" s="21"/>
    </row>
    <row r="545" spans="1:26" x14ac:dyDescent="0.25">
      <c r="A545" s="175" t="s">
        <v>2146</v>
      </c>
      <c r="B545" s="184" t="s">
        <v>276</v>
      </c>
      <c r="C545" s="185" t="s">
        <v>277</v>
      </c>
      <c r="D545" s="170">
        <v>266</v>
      </c>
      <c r="E545" s="171">
        <v>35656385</v>
      </c>
      <c r="F545" s="216">
        <f t="shared" si="26"/>
        <v>134046.56015037594</v>
      </c>
      <c r="G545" s="224"/>
      <c r="H545" s="218" t="s">
        <v>7462</v>
      </c>
      <c r="I545" s="120" t="s">
        <v>7380</v>
      </c>
      <c r="J545" s="120" t="s">
        <v>7480</v>
      </c>
      <c r="K545" s="73">
        <v>266</v>
      </c>
      <c r="L545" s="73">
        <v>35656385</v>
      </c>
      <c r="M545" s="180">
        <f t="shared" si="27"/>
        <v>1</v>
      </c>
      <c r="O545" s="73">
        <v>266</v>
      </c>
      <c r="P545" s="73">
        <v>35656385</v>
      </c>
      <c r="Q545" s="73">
        <v>0</v>
      </c>
      <c r="R545" s="73">
        <v>0</v>
      </c>
      <c r="S545" s="73">
        <f t="shared" si="28"/>
        <v>0</v>
      </c>
      <c r="T545" s="73">
        <f t="shared" si="28"/>
        <v>0</v>
      </c>
      <c r="U545" s="167" t="s">
        <v>7481</v>
      </c>
      <c r="W545" s="21"/>
      <c r="X545" s="21"/>
      <c r="Y545" s="21"/>
    </row>
    <row r="546" spans="1:26" x14ac:dyDescent="0.25">
      <c r="A546" s="175" t="s">
        <v>2146</v>
      </c>
      <c r="B546" s="184" t="s">
        <v>8059</v>
      </c>
      <c r="C546" s="185" t="s">
        <v>8060</v>
      </c>
      <c r="D546" s="170">
        <v>1</v>
      </c>
      <c r="E546" s="171">
        <v>133500</v>
      </c>
      <c r="F546" s="216">
        <f t="shared" si="26"/>
        <v>133500</v>
      </c>
      <c r="G546" s="224"/>
      <c r="H546" s="218" t="s">
        <v>7462</v>
      </c>
      <c r="I546" s="174" t="s">
        <v>7470</v>
      </c>
      <c r="J546" s="120" t="s">
        <v>7471</v>
      </c>
      <c r="K546" s="73">
        <v>0</v>
      </c>
      <c r="L546" s="73">
        <v>0</v>
      </c>
      <c r="M546" s="180">
        <f t="shared" si="27"/>
        <v>0</v>
      </c>
      <c r="O546" s="73">
        <v>1</v>
      </c>
      <c r="P546" s="73">
        <v>133500</v>
      </c>
      <c r="Q546" s="73">
        <v>1</v>
      </c>
      <c r="R546" s="73">
        <v>133500</v>
      </c>
      <c r="S546" s="73">
        <f t="shared" si="28"/>
        <v>0</v>
      </c>
      <c r="T546" s="73">
        <f t="shared" si="28"/>
        <v>0</v>
      </c>
      <c r="U546" s="167" t="s">
        <v>7467</v>
      </c>
      <c r="W546" s="21"/>
      <c r="X546" s="21"/>
      <c r="Y546" s="21"/>
    </row>
    <row r="547" spans="1:26" x14ac:dyDescent="0.25">
      <c r="A547" s="175" t="s">
        <v>2146</v>
      </c>
      <c r="B547" s="184" t="s">
        <v>1524</v>
      </c>
      <c r="C547" s="185" t="s">
        <v>1525</v>
      </c>
      <c r="D547" s="170">
        <v>1120</v>
      </c>
      <c r="E547" s="171">
        <v>140297918</v>
      </c>
      <c r="F547" s="216">
        <f t="shared" si="26"/>
        <v>125265.99821428572</v>
      </c>
      <c r="G547" s="224"/>
      <c r="H547" s="218" t="s">
        <v>7462</v>
      </c>
      <c r="I547" s="120" t="s">
        <v>7379</v>
      </c>
      <c r="J547" s="120"/>
      <c r="K547" s="73">
        <v>0</v>
      </c>
      <c r="L547" s="73">
        <v>0</v>
      </c>
      <c r="M547" s="180">
        <f t="shared" si="27"/>
        <v>0</v>
      </c>
      <c r="O547" s="73">
        <v>1120</v>
      </c>
      <c r="P547" s="73">
        <v>140297918</v>
      </c>
      <c r="Q547" s="73">
        <v>0</v>
      </c>
      <c r="R547" s="73">
        <v>0</v>
      </c>
      <c r="S547" s="73">
        <f t="shared" si="28"/>
        <v>1120</v>
      </c>
      <c r="T547" s="73">
        <f t="shared" si="28"/>
        <v>140297918</v>
      </c>
      <c r="U547" s="167" t="s">
        <v>7958</v>
      </c>
      <c r="W547" s="21"/>
      <c r="X547" s="21"/>
      <c r="Y547" s="21"/>
      <c r="Z547" s="21">
        <f>+S547-V547</f>
        <v>1120</v>
      </c>
    </row>
    <row r="548" spans="1:26" x14ac:dyDescent="0.25">
      <c r="A548" s="175" t="s">
        <v>2146</v>
      </c>
      <c r="B548" s="184" t="s">
        <v>1456</v>
      </c>
      <c r="C548" s="185" t="s">
        <v>1457</v>
      </c>
      <c r="D548" s="170">
        <v>25</v>
      </c>
      <c r="E548" s="171">
        <v>3125000</v>
      </c>
      <c r="F548" s="216">
        <f t="shared" si="26"/>
        <v>125000</v>
      </c>
      <c r="G548" s="224"/>
      <c r="H548" s="218" t="s">
        <v>7462</v>
      </c>
      <c r="I548" s="179" t="s">
        <v>7381</v>
      </c>
      <c r="J548" s="120" t="s">
        <v>7480</v>
      </c>
      <c r="K548" s="73">
        <v>25</v>
      </c>
      <c r="L548" s="73">
        <v>3125000</v>
      </c>
      <c r="M548" s="180">
        <f t="shared" si="27"/>
        <v>1</v>
      </c>
      <c r="O548" s="73">
        <v>25</v>
      </c>
      <c r="P548" s="73">
        <v>3125000</v>
      </c>
      <c r="Q548" s="73">
        <v>0</v>
      </c>
      <c r="R548" s="73">
        <v>0</v>
      </c>
      <c r="S548" s="73">
        <f t="shared" si="28"/>
        <v>0</v>
      </c>
      <c r="T548" s="73">
        <f t="shared" si="28"/>
        <v>0</v>
      </c>
      <c r="U548" s="167" t="s">
        <v>7481</v>
      </c>
      <c r="W548" s="21"/>
      <c r="X548" s="21"/>
      <c r="Y548" s="21"/>
    </row>
    <row r="549" spans="1:26" x14ac:dyDescent="0.25">
      <c r="A549" s="175" t="s">
        <v>2146</v>
      </c>
      <c r="B549" s="184" t="s">
        <v>1312</v>
      </c>
      <c r="C549" s="185" t="s">
        <v>1313</v>
      </c>
      <c r="D549" s="170">
        <v>185</v>
      </c>
      <c r="E549" s="171">
        <v>22508983</v>
      </c>
      <c r="F549" s="216">
        <f t="shared" si="26"/>
        <v>121670.17837837838</v>
      </c>
      <c r="G549" s="224"/>
      <c r="H549" s="218" t="s">
        <v>7462</v>
      </c>
      <c r="I549" s="120" t="s">
        <v>7379</v>
      </c>
      <c r="J549" s="120"/>
      <c r="K549" s="73">
        <v>0</v>
      </c>
      <c r="L549" s="73">
        <v>0</v>
      </c>
      <c r="M549" s="180">
        <f t="shared" si="27"/>
        <v>0</v>
      </c>
      <c r="O549" s="73">
        <v>185</v>
      </c>
      <c r="P549" s="73">
        <v>22508983</v>
      </c>
      <c r="Q549" s="73">
        <v>18</v>
      </c>
      <c r="R549" s="73">
        <v>2190063.2108108108</v>
      </c>
      <c r="S549" s="73">
        <f t="shared" si="28"/>
        <v>167</v>
      </c>
      <c r="T549" s="73">
        <f t="shared" si="28"/>
        <v>20318919.78918919</v>
      </c>
      <c r="U549" s="167" t="s">
        <v>7467</v>
      </c>
      <c r="W549" s="21"/>
      <c r="X549" s="21"/>
      <c r="Y549" s="21"/>
      <c r="Z549" s="21">
        <f t="shared" ref="Z549:Z550" si="29">+S549-V549</f>
        <v>167</v>
      </c>
    </row>
    <row r="550" spans="1:26" x14ac:dyDescent="0.25">
      <c r="A550" s="175" t="s">
        <v>2146</v>
      </c>
      <c r="B550" s="184" t="s">
        <v>1546</v>
      </c>
      <c r="C550" s="185" t="s">
        <v>1547</v>
      </c>
      <c r="D550" s="170">
        <v>625</v>
      </c>
      <c r="E550" s="171">
        <v>76006736</v>
      </c>
      <c r="F550" s="216">
        <f t="shared" si="26"/>
        <v>121610.7776</v>
      </c>
      <c r="G550" s="224"/>
      <c r="H550" s="218" t="s">
        <v>7462</v>
      </c>
      <c r="I550" s="120" t="s">
        <v>7379</v>
      </c>
      <c r="J550" s="120"/>
      <c r="K550" s="73">
        <v>0</v>
      </c>
      <c r="L550" s="73">
        <v>0</v>
      </c>
      <c r="M550" s="180">
        <f t="shared" si="27"/>
        <v>0</v>
      </c>
      <c r="O550" s="73">
        <v>625</v>
      </c>
      <c r="P550" s="73">
        <v>76006736</v>
      </c>
      <c r="Q550" s="73">
        <v>325</v>
      </c>
      <c r="R550" s="73">
        <v>39523502.719999999</v>
      </c>
      <c r="S550" s="73">
        <f t="shared" si="28"/>
        <v>300</v>
      </c>
      <c r="T550" s="73">
        <f t="shared" si="28"/>
        <v>36483233.280000001</v>
      </c>
      <c r="U550" s="167" t="s">
        <v>7467</v>
      </c>
      <c r="W550" s="21"/>
      <c r="X550" s="21"/>
      <c r="Y550" s="21"/>
      <c r="Z550" s="21">
        <f t="shared" si="29"/>
        <v>300</v>
      </c>
    </row>
    <row r="551" spans="1:26" x14ac:dyDescent="0.25">
      <c r="A551" s="175" t="s">
        <v>2146</v>
      </c>
      <c r="B551" s="184" t="s">
        <v>96</v>
      </c>
      <c r="C551" s="185" t="s">
        <v>97</v>
      </c>
      <c r="D551" s="170">
        <v>45</v>
      </c>
      <c r="E551" s="171">
        <v>5433030</v>
      </c>
      <c r="F551" s="216">
        <f t="shared" si="26"/>
        <v>120734</v>
      </c>
      <c r="G551" s="224"/>
      <c r="H551" s="218" t="s">
        <v>7462</v>
      </c>
      <c r="I551" s="120" t="s">
        <v>7380</v>
      </c>
      <c r="J551" s="120" t="s">
        <v>7480</v>
      </c>
      <c r="K551" s="73">
        <v>45</v>
      </c>
      <c r="L551" s="73">
        <v>5433030</v>
      </c>
      <c r="M551" s="180">
        <f t="shared" si="27"/>
        <v>1</v>
      </c>
      <c r="O551" s="73">
        <v>45</v>
      </c>
      <c r="P551" s="73">
        <v>5433030</v>
      </c>
      <c r="Q551" s="73">
        <v>0</v>
      </c>
      <c r="R551" s="73">
        <v>0</v>
      </c>
      <c r="S551" s="73">
        <f t="shared" si="28"/>
        <v>0</v>
      </c>
      <c r="T551" s="73">
        <f t="shared" si="28"/>
        <v>0</v>
      </c>
      <c r="U551" s="167" t="s">
        <v>7481</v>
      </c>
      <c r="W551" s="21"/>
      <c r="X551" s="21"/>
      <c r="Y551" s="21"/>
    </row>
    <row r="552" spans="1:26" x14ac:dyDescent="0.25">
      <c r="A552" s="175" t="s">
        <v>2146</v>
      </c>
      <c r="B552" s="184" t="s">
        <v>1398</v>
      </c>
      <c r="C552" s="185" t="s">
        <v>1399</v>
      </c>
      <c r="D552" s="170">
        <v>925</v>
      </c>
      <c r="E552" s="171">
        <v>109570875</v>
      </c>
      <c r="F552" s="216">
        <f t="shared" si="26"/>
        <v>118455</v>
      </c>
      <c r="G552" s="224"/>
      <c r="H552" s="218" t="s">
        <v>7462</v>
      </c>
      <c r="I552" s="120" t="s">
        <v>7379</v>
      </c>
      <c r="J552" s="120"/>
      <c r="K552" s="73">
        <v>0</v>
      </c>
      <c r="L552" s="73">
        <v>0</v>
      </c>
      <c r="M552" s="180">
        <f t="shared" si="27"/>
        <v>0</v>
      </c>
      <c r="O552" s="73">
        <v>925</v>
      </c>
      <c r="P552" s="73">
        <v>109570875</v>
      </c>
      <c r="Q552" s="73">
        <v>175</v>
      </c>
      <c r="R552" s="73">
        <v>20729625</v>
      </c>
      <c r="S552" s="73">
        <f t="shared" si="28"/>
        <v>750</v>
      </c>
      <c r="T552" s="73">
        <f t="shared" si="28"/>
        <v>88841250</v>
      </c>
      <c r="U552" s="167" t="s">
        <v>7467</v>
      </c>
      <c r="W552" s="21"/>
      <c r="X552" s="21"/>
      <c r="Y552" s="21"/>
      <c r="Z552" s="21">
        <f>+S552-V552</f>
        <v>750</v>
      </c>
    </row>
    <row r="553" spans="1:26" x14ac:dyDescent="0.25">
      <c r="A553" s="175" t="s">
        <v>2146</v>
      </c>
      <c r="B553" s="184" t="s">
        <v>1212</v>
      </c>
      <c r="C553" s="185" t="s">
        <v>1213</v>
      </c>
      <c r="D553" s="170">
        <v>4</v>
      </c>
      <c r="E553" s="171">
        <v>465696</v>
      </c>
      <c r="F553" s="216">
        <f t="shared" si="26"/>
        <v>116424</v>
      </c>
      <c r="G553" s="224"/>
      <c r="H553" s="218" t="s">
        <v>7462</v>
      </c>
      <c r="I553" s="120" t="s">
        <v>7380</v>
      </c>
      <c r="J553" s="120" t="s">
        <v>7480</v>
      </c>
      <c r="K553" s="73">
        <v>4</v>
      </c>
      <c r="L553" s="73">
        <v>465696</v>
      </c>
      <c r="M553" s="180">
        <f t="shared" si="27"/>
        <v>1</v>
      </c>
      <c r="O553" s="73">
        <v>4</v>
      </c>
      <c r="P553" s="73">
        <v>465696</v>
      </c>
      <c r="Q553" s="73">
        <v>0</v>
      </c>
      <c r="R553" s="73">
        <v>0</v>
      </c>
      <c r="S553" s="73">
        <f t="shared" si="28"/>
        <v>0</v>
      </c>
      <c r="T553" s="73">
        <f t="shared" si="28"/>
        <v>0</v>
      </c>
      <c r="U553" s="167" t="s">
        <v>7481</v>
      </c>
      <c r="W553" s="21"/>
      <c r="X553" s="21"/>
      <c r="Y553" s="21"/>
    </row>
    <row r="554" spans="1:26" x14ac:dyDescent="0.25">
      <c r="A554" s="175" t="s">
        <v>2146</v>
      </c>
      <c r="B554" s="184" t="s">
        <v>8061</v>
      </c>
      <c r="C554" s="185" t="s">
        <v>8062</v>
      </c>
      <c r="D554" s="170">
        <v>30</v>
      </c>
      <c r="E554" s="171">
        <v>3492720</v>
      </c>
      <c r="F554" s="216">
        <f t="shared" si="26"/>
        <v>116424</v>
      </c>
      <c r="G554" s="224"/>
      <c r="H554" s="218" t="s">
        <v>7462</v>
      </c>
      <c r="I554" s="120" t="s">
        <v>7379</v>
      </c>
      <c r="J554" s="120"/>
      <c r="K554" s="73">
        <v>0</v>
      </c>
      <c r="L554" s="73">
        <v>0</v>
      </c>
      <c r="M554" s="180">
        <f t="shared" si="27"/>
        <v>0</v>
      </c>
      <c r="O554" s="73">
        <v>30</v>
      </c>
      <c r="P554" s="73">
        <v>3492720</v>
      </c>
      <c r="Q554" s="73">
        <v>30</v>
      </c>
      <c r="R554" s="73">
        <v>3492720</v>
      </c>
      <c r="S554" s="73">
        <f t="shared" si="28"/>
        <v>0</v>
      </c>
      <c r="T554" s="73">
        <f t="shared" si="28"/>
        <v>0</v>
      </c>
      <c r="U554" s="167" t="s">
        <v>7467</v>
      </c>
      <c r="W554" s="21"/>
      <c r="X554" s="21"/>
      <c r="Y554" s="21"/>
    </row>
    <row r="555" spans="1:26" x14ac:dyDescent="0.25">
      <c r="A555" s="175" t="s">
        <v>2146</v>
      </c>
      <c r="B555" s="184" t="s">
        <v>8063</v>
      </c>
      <c r="C555" s="185" t="s">
        <v>8064</v>
      </c>
      <c r="D555" s="170">
        <v>4</v>
      </c>
      <c r="E555" s="171">
        <v>464069</v>
      </c>
      <c r="F555" s="216">
        <f t="shared" si="26"/>
        <v>116017.25</v>
      </c>
      <c r="G555" s="224"/>
      <c r="H555" s="218" t="s">
        <v>7462</v>
      </c>
      <c r="I555" s="120" t="s">
        <v>7380</v>
      </c>
      <c r="J555" s="120" t="s">
        <v>7480</v>
      </c>
      <c r="K555" s="73">
        <v>4</v>
      </c>
      <c r="L555" s="73">
        <v>464069</v>
      </c>
      <c r="M555" s="180">
        <f t="shared" si="27"/>
        <v>1</v>
      </c>
      <c r="O555" s="73">
        <v>4</v>
      </c>
      <c r="P555" s="73">
        <v>464069</v>
      </c>
      <c r="Q555" s="73">
        <v>0</v>
      </c>
      <c r="R555" s="73">
        <v>0</v>
      </c>
      <c r="S555" s="73">
        <f t="shared" si="28"/>
        <v>0</v>
      </c>
      <c r="T555" s="73">
        <f t="shared" si="28"/>
        <v>0</v>
      </c>
      <c r="U555" s="167" t="s">
        <v>7481</v>
      </c>
      <c r="W555" s="21"/>
      <c r="X555" s="21"/>
      <c r="Y555" s="21"/>
    </row>
    <row r="556" spans="1:26" x14ac:dyDescent="0.25">
      <c r="A556" s="175" t="s">
        <v>2146</v>
      </c>
      <c r="B556" s="184" t="s">
        <v>860</v>
      </c>
      <c r="C556" s="185" t="s">
        <v>861</v>
      </c>
      <c r="D556" s="170">
        <v>10</v>
      </c>
      <c r="E556" s="171">
        <v>1150000</v>
      </c>
      <c r="F556" s="216">
        <f t="shared" si="26"/>
        <v>115000</v>
      </c>
      <c r="G556" s="224"/>
      <c r="H556" s="218" t="s">
        <v>7462</v>
      </c>
      <c r="I556" s="179" t="s">
        <v>7381</v>
      </c>
      <c r="J556" s="120" t="s">
        <v>7480</v>
      </c>
      <c r="K556" s="73">
        <v>10</v>
      </c>
      <c r="L556" s="73">
        <v>1150000</v>
      </c>
      <c r="M556" s="180">
        <f t="shared" si="27"/>
        <v>1</v>
      </c>
      <c r="O556" s="73">
        <v>10</v>
      </c>
      <c r="P556" s="73">
        <v>1150000</v>
      </c>
      <c r="Q556" s="73">
        <v>0</v>
      </c>
      <c r="R556" s="73">
        <v>0</v>
      </c>
      <c r="S556" s="73">
        <f t="shared" si="28"/>
        <v>0</v>
      </c>
      <c r="T556" s="73">
        <f t="shared" si="28"/>
        <v>0</v>
      </c>
      <c r="U556" s="167" t="s">
        <v>7481</v>
      </c>
      <c r="W556" s="21"/>
      <c r="X556" s="21"/>
      <c r="Y556" s="21"/>
    </row>
    <row r="557" spans="1:26" x14ac:dyDescent="0.25">
      <c r="A557" s="175" t="s">
        <v>2146</v>
      </c>
      <c r="B557" s="184" t="s">
        <v>1542</v>
      </c>
      <c r="C557" s="185" t="s">
        <v>1543</v>
      </c>
      <c r="D557" s="170">
        <v>1048</v>
      </c>
      <c r="E557" s="171">
        <v>120112328</v>
      </c>
      <c r="F557" s="216">
        <f t="shared" si="26"/>
        <v>114611</v>
      </c>
      <c r="G557" s="224"/>
      <c r="H557" s="218" t="s">
        <v>7462</v>
      </c>
      <c r="I557" s="120" t="s">
        <v>7379</v>
      </c>
      <c r="J557" s="120"/>
      <c r="K557" s="73">
        <v>0</v>
      </c>
      <c r="L557" s="73">
        <v>0</v>
      </c>
      <c r="M557" s="180">
        <f t="shared" si="27"/>
        <v>0</v>
      </c>
      <c r="O557" s="73">
        <v>1048</v>
      </c>
      <c r="P557" s="73">
        <v>120112328</v>
      </c>
      <c r="Q557" s="73">
        <v>548</v>
      </c>
      <c r="R557" s="73">
        <v>62806828</v>
      </c>
      <c r="S557" s="73">
        <f t="shared" si="28"/>
        <v>500</v>
      </c>
      <c r="T557" s="73">
        <f t="shared" si="28"/>
        <v>57305500</v>
      </c>
      <c r="U557" s="167" t="s">
        <v>7467</v>
      </c>
      <c r="W557" s="21"/>
      <c r="X557" s="21"/>
      <c r="Y557" s="21"/>
      <c r="Z557" s="21">
        <f>+S557-V557</f>
        <v>500</v>
      </c>
    </row>
    <row r="558" spans="1:26" x14ac:dyDescent="0.25">
      <c r="A558" s="175" t="s">
        <v>2146</v>
      </c>
      <c r="B558" s="184" t="s">
        <v>24</v>
      </c>
      <c r="C558" s="185" t="s">
        <v>25</v>
      </c>
      <c r="D558" s="170">
        <v>15</v>
      </c>
      <c r="E558" s="171">
        <v>1687500</v>
      </c>
      <c r="F558" s="216">
        <f t="shared" si="26"/>
        <v>112500</v>
      </c>
      <c r="G558" s="224"/>
      <c r="H558" s="218" t="s">
        <v>7581</v>
      </c>
      <c r="I558" s="120" t="s">
        <v>8065</v>
      </c>
      <c r="J558" s="120" t="s">
        <v>7480</v>
      </c>
      <c r="K558" s="73">
        <f>+D558</f>
        <v>15</v>
      </c>
      <c r="L558" s="73">
        <f>+E558</f>
        <v>1687500</v>
      </c>
      <c r="M558" s="180">
        <f t="shared" si="27"/>
        <v>1</v>
      </c>
      <c r="O558" s="73">
        <v>15</v>
      </c>
      <c r="P558" s="73">
        <v>1687500</v>
      </c>
      <c r="Q558" s="73">
        <v>0</v>
      </c>
      <c r="R558" s="73">
        <v>0</v>
      </c>
      <c r="S558" s="73">
        <f t="shared" si="28"/>
        <v>0</v>
      </c>
      <c r="T558" s="73">
        <f t="shared" si="28"/>
        <v>0</v>
      </c>
      <c r="U558" s="167" t="s">
        <v>7481</v>
      </c>
      <c r="W558" s="21"/>
      <c r="X558" s="21"/>
      <c r="Y558" s="21"/>
    </row>
    <row r="559" spans="1:26" x14ac:dyDescent="0.25">
      <c r="A559" s="175" t="s">
        <v>2146</v>
      </c>
      <c r="B559" s="184" t="s">
        <v>30</v>
      </c>
      <c r="C559" s="185" t="s">
        <v>31</v>
      </c>
      <c r="D559" s="170">
        <v>7</v>
      </c>
      <c r="E559" s="171">
        <v>787500</v>
      </c>
      <c r="F559" s="216">
        <f t="shared" si="26"/>
        <v>112500</v>
      </c>
      <c r="G559" s="224"/>
      <c r="H559" s="218" t="s">
        <v>7462</v>
      </c>
      <c r="I559" s="120" t="s">
        <v>7380</v>
      </c>
      <c r="J559" s="120"/>
      <c r="K559" s="73">
        <v>7</v>
      </c>
      <c r="L559" s="73">
        <v>787500</v>
      </c>
      <c r="M559" s="180">
        <f t="shared" si="27"/>
        <v>1</v>
      </c>
      <c r="O559" s="73">
        <v>7</v>
      </c>
      <c r="P559" s="73">
        <v>787500</v>
      </c>
      <c r="Q559" s="73">
        <v>0</v>
      </c>
      <c r="R559" s="73">
        <v>0</v>
      </c>
      <c r="S559" s="73">
        <f t="shared" si="28"/>
        <v>0</v>
      </c>
      <c r="T559" s="73">
        <f t="shared" si="28"/>
        <v>0</v>
      </c>
      <c r="U559" s="167" t="s">
        <v>7481</v>
      </c>
      <c r="W559" s="21"/>
      <c r="X559" s="21"/>
      <c r="Y559" s="21"/>
    </row>
    <row r="560" spans="1:26" x14ac:dyDescent="0.25">
      <c r="A560" s="175" t="s">
        <v>2146</v>
      </c>
      <c r="B560" s="184" t="s">
        <v>1206</v>
      </c>
      <c r="C560" s="185" t="s">
        <v>1207</v>
      </c>
      <c r="D560" s="170">
        <v>143</v>
      </c>
      <c r="E560" s="171">
        <v>16016000</v>
      </c>
      <c r="F560" s="216">
        <f t="shared" si="26"/>
        <v>112000</v>
      </c>
      <c r="G560" s="224"/>
      <c r="H560" s="218" t="s">
        <v>7462</v>
      </c>
      <c r="I560" s="120" t="s">
        <v>7379</v>
      </c>
      <c r="J560" s="120"/>
      <c r="K560" s="73">
        <v>0</v>
      </c>
      <c r="L560" s="73">
        <v>0</v>
      </c>
      <c r="M560" s="180">
        <f t="shared" si="27"/>
        <v>0</v>
      </c>
      <c r="O560" s="73">
        <v>143</v>
      </c>
      <c r="P560" s="73">
        <v>16016000</v>
      </c>
      <c r="Q560" s="73">
        <v>0</v>
      </c>
      <c r="R560" s="73">
        <v>0</v>
      </c>
      <c r="S560" s="73">
        <f t="shared" si="28"/>
        <v>143</v>
      </c>
      <c r="T560" s="73">
        <f t="shared" si="28"/>
        <v>16016000</v>
      </c>
      <c r="U560" s="167" t="s">
        <v>7958</v>
      </c>
      <c r="W560" s="21"/>
      <c r="X560" s="21"/>
      <c r="Y560" s="21"/>
      <c r="Z560" s="21">
        <f>+S560-V560</f>
        <v>143</v>
      </c>
    </row>
    <row r="561" spans="1:26" x14ac:dyDescent="0.25">
      <c r="A561" s="175" t="s">
        <v>2146</v>
      </c>
      <c r="B561" s="184" t="s">
        <v>8066</v>
      </c>
      <c r="C561" s="185" t="s">
        <v>8067</v>
      </c>
      <c r="D561" s="170">
        <v>75</v>
      </c>
      <c r="E561" s="171">
        <v>8258550</v>
      </c>
      <c r="F561" s="216">
        <f t="shared" si="26"/>
        <v>110114</v>
      </c>
      <c r="G561" s="224"/>
      <c r="H561" s="218" t="s">
        <v>7462</v>
      </c>
      <c r="I561" s="120" t="s">
        <v>7379</v>
      </c>
      <c r="J561" s="120"/>
      <c r="K561" s="73">
        <v>0</v>
      </c>
      <c r="L561" s="73">
        <v>0</v>
      </c>
      <c r="M561" s="180">
        <f t="shared" si="27"/>
        <v>0</v>
      </c>
      <c r="O561" s="73">
        <v>75</v>
      </c>
      <c r="P561" s="73">
        <v>8258550</v>
      </c>
      <c r="Q561" s="73">
        <v>75</v>
      </c>
      <c r="R561" s="73">
        <v>8258550</v>
      </c>
      <c r="S561" s="73">
        <f t="shared" si="28"/>
        <v>0</v>
      </c>
      <c r="T561" s="73">
        <f t="shared" si="28"/>
        <v>0</v>
      </c>
      <c r="U561" s="167" t="s">
        <v>7467</v>
      </c>
      <c r="W561" s="21"/>
      <c r="X561" s="21"/>
      <c r="Y561" s="21"/>
      <c r="Z561" s="21"/>
    </row>
    <row r="562" spans="1:26" x14ac:dyDescent="0.25">
      <c r="A562" s="175" t="s">
        <v>2146</v>
      </c>
      <c r="B562" s="184" t="s">
        <v>422</v>
      </c>
      <c r="C562" s="185" t="s">
        <v>423</v>
      </c>
      <c r="D562" s="170">
        <v>5</v>
      </c>
      <c r="E562" s="171">
        <v>550000</v>
      </c>
      <c r="F562" s="216">
        <f t="shared" si="26"/>
        <v>110000</v>
      </c>
      <c r="G562" s="224"/>
      <c r="H562" s="218" t="s">
        <v>7462</v>
      </c>
      <c r="I562" s="120" t="s">
        <v>7380</v>
      </c>
      <c r="J562" s="120" t="s">
        <v>7480</v>
      </c>
      <c r="K562" s="73">
        <v>5</v>
      </c>
      <c r="L562" s="73">
        <v>550000</v>
      </c>
      <c r="M562" s="180">
        <f t="shared" si="27"/>
        <v>1</v>
      </c>
      <c r="O562" s="73">
        <v>5</v>
      </c>
      <c r="P562" s="73">
        <v>550000</v>
      </c>
      <c r="Q562" s="73">
        <v>0</v>
      </c>
      <c r="R562" s="73">
        <v>0</v>
      </c>
      <c r="S562" s="73">
        <f t="shared" si="28"/>
        <v>0</v>
      </c>
      <c r="T562" s="73">
        <f t="shared" si="28"/>
        <v>0</v>
      </c>
      <c r="U562" s="167" t="s">
        <v>7481</v>
      </c>
      <c r="W562" s="21"/>
      <c r="X562" s="21"/>
      <c r="Y562" s="21"/>
    </row>
    <row r="563" spans="1:26" x14ac:dyDescent="0.25">
      <c r="A563" s="175" t="s">
        <v>2146</v>
      </c>
      <c r="B563" s="184" t="s">
        <v>8068</v>
      </c>
      <c r="C563" s="185" t="s">
        <v>8069</v>
      </c>
      <c r="D563" s="170">
        <v>20</v>
      </c>
      <c r="E563" s="171">
        <v>2148100</v>
      </c>
      <c r="F563" s="216">
        <f t="shared" si="26"/>
        <v>107405</v>
      </c>
      <c r="G563" s="224"/>
      <c r="H563" s="218" t="s">
        <v>7462</v>
      </c>
      <c r="I563" s="120" t="s">
        <v>7379</v>
      </c>
      <c r="J563" s="120"/>
      <c r="K563" s="73">
        <v>0</v>
      </c>
      <c r="L563" s="73">
        <v>0</v>
      </c>
      <c r="M563" s="180">
        <f t="shared" si="27"/>
        <v>0</v>
      </c>
      <c r="O563" s="73">
        <v>20</v>
      </c>
      <c r="P563" s="73">
        <v>2148100</v>
      </c>
      <c r="Q563" s="73">
        <v>20</v>
      </c>
      <c r="R563" s="73">
        <v>2148100</v>
      </c>
      <c r="S563" s="73">
        <f t="shared" si="28"/>
        <v>0</v>
      </c>
      <c r="T563" s="73">
        <f t="shared" si="28"/>
        <v>0</v>
      </c>
      <c r="U563" s="167" t="s">
        <v>7467</v>
      </c>
      <c r="W563" s="21"/>
      <c r="X563" s="21"/>
      <c r="Y563" s="21"/>
    </row>
    <row r="564" spans="1:26" x14ac:dyDescent="0.25">
      <c r="A564" s="175" t="s">
        <v>2146</v>
      </c>
      <c r="B564" s="184" t="s">
        <v>8070</v>
      </c>
      <c r="C564" s="185" t="s">
        <v>8071</v>
      </c>
      <c r="D564" s="170">
        <v>46</v>
      </c>
      <c r="E564" s="171">
        <v>4884370</v>
      </c>
      <c r="F564" s="216">
        <f t="shared" si="26"/>
        <v>106181.95652173914</v>
      </c>
      <c r="G564" s="224"/>
      <c r="H564" s="218" t="s">
        <v>7462</v>
      </c>
      <c r="I564" s="120" t="s">
        <v>7379</v>
      </c>
      <c r="J564" s="120"/>
      <c r="K564" s="73">
        <v>0</v>
      </c>
      <c r="L564" s="73">
        <v>0</v>
      </c>
      <c r="M564" s="180">
        <f t="shared" si="27"/>
        <v>0</v>
      </c>
      <c r="O564" s="73">
        <v>46</v>
      </c>
      <c r="P564" s="73">
        <v>4884370</v>
      </c>
      <c r="Q564" s="73">
        <v>46</v>
      </c>
      <c r="R564" s="73">
        <v>4884370</v>
      </c>
      <c r="S564" s="73">
        <f t="shared" si="28"/>
        <v>0</v>
      </c>
      <c r="T564" s="73">
        <f t="shared" si="28"/>
        <v>0</v>
      </c>
      <c r="U564" s="167" t="s">
        <v>7467</v>
      </c>
      <c r="W564" s="21"/>
      <c r="X564" s="21"/>
      <c r="Y564" s="21"/>
    </row>
    <row r="565" spans="1:26" x14ac:dyDescent="0.25">
      <c r="A565" s="175" t="s">
        <v>2146</v>
      </c>
      <c r="B565" s="184" t="s">
        <v>826</v>
      </c>
      <c r="C565" s="185" t="s">
        <v>827</v>
      </c>
      <c r="D565" s="170">
        <v>47</v>
      </c>
      <c r="E565" s="171">
        <v>4978046</v>
      </c>
      <c r="F565" s="216">
        <f t="shared" si="26"/>
        <v>105915.87234042553</v>
      </c>
      <c r="G565" s="224"/>
      <c r="H565" s="218" t="s">
        <v>7462</v>
      </c>
      <c r="I565" s="179" t="s">
        <v>7381</v>
      </c>
      <c r="J565" s="120" t="s">
        <v>7480</v>
      </c>
      <c r="K565" s="73">
        <v>47</v>
      </c>
      <c r="L565" s="73">
        <v>4978046</v>
      </c>
      <c r="M565" s="180">
        <f t="shared" si="27"/>
        <v>1</v>
      </c>
      <c r="O565" s="73">
        <v>47</v>
      </c>
      <c r="P565" s="73">
        <v>4978046</v>
      </c>
      <c r="Q565" s="73">
        <v>0</v>
      </c>
      <c r="R565" s="73">
        <v>0</v>
      </c>
      <c r="S565" s="73">
        <f t="shared" si="28"/>
        <v>0</v>
      </c>
      <c r="T565" s="73">
        <f t="shared" si="28"/>
        <v>0</v>
      </c>
      <c r="U565" s="167" t="s">
        <v>7481</v>
      </c>
      <c r="W565" s="21"/>
      <c r="X565" s="21"/>
      <c r="Y565" s="21"/>
    </row>
    <row r="566" spans="1:26" x14ac:dyDescent="0.25">
      <c r="A566" s="175" t="s">
        <v>2146</v>
      </c>
      <c r="B566" s="184" t="s">
        <v>420</v>
      </c>
      <c r="C566" s="185" t="s">
        <v>421</v>
      </c>
      <c r="D566" s="170">
        <v>11</v>
      </c>
      <c r="E566" s="171">
        <v>1155000</v>
      </c>
      <c r="F566" s="216">
        <f t="shared" si="26"/>
        <v>105000</v>
      </c>
      <c r="G566" s="224"/>
      <c r="H566" s="218" t="s">
        <v>7462</v>
      </c>
      <c r="I566" s="179" t="s">
        <v>7381</v>
      </c>
      <c r="J566" s="120" t="s">
        <v>7480</v>
      </c>
      <c r="K566" s="73">
        <v>11</v>
      </c>
      <c r="L566" s="73">
        <v>1155000</v>
      </c>
      <c r="M566" s="180">
        <f t="shared" si="27"/>
        <v>1</v>
      </c>
      <c r="O566" s="73">
        <v>11</v>
      </c>
      <c r="P566" s="73">
        <v>1155000</v>
      </c>
      <c r="Q566" s="73">
        <v>0</v>
      </c>
      <c r="R566" s="73">
        <v>0</v>
      </c>
      <c r="S566" s="73">
        <f t="shared" si="28"/>
        <v>0</v>
      </c>
      <c r="T566" s="73">
        <f t="shared" si="28"/>
        <v>0</v>
      </c>
      <c r="U566" s="167" t="s">
        <v>7481</v>
      </c>
      <c r="W566" s="21"/>
      <c r="X566" s="21"/>
      <c r="Y566" s="21"/>
    </row>
    <row r="567" spans="1:26" x14ac:dyDescent="0.25">
      <c r="A567" s="175" t="s">
        <v>2146</v>
      </c>
      <c r="B567" s="184" t="s">
        <v>830</v>
      </c>
      <c r="C567" s="185" t="s">
        <v>831</v>
      </c>
      <c r="D567" s="170">
        <v>12</v>
      </c>
      <c r="E567" s="171">
        <v>1259961</v>
      </c>
      <c r="F567" s="216">
        <f t="shared" si="26"/>
        <v>104996.75</v>
      </c>
      <c r="G567" s="224"/>
      <c r="H567" s="218" t="s">
        <v>7462</v>
      </c>
      <c r="I567" s="179" t="s">
        <v>7381</v>
      </c>
      <c r="J567" s="120" t="s">
        <v>7480</v>
      </c>
      <c r="K567" s="73">
        <v>12</v>
      </c>
      <c r="L567" s="73">
        <v>1259961</v>
      </c>
      <c r="M567" s="180">
        <f t="shared" si="27"/>
        <v>1</v>
      </c>
      <c r="O567" s="73">
        <v>12</v>
      </c>
      <c r="P567" s="73">
        <v>1259961</v>
      </c>
      <c r="Q567" s="73">
        <v>0</v>
      </c>
      <c r="R567" s="73">
        <v>0</v>
      </c>
      <c r="S567" s="73">
        <f t="shared" si="28"/>
        <v>0</v>
      </c>
      <c r="T567" s="73">
        <f t="shared" si="28"/>
        <v>0</v>
      </c>
      <c r="U567" s="167" t="s">
        <v>7481</v>
      </c>
      <c r="W567" s="21"/>
      <c r="X567" s="21"/>
      <c r="Y567" s="21"/>
    </row>
    <row r="568" spans="1:26" x14ac:dyDescent="0.25">
      <c r="A568" s="175" t="s">
        <v>2146</v>
      </c>
      <c r="B568" s="184" t="s">
        <v>828</v>
      </c>
      <c r="C568" s="185" t="s">
        <v>829</v>
      </c>
      <c r="D568" s="170">
        <v>12</v>
      </c>
      <c r="E568" s="171">
        <v>1259961</v>
      </c>
      <c r="F568" s="216">
        <f t="shared" si="26"/>
        <v>104996.75</v>
      </c>
      <c r="G568" s="224"/>
      <c r="H568" s="218" t="s">
        <v>7462</v>
      </c>
      <c r="I568" s="179" t="s">
        <v>7381</v>
      </c>
      <c r="J568" s="120" t="s">
        <v>7480</v>
      </c>
      <c r="K568" s="73">
        <v>12</v>
      </c>
      <c r="L568" s="73">
        <v>1259961</v>
      </c>
      <c r="M568" s="180">
        <f t="shared" si="27"/>
        <v>1</v>
      </c>
      <c r="O568" s="73">
        <v>12</v>
      </c>
      <c r="P568" s="73">
        <v>1259961</v>
      </c>
      <c r="Q568" s="73">
        <v>0</v>
      </c>
      <c r="R568" s="73">
        <v>0</v>
      </c>
      <c r="S568" s="73">
        <f t="shared" si="28"/>
        <v>0</v>
      </c>
      <c r="T568" s="73">
        <f t="shared" si="28"/>
        <v>0</v>
      </c>
      <c r="U568" s="167" t="s">
        <v>7481</v>
      </c>
      <c r="W568" s="21"/>
      <c r="X568" s="21"/>
      <c r="Y568" s="21"/>
    </row>
    <row r="569" spans="1:26" x14ac:dyDescent="0.25">
      <c r="A569" s="175" t="s">
        <v>2146</v>
      </c>
      <c r="B569" s="184" t="s">
        <v>8072</v>
      </c>
      <c r="C569" s="185" t="s">
        <v>8073</v>
      </c>
      <c r="D569" s="170">
        <v>6</v>
      </c>
      <c r="E569" s="171">
        <v>626687</v>
      </c>
      <c r="F569" s="216">
        <f t="shared" si="26"/>
        <v>104447.83333333333</v>
      </c>
      <c r="G569" s="224"/>
      <c r="H569" s="218" t="s">
        <v>7462</v>
      </c>
      <c r="I569" s="120" t="s">
        <v>7377</v>
      </c>
      <c r="J569" s="120" t="s">
        <v>7480</v>
      </c>
      <c r="K569" s="73">
        <v>6</v>
      </c>
      <c r="L569" s="73">
        <v>626687</v>
      </c>
      <c r="M569" s="180">
        <f t="shared" si="27"/>
        <v>1</v>
      </c>
      <c r="O569" s="73">
        <v>6</v>
      </c>
      <c r="P569" s="73">
        <v>626687</v>
      </c>
      <c r="Q569" s="73">
        <v>0</v>
      </c>
      <c r="R569" s="73">
        <v>0</v>
      </c>
      <c r="S569" s="73">
        <f t="shared" si="28"/>
        <v>0</v>
      </c>
      <c r="T569" s="73">
        <f t="shared" si="28"/>
        <v>0</v>
      </c>
      <c r="U569" s="167" t="s">
        <v>7481</v>
      </c>
      <c r="W569" s="21"/>
      <c r="X569" s="21"/>
      <c r="Y569" s="21"/>
    </row>
    <row r="570" spans="1:26" x14ac:dyDescent="0.25">
      <c r="A570" s="175" t="s">
        <v>2146</v>
      </c>
      <c r="B570" s="184" t="s">
        <v>722</v>
      </c>
      <c r="C570" s="185" t="s">
        <v>723</v>
      </c>
      <c r="D570" s="170">
        <v>7</v>
      </c>
      <c r="E570" s="171">
        <v>726600</v>
      </c>
      <c r="F570" s="216">
        <f t="shared" si="26"/>
        <v>103800</v>
      </c>
      <c r="G570" s="224"/>
      <c r="H570" s="218" t="s">
        <v>7462</v>
      </c>
      <c r="I570" s="179" t="s">
        <v>7381</v>
      </c>
      <c r="J570" s="120" t="s">
        <v>7480</v>
      </c>
      <c r="K570" s="73">
        <v>7</v>
      </c>
      <c r="L570" s="73">
        <v>726600</v>
      </c>
      <c r="M570" s="180">
        <f t="shared" si="27"/>
        <v>1</v>
      </c>
      <c r="O570" s="73">
        <v>7</v>
      </c>
      <c r="P570" s="73">
        <v>726600</v>
      </c>
      <c r="Q570" s="73">
        <v>0</v>
      </c>
      <c r="R570" s="73">
        <v>0</v>
      </c>
      <c r="S570" s="73">
        <f t="shared" si="28"/>
        <v>0</v>
      </c>
      <c r="T570" s="73">
        <f t="shared" si="28"/>
        <v>0</v>
      </c>
      <c r="U570" s="167" t="s">
        <v>7481</v>
      </c>
      <c r="W570" s="21"/>
      <c r="X570" s="21"/>
      <c r="Y570" s="21"/>
    </row>
    <row r="571" spans="1:26" x14ac:dyDescent="0.25">
      <c r="A571" s="175" t="s">
        <v>2146</v>
      </c>
      <c r="B571" s="184" t="s">
        <v>8074</v>
      </c>
      <c r="C571" s="185" t="s">
        <v>8075</v>
      </c>
      <c r="D571" s="170">
        <v>25</v>
      </c>
      <c r="E571" s="171">
        <v>2543903</v>
      </c>
      <c r="F571" s="216">
        <f t="shared" si="26"/>
        <v>101756.12</v>
      </c>
      <c r="G571" s="224"/>
      <c r="H571" s="218" t="s">
        <v>7462</v>
      </c>
      <c r="I571" s="120" t="s">
        <v>7379</v>
      </c>
      <c r="J571" s="120"/>
      <c r="K571" s="73">
        <v>0</v>
      </c>
      <c r="L571" s="73">
        <v>0</v>
      </c>
      <c r="M571" s="180">
        <f t="shared" si="27"/>
        <v>0</v>
      </c>
      <c r="O571" s="73">
        <v>25</v>
      </c>
      <c r="P571" s="73">
        <v>2543903</v>
      </c>
      <c r="Q571" s="73">
        <v>25</v>
      </c>
      <c r="R571" s="73">
        <v>2543903</v>
      </c>
      <c r="S571" s="73">
        <f t="shared" si="28"/>
        <v>0</v>
      </c>
      <c r="T571" s="73">
        <f t="shared" si="28"/>
        <v>0</v>
      </c>
      <c r="U571" s="167" t="s">
        <v>7467</v>
      </c>
      <c r="W571" s="21"/>
      <c r="X571" s="21"/>
      <c r="Y571" s="21"/>
    </row>
    <row r="572" spans="1:26" x14ac:dyDescent="0.25">
      <c r="A572" s="175" t="s">
        <v>2146</v>
      </c>
      <c r="B572" s="184" t="s">
        <v>342</v>
      </c>
      <c r="C572" s="185" t="s">
        <v>343</v>
      </c>
      <c r="D572" s="170">
        <v>15</v>
      </c>
      <c r="E572" s="171">
        <v>1512000</v>
      </c>
      <c r="F572" s="216">
        <f t="shared" si="26"/>
        <v>100800</v>
      </c>
      <c r="G572" s="224"/>
      <c r="H572" s="218" t="s">
        <v>7538</v>
      </c>
      <c r="I572" s="120" t="s">
        <v>7386</v>
      </c>
      <c r="J572" s="120" t="s">
        <v>7480</v>
      </c>
      <c r="K572" s="73">
        <f>+D572</f>
        <v>15</v>
      </c>
      <c r="L572" s="73">
        <f>+E572</f>
        <v>1512000</v>
      </c>
      <c r="M572" s="180">
        <f t="shared" si="27"/>
        <v>1</v>
      </c>
      <c r="O572" s="73">
        <v>15</v>
      </c>
      <c r="P572" s="73">
        <v>1512000</v>
      </c>
      <c r="Q572" s="73">
        <v>0</v>
      </c>
      <c r="R572" s="73">
        <v>0</v>
      </c>
      <c r="S572" s="73">
        <f t="shared" si="28"/>
        <v>0</v>
      </c>
      <c r="T572" s="73">
        <f t="shared" si="28"/>
        <v>0</v>
      </c>
      <c r="U572" s="167" t="s">
        <v>7481</v>
      </c>
      <c r="W572" s="21"/>
      <c r="X572" s="21"/>
      <c r="Y572" s="21"/>
    </row>
    <row r="573" spans="1:26" x14ac:dyDescent="0.25">
      <c r="A573" s="175" t="s">
        <v>2146</v>
      </c>
      <c r="B573" s="184" t="s">
        <v>1530</v>
      </c>
      <c r="C573" s="185" t="s">
        <v>1531</v>
      </c>
      <c r="D573" s="170">
        <v>2000</v>
      </c>
      <c r="E573" s="171">
        <v>195189248.89729047</v>
      </c>
      <c r="F573" s="216">
        <f t="shared" si="26"/>
        <v>97594.624448645234</v>
      </c>
      <c r="G573" s="224"/>
      <c r="H573" s="218" t="s">
        <v>7462</v>
      </c>
      <c r="I573" s="120" t="s">
        <v>7377</v>
      </c>
      <c r="J573" s="120"/>
      <c r="K573" s="73">
        <v>0</v>
      </c>
      <c r="L573" s="73">
        <v>0</v>
      </c>
      <c r="M573" s="180">
        <f t="shared" si="27"/>
        <v>0</v>
      </c>
      <c r="O573" s="73">
        <v>2000</v>
      </c>
      <c r="P573" s="73">
        <v>195189248.89729047</v>
      </c>
      <c r="Q573" s="73">
        <v>256</v>
      </c>
      <c r="R573" s="73">
        <v>24984223.858853608</v>
      </c>
      <c r="S573" s="73">
        <f t="shared" si="28"/>
        <v>1744</v>
      </c>
      <c r="T573" s="73">
        <f t="shared" si="28"/>
        <v>170205025.03843686</v>
      </c>
      <c r="U573" s="167" t="s">
        <v>7467</v>
      </c>
      <c r="W573" s="21"/>
      <c r="X573" s="21"/>
      <c r="Y573" s="21"/>
      <c r="Z573" s="21">
        <f>+S573-V573</f>
        <v>1744</v>
      </c>
    </row>
    <row r="574" spans="1:26" x14ac:dyDescent="0.25">
      <c r="A574" s="175" t="s">
        <v>2146</v>
      </c>
      <c r="B574" s="184" t="s">
        <v>414</v>
      </c>
      <c r="C574" s="185" t="s">
        <v>415</v>
      </c>
      <c r="D574" s="170">
        <v>15</v>
      </c>
      <c r="E574" s="171">
        <v>1455000</v>
      </c>
      <c r="F574" s="216">
        <f t="shared" si="26"/>
        <v>97000</v>
      </c>
      <c r="G574" s="224"/>
      <c r="H574" s="218" t="s">
        <v>7462</v>
      </c>
      <c r="I574" s="120" t="s">
        <v>7380</v>
      </c>
      <c r="J574" s="120"/>
      <c r="K574" s="73">
        <v>15</v>
      </c>
      <c r="L574" s="73">
        <v>1455000</v>
      </c>
      <c r="M574" s="180">
        <f t="shared" si="27"/>
        <v>1</v>
      </c>
      <c r="O574" s="73">
        <v>15</v>
      </c>
      <c r="P574" s="73">
        <v>1455000</v>
      </c>
      <c r="Q574" s="73">
        <v>0</v>
      </c>
      <c r="R574" s="73">
        <v>0</v>
      </c>
      <c r="S574" s="73">
        <f t="shared" si="28"/>
        <v>0</v>
      </c>
      <c r="T574" s="73">
        <f t="shared" si="28"/>
        <v>0</v>
      </c>
      <c r="U574" s="167" t="s">
        <v>7481</v>
      </c>
      <c r="W574" s="21"/>
      <c r="X574" s="21"/>
      <c r="Y574" s="21"/>
    </row>
    <row r="575" spans="1:26" x14ac:dyDescent="0.25">
      <c r="A575" s="175" t="s">
        <v>2146</v>
      </c>
      <c r="B575" s="184" t="s">
        <v>8076</v>
      </c>
      <c r="C575" s="185" t="s">
        <v>8077</v>
      </c>
      <c r="D575" s="170">
        <v>40</v>
      </c>
      <c r="E575" s="171">
        <v>3800000</v>
      </c>
      <c r="F575" s="216">
        <f t="shared" si="26"/>
        <v>95000</v>
      </c>
      <c r="G575" s="224"/>
      <c r="H575" s="218" t="s">
        <v>7462</v>
      </c>
      <c r="I575" s="120" t="s">
        <v>7379</v>
      </c>
      <c r="J575" s="120"/>
      <c r="K575" s="73">
        <v>0</v>
      </c>
      <c r="L575" s="73">
        <v>0</v>
      </c>
      <c r="M575" s="180">
        <f t="shared" si="27"/>
        <v>0</v>
      </c>
      <c r="O575" s="73">
        <v>40</v>
      </c>
      <c r="P575" s="73">
        <v>3800000</v>
      </c>
      <c r="Q575" s="73">
        <v>40</v>
      </c>
      <c r="R575" s="73">
        <v>3800000</v>
      </c>
      <c r="S575" s="73">
        <f t="shared" si="28"/>
        <v>0</v>
      </c>
      <c r="T575" s="73">
        <f t="shared" si="28"/>
        <v>0</v>
      </c>
      <c r="U575" s="167" t="s">
        <v>7467</v>
      </c>
      <c r="W575" s="21"/>
      <c r="X575" s="21"/>
      <c r="Y575" s="21"/>
    </row>
    <row r="576" spans="1:26" x14ac:dyDescent="0.25">
      <c r="A576" s="175" t="s">
        <v>2146</v>
      </c>
      <c r="B576" s="184" t="s">
        <v>1302</v>
      </c>
      <c r="C576" s="185" t="s">
        <v>1303</v>
      </c>
      <c r="D576" s="170">
        <v>600</v>
      </c>
      <c r="E576" s="171">
        <v>56087565</v>
      </c>
      <c r="F576" s="216">
        <f t="shared" si="26"/>
        <v>93479.274999999994</v>
      </c>
      <c r="G576" s="224"/>
      <c r="H576" s="218" t="s">
        <v>7462</v>
      </c>
      <c r="I576" s="120" t="s">
        <v>7379</v>
      </c>
      <c r="J576" s="120"/>
      <c r="K576" s="73">
        <v>0</v>
      </c>
      <c r="L576" s="73">
        <v>0</v>
      </c>
      <c r="M576" s="180">
        <f t="shared" si="27"/>
        <v>0</v>
      </c>
      <c r="O576" s="73">
        <v>600</v>
      </c>
      <c r="P576" s="73">
        <v>56087565</v>
      </c>
      <c r="Q576" s="73">
        <v>0</v>
      </c>
      <c r="R576" s="73">
        <v>0</v>
      </c>
      <c r="S576" s="73">
        <f t="shared" si="28"/>
        <v>600</v>
      </c>
      <c r="T576" s="73">
        <f t="shared" si="28"/>
        <v>56087565</v>
      </c>
      <c r="U576" s="167" t="s">
        <v>7958</v>
      </c>
      <c r="W576" s="21"/>
      <c r="X576" s="21"/>
      <c r="Y576" s="21"/>
      <c r="Z576" s="21">
        <f>+S576-V576</f>
        <v>600</v>
      </c>
    </row>
    <row r="577" spans="1:26" x14ac:dyDescent="0.25">
      <c r="A577" s="175" t="s">
        <v>2146</v>
      </c>
      <c r="B577" s="184" t="s">
        <v>482</v>
      </c>
      <c r="C577" s="185" t="s">
        <v>483</v>
      </c>
      <c r="D577" s="170">
        <v>3.5522000000000005</v>
      </c>
      <c r="E577" s="171">
        <v>312593.59999999998</v>
      </c>
      <c r="F577" s="216">
        <f t="shared" si="26"/>
        <v>87999.999999999985</v>
      </c>
      <c r="G577" s="224"/>
      <c r="H577" s="218" t="s">
        <v>7462</v>
      </c>
      <c r="I577" s="120" t="s">
        <v>7380</v>
      </c>
      <c r="J577" s="120" t="s">
        <v>7480</v>
      </c>
      <c r="K577" s="73">
        <v>3.5522000000000005</v>
      </c>
      <c r="L577" s="73">
        <v>312593.59999999998</v>
      </c>
      <c r="M577" s="180">
        <f t="shared" si="27"/>
        <v>1</v>
      </c>
      <c r="O577" s="73">
        <v>3.5522000000000005</v>
      </c>
      <c r="P577" s="73">
        <v>312593.59999999998</v>
      </c>
      <c r="Q577" s="73">
        <v>0</v>
      </c>
      <c r="R577" s="73">
        <v>0</v>
      </c>
      <c r="S577" s="73">
        <f t="shared" si="28"/>
        <v>0</v>
      </c>
      <c r="T577" s="73">
        <f t="shared" si="28"/>
        <v>0</v>
      </c>
      <c r="U577" s="167" t="s">
        <v>7481</v>
      </c>
      <c r="W577" s="21"/>
      <c r="X577" s="21"/>
      <c r="Y577" s="21"/>
    </row>
    <row r="578" spans="1:26" x14ac:dyDescent="0.25">
      <c r="A578" s="175" t="s">
        <v>2146</v>
      </c>
      <c r="B578" s="184" t="s">
        <v>1300</v>
      </c>
      <c r="C578" s="185" t="s">
        <v>1301</v>
      </c>
      <c r="D578" s="170">
        <v>1050</v>
      </c>
      <c r="E578" s="171">
        <v>91874997</v>
      </c>
      <c r="F578" s="216">
        <f t="shared" si="26"/>
        <v>87499.997142857144</v>
      </c>
      <c r="G578" s="224"/>
      <c r="H578" s="218" t="s">
        <v>7462</v>
      </c>
      <c r="I578" s="120" t="s">
        <v>7379</v>
      </c>
      <c r="J578" s="120"/>
      <c r="K578" s="73">
        <v>0</v>
      </c>
      <c r="L578" s="73">
        <v>0</v>
      </c>
      <c r="M578" s="180">
        <f t="shared" si="27"/>
        <v>0</v>
      </c>
      <c r="O578" s="73">
        <v>1050</v>
      </c>
      <c r="P578" s="73">
        <v>91874997</v>
      </c>
      <c r="Q578" s="73">
        <v>0</v>
      </c>
      <c r="R578" s="73">
        <v>0</v>
      </c>
      <c r="S578" s="73">
        <f t="shared" si="28"/>
        <v>1050</v>
      </c>
      <c r="T578" s="73">
        <f t="shared" si="28"/>
        <v>91874997</v>
      </c>
      <c r="U578" s="167" t="s">
        <v>7958</v>
      </c>
      <c r="W578" s="21"/>
      <c r="X578" s="21"/>
      <c r="Y578" s="21"/>
      <c r="Z578" s="21">
        <f t="shared" ref="Z578:Z579" si="30">+S578-V578</f>
        <v>1050</v>
      </c>
    </row>
    <row r="579" spans="1:26" x14ac:dyDescent="0.25">
      <c r="A579" s="175" t="s">
        <v>2146</v>
      </c>
      <c r="B579" s="184" t="s">
        <v>1544</v>
      </c>
      <c r="C579" s="185" t="s">
        <v>1545</v>
      </c>
      <c r="D579" s="170">
        <v>475</v>
      </c>
      <c r="E579" s="171">
        <v>41325000</v>
      </c>
      <c r="F579" s="216">
        <f t="shared" si="26"/>
        <v>87000</v>
      </c>
      <c r="G579" s="224"/>
      <c r="H579" s="218" t="s">
        <v>7462</v>
      </c>
      <c r="I579" s="120" t="s">
        <v>7379</v>
      </c>
      <c r="J579" s="120"/>
      <c r="K579" s="73">
        <v>0</v>
      </c>
      <c r="L579" s="73">
        <v>0</v>
      </c>
      <c r="M579" s="180">
        <f t="shared" si="27"/>
        <v>0</v>
      </c>
      <c r="O579" s="73">
        <v>475</v>
      </c>
      <c r="P579" s="73">
        <v>41325000</v>
      </c>
      <c r="Q579" s="73">
        <v>475</v>
      </c>
      <c r="R579" s="73">
        <v>41325000</v>
      </c>
      <c r="S579" s="73">
        <f t="shared" si="28"/>
        <v>0</v>
      </c>
      <c r="T579" s="73">
        <f t="shared" si="28"/>
        <v>0</v>
      </c>
      <c r="U579" s="167" t="s">
        <v>7467</v>
      </c>
      <c r="W579" s="21"/>
      <c r="X579" s="21"/>
      <c r="Y579" s="21"/>
      <c r="Z579" s="21">
        <f t="shared" si="30"/>
        <v>0</v>
      </c>
    </row>
    <row r="580" spans="1:26" x14ac:dyDescent="0.25">
      <c r="A580" s="175" t="s">
        <v>2146</v>
      </c>
      <c r="B580" s="184" t="s">
        <v>8078</v>
      </c>
      <c r="C580" s="185" t="s">
        <v>8079</v>
      </c>
      <c r="D580" s="170">
        <v>10</v>
      </c>
      <c r="E580" s="171">
        <v>858040</v>
      </c>
      <c r="F580" s="216">
        <f t="shared" ref="F580:F643" si="31">+E580/D580</f>
        <v>85804</v>
      </c>
      <c r="G580" s="224"/>
      <c r="H580" s="218" t="s">
        <v>7462</v>
      </c>
      <c r="I580" s="120" t="s">
        <v>7377</v>
      </c>
      <c r="J580" s="120" t="s">
        <v>7480</v>
      </c>
      <c r="K580" s="73">
        <v>10</v>
      </c>
      <c r="L580" s="73">
        <v>858040</v>
      </c>
      <c r="M580" s="180">
        <f t="shared" ref="M580:M582" si="32">+L580/E580</f>
        <v>1</v>
      </c>
      <c r="O580" s="73">
        <v>10</v>
      </c>
      <c r="P580" s="73">
        <v>858040</v>
      </c>
      <c r="Q580" s="73">
        <v>0</v>
      </c>
      <c r="R580" s="73">
        <v>0</v>
      </c>
      <c r="S580" s="73">
        <f t="shared" ref="S580:T643" si="33">O580-K580-Q580</f>
        <v>0</v>
      </c>
      <c r="T580" s="73">
        <f t="shared" si="33"/>
        <v>0</v>
      </c>
      <c r="U580" s="167" t="s">
        <v>7481</v>
      </c>
      <c r="W580" s="21"/>
      <c r="X580" s="21"/>
      <c r="Y580" s="21"/>
    </row>
    <row r="581" spans="1:26" x14ac:dyDescent="0.25">
      <c r="A581" s="175" t="s">
        <v>2146</v>
      </c>
      <c r="B581" s="184" t="s">
        <v>434</v>
      </c>
      <c r="C581" s="185" t="s">
        <v>435</v>
      </c>
      <c r="D581" s="170">
        <v>360</v>
      </c>
      <c r="E581" s="171">
        <v>30780000</v>
      </c>
      <c r="F581" s="216">
        <f t="shared" si="31"/>
        <v>85500</v>
      </c>
      <c r="G581" s="224"/>
      <c r="H581" s="218" t="s">
        <v>7462</v>
      </c>
      <c r="I581" s="120" t="s">
        <v>7379</v>
      </c>
      <c r="J581" s="120"/>
      <c r="K581" s="73">
        <v>0</v>
      </c>
      <c r="L581" s="73">
        <v>0</v>
      </c>
      <c r="M581" s="180">
        <f t="shared" si="32"/>
        <v>0</v>
      </c>
      <c r="O581" s="73">
        <v>360</v>
      </c>
      <c r="P581" s="73">
        <v>30780000</v>
      </c>
      <c r="Q581" s="73">
        <v>330</v>
      </c>
      <c r="R581" s="73">
        <v>28215000</v>
      </c>
      <c r="S581" s="73">
        <f t="shared" si="33"/>
        <v>30</v>
      </c>
      <c r="T581" s="73">
        <f t="shared" si="33"/>
        <v>2565000</v>
      </c>
      <c r="U581" s="167" t="s">
        <v>7467</v>
      </c>
      <c r="W581" s="21"/>
      <c r="X581" s="21"/>
      <c r="Y581" s="21"/>
      <c r="Z581" s="21">
        <f>+S581-V581</f>
        <v>30</v>
      </c>
    </row>
    <row r="582" spans="1:26" x14ac:dyDescent="0.25">
      <c r="A582" s="175" t="s">
        <v>2146</v>
      </c>
      <c r="B582" s="184" t="s">
        <v>278</v>
      </c>
      <c r="C582" s="185" t="s">
        <v>279</v>
      </c>
      <c r="D582" s="170">
        <v>120</v>
      </c>
      <c r="E582" s="171">
        <v>9899869</v>
      </c>
      <c r="F582" s="216">
        <f t="shared" si="31"/>
        <v>82498.90833333334</v>
      </c>
      <c r="G582" s="224"/>
      <c r="H582" s="218" t="s">
        <v>7462</v>
      </c>
      <c r="I582" s="120" t="s">
        <v>7380</v>
      </c>
      <c r="J582" s="120" t="s">
        <v>7480</v>
      </c>
      <c r="K582" s="73">
        <v>120</v>
      </c>
      <c r="L582" s="73">
        <v>9899869</v>
      </c>
      <c r="M582" s="180">
        <f t="shared" si="32"/>
        <v>1</v>
      </c>
      <c r="O582" s="73">
        <v>120</v>
      </c>
      <c r="P582" s="73">
        <v>9899869</v>
      </c>
      <c r="Q582" s="73">
        <v>0</v>
      </c>
      <c r="R582" s="73">
        <v>0</v>
      </c>
      <c r="S582" s="73">
        <f t="shared" si="33"/>
        <v>0</v>
      </c>
      <c r="T582" s="73">
        <f t="shared" si="33"/>
        <v>0</v>
      </c>
      <c r="U582" s="167" t="s">
        <v>7481</v>
      </c>
      <c r="W582" s="21"/>
      <c r="X582" s="21"/>
      <c r="Y582" s="21"/>
    </row>
    <row r="583" spans="1:26" x14ac:dyDescent="0.25">
      <c r="A583" s="175" t="s">
        <v>2146</v>
      </c>
      <c r="B583" s="184" t="s">
        <v>8080</v>
      </c>
      <c r="C583" s="185" t="s">
        <v>8081</v>
      </c>
      <c r="D583" s="170">
        <v>5989</v>
      </c>
      <c r="E583" s="171">
        <v>457264927</v>
      </c>
      <c r="F583" s="216">
        <f t="shared" si="31"/>
        <v>76350.797628986475</v>
      </c>
      <c r="G583" s="224"/>
      <c r="H583" s="218" t="s">
        <v>7462</v>
      </c>
      <c r="I583" s="120" t="s">
        <v>8082</v>
      </c>
      <c r="J583" s="120"/>
      <c r="K583" s="73">
        <v>0</v>
      </c>
      <c r="L583" s="73">
        <v>0</v>
      </c>
      <c r="M583" s="186"/>
      <c r="O583" s="73">
        <v>5989</v>
      </c>
      <c r="P583" s="73">
        <v>457264927</v>
      </c>
      <c r="Q583" s="73">
        <v>5989</v>
      </c>
      <c r="R583" s="73">
        <v>457264927</v>
      </c>
      <c r="S583" s="73">
        <f t="shared" si="33"/>
        <v>0</v>
      </c>
      <c r="T583" s="73">
        <f t="shared" si="33"/>
        <v>0</v>
      </c>
      <c r="U583" s="167" t="s">
        <v>7467</v>
      </c>
      <c r="W583" s="21"/>
      <c r="X583" s="21"/>
      <c r="Y583" s="21"/>
      <c r="Z583" s="21"/>
    </row>
    <row r="584" spans="1:26" x14ac:dyDescent="0.25">
      <c r="A584" s="175" t="s">
        <v>2146</v>
      </c>
      <c r="B584" s="184" t="s">
        <v>8083</v>
      </c>
      <c r="C584" s="185" t="s">
        <v>8084</v>
      </c>
      <c r="D584" s="170">
        <v>100</v>
      </c>
      <c r="E584" s="171">
        <v>7520023</v>
      </c>
      <c r="F584" s="216">
        <f t="shared" si="31"/>
        <v>75200.23</v>
      </c>
      <c r="G584" s="224"/>
      <c r="H584" s="218" t="s">
        <v>7462</v>
      </c>
      <c r="I584" s="120" t="s">
        <v>7377</v>
      </c>
      <c r="J584" s="120"/>
      <c r="K584" s="73">
        <v>0</v>
      </c>
      <c r="L584" s="73">
        <v>0</v>
      </c>
      <c r="M584" s="180">
        <f t="shared" ref="M584:M647" si="34">+L584/E584</f>
        <v>0</v>
      </c>
      <c r="O584" s="73">
        <v>100</v>
      </c>
      <c r="P584" s="73">
        <v>7520023</v>
      </c>
      <c r="Q584" s="73">
        <v>100</v>
      </c>
      <c r="R584" s="73">
        <v>7520023</v>
      </c>
      <c r="S584" s="73">
        <f t="shared" si="33"/>
        <v>0</v>
      </c>
      <c r="T584" s="73">
        <f t="shared" si="33"/>
        <v>0</v>
      </c>
      <c r="U584" s="167" t="s">
        <v>7467</v>
      </c>
      <c r="W584" s="21"/>
      <c r="X584" s="21"/>
      <c r="Y584" s="21"/>
    </row>
    <row r="585" spans="1:26" x14ac:dyDescent="0.25">
      <c r="A585" s="175" t="s">
        <v>2146</v>
      </c>
      <c r="B585" s="184" t="s">
        <v>424</v>
      </c>
      <c r="C585" s="185" t="s">
        <v>425</v>
      </c>
      <c r="D585" s="170">
        <v>19</v>
      </c>
      <c r="E585" s="171">
        <v>1406000</v>
      </c>
      <c r="F585" s="216">
        <f t="shared" si="31"/>
        <v>74000</v>
      </c>
      <c r="G585" s="224"/>
      <c r="H585" s="218" t="s">
        <v>7462</v>
      </c>
      <c r="I585" s="120" t="s">
        <v>7380</v>
      </c>
      <c r="J585" s="120" t="s">
        <v>7480</v>
      </c>
      <c r="K585" s="73">
        <v>19</v>
      </c>
      <c r="L585" s="73">
        <v>1406000</v>
      </c>
      <c r="M585" s="180">
        <f t="shared" si="34"/>
        <v>1</v>
      </c>
      <c r="O585" s="73">
        <v>19</v>
      </c>
      <c r="P585" s="73">
        <v>1406000</v>
      </c>
      <c r="Q585" s="73">
        <v>0</v>
      </c>
      <c r="R585" s="73">
        <v>0</v>
      </c>
      <c r="S585" s="73">
        <f t="shared" si="33"/>
        <v>0</v>
      </c>
      <c r="T585" s="73">
        <f t="shared" si="33"/>
        <v>0</v>
      </c>
      <c r="U585" s="167" t="s">
        <v>7481</v>
      </c>
      <c r="W585" s="21"/>
      <c r="X585" s="21"/>
      <c r="Y585" s="21"/>
    </row>
    <row r="586" spans="1:26" x14ac:dyDescent="0.25">
      <c r="A586" s="175" t="s">
        <v>2146</v>
      </c>
      <c r="B586" s="184" t="s">
        <v>8085</v>
      </c>
      <c r="C586" s="185" t="s">
        <v>8086</v>
      </c>
      <c r="D586" s="170">
        <v>60</v>
      </c>
      <c r="E586" s="171">
        <v>4269525</v>
      </c>
      <c r="F586" s="216">
        <f t="shared" si="31"/>
        <v>71158.75</v>
      </c>
      <c r="G586" s="224"/>
      <c r="H586" s="218" t="s">
        <v>7462</v>
      </c>
      <c r="I586" s="120" t="s">
        <v>7379</v>
      </c>
      <c r="J586" s="120"/>
      <c r="K586" s="73">
        <v>0</v>
      </c>
      <c r="L586" s="73">
        <v>0</v>
      </c>
      <c r="M586" s="180">
        <f t="shared" si="34"/>
        <v>0</v>
      </c>
      <c r="O586" s="73">
        <v>60</v>
      </c>
      <c r="P586" s="73">
        <v>4269525</v>
      </c>
      <c r="Q586" s="73">
        <v>60</v>
      </c>
      <c r="R586" s="73">
        <v>4269525</v>
      </c>
      <c r="S586" s="73">
        <f t="shared" si="33"/>
        <v>0</v>
      </c>
      <c r="T586" s="73">
        <f t="shared" si="33"/>
        <v>0</v>
      </c>
      <c r="U586" s="167" t="s">
        <v>7467</v>
      </c>
      <c r="W586" s="21"/>
      <c r="X586" s="21"/>
      <c r="Y586" s="21"/>
    </row>
    <row r="587" spans="1:26" x14ac:dyDescent="0.25">
      <c r="A587" s="175" t="s">
        <v>2146</v>
      </c>
      <c r="B587" s="184" t="s">
        <v>1294</v>
      </c>
      <c r="C587" s="185" t="s">
        <v>1295</v>
      </c>
      <c r="D587" s="170">
        <v>1050</v>
      </c>
      <c r="E587" s="171">
        <v>74327793</v>
      </c>
      <c r="F587" s="216">
        <f t="shared" si="31"/>
        <v>70788.374285714279</v>
      </c>
      <c r="G587" s="224"/>
      <c r="H587" s="218" t="s">
        <v>7462</v>
      </c>
      <c r="I587" s="120" t="s">
        <v>7379</v>
      </c>
      <c r="J587" s="120"/>
      <c r="K587" s="73">
        <v>0</v>
      </c>
      <c r="L587" s="73">
        <v>0</v>
      </c>
      <c r="M587" s="180">
        <f t="shared" si="34"/>
        <v>0</v>
      </c>
      <c r="O587" s="73">
        <v>1050</v>
      </c>
      <c r="P587" s="73">
        <v>74327793</v>
      </c>
      <c r="Q587" s="73">
        <v>275</v>
      </c>
      <c r="R587" s="73">
        <v>19466802.928571425</v>
      </c>
      <c r="S587" s="73">
        <f t="shared" si="33"/>
        <v>775</v>
      </c>
      <c r="T587" s="73">
        <f t="shared" si="33"/>
        <v>54860990.071428575</v>
      </c>
      <c r="U587" s="167" t="s">
        <v>7467</v>
      </c>
      <c r="W587" s="21"/>
      <c r="X587" s="21"/>
      <c r="Y587" s="21"/>
      <c r="Z587" s="21">
        <f>+S587-V587</f>
        <v>775</v>
      </c>
    </row>
    <row r="588" spans="1:26" x14ac:dyDescent="0.25">
      <c r="A588" s="175" t="s">
        <v>2146</v>
      </c>
      <c r="B588" s="184" t="s">
        <v>824</v>
      </c>
      <c r="C588" s="185" t="s">
        <v>825</v>
      </c>
      <c r="D588" s="170">
        <v>186</v>
      </c>
      <c r="E588" s="171">
        <v>13124221</v>
      </c>
      <c r="F588" s="216">
        <f t="shared" si="31"/>
        <v>70560.327956989247</v>
      </c>
      <c r="G588" s="224"/>
      <c r="H588" s="218" t="s">
        <v>7462</v>
      </c>
      <c r="I588" s="179" t="s">
        <v>7381</v>
      </c>
      <c r="J588" s="120" t="s">
        <v>7480</v>
      </c>
      <c r="K588" s="73">
        <v>186</v>
      </c>
      <c r="L588" s="73">
        <v>13124221</v>
      </c>
      <c r="M588" s="180">
        <f t="shared" si="34"/>
        <v>1</v>
      </c>
      <c r="O588" s="73">
        <v>186</v>
      </c>
      <c r="P588" s="73">
        <v>13124221</v>
      </c>
      <c r="Q588" s="73">
        <v>0</v>
      </c>
      <c r="R588" s="73">
        <v>0</v>
      </c>
      <c r="S588" s="73">
        <f t="shared" si="33"/>
        <v>0</v>
      </c>
      <c r="T588" s="73">
        <f t="shared" si="33"/>
        <v>0</v>
      </c>
      <c r="U588" s="167" t="s">
        <v>7481</v>
      </c>
      <c r="W588" s="21"/>
      <c r="X588" s="21"/>
      <c r="Y588" s="21"/>
    </row>
    <row r="589" spans="1:26" x14ac:dyDescent="0.25">
      <c r="A589" s="175" t="s">
        <v>2146</v>
      </c>
      <c r="B589" s="184" t="s">
        <v>820</v>
      </c>
      <c r="C589" s="185" t="s">
        <v>821</v>
      </c>
      <c r="D589" s="170">
        <v>12</v>
      </c>
      <c r="E589" s="171">
        <v>819242</v>
      </c>
      <c r="F589" s="216">
        <f t="shared" si="31"/>
        <v>68270.166666666672</v>
      </c>
      <c r="G589" s="224"/>
      <c r="H589" s="218" t="s">
        <v>7462</v>
      </c>
      <c r="I589" s="179" t="s">
        <v>7381</v>
      </c>
      <c r="J589" s="120" t="s">
        <v>7480</v>
      </c>
      <c r="K589" s="73">
        <v>12</v>
      </c>
      <c r="L589" s="73">
        <v>819242</v>
      </c>
      <c r="M589" s="180">
        <f t="shared" si="34"/>
        <v>1</v>
      </c>
      <c r="O589" s="73">
        <v>12</v>
      </c>
      <c r="P589" s="73">
        <v>819242</v>
      </c>
      <c r="Q589" s="73">
        <v>0</v>
      </c>
      <c r="R589" s="73">
        <v>0</v>
      </c>
      <c r="S589" s="73">
        <f t="shared" si="33"/>
        <v>0</v>
      </c>
      <c r="T589" s="73">
        <f t="shared" si="33"/>
        <v>0</v>
      </c>
      <c r="U589" s="167" t="s">
        <v>7481</v>
      </c>
      <c r="W589" s="21"/>
      <c r="X589" s="21"/>
      <c r="Y589" s="21"/>
    </row>
    <row r="590" spans="1:26" x14ac:dyDescent="0.25">
      <c r="A590" s="175" t="s">
        <v>2146</v>
      </c>
      <c r="B590" s="184" t="s">
        <v>1328</v>
      </c>
      <c r="C590" s="185" t="s">
        <v>1329</v>
      </c>
      <c r="D590" s="170">
        <v>10</v>
      </c>
      <c r="E590" s="171">
        <v>680120</v>
      </c>
      <c r="F590" s="216">
        <f t="shared" si="31"/>
        <v>68012</v>
      </c>
      <c r="G590" s="224"/>
      <c r="H590" s="218" t="s">
        <v>7462</v>
      </c>
      <c r="I590" s="120" t="s">
        <v>7380</v>
      </c>
      <c r="J590" s="120" t="s">
        <v>7480</v>
      </c>
      <c r="K590" s="73">
        <v>10</v>
      </c>
      <c r="L590" s="73">
        <v>680120</v>
      </c>
      <c r="M590" s="180">
        <f t="shared" si="34"/>
        <v>1</v>
      </c>
      <c r="O590" s="73">
        <v>10</v>
      </c>
      <c r="P590" s="73">
        <v>680120</v>
      </c>
      <c r="Q590" s="73">
        <v>0</v>
      </c>
      <c r="R590" s="73">
        <v>0</v>
      </c>
      <c r="S590" s="73">
        <f t="shared" si="33"/>
        <v>0</v>
      </c>
      <c r="T590" s="73">
        <f t="shared" si="33"/>
        <v>0</v>
      </c>
      <c r="U590" s="167" t="s">
        <v>7481</v>
      </c>
      <c r="W590" s="21"/>
      <c r="X590" s="21"/>
      <c r="Y590" s="21"/>
    </row>
    <row r="591" spans="1:26" x14ac:dyDescent="0.25">
      <c r="A591" s="175" t="s">
        <v>2146</v>
      </c>
      <c r="B591" s="184" t="s">
        <v>1298</v>
      </c>
      <c r="C591" s="185" t="s">
        <v>1299</v>
      </c>
      <c r="D591" s="170">
        <v>700</v>
      </c>
      <c r="E591" s="171">
        <v>46585096</v>
      </c>
      <c r="F591" s="216">
        <f t="shared" si="31"/>
        <v>66550.137142857144</v>
      </c>
      <c r="G591" s="224"/>
      <c r="H591" s="218" t="s">
        <v>7462</v>
      </c>
      <c r="I591" s="120" t="s">
        <v>7379</v>
      </c>
      <c r="J591" s="120"/>
      <c r="K591" s="73">
        <v>0</v>
      </c>
      <c r="L591" s="73">
        <v>0</v>
      </c>
      <c r="M591" s="180">
        <f t="shared" si="34"/>
        <v>0</v>
      </c>
      <c r="O591" s="73">
        <v>700</v>
      </c>
      <c r="P591" s="73">
        <v>46585096</v>
      </c>
      <c r="Q591" s="73">
        <v>0</v>
      </c>
      <c r="R591" s="73">
        <v>0</v>
      </c>
      <c r="S591" s="73">
        <f t="shared" si="33"/>
        <v>700</v>
      </c>
      <c r="T591" s="73">
        <f t="shared" si="33"/>
        <v>46585096</v>
      </c>
      <c r="U591" s="167" t="s">
        <v>7958</v>
      </c>
      <c r="W591" s="21"/>
      <c r="X591" s="21"/>
      <c r="Y591" s="21"/>
      <c r="Z591" s="21">
        <f t="shared" ref="Z591:Z592" si="35">+S591-V591</f>
        <v>700</v>
      </c>
    </row>
    <row r="592" spans="1:26" x14ac:dyDescent="0.25">
      <c r="A592" s="175" t="s">
        <v>2146</v>
      </c>
      <c r="B592" s="184" t="s">
        <v>174</v>
      </c>
      <c r="C592" s="185" t="s">
        <v>8087</v>
      </c>
      <c r="D592" s="170">
        <v>40610</v>
      </c>
      <c r="E592" s="171">
        <v>2682886035</v>
      </c>
      <c r="F592" s="216">
        <f t="shared" si="31"/>
        <v>66064.664737749321</v>
      </c>
      <c r="G592" s="224"/>
      <c r="H592" s="218"/>
      <c r="I592" s="120" t="s">
        <v>7379</v>
      </c>
      <c r="J592" s="120"/>
      <c r="K592" s="73"/>
      <c r="L592" s="73"/>
      <c r="M592" s="180">
        <f t="shared" si="34"/>
        <v>0</v>
      </c>
      <c r="O592" s="73">
        <v>40610</v>
      </c>
      <c r="P592" s="73">
        <v>2682886035</v>
      </c>
      <c r="Q592" s="73">
        <v>0</v>
      </c>
      <c r="R592" s="73">
        <v>0</v>
      </c>
      <c r="S592" s="73">
        <f t="shared" si="33"/>
        <v>40610</v>
      </c>
      <c r="T592" s="73">
        <f t="shared" si="33"/>
        <v>2682886035</v>
      </c>
      <c r="U592" s="167" t="s">
        <v>7958</v>
      </c>
      <c r="W592" s="21"/>
      <c r="X592" s="21"/>
      <c r="Y592" s="21"/>
      <c r="Z592" s="21">
        <f t="shared" si="35"/>
        <v>40610</v>
      </c>
    </row>
    <row r="593" spans="1:26" x14ac:dyDescent="0.25">
      <c r="A593" s="175" t="s">
        <v>2146</v>
      </c>
      <c r="B593" s="184" t="s">
        <v>1166</v>
      </c>
      <c r="C593" s="185" t="s">
        <v>1167</v>
      </c>
      <c r="D593" s="170">
        <v>100</v>
      </c>
      <c r="E593" s="171">
        <v>6592500</v>
      </c>
      <c r="F593" s="216">
        <f t="shared" si="31"/>
        <v>65925</v>
      </c>
      <c r="G593" s="224"/>
      <c r="H593" s="218" t="s">
        <v>7462</v>
      </c>
      <c r="I593" s="120" t="s">
        <v>7380</v>
      </c>
      <c r="J593" s="120" t="s">
        <v>7480</v>
      </c>
      <c r="K593" s="73">
        <v>100</v>
      </c>
      <c r="L593" s="73">
        <v>6592500</v>
      </c>
      <c r="M593" s="180">
        <f t="shared" si="34"/>
        <v>1</v>
      </c>
      <c r="O593" s="73">
        <v>100</v>
      </c>
      <c r="P593" s="73">
        <v>6592500</v>
      </c>
      <c r="Q593" s="73">
        <v>0</v>
      </c>
      <c r="R593" s="73">
        <v>0</v>
      </c>
      <c r="S593" s="73">
        <f t="shared" si="33"/>
        <v>0</v>
      </c>
      <c r="T593" s="73">
        <f t="shared" si="33"/>
        <v>0</v>
      </c>
      <c r="U593" s="167" t="s">
        <v>7481</v>
      </c>
      <c r="W593" s="21"/>
      <c r="X593" s="21"/>
      <c r="Y593" s="21"/>
    </row>
    <row r="594" spans="1:26" x14ac:dyDescent="0.25">
      <c r="A594" s="187" t="s">
        <v>2146</v>
      </c>
      <c r="B594" s="188" t="s">
        <v>582</v>
      </c>
      <c r="C594" s="185" t="s">
        <v>8088</v>
      </c>
      <c r="D594" s="189">
        <v>660</v>
      </c>
      <c r="E594" s="190">
        <v>40590000</v>
      </c>
      <c r="F594" s="217">
        <f t="shared" si="31"/>
        <v>61500</v>
      </c>
      <c r="G594" s="224"/>
      <c r="H594" s="219" t="s">
        <v>7462</v>
      </c>
      <c r="I594" s="179" t="s">
        <v>7381</v>
      </c>
      <c r="J594" s="191" t="s">
        <v>7480</v>
      </c>
      <c r="K594" s="192">
        <f>+D594</f>
        <v>660</v>
      </c>
      <c r="L594" s="192">
        <f>+E594</f>
        <v>40590000</v>
      </c>
      <c r="M594" s="193">
        <f t="shared" si="34"/>
        <v>1</v>
      </c>
      <c r="O594" s="73">
        <v>660</v>
      </c>
      <c r="P594" s="73">
        <v>40590000</v>
      </c>
      <c r="Q594" s="73">
        <v>0</v>
      </c>
      <c r="R594" s="73">
        <v>0</v>
      </c>
      <c r="S594" s="73">
        <f t="shared" si="33"/>
        <v>0</v>
      </c>
      <c r="T594" s="73">
        <f t="shared" si="33"/>
        <v>0</v>
      </c>
      <c r="U594" s="167" t="s">
        <v>7481</v>
      </c>
      <c r="W594" s="21"/>
      <c r="X594" s="21"/>
      <c r="Y594" s="21"/>
    </row>
    <row r="595" spans="1:26" x14ac:dyDescent="0.25">
      <c r="A595" s="175" t="s">
        <v>2146</v>
      </c>
      <c r="B595" s="184" t="s">
        <v>1296</v>
      </c>
      <c r="C595" s="185" t="s">
        <v>1297</v>
      </c>
      <c r="D595" s="170">
        <v>350</v>
      </c>
      <c r="E595" s="171">
        <v>21360550.719999999</v>
      </c>
      <c r="F595" s="216">
        <f t="shared" si="31"/>
        <v>61030.144914285709</v>
      </c>
      <c r="G595" s="224"/>
      <c r="H595" s="218" t="s">
        <v>7462</v>
      </c>
      <c r="I595" s="120" t="s">
        <v>7379</v>
      </c>
      <c r="J595" s="120"/>
      <c r="K595" s="73">
        <v>0</v>
      </c>
      <c r="L595" s="73">
        <v>0</v>
      </c>
      <c r="M595" s="180">
        <f t="shared" si="34"/>
        <v>0</v>
      </c>
      <c r="O595" s="73">
        <v>350</v>
      </c>
      <c r="P595" s="73">
        <v>21360550.719999999</v>
      </c>
      <c r="Q595" s="73">
        <v>0</v>
      </c>
      <c r="R595" s="73">
        <v>0</v>
      </c>
      <c r="S595" s="73">
        <f t="shared" si="33"/>
        <v>350</v>
      </c>
      <c r="T595" s="73">
        <f t="shared" si="33"/>
        <v>21360550.719999999</v>
      </c>
      <c r="U595" s="167" t="s">
        <v>7958</v>
      </c>
      <c r="W595" s="21"/>
      <c r="X595" s="21"/>
      <c r="Y595" s="21"/>
      <c r="Z595" s="21">
        <f>+S595-V595</f>
        <v>350</v>
      </c>
    </row>
    <row r="596" spans="1:26" x14ac:dyDescent="0.25">
      <c r="A596" s="175" t="s">
        <v>2146</v>
      </c>
      <c r="B596" s="184" t="s">
        <v>8089</v>
      </c>
      <c r="C596" s="185" t="s">
        <v>8090</v>
      </c>
      <c r="D596" s="170">
        <v>285</v>
      </c>
      <c r="E596" s="171">
        <v>17084325</v>
      </c>
      <c r="F596" s="216">
        <f t="shared" si="31"/>
        <v>59945</v>
      </c>
      <c r="G596" s="224"/>
      <c r="H596" s="218" t="s">
        <v>7462</v>
      </c>
      <c r="I596" s="120" t="s">
        <v>7377</v>
      </c>
      <c r="J596" s="120"/>
      <c r="K596" s="73">
        <v>0</v>
      </c>
      <c r="L596" s="73">
        <v>0</v>
      </c>
      <c r="M596" s="180">
        <f t="shared" si="34"/>
        <v>0</v>
      </c>
      <c r="O596" s="73">
        <v>285</v>
      </c>
      <c r="P596" s="73">
        <v>17084325</v>
      </c>
      <c r="Q596" s="73">
        <v>285</v>
      </c>
      <c r="R596" s="73">
        <v>17084325</v>
      </c>
      <c r="S596" s="73">
        <f t="shared" si="33"/>
        <v>0</v>
      </c>
      <c r="T596" s="73">
        <f t="shared" si="33"/>
        <v>0</v>
      </c>
      <c r="U596" s="167" t="s">
        <v>7467</v>
      </c>
      <c r="W596" s="21"/>
      <c r="X596" s="21"/>
      <c r="Y596" s="21"/>
    </row>
    <row r="597" spans="1:26" x14ac:dyDescent="0.25">
      <c r="A597" s="175" t="s">
        <v>2146</v>
      </c>
      <c r="B597" s="184" t="s">
        <v>8091</v>
      </c>
      <c r="C597" s="185" t="s">
        <v>8092</v>
      </c>
      <c r="D597" s="170">
        <v>5999</v>
      </c>
      <c r="E597" s="171">
        <v>333111880</v>
      </c>
      <c r="F597" s="216">
        <f t="shared" si="31"/>
        <v>55527.901316886149</v>
      </c>
      <c r="G597" s="224"/>
      <c r="H597" s="218" t="s">
        <v>7462</v>
      </c>
      <c r="I597" s="120" t="s">
        <v>7377</v>
      </c>
      <c r="J597" s="120"/>
      <c r="K597" s="73">
        <v>0</v>
      </c>
      <c r="L597" s="73">
        <v>0</v>
      </c>
      <c r="M597" s="180">
        <f t="shared" si="34"/>
        <v>0</v>
      </c>
      <c r="O597" s="73">
        <v>5999</v>
      </c>
      <c r="P597" s="73">
        <v>333111880</v>
      </c>
      <c r="Q597" s="73">
        <v>5999</v>
      </c>
      <c r="R597" s="73">
        <v>333111880</v>
      </c>
      <c r="S597" s="73">
        <f t="shared" si="33"/>
        <v>0</v>
      </c>
      <c r="T597" s="73">
        <f t="shared" si="33"/>
        <v>0</v>
      </c>
      <c r="U597" s="167" t="s">
        <v>7467</v>
      </c>
      <c r="W597" s="21"/>
      <c r="X597" s="21"/>
      <c r="Y597" s="21"/>
    </row>
    <row r="598" spans="1:26" x14ac:dyDescent="0.25">
      <c r="A598" s="175" t="s">
        <v>2146</v>
      </c>
      <c r="B598" s="184" t="s">
        <v>8093</v>
      </c>
      <c r="C598" s="185" t="s">
        <v>8094</v>
      </c>
      <c r="D598" s="170">
        <v>19</v>
      </c>
      <c r="E598" s="171">
        <v>1017728</v>
      </c>
      <c r="F598" s="216">
        <f t="shared" si="31"/>
        <v>53564.631578947367</v>
      </c>
      <c r="G598" s="224"/>
      <c r="H598" s="218" t="s">
        <v>7462</v>
      </c>
      <c r="I598" s="120" t="s">
        <v>7380</v>
      </c>
      <c r="J598" s="120" t="s">
        <v>7480</v>
      </c>
      <c r="K598" s="73">
        <v>19</v>
      </c>
      <c r="L598" s="73">
        <v>1017728</v>
      </c>
      <c r="M598" s="180">
        <f t="shared" si="34"/>
        <v>1</v>
      </c>
      <c r="O598" s="73">
        <v>19</v>
      </c>
      <c r="P598" s="73">
        <v>1017728</v>
      </c>
      <c r="Q598" s="73">
        <v>0</v>
      </c>
      <c r="R598" s="73">
        <v>0</v>
      </c>
      <c r="S598" s="73">
        <f t="shared" si="33"/>
        <v>0</v>
      </c>
      <c r="T598" s="73">
        <f t="shared" si="33"/>
        <v>0</v>
      </c>
      <c r="U598" s="167" t="s">
        <v>7481</v>
      </c>
      <c r="W598" s="21"/>
      <c r="X598" s="21"/>
      <c r="Y598" s="21"/>
    </row>
    <row r="599" spans="1:26" x14ac:dyDescent="0.25">
      <c r="A599" s="175" t="s">
        <v>2146</v>
      </c>
      <c r="B599" s="184" t="s">
        <v>822</v>
      </c>
      <c r="C599" s="185" t="s">
        <v>823</v>
      </c>
      <c r="D599" s="170">
        <v>66</v>
      </c>
      <c r="E599" s="171">
        <v>3472353</v>
      </c>
      <c r="F599" s="216">
        <f t="shared" si="31"/>
        <v>52611.409090909088</v>
      </c>
      <c r="G599" s="224"/>
      <c r="H599" s="218" t="s">
        <v>7462</v>
      </c>
      <c r="I599" s="179" t="s">
        <v>7381</v>
      </c>
      <c r="J599" s="120" t="s">
        <v>7480</v>
      </c>
      <c r="K599" s="73">
        <v>66</v>
      </c>
      <c r="L599" s="73">
        <v>3472353</v>
      </c>
      <c r="M599" s="180">
        <f t="shared" si="34"/>
        <v>1</v>
      </c>
      <c r="O599" s="73">
        <v>66</v>
      </c>
      <c r="P599" s="73">
        <v>3472353</v>
      </c>
      <c r="Q599" s="73">
        <v>0</v>
      </c>
      <c r="R599" s="73">
        <v>0</v>
      </c>
      <c r="S599" s="73">
        <f t="shared" si="33"/>
        <v>0</v>
      </c>
      <c r="T599" s="73">
        <f t="shared" si="33"/>
        <v>0</v>
      </c>
      <c r="U599" s="167" t="s">
        <v>7481</v>
      </c>
      <c r="W599" s="21"/>
      <c r="X599" s="21"/>
      <c r="Y599" s="21"/>
    </row>
    <row r="600" spans="1:26" x14ac:dyDescent="0.25">
      <c r="A600" s="175" t="s">
        <v>2146</v>
      </c>
      <c r="B600" s="184" t="s">
        <v>1132</v>
      </c>
      <c r="C600" s="185" t="s">
        <v>1133</v>
      </c>
      <c r="D600" s="170">
        <v>169</v>
      </c>
      <c r="E600" s="171">
        <v>8454762</v>
      </c>
      <c r="F600" s="216">
        <f t="shared" si="31"/>
        <v>50028.1775147929</v>
      </c>
      <c r="G600" s="224"/>
      <c r="H600" s="218" t="s">
        <v>7462</v>
      </c>
      <c r="I600" s="179" t="s">
        <v>7381</v>
      </c>
      <c r="J600" s="120" t="s">
        <v>7480</v>
      </c>
      <c r="K600" s="73">
        <v>169</v>
      </c>
      <c r="L600" s="73">
        <v>8454762</v>
      </c>
      <c r="M600" s="180">
        <f t="shared" si="34"/>
        <v>1</v>
      </c>
      <c r="O600" s="73">
        <v>169</v>
      </c>
      <c r="P600" s="73">
        <v>8454762</v>
      </c>
      <c r="Q600" s="73">
        <v>0</v>
      </c>
      <c r="R600" s="73">
        <v>0</v>
      </c>
      <c r="S600" s="73">
        <f t="shared" si="33"/>
        <v>0</v>
      </c>
      <c r="T600" s="73">
        <f t="shared" si="33"/>
        <v>0</v>
      </c>
      <c r="U600" s="167" t="s">
        <v>7481</v>
      </c>
      <c r="W600" s="21"/>
      <c r="X600" s="21"/>
      <c r="Y600" s="21"/>
    </row>
    <row r="601" spans="1:26" x14ac:dyDescent="0.25">
      <c r="A601" s="175" t="s">
        <v>2146</v>
      </c>
      <c r="B601" s="184" t="s">
        <v>8095</v>
      </c>
      <c r="C601" s="185" t="s">
        <v>8096</v>
      </c>
      <c r="D601" s="170">
        <v>10</v>
      </c>
      <c r="E601" s="171">
        <v>500000</v>
      </c>
      <c r="F601" s="216">
        <f t="shared" si="31"/>
        <v>50000</v>
      </c>
      <c r="G601" s="224"/>
      <c r="H601" s="218" t="s">
        <v>7462</v>
      </c>
      <c r="I601" s="120" t="s">
        <v>7377</v>
      </c>
      <c r="J601" s="120" t="s">
        <v>7480</v>
      </c>
      <c r="K601" s="73">
        <v>10</v>
      </c>
      <c r="L601" s="73">
        <v>500000</v>
      </c>
      <c r="M601" s="180">
        <f t="shared" si="34"/>
        <v>1</v>
      </c>
      <c r="O601" s="73">
        <v>10</v>
      </c>
      <c r="P601" s="73">
        <v>500000</v>
      </c>
      <c r="Q601" s="73">
        <v>10</v>
      </c>
      <c r="R601" s="73">
        <v>500000</v>
      </c>
      <c r="S601" s="73">
        <f t="shared" si="33"/>
        <v>-10</v>
      </c>
      <c r="T601" s="73">
        <f t="shared" si="33"/>
        <v>-500000</v>
      </c>
      <c r="U601" s="167" t="s">
        <v>7416</v>
      </c>
      <c r="W601" s="21"/>
      <c r="X601" s="21"/>
      <c r="Y601" s="21"/>
    </row>
    <row r="602" spans="1:26" x14ac:dyDescent="0.25">
      <c r="A602" s="175" t="s">
        <v>2146</v>
      </c>
      <c r="B602" s="184" t="s">
        <v>512</v>
      </c>
      <c r="C602" s="185" t="s">
        <v>513</v>
      </c>
      <c r="D602" s="170">
        <v>15</v>
      </c>
      <c r="E602" s="171">
        <v>750000</v>
      </c>
      <c r="F602" s="216">
        <f t="shared" si="31"/>
        <v>50000</v>
      </c>
      <c r="G602" s="224"/>
      <c r="H602" s="218" t="s">
        <v>7462</v>
      </c>
      <c r="I602" s="179" t="s">
        <v>7381</v>
      </c>
      <c r="J602" s="120" t="s">
        <v>7480</v>
      </c>
      <c r="K602" s="73">
        <v>15</v>
      </c>
      <c r="L602" s="73">
        <v>750000</v>
      </c>
      <c r="M602" s="180">
        <f t="shared" si="34"/>
        <v>1</v>
      </c>
      <c r="O602" s="73">
        <v>15</v>
      </c>
      <c r="P602" s="73">
        <v>750000</v>
      </c>
      <c r="Q602" s="73">
        <v>0</v>
      </c>
      <c r="R602" s="73">
        <v>0</v>
      </c>
      <c r="S602" s="73">
        <f t="shared" si="33"/>
        <v>0</v>
      </c>
      <c r="T602" s="73">
        <f t="shared" si="33"/>
        <v>0</v>
      </c>
      <c r="U602" s="167" t="s">
        <v>7481</v>
      </c>
      <c r="W602" s="21"/>
      <c r="X602" s="21"/>
      <c r="Y602" s="21"/>
    </row>
    <row r="603" spans="1:26" x14ac:dyDescent="0.25">
      <c r="A603" s="175" t="s">
        <v>2146</v>
      </c>
      <c r="B603" s="184" t="s">
        <v>1134</v>
      </c>
      <c r="C603" s="185" t="s">
        <v>1135</v>
      </c>
      <c r="D603" s="170">
        <v>274</v>
      </c>
      <c r="E603" s="171">
        <v>13679072</v>
      </c>
      <c r="F603" s="216">
        <f t="shared" si="31"/>
        <v>49923.620437956204</v>
      </c>
      <c r="G603" s="224"/>
      <c r="H603" s="218" t="s">
        <v>7462</v>
      </c>
      <c r="I603" s="179" t="s">
        <v>7381</v>
      </c>
      <c r="J603" s="120" t="s">
        <v>7480</v>
      </c>
      <c r="K603" s="73">
        <v>274</v>
      </c>
      <c r="L603" s="73">
        <v>13679072</v>
      </c>
      <c r="M603" s="180">
        <f t="shared" si="34"/>
        <v>1</v>
      </c>
      <c r="O603" s="73">
        <v>274</v>
      </c>
      <c r="P603" s="73">
        <v>13679072</v>
      </c>
      <c r="Q603" s="73">
        <v>0</v>
      </c>
      <c r="R603" s="73">
        <v>0</v>
      </c>
      <c r="S603" s="73">
        <f t="shared" si="33"/>
        <v>0</v>
      </c>
      <c r="T603" s="73">
        <f t="shared" si="33"/>
        <v>0</v>
      </c>
      <c r="U603" s="167" t="s">
        <v>7481</v>
      </c>
      <c r="W603" s="21"/>
      <c r="X603" s="21"/>
      <c r="Y603" s="21"/>
    </row>
    <row r="604" spans="1:26" x14ac:dyDescent="0.25">
      <c r="A604" s="175" t="s">
        <v>2146</v>
      </c>
      <c r="B604" s="184" t="s">
        <v>1304</v>
      </c>
      <c r="C604" s="185" t="s">
        <v>1305</v>
      </c>
      <c r="D604" s="170">
        <v>275</v>
      </c>
      <c r="E604" s="171">
        <v>13065838</v>
      </c>
      <c r="F604" s="216">
        <f t="shared" si="31"/>
        <v>47512.138181818184</v>
      </c>
      <c r="G604" s="224"/>
      <c r="H604" s="218" t="s">
        <v>7462</v>
      </c>
      <c r="I604" s="179" t="s">
        <v>7381</v>
      </c>
      <c r="J604" s="120" t="s">
        <v>7480</v>
      </c>
      <c r="K604" s="73">
        <v>275</v>
      </c>
      <c r="L604" s="73">
        <v>13065838</v>
      </c>
      <c r="M604" s="180">
        <f t="shared" si="34"/>
        <v>1</v>
      </c>
      <c r="O604" s="73">
        <v>275</v>
      </c>
      <c r="P604" s="73">
        <v>13065838</v>
      </c>
      <c r="Q604" s="73">
        <v>0</v>
      </c>
      <c r="R604" s="73">
        <v>0</v>
      </c>
      <c r="S604" s="73">
        <f t="shared" si="33"/>
        <v>0</v>
      </c>
      <c r="T604" s="73">
        <f t="shared" si="33"/>
        <v>0</v>
      </c>
      <c r="U604" s="167" t="s">
        <v>7481</v>
      </c>
      <c r="W604" s="21"/>
      <c r="X604" s="21"/>
      <c r="Y604" s="21"/>
    </row>
    <row r="605" spans="1:26" x14ac:dyDescent="0.25">
      <c r="A605" s="175" t="s">
        <v>2146</v>
      </c>
      <c r="B605" s="184" t="s">
        <v>8097</v>
      </c>
      <c r="C605" s="185" t="s">
        <v>8098</v>
      </c>
      <c r="D605" s="170">
        <v>900</v>
      </c>
      <c r="E605" s="171">
        <v>41413721</v>
      </c>
      <c r="F605" s="216">
        <f t="shared" si="31"/>
        <v>46015.245555555557</v>
      </c>
      <c r="G605" s="224"/>
      <c r="H605" s="218" t="s">
        <v>7462</v>
      </c>
      <c r="I605" s="120" t="s">
        <v>7377</v>
      </c>
      <c r="J605" s="120"/>
      <c r="K605" s="73">
        <v>0</v>
      </c>
      <c r="L605" s="73">
        <v>0</v>
      </c>
      <c r="M605" s="180">
        <f t="shared" si="34"/>
        <v>0</v>
      </c>
      <c r="O605" s="73">
        <v>900</v>
      </c>
      <c r="P605" s="73">
        <v>41413721</v>
      </c>
      <c r="Q605" s="73">
        <v>900</v>
      </c>
      <c r="R605" s="73">
        <v>41413721</v>
      </c>
      <c r="S605" s="73">
        <f t="shared" si="33"/>
        <v>0</v>
      </c>
      <c r="T605" s="73">
        <f t="shared" si="33"/>
        <v>0</v>
      </c>
      <c r="U605" s="167" t="s">
        <v>7467</v>
      </c>
      <c r="W605" s="21"/>
      <c r="X605" s="21"/>
      <c r="Y605" s="21"/>
    </row>
    <row r="606" spans="1:26" x14ac:dyDescent="0.25">
      <c r="A606" s="175" t="s">
        <v>2146</v>
      </c>
      <c r="B606" s="184" t="s">
        <v>1064</v>
      </c>
      <c r="C606" s="185" t="s">
        <v>1065</v>
      </c>
      <c r="D606" s="170">
        <v>155</v>
      </c>
      <c r="E606" s="171">
        <v>6973915</v>
      </c>
      <c r="F606" s="216">
        <f t="shared" si="31"/>
        <v>44993</v>
      </c>
      <c r="G606" s="224"/>
      <c r="H606" s="218" t="s">
        <v>7462</v>
      </c>
      <c r="I606" s="120" t="s">
        <v>7379</v>
      </c>
      <c r="J606" s="120"/>
      <c r="K606" s="73">
        <v>0</v>
      </c>
      <c r="L606" s="73">
        <v>0</v>
      </c>
      <c r="M606" s="180">
        <f t="shared" si="34"/>
        <v>0</v>
      </c>
      <c r="O606" s="73">
        <v>155</v>
      </c>
      <c r="P606" s="73">
        <v>6973915</v>
      </c>
      <c r="Q606" s="73">
        <v>0</v>
      </c>
      <c r="R606" s="73">
        <v>0</v>
      </c>
      <c r="S606" s="73">
        <f t="shared" si="33"/>
        <v>155</v>
      </c>
      <c r="T606" s="73">
        <f t="shared" si="33"/>
        <v>6973915</v>
      </c>
      <c r="U606" s="167" t="s">
        <v>7958</v>
      </c>
      <c r="W606" s="21"/>
      <c r="X606" s="21"/>
      <c r="Y606" s="21"/>
      <c r="Z606" s="21">
        <f>+S606-V606</f>
        <v>155</v>
      </c>
    </row>
    <row r="607" spans="1:26" x14ac:dyDescent="0.25">
      <c r="A607" s="175" t="s">
        <v>2146</v>
      </c>
      <c r="B607" s="184" t="s">
        <v>8099</v>
      </c>
      <c r="C607" s="185" t="s">
        <v>8100</v>
      </c>
      <c r="D607" s="170">
        <v>3</v>
      </c>
      <c r="E607" s="171">
        <v>129124</v>
      </c>
      <c r="F607" s="216">
        <f t="shared" si="31"/>
        <v>43041.333333333336</v>
      </c>
      <c r="G607" s="224"/>
      <c r="H607" s="218" t="s">
        <v>7462</v>
      </c>
      <c r="I607" s="120" t="s">
        <v>7380</v>
      </c>
      <c r="J607" s="120" t="s">
        <v>7480</v>
      </c>
      <c r="K607" s="73">
        <v>3</v>
      </c>
      <c r="L607" s="73">
        <v>129124</v>
      </c>
      <c r="M607" s="180">
        <f t="shared" si="34"/>
        <v>1</v>
      </c>
      <c r="O607" s="73">
        <v>3</v>
      </c>
      <c r="P607" s="73">
        <v>129124</v>
      </c>
      <c r="Q607" s="73">
        <v>0</v>
      </c>
      <c r="R607" s="73">
        <v>0</v>
      </c>
      <c r="S607" s="73">
        <f t="shared" si="33"/>
        <v>0</v>
      </c>
      <c r="T607" s="73">
        <f t="shared" si="33"/>
        <v>0</v>
      </c>
      <c r="U607" s="167" t="s">
        <v>7481</v>
      </c>
      <c r="W607" s="21"/>
      <c r="X607" s="21"/>
      <c r="Y607" s="21"/>
    </row>
    <row r="608" spans="1:26" x14ac:dyDescent="0.25">
      <c r="A608" s="175" t="s">
        <v>2146</v>
      </c>
      <c r="B608" s="184" t="s">
        <v>8101</v>
      </c>
      <c r="C608" s="185" t="s">
        <v>8102</v>
      </c>
      <c r="D608" s="170">
        <v>80</v>
      </c>
      <c r="E608" s="171">
        <v>3400000</v>
      </c>
      <c r="F608" s="216">
        <f t="shared" si="31"/>
        <v>42500</v>
      </c>
      <c r="G608" s="224"/>
      <c r="H608" s="218" t="s">
        <v>7462</v>
      </c>
      <c r="I608" s="120" t="s">
        <v>7379</v>
      </c>
      <c r="J608" s="120"/>
      <c r="K608" s="73">
        <v>0</v>
      </c>
      <c r="L608" s="73">
        <v>0</v>
      </c>
      <c r="M608" s="180">
        <f t="shared" si="34"/>
        <v>0</v>
      </c>
      <c r="O608" s="73">
        <v>80</v>
      </c>
      <c r="P608" s="73">
        <v>3400000</v>
      </c>
      <c r="Q608" s="73">
        <v>80</v>
      </c>
      <c r="R608" s="73">
        <v>3400000</v>
      </c>
      <c r="S608" s="73">
        <f t="shared" si="33"/>
        <v>0</v>
      </c>
      <c r="T608" s="73">
        <f t="shared" si="33"/>
        <v>0</v>
      </c>
      <c r="U608" s="167" t="s">
        <v>7467</v>
      </c>
      <c r="W608" s="21"/>
      <c r="X608" s="21"/>
      <c r="Y608" s="21"/>
    </row>
    <row r="609" spans="1:26" x14ac:dyDescent="0.25">
      <c r="A609" s="175" t="s">
        <v>2146</v>
      </c>
      <c r="B609" s="184" t="s">
        <v>11</v>
      </c>
      <c r="C609" s="185" t="s">
        <v>12</v>
      </c>
      <c r="D609" s="170">
        <v>8396</v>
      </c>
      <c r="E609" s="171">
        <v>352468421</v>
      </c>
      <c r="F609" s="216">
        <f t="shared" si="31"/>
        <v>41980.517031919961</v>
      </c>
      <c r="G609" s="224"/>
      <c r="H609" s="218" t="s">
        <v>7462</v>
      </c>
      <c r="I609" s="120" t="s">
        <v>7377</v>
      </c>
      <c r="J609" s="120"/>
      <c r="K609" s="73">
        <v>0</v>
      </c>
      <c r="L609" s="73">
        <v>0</v>
      </c>
      <c r="M609" s="180">
        <f t="shared" si="34"/>
        <v>0</v>
      </c>
      <c r="O609" s="73">
        <v>8396</v>
      </c>
      <c r="P609" s="73">
        <v>352468421</v>
      </c>
      <c r="Q609" s="73">
        <v>0</v>
      </c>
      <c r="R609" s="73">
        <v>0</v>
      </c>
      <c r="S609" s="73">
        <f t="shared" si="33"/>
        <v>8396</v>
      </c>
      <c r="T609" s="73">
        <f t="shared" si="33"/>
        <v>352468421</v>
      </c>
      <c r="U609" s="167" t="s">
        <v>7958</v>
      </c>
      <c r="W609" s="21"/>
      <c r="X609" s="21"/>
      <c r="Y609" s="21"/>
      <c r="Z609" s="21">
        <f>+S609-V609</f>
        <v>8396</v>
      </c>
    </row>
    <row r="610" spans="1:26" x14ac:dyDescent="0.25">
      <c r="A610" s="175" t="s">
        <v>2146</v>
      </c>
      <c r="B610" s="184" t="s">
        <v>8103</v>
      </c>
      <c r="C610" s="185" t="s">
        <v>8104</v>
      </c>
      <c r="D610" s="170">
        <v>100</v>
      </c>
      <c r="E610" s="171">
        <v>4160000</v>
      </c>
      <c r="F610" s="216">
        <f t="shared" si="31"/>
        <v>41600</v>
      </c>
      <c r="G610" s="224"/>
      <c r="H610" s="218" t="s">
        <v>7462</v>
      </c>
      <c r="I610" s="120" t="s">
        <v>7379</v>
      </c>
      <c r="J610" s="120"/>
      <c r="K610" s="73">
        <v>0</v>
      </c>
      <c r="L610" s="73">
        <v>0</v>
      </c>
      <c r="M610" s="180">
        <f t="shared" si="34"/>
        <v>0</v>
      </c>
      <c r="O610" s="73">
        <v>100</v>
      </c>
      <c r="P610" s="73">
        <v>4160000</v>
      </c>
      <c r="Q610" s="73">
        <v>100</v>
      </c>
      <c r="R610" s="73">
        <v>4160000</v>
      </c>
      <c r="S610" s="73">
        <f t="shared" si="33"/>
        <v>0</v>
      </c>
      <c r="T610" s="73">
        <f t="shared" si="33"/>
        <v>0</v>
      </c>
      <c r="U610" s="167" t="s">
        <v>7467</v>
      </c>
      <c r="W610" s="21"/>
      <c r="X610" s="21"/>
      <c r="Y610" s="21"/>
    </row>
    <row r="611" spans="1:26" x14ac:dyDescent="0.25">
      <c r="A611" s="175" t="s">
        <v>2146</v>
      </c>
      <c r="B611" s="184" t="s">
        <v>818</v>
      </c>
      <c r="C611" s="185" t="s">
        <v>819</v>
      </c>
      <c r="D611" s="170">
        <v>24</v>
      </c>
      <c r="E611" s="171">
        <v>985778</v>
      </c>
      <c r="F611" s="216">
        <f t="shared" si="31"/>
        <v>41074.083333333336</v>
      </c>
      <c r="G611" s="224"/>
      <c r="H611" s="218" t="s">
        <v>7462</v>
      </c>
      <c r="I611" s="179" t="s">
        <v>7381</v>
      </c>
      <c r="J611" s="120" t="s">
        <v>7480</v>
      </c>
      <c r="K611" s="73">
        <v>24</v>
      </c>
      <c r="L611" s="73">
        <v>985778</v>
      </c>
      <c r="M611" s="180">
        <f t="shared" si="34"/>
        <v>1</v>
      </c>
      <c r="O611" s="73">
        <v>24</v>
      </c>
      <c r="P611" s="73">
        <v>985778</v>
      </c>
      <c r="Q611" s="73">
        <v>0</v>
      </c>
      <c r="R611" s="73">
        <v>0</v>
      </c>
      <c r="S611" s="73">
        <f t="shared" si="33"/>
        <v>0</v>
      </c>
      <c r="T611" s="73">
        <f t="shared" si="33"/>
        <v>0</v>
      </c>
      <c r="U611" s="167" t="s">
        <v>7481</v>
      </c>
      <c r="W611" s="21"/>
      <c r="X611" s="21"/>
      <c r="Y611" s="21"/>
    </row>
    <row r="612" spans="1:26" x14ac:dyDescent="0.25">
      <c r="A612" s="175" t="s">
        <v>2146</v>
      </c>
      <c r="B612" s="184" t="s">
        <v>1504</v>
      </c>
      <c r="C612" s="185" t="s">
        <v>1505</v>
      </c>
      <c r="D612" s="170">
        <v>2225</v>
      </c>
      <c r="E612" s="171">
        <v>90968403</v>
      </c>
      <c r="F612" s="216">
        <f t="shared" si="31"/>
        <v>40884.675505617975</v>
      </c>
      <c r="G612" s="224"/>
      <c r="H612" s="218" t="s">
        <v>7462</v>
      </c>
      <c r="I612" s="179" t="s">
        <v>7381</v>
      </c>
      <c r="J612" s="120" t="s">
        <v>7480</v>
      </c>
      <c r="K612" s="73">
        <v>2225</v>
      </c>
      <c r="L612" s="73">
        <v>90968403</v>
      </c>
      <c r="M612" s="180">
        <f t="shared" si="34"/>
        <v>1</v>
      </c>
      <c r="O612" s="73">
        <v>2225</v>
      </c>
      <c r="P612" s="73">
        <v>90968403</v>
      </c>
      <c r="Q612" s="73">
        <v>0</v>
      </c>
      <c r="R612" s="73">
        <v>0</v>
      </c>
      <c r="S612" s="73">
        <f t="shared" si="33"/>
        <v>0</v>
      </c>
      <c r="T612" s="73">
        <f t="shared" si="33"/>
        <v>0</v>
      </c>
      <c r="U612" s="167" t="s">
        <v>7481</v>
      </c>
      <c r="W612" s="21"/>
      <c r="X612" s="21"/>
      <c r="Y612" s="21"/>
    </row>
    <row r="613" spans="1:26" x14ac:dyDescent="0.25">
      <c r="A613" s="187" t="s">
        <v>2146</v>
      </c>
      <c r="B613" s="188" t="s">
        <v>584</v>
      </c>
      <c r="C613" s="185" t="s">
        <v>8105</v>
      </c>
      <c r="D613" s="189">
        <v>449</v>
      </c>
      <c r="E613" s="190">
        <v>18004900</v>
      </c>
      <c r="F613" s="217">
        <f t="shared" si="31"/>
        <v>40100</v>
      </c>
      <c r="G613" s="224"/>
      <c r="H613" s="219" t="s">
        <v>7462</v>
      </c>
      <c r="I613" s="179" t="s">
        <v>7381</v>
      </c>
      <c r="J613" s="191" t="s">
        <v>7480</v>
      </c>
      <c r="K613" s="192">
        <f>+D613</f>
        <v>449</v>
      </c>
      <c r="L613" s="192">
        <f>+E613</f>
        <v>18004900</v>
      </c>
      <c r="M613" s="193">
        <f t="shared" si="34"/>
        <v>1</v>
      </c>
      <c r="O613" s="73">
        <v>449</v>
      </c>
      <c r="P613" s="73">
        <v>18004900</v>
      </c>
      <c r="Q613" s="73">
        <v>0</v>
      </c>
      <c r="R613" s="73">
        <v>0</v>
      </c>
      <c r="S613" s="73">
        <f t="shared" si="33"/>
        <v>0</v>
      </c>
      <c r="T613" s="73">
        <f t="shared" si="33"/>
        <v>0</v>
      </c>
      <c r="U613" s="167" t="s">
        <v>7481</v>
      </c>
      <c r="W613" s="21"/>
      <c r="X613" s="21"/>
      <c r="Y613" s="21"/>
    </row>
    <row r="614" spans="1:26" x14ac:dyDescent="0.25">
      <c r="A614" s="175" t="s">
        <v>2146</v>
      </c>
      <c r="B614" s="184" t="s">
        <v>520</v>
      </c>
      <c r="C614" s="185" t="s">
        <v>521</v>
      </c>
      <c r="D614" s="170">
        <v>5</v>
      </c>
      <c r="E614" s="171">
        <v>190000</v>
      </c>
      <c r="F614" s="216">
        <f t="shared" si="31"/>
        <v>38000</v>
      </c>
      <c r="G614" s="224"/>
      <c r="H614" s="218" t="s">
        <v>7462</v>
      </c>
      <c r="I614" s="179" t="s">
        <v>7381</v>
      </c>
      <c r="J614" s="120" t="s">
        <v>7480</v>
      </c>
      <c r="K614" s="73">
        <v>5</v>
      </c>
      <c r="L614" s="73">
        <v>190000</v>
      </c>
      <c r="M614" s="180">
        <f t="shared" si="34"/>
        <v>1</v>
      </c>
      <c r="O614" s="73">
        <v>5</v>
      </c>
      <c r="P614" s="73">
        <v>190000</v>
      </c>
      <c r="Q614" s="73">
        <v>0</v>
      </c>
      <c r="R614" s="73">
        <v>0</v>
      </c>
      <c r="S614" s="73">
        <f t="shared" si="33"/>
        <v>0</v>
      </c>
      <c r="T614" s="73">
        <f t="shared" si="33"/>
        <v>0</v>
      </c>
      <c r="U614" s="167" t="s">
        <v>7481</v>
      </c>
      <c r="W614" s="21"/>
      <c r="X614" s="21"/>
      <c r="Y614" s="21"/>
    </row>
    <row r="615" spans="1:26" x14ac:dyDescent="0.25">
      <c r="A615" s="175" t="s">
        <v>2146</v>
      </c>
      <c r="B615" s="184" t="s">
        <v>1160</v>
      </c>
      <c r="C615" s="185" t="s">
        <v>1161</v>
      </c>
      <c r="D615" s="170">
        <v>54</v>
      </c>
      <c r="E615" s="171">
        <v>1987200</v>
      </c>
      <c r="F615" s="216">
        <f t="shared" si="31"/>
        <v>36800</v>
      </c>
      <c r="G615" s="224"/>
      <c r="H615" s="218" t="s">
        <v>7462</v>
      </c>
      <c r="I615" s="120" t="s">
        <v>7380</v>
      </c>
      <c r="J615" s="120" t="s">
        <v>7480</v>
      </c>
      <c r="K615" s="73">
        <f>+D615</f>
        <v>54</v>
      </c>
      <c r="L615" s="73">
        <f>+E615</f>
        <v>1987200</v>
      </c>
      <c r="M615" s="180">
        <f t="shared" si="34"/>
        <v>1</v>
      </c>
      <c r="O615" s="73">
        <v>54</v>
      </c>
      <c r="P615" s="73">
        <v>1987200</v>
      </c>
      <c r="Q615" s="73">
        <v>0</v>
      </c>
      <c r="R615" s="73">
        <v>0</v>
      </c>
      <c r="S615" s="73">
        <f t="shared" si="33"/>
        <v>0</v>
      </c>
      <c r="T615" s="73">
        <f t="shared" si="33"/>
        <v>0</v>
      </c>
      <c r="U615" s="167" t="s">
        <v>7481</v>
      </c>
      <c r="W615" s="21"/>
      <c r="X615" s="21"/>
      <c r="Y615" s="21"/>
    </row>
    <row r="616" spans="1:26" x14ac:dyDescent="0.25">
      <c r="A616" s="175" t="s">
        <v>2146</v>
      </c>
      <c r="B616" s="184" t="s">
        <v>8106</v>
      </c>
      <c r="C616" s="185" t="s">
        <v>8107</v>
      </c>
      <c r="D616" s="170">
        <v>58</v>
      </c>
      <c r="E616" s="171">
        <v>2118160</v>
      </c>
      <c r="F616" s="216">
        <f t="shared" si="31"/>
        <v>36520</v>
      </c>
      <c r="G616" s="224"/>
      <c r="H616" s="218" t="s">
        <v>7462</v>
      </c>
      <c r="I616" s="120" t="s">
        <v>7379</v>
      </c>
      <c r="J616" s="120"/>
      <c r="K616" s="73">
        <v>0</v>
      </c>
      <c r="L616" s="73">
        <v>0</v>
      </c>
      <c r="M616" s="180">
        <f t="shared" si="34"/>
        <v>0</v>
      </c>
      <c r="O616" s="73">
        <v>58</v>
      </c>
      <c r="P616" s="73">
        <v>2118160</v>
      </c>
      <c r="Q616" s="73">
        <v>58</v>
      </c>
      <c r="R616" s="73">
        <v>2118160</v>
      </c>
      <c r="S616" s="73">
        <f t="shared" si="33"/>
        <v>0</v>
      </c>
      <c r="T616" s="73">
        <f t="shared" si="33"/>
        <v>0</v>
      </c>
      <c r="U616" s="167" t="s">
        <v>7467</v>
      </c>
      <c r="W616" s="21"/>
      <c r="X616" s="21"/>
      <c r="Y616" s="21"/>
    </row>
    <row r="617" spans="1:26" x14ac:dyDescent="0.25">
      <c r="A617" s="175" t="s">
        <v>2146</v>
      </c>
      <c r="B617" s="184" t="s">
        <v>816</v>
      </c>
      <c r="C617" s="185" t="s">
        <v>817</v>
      </c>
      <c r="D617" s="170">
        <v>48</v>
      </c>
      <c r="E617" s="171">
        <v>1751878</v>
      </c>
      <c r="F617" s="216">
        <f t="shared" si="31"/>
        <v>36497.458333333336</v>
      </c>
      <c r="G617" s="224"/>
      <c r="H617" s="218" t="s">
        <v>7462</v>
      </c>
      <c r="I617" s="179" t="s">
        <v>7381</v>
      </c>
      <c r="J617" s="120" t="s">
        <v>7480</v>
      </c>
      <c r="K617" s="73">
        <v>48</v>
      </c>
      <c r="L617" s="73">
        <v>1751878</v>
      </c>
      <c r="M617" s="180">
        <f t="shared" si="34"/>
        <v>1</v>
      </c>
      <c r="O617" s="73">
        <v>48</v>
      </c>
      <c r="P617" s="73">
        <v>1751878</v>
      </c>
      <c r="Q617" s="73">
        <v>0</v>
      </c>
      <c r="R617" s="73">
        <v>0</v>
      </c>
      <c r="S617" s="73">
        <f t="shared" si="33"/>
        <v>0</v>
      </c>
      <c r="T617" s="73">
        <f t="shared" si="33"/>
        <v>0</v>
      </c>
      <c r="U617" s="167" t="s">
        <v>7481</v>
      </c>
      <c r="W617" s="21"/>
      <c r="X617" s="21"/>
      <c r="Y617" s="21"/>
    </row>
    <row r="618" spans="1:26" x14ac:dyDescent="0.25">
      <c r="A618" s="175" t="s">
        <v>2146</v>
      </c>
      <c r="B618" s="184" t="s">
        <v>322</v>
      </c>
      <c r="C618" s="185" t="s">
        <v>323</v>
      </c>
      <c r="D618" s="170">
        <v>59</v>
      </c>
      <c r="E618" s="171">
        <v>2107333</v>
      </c>
      <c r="F618" s="216">
        <f t="shared" si="31"/>
        <v>35717.508474576272</v>
      </c>
      <c r="G618" s="224"/>
      <c r="H618" s="218" t="s">
        <v>7462</v>
      </c>
      <c r="I618" s="179" t="s">
        <v>7381</v>
      </c>
      <c r="J618" s="120" t="s">
        <v>7480</v>
      </c>
      <c r="K618" s="73">
        <v>59</v>
      </c>
      <c r="L618" s="73">
        <v>2107333</v>
      </c>
      <c r="M618" s="180">
        <f t="shared" si="34"/>
        <v>1</v>
      </c>
      <c r="O618" s="73">
        <v>59</v>
      </c>
      <c r="P618" s="73">
        <v>2107333</v>
      </c>
      <c r="Q618" s="73">
        <v>0</v>
      </c>
      <c r="R618" s="73">
        <v>0</v>
      </c>
      <c r="S618" s="73">
        <f t="shared" si="33"/>
        <v>0</v>
      </c>
      <c r="T618" s="73">
        <f t="shared" si="33"/>
        <v>0</v>
      </c>
      <c r="U618" s="167" t="s">
        <v>7481</v>
      </c>
      <c r="W618" s="21"/>
      <c r="X618" s="21"/>
      <c r="Y618" s="21"/>
    </row>
    <row r="619" spans="1:26" x14ac:dyDescent="0.25">
      <c r="A619" s="175" t="s">
        <v>2146</v>
      </c>
      <c r="B619" s="184" t="s">
        <v>1400</v>
      </c>
      <c r="C619" s="185" t="s">
        <v>1401</v>
      </c>
      <c r="D619" s="170">
        <v>25</v>
      </c>
      <c r="E619" s="171">
        <v>888698</v>
      </c>
      <c r="F619" s="216">
        <f t="shared" si="31"/>
        <v>35547.919999999998</v>
      </c>
      <c r="G619" s="224"/>
      <c r="H619" s="218" t="s">
        <v>7538</v>
      </c>
      <c r="I619" s="120" t="s">
        <v>7390</v>
      </c>
      <c r="J619" s="120" t="s">
        <v>7480</v>
      </c>
      <c r="K619" s="73">
        <f>+D619</f>
        <v>25</v>
      </c>
      <c r="L619" s="73">
        <f>+E619</f>
        <v>888698</v>
      </c>
      <c r="M619" s="180">
        <f t="shared" si="34"/>
        <v>1</v>
      </c>
      <c r="O619" s="73">
        <v>25</v>
      </c>
      <c r="P619" s="73">
        <v>888698</v>
      </c>
      <c r="Q619" s="73">
        <v>0</v>
      </c>
      <c r="R619" s="73">
        <v>0</v>
      </c>
      <c r="S619" s="73">
        <f t="shared" si="33"/>
        <v>0</v>
      </c>
      <c r="T619" s="73">
        <f t="shared" si="33"/>
        <v>0</v>
      </c>
      <c r="U619" s="167" t="s">
        <v>7481</v>
      </c>
      <c r="W619" s="21"/>
      <c r="X619" s="21"/>
      <c r="Y619" s="21"/>
    </row>
    <row r="620" spans="1:26" x14ac:dyDescent="0.25">
      <c r="A620" s="175" t="s">
        <v>2146</v>
      </c>
      <c r="B620" s="184" t="s">
        <v>8108</v>
      </c>
      <c r="C620" s="185" t="s">
        <v>8109</v>
      </c>
      <c r="D620" s="170">
        <v>58</v>
      </c>
      <c r="E620" s="171">
        <v>2027689</v>
      </c>
      <c r="F620" s="216">
        <f t="shared" si="31"/>
        <v>34960.15517241379</v>
      </c>
      <c r="G620" s="224"/>
      <c r="H620" s="218" t="s">
        <v>7462</v>
      </c>
      <c r="I620" s="120" t="s">
        <v>7379</v>
      </c>
      <c r="J620" s="120"/>
      <c r="K620" s="73">
        <v>0</v>
      </c>
      <c r="L620" s="73">
        <v>0</v>
      </c>
      <c r="M620" s="180">
        <f t="shared" si="34"/>
        <v>0</v>
      </c>
      <c r="O620" s="73">
        <v>58</v>
      </c>
      <c r="P620" s="73">
        <v>2027688.9999999998</v>
      </c>
      <c r="Q620" s="73">
        <v>58</v>
      </c>
      <c r="R620" s="73">
        <v>2027688.9999999998</v>
      </c>
      <c r="S620" s="73">
        <f t="shared" si="33"/>
        <v>0</v>
      </c>
      <c r="T620" s="73">
        <f t="shared" si="33"/>
        <v>0</v>
      </c>
      <c r="U620" s="167" t="s">
        <v>7467</v>
      </c>
      <c r="W620" s="21"/>
      <c r="X620" s="21"/>
      <c r="Y620" s="21"/>
    </row>
    <row r="621" spans="1:26" x14ac:dyDescent="0.25">
      <c r="A621" s="175" t="s">
        <v>2146</v>
      </c>
      <c r="B621" s="184" t="s">
        <v>672</v>
      </c>
      <c r="C621" s="185" t="s">
        <v>673</v>
      </c>
      <c r="D621" s="170">
        <v>4592</v>
      </c>
      <c r="E621" s="171">
        <v>158991076</v>
      </c>
      <c r="F621" s="216">
        <f t="shared" si="31"/>
        <v>34623.492160278744</v>
      </c>
      <c r="G621" s="224"/>
      <c r="H621" s="218" t="s">
        <v>7462</v>
      </c>
      <c r="I621" s="120" t="s">
        <v>7379</v>
      </c>
      <c r="J621" s="120"/>
      <c r="K621" s="73">
        <v>0</v>
      </c>
      <c r="L621" s="73">
        <v>0</v>
      </c>
      <c r="M621" s="180">
        <f t="shared" si="34"/>
        <v>0</v>
      </c>
      <c r="O621" s="73">
        <v>4592</v>
      </c>
      <c r="P621" s="73">
        <v>158991076</v>
      </c>
      <c r="Q621" s="73">
        <v>0</v>
      </c>
      <c r="R621" s="73">
        <v>0</v>
      </c>
      <c r="S621" s="73">
        <f t="shared" si="33"/>
        <v>4592</v>
      </c>
      <c r="T621" s="73">
        <f t="shared" si="33"/>
        <v>158991076</v>
      </c>
      <c r="U621" s="167" t="s">
        <v>7958</v>
      </c>
      <c r="W621" s="21"/>
      <c r="X621" s="21"/>
      <c r="Y621" s="21"/>
      <c r="Z621" s="21">
        <f>+S621-V621</f>
        <v>4592</v>
      </c>
    </row>
    <row r="622" spans="1:26" x14ac:dyDescent="0.25">
      <c r="A622" s="175" t="s">
        <v>2146</v>
      </c>
      <c r="B622" s="184" t="s">
        <v>8110</v>
      </c>
      <c r="C622" s="185" t="s">
        <v>8111</v>
      </c>
      <c r="D622" s="170">
        <v>75</v>
      </c>
      <c r="E622" s="171">
        <v>2573838</v>
      </c>
      <c r="F622" s="216">
        <f t="shared" si="31"/>
        <v>34317.839999999997</v>
      </c>
      <c r="G622" s="224"/>
      <c r="H622" s="218" t="s">
        <v>7462</v>
      </c>
      <c r="I622" s="120" t="s">
        <v>7379</v>
      </c>
      <c r="J622" s="120"/>
      <c r="K622" s="73">
        <v>0</v>
      </c>
      <c r="L622" s="73">
        <v>0</v>
      </c>
      <c r="M622" s="180">
        <f t="shared" si="34"/>
        <v>0</v>
      </c>
      <c r="O622" s="73">
        <v>75</v>
      </c>
      <c r="P622" s="73">
        <v>2573837.9999999995</v>
      </c>
      <c r="Q622" s="73">
        <v>75</v>
      </c>
      <c r="R622" s="73">
        <v>2573837.9999999995</v>
      </c>
      <c r="S622" s="73">
        <f t="shared" si="33"/>
        <v>0</v>
      </c>
      <c r="T622" s="73">
        <f t="shared" si="33"/>
        <v>0</v>
      </c>
      <c r="U622" s="167" t="s">
        <v>7467</v>
      </c>
      <c r="W622" s="21"/>
      <c r="X622" s="21"/>
      <c r="Y622" s="21"/>
    </row>
    <row r="623" spans="1:26" x14ac:dyDescent="0.25">
      <c r="A623" s="175" t="s">
        <v>2146</v>
      </c>
      <c r="B623" s="184" t="s">
        <v>218</v>
      </c>
      <c r="C623" s="185" t="s">
        <v>219</v>
      </c>
      <c r="D623" s="170">
        <v>11</v>
      </c>
      <c r="E623" s="171">
        <v>371092</v>
      </c>
      <c r="F623" s="216">
        <f t="shared" si="31"/>
        <v>33735.63636363636</v>
      </c>
      <c r="G623" s="224"/>
      <c r="H623" s="218" t="s">
        <v>7462</v>
      </c>
      <c r="I623" s="179" t="s">
        <v>7381</v>
      </c>
      <c r="J623" s="120" t="s">
        <v>7480</v>
      </c>
      <c r="K623" s="73">
        <v>11</v>
      </c>
      <c r="L623" s="73">
        <v>371092</v>
      </c>
      <c r="M623" s="180">
        <f t="shared" si="34"/>
        <v>1</v>
      </c>
      <c r="O623" s="73">
        <v>11</v>
      </c>
      <c r="P623" s="73">
        <v>371092</v>
      </c>
      <c r="Q623" s="73">
        <v>0</v>
      </c>
      <c r="R623" s="73">
        <v>0</v>
      </c>
      <c r="S623" s="73">
        <f t="shared" si="33"/>
        <v>0</v>
      </c>
      <c r="T623" s="73">
        <f t="shared" si="33"/>
        <v>0</v>
      </c>
      <c r="U623" s="167" t="s">
        <v>7481</v>
      </c>
      <c r="W623" s="21"/>
      <c r="X623" s="21"/>
      <c r="Y623" s="21"/>
    </row>
    <row r="624" spans="1:26" x14ac:dyDescent="0.25">
      <c r="A624" s="175" t="s">
        <v>2146</v>
      </c>
      <c r="B624" s="184" t="s">
        <v>8112</v>
      </c>
      <c r="C624" s="185" t="s">
        <v>8113</v>
      </c>
      <c r="D624" s="170">
        <v>130</v>
      </c>
      <c r="E624" s="171">
        <v>4293704</v>
      </c>
      <c r="F624" s="216">
        <f t="shared" si="31"/>
        <v>33028.492307692308</v>
      </c>
      <c r="G624" s="224"/>
      <c r="H624" s="218" t="s">
        <v>7462</v>
      </c>
      <c r="I624" s="120" t="s">
        <v>7379</v>
      </c>
      <c r="J624" s="120"/>
      <c r="K624" s="73">
        <v>0</v>
      </c>
      <c r="L624" s="73">
        <v>0</v>
      </c>
      <c r="M624" s="180">
        <f t="shared" si="34"/>
        <v>0</v>
      </c>
      <c r="O624" s="73">
        <v>130</v>
      </c>
      <c r="P624" s="73">
        <v>4293704</v>
      </c>
      <c r="Q624" s="73">
        <v>130</v>
      </c>
      <c r="R624" s="73">
        <v>4293704</v>
      </c>
      <c r="S624" s="73">
        <f t="shared" si="33"/>
        <v>0</v>
      </c>
      <c r="T624" s="73">
        <f t="shared" si="33"/>
        <v>0</v>
      </c>
      <c r="U624" s="167" t="s">
        <v>7467</v>
      </c>
      <c r="W624" s="21"/>
      <c r="X624" s="21"/>
      <c r="Y624" s="21"/>
    </row>
    <row r="625" spans="1:28" x14ac:dyDescent="0.25">
      <c r="A625" s="175" t="s">
        <v>2146</v>
      </c>
      <c r="B625" s="184" t="s">
        <v>1038</v>
      </c>
      <c r="C625" s="185" t="s">
        <v>1039</v>
      </c>
      <c r="D625" s="170">
        <v>207</v>
      </c>
      <c r="E625" s="171">
        <v>6699919</v>
      </c>
      <c r="F625" s="216">
        <f t="shared" si="31"/>
        <v>32366.758454106279</v>
      </c>
      <c r="G625" s="224"/>
      <c r="H625" s="218" t="s">
        <v>7462</v>
      </c>
      <c r="I625" s="120" t="s">
        <v>7379</v>
      </c>
      <c r="J625" s="120"/>
      <c r="K625" s="73">
        <v>0</v>
      </c>
      <c r="L625" s="73">
        <v>0</v>
      </c>
      <c r="M625" s="180">
        <f t="shared" si="34"/>
        <v>0</v>
      </c>
      <c r="O625" s="73">
        <v>207</v>
      </c>
      <c r="P625" s="73">
        <v>6699919</v>
      </c>
      <c r="Q625" s="73">
        <v>130</v>
      </c>
      <c r="R625" s="73">
        <v>4207678.5990338158</v>
      </c>
      <c r="S625" s="73">
        <f t="shared" si="33"/>
        <v>77</v>
      </c>
      <c r="T625" s="73">
        <f t="shared" si="33"/>
        <v>2492240.4009661842</v>
      </c>
      <c r="U625" s="167" t="s">
        <v>7467</v>
      </c>
      <c r="W625" s="21"/>
      <c r="X625" s="21"/>
      <c r="Y625" s="21"/>
      <c r="Z625" s="21">
        <f>+S625-V625</f>
        <v>77</v>
      </c>
    </row>
    <row r="626" spans="1:28" x14ac:dyDescent="0.25">
      <c r="A626" s="175" t="s">
        <v>2146</v>
      </c>
      <c r="B626" s="184" t="s">
        <v>224</v>
      </c>
      <c r="C626" s="185" t="s">
        <v>225</v>
      </c>
      <c r="D626" s="170">
        <v>6</v>
      </c>
      <c r="E626" s="171">
        <v>192000</v>
      </c>
      <c r="F626" s="216">
        <f t="shared" si="31"/>
        <v>32000</v>
      </c>
      <c r="G626" s="224"/>
      <c r="H626" s="218" t="s">
        <v>7462</v>
      </c>
      <c r="I626" s="179" t="s">
        <v>7381</v>
      </c>
      <c r="J626" s="120" t="s">
        <v>7480</v>
      </c>
      <c r="K626" s="73">
        <v>6</v>
      </c>
      <c r="L626" s="73">
        <v>192000</v>
      </c>
      <c r="M626" s="180">
        <f t="shared" si="34"/>
        <v>1</v>
      </c>
      <c r="O626" s="73">
        <v>6</v>
      </c>
      <c r="P626" s="73">
        <v>192000</v>
      </c>
      <c r="Q626" s="73">
        <v>0</v>
      </c>
      <c r="R626" s="73">
        <v>0</v>
      </c>
      <c r="S626" s="73">
        <f t="shared" si="33"/>
        <v>0</v>
      </c>
      <c r="T626" s="73">
        <f t="shared" si="33"/>
        <v>0</v>
      </c>
      <c r="U626" s="167" t="s">
        <v>7481</v>
      </c>
      <c r="W626" s="21"/>
      <c r="X626" s="21"/>
      <c r="Y626" s="21"/>
    </row>
    <row r="627" spans="1:28" x14ac:dyDescent="0.25">
      <c r="A627" s="175" t="s">
        <v>2146</v>
      </c>
      <c r="B627" s="184" t="s">
        <v>8114</v>
      </c>
      <c r="C627" s="185" t="s">
        <v>8115</v>
      </c>
      <c r="D627" s="170">
        <v>2784</v>
      </c>
      <c r="E627" s="171">
        <v>89050907</v>
      </c>
      <c r="F627" s="216">
        <f t="shared" si="31"/>
        <v>31986.67636494253</v>
      </c>
      <c r="G627" s="224"/>
      <c r="H627" s="218" t="s">
        <v>7462</v>
      </c>
      <c r="I627" s="120" t="s">
        <v>7379</v>
      </c>
      <c r="J627" s="120"/>
      <c r="K627" s="73">
        <v>0</v>
      </c>
      <c r="L627" s="73">
        <v>0</v>
      </c>
      <c r="M627" s="180">
        <f t="shared" si="34"/>
        <v>0</v>
      </c>
      <c r="O627" s="73">
        <v>2784</v>
      </c>
      <c r="P627" s="73">
        <v>89050907</v>
      </c>
      <c r="Q627" s="73">
        <v>2784</v>
      </c>
      <c r="R627" s="73">
        <v>89050907</v>
      </c>
      <c r="S627" s="73">
        <f t="shared" si="33"/>
        <v>0</v>
      </c>
      <c r="T627" s="73">
        <f t="shared" si="33"/>
        <v>0</v>
      </c>
      <c r="U627" s="167" t="s">
        <v>7467</v>
      </c>
      <c r="W627" s="21"/>
      <c r="X627" s="21"/>
      <c r="Y627" s="21"/>
      <c r="Z627" s="21"/>
    </row>
    <row r="628" spans="1:28" x14ac:dyDescent="0.25">
      <c r="A628" s="175" t="s">
        <v>2146</v>
      </c>
      <c r="B628" s="184" t="s">
        <v>8116</v>
      </c>
      <c r="C628" s="185" t="s">
        <v>8117</v>
      </c>
      <c r="D628" s="170">
        <v>618</v>
      </c>
      <c r="E628" s="171">
        <v>19722646</v>
      </c>
      <c r="F628" s="216">
        <f t="shared" si="31"/>
        <v>31913.666666666668</v>
      </c>
      <c r="G628" s="224"/>
      <c r="H628" s="218" t="s">
        <v>7462</v>
      </c>
      <c r="I628" s="120" t="s">
        <v>7379</v>
      </c>
      <c r="J628" s="120"/>
      <c r="K628" s="73">
        <v>0</v>
      </c>
      <c r="L628" s="73">
        <v>0</v>
      </c>
      <c r="M628" s="180">
        <f t="shared" si="34"/>
        <v>0</v>
      </c>
      <c r="O628" s="73">
        <v>618</v>
      </c>
      <c r="P628" s="73">
        <v>19722646</v>
      </c>
      <c r="Q628" s="73">
        <v>618</v>
      </c>
      <c r="R628" s="73">
        <v>19722646</v>
      </c>
      <c r="S628" s="73">
        <f t="shared" si="33"/>
        <v>0</v>
      </c>
      <c r="T628" s="73">
        <f t="shared" si="33"/>
        <v>0</v>
      </c>
      <c r="U628" s="167" t="s">
        <v>7467</v>
      </c>
      <c r="W628" s="21"/>
      <c r="X628" s="21"/>
      <c r="Y628" s="21"/>
    </row>
    <row r="629" spans="1:28" x14ac:dyDescent="0.25">
      <c r="A629" s="175" t="s">
        <v>2146</v>
      </c>
      <c r="B629" s="184" t="s">
        <v>324</v>
      </c>
      <c r="C629" s="185" t="s">
        <v>325</v>
      </c>
      <c r="D629" s="170">
        <v>80</v>
      </c>
      <c r="E629" s="171">
        <v>2511600</v>
      </c>
      <c r="F629" s="216">
        <f t="shared" si="31"/>
        <v>31395</v>
      </c>
      <c r="G629" s="224"/>
      <c r="H629" s="218" t="s">
        <v>7462</v>
      </c>
      <c r="I629" s="179" t="s">
        <v>7381</v>
      </c>
      <c r="J629" s="120" t="s">
        <v>7480</v>
      </c>
      <c r="K629" s="73">
        <v>80</v>
      </c>
      <c r="L629" s="73">
        <v>2511600</v>
      </c>
      <c r="M629" s="180">
        <f t="shared" si="34"/>
        <v>1</v>
      </c>
      <c r="O629" s="73">
        <v>80</v>
      </c>
      <c r="P629" s="73">
        <v>2511600</v>
      </c>
      <c r="Q629" s="73">
        <v>0</v>
      </c>
      <c r="R629" s="73">
        <v>0</v>
      </c>
      <c r="S629" s="73">
        <f t="shared" si="33"/>
        <v>0</v>
      </c>
      <c r="T629" s="73">
        <f t="shared" si="33"/>
        <v>0</v>
      </c>
      <c r="U629" s="167" t="s">
        <v>7481</v>
      </c>
      <c r="W629" s="21"/>
      <c r="X629" s="21"/>
      <c r="Y629" s="21"/>
    </row>
    <row r="630" spans="1:28" x14ac:dyDescent="0.25">
      <c r="A630" s="175" t="s">
        <v>2146</v>
      </c>
      <c r="B630" s="184" t="s">
        <v>684</v>
      </c>
      <c r="C630" s="185" t="s">
        <v>685</v>
      </c>
      <c r="D630" s="170">
        <v>534</v>
      </c>
      <c r="E630" s="171">
        <v>16563513</v>
      </c>
      <c r="F630" s="216">
        <f t="shared" si="31"/>
        <v>31017.814606741573</v>
      </c>
      <c r="G630" s="224"/>
      <c r="H630" s="218" t="s">
        <v>7462</v>
      </c>
      <c r="I630" s="120" t="s">
        <v>7379</v>
      </c>
      <c r="J630" s="120"/>
      <c r="K630" s="73">
        <v>0</v>
      </c>
      <c r="L630" s="73">
        <v>0</v>
      </c>
      <c r="M630" s="180">
        <f t="shared" si="34"/>
        <v>0</v>
      </c>
      <c r="O630" s="73">
        <v>534</v>
      </c>
      <c r="P630" s="73">
        <v>16563513</v>
      </c>
      <c r="Q630" s="73">
        <v>0</v>
      </c>
      <c r="R630" s="73">
        <v>0</v>
      </c>
      <c r="S630" s="73">
        <f t="shared" si="33"/>
        <v>534</v>
      </c>
      <c r="T630" s="73">
        <f t="shared" si="33"/>
        <v>16563513</v>
      </c>
      <c r="U630" s="167" t="s">
        <v>7958</v>
      </c>
      <c r="W630" s="21"/>
      <c r="X630" s="21"/>
      <c r="Y630" s="21"/>
      <c r="Z630" s="21">
        <f t="shared" ref="Z630:Z631" si="36">+S630-V630</f>
        <v>534</v>
      </c>
    </row>
    <row r="631" spans="1:28" x14ac:dyDescent="0.25">
      <c r="A631" s="175" t="s">
        <v>2146</v>
      </c>
      <c r="B631" s="184" t="s">
        <v>932</v>
      </c>
      <c r="C631" s="185" t="s">
        <v>933</v>
      </c>
      <c r="D631" s="170">
        <v>5794</v>
      </c>
      <c r="E631" s="171">
        <v>179615356</v>
      </c>
      <c r="F631" s="216">
        <f t="shared" si="31"/>
        <v>31000.234035208836</v>
      </c>
      <c r="G631" s="224"/>
      <c r="H631" s="218" t="s">
        <v>7462</v>
      </c>
      <c r="I631" s="120" t="s">
        <v>7379</v>
      </c>
      <c r="J631" s="120"/>
      <c r="K631" s="73">
        <v>0</v>
      </c>
      <c r="L631" s="73">
        <v>0</v>
      </c>
      <c r="M631" s="180">
        <f t="shared" si="34"/>
        <v>0</v>
      </c>
      <c r="O631" s="73">
        <v>5794</v>
      </c>
      <c r="P631" s="73">
        <v>179615356</v>
      </c>
      <c r="Q631" s="73">
        <v>5689</v>
      </c>
      <c r="R631" s="73">
        <v>176360331.42630309</v>
      </c>
      <c r="S631" s="73">
        <f t="shared" si="33"/>
        <v>105</v>
      </c>
      <c r="T631" s="73">
        <f t="shared" si="33"/>
        <v>3255024.5736969113</v>
      </c>
      <c r="U631" s="167" t="s">
        <v>7467</v>
      </c>
      <c r="W631" s="21"/>
      <c r="X631" s="21"/>
      <c r="Y631" s="21"/>
      <c r="Z631" s="21">
        <f t="shared" si="36"/>
        <v>105</v>
      </c>
    </row>
    <row r="632" spans="1:28" s="183" customFormat="1" x14ac:dyDescent="0.25">
      <c r="A632" s="175" t="s">
        <v>2146</v>
      </c>
      <c r="B632" s="184" t="s">
        <v>1158</v>
      </c>
      <c r="C632" s="185" t="s">
        <v>1159</v>
      </c>
      <c r="D632" s="170">
        <v>5</v>
      </c>
      <c r="E632" s="171">
        <v>155000</v>
      </c>
      <c r="F632" s="216">
        <f t="shared" si="31"/>
        <v>31000</v>
      </c>
      <c r="G632" s="224"/>
      <c r="H632" s="218" t="s">
        <v>7462</v>
      </c>
      <c r="I632" s="120" t="s">
        <v>7380</v>
      </c>
      <c r="J632" s="120"/>
      <c r="K632" s="73">
        <v>5</v>
      </c>
      <c r="L632" s="73">
        <v>155000</v>
      </c>
      <c r="M632" s="180">
        <f t="shared" si="34"/>
        <v>1</v>
      </c>
      <c r="N632" s="123"/>
      <c r="O632" s="73">
        <v>5</v>
      </c>
      <c r="P632" s="73">
        <v>155000</v>
      </c>
      <c r="Q632" s="73">
        <v>0</v>
      </c>
      <c r="R632" s="73">
        <v>0</v>
      </c>
      <c r="S632" s="73">
        <f t="shared" si="33"/>
        <v>0</v>
      </c>
      <c r="T632" s="73">
        <f t="shared" si="33"/>
        <v>0</v>
      </c>
      <c r="U632" s="167" t="s">
        <v>7481</v>
      </c>
      <c r="V632"/>
      <c r="W632" s="21"/>
      <c r="X632" s="21"/>
      <c r="Y632" s="21"/>
      <c r="Z632"/>
      <c r="AA632"/>
      <c r="AB632"/>
    </row>
    <row r="633" spans="1:28" x14ac:dyDescent="0.25">
      <c r="A633" s="175" t="s">
        <v>2146</v>
      </c>
      <c r="B633" s="184" t="s">
        <v>546</v>
      </c>
      <c r="C633" s="185" t="s">
        <v>547</v>
      </c>
      <c r="D633" s="170">
        <v>1194</v>
      </c>
      <c r="E633" s="171">
        <v>36569832</v>
      </c>
      <c r="F633" s="216">
        <f t="shared" si="31"/>
        <v>30628</v>
      </c>
      <c r="G633" s="224"/>
      <c r="H633" s="218" t="s">
        <v>7462</v>
      </c>
      <c r="I633" s="120" t="s">
        <v>7379</v>
      </c>
      <c r="J633" s="120"/>
      <c r="K633" s="73">
        <v>0</v>
      </c>
      <c r="L633" s="73">
        <v>0</v>
      </c>
      <c r="M633" s="180">
        <f t="shared" si="34"/>
        <v>0</v>
      </c>
      <c r="O633" s="73">
        <v>1194</v>
      </c>
      <c r="P633" s="73">
        <v>36569832</v>
      </c>
      <c r="Q633" s="73">
        <v>1026</v>
      </c>
      <c r="R633" s="73">
        <v>31424328</v>
      </c>
      <c r="S633" s="73">
        <f t="shared" si="33"/>
        <v>168</v>
      </c>
      <c r="T633" s="73">
        <f t="shared" si="33"/>
        <v>5145504</v>
      </c>
      <c r="U633" s="167" t="s">
        <v>7467</v>
      </c>
      <c r="W633" s="21"/>
      <c r="X633" s="21"/>
      <c r="Y633" s="21"/>
      <c r="Z633" s="21">
        <f>+S633-V633</f>
        <v>168</v>
      </c>
    </row>
    <row r="634" spans="1:28" x14ac:dyDescent="0.25">
      <c r="A634" s="175" t="s">
        <v>2146</v>
      </c>
      <c r="B634" s="184" t="s">
        <v>428</v>
      </c>
      <c r="C634" s="185" t="s">
        <v>429</v>
      </c>
      <c r="D634" s="170">
        <v>41</v>
      </c>
      <c r="E634" s="171">
        <v>1230000</v>
      </c>
      <c r="F634" s="216">
        <f t="shared" si="31"/>
        <v>30000</v>
      </c>
      <c r="G634" s="224"/>
      <c r="H634" s="218" t="s">
        <v>7462</v>
      </c>
      <c r="I634" s="179" t="s">
        <v>7381</v>
      </c>
      <c r="J634" s="120" t="s">
        <v>7480</v>
      </c>
      <c r="K634" s="73">
        <v>41</v>
      </c>
      <c r="L634" s="73">
        <v>1230000</v>
      </c>
      <c r="M634" s="180">
        <f t="shared" si="34"/>
        <v>1</v>
      </c>
      <c r="O634" s="73">
        <v>41</v>
      </c>
      <c r="P634" s="73">
        <v>1230000</v>
      </c>
      <c r="Q634" s="73">
        <v>0</v>
      </c>
      <c r="R634" s="73">
        <v>0</v>
      </c>
      <c r="S634" s="73">
        <f t="shared" si="33"/>
        <v>0</v>
      </c>
      <c r="T634" s="73">
        <f t="shared" si="33"/>
        <v>0</v>
      </c>
      <c r="U634" s="167" t="s">
        <v>7481</v>
      </c>
      <c r="W634" s="21"/>
      <c r="X634" s="21"/>
      <c r="Y634" s="21"/>
    </row>
    <row r="635" spans="1:28" x14ac:dyDescent="0.25">
      <c r="A635" s="175" t="s">
        <v>2146</v>
      </c>
      <c r="B635" s="184" t="s">
        <v>8118</v>
      </c>
      <c r="C635" s="185" t="s">
        <v>8119</v>
      </c>
      <c r="D635" s="170">
        <v>506</v>
      </c>
      <c r="E635" s="171">
        <v>15154090</v>
      </c>
      <c r="F635" s="216">
        <f t="shared" si="31"/>
        <v>29948.794466403164</v>
      </c>
      <c r="G635" s="224"/>
      <c r="H635" s="218" t="s">
        <v>7462</v>
      </c>
      <c r="I635" s="120" t="s">
        <v>7379</v>
      </c>
      <c r="J635" s="120"/>
      <c r="K635" s="73">
        <v>0</v>
      </c>
      <c r="L635" s="73">
        <v>0</v>
      </c>
      <c r="M635" s="180">
        <f t="shared" si="34"/>
        <v>0</v>
      </c>
      <c r="O635" s="73">
        <v>506</v>
      </c>
      <c r="P635" s="73">
        <v>15154090</v>
      </c>
      <c r="Q635" s="73">
        <v>506</v>
      </c>
      <c r="R635" s="73">
        <v>15154090</v>
      </c>
      <c r="S635" s="73">
        <f t="shared" si="33"/>
        <v>0</v>
      </c>
      <c r="T635" s="73">
        <f t="shared" si="33"/>
        <v>0</v>
      </c>
      <c r="U635" s="167" t="s">
        <v>7467</v>
      </c>
      <c r="W635" s="21"/>
      <c r="X635" s="21"/>
      <c r="Y635" s="21"/>
    </row>
    <row r="636" spans="1:28" x14ac:dyDescent="0.25">
      <c r="A636" s="175" t="s">
        <v>2146</v>
      </c>
      <c r="B636" s="184" t="s">
        <v>1144</v>
      </c>
      <c r="C636" s="185" t="s">
        <v>1145</v>
      </c>
      <c r="D636" s="170">
        <v>1268</v>
      </c>
      <c r="E636" s="171">
        <v>37934811</v>
      </c>
      <c r="F636" s="216">
        <f t="shared" si="31"/>
        <v>29917.043375394322</v>
      </c>
      <c r="G636" s="224"/>
      <c r="H636" s="218" t="s">
        <v>7462</v>
      </c>
      <c r="I636" s="120" t="s">
        <v>7379</v>
      </c>
      <c r="J636" s="120"/>
      <c r="K636" s="73">
        <v>0</v>
      </c>
      <c r="L636" s="73">
        <v>0</v>
      </c>
      <c r="M636" s="180">
        <f t="shared" si="34"/>
        <v>0</v>
      </c>
      <c r="O636" s="73">
        <v>1268</v>
      </c>
      <c r="P636" s="73">
        <v>37934811</v>
      </c>
      <c r="Q636" s="73">
        <v>1</v>
      </c>
      <c r="R636" s="73">
        <v>29917.043375394322</v>
      </c>
      <c r="S636" s="73">
        <f t="shared" si="33"/>
        <v>1267</v>
      </c>
      <c r="T636" s="73">
        <f t="shared" si="33"/>
        <v>37904893.956624605</v>
      </c>
      <c r="U636" s="167" t="s">
        <v>7467</v>
      </c>
      <c r="W636" s="21"/>
      <c r="X636" s="21"/>
      <c r="Y636" s="21"/>
      <c r="Z636" s="21">
        <f>+S636-V636</f>
        <v>1267</v>
      </c>
    </row>
    <row r="637" spans="1:28" x14ac:dyDescent="0.25">
      <c r="A637" s="175" t="s">
        <v>2146</v>
      </c>
      <c r="B637" s="184" t="s">
        <v>8120</v>
      </c>
      <c r="C637" s="185" t="s">
        <v>8121</v>
      </c>
      <c r="D637" s="170">
        <v>2200</v>
      </c>
      <c r="E637" s="171">
        <v>65714000</v>
      </c>
      <c r="F637" s="216">
        <f t="shared" si="31"/>
        <v>29870</v>
      </c>
      <c r="G637" s="224"/>
      <c r="H637" s="218" t="s">
        <v>7462</v>
      </c>
      <c r="I637" s="120" t="s">
        <v>7377</v>
      </c>
      <c r="J637" s="120"/>
      <c r="K637" s="73">
        <v>0</v>
      </c>
      <c r="L637" s="73">
        <v>0</v>
      </c>
      <c r="M637" s="180">
        <f t="shared" si="34"/>
        <v>0</v>
      </c>
      <c r="O637" s="73">
        <v>2200</v>
      </c>
      <c r="P637" s="73">
        <v>65714000</v>
      </c>
      <c r="Q637" s="73">
        <v>2200</v>
      </c>
      <c r="R637" s="73">
        <v>65714000</v>
      </c>
      <c r="S637" s="73">
        <f t="shared" si="33"/>
        <v>0</v>
      </c>
      <c r="T637" s="73">
        <f t="shared" si="33"/>
        <v>0</v>
      </c>
      <c r="U637" s="167" t="s">
        <v>7467</v>
      </c>
      <c r="W637" s="21"/>
      <c r="X637" s="21"/>
      <c r="Y637" s="21"/>
    </row>
    <row r="638" spans="1:28" x14ac:dyDescent="0.25">
      <c r="A638" s="175" t="s">
        <v>2146</v>
      </c>
      <c r="B638" s="184" t="s">
        <v>1148</v>
      </c>
      <c r="C638" s="185" t="s">
        <v>1149</v>
      </c>
      <c r="D638" s="170">
        <v>198</v>
      </c>
      <c r="E638" s="171">
        <v>5897034</v>
      </c>
      <c r="F638" s="216">
        <f t="shared" si="31"/>
        <v>29783</v>
      </c>
      <c r="G638" s="224"/>
      <c r="H638" s="218" t="s">
        <v>7462</v>
      </c>
      <c r="I638" s="120" t="s">
        <v>7379</v>
      </c>
      <c r="J638" s="120"/>
      <c r="K638" s="73">
        <v>0</v>
      </c>
      <c r="L638" s="73">
        <v>0</v>
      </c>
      <c r="M638" s="180">
        <f t="shared" si="34"/>
        <v>0</v>
      </c>
      <c r="O638" s="73">
        <v>198</v>
      </c>
      <c r="P638" s="73">
        <v>5897034</v>
      </c>
      <c r="Q638" s="73">
        <v>0</v>
      </c>
      <c r="R638" s="73">
        <v>0</v>
      </c>
      <c r="S638" s="73">
        <f t="shared" si="33"/>
        <v>198</v>
      </c>
      <c r="T638" s="73">
        <f t="shared" si="33"/>
        <v>5897034</v>
      </c>
      <c r="U638" s="167" t="s">
        <v>7958</v>
      </c>
      <c r="W638" s="21"/>
      <c r="X638" s="21"/>
      <c r="Y638" s="21"/>
      <c r="Z638" s="21">
        <f>+S638-V638</f>
        <v>198</v>
      </c>
    </row>
    <row r="639" spans="1:28" x14ac:dyDescent="0.25">
      <c r="A639" s="187" t="s">
        <v>2146</v>
      </c>
      <c r="B639" s="188" t="s">
        <v>1532</v>
      </c>
      <c r="C639" s="185" t="s">
        <v>8122</v>
      </c>
      <c r="D639" s="189">
        <v>875</v>
      </c>
      <c r="E639" s="190">
        <v>25707700</v>
      </c>
      <c r="F639" s="217">
        <f t="shared" si="31"/>
        <v>29380.228571428572</v>
      </c>
      <c r="G639" s="224"/>
      <c r="H639" s="219" t="s">
        <v>7462</v>
      </c>
      <c r="I639" s="179" t="s">
        <v>7381</v>
      </c>
      <c r="J639" s="191" t="s">
        <v>7480</v>
      </c>
      <c r="K639" s="192">
        <f>+D639</f>
        <v>875</v>
      </c>
      <c r="L639" s="192">
        <f>+E639</f>
        <v>25707700</v>
      </c>
      <c r="M639" s="193">
        <f t="shared" si="34"/>
        <v>1</v>
      </c>
      <c r="O639" s="73">
        <v>875</v>
      </c>
      <c r="P639" s="73">
        <v>25707700</v>
      </c>
      <c r="Q639" s="73">
        <v>0</v>
      </c>
      <c r="R639" s="73">
        <v>0</v>
      </c>
      <c r="S639" s="73">
        <f t="shared" si="33"/>
        <v>0</v>
      </c>
      <c r="T639" s="73">
        <f t="shared" si="33"/>
        <v>0</v>
      </c>
      <c r="U639" s="167" t="s">
        <v>7481</v>
      </c>
      <c r="W639" s="21"/>
      <c r="X639" s="21"/>
      <c r="Y639" s="21"/>
    </row>
    <row r="640" spans="1:28" x14ac:dyDescent="0.25">
      <c r="A640" s="175" t="s">
        <v>2146</v>
      </c>
      <c r="B640" s="184" t="s">
        <v>326</v>
      </c>
      <c r="C640" s="185" t="s">
        <v>327</v>
      </c>
      <c r="D640" s="170">
        <v>177</v>
      </c>
      <c r="E640" s="171">
        <v>5073705</v>
      </c>
      <c r="F640" s="216">
        <f t="shared" si="31"/>
        <v>28665</v>
      </c>
      <c r="G640" s="224"/>
      <c r="H640" s="218" t="s">
        <v>7462</v>
      </c>
      <c r="I640" s="179" t="s">
        <v>7381</v>
      </c>
      <c r="J640" s="120" t="s">
        <v>7480</v>
      </c>
      <c r="K640" s="73">
        <v>177</v>
      </c>
      <c r="L640" s="73">
        <v>5073705</v>
      </c>
      <c r="M640" s="180">
        <f t="shared" si="34"/>
        <v>1</v>
      </c>
      <c r="O640" s="73">
        <v>177</v>
      </c>
      <c r="P640" s="73">
        <v>5073705</v>
      </c>
      <c r="Q640" s="73">
        <v>0</v>
      </c>
      <c r="R640" s="73">
        <v>0</v>
      </c>
      <c r="S640" s="73">
        <f t="shared" si="33"/>
        <v>0</v>
      </c>
      <c r="T640" s="73">
        <f t="shared" si="33"/>
        <v>0</v>
      </c>
      <c r="U640" s="167" t="s">
        <v>7481</v>
      </c>
      <c r="W640" s="21"/>
      <c r="X640" s="21"/>
      <c r="Y640" s="21"/>
    </row>
    <row r="641" spans="1:26" x14ac:dyDescent="0.25">
      <c r="A641" s="175" t="s">
        <v>2146</v>
      </c>
      <c r="B641" s="184" t="s">
        <v>674</v>
      </c>
      <c r="C641" s="185" t="s">
        <v>675</v>
      </c>
      <c r="D641" s="170">
        <v>392</v>
      </c>
      <c r="E641" s="171">
        <v>11059000</v>
      </c>
      <c r="F641" s="216">
        <f t="shared" si="31"/>
        <v>28211.734693877552</v>
      </c>
      <c r="G641" s="224"/>
      <c r="H641" s="218" t="s">
        <v>7462</v>
      </c>
      <c r="I641" s="120" t="s">
        <v>7379</v>
      </c>
      <c r="J641" s="120"/>
      <c r="K641" s="73">
        <v>0</v>
      </c>
      <c r="L641" s="73">
        <v>0</v>
      </c>
      <c r="M641" s="180">
        <f t="shared" si="34"/>
        <v>0</v>
      </c>
      <c r="O641" s="73">
        <v>392</v>
      </c>
      <c r="P641" s="73">
        <v>11059000</v>
      </c>
      <c r="Q641" s="73">
        <v>0</v>
      </c>
      <c r="R641" s="73">
        <v>0</v>
      </c>
      <c r="S641" s="73">
        <f t="shared" si="33"/>
        <v>392</v>
      </c>
      <c r="T641" s="73">
        <f t="shared" si="33"/>
        <v>11059000</v>
      </c>
      <c r="U641" s="167" t="s">
        <v>7958</v>
      </c>
      <c r="W641" s="21"/>
      <c r="X641" s="21"/>
      <c r="Y641" s="21"/>
      <c r="Z641" s="21">
        <f>+S641-V641</f>
        <v>392</v>
      </c>
    </row>
    <row r="642" spans="1:26" x14ac:dyDescent="0.25">
      <c r="A642" s="175" t="s">
        <v>2146</v>
      </c>
      <c r="B642" s="184" t="s">
        <v>220</v>
      </c>
      <c r="C642" s="185" t="s">
        <v>221</v>
      </c>
      <c r="D642" s="170">
        <v>42</v>
      </c>
      <c r="E642" s="171">
        <v>1176000</v>
      </c>
      <c r="F642" s="216">
        <f t="shared" si="31"/>
        <v>28000</v>
      </c>
      <c r="G642" s="224"/>
      <c r="H642" s="218" t="s">
        <v>7462</v>
      </c>
      <c r="I642" s="179" t="s">
        <v>7381</v>
      </c>
      <c r="J642" s="120" t="s">
        <v>7480</v>
      </c>
      <c r="K642" s="73">
        <v>42</v>
      </c>
      <c r="L642" s="73">
        <v>1176000</v>
      </c>
      <c r="M642" s="180">
        <f t="shared" si="34"/>
        <v>1</v>
      </c>
      <c r="O642" s="73">
        <v>42</v>
      </c>
      <c r="P642" s="73">
        <v>1176000</v>
      </c>
      <c r="Q642" s="73">
        <v>0</v>
      </c>
      <c r="R642" s="73">
        <v>0</v>
      </c>
      <c r="S642" s="73">
        <f t="shared" si="33"/>
        <v>0</v>
      </c>
      <c r="T642" s="73">
        <f t="shared" si="33"/>
        <v>0</v>
      </c>
      <c r="U642" s="167" t="s">
        <v>7481</v>
      </c>
      <c r="W642" s="21"/>
      <c r="X642" s="21"/>
      <c r="Y642" s="21"/>
    </row>
    <row r="643" spans="1:26" x14ac:dyDescent="0.25">
      <c r="A643" s="175" t="s">
        <v>2146</v>
      </c>
      <c r="B643" s="184" t="s">
        <v>480</v>
      </c>
      <c r="C643" s="185" t="s">
        <v>481</v>
      </c>
      <c r="D643" s="170">
        <v>27</v>
      </c>
      <c r="E643" s="171">
        <v>742500</v>
      </c>
      <c r="F643" s="216">
        <f t="shared" si="31"/>
        <v>27500</v>
      </c>
      <c r="G643" s="224"/>
      <c r="H643" s="218" t="s">
        <v>7462</v>
      </c>
      <c r="I643" s="179" t="s">
        <v>7381</v>
      </c>
      <c r="J643" s="120" t="s">
        <v>7480</v>
      </c>
      <c r="K643" s="73">
        <v>27</v>
      </c>
      <c r="L643" s="73">
        <v>742500</v>
      </c>
      <c r="M643" s="180">
        <f t="shared" si="34"/>
        <v>1</v>
      </c>
      <c r="O643" s="73">
        <v>27</v>
      </c>
      <c r="P643" s="73">
        <v>742500</v>
      </c>
      <c r="Q643" s="73">
        <v>0</v>
      </c>
      <c r="R643" s="73">
        <v>0</v>
      </c>
      <c r="S643" s="73">
        <f t="shared" si="33"/>
        <v>0</v>
      </c>
      <c r="T643" s="73">
        <f t="shared" si="33"/>
        <v>0</v>
      </c>
      <c r="U643" s="167" t="s">
        <v>7481</v>
      </c>
      <c r="W643" s="21"/>
      <c r="X643" s="21"/>
      <c r="Y643" s="21"/>
    </row>
    <row r="644" spans="1:26" x14ac:dyDescent="0.25">
      <c r="A644" s="175" t="s">
        <v>2146</v>
      </c>
      <c r="B644" s="184" t="s">
        <v>1192</v>
      </c>
      <c r="C644" s="185" t="s">
        <v>1193</v>
      </c>
      <c r="D644" s="170">
        <v>116</v>
      </c>
      <c r="E644" s="171">
        <v>3190000</v>
      </c>
      <c r="F644" s="216">
        <f t="shared" ref="F644:F707" si="37">+E644/D644</f>
        <v>27500</v>
      </c>
      <c r="G644" s="224"/>
      <c r="H644" s="218" t="s">
        <v>7462</v>
      </c>
      <c r="I644" s="179" t="s">
        <v>7381</v>
      </c>
      <c r="J644" s="120" t="s">
        <v>7480</v>
      </c>
      <c r="K644" s="73">
        <v>116</v>
      </c>
      <c r="L644" s="73">
        <v>3190000</v>
      </c>
      <c r="M644" s="180">
        <f t="shared" si="34"/>
        <v>1</v>
      </c>
      <c r="O644" s="73">
        <v>116</v>
      </c>
      <c r="P644" s="73">
        <v>3190000</v>
      </c>
      <c r="Q644" s="73">
        <v>0</v>
      </c>
      <c r="R644" s="73">
        <v>0</v>
      </c>
      <c r="S644" s="73">
        <f t="shared" ref="S644:T707" si="38">O644-K644-Q644</f>
        <v>0</v>
      </c>
      <c r="T644" s="73">
        <f t="shared" si="38"/>
        <v>0</v>
      </c>
      <c r="U644" s="167" t="s">
        <v>7481</v>
      </c>
      <c r="W644" s="21"/>
      <c r="X644" s="21"/>
      <c r="Y644" s="21"/>
    </row>
    <row r="645" spans="1:26" x14ac:dyDescent="0.25">
      <c r="A645" s="175" t="s">
        <v>2146</v>
      </c>
      <c r="B645" s="184" t="s">
        <v>8123</v>
      </c>
      <c r="C645" s="185" t="s">
        <v>8124</v>
      </c>
      <c r="D645" s="170">
        <v>18</v>
      </c>
      <c r="E645" s="171">
        <v>495000</v>
      </c>
      <c r="F645" s="216">
        <f t="shared" si="37"/>
        <v>27500</v>
      </c>
      <c r="G645" s="224"/>
      <c r="H645" s="218" t="s">
        <v>7462</v>
      </c>
      <c r="I645" s="120" t="s">
        <v>7379</v>
      </c>
      <c r="J645" s="120"/>
      <c r="K645" s="73"/>
      <c r="L645" s="73"/>
      <c r="M645" s="180">
        <f t="shared" si="34"/>
        <v>0</v>
      </c>
      <c r="O645" s="73">
        <v>18</v>
      </c>
      <c r="P645" s="73">
        <v>495000</v>
      </c>
      <c r="Q645" s="73">
        <v>18</v>
      </c>
      <c r="R645" s="73">
        <v>495000</v>
      </c>
      <c r="S645" s="73">
        <f t="shared" si="38"/>
        <v>0</v>
      </c>
      <c r="T645" s="73">
        <f t="shared" si="38"/>
        <v>0</v>
      </c>
      <c r="U645" s="167" t="s">
        <v>7467</v>
      </c>
      <c r="W645" s="21"/>
      <c r="X645" s="21"/>
      <c r="Y645" s="21"/>
      <c r="Z645" s="21"/>
    </row>
    <row r="646" spans="1:26" x14ac:dyDescent="0.25">
      <c r="A646" s="175" t="s">
        <v>2146</v>
      </c>
      <c r="B646" s="184" t="s">
        <v>8125</v>
      </c>
      <c r="C646" s="185" t="s">
        <v>8126</v>
      </c>
      <c r="D646" s="194">
        <v>150</v>
      </c>
      <c r="E646" s="171">
        <v>4083039</v>
      </c>
      <c r="F646" s="216">
        <f t="shared" si="37"/>
        <v>27220.26</v>
      </c>
      <c r="G646" s="224"/>
      <c r="H646" s="218" t="s">
        <v>7462</v>
      </c>
      <c r="I646" s="120" t="s">
        <v>7379</v>
      </c>
      <c r="J646" s="195"/>
      <c r="K646" s="196"/>
      <c r="L646" s="196"/>
      <c r="M646" s="180">
        <f t="shared" si="34"/>
        <v>0</v>
      </c>
      <c r="O646" s="73">
        <v>150</v>
      </c>
      <c r="P646" s="73">
        <v>4083039</v>
      </c>
      <c r="Q646" s="73">
        <v>150</v>
      </c>
      <c r="R646" s="73">
        <v>4083038.9999999995</v>
      </c>
      <c r="S646" s="73">
        <f t="shared" si="38"/>
        <v>0</v>
      </c>
      <c r="T646" s="73">
        <f t="shared" si="38"/>
        <v>0</v>
      </c>
      <c r="U646" s="167" t="s">
        <v>7467</v>
      </c>
      <c r="W646" s="21"/>
      <c r="X646" s="21"/>
      <c r="Y646" s="21"/>
    </row>
    <row r="647" spans="1:26" x14ac:dyDescent="0.25">
      <c r="A647" s="175" t="s">
        <v>2146</v>
      </c>
      <c r="B647" s="184" t="s">
        <v>8127</v>
      </c>
      <c r="C647" s="185" t="s">
        <v>8128</v>
      </c>
      <c r="D647" s="170">
        <v>400</v>
      </c>
      <c r="E647" s="171">
        <v>10800000</v>
      </c>
      <c r="F647" s="216">
        <f t="shared" si="37"/>
        <v>27000</v>
      </c>
      <c r="G647" s="224"/>
      <c r="H647" s="218" t="s">
        <v>7462</v>
      </c>
      <c r="I647" s="120" t="s">
        <v>7379</v>
      </c>
      <c r="J647" s="120"/>
      <c r="K647" s="73">
        <v>0</v>
      </c>
      <c r="L647" s="73">
        <v>0</v>
      </c>
      <c r="M647" s="180">
        <f t="shared" si="34"/>
        <v>0</v>
      </c>
      <c r="O647" s="73">
        <v>400</v>
      </c>
      <c r="P647" s="73">
        <v>10800000</v>
      </c>
      <c r="Q647" s="73">
        <v>400</v>
      </c>
      <c r="R647" s="73">
        <v>10800000</v>
      </c>
      <c r="S647" s="73">
        <f t="shared" si="38"/>
        <v>0</v>
      </c>
      <c r="T647" s="73">
        <f t="shared" si="38"/>
        <v>0</v>
      </c>
      <c r="U647" s="167" t="s">
        <v>7467</v>
      </c>
      <c r="W647" s="21"/>
      <c r="X647" s="21"/>
      <c r="Y647" s="21"/>
    </row>
    <row r="648" spans="1:26" x14ac:dyDescent="0.25">
      <c r="A648" s="175" t="s">
        <v>2146</v>
      </c>
      <c r="B648" s="184" t="s">
        <v>8129</v>
      </c>
      <c r="C648" s="185" t="s">
        <v>8130</v>
      </c>
      <c r="D648" s="170">
        <v>125</v>
      </c>
      <c r="E648" s="171">
        <v>3375000</v>
      </c>
      <c r="F648" s="216">
        <f t="shared" si="37"/>
        <v>27000</v>
      </c>
      <c r="G648" s="224"/>
      <c r="H648" s="218" t="s">
        <v>7462</v>
      </c>
      <c r="I648" s="120" t="s">
        <v>7379</v>
      </c>
      <c r="J648" s="120"/>
      <c r="K648" s="73">
        <v>0</v>
      </c>
      <c r="L648" s="73">
        <v>0</v>
      </c>
      <c r="M648" s="180">
        <f t="shared" ref="M648:M711" si="39">+L648/E648</f>
        <v>0</v>
      </c>
      <c r="O648" s="73">
        <v>125</v>
      </c>
      <c r="P648" s="73">
        <v>3375000</v>
      </c>
      <c r="Q648" s="73">
        <v>125</v>
      </c>
      <c r="R648" s="73">
        <v>3375000</v>
      </c>
      <c r="S648" s="73">
        <f t="shared" si="38"/>
        <v>0</v>
      </c>
      <c r="T648" s="73">
        <f t="shared" si="38"/>
        <v>0</v>
      </c>
      <c r="U648" s="167" t="s">
        <v>7467</v>
      </c>
      <c r="W648" s="21"/>
      <c r="X648" s="21"/>
      <c r="Y648" s="21"/>
    </row>
    <row r="649" spans="1:26" x14ac:dyDescent="0.25">
      <c r="A649" s="175" t="s">
        <v>2146</v>
      </c>
      <c r="B649" s="184" t="s">
        <v>8131</v>
      </c>
      <c r="C649" s="185" t="s">
        <v>8132</v>
      </c>
      <c r="D649" s="170">
        <v>1500</v>
      </c>
      <c r="E649" s="171">
        <v>39470228</v>
      </c>
      <c r="F649" s="216">
        <f t="shared" si="37"/>
        <v>26313.485333333334</v>
      </c>
      <c r="G649" s="224"/>
      <c r="H649" s="218" t="s">
        <v>7462</v>
      </c>
      <c r="I649" s="120" t="s">
        <v>7379</v>
      </c>
      <c r="J649" s="120"/>
      <c r="K649" s="73">
        <v>0</v>
      </c>
      <c r="L649" s="73">
        <v>0</v>
      </c>
      <c r="M649" s="180">
        <f t="shared" si="39"/>
        <v>0</v>
      </c>
      <c r="O649" s="73">
        <v>1500</v>
      </c>
      <c r="P649" s="73">
        <v>39470228</v>
      </c>
      <c r="Q649" s="73">
        <v>1500</v>
      </c>
      <c r="R649" s="73">
        <v>39470228</v>
      </c>
      <c r="S649" s="73">
        <f t="shared" si="38"/>
        <v>0</v>
      </c>
      <c r="T649" s="73">
        <f t="shared" si="38"/>
        <v>0</v>
      </c>
      <c r="U649" s="167" t="s">
        <v>7467</v>
      </c>
      <c r="W649" s="21"/>
      <c r="X649" s="21"/>
      <c r="Y649" s="21"/>
      <c r="Z649" s="21"/>
    </row>
    <row r="650" spans="1:26" x14ac:dyDescent="0.25">
      <c r="A650" s="175" t="s">
        <v>2146</v>
      </c>
      <c r="B650" s="184" t="s">
        <v>1118</v>
      </c>
      <c r="C650" s="185" t="s">
        <v>1119</v>
      </c>
      <c r="D650" s="170">
        <v>526</v>
      </c>
      <c r="E650" s="171">
        <v>13730549</v>
      </c>
      <c r="F650" s="216">
        <f t="shared" si="37"/>
        <v>26103.705323193917</v>
      </c>
      <c r="G650" s="224"/>
      <c r="H650" s="218" t="s">
        <v>7462</v>
      </c>
      <c r="I650" s="120" t="s">
        <v>7379</v>
      </c>
      <c r="J650" s="120"/>
      <c r="K650" s="73">
        <v>0</v>
      </c>
      <c r="L650" s="73">
        <v>0</v>
      </c>
      <c r="M650" s="180">
        <f t="shared" si="39"/>
        <v>0</v>
      </c>
      <c r="O650" s="73">
        <v>526</v>
      </c>
      <c r="P650" s="73">
        <v>13730549</v>
      </c>
      <c r="Q650" s="73">
        <v>300</v>
      </c>
      <c r="R650" s="73">
        <v>7831111.5969581753</v>
      </c>
      <c r="S650" s="73">
        <f t="shared" si="38"/>
        <v>226</v>
      </c>
      <c r="T650" s="73">
        <f t="shared" si="38"/>
        <v>5899437.4030418247</v>
      </c>
      <c r="U650" s="167" t="s">
        <v>7467</v>
      </c>
      <c r="W650" s="21"/>
      <c r="X650" s="21"/>
      <c r="Y650" s="21"/>
      <c r="Z650" s="21">
        <f t="shared" ref="Z650:Z651" si="40">+S650-V650</f>
        <v>226</v>
      </c>
    </row>
    <row r="651" spans="1:26" x14ac:dyDescent="0.25">
      <c r="A651" s="175" t="s">
        <v>2146</v>
      </c>
      <c r="B651" s="184" t="s">
        <v>892</v>
      </c>
      <c r="C651" s="185" t="s">
        <v>893</v>
      </c>
      <c r="D651" s="170">
        <v>1247</v>
      </c>
      <c r="E651" s="171">
        <v>30598825</v>
      </c>
      <c r="F651" s="216">
        <f t="shared" si="37"/>
        <v>24537.951082598236</v>
      </c>
      <c r="G651" s="224"/>
      <c r="H651" s="218" t="s">
        <v>7462</v>
      </c>
      <c r="I651" s="120" t="s">
        <v>7379</v>
      </c>
      <c r="J651" s="120"/>
      <c r="K651" s="73">
        <v>0</v>
      </c>
      <c r="L651" s="73">
        <v>0</v>
      </c>
      <c r="M651" s="180">
        <f t="shared" si="39"/>
        <v>0</v>
      </c>
      <c r="O651" s="73">
        <v>1247</v>
      </c>
      <c r="P651" s="73">
        <v>30598825</v>
      </c>
      <c r="Q651" s="73">
        <v>1220</v>
      </c>
      <c r="R651" s="73">
        <v>29936300.320769846</v>
      </c>
      <c r="S651" s="73">
        <f t="shared" si="38"/>
        <v>27</v>
      </c>
      <c r="T651" s="73">
        <f t="shared" si="38"/>
        <v>662524.67923015356</v>
      </c>
      <c r="U651" s="167" t="s">
        <v>7467</v>
      </c>
      <c r="W651" s="21"/>
      <c r="X651" s="21"/>
      <c r="Y651" s="21"/>
      <c r="Z651" s="21">
        <f t="shared" si="40"/>
        <v>27</v>
      </c>
    </row>
    <row r="652" spans="1:26" x14ac:dyDescent="0.25">
      <c r="A652" s="175" t="s">
        <v>2146</v>
      </c>
      <c r="B652" s="184" t="s">
        <v>8133</v>
      </c>
      <c r="C652" s="185" t="s">
        <v>8134</v>
      </c>
      <c r="D652" s="170">
        <v>2500</v>
      </c>
      <c r="E652" s="171">
        <v>61201571</v>
      </c>
      <c r="F652" s="216">
        <f t="shared" si="37"/>
        <v>24480.628400000001</v>
      </c>
      <c r="G652" s="224"/>
      <c r="H652" s="218" t="s">
        <v>7462</v>
      </c>
      <c r="I652" s="120" t="s">
        <v>7379</v>
      </c>
      <c r="J652" s="120"/>
      <c r="K652" s="73">
        <v>0</v>
      </c>
      <c r="L652" s="73">
        <v>0</v>
      </c>
      <c r="M652" s="180">
        <f t="shared" si="39"/>
        <v>0</v>
      </c>
      <c r="O652" s="73">
        <v>2500</v>
      </c>
      <c r="P652" s="73">
        <v>61201571</v>
      </c>
      <c r="Q652" s="73">
        <v>2500</v>
      </c>
      <c r="R652" s="73">
        <v>61201571</v>
      </c>
      <c r="S652" s="73">
        <f t="shared" si="38"/>
        <v>0</v>
      </c>
      <c r="T652" s="73">
        <f t="shared" si="38"/>
        <v>0</v>
      </c>
      <c r="U652" s="167" t="s">
        <v>7467</v>
      </c>
      <c r="W652" s="21"/>
      <c r="X652" s="21"/>
      <c r="Y652" s="21"/>
    </row>
    <row r="653" spans="1:26" x14ac:dyDescent="0.25">
      <c r="A653" s="175" t="s">
        <v>2146</v>
      </c>
      <c r="B653" s="184" t="s">
        <v>8135</v>
      </c>
      <c r="C653" s="185" t="s">
        <v>8136</v>
      </c>
      <c r="D653" s="170">
        <v>137</v>
      </c>
      <c r="E653" s="171">
        <v>3287592</v>
      </c>
      <c r="F653" s="216">
        <f t="shared" si="37"/>
        <v>23997.02189781022</v>
      </c>
      <c r="G653" s="224"/>
      <c r="H653" s="218" t="s">
        <v>7462</v>
      </c>
      <c r="I653" s="120" t="s">
        <v>7379</v>
      </c>
      <c r="J653" s="120"/>
      <c r="K653" s="73">
        <v>0</v>
      </c>
      <c r="L653" s="73">
        <v>0</v>
      </c>
      <c r="M653" s="180">
        <f t="shared" si="39"/>
        <v>0</v>
      </c>
      <c r="O653" s="73">
        <v>137</v>
      </c>
      <c r="P653" s="73">
        <v>3287592</v>
      </c>
      <c r="Q653" s="73">
        <v>137</v>
      </c>
      <c r="R653" s="73">
        <v>3287592</v>
      </c>
      <c r="S653" s="73">
        <f t="shared" si="38"/>
        <v>0</v>
      </c>
      <c r="T653" s="73">
        <f t="shared" si="38"/>
        <v>0</v>
      </c>
      <c r="U653" s="167" t="s">
        <v>7467</v>
      </c>
      <c r="W653" s="21"/>
      <c r="X653" s="21"/>
      <c r="Y653" s="21"/>
    </row>
    <row r="654" spans="1:26" x14ac:dyDescent="0.25">
      <c r="A654" s="175" t="s">
        <v>2146</v>
      </c>
      <c r="B654" s="184" t="s">
        <v>814</v>
      </c>
      <c r="C654" s="185" t="s">
        <v>815</v>
      </c>
      <c r="D654" s="170">
        <v>100</v>
      </c>
      <c r="E654" s="171">
        <v>2284626</v>
      </c>
      <c r="F654" s="216">
        <f t="shared" si="37"/>
        <v>22846.26</v>
      </c>
      <c r="G654" s="224"/>
      <c r="H654" s="218" t="s">
        <v>7462</v>
      </c>
      <c r="I654" s="179" t="s">
        <v>7381</v>
      </c>
      <c r="J654" s="120" t="s">
        <v>7480</v>
      </c>
      <c r="K654" s="73">
        <v>100</v>
      </c>
      <c r="L654" s="73">
        <v>2284626</v>
      </c>
      <c r="M654" s="180">
        <f t="shared" si="39"/>
        <v>1</v>
      </c>
      <c r="O654" s="73">
        <v>100</v>
      </c>
      <c r="P654" s="73">
        <v>2284626</v>
      </c>
      <c r="Q654" s="73">
        <v>0</v>
      </c>
      <c r="R654" s="73">
        <v>0</v>
      </c>
      <c r="S654" s="73">
        <f t="shared" si="38"/>
        <v>0</v>
      </c>
      <c r="T654" s="73">
        <f t="shared" si="38"/>
        <v>0</v>
      </c>
      <c r="U654" s="167" t="s">
        <v>7481</v>
      </c>
      <c r="W654" s="21"/>
      <c r="X654" s="21"/>
      <c r="Y654" s="21"/>
    </row>
    <row r="655" spans="1:26" x14ac:dyDescent="0.25">
      <c r="A655" s="175" t="s">
        <v>2146</v>
      </c>
      <c r="B655" s="184" t="s">
        <v>310</v>
      </c>
      <c r="C655" s="185" t="s">
        <v>311</v>
      </c>
      <c r="D655" s="170">
        <v>678</v>
      </c>
      <c r="E655" s="171">
        <v>15116010</v>
      </c>
      <c r="F655" s="216">
        <f t="shared" si="37"/>
        <v>22295</v>
      </c>
      <c r="G655" s="224"/>
      <c r="H655" s="218" t="s">
        <v>7462</v>
      </c>
      <c r="I655" s="179" t="s">
        <v>7381</v>
      </c>
      <c r="J655" s="120" t="s">
        <v>7480</v>
      </c>
      <c r="K655" s="73">
        <v>678</v>
      </c>
      <c r="L655" s="73">
        <v>15116010</v>
      </c>
      <c r="M655" s="180">
        <f t="shared" si="39"/>
        <v>1</v>
      </c>
      <c r="O655" s="73">
        <v>678</v>
      </c>
      <c r="P655" s="73">
        <v>15116010</v>
      </c>
      <c r="Q655" s="73">
        <v>0</v>
      </c>
      <c r="R655" s="73">
        <v>0</v>
      </c>
      <c r="S655" s="73">
        <f t="shared" si="38"/>
        <v>0</v>
      </c>
      <c r="T655" s="73">
        <f t="shared" si="38"/>
        <v>0</v>
      </c>
      <c r="U655" s="167" t="s">
        <v>7481</v>
      </c>
      <c r="W655" s="21"/>
      <c r="X655" s="21"/>
      <c r="Y655" s="21"/>
    </row>
    <row r="656" spans="1:26" x14ac:dyDescent="0.25">
      <c r="A656" s="175" t="s">
        <v>2146</v>
      </c>
      <c r="B656" s="184" t="s">
        <v>306</v>
      </c>
      <c r="C656" s="185" t="s">
        <v>307</v>
      </c>
      <c r="D656" s="170">
        <v>596</v>
      </c>
      <c r="E656" s="171">
        <v>12609870</v>
      </c>
      <c r="F656" s="216">
        <f t="shared" si="37"/>
        <v>21157.5</v>
      </c>
      <c r="G656" s="224"/>
      <c r="H656" s="218" t="s">
        <v>7462</v>
      </c>
      <c r="I656" s="179" t="s">
        <v>7381</v>
      </c>
      <c r="J656" s="120" t="s">
        <v>7480</v>
      </c>
      <c r="K656" s="73">
        <v>596</v>
      </c>
      <c r="L656" s="73">
        <v>12609870</v>
      </c>
      <c r="M656" s="180">
        <f t="shared" si="39"/>
        <v>1</v>
      </c>
      <c r="O656" s="73">
        <v>596</v>
      </c>
      <c r="P656" s="73">
        <v>12609870</v>
      </c>
      <c r="Q656" s="73">
        <v>0</v>
      </c>
      <c r="R656" s="73">
        <v>0</v>
      </c>
      <c r="S656" s="73">
        <f t="shared" si="38"/>
        <v>0</v>
      </c>
      <c r="T656" s="73">
        <f t="shared" si="38"/>
        <v>0</v>
      </c>
      <c r="U656" s="167" t="s">
        <v>7481</v>
      </c>
      <c r="W656" s="21"/>
      <c r="X656" s="21"/>
      <c r="Y656" s="21"/>
    </row>
    <row r="657" spans="1:26" x14ac:dyDescent="0.25">
      <c r="A657" s="175" t="s">
        <v>2146</v>
      </c>
      <c r="B657" s="184" t="s">
        <v>1390</v>
      </c>
      <c r="C657" s="185" t="s">
        <v>1391</v>
      </c>
      <c r="D657" s="194">
        <v>134</v>
      </c>
      <c r="E657" s="171">
        <v>2765090</v>
      </c>
      <c r="F657" s="216">
        <f t="shared" si="37"/>
        <v>20635</v>
      </c>
      <c r="G657" s="224"/>
      <c r="H657" s="218" t="s">
        <v>7462</v>
      </c>
      <c r="I657" s="120" t="s">
        <v>7379</v>
      </c>
      <c r="J657" s="195"/>
      <c r="K657" s="196"/>
      <c r="L657" s="196"/>
      <c r="M657" s="180">
        <f t="shared" si="39"/>
        <v>0</v>
      </c>
      <c r="O657" s="73">
        <v>134</v>
      </c>
      <c r="P657" s="73">
        <v>2765090</v>
      </c>
      <c r="Q657" s="73">
        <v>4</v>
      </c>
      <c r="R657" s="73">
        <v>82540</v>
      </c>
      <c r="S657" s="73">
        <f t="shared" si="38"/>
        <v>130</v>
      </c>
      <c r="T657" s="73">
        <f t="shared" si="38"/>
        <v>2682550</v>
      </c>
      <c r="U657" s="167" t="s">
        <v>7467</v>
      </c>
      <c r="W657" s="21"/>
      <c r="X657" s="21"/>
      <c r="Y657" s="21"/>
      <c r="Z657" s="21">
        <f>+S657-V657</f>
        <v>130</v>
      </c>
    </row>
    <row r="658" spans="1:26" x14ac:dyDescent="0.25">
      <c r="A658" s="175" t="s">
        <v>2146</v>
      </c>
      <c r="B658" s="184" t="s">
        <v>8137</v>
      </c>
      <c r="C658" s="185" t="s">
        <v>8138</v>
      </c>
      <c r="D658" s="170">
        <v>10</v>
      </c>
      <c r="E658" s="171">
        <v>205950</v>
      </c>
      <c r="F658" s="216">
        <f t="shared" si="37"/>
        <v>20595</v>
      </c>
      <c r="G658" s="224"/>
      <c r="H658" s="218" t="s">
        <v>7462</v>
      </c>
      <c r="I658" s="120" t="s">
        <v>7389</v>
      </c>
      <c r="J658" s="120"/>
      <c r="K658" s="73"/>
      <c r="L658" s="73"/>
      <c r="M658" s="180">
        <f t="shared" si="39"/>
        <v>0</v>
      </c>
      <c r="O658" s="73">
        <v>10</v>
      </c>
      <c r="P658" s="73">
        <v>205950</v>
      </c>
      <c r="Q658" s="73">
        <v>10</v>
      </c>
      <c r="R658" s="73">
        <v>205950</v>
      </c>
      <c r="S658" s="73">
        <f t="shared" si="38"/>
        <v>0</v>
      </c>
      <c r="T658" s="73">
        <f t="shared" si="38"/>
        <v>0</v>
      </c>
      <c r="U658" s="167" t="s">
        <v>7467</v>
      </c>
      <c r="W658" s="21"/>
      <c r="X658" s="21"/>
      <c r="Y658" s="21"/>
      <c r="Z658" s="21"/>
    </row>
    <row r="659" spans="1:26" x14ac:dyDescent="0.25">
      <c r="A659" s="175" t="s">
        <v>2146</v>
      </c>
      <c r="B659" s="184" t="s">
        <v>328</v>
      </c>
      <c r="C659" s="185" t="s">
        <v>329</v>
      </c>
      <c r="D659" s="170">
        <v>124</v>
      </c>
      <c r="E659" s="171">
        <v>2454270</v>
      </c>
      <c r="F659" s="216">
        <f t="shared" si="37"/>
        <v>19792.5</v>
      </c>
      <c r="G659" s="224"/>
      <c r="H659" s="218" t="s">
        <v>7462</v>
      </c>
      <c r="I659" s="179" t="s">
        <v>7381</v>
      </c>
      <c r="J659" s="120" t="s">
        <v>7480</v>
      </c>
      <c r="K659" s="73">
        <v>124</v>
      </c>
      <c r="L659" s="73">
        <v>2454270</v>
      </c>
      <c r="M659" s="180">
        <f t="shared" si="39"/>
        <v>1</v>
      </c>
      <c r="O659" s="73">
        <v>124</v>
      </c>
      <c r="P659" s="73">
        <v>2454270</v>
      </c>
      <c r="Q659" s="73">
        <v>0</v>
      </c>
      <c r="R659" s="73">
        <v>0</v>
      </c>
      <c r="S659" s="73">
        <f t="shared" si="38"/>
        <v>0</v>
      </c>
      <c r="T659" s="73">
        <f t="shared" si="38"/>
        <v>0</v>
      </c>
      <c r="U659" s="167" t="s">
        <v>7481</v>
      </c>
      <c r="W659" s="21"/>
      <c r="X659" s="21"/>
      <c r="Y659" s="21"/>
    </row>
    <row r="660" spans="1:26" x14ac:dyDescent="0.25">
      <c r="A660" s="175" t="s">
        <v>2146</v>
      </c>
      <c r="B660" s="184" t="s">
        <v>8139</v>
      </c>
      <c r="C660" s="185" t="s">
        <v>8140</v>
      </c>
      <c r="D660" s="170">
        <v>10</v>
      </c>
      <c r="E660" s="171">
        <v>192126</v>
      </c>
      <c r="F660" s="216">
        <f t="shared" si="37"/>
        <v>19212.599999999999</v>
      </c>
      <c r="G660" s="224"/>
      <c r="H660" s="218" t="s">
        <v>7462</v>
      </c>
      <c r="I660" s="120" t="s">
        <v>7389</v>
      </c>
      <c r="J660" s="120"/>
      <c r="K660" s="73"/>
      <c r="L660" s="73"/>
      <c r="M660" s="180">
        <f t="shared" si="39"/>
        <v>0</v>
      </c>
      <c r="O660" s="73">
        <v>10</v>
      </c>
      <c r="P660" s="73">
        <v>192126</v>
      </c>
      <c r="Q660" s="73">
        <v>10</v>
      </c>
      <c r="R660" s="73">
        <v>192126</v>
      </c>
      <c r="S660" s="73">
        <f t="shared" si="38"/>
        <v>0</v>
      </c>
      <c r="T660" s="73">
        <f t="shared" si="38"/>
        <v>0</v>
      </c>
      <c r="U660" s="167" t="s">
        <v>7467</v>
      </c>
      <c r="W660" s="21"/>
      <c r="X660" s="21"/>
      <c r="Y660" s="21"/>
      <c r="Z660" s="21"/>
    </row>
    <row r="661" spans="1:26" x14ac:dyDescent="0.25">
      <c r="A661" s="175" t="s">
        <v>2146</v>
      </c>
      <c r="B661" s="184" t="s">
        <v>8141</v>
      </c>
      <c r="C661" s="185" t="s">
        <v>8142</v>
      </c>
      <c r="D661" s="170">
        <v>1200</v>
      </c>
      <c r="E661" s="171">
        <v>22893869</v>
      </c>
      <c r="F661" s="216">
        <f t="shared" si="37"/>
        <v>19078.224166666667</v>
      </c>
      <c r="G661" s="224"/>
      <c r="H661" s="218" t="s">
        <v>7462</v>
      </c>
      <c r="I661" s="120" t="s">
        <v>7379</v>
      </c>
      <c r="J661" s="120"/>
      <c r="K661" s="73">
        <v>0</v>
      </c>
      <c r="L661" s="73">
        <v>0</v>
      </c>
      <c r="M661" s="180">
        <f t="shared" si="39"/>
        <v>0</v>
      </c>
      <c r="O661" s="73">
        <v>1200</v>
      </c>
      <c r="P661" s="73">
        <v>22893869</v>
      </c>
      <c r="Q661" s="73">
        <v>1200</v>
      </c>
      <c r="R661" s="73">
        <v>22893869</v>
      </c>
      <c r="S661" s="73">
        <f t="shared" si="38"/>
        <v>0</v>
      </c>
      <c r="T661" s="73">
        <f t="shared" si="38"/>
        <v>0</v>
      </c>
      <c r="U661" s="167" t="s">
        <v>7467</v>
      </c>
      <c r="W661" s="21"/>
      <c r="X661" s="21"/>
      <c r="Y661" s="21"/>
    </row>
    <row r="662" spans="1:26" x14ac:dyDescent="0.25">
      <c r="A662" s="175" t="s">
        <v>2146</v>
      </c>
      <c r="B662" s="184" t="s">
        <v>812</v>
      </c>
      <c r="C662" s="185" t="s">
        <v>813</v>
      </c>
      <c r="D662" s="170">
        <v>208</v>
      </c>
      <c r="E662" s="171">
        <v>3917121</v>
      </c>
      <c r="F662" s="216">
        <f t="shared" si="37"/>
        <v>18832.3125</v>
      </c>
      <c r="G662" s="224"/>
      <c r="H662" s="218" t="s">
        <v>7462</v>
      </c>
      <c r="I662" s="179" t="s">
        <v>7381</v>
      </c>
      <c r="J662" s="120" t="s">
        <v>7480</v>
      </c>
      <c r="K662" s="73">
        <v>208</v>
      </c>
      <c r="L662" s="73">
        <v>3917121</v>
      </c>
      <c r="M662" s="180">
        <f t="shared" si="39"/>
        <v>1</v>
      </c>
      <c r="O662" s="73">
        <v>208</v>
      </c>
      <c r="P662" s="73">
        <v>3917121</v>
      </c>
      <c r="Q662" s="73">
        <v>0</v>
      </c>
      <c r="R662" s="73">
        <v>0</v>
      </c>
      <c r="S662" s="73">
        <f t="shared" si="38"/>
        <v>0</v>
      </c>
      <c r="T662" s="73">
        <f t="shared" si="38"/>
        <v>0</v>
      </c>
      <c r="U662" s="167" t="s">
        <v>7481</v>
      </c>
      <c r="W662" s="21"/>
      <c r="X662" s="21"/>
      <c r="Y662" s="21"/>
    </row>
    <row r="663" spans="1:26" x14ac:dyDescent="0.25">
      <c r="A663" s="175" t="s">
        <v>2146</v>
      </c>
      <c r="B663" s="184" t="s">
        <v>8143</v>
      </c>
      <c r="C663" s="185" t="s">
        <v>8144</v>
      </c>
      <c r="D663" s="170">
        <v>11</v>
      </c>
      <c r="E663" s="171">
        <v>206089</v>
      </c>
      <c r="F663" s="216">
        <f t="shared" si="37"/>
        <v>18735.363636363636</v>
      </c>
      <c r="G663" s="224"/>
      <c r="H663" s="218" t="s">
        <v>7462</v>
      </c>
      <c r="I663" s="120" t="s">
        <v>7389</v>
      </c>
      <c r="J663" s="120"/>
      <c r="K663" s="73"/>
      <c r="L663" s="73"/>
      <c r="M663" s="180">
        <f t="shared" si="39"/>
        <v>0</v>
      </c>
      <c r="O663" s="73">
        <v>11</v>
      </c>
      <c r="P663" s="73">
        <v>206089</v>
      </c>
      <c r="Q663" s="73">
        <v>11</v>
      </c>
      <c r="R663" s="73">
        <v>206089</v>
      </c>
      <c r="S663" s="73">
        <f t="shared" si="38"/>
        <v>0</v>
      </c>
      <c r="T663" s="73">
        <f t="shared" si="38"/>
        <v>0</v>
      </c>
      <c r="U663" s="167" t="s">
        <v>7467</v>
      </c>
      <c r="W663" s="21"/>
      <c r="X663" s="21"/>
      <c r="Y663" s="21"/>
      <c r="Z663" s="21"/>
    </row>
    <row r="664" spans="1:26" x14ac:dyDescent="0.25">
      <c r="A664" s="175" t="s">
        <v>2146</v>
      </c>
      <c r="B664" s="184" t="s">
        <v>656</v>
      </c>
      <c r="C664" s="185" t="s">
        <v>657</v>
      </c>
      <c r="D664" s="170">
        <v>72</v>
      </c>
      <c r="E664" s="171">
        <v>1343441</v>
      </c>
      <c r="F664" s="216">
        <f t="shared" si="37"/>
        <v>18658.902777777777</v>
      </c>
      <c r="G664" s="224"/>
      <c r="H664" s="218" t="s">
        <v>7462</v>
      </c>
      <c r="I664" s="179" t="s">
        <v>7381</v>
      </c>
      <c r="J664" s="120" t="s">
        <v>7480</v>
      </c>
      <c r="K664" s="73">
        <v>72</v>
      </c>
      <c r="L664" s="73">
        <v>1343441</v>
      </c>
      <c r="M664" s="180">
        <f t="shared" si="39"/>
        <v>1</v>
      </c>
      <c r="O664" s="73">
        <v>72</v>
      </c>
      <c r="P664" s="73">
        <v>1343441</v>
      </c>
      <c r="Q664" s="73">
        <v>0</v>
      </c>
      <c r="R664" s="73">
        <v>0</v>
      </c>
      <c r="S664" s="73">
        <f t="shared" si="38"/>
        <v>0</v>
      </c>
      <c r="T664" s="73">
        <f t="shared" si="38"/>
        <v>0</v>
      </c>
      <c r="U664" s="167" t="s">
        <v>7481</v>
      </c>
      <c r="W664" s="21"/>
      <c r="X664" s="21"/>
      <c r="Y664" s="21"/>
    </row>
    <row r="665" spans="1:26" x14ac:dyDescent="0.25">
      <c r="A665" s="175" t="s">
        <v>2146</v>
      </c>
      <c r="B665" s="184" t="s">
        <v>632</v>
      </c>
      <c r="C665" s="185" t="s">
        <v>633</v>
      </c>
      <c r="D665" s="170">
        <v>99</v>
      </c>
      <c r="E665" s="171">
        <v>1847231</v>
      </c>
      <c r="F665" s="216">
        <f t="shared" si="37"/>
        <v>18658.898989898989</v>
      </c>
      <c r="G665" s="224"/>
      <c r="H665" s="218" t="s">
        <v>7462</v>
      </c>
      <c r="I665" s="179" t="s">
        <v>7381</v>
      </c>
      <c r="J665" s="120" t="s">
        <v>7480</v>
      </c>
      <c r="K665" s="73">
        <v>99</v>
      </c>
      <c r="L665" s="73">
        <v>1847231</v>
      </c>
      <c r="M665" s="180">
        <f t="shared" si="39"/>
        <v>1</v>
      </c>
      <c r="O665" s="73">
        <v>99</v>
      </c>
      <c r="P665" s="73">
        <v>1847231</v>
      </c>
      <c r="Q665" s="73">
        <v>0</v>
      </c>
      <c r="R665" s="73">
        <v>0</v>
      </c>
      <c r="S665" s="73">
        <f t="shared" si="38"/>
        <v>0</v>
      </c>
      <c r="T665" s="73">
        <f t="shared" si="38"/>
        <v>0</v>
      </c>
      <c r="U665" s="167" t="s">
        <v>7481</v>
      </c>
      <c r="W665" s="21"/>
      <c r="X665" s="21"/>
      <c r="Y665" s="21"/>
    </row>
    <row r="666" spans="1:26" x14ac:dyDescent="0.25">
      <c r="A666" s="175" t="s">
        <v>2146</v>
      </c>
      <c r="B666" s="184" t="s">
        <v>640</v>
      </c>
      <c r="C666" s="185" t="s">
        <v>641</v>
      </c>
      <c r="D666" s="170">
        <v>99</v>
      </c>
      <c r="E666" s="171">
        <v>1847231</v>
      </c>
      <c r="F666" s="216">
        <f t="shared" si="37"/>
        <v>18658.898989898989</v>
      </c>
      <c r="G666" s="224"/>
      <c r="H666" s="218" t="s">
        <v>7462</v>
      </c>
      <c r="I666" s="179" t="s">
        <v>7381</v>
      </c>
      <c r="J666" s="120" t="s">
        <v>7480</v>
      </c>
      <c r="K666" s="73">
        <v>99</v>
      </c>
      <c r="L666" s="73">
        <v>1847231</v>
      </c>
      <c r="M666" s="180">
        <f t="shared" si="39"/>
        <v>1</v>
      </c>
      <c r="O666" s="73">
        <v>99</v>
      </c>
      <c r="P666" s="73">
        <v>1847231</v>
      </c>
      <c r="Q666" s="73">
        <v>0</v>
      </c>
      <c r="R666" s="73">
        <v>0</v>
      </c>
      <c r="S666" s="73">
        <f t="shared" si="38"/>
        <v>0</v>
      </c>
      <c r="T666" s="73">
        <f t="shared" si="38"/>
        <v>0</v>
      </c>
      <c r="U666" s="167" t="s">
        <v>7481</v>
      </c>
      <c r="W666" s="21"/>
      <c r="X666" s="21"/>
      <c r="Y666" s="21"/>
    </row>
    <row r="667" spans="1:26" x14ac:dyDescent="0.25">
      <c r="A667" s="175" t="s">
        <v>2146</v>
      </c>
      <c r="B667" s="184" t="s">
        <v>622</v>
      </c>
      <c r="C667" s="185" t="s">
        <v>623</v>
      </c>
      <c r="D667" s="170">
        <v>99</v>
      </c>
      <c r="E667" s="171">
        <v>1847231</v>
      </c>
      <c r="F667" s="216">
        <f t="shared" si="37"/>
        <v>18658.898989898989</v>
      </c>
      <c r="G667" s="224"/>
      <c r="H667" s="218" t="s">
        <v>7462</v>
      </c>
      <c r="I667" s="179" t="s">
        <v>7381</v>
      </c>
      <c r="J667" s="120" t="s">
        <v>7480</v>
      </c>
      <c r="K667" s="73">
        <v>99</v>
      </c>
      <c r="L667" s="73">
        <v>1847231</v>
      </c>
      <c r="M667" s="180">
        <f t="shared" si="39"/>
        <v>1</v>
      </c>
      <c r="O667" s="73">
        <v>99</v>
      </c>
      <c r="P667" s="73">
        <v>1847231</v>
      </c>
      <c r="Q667" s="73">
        <v>0</v>
      </c>
      <c r="R667" s="73">
        <v>0</v>
      </c>
      <c r="S667" s="73">
        <f t="shared" si="38"/>
        <v>0</v>
      </c>
      <c r="T667" s="73">
        <f t="shared" si="38"/>
        <v>0</v>
      </c>
      <c r="U667" s="167" t="s">
        <v>7481</v>
      </c>
      <c r="W667" s="21"/>
      <c r="X667" s="21"/>
      <c r="Y667" s="21"/>
    </row>
    <row r="668" spans="1:26" x14ac:dyDescent="0.25">
      <c r="A668" s="175" t="s">
        <v>2146</v>
      </c>
      <c r="B668" s="184" t="s">
        <v>642</v>
      </c>
      <c r="C668" s="185" t="s">
        <v>643</v>
      </c>
      <c r="D668" s="170">
        <v>99</v>
      </c>
      <c r="E668" s="171">
        <v>1847231</v>
      </c>
      <c r="F668" s="216">
        <f t="shared" si="37"/>
        <v>18658.898989898989</v>
      </c>
      <c r="G668" s="224"/>
      <c r="H668" s="218" t="s">
        <v>7462</v>
      </c>
      <c r="I668" s="179" t="s">
        <v>7381</v>
      </c>
      <c r="J668" s="120" t="s">
        <v>7480</v>
      </c>
      <c r="K668" s="73">
        <v>99</v>
      </c>
      <c r="L668" s="73">
        <v>1847231</v>
      </c>
      <c r="M668" s="180">
        <f t="shared" si="39"/>
        <v>1</v>
      </c>
      <c r="O668" s="73">
        <v>99</v>
      </c>
      <c r="P668" s="73">
        <v>1847231</v>
      </c>
      <c r="Q668" s="73">
        <v>0</v>
      </c>
      <c r="R668" s="73">
        <v>0</v>
      </c>
      <c r="S668" s="73">
        <f t="shared" si="38"/>
        <v>0</v>
      </c>
      <c r="T668" s="73">
        <f t="shared" si="38"/>
        <v>0</v>
      </c>
      <c r="U668" s="167" t="s">
        <v>7481</v>
      </c>
      <c r="W668" s="21"/>
      <c r="X668" s="21"/>
      <c r="Y668" s="21"/>
    </row>
    <row r="669" spans="1:26" x14ac:dyDescent="0.25">
      <c r="A669" s="175" t="s">
        <v>2146</v>
      </c>
      <c r="B669" s="184" t="s">
        <v>646</v>
      </c>
      <c r="C669" s="185" t="s">
        <v>647</v>
      </c>
      <c r="D669" s="170">
        <v>99</v>
      </c>
      <c r="E669" s="171">
        <v>1847231</v>
      </c>
      <c r="F669" s="216">
        <f t="shared" si="37"/>
        <v>18658.898989898989</v>
      </c>
      <c r="G669" s="224"/>
      <c r="H669" s="218" t="s">
        <v>7462</v>
      </c>
      <c r="I669" s="179" t="s">
        <v>7381</v>
      </c>
      <c r="J669" s="120" t="s">
        <v>7480</v>
      </c>
      <c r="K669" s="73">
        <v>99</v>
      </c>
      <c r="L669" s="73">
        <v>1847231</v>
      </c>
      <c r="M669" s="180">
        <f t="shared" si="39"/>
        <v>1</v>
      </c>
      <c r="O669" s="73">
        <v>99</v>
      </c>
      <c r="P669" s="73">
        <v>1847231</v>
      </c>
      <c r="Q669" s="73">
        <v>0</v>
      </c>
      <c r="R669" s="73">
        <v>0</v>
      </c>
      <c r="S669" s="73">
        <f t="shared" si="38"/>
        <v>0</v>
      </c>
      <c r="T669" s="73">
        <f t="shared" si="38"/>
        <v>0</v>
      </c>
      <c r="U669" s="167" t="s">
        <v>7481</v>
      </c>
      <c r="W669" s="21"/>
      <c r="X669" s="21"/>
      <c r="Y669" s="21"/>
    </row>
    <row r="670" spans="1:26" x14ac:dyDescent="0.25">
      <c r="A670" s="175" t="s">
        <v>2146</v>
      </c>
      <c r="B670" s="184" t="s">
        <v>610</v>
      </c>
      <c r="C670" s="185" t="s">
        <v>611</v>
      </c>
      <c r="D670" s="170">
        <v>167</v>
      </c>
      <c r="E670" s="171">
        <v>3116036</v>
      </c>
      <c r="F670" s="216">
        <f t="shared" si="37"/>
        <v>18658.898203592813</v>
      </c>
      <c r="G670" s="224"/>
      <c r="H670" s="218" t="s">
        <v>7462</v>
      </c>
      <c r="I670" s="179" t="s">
        <v>7381</v>
      </c>
      <c r="J670" s="120" t="s">
        <v>7480</v>
      </c>
      <c r="K670" s="73">
        <v>167</v>
      </c>
      <c r="L670" s="73">
        <v>3116036</v>
      </c>
      <c r="M670" s="180">
        <f t="shared" si="39"/>
        <v>1</v>
      </c>
      <c r="O670" s="73">
        <v>167</v>
      </c>
      <c r="P670" s="73">
        <v>3116036</v>
      </c>
      <c r="Q670" s="73">
        <v>0</v>
      </c>
      <c r="R670" s="73">
        <v>0</v>
      </c>
      <c r="S670" s="73">
        <f t="shared" si="38"/>
        <v>0</v>
      </c>
      <c r="T670" s="73">
        <f t="shared" si="38"/>
        <v>0</v>
      </c>
      <c r="U670" s="167" t="s">
        <v>7481</v>
      </c>
      <c r="W670" s="21"/>
      <c r="X670" s="21"/>
      <c r="Y670" s="21"/>
    </row>
    <row r="671" spans="1:26" x14ac:dyDescent="0.25">
      <c r="A671" s="175" t="s">
        <v>2146</v>
      </c>
      <c r="B671" s="184" t="s">
        <v>626</v>
      </c>
      <c r="C671" s="185" t="s">
        <v>627</v>
      </c>
      <c r="D671" s="170">
        <v>108</v>
      </c>
      <c r="E671" s="171">
        <v>2015161</v>
      </c>
      <c r="F671" s="216">
        <f t="shared" si="37"/>
        <v>18658.89814814815</v>
      </c>
      <c r="G671" s="224"/>
      <c r="H671" s="218" t="s">
        <v>7462</v>
      </c>
      <c r="I671" s="179" t="s">
        <v>7381</v>
      </c>
      <c r="J671" s="120" t="s">
        <v>7480</v>
      </c>
      <c r="K671" s="73">
        <v>108</v>
      </c>
      <c r="L671" s="73">
        <v>2015161</v>
      </c>
      <c r="M671" s="180">
        <f t="shared" si="39"/>
        <v>1</v>
      </c>
      <c r="O671" s="73">
        <v>108</v>
      </c>
      <c r="P671" s="73">
        <v>2015161</v>
      </c>
      <c r="Q671" s="73">
        <v>0</v>
      </c>
      <c r="R671" s="73">
        <v>0</v>
      </c>
      <c r="S671" s="73">
        <f t="shared" si="38"/>
        <v>0</v>
      </c>
      <c r="T671" s="73">
        <f t="shared" si="38"/>
        <v>0</v>
      </c>
      <c r="U671" s="167" t="s">
        <v>7481</v>
      </c>
      <c r="W671" s="21"/>
      <c r="X671" s="21"/>
      <c r="Y671" s="21"/>
    </row>
    <row r="672" spans="1:26" x14ac:dyDescent="0.25">
      <c r="A672" s="175" t="s">
        <v>2146</v>
      </c>
      <c r="B672" s="184" t="s">
        <v>662</v>
      </c>
      <c r="C672" s="185" t="s">
        <v>663</v>
      </c>
      <c r="D672" s="170">
        <v>98</v>
      </c>
      <c r="E672" s="171">
        <v>1828572</v>
      </c>
      <c r="F672" s="216">
        <f t="shared" si="37"/>
        <v>18658.897959183672</v>
      </c>
      <c r="G672" s="224"/>
      <c r="H672" s="218" t="s">
        <v>7462</v>
      </c>
      <c r="I672" s="179" t="s">
        <v>7381</v>
      </c>
      <c r="J672" s="120" t="s">
        <v>7480</v>
      </c>
      <c r="K672" s="73">
        <v>98</v>
      </c>
      <c r="L672" s="73">
        <v>1828572</v>
      </c>
      <c r="M672" s="180">
        <f t="shared" si="39"/>
        <v>1</v>
      </c>
      <c r="O672" s="73">
        <v>98</v>
      </c>
      <c r="P672" s="73">
        <v>1828572</v>
      </c>
      <c r="Q672" s="73">
        <v>0</v>
      </c>
      <c r="R672" s="73">
        <v>0</v>
      </c>
      <c r="S672" s="73">
        <f t="shared" si="38"/>
        <v>0</v>
      </c>
      <c r="T672" s="73">
        <f t="shared" si="38"/>
        <v>0</v>
      </c>
      <c r="U672" s="167" t="s">
        <v>7481</v>
      </c>
      <c r="W672" s="21"/>
      <c r="X672" s="21"/>
      <c r="Y672" s="21"/>
    </row>
    <row r="673" spans="1:25" x14ac:dyDescent="0.25">
      <c r="A673" s="175" t="s">
        <v>2146</v>
      </c>
      <c r="B673" s="184" t="s">
        <v>630</v>
      </c>
      <c r="C673" s="185" t="s">
        <v>631</v>
      </c>
      <c r="D673" s="170">
        <v>235</v>
      </c>
      <c r="E673" s="171">
        <v>4384841</v>
      </c>
      <c r="F673" s="216">
        <f t="shared" si="37"/>
        <v>18658.897872340425</v>
      </c>
      <c r="G673" s="224"/>
      <c r="H673" s="218" t="s">
        <v>7462</v>
      </c>
      <c r="I673" s="179" t="s">
        <v>7381</v>
      </c>
      <c r="J673" s="120" t="s">
        <v>7480</v>
      </c>
      <c r="K673" s="73">
        <v>235</v>
      </c>
      <c r="L673" s="73">
        <v>4384841</v>
      </c>
      <c r="M673" s="180">
        <f t="shared" si="39"/>
        <v>1</v>
      </c>
      <c r="O673" s="73">
        <v>235</v>
      </c>
      <c r="P673" s="73">
        <v>4384841</v>
      </c>
      <c r="Q673" s="73">
        <v>0</v>
      </c>
      <c r="R673" s="73">
        <v>0</v>
      </c>
      <c r="S673" s="73">
        <f t="shared" si="38"/>
        <v>0</v>
      </c>
      <c r="T673" s="73">
        <f t="shared" si="38"/>
        <v>0</v>
      </c>
      <c r="U673" s="167" t="s">
        <v>7481</v>
      </c>
      <c r="W673" s="21"/>
      <c r="X673" s="21"/>
      <c r="Y673" s="21"/>
    </row>
    <row r="674" spans="1:25" x14ac:dyDescent="0.25">
      <c r="A674" s="175" t="s">
        <v>2146</v>
      </c>
      <c r="B674" s="184" t="s">
        <v>634</v>
      </c>
      <c r="C674" s="185" t="s">
        <v>635</v>
      </c>
      <c r="D674" s="170">
        <v>117</v>
      </c>
      <c r="E674" s="171">
        <v>2183091</v>
      </c>
      <c r="F674" s="216">
        <f t="shared" si="37"/>
        <v>18658.897435897437</v>
      </c>
      <c r="G674" s="224"/>
      <c r="H674" s="218" t="s">
        <v>7462</v>
      </c>
      <c r="I674" s="179" t="s">
        <v>7381</v>
      </c>
      <c r="J674" s="120" t="s">
        <v>7480</v>
      </c>
      <c r="K674" s="73">
        <v>117</v>
      </c>
      <c r="L674" s="73">
        <v>2183091</v>
      </c>
      <c r="M674" s="180">
        <f t="shared" si="39"/>
        <v>1</v>
      </c>
      <c r="O674" s="73">
        <v>117</v>
      </c>
      <c r="P674" s="73">
        <v>2183091</v>
      </c>
      <c r="Q674" s="73">
        <v>0</v>
      </c>
      <c r="R674" s="73">
        <v>0</v>
      </c>
      <c r="S674" s="73">
        <f t="shared" si="38"/>
        <v>0</v>
      </c>
      <c r="T674" s="73">
        <f t="shared" si="38"/>
        <v>0</v>
      </c>
      <c r="U674" s="167" t="s">
        <v>7481</v>
      </c>
      <c r="W674" s="21"/>
      <c r="X674" s="21"/>
      <c r="Y674" s="21"/>
    </row>
    <row r="675" spans="1:25" x14ac:dyDescent="0.25">
      <c r="A675" s="175" t="s">
        <v>2146</v>
      </c>
      <c r="B675" s="184" t="s">
        <v>648</v>
      </c>
      <c r="C675" s="185" t="s">
        <v>649</v>
      </c>
      <c r="D675" s="170">
        <v>126</v>
      </c>
      <c r="E675" s="171">
        <v>2351021</v>
      </c>
      <c r="F675" s="216">
        <f t="shared" si="37"/>
        <v>18658.896825396827</v>
      </c>
      <c r="G675" s="224"/>
      <c r="H675" s="218" t="s">
        <v>7462</v>
      </c>
      <c r="I675" s="179" t="s">
        <v>7381</v>
      </c>
      <c r="J675" s="120" t="s">
        <v>7480</v>
      </c>
      <c r="K675" s="73">
        <v>126</v>
      </c>
      <c r="L675" s="73">
        <v>2351021</v>
      </c>
      <c r="M675" s="180">
        <f t="shared" si="39"/>
        <v>1</v>
      </c>
      <c r="O675" s="73">
        <v>126</v>
      </c>
      <c r="P675" s="73">
        <v>2351021</v>
      </c>
      <c r="Q675" s="73">
        <v>0</v>
      </c>
      <c r="R675" s="73">
        <v>0</v>
      </c>
      <c r="S675" s="73">
        <f t="shared" si="38"/>
        <v>0</v>
      </c>
      <c r="T675" s="73">
        <f t="shared" si="38"/>
        <v>0</v>
      </c>
      <c r="U675" s="167" t="s">
        <v>7481</v>
      </c>
      <c r="W675" s="21"/>
      <c r="X675" s="21"/>
      <c r="Y675" s="21"/>
    </row>
    <row r="676" spans="1:25" x14ac:dyDescent="0.25">
      <c r="A676" s="175" t="s">
        <v>2146</v>
      </c>
      <c r="B676" s="184" t="s">
        <v>624</v>
      </c>
      <c r="C676" s="185" t="s">
        <v>625</v>
      </c>
      <c r="D676" s="170">
        <v>155</v>
      </c>
      <c r="E676" s="171">
        <v>2892129</v>
      </c>
      <c r="F676" s="216">
        <f t="shared" si="37"/>
        <v>18658.896774193548</v>
      </c>
      <c r="G676" s="224"/>
      <c r="H676" s="218" t="s">
        <v>7462</v>
      </c>
      <c r="I676" s="179" t="s">
        <v>7381</v>
      </c>
      <c r="J676" s="120" t="s">
        <v>7480</v>
      </c>
      <c r="K676" s="73">
        <v>155</v>
      </c>
      <c r="L676" s="73">
        <v>2892129</v>
      </c>
      <c r="M676" s="180">
        <f t="shared" si="39"/>
        <v>1</v>
      </c>
      <c r="O676" s="73">
        <v>155</v>
      </c>
      <c r="P676" s="73">
        <v>2892129</v>
      </c>
      <c r="Q676" s="73">
        <v>0</v>
      </c>
      <c r="R676" s="73">
        <v>0</v>
      </c>
      <c r="S676" s="73">
        <f t="shared" si="38"/>
        <v>0</v>
      </c>
      <c r="T676" s="73">
        <f t="shared" si="38"/>
        <v>0</v>
      </c>
      <c r="U676" s="167" t="s">
        <v>7481</v>
      </c>
      <c r="W676" s="21"/>
      <c r="X676" s="21"/>
      <c r="Y676" s="21"/>
    </row>
    <row r="677" spans="1:25" x14ac:dyDescent="0.25">
      <c r="A677" s="175" t="s">
        <v>2146</v>
      </c>
      <c r="B677" s="184" t="s">
        <v>612</v>
      </c>
      <c r="C677" s="185" t="s">
        <v>613</v>
      </c>
      <c r="D677" s="170">
        <v>155</v>
      </c>
      <c r="E677" s="171">
        <v>2892129</v>
      </c>
      <c r="F677" s="216">
        <f t="shared" si="37"/>
        <v>18658.896774193548</v>
      </c>
      <c r="G677" s="224"/>
      <c r="H677" s="218" t="s">
        <v>7462</v>
      </c>
      <c r="I677" s="179" t="s">
        <v>7381</v>
      </c>
      <c r="J677" s="120" t="s">
        <v>7480</v>
      </c>
      <c r="K677" s="73">
        <v>155</v>
      </c>
      <c r="L677" s="73">
        <v>2892129</v>
      </c>
      <c r="M677" s="180">
        <f t="shared" si="39"/>
        <v>1</v>
      </c>
      <c r="O677" s="73">
        <v>155</v>
      </c>
      <c r="P677" s="73">
        <v>2892129</v>
      </c>
      <c r="Q677" s="73">
        <v>0</v>
      </c>
      <c r="R677" s="73">
        <v>0</v>
      </c>
      <c r="S677" s="73">
        <f t="shared" si="38"/>
        <v>0</v>
      </c>
      <c r="T677" s="73">
        <f t="shared" si="38"/>
        <v>0</v>
      </c>
      <c r="U677" s="167" t="s">
        <v>7481</v>
      </c>
      <c r="W677" s="21"/>
      <c r="X677" s="21"/>
      <c r="Y677" s="21"/>
    </row>
    <row r="678" spans="1:25" x14ac:dyDescent="0.25">
      <c r="A678" s="175" t="s">
        <v>2146</v>
      </c>
      <c r="B678" s="184" t="s">
        <v>602</v>
      </c>
      <c r="C678" s="185" t="s">
        <v>603</v>
      </c>
      <c r="D678" s="170">
        <v>164</v>
      </c>
      <c r="E678" s="171">
        <v>3060059</v>
      </c>
      <c r="F678" s="216">
        <f t="shared" si="37"/>
        <v>18658.896341463416</v>
      </c>
      <c r="G678" s="224"/>
      <c r="H678" s="218" t="s">
        <v>7462</v>
      </c>
      <c r="I678" s="179" t="s">
        <v>7381</v>
      </c>
      <c r="J678" s="120" t="s">
        <v>7480</v>
      </c>
      <c r="K678" s="73">
        <v>164</v>
      </c>
      <c r="L678" s="73">
        <v>3060059</v>
      </c>
      <c r="M678" s="180">
        <f t="shared" si="39"/>
        <v>1</v>
      </c>
      <c r="O678" s="73">
        <v>164</v>
      </c>
      <c r="P678" s="73">
        <v>3060059</v>
      </c>
      <c r="Q678" s="73">
        <v>0</v>
      </c>
      <c r="R678" s="73">
        <v>0</v>
      </c>
      <c r="S678" s="73">
        <f t="shared" si="38"/>
        <v>0</v>
      </c>
      <c r="T678" s="73">
        <f t="shared" si="38"/>
        <v>0</v>
      </c>
      <c r="U678" s="167" t="s">
        <v>7481</v>
      </c>
      <c r="W678" s="21"/>
      <c r="X678" s="21"/>
      <c r="Y678" s="21"/>
    </row>
    <row r="679" spans="1:25" x14ac:dyDescent="0.25">
      <c r="A679" s="175" t="s">
        <v>2146</v>
      </c>
      <c r="B679" s="184" t="s">
        <v>660</v>
      </c>
      <c r="C679" s="185" t="s">
        <v>661</v>
      </c>
      <c r="D679" s="170">
        <v>299</v>
      </c>
      <c r="E679" s="171">
        <v>5579010</v>
      </c>
      <c r="F679" s="216">
        <f t="shared" si="37"/>
        <v>18658.896321070235</v>
      </c>
      <c r="G679" s="224"/>
      <c r="H679" s="218" t="s">
        <v>7462</v>
      </c>
      <c r="I679" s="179" t="s">
        <v>7381</v>
      </c>
      <c r="J679" s="120" t="s">
        <v>7480</v>
      </c>
      <c r="K679" s="73">
        <v>299</v>
      </c>
      <c r="L679" s="73">
        <v>5579010</v>
      </c>
      <c r="M679" s="180">
        <f t="shared" si="39"/>
        <v>1</v>
      </c>
      <c r="O679" s="73">
        <v>299</v>
      </c>
      <c r="P679" s="73">
        <v>5579010</v>
      </c>
      <c r="Q679" s="73">
        <v>0</v>
      </c>
      <c r="R679" s="73">
        <v>0</v>
      </c>
      <c r="S679" s="73">
        <f t="shared" si="38"/>
        <v>0</v>
      </c>
      <c r="T679" s="73">
        <f t="shared" si="38"/>
        <v>0</v>
      </c>
      <c r="U679" s="167" t="s">
        <v>7481</v>
      </c>
      <c r="W679" s="21"/>
      <c r="X679" s="21"/>
      <c r="Y679" s="21"/>
    </row>
    <row r="680" spans="1:25" x14ac:dyDescent="0.25">
      <c r="A680" s="175" t="s">
        <v>2146</v>
      </c>
      <c r="B680" s="184" t="s">
        <v>658</v>
      </c>
      <c r="C680" s="185" t="s">
        <v>659</v>
      </c>
      <c r="D680" s="170">
        <v>298</v>
      </c>
      <c r="E680" s="171">
        <v>5560351</v>
      </c>
      <c r="F680" s="216">
        <f t="shared" si="37"/>
        <v>18658.895973154362</v>
      </c>
      <c r="G680" s="224"/>
      <c r="H680" s="218" t="s">
        <v>7462</v>
      </c>
      <c r="I680" s="179" t="s">
        <v>7381</v>
      </c>
      <c r="J680" s="120" t="s">
        <v>7480</v>
      </c>
      <c r="K680" s="73">
        <v>298</v>
      </c>
      <c r="L680" s="73">
        <v>5560351</v>
      </c>
      <c r="M680" s="180">
        <f t="shared" si="39"/>
        <v>1</v>
      </c>
      <c r="O680" s="73">
        <v>298</v>
      </c>
      <c r="P680" s="73">
        <v>5560351</v>
      </c>
      <c r="Q680" s="73">
        <v>0</v>
      </c>
      <c r="R680" s="73">
        <v>0</v>
      </c>
      <c r="S680" s="73">
        <f t="shared" si="38"/>
        <v>0</v>
      </c>
      <c r="T680" s="73">
        <f t="shared" si="38"/>
        <v>0</v>
      </c>
      <c r="U680" s="167" t="s">
        <v>7481</v>
      </c>
      <c r="W680" s="21"/>
      <c r="X680" s="21"/>
      <c r="Y680" s="21"/>
    </row>
    <row r="681" spans="1:25" x14ac:dyDescent="0.25">
      <c r="A681" s="175" t="s">
        <v>2146</v>
      </c>
      <c r="B681" s="184" t="s">
        <v>650</v>
      </c>
      <c r="C681" s="185" t="s">
        <v>651</v>
      </c>
      <c r="D681" s="170">
        <v>144</v>
      </c>
      <c r="E681" s="171">
        <v>2686881</v>
      </c>
      <c r="F681" s="216">
        <f t="shared" si="37"/>
        <v>18658.895833333332</v>
      </c>
      <c r="G681" s="224"/>
      <c r="H681" s="218" t="s">
        <v>7462</v>
      </c>
      <c r="I681" s="179" t="s">
        <v>7381</v>
      </c>
      <c r="J681" s="120" t="s">
        <v>7480</v>
      </c>
      <c r="K681" s="73">
        <v>144</v>
      </c>
      <c r="L681" s="73">
        <v>2686881</v>
      </c>
      <c r="M681" s="180">
        <f t="shared" si="39"/>
        <v>1</v>
      </c>
      <c r="O681" s="73">
        <v>144</v>
      </c>
      <c r="P681" s="73">
        <v>2686881</v>
      </c>
      <c r="Q681" s="73">
        <v>0</v>
      </c>
      <c r="R681" s="73">
        <v>0</v>
      </c>
      <c r="S681" s="73">
        <f t="shared" si="38"/>
        <v>0</v>
      </c>
      <c r="T681" s="73">
        <f t="shared" si="38"/>
        <v>0</v>
      </c>
      <c r="U681" s="167" t="s">
        <v>7481</v>
      </c>
      <c r="W681" s="21"/>
      <c r="X681" s="21"/>
      <c r="Y681" s="21"/>
    </row>
    <row r="682" spans="1:25" x14ac:dyDescent="0.25">
      <c r="A682" s="175" t="s">
        <v>2146</v>
      </c>
      <c r="B682" s="184" t="s">
        <v>604</v>
      </c>
      <c r="C682" s="185" t="s">
        <v>605</v>
      </c>
      <c r="D682" s="170">
        <v>297</v>
      </c>
      <c r="E682" s="171">
        <v>5541692</v>
      </c>
      <c r="F682" s="216">
        <f t="shared" si="37"/>
        <v>18658.895622895623</v>
      </c>
      <c r="G682" s="224"/>
      <c r="H682" s="218" t="s">
        <v>7462</v>
      </c>
      <c r="I682" s="179" t="s">
        <v>7381</v>
      </c>
      <c r="J682" s="120" t="s">
        <v>7480</v>
      </c>
      <c r="K682" s="73">
        <v>297</v>
      </c>
      <c r="L682" s="73">
        <v>5541692</v>
      </c>
      <c r="M682" s="180">
        <f t="shared" si="39"/>
        <v>1</v>
      </c>
      <c r="O682" s="73">
        <v>297</v>
      </c>
      <c r="P682" s="73">
        <v>5541692</v>
      </c>
      <c r="Q682" s="73">
        <v>0</v>
      </c>
      <c r="R682" s="73">
        <v>0</v>
      </c>
      <c r="S682" s="73">
        <f t="shared" si="38"/>
        <v>0</v>
      </c>
      <c r="T682" s="73">
        <f t="shared" si="38"/>
        <v>0</v>
      </c>
      <c r="U682" s="167" t="s">
        <v>7481</v>
      </c>
      <c r="W682" s="21"/>
      <c r="X682" s="21"/>
      <c r="Y682" s="21"/>
    </row>
    <row r="683" spans="1:25" x14ac:dyDescent="0.25">
      <c r="A683" s="175" t="s">
        <v>2146</v>
      </c>
      <c r="B683" s="184" t="s">
        <v>616</v>
      </c>
      <c r="C683" s="185" t="s">
        <v>617</v>
      </c>
      <c r="D683" s="170">
        <v>153</v>
      </c>
      <c r="E683" s="171">
        <v>2854811</v>
      </c>
      <c r="F683" s="216">
        <f t="shared" si="37"/>
        <v>18658.895424836603</v>
      </c>
      <c r="G683" s="224"/>
      <c r="H683" s="218" t="s">
        <v>7462</v>
      </c>
      <c r="I683" s="179" t="s">
        <v>7381</v>
      </c>
      <c r="J683" s="120" t="s">
        <v>7480</v>
      </c>
      <c r="K683" s="73">
        <v>153</v>
      </c>
      <c r="L683" s="73">
        <v>2854811</v>
      </c>
      <c r="M683" s="180">
        <f t="shared" si="39"/>
        <v>1</v>
      </c>
      <c r="O683" s="73">
        <v>153</v>
      </c>
      <c r="P683" s="73">
        <v>2854811</v>
      </c>
      <c r="Q683" s="73">
        <v>0</v>
      </c>
      <c r="R683" s="73">
        <v>0</v>
      </c>
      <c r="S683" s="73">
        <f t="shared" si="38"/>
        <v>0</v>
      </c>
      <c r="T683" s="73">
        <f t="shared" si="38"/>
        <v>0</v>
      </c>
      <c r="U683" s="167" t="s">
        <v>7481</v>
      </c>
      <c r="W683" s="21"/>
      <c r="X683" s="21"/>
      <c r="Y683" s="21"/>
    </row>
    <row r="684" spans="1:25" x14ac:dyDescent="0.25">
      <c r="A684" s="175" t="s">
        <v>2146</v>
      </c>
      <c r="B684" s="184" t="s">
        <v>614</v>
      </c>
      <c r="C684" s="185" t="s">
        <v>615</v>
      </c>
      <c r="D684" s="170">
        <v>181</v>
      </c>
      <c r="E684" s="171">
        <v>3377260</v>
      </c>
      <c r="F684" s="216">
        <f t="shared" si="37"/>
        <v>18658.895027624309</v>
      </c>
      <c r="G684" s="224"/>
      <c r="H684" s="218" t="s">
        <v>7462</v>
      </c>
      <c r="I684" s="179" t="s">
        <v>7381</v>
      </c>
      <c r="J684" s="120" t="s">
        <v>7480</v>
      </c>
      <c r="K684" s="73">
        <v>181</v>
      </c>
      <c r="L684" s="73">
        <v>3377260</v>
      </c>
      <c r="M684" s="180">
        <f t="shared" si="39"/>
        <v>1</v>
      </c>
      <c r="O684" s="73">
        <v>181</v>
      </c>
      <c r="P684" s="73">
        <v>3377260</v>
      </c>
      <c r="Q684" s="73">
        <v>0</v>
      </c>
      <c r="R684" s="73">
        <v>0</v>
      </c>
      <c r="S684" s="73">
        <f t="shared" si="38"/>
        <v>0</v>
      </c>
      <c r="T684" s="73">
        <f t="shared" si="38"/>
        <v>0</v>
      </c>
      <c r="U684" s="167" t="s">
        <v>7481</v>
      </c>
      <c r="W684" s="21"/>
      <c r="X684" s="21"/>
      <c r="Y684" s="21"/>
    </row>
    <row r="685" spans="1:25" x14ac:dyDescent="0.25">
      <c r="A685" s="175" t="s">
        <v>2146</v>
      </c>
      <c r="B685" s="184" t="s">
        <v>636</v>
      </c>
      <c r="C685" s="185" t="s">
        <v>637</v>
      </c>
      <c r="D685" s="170">
        <v>95</v>
      </c>
      <c r="E685" s="171">
        <v>1772595</v>
      </c>
      <c r="F685" s="216">
        <f t="shared" si="37"/>
        <v>18658.894736842107</v>
      </c>
      <c r="G685" s="224"/>
      <c r="H685" s="218" t="s">
        <v>7462</v>
      </c>
      <c r="I685" s="179" t="s">
        <v>7381</v>
      </c>
      <c r="J685" s="120" t="s">
        <v>7480</v>
      </c>
      <c r="K685" s="73">
        <v>95</v>
      </c>
      <c r="L685" s="73">
        <v>1772595</v>
      </c>
      <c r="M685" s="180">
        <f t="shared" si="39"/>
        <v>1</v>
      </c>
      <c r="O685" s="73">
        <v>95</v>
      </c>
      <c r="P685" s="73">
        <v>1772595</v>
      </c>
      <c r="Q685" s="73">
        <v>0</v>
      </c>
      <c r="R685" s="73">
        <v>0</v>
      </c>
      <c r="S685" s="73">
        <f t="shared" si="38"/>
        <v>0</v>
      </c>
      <c r="T685" s="73">
        <f t="shared" si="38"/>
        <v>0</v>
      </c>
      <c r="U685" s="167" t="s">
        <v>7481</v>
      </c>
      <c r="W685" s="21"/>
      <c r="X685" s="21"/>
      <c r="Y685" s="21"/>
    </row>
    <row r="686" spans="1:25" x14ac:dyDescent="0.25">
      <c r="A686" s="175" t="s">
        <v>2146</v>
      </c>
      <c r="B686" s="184" t="s">
        <v>664</v>
      </c>
      <c r="C686" s="185" t="s">
        <v>665</v>
      </c>
      <c r="D686" s="170">
        <v>169</v>
      </c>
      <c r="E686" s="171">
        <v>3153353</v>
      </c>
      <c r="F686" s="216">
        <f t="shared" si="37"/>
        <v>18658.893491124261</v>
      </c>
      <c r="G686" s="224"/>
      <c r="H686" s="218" t="s">
        <v>7462</v>
      </c>
      <c r="I686" s="179" t="s">
        <v>7381</v>
      </c>
      <c r="J686" s="120" t="s">
        <v>7480</v>
      </c>
      <c r="K686" s="73">
        <v>169</v>
      </c>
      <c r="L686" s="73">
        <v>3153353</v>
      </c>
      <c r="M686" s="180">
        <f t="shared" si="39"/>
        <v>1</v>
      </c>
      <c r="O686" s="73">
        <v>169</v>
      </c>
      <c r="P686" s="73">
        <v>3153353</v>
      </c>
      <c r="Q686" s="73">
        <v>0</v>
      </c>
      <c r="R686" s="73">
        <v>0</v>
      </c>
      <c r="S686" s="73">
        <f t="shared" si="38"/>
        <v>0</v>
      </c>
      <c r="T686" s="73">
        <f t="shared" si="38"/>
        <v>0</v>
      </c>
      <c r="U686" s="167" t="s">
        <v>7481</v>
      </c>
      <c r="W686" s="21"/>
      <c r="X686" s="21"/>
      <c r="Y686" s="21"/>
    </row>
    <row r="687" spans="1:25" x14ac:dyDescent="0.25">
      <c r="A687" s="175" t="s">
        <v>2146</v>
      </c>
      <c r="B687" s="184" t="s">
        <v>608</v>
      </c>
      <c r="C687" s="185" t="s">
        <v>609</v>
      </c>
      <c r="D687" s="170">
        <v>150</v>
      </c>
      <c r="E687" s="171">
        <v>2798834</v>
      </c>
      <c r="F687" s="216">
        <f t="shared" si="37"/>
        <v>18658.893333333333</v>
      </c>
      <c r="G687" s="224"/>
      <c r="H687" s="218" t="s">
        <v>7462</v>
      </c>
      <c r="I687" s="179" t="s">
        <v>7381</v>
      </c>
      <c r="J687" s="120" t="s">
        <v>7480</v>
      </c>
      <c r="K687" s="73">
        <v>150</v>
      </c>
      <c r="L687" s="73">
        <v>2798834</v>
      </c>
      <c r="M687" s="180">
        <f t="shared" si="39"/>
        <v>1</v>
      </c>
      <c r="O687" s="73">
        <v>150</v>
      </c>
      <c r="P687" s="73">
        <v>2798834</v>
      </c>
      <c r="Q687" s="73">
        <v>0</v>
      </c>
      <c r="R687" s="73">
        <v>0</v>
      </c>
      <c r="S687" s="73">
        <f t="shared" si="38"/>
        <v>0</v>
      </c>
      <c r="T687" s="73">
        <f t="shared" si="38"/>
        <v>0</v>
      </c>
      <c r="U687" s="167" t="s">
        <v>7481</v>
      </c>
      <c r="W687" s="21"/>
      <c r="X687" s="21"/>
      <c r="Y687" s="21"/>
    </row>
    <row r="688" spans="1:25" x14ac:dyDescent="0.25">
      <c r="A688" s="175" t="s">
        <v>2146</v>
      </c>
      <c r="B688" s="184" t="s">
        <v>644</v>
      </c>
      <c r="C688" s="185" t="s">
        <v>645</v>
      </c>
      <c r="D688" s="170">
        <v>149</v>
      </c>
      <c r="E688" s="171">
        <v>2780175</v>
      </c>
      <c r="F688" s="216">
        <f t="shared" si="37"/>
        <v>18658.892617449663</v>
      </c>
      <c r="G688" s="224"/>
      <c r="H688" s="218" t="s">
        <v>7462</v>
      </c>
      <c r="I688" s="179" t="s">
        <v>7381</v>
      </c>
      <c r="J688" s="120" t="s">
        <v>7480</v>
      </c>
      <c r="K688" s="73">
        <v>149</v>
      </c>
      <c r="L688" s="73">
        <v>2780175</v>
      </c>
      <c r="M688" s="180">
        <f t="shared" si="39"/>
        <v>1</v>
      </c>
      <c r="O688" s="73">
        <v>149</v>
      </c>
      <c r="P688" s="73">
        <v>2780175</v>
      </c>
      <c r="Q688" s="73">
        <v>0</v>
      </c>
      <c r="R688" s="73">
        <v>0</v>
      </c>
      <c r="S688" s="73">
        <f t="shared" si="38"/>
        <v>0</v>
      </c>
      <c r="T688" s="73">
        <f t="shared" si="38"/>
        <v>0</v>
      </c>
      <c r="U688" s="167" t="s">
        <v>7481</v>
      </c>
      <c r="W688" s="21"/>
      <c r="X688" s="21"/>
      <c r="Y688" s="21"/>
    </row>
    <row r="689" spans="1:26" x14ac:dyDescent="0.25">
      <c r="A689" s="175" t="s">
        <v>2146</v>
      </c>
      <c r="B689" s="184" t="s">
        <v>666</v>
      </c>
      <c r="C689" s="185" t="s">
        <v>667</v>
      </c>
      <c r="D689" s="170">
        <v>15</v>
      </c>
      <c r="E689" s="171">
        <v>279883</v>
      </c>
      <c r="F689" s="216">
        <f t="shared" si="37"/>
        <v>18658.866666666665</v>
      </c>
      <c r="G689" s="224"/>
      <c r="H689" s="218" t="s">
        <v>7462</v>
      </c>
      <c r="I689" s="179" t="s">
        <v>7381</v>
      </c>
      <c r="J689" s="120" t="s">
        <v>7480</v>
      </c>
      <c r="K689" s="73">
        <v>15</v>
      </c>
      <c r="L689" s="73">
        <v>279883</v>
      </c>
      <c r="M689" s="180">
        <f t="shared" si="39"/>
        <v>1</v>
      </c>
      <c r="O689" s="73">
        <v>15</v>
      </c>
      <c r="P689" s="73">
        <v>279883</v>
      </c>
      <c r="Q689" s="73">
        <v>0</v>
      </c>
      <c r="R689" s="73">
        <v>0</v>
      </c>
      <c r="S689" s="73">
        <f t="shared" si="38"/>
        <v>0</v>
      </c>
      <c r="T689" s="73">
        <f t="shared" si="38"/>
        <v>0</v>
      </c>
      <c r="U689" s="167" t="s">
        <v>7481</v>
      </c>
      <c r="W689" s="21"/>
      <c r="X689" s="21"/>
      <c r="Y689" s="21"/>
    </row>
    <row r="690" spans="1:26" x14ac:dyDescent="0.25">
      <c r="A690" s="175" t="s">
        <v>2146</v>
      </c>
      <c r="B690" s="184" t="s">
        <v>1318</v>
      </c>
      <c r="C690" s="185" t="s">
        <v>1319</v>
      </c>
      <c r="D690" s="170">
        <v>43</v>
      </c>
      <c r="E690" s="171">
        <v>791372</v>
      </c>
      <c r="F690" s="216">
        <f t="shared" si="37"/>
        <v>18404</v>
      </c>
      <c r="G690" s="224"/>
      <c r="H690" s="218" t="s">
        <v>7462</v>
      </c>
      <c r="I690" s="179" t="s">
        <v>7381</v>
      </c>
      <c r="J690" s="120" t="s">
        <v>7480</v>
      </c>
      <c r="K690" s="73">
        <v>43</v>
      </c>
      <c r="L690" s="73">
        <v>791372</v>
      </c>
      <c r="M690" s="180">
        <f t="shared" si="39"/>
        <v>1</v>
      </c>
      <c r="O690" s="73">
        <v>43</v>
      </c>
      <c r="P690" s="73">
        <v>791372</v>
      </c>
      <c r="Q690" s="73">
        <v>0</v>
      </c>
      <c r="R690" s="73">
        <v>0</v>
      </c>
      <c r="S690" s="73">
        <f t="shared" si="38"/>
        <v>0</v>
      </c>
      <c r="T690" s="73">
        <f t="shared" si="38"/>
        <v>0</v>
      </c>
      <c r="U690" s="167" t="s">
        <v>7481</v>
      </c>
      <c r="W690" s="21"/>
      <c r="X690" s="21"/>
      <c r="Y690" s="21"/>
    </row>
    <row r="691" spans="1:26" x14ac:dyDescent="0.25">
      <c r="A691" s="175" t="s">
        <v>2146</v>
      </c>
      <c r="B691" s="184" t="s">
        <v>8145</v>
      </c>
      <c r="C691" s="185" t="s">
        <v>8146</v>
      </c>
      <c r="D691" s="170">
        <v>20</v>
      </c>
      <c r="E691" s="171">
        <v>360822</v>
      </c>
      <c r="F691" s="216">
        <f t="shared" si="37"/>
        <v>18041.099999999999</v>
      </c>
      <c r="G691" s="224"/>
      <c r="H691" s="218" t="s">
        <v>7462</v>
      </c>
      <c r="I691" s="120" t="s">
        <v>7389</v>
      </c>
      <c r="J691" s="120"/>
      <c r="K691" s="73"/>
      <c r="L691" s="73"/>
      <c r="M691" s="180">
        <f t="shared" si="39"/>
        <v>0</v>
      </c>
      <c r="O691" s="73">
        <v>20</v>
      </c>
      <c r="P691" s="73">
        <v>360822</v>
      </c>
      <c r="Q691" s="73">
        <v>20</v>
      </c>
      <c r="R691" s="73">
        <v>360822</v>
      </c>
      <c r="S691" s="73">
        <f t="shared" si="38"/>
        <v>0</v>
      </c>
      <c r="T691" s="73">
        <f t="shared" si="38"/>
        <v>0</v>
      </c>
      <c r="U691" s="167" t="s">
        <v>7467</v>
      </c>
      <c r="W691" s="21"/>
      <c r="X691" s="21"/>
      <c r="Y691" s="21"/>
    </row>
    <row r="692" spans="1:26" x14ac:dyDescent="0.25">
      <c r="A692" s="175" t="s">
        <v>2146</v>
      </c>
      <c r="B692" s="184" t="s">
        <v>8147</v>
      </c>
      <c r="C692" s="185" t="s">
        <v>8148</v>
      </c>
      <c r="D692" s="170">
        <v>36</v>
      </c>
      <c r="E692" s="171">
        <v>616175.02702702698</v>
      </c>
      <c r="F692" s="216">
        <f t="shared" si="37"/>
        <v>17115.972972972973</v>
      </c>
      <c r="G692" s="224"/>
      <c r="H692" s="218" t="s">
        <v>7462</v>
      </c>
      <c r="I692" s="120" t="s">
        <v>7389</v>
      </c>
      <c r="J692" s="120"/>
      <c r="K692" s="73"/>
      <c r="L692" s="73"/>
      <c r="M692" s="180">
        <f t="shared" si="39"/>
        <v>0</v>
      </c>
      <c r="O692" s="73">
        <v>36</v>
      </c>
      <c r="P692" s="73">
        <v>616175.02702702698</v>
      </c>
      <c r="Q692" s="73">
        <v>36</v>
      </c>
      <c r="R692" s="73">
        <v>616175.02702702698</v>
      </c>
      <c r="S692" s="73">
        <f t="shared" si="38"/>
        <v>0</v>
      </c>
      <c r="T692" s="73">
        <f t="shared" si="38"/>
        <v>0</v>
      </c>
      <c r="U692" s="167" t="s">
        <v>7467</v>
      </c>
      <c r="W692" s="21"/>
      <c r="X692" s="21"/>
      <c r="Y692" s="21"/>
      <c r="Z692" s="21"/>
    </row>
    <row r="693" spans="1:26" x14ac:dyDescent="0.25">
      <c r="A693" s="175" t="s">
        <v>2146</v>
      </c>
      <c r="B693" s="184" t="s">
        <v>8149</v>
      </c>
      <c r="C693" s="185" t="s">
        <v>8150</v>
      </c>
      <c r="D693" s="170">
        <v>248</v>
      </c>
      <c r="E693" s="171">
        <v>4183661</v>
      </c>
      <c r="F693" s="216">
        <f t="shared" si="37"/>
        <v>16869.600806451614</v>
      </c>
      <c r="G693" s="224"/>
      <c r="H693" s="218" t="s">
        <v>7462</v>
      </c>
      <c r="I693" s="120" t="s">
        <v>7389</v>
      </c>
      <c r="J693" s="120"/>
      <c r="K693" s="73"/>
      <c r="L693" s="73"/>
      <c r="M693" s="180">
        <f t="shared" si="39"/>
        <v>0</v>
      </c>
      <c r="O693" s="73">
        <v>248</v>
      </c>
      <c r="P693" s="73">
        <v>4183661</v>
      </c>
      <c r="Q693" s="73">
        <v>248</v>
      </c>
      <c r="R693" s="73">
        <v>4183661</v>
      </c>
      <c r="S693" s="73">
        <f t="shared" si="38"/>
        <v>0</v>
      </c>
      <c r="T693" s="73">
        <f t="shared" si="38"/>
        <v>0</v>
      </c>
      <c r="U693" s="167" t="s">
        <v>7467</v>
      </c>
      <c r="W693" s="21"/>
      <c r="X693" s="21"/>
      <c r="Y693" s="21"/>
      <c r="Z693" s="21"/>
    </row>
    <row r="694" spans="1:26" x14ac:dyDescent="0.25">
      <c r="A694" s="175" t="s">
        <v>2146</v>
      </c>
      <c r="B694" s="184" t="s">
        <v>402</v>
      </c>
      <c r="C694" s="185" t="s">
        <v>403</v>
      </c>
      <c r="D694" s="170">
        <v>242</v>
      </c>
      <c r="E694" s="171">
        <v>4078770</v>
      </c>
      <c r="F694" s="216">
        <f t="shared" si="37"/>
        <v>16854.421487603307</v>
      </c>
      <c r="G694" s="224"/>
      <c r="H694" s="218" t="s">
        <v>7462</v>
      </c>
      <c r="I694" s="120" t="s">
        <v>7389</v>
      </c>
      <c r="J694" s="120"/>
      <c r="K694" s="73"/>
      <c r="L694" s="73"/>
      <c r="M694" s="180">
        <f t="shared" si="39"/>
        <v>0</v>
      </c>
      <c r="O694" s="73">
        <v>242</v>
      </c>
      <c r="P694" s="73">
        <v>4078770.0000000005</v>
      </c>
      <c r="Q694" s="73">
        <v>207</v>
      </c>
      <c r="R694" s="73">
        <v>3488865.2479338846</v>
      </c>
      <c r="S694" s="73">
        <f t="shared" si="38"/>
        <v>35</v>
      </c>
      <c r="T694" s="73">
        <f t="shared" si="38"/>
        <v>589904.75206611585</v>
      </c>
      <c r="U694" s="167" t="s">
        <v>7467</v>
      </c>
      <c r="W694" s="21"/>
      <c r="X694" s="21"/>
      <c r="Y694" s="21"/>
      <c r="Z694" s="21">
        <f t="shared" ref="Z694:Z696" si="41">+S694-V694</f>
        <v>35</v>
      </c>
    </row>
    <row r="695" spans="1:26" x14ac:dyDescent="0.25">
      <c r="A695" s="175" t="s">
        <v>2146</v>
      </c>
      <c r="B695" s="184" t="s">
        <v>182</v>
      </c>
      <c r="C695" s="185" t="s">
        <v>183</v>
      </c>
      <c r="D695" s="170">
        <v>1957</v>
      </c>
      <c r="E695" s="171">
        <v>32743580</v>
      </c>
      <c r="F695" s="216">
        <f t="shared" si="37"/>
        <v>16731.517629024016</v>
      </c>
      <c r="G695" s="224"/>
      <c r="H695" s="218" t="s">
        <v>7462</v>
      </c>
      <c r="I695" s="120" t="s">
        <v>7379</v>
      </c>
      <c r="J695" s="120"/>
      <c r="K695" s="73">
        <v>0</v>
      </c>
      <c r="L695" s="73">
        <v>0</v>
      </c>
      <c r="M695" s="180">
        <f t="shared" si="39"/>
        <v>0</v>
      </c>
      <c r="O695" s="73">
        <v>1957</v>
      </c>
      <c r="P695" s="73">
        <v>32743580</v>
      </c>
      <c r="Q695" s="73">
        <v>1200</v>
      </c>
      <c r="R695" s="73">
        <v>20077821.154828824</v>
      </c>
      <c r="S695" s="73">
        <f t="shared" si="38"/>
        <v>757</v>
      </c>
      <c r="T695" s="73">
        <f t="shared" si="38"/>
        <v>12665758.845171176</v>
      </c>
      <c r="U695" s="167" t="s">
        <v>7467</v>
      </c>
      <c r="W695" s="21"/>
      <c r="X695" s="21"/>
      <c r="Y695" s="21"/>
      <c r="Z695" s="21">
        <f t="shared" si="41"/>
        <v>757</v>
      </c>
    </row>
    <row r="696" spans="1:26" x14ac:dyDescent="0.25">
      <c r="A696" s="175" t="s">
        <v>2146</v>
      </c>
      <c r="B696" s="184" t="s">
        <v>180</v>
      </c>
      <c r="C696" s="185" t="s">
        <v>181</v>
      </c>
      <c r="D696" s="170">
        <v>2809</v>
      </c>
      <c r="E696" s="171">
        <v>46995993</v>
      </c>
      <c r="F696" s="216">
        <f t="shared" si="37"/>
        <v>16730.506585973657</v>
      </c>
      <c r="G696" s="224"/>
      <c r="H696" s="218" t="s">
        <v>7462</v>
      </c>
      <c r="I696" s="120" t="s">
        <v>7379</v>
      </c>
      <c r="J696" s="120"/>
      <c r="K696" s="73">
        <v>0</v>
      </c>
      <c r="L696" s="73">
        <v>0</v>
      </c>
      <c r="M696" s="180">
        <f t="shared" si="39"/>
        <v>0</v>
      </c>
      <c r="O696" s="73">
        <v>2809</v>
      </c>
      <c r="P696" s="73">
        <v>46995993</v>
      </c>
      <c r="Q696" s="73">
        <v>1200</v>
      </c>
      <c r="R696" s="73">
        <v>20076607.903168388</v>
      </c>
      <c r="S696" s="73">
        <f t="shared" si="38"/>
        <v>1609</v>
      </c>
      <c r="T696" s="73">
        <f t="shared" si="38"/>
        <v>26919385.096831612</v>
      </c>
      <c r="U696" s="167" t="s">
        <v>7467</v>
      </c>
      <c r="W696" s="21"/>
      <c r="X696" s="21"/>
      <c r="Y696" s="21"/>
      <c r="Z696" s="21">
        <f t="shared" si="41"/>
        <v>1609</v>
      </c>
    </row>
    <row r="697" spans="1:26" x14ac:dyDescent="0.25">
      <c r="A697" s="175" t="s">
        <v>2146</v>
      </c>
      <c r="B697" s="184" t="s">
        <v>1218</v>
      </c>
      <c r="C697" s="185" t="s">
        <v>1219</v>
      </c>
      <c r="D697" s="170">
        <v>69</v>
      </c>
      <c r="E697" s="171">
        <v>1142640</v>
      </c>
      <c r="F697" s="216">
        <f t="shared" si="37"/>
        <v>16560</v>
      </c>
      <c r="G697" s="224"/>
      <c r="H697" s="218" t="s">
        <v>7462</v>
      </c>
      <c r="I697" s="120" t="s">
        <v>7380</v>
      </c>
      <c r="J697" s="120" t="s">
        <v>7480</v>
      </c>
      <c r="K697" s="73">
        <v>69</v>
      </c>
      <c r="L697" s="73">
        <v>1142640</v>
      </c>
      <c r="M697" s="180">
        <f t="shared" si="39"/>
        <v>1</v>
      </c>
      <c r="O697" s="73">
        <v>69</v>
      </c>
      <c r="P697" s="73">
        <v>1142640</v>
      </c>
      <c r="Q697" s="73">
        <v>0</v>
      </c>
      <c r="R697" s="73">
        <v>0</v>
      </c>
      <c r="S697" s="73">
        <f t="shared" si="38"/>
        <v>0</v>
      </c>
      <c r="T697" s="73">
        <f t="shared" si="38"/>
        <v>0</v>
      </c>
      <c r="U697" s="167" t="s">
        <v>7481</v>
      </c>
      <c r="W697" s="21"/>
      <c r="X697" s="21"/>
      <c r="Y697" s="21"/>
    </row>
    <row r="698" spans="1:26" x14ac:dyDescent="0.25">
      <c r="A698" s="175" t="s">
        <v>2146</v>
      </c>
      <c r="B698" s="184" t="s">
        <v>8151</v>
      </c>
      <c r="C698" s="185" t="s">
        <v>8152</v>
      </c>
      <c r="D698" s="170">
        <v>1200</v>
      </c>
      <c r="E698" s="171">
        <v>19825125</v>
      </c>
      <c r="F698" s="216">
        <f t="shared" si="37"/>
        <v>16520.9375</v>
      </c>
      <c r="G698" s="224"/>
      <c r="H698" s="218" t="s">
        <v>7462</v>
      </c>
      <c r="I698" s="120" t="s">
        <v>7379</v>
      </c>
      <c r="J698" s="120"/>
      <c r="K698" s="73">
        <v>0</v>
      </c>
      <c r="L698" s="73">
        <v>0</v>
      </c>
      <c r="M698" s="180">
        <f t="shared" si="39"/>
        <v>0</v>
      </c>
      <c r="O698" s="73">
        <v>1200</v>
      </c>
      <c r="P698" s="73">
        <v>19825125</v>
      </c>
      <c r="Q698" s="73">
        <v>1200</v>
      </c>
      <c r="R698" s="73">
        <v>19825125</v>
      </c>
      <c r="S698" s="73">
        <f t="shared" si="38"/>
        <v>0</v>
      </c>
      <c r="T698" s="73">
        <f t="shared" si="38"/>
        <v>0</v>
      </c>
      <c r="U698" s="167" t="s">
        <v>7467</v>
      </c>
      <c r="W698" s="21"/>
      <c r="X698" s="21"/>
      <c r="Y698" s="21"/>
    </row>
    <row r="699" spans="1:26" x14ac:dyDescent="0.25">
      <c r="A699" s="175" t="s">
        <v>2146</v>
      </c>
      <c r="B699" s="184" t="s">
        <v>286</v>
      </c>
      <c r="C699" s="185" t="s">
        <v>287</v>
      </c>
      <c r="D699" s="170">
        <v>26</v>
      </c>
      <c r="E699" s="171">
        <v>429312</v>
      </c>
      <c r="F699" s="216">
        <f t="shared" si="37"/>
        <v>16512</v>
      </c>
      <c r="G699" s="224"/>
      <c r="H699" s="218" t="s">
        <v>7462</v>
      </c>
      <c r="I699" s="120" t="s">
        <v>7380</v>
      </c>
      <c r="J699" s="120" t="s">
        <v>7480</v>
      </c>
      <c r="K699" s="73">
        <v>26</v>
      </c>
      <c r="L699" s="73">
        <v>429312</v>
      </c>
      <c r="M699" s="180">
        <f t="shared" si="39"/>
        <v>1</v>
      </c>
      <c r="O699" s="73">
        <v>26</v>
      </c>
      <c r="P699" s="73">
        <v>429312</v>
      </c>
      <c r="Q699" s="73">
        <v>0</v>
      </c>
      <c r="R699" s="73">
        <v>0</v>
      </c>
      <c r="S699" s="73">
        <f t="shared" si="38"/>
        <v>0</v>
      </c>
      <c r="T699" s="73">
        <f t="shared" si="38"/>
        <v>0</v>
      </c>
      <c r="U699" s="167" t="s">
        <v>7481</v>
      </c>
      <c r="W699" s="21"/>
      <c r="X699" s="21"/>
      <c r="Y699" s="21"/>
    </row>
    <row r="700" spans="1:26" x14ac:dyDescent="0.25">
      <c r="A700" s="175" t="s">
        <v>2146</v>
      </c>
      <c r="B700" s="184" t="s">
        <v>418</v>
      </c>
      <c r="C700" s="185" t="s">
        <v>419</v>
      </c>
      <c r="D700" s="170">
        <v>241</v>
      </c>
      <c r="E700" s="171">
        <v>3979000</v>
      </c>
      <c r="F700" s="216">
        <f t="shared" si="37"/>
        <v>16510.373443983404</v>
      </c>
      <c r="G700" s="224"/>
      <c r="H700" s="218" t="s">
        <v>7462</v>
      </c>
      <c r="I700" s="120" t="s">
        <v>7381</v>
      </c>
      <c r="J700" s="120" t="s">
        <v>7480</v>
      </c>
      <c r="K700" s="73">
        <f>+D700</f>
        <v>241</v>
      </c>
      <c r="L700" s="73">
        <f>+E700</f>
        <v>3979000</v>
      </c>
      <c r="M700" s="180">
        <f t="shared" si="39"/>
        <v>1</v>
      </c>
      <c r="O700" s="73">
        <v>241</v>
      </c>
      <c r="P700" s="73">
        <v>3979000.0000000005</v>
      </c>
      <c r="Q700" s="73">
        <v>0</v>
      </c>
      <c r="R700" s="73">
        <v>0</v>
      </c>
      <c r="S700" s="73">
        <f t="shared" si="38"/>
        <v>0</v>
      </c>
      <c r="T700" s="73">
        <f t="shared" si="38"/>
        <v>4.6566128730773926E-10</v>
      </c>
      <c r="U700" s="167" t="s">
        <v>7481</v>
      </c>
      <c r="W700" s="21"/>
      <c r="X700" s="21"/>
      <c r="Y700" s="21"/>
    </row>
    <row r="701" spans="1:26" x14ac:dyDescent="0.25">
      <c r="A701" s="175" t="s">
        <v>2146</v>
      </c>
      <c r="B701" s="184" t="s">
        <v>8153</v>
      </c>
      <c r="C701" s="185" t="s">
        <v>8154</v>
      </c>
      <c r="D701" s="170">
        <v>1200</v>
      </c>
      <c r="E701" s="171">
        <v>19803513</v>
      </c>
      <c r="F701" s="216">
        <f t="shared" si="37"/>
        <v>16502.927500000002</v>
      </c>
      <c r="G701" s="224"/>
      <c r="H701" s="218" t="s">
        <v>7462</v>
      </c>
      <c r="I701" s="120" t="s">
        <v>7379</v>
      </c>
      <c r="J701" s="120"/>
      <c r="K701" s="73">
        <v>0</v>
      </c>
      <c r="L701" s="73">
        <v>0</v>
      </c>
      <c r="M701" s="180">
        <f t="shared" si="39"/>
        <v>0</v>
      </c>
      <c r="O701" s="73">
        <v>1200</v>
      </c>
      <c r="P701" s="73">
        <v>19803513.000000004</v>
      </c>
      <c r="Q701" s="73">
        <v>1200</v>
      </c>
      <c r="R701" s="73">
        <v>19803513</v>
      </c>
      <c r="S701" s="73">
        <f t="shared" si="38"/>
        <v>0</v>
      </c>
      <c r="T701" s="73">
        <f t="shared" si="38"/>
        <v>0</v>
      </c>
      <c r="U701" s="167" t="s">
        <v>7467</v>
      </c>
      <c r="W701" s="21"/>
      <c r="X701" s="21"/>
      <c r="Y701" s="21"/>
    </row>
    <row r="702" spans="1:26" x14ac:dyDescent="0.25">
      <c r="A702" s="175" t="s">
        <v>2146</v>
      </c>
      <c r="B702" s="184" t="s">
        <v>8155</v>
      </c>
      <c r="C702" s="185" t="s">
        <v>8156</v>
      </c>
      <c r="D702" s="170">
        <v>95</v>
      </c>
      <c r="E702" s="171">
        <v>1544890</v>
      </c>
      <c r="F702" s="216">
        <f t="shared" si="37"/>
        <v>16262</v>
      </c>
      <c r="G702" s="224"/>
      <c r="H702" s="218" t="s">
        <v>7462</v>
      </c>
      <c r="I702" s="120" t="s">
        <v>7379</v>
      </c>
      <c r="J702" s="120"/>
      <c r="K702" s="73"/>
      <c r="L702" s="73"/>
      <c r="M702" s="180">
        <f t="shared" si="39"/>
        <v>0</v>
      </c>
      <c r="O702" s="73">
        <v>95</v>
      </c>
      <c r="P702" s="73">
        <v>1544890</v>
      </c>
      <c r="Q702" s="73">
        <v>95</v>
      </c>
      <c r="R702" s="73">
        <v>1544890</v>
      </c>
      <c r="S702" s="73">
        <f t="shared" si="38"/>
        <v>0</v>
      </c>
      <c r="T702" s="73">
        <f t="shared" si="38"/>
        <v>0</v>
      </c>
      <c r="U702" s="167" t="s">
        <v>7467</v>
      </c>
      <c r="W702" s="21"/>
      <c r="X702" s="21"/>
      <c r="Y702" s="21"/>
    </row>
    <row r="703" spans="1:26" x14ac:dyDescent="0.25">
      <c r="A703" s="175" t="s">
        <v>2146</v>
      </c>
      <c r="B703" s="184" t="s">
        <v>8157</v>
      </c>
      <c r="C703" s="185" t="s">
        <v>8158</v>
      </c>
      <c r="D703" s="170">
        <v>967</v>
      </c>
      <c r="E703" s="171">
        <v>15716584</v>
      </c>
      <c r="F703" s="216">
        <f t="shared" si="37"/>
        <v>16252.930713547054</v>
      </c>
      <c r="G703" s="224"/>
      <c r="H703" s="218" t="s">
        <v>7462</v>
      </c>
      <c r="I703" s="120" t="s">
        <v>7389</v>
      </c>
      <c r="J703" s="120"/>
      <c r="K703" s="73"/>
      <c r="L703" s="73"/>
      <c r="M703" s="180">
        <f t="shared" si="39"/>
        <v>0</v>
      </c>
      <c r="O703" s="73">
        <v>967</v>
      </c>
      <c r="P703" s="73">
        <v>15716584</v>
      </c>
      <c r="Q703" s="73">
        <v>967</v>
      </c>
      <c r="R703" s="73">
        <v>15716584</v>
      </c>
      <c r="S703" s="73">
        <f t="shared" si="38"/>
        <v>0</v>
      </c>
      <c r="T703" s="73">
        <f t="shared" si="38"/>
        <v>0</v>
      </c>
      <c r="U703" s="167" t="s">
        <v>7467</v>
      </c>
      <c r="W703" s="21"/>
      <c r="X703" s="21"/>
      <c r="Y703" s="21"/>
      <c r="Z703" s="21"/>
    </row>
    <row r="704" spans="1:26" x14ac:dyDescent="0.25">
      <c r="A704" s="175" t="s">
        <v>2146</v>
      </c>
      <c r="B704" s="184" t="s">
        <v>8159</v>
      </c>
      <c r="C704" s="185" t="s">
        <v>8160</v>
      </c>
      <c r="D704" s="170">
        <v>1200</v>
      </c>
      <c r="E704" s="171">
        <v>19477200</v>
      </c>
      <c r="F704" s="216">
        <f t="shared" si="37"/>
        <v>16231</v>
      </c>
      <c r="G704" s="224"/>
      <c r="H704" s="218" t="s">
        <v>7462</v>
      </c>
      <c r="I704" s="120" t="s">
        <v>7379</v>
      </c>
      <c r="J704" s="120"/>
      <c r="K704" s="73">
        <v>0</v>
      </c>
      <c r="L704" s="73">
        <v>0</v>
      </c>
      <c r="M704" s="180">
        <f t="shared" si="39"/>
        <v>0</v>
      </c>
      <c r="O704" s="73">
        <v>1200</v>
      </c>
      <c r="P704" s="73">
        <v>19477200</v>
      </c>
      <c r="Q704" s="73">
        <v>1200</v>
      </c>
      <c r="R704" s="73">
        <v>19477200</v>
      </c>
      <c r="S704" s="73">
        <f t="shared" si="38"/>
        <v>0</v>
      </c>
      <c r="T704" s="73">
        <f t="shared" si="38"/>
        <v>0</v>
      </c>
      <c r="U704" s="167" t="s">
        <v>7467</v>
      </c>
      <c r="W704" s="21"/>
      <c r="X704" s="21"/>
      <c r="Y704" s="21"/>
    </row>
    <row r="705" spans="1:26" x14ac:dyDescent="0.25">
      <c r="A705" s="175" t="s">
        <v>2146</v>
      </c>
      <c r="B705" s="184" t="s">
        <v>314</v>
      </c>
      <c r="C705" s="185" t="s">
        <v>315</v>
      </c>
      <c r="D705" s="170">
        <v>480</v>
      </c>
      <c r="E705" s="171">
        <v>7644000</v>
      </c>
      <c r="F705" s="216">
        <f t="shared" si="37"/>
        <v>15925</v>
      </c>
      <c r="G705" s="224"/>
      <c r="H705" s="218" t="s">
        <v>7462</v>
      </c>
      <c r="I705" s="179" t="s">
        <v>7381</v>
      </c>
      <c r="J705" s="120" t="s">
        <v>7480</v>
      </c>
      <c r="K705" s="73">
        <v>480</v>
      </c>
      <c r="L705" s="73">
        <v>7644000</v>
      </c>
      <c r="M705" s="180">
        <f t="shared" si="39"/>
        <v>1</v>
      </c>
      <c r="O705" s="73">
        <v>480</v>
      </c>
      <c r="P705" s="73">
        <v>7644000</v>
      </c>
      <c r="Q705" s="73">
        <v>0</v>
      </c>
      <c r="R705" s="73">
        <v>0</v>
      </c>
      <c r="S705" s="73">
        <f t="shared" si="38"/>
        <v>0</v>
      </c>
      <c r="T705" s="73">
        <f t="shared" si="38"/>
        <v>0</v>
      </c>
      <c r="U705" s="167" t="s">
        <v>7481</v>
      </c>
      <c r="W705" s="21"/>
      <c r="X705" s="21"/>
      <c r="Y705" s="21"/>
    </row>
    <row r="706" spans="1:26" x14ac:dyDescent="0.25">
      <c r="A706" s="175" t="s">
        <v>2146</v>
      </c>
      <c r="B706" s="184" t="s">
        <v>1016</v>
      </c>
      <c r="C706" s="185" t="s">
        <v>1017</v>
      </c>
      <c r="D706" s="170">
        <v>131</v>
      </c>
      <c r="E706" s="171">
        <v>2056700</v>
      </c>
      <c r="F706" s="216">
        <f t="shared" si="37"/>
        <v>15700</v>
      </c>
      <c r="G706" s="224"/>
      <c r="H706" s="218" t="s">
        <v>7538</v>
      </c>
      <c r="I706" s="120" t="s">
        <v>7390</v>
      </c>
      <c r="J706" s="120" t="s">
        <v>7480</v>
      </c>
      <c r="K706" s="73">
        <f>+D706</f>
        <v>131</v>
      </c>
      <c r="L706" s="73">
        <f>+E706</f>
        <v>2056700</v>
      </c>
      <c r="M706" s="180">
        <f t="shared" si="39"/>
        <v>1</v>
      </c>
      <c r="O706" s="73">
        <v>131</v>
      </c>
      <c r="P706" s="73">
        <v>2056700</v>
      </c>
      <c r="Q706" s="73">
        <v>0</v>
      </c>
      <c r="R706" s="73">
        <v>0</v>
      </c>
      <c r="S706" s="73">
        <f t="shared" si="38"/>
        <v>0</v>
      </c>
      <c r="T706" s="73">
        <f t="shared" si="38"/>
        <v>0</v>
      </c>
      <c r="U706" s="167" t="s">
        <v>7481</v>
      </c>
      <c r="W706" s="21"/>
      <c r="X706" s="21"/>
      <c r="Y706" s="21"/>
    </row>
    <row r="707" spans="1:26" x14ac:dyDescent="0.25">
      <c r="A707" s="175" t="s">
        <v>2146</v>
      </c>
      <c r="B707" s="184" t="s">
        <v>8161</v>
      </c>
      <c r="C707" s="185" t="s">
        <v>8162</v>
      </c>
      <c r="D707" s="170">
        <v>15</v>
      </c>
      <c r="E707" s="171">
        <v>231855</v>
      </c>
      <c r="F707" s="216">
        <f t="shared" si="37"/>
        <v>15457</v>
      </c>
      <c r="G707" s="224"/>
      <c r="H707" s="218" t="s">
        <v>7462</v>
      </c>
      <c r="I707" s="120" t="s">
        <v>7389</v>
      </c>
      <c r="J707" s="120"/>
      <c r="K707" s="73"/>
      <c r="L707" s="73"/>
      <c r="M707" s="180">
        <f t="shared" si="39"/>
        <v>0</v>
      </c>
      <c r="O707" s="73">
        <v>15</v>
      </c>
      <c r="P707" s="73">
        <v>231855</v>
      </c>
      <c r="Q707" s="73">
        <v>15</v>
      </c>
      <c r="R707" s="73">
        <v>231855</v>
      </c>
      <c r="S707" s="73">
        <f t="shared" si="38"/>
        <v>0</v>
      </c>
      <c r="T707" s="73">
        <f t="shared" si="38"/>
        <v>0</v>
      </c>
      <c r="U707" s="167" t="s">
        <v>7467</v>
      </c>
      <c r="W707" s="21"/>
      <c r="X707" s="21"/>
      <c r="Y707" s="21"/>
      <c r="Z707" s="21"/>
    </row>
    <row r="708" spans="1:26" x14ac:dyDescent="0.25">
      <c r="A708" s="175" t="s">
        <v>2146</v>
      </c>
      <c r="B708" s="184" t="s">
        <v>184</v>
      </c>
      <c r="C708" s="185" t="s">
        <v>185</v>
      </c>
      <c r="D708" s="170">
        <v>96</v>
      </c>
      <c r="E708" s="171">
        <v>1481856</v>
      </c>
      <c r="F708" s="216">
        <f t="shared" ref="F708:F771" si="42">+E708/D708</f>
        <v>15436</v>
      </c>
      <c r="G708" s="224"/>
      <c r="H708" s="218" t="s">
        <v>7462</v>
      </c>
      <c r="I708" s="120" t="s">
        <v>7380</v>
      </c>
      <c r="J708" s="120" t="s">
        <v>7480</v>
      </c>
      <c r="K708" s="73">
        <v>96</v>
      </c>
      <c r="L708" s="73">
        <v>1481856</v>
      </c>
      <c r="M708" s="180">
        <f t="shared" si="39"/>
        <v>1</v>
      </c>
      <c r="O708" s="73">
        <v>96</v>
      </c>
      <c r="P708" s="73">
        <v>1481856</v>
      </c>
      <c r="Q708" s="73">
        <v>0</v>
      </c>
      <c r="R708" s="73">
        <v>0</v>
      </c>
      <c r="S708" s="73">
        <f t="shared" ref="S708:T771" si="43">O708-K708-Q708</f>
        <v>0</v>
      </c>
      <c r="T708" s="73">
        <f t="shared" si="43"/>
        <v>0</v>
      </c>
      <c r="U708" s="167" t="s">
        <v>7481</v>
      </c>
      <c r="W708" s="21"/>
      <c r="X708" s="21"/>
      <c r="Y708" s="21"/>
    </row>
    <row r="709" spans="1:26" x14ac:dyDescent="0.25">
      <c r="A709" s="175" t="s">
        <v>2146</v>
      </c>
      <c r="B709" s="184" t="s">
        <v>8163</v>
      </c>
      <c r="C709" s="185" t="s">
        <v>8164</v>
      </c>
      <c r="D709" s="170">
        <v>73</v>
      </c>
      <c r="E709" s="171">
        <v>1101563</v>
      </c>
      <c r="F709" s="216">
        <f t="shared" si="42"/>
        <v>15089.904109589041</v>
      </c>
      <c r="G709" s="224"/>
      <c r="H709" s="218" t="s">
        <v>7462</v>
      </c>
      <c r="I709" s="120" t="s">
        <v>7389</v>
      </c>
      <c r="J709" s="120"/>
      <c r="K709" s="73"/>
      <c r="L709" s="73"/>
      <c r="M709" s="180">
        <f t="shared" si="39"/>
        <v>0</v>
      </c>
      <c r="O709" s="73">
        <v>73</v>
      </c>
      <c r="P709" s="73">
        <v>1101563</v>
      </c>
      <c r="Q709" s="73">
        <v>73</v>
      </c>
      <c r="R709" s="73">
        <v>1101563</v>
      </c>
      <c r="S709" s="73">
        <f t="shared" si="43"/>
        <v>0</v>
      </c>
      <c r="T709" s="73">
        <f t="shared" si="43"/>
        <v>0</v>
      </c>
      <c r="U709" s="167" t="s">
        <v>7467</v>
      </c>
      <c r="W709" s="21"/>
      <c r="X709" s="21"/>
      <c r="Y709" s="21"/>
    </row>
    <row r="710" spans="1:26" x14ac:dyDescent="0.25">
      <c r="A710" s="175" t="s">
        <v>2146</v>
      </c>
      <c r="B710" s="184" t="s">
        <v>8165</v>
      </c>
      <c r="C710" s="185" t="s">
        <v>8166</v>
      </c>
      <c r="D710" s="170">
        <v>1700</v>
      </c>
      <c r="E710" s="171">
        <v>25598153</v>
      </c>
      <c r="F710" s="216">
        <f t="shared" si="42"/>
        <v>15057.73705882353</v>
      </c>
      <c r="G710" s="224"/>
      <c r="H710" s="218" t="s">
        <v>7462</v>
      </c>
      <c r="I710" s="120" t="s">
        <v>7379</v>
      </c>
      <c r="J710" s="120"/>
      <c r="K710" s="73">
        <v>0</v>
      </c>
      <c r="L710" s="73">
        <v>0</v>
      </c>
      <c r="M710" s="180">
        <f t="shared" si="39"/>
        <v>0</v>
      </c>
      <c r="O710" s="73">
        <v>1700</v>
      </c>
      <c r="P710" s="73">
        <v>25598153</v>
      </c>
      <c r="Q710" s="73">
        <v>1700</v>
      </c>
      <c r="R710" s="73">
        <v>25598153</v>
      </c>
      <c r="S710" s="73">
        <f t="shared" si="43"/>
        <v>0</v>
      </c>
      <c r="T710" s="73">
        <f t="shared" si="43"/>
        <v>0</v>
      </c>
      <c r="U710" s="167" t="s">
        <v>7467</v>
      </c>
      <c r="W710" s="21"/>
      <c r="X710" s="21"/>
      <c r="Y710" s="21"/>
    </row>
    <row r="711" spans="1:26" x14ac:dyDescent="0.25">
      <c r="A711" s="175" t="s">
        <v>2146</v>
      </c>
      <c r="B711" s="184" t="s">
        <v>1102</v>
      </c>
      <c r="C711" s="185" t="s">
        <v>1103</v>
      </c>
      <c r="D711" s="170">
        <v>12500</v>
      </c>
      <c r="E711" s="171">
        <v>183773550</v>
      </c>
      <c r="F711" s="216">
        <f t="shared" si="42"/>
        <v>14701.884</v>
      </c>
      <c r="G711" s="224"/>
      <c r="H711" s="218" t="s">
        <v>7462</v>
      </c>
      <c r="I711" s="179" t="s">
        <v>7381</v>
      </c>
      <c r="J711" s="120" t="s">
        <v>7480</v>
      </c>
      <c r="K711" s="73">
        <v>12500</v>
      </c>
      <c r="L711" s="73">
        <v>183773550</v>
      </c>
      <c r="M711" s="180">
        <f t="shared" si="39"/>
        <v>1</v>
      </c>
      <c r="O711" s="73">
        <v>12500</v>
      </c>
      <c r="P711" s="73">
        <v>183773550</v>
      </c>
      <c r="Q711" s="73">
        <v>0</v>
      </c>
      <c r="R711" s="73">
        <v>0</v>
      </c>
      <c r="S711" s="73">
        <f t="shared" si="43"/>
        <v>0</v>
      </c>
      <c r="T711" s="73">
        <f t="shared" si="43"/>
        <v>0</v>
      </c>
      <c r="U711" s="167" t="s">
        <v>7481</v>
      </c>
      <c r="W711" s="21"/>
      <c r="X711" s="21"/>
      <c r="Y711" s="21"/>
    </row>
    <row r="712" spans="1:26" x14ac:dyDescent="0.25">
      <c r="A712" s="175" t="s">
        <v>2146</v>
      </c>
      <c r="B712" s="184" t="s">
        <v>8167</v>
      </c>
      <c r="C712" s="185" t="s">
        <v>8168</v>
      </c>
      <c r="D712" s="170">
        <v>2</v>
      </c>
      <c r="E712" s="171">
        <v>29392</v>
      </c>
      <c r="F712" s="216">
        <f t="shared" si="42"/>
        <v>14696</v>
      </c>
      <c r="G712" s="224"/>
      <c r="H712" s="218" t="s">
        <v>7462</v>
      </c>
      <c r="I712" s="120" t="s">
        <v>7389</v>
      </c>
      <c r="J712" s="120"/>
      <c r="K712" s="73"/>
      <c r="L712" s="73"/>
      <c r="M712" s="180">
        <f t="shared" ref="M712:M775" si="44">+L712/E712</f>
        <v>0</v>
      </c>
      <c r="O712" s="73">
        <v>2</v>
      </c>
      <c r="P712" s="73">
        <v>29392</v>
      </c>
      <c r="Q712" s="73">
        <v>2</v>
      </c>
      <c r="R712" s="73">
        <v>29392</v>
      </c>
      <c r="S712" s="73">
        <f t="shared" si="43"/>
        <v>0</v>
      </c>
      <c r="T712" s="73">
        <f t="shared" si="43"/>
        <v>0</v>
      </c>
      <c r="U712" s="167" t="s">
        <v>7467</v>
      </c>
      <c r="W712" s="21"/>
      <c r="X712" s="21"/>
      <c r="Y712" s="21"/>
    </row>
    <row r="713" spans="1:26" x14ac:dyDescent="0.25">
      <c r="A713" s="175" t="s">
        <v>2146</v>
      </c>
      <c r="B713" s="184" t="s">
        <v>8169</v>
      </c>
      <c r="C713" s="185" t="s">
        <v>8170</v>
      </c>
      <c r="D713" s="170">
        <v>1200</v>
      </c>
      <c r="E713" s="171">
        <v>17474311</v>
      </c>
      <c r="F713" s="216">
        <f t="shared" si="42"/>
        <v>14561.925833333333</v>
      </c>
      <c r="G713" s="224"/>
      <c r="H713" s="218" t="s">
        <v>7462</v>
      </c>
      <c r="I713" s="120" t="s">
        <v>7379</v>
      </c>
      <c r="J713" s="120"/>
      <c r="K713" s="73">
        <v>0</v>
      </c>
      <c r="L713" s="73">
        <v>0</v>
      </c>
      <c r="M713" s="180">
        <f t="shared" si="44"/>
        <v>0</v>
      </c>
      <c r="O713" s="73">
        <v>1200</v>
      </c>
      <c r="P713" s="73">
        <v>17474311</v>
      </c>
      <c r="Q713" s="73">
        <v>1200</v>
      </c>
      <c r="R713" s="73">
        <v>17474311</v>
      </c>
      <c r="S713" s="73">
        <f t="shared" si="43"/>
        <v>0</v>
      </c>
      <c r="T713" s="73">
        <f t="shared" si="43"/>
        <v>0</v>
      </c>
      <c r="U713" s="167" t="s">
        <v>7467</v>
      </c>
      <c r="W713" s="21"/>
      <c r="X713" s="21"/>
      <c r="Y713" s="21"/>
    </row>
    <row r="714" spans="1:26" x14ac:dyDescent="0.25">
      <c r="A714" s="175" t="s">
        <v>2146</v>
      </c>
      <c r="B714" s="184" t="s">
        <v>284</v>
      </c>
      <c r="C714" s="185" t="s">
        <v>285</v>
      </c>
      <c r="D714" s="170">
        <v>59</v>
      </c>
      <c r="E714" s="171">
        <v>856149</v>
      </c>
      <c r="F714" s="216">
        <f t="shared" si="42"/>
        <v>14511</v>
      </c>
      <c r="G714" s="224"/>
      <c r="H714" s="218" t="s">
        <v>7462</v>
      </c>
      <c r="I714" s="120" t="s">
        <v>7380</v>
      </c>
      <c r="J714" s="120" t="s">
        <v>7480</v>
      </c>
      <c r="K714" s="73">
        <v>59</v>
      </c>
      <c r="L714" s="73">
        <v>856149</v>
      </c>
      <c r="M714" s="180">
        <f t="shared" si="44"/>
        <v>1</v>
      </c>
      <c r="O714" s="73">
        <v>59</v>
      </c>
      <c r="P714" s="73">
        <v>856149</v>
      </c>
      <c r="Q714" s="73">
        <v>0</v>
      </c>
      <c r="R714" s="73">
        <v>0</v>
      </c>
      <c r="S714" s="73">
        <f t="shared" si="43"/>
        <v>0</v>
      </c>
      <c r="T714" s="73">
        <f t="shared" si="43"/>
        <v>0</v>
      </c>
      <c r="U714" s="167" t="s">
        <v>7481</v>
      </c>
      <c r="W714" s="21"/>
      <c r="X714" s="21"/>
      <c r="Y714" s="21"/>
    </row>
    <row r="715" spans="1:26" x14ac:dyDescent="0.25">
      <c r="A715" s="175" t="s">
        <v>2146</v>
      </c>
      <c r="B715" s="184" t="s">
        <v>282</v>
      </c>
      <c r="C715" s="185" t="s">
        <v>283</v>
      </c>
      <c r="D715" s="170">
        <v>511</v>
      </c>
      <c r="E715" s="171">
        <v>7415121</v>
      </c>
      <c r="F715" s="216">
        <f t="shared" si="42"/>
        <v>14511</v>
      </c>
      <c r="G715" s="224"/>
      <c r="H715" s="218" t="s">
        <v>7462</v>
      </c>
      <c r="I715" s="120" t="s">
        <v>7379</v>
      </c>
      <c r="J715" s="120"/>
      <c r="K715" s="73">
        <v>0</v>
      </c>
      <c r="L715" s="73">
        <v>0</v>
      </c>
      <c r="M715" s="180">
        <f t="shared" si="44"/>
        <v>0</v>
      </c>
      <c r="O715" s="73">
        <v>511</v>
      </c>
      <c r="P715" s="73">
        <v>7415121</v>
      </c>
      <c r="Q715" s="73">
        <v>370</v>
      </c>
      <c r="R715" s="73">
        <v>5369070</v>
      </c>
      <c r="S715" s="73">
        <f t="shared" si="43"/>
        <v>141</v>
      </c>
      <c r="T715" s="73">
        <f t="shared" si="43"/>
        <v>2046051</v>
      </c>
      <c r="U715" s="167" t="s">
        <v>7467</v>
      </c>
      <c r="W715" s="21"/>
      <c r="X715" s="21"/>
      <c r="Y715" s="21"/>
      <c r="Z715" s="21">
        <f>+S715-V715</f>
        <v>141</v>
      </c>
    </row>
    <row r="716" spans="1:26" x14ac:dyDescent="0.25">
      <c r="A716" s="175" t="s">
        <v>2146</v>
      </c>
      <c r="B716" s="184" t="s">
        <v>8171</v>
      </c>
      <c r="C716" s="185" t="s">
        <v>8172</v>
      </c>
      <c r="D716" s="170">
        <v>1200</v>
      </c>
      <c r="E716" s="171">
        <v>17379556</v>
      </c>
      <c r="F716" s="216">
        <f t="shared" si="42"/>
        <v>14482.963333333333</v>
      </c>
      <c r="G716" s="224"/>
      <c r="H716" s="218" t="s">
        <v>7462</v>
      </c>
      <c r="I716" s="120" t="s">
        <v>7379</v>
      </c>
      <c r="J716" s="120"/>
      <c r="K716" s="73">
        <v>0</v>
      </c>
      <c r="L716" s="73">
        <v>0</v>
      </c>
      <c r="M716" s="180">
        <f t="shared" si="44"/>
        <v>0</v>
      </c>
      <c r="O716" s="73">
        <v>1200</v>
      </c>
      <c r="P716" s="73">
        <v>17379556</v>
      </c>
      <c r="Q716" s="73">
        <v>1200</v>
      </c>
      <c r="R716" s="73">
        <v>17379556</v>
      </c>
      <c r="S716" s="73">
        <f t="shared" si="43"/>
        <v>0</v>
      </c>
      <c r="T716" s="73">
        <f t="shared" si="43"/>
        <v>0</v>
      </c>
      <c r="U716" s="167" t="s">
        <v>7467</v>
      </c>
      <c r="W716" s="21"/>
      <c r="X716" s="21"/>
      <c r="Y716" s="21"/>
    </row>
    <row r="717" spans="1:26" x14ac:dyDescent="0.25">
      <c r="A717" s="175" t="s">
        <v>2146</v>
      </c>
      <c r="B717" s="184" t="s">
        <v>1556</v>
      </c>
      <c r="C717" s="185" t="s">
        <v>1557</v>
      </c>
      <c r="D717" s="170">
        <v>100</v>
      </c>
      <c r="E717" s="171">
        <v>1440000</v>
      </c>
      <c r="F717" s="216">
        <f t="shared" si="42"/>
        <v>14400</v>
      </c>
      <c r="G717" s="224"/>
      <c r="H717" s="218" t="s">
        <v>7462</v>
      </c>
      <c r="I717" s="120" t="s">
        <v>7380</v>
      </c>
      <c r="J717" s="120" t="s">
        <v>7480</v>
      </c>
      <c r="K717" s="73">
        <v>100</v>
      </c>
      <c r="L717" s="73">
        <v>1440000</v>
      </c>
      <c r="M717" s="180">
        <f t="shared" si="44"/>
        <v>1</v>
      </c>
      <c r="O717" s="73">
        <v>100</v>
      </c>
      <c r="P717" s="73">
        <v>1440000</v>
      </c>
      <c r="Q717" s="73">
        <v>0</v>
      </c>
      <c r="R717" s="73">
        <v>0</v>
      </c>
      <c r="S717" s="73">
        <f t="shared" si="43"/>
        <v>0</v>
      </c>
      <c r="T717" s="73">
        <f t="shared" si="43"/>
        <v>0</v>
      </c>
      <c r="U717" s="167" t="s">
        <v>7481</v>
      </c>
      <c r="W717" s="21"/>
      <c r="X717" s="21"/>
      <c r="Y717" s="21"/>
    </row>
    <row r="718" spans="1:26" x14ac:dyDescent="0.25">
      <c r="A718" s="175" t="s">
        <v>2146</v>
      </c>
      <c r="B718" s="184" t="s">
        <v>810</v>
      </c>
      <c r="C718" s="185" t="s">
        <v>811</v>
      </c>
      <c r="D718" s="170">
        <v>391</v>
      </c>
      <c r="E718" s="171">
        <v>5536947</v>
      </c>
      <c r="F718" s="216">
        <f t="shared" si="42"/>
        <v>14160.989769820972</v>
      </c>
      <c r="G718" s="224"/>
      <c r="H718" s="218" t="s">
        <v>7462</v>
      </c>
      <c r="I718" s="179" t="s">
        <v>7381</v>
      </c>
      <c r="J718" s="120" t="s">
        <v>7480</v>
      </c>
      <c r="K718" s="73">
        <v>391</v>
      </c>
      <c r="L718" s="73">
        <v>5536947</v>
      </c>
      <c r="M718" s="180">
        <f t="shared" si="44"/>
        <v>1</v>
      </c>
      <c r="O718" s="73">
        <v>391</v>
      </c>
      <c r="P718" s="73">
        <v>5536947</v>
      </c>
      <c r="Q718" s="73">
        <v>0</v>
      </c>
      <c r="R718" s="73">
        <v>0</v>
      </c>
      <c r="S718" s="73">
        <f t="shared" si="43"/>
        <v>0</v>
      </c>
      <c r="T718" s="73">
        <f t="shared" si="43"/>
        <v>0</v>
      </c>
      <c r="U718" s="167" t="s">
        <v>7481</v>
      </c>
      <c r="W718" s="21"/>
      <c r="X718" s="21"/>
      <c r="Y718" s="21"/>
    </row>
    <row r="719" spans="1:26" x14ac:dyDescent="0.25">
      <c r="A719" s="175" t="s">
        <v>2146</v>
      </c>
      <c r="B719" s="184" t="s">
        <v>8173</v>
      </c>
      <c r="C719" s="185" t="s">
        <v>8174</v>
      </c>
      <c r="D719" s="170">
        <v>135</v>
      </c>
      <c r="E719" s="171">
        <v>1903500</v>
      </c>
      <c r="F719" s="216">
        <f t="shared" si="42"/>
        <v>14100</v>
      </c>
      <c r="G719" s="224"/>
      <c r="H719" s="218" t="s">
        <v>7462</v>
      </c>
      <c r="I719" s="120" t="s">
        <v>7379</v>
      </c>
      <c r="J719" s="120"/>
      <c r="K719" s="73"/>
      <c r="L719" s="73"/>
      <c r="M719" s="180">
        <f t="shared" si="44"/>
        <v>0</v>
      </c>
      <c r="O719" s="73">
        <v>135</v>
      </c>
      <c r="P719" s="73">
        <v>1903500</v>
      </c>
      <c r="Q719" s="73">
        <v>135</v>
      </c>
      <c r="R719" s="73">
        <v>1903500</v>
      </c>
      <c r="S719" s="73">
        <f t="shared" si="43"/>
        <v>0</v>
      </c>
      <c r="T719" s="73">
        <f t="shared" si="43"/>
        <v>0</v>
      </c>
      <c r="U719" s="167" t="s">
        <v>7467</v>
      </c>
      <c r="W719" s="21"/>
      <c r="X719" s="21"/>
      <c r="Y719" s="21"/>
      <c r="Z719" s="21"/>
    </row>
    <row r="720" spans="1:26" x14ac:dyDescent="0.25">
      <c r="A720" s="175" t="s">
        <v>2146</v>
      </c>
      <c r="B720" s="184" t="s">
        <v>8175</v>
      </c>
      <c r="C720" s="185" t="s">
        <v>8176</v>
      </c>
      <c r="D720" s="170">
        <v>114</v>
      </c>
      <c r="E720" s="171">
        <v>1597254</v>
      </c>
      <c r="F720" s="216">
        <f t="shared" si="42"/>
        <v>14011</v>
      </c>
      <c r="G720" s="224"/>
      <c r="H720" s="218" t="s">
        <v>7462</v>
      </c>
      <c r="I720" s="120" t="s">
        <v>7379</v>
      </c>
      <c r="J720" s="120"/>
      <c r="K720" s="73"/>
      <c r="L720" s="73"/>
      <c r="M720" s="180">
        <f t="shared" si="44"/>
        <v>0</v>
      </c>
      <c r="O720" s="73">
        <v>114</v>
      </c>
      <c r="P720" s="73">
        <v>1597254</v>
      </c>
      <c r="Q720" s="73">
        <v>114</v>
      </c>
      <c r="R720" s="73">
        <v>1597254</v>
      </c>
      <c r="S720" s="73">
        <f t="shared" si="43"/>
        <v>0</v>
      </c>
      <c r="T720" s="73">
        <f t="shared" si="43"/>
        <v>0</v>
      </c>
      <c r="U720" s="167" t="s">
        <v>7467</v>
      </c>
      <c r="W720" s="21"/>
      <c r="X720" s="21"/>
      <c r="Y720" s="21"/>
    </row>
    <row r="721" spans="1:26" x14ac:dyDescent="0.25">
      <c r="A721" s="175" t="s">
        <v>2146</v>
      </c>
      <c r="B721" s="184" t="s">
        <v>8177</v>
      </c>
      <c r="C721" s="185" t="s">
        <v>8178</v>
      </c>
      <c r="D721" s="170">
        <v>171</v>
      </c>
      <c r="E721" s="171">
        <v>2394000</v>
      </c>
      <c r="F721" s="216">
        <f t="shared" si="42"/>
        <v>14000</v>
      </c>
      <c r="G721" s="224"/>
      <c r="H721" s="218" t="s">
        <v>7462</v>
      </c>
      <c r="I721" s="120" t="s">
        <v>7377</v>
      </c>
      <c r="J721" s="120"/>
      <c r="K721" s="73">
        <v>0</v>
      </c>
      <c r="L721" s="73">
        <v>0</v>
      </c>
      <c r="M721" s="180">
        <f t="shared" si="44"/>
        <v>0</v>
      </c>
      <c r="O721" s="73">
        <v>171</v>
      </c>
      <c r="P721" s="73">
        <v>2394000</v>
      </c>
      <c r="Q721" s="73">
        <v>171</v>
      </c>
      <c r="R721" s="73">
        <v>2394000</v>
      </c>
      <c r="S721" s="73">
        <f t="shared" si="43"/>
        <v>0</v>
      </c>
      <c r="T721" s="73">
        <f t="shared" si="43"/>
        <v>0</v>
      </c>
      <c r="U721" s="167" t="s">
        <v>7467</v>
      </c>
      <c r="W721" s="21"/>
      <c r="X721" s="21"/>
      <c r="Y721" s="21"/>
    </row>
    <row r="722" spans="1:26" x14ac:dyDescent="0.25">
      <c r="A722" s="175" t="s">
        <v>2146</v>
      </c>
      <c r="B722" s="184" t="s">
        <v>808</v>
      </c>
      <c r="C722" s="185" t="s">
        <v>809</v>
      </c>
      <c r="D722" s="170">
        <v>367</v>
      </c>
      <c r="E722" s="171">
        <v>5077594</v>
      </c>
      <c r="F722" s="216">
        <f t="shared" si="42"/>
        <v>13835.405994550409</v>
      </c>
      <c r="G722" s="224"/>
      <c r="H722" s="218" t="s">
        <v>7462</v>
      </c>
      <c r="I722" s="179" t="s">
        <v>7381</v>
      </c>
      <c r="J722" s="120" t="s">
        <v>7480</v>
      </c>
      <c r="K722" s="73">
        <v>367</v>
      </c>
      <c r="L722" s="73">
        <v>5077594</v>
      </c>
      <c r="M722" s="180">
        <f t="shared" si="44"/>
        <v>1</v>
      </c>
      <c r="O722" s="73">
        <v>367</v>
      </c>
      <c r="P722" s="73">
        <v>5077594</v>
      </c>
      <c r="Q722" s="73">
        <v>0</v>
      </c>
      <c r="R722" s="73">
        <v>0</v>
      </c>
      <c r="S722" s="73">
        <f t="shared" si="43"/>
        <v>0</v>
      </c>
      <c r="T722" s="73">
        <f t="shared" si="43"/>
        <v>0</v>
      </c>
      <c r="U722" s="167" t="s">
        <v>7481</v>
      </c>
      <c r="W722" s="21"/>
      <c r="X722" s="21"/>
      <c r="Y722" s="21"/>
    </row>
    <row r="723" spans="1:26" x14ac:dyDescent="0.25">
      <c r="A723" s="175" t="s">
        <v>2146</v>
      </c>
      <c r="B723" s="184" t="s">
        <v>1216</v>
      </c>
      <c r="C723" s="185" t="s">
        <v>1217</v>
      </c>
      <c r="D723" s="170">
        <v>86</v>
      </c>
      <c r="E723" s="171">
        <v>1186800</v>
      </c>
      <c r="F723" s="216">
        <f t="shared" si="42"/>
        <v>13800</v>
      </c>
      <c r="G723" s="224"/>
      <c r="H723" s="218" t="s">
        <v>7462</v>
      </c>
      <c r="I723" s="120" t="s">
        <v>7380</v>
      </c>
      <c r="J723" s="120" t="s">
        <v>7480</v>
      </c>
      <c r="K723" s="73">
        <v>86</v>
      </c>
      <c r="L723" s="73">
        <v>1186800</v>
      </c>
      <c r="M723" s="180">
        <f t="shared" si="44"/>
        <v>1</v>
      </c>
      <c r="O723" s="73">
        <v>86</v>
      </c>
      <c r="P723" s="73">
        <v>1186800</v>
      </c>
      <c r="Q723" s="73">
        <v>0</v>
      </c>
      <c r="R723" s="73">
        <v>0</v>
      </c>
      <c r="S723" s="73">
        <f t="shared" si="43"/>
        <v>0</v>
      </c>
      <c r="T723" s="73">
        <f t="shared" si="43"/>
        <v>0</v>
      </c>
      <c r="U723" s="167" t="s">
        <v>7481</v>
      </c>
      <c r="W723" s="21"/>
      <c r="X723" s="21"/>
      <c r="Y723" s="21"/>
    </row>
    <row r="724" spans="1:26" x14ac:dyDescent="0.25">
      <c r="A724" s="175" t="s">
        <v>2146</v>
      </c>
      <c r="B724" s="184" t="s">
        <v>462</v>
      </c>
      <c r="C724" s="185" t="s">
        <v>463</v>
      </c>
      <c r="D724" s="170">
        <v>915</v>
      </c>
      <c r="E724" s="171">
        <v>12163095</v>
      </c>
      <c r="F724" s="216">
        <f t="shared" si="42"/>
        <v>13293</v>
      </c>
      <c r="G724" s="224"/>
      <c r="H724" s="218" t="s">
        <v>7462</v>
      </c>
      <c r="I724" s="179" t="s">
        <v>7381</v>
      </c>
      <c r="J724" s="120" t="s">
        <v>7480</v>
      </c>
      <c r="K724" s="73">
        <v>915</v>
      </c>
      <c r="L724" s="73">
        <v>12163095</v>
      </c>
      <c r="M724" s="180">
        <f t="shared" si="44"/>
        <v>1</v>
      </c>
      <c r="O724" s="73">
        <v>915</v>
      </c>
      <c r="P724" s="73">
        <v>12163095</v>
      </c>
      <c r="Q724" s="73">
        <v>0</v>
      </c>
      <c r="R724" s="73">
        <v>0</v>
      </c>
      <c r="S724" s="73">
        <f t="shared" si="43"/>
        <v>0</v>
      </c>
      <c r="T724" s="73">
        <f t="shared" si="43"/>
        <v>0</v>
      </c>
      <c r="U724" s="167" t="s">
        <v>7481</v>
      </c>
      <c r="W724" s="21"/>
      <c r="X724" s="21"/>
      <c r="Y724" s="21"/>
    </row>
    <row r="725" spans="1:26" x14ac:dyDescent="0.25">
      <c r="A725" s="175" t="s">
        <v>2146</v>
      </c>
      <c r="B725" s="184" t="s">
        <v>8179</v>
      </c>
      <c r="C725" s="185" t="s">
        <v>8180</v>
      </c>
      <c r="D725" s="170">
        <v>1786</v>
      </c>
      <c r="E725" s="171">
        <v>23575200</v>
      </c>
      <c r="F725" s="216">
        <f t="shared" si="42"/>
        <v>13200</v>
      </c>
      <c r="G725" s="224"/>
      <c r="H725" s="218" t="s">
        <v>7462</v>
      </c>
      <c r="I725" s="120" t="s">
        <v>7379</v>
      </c>
      <c r="J725" s="120"/>
      <c r="K725" s="73">
        <v>0</v>
      </c>
      <c r="L725" s="73">
        <v>0</v>
      </c>
      <c r="M725" s="180">
        <f t="shared" si="44"/>
        <v>0</v>
      </c>
      <c r="O725" s="73">
        <v>1786</v>
      </c>
      <c r="P725" s="73">
        <v>23575200</v>
      </c>
      <c r="Q725" s="73">
        <v>1786</v>
      </c>
      <c r="R725" s="73">
        <v>23575200</v>
      </c>
      <c r="S725" s="73">
        <f t="shared" si="43"/>
        <v>0</v>
      </c>
      <c r="T725" s="73">
        <f t="shared" si="43"/>
        <v>0</v>
      </c>
      <c r="U725" s="167" t="s">
        <v>7467</v>
      </c>
      <c r="W725" s="21"/>
      <c r="X725" s="21"/>
      <c r="Y725" s="21"/>
    </row>
    <row r="726" spans="1:26" x14ac:dyDescent="0.25">
      <c r="A726" s="175" t="s">
        <v>2146</v>
      </c>
      <c r="B726" s="184" t="s">
        <v>8181</v>
      </c>
      <c r="C726" s="185" t="s">
        <v>8182</v>
      </c>
      <c r="D726" s="170">
        <v>500</v>
      </c>
      <c r="E726" s="171">
        <v>6596000</v>
      </c>
      <c r="F726" s="216">
        <f t="shared" si="42"/>
        <v>13192</v>
      </c>
      <c r="G726" s="224"/>
      <c r="H726" s="218" t="s">
        <v>7462</v>
      </c>
      <c r="I726" s="120" t="s">
        <v>7379</v>
      </c>
      <c r="J726" s="120"/>
      <c r="K726" s="73">
        <v>0</v>
      </c>
      <c r="L726" s="73">
        <v>0</v>
      </c>
      <c r="M726" s="180">
        <f t="shared" si="44"/>
        <v>0</v>
      </c>
      <c r="O726" s="73">
        <v>500</v>
      </c>
      <c r="P726" s="73">
        <v>6596000</v>
      </c>
      <c r="Q726" s="73">
        <v>500</v>
      </c>
      <c r="R726" s="73">
        <v>6596000</v>
      </c>
      <c r="S726" s="73">
        <f t="shared" si="43"/>
        <v>0</v>
      </c>
      <c r="T726" s="73">
        <f t="shared" si="43"/>
        <v>0</v>
      </c>
      <c r="U726" s="167" t="s">
        <v>7467</v>
      </c>
      <c r="W726" s="21"/>
      <c r="X726" s="21"/>
      <c r="Y726" s="21"/>
      <c r="Z726" s="21"/>
    </row>
    <row r="727" spans="1:26" x14ac:dyDescent="0.25">
      <c r="A727" s="175" t="s">
        <v>2146</v>
      </c>
      <c r="B727" s="184" t="s">
        <v>1114</v>
      </c>
      <c r="C727" s="185" t="s">
        <v>1115</v>
      </c>
      <c r="D727" s="170">
        <v>588</v>
      </c>
      <c r="E727" s="171">
        <v>7623421</v>
      </c>
      <c r="F727" s="216">
        <f t="shared" si="42"/>
        <v>12965.001700680272</v>
      </c>
      <c r="G727" s="224"/>
      <c r="H727" s="218" t="s">
        <v>7462</v>
      </c>
      <c r="I727" s="120" t="s">
        <v>7379</v>
      </c>
      <c r="J727" s="120"/>
      <c r="K727" s="73">
        <v>0</v>
      </c>
      <c r="L727" s="73">
        <v>0</v>
      </c>
      <c r="M727" s="180">
        <f t="shared" si="44"/>
        <v>0</v>
      </c>
      <c r="O727" s="73">
        <v>588</v>
      </c>
      <c r="P727" s="73">
        <v>7623421</v>
      </c>
      <c r="Q727" s="73">
        <v>588</v>
      </c>
      <c r="R727" s="73">
        <v>7623421</v>
      </c>
      <c r="S727" s="73">
        <f t="shared" si="43"/>
        <v>0</v>
      </c>
      <c r="T727" s="73">
        <f t="shared" si="43"/>
        <v>0</v>
      </c>
      <c r="U727" s="167" t="s">
        <v>7467</v>
      </c>
      <c r="W727" s="21"/>
      <c r="X727" s="21"/>
      <c r="Y727" s="21"/>
      <c r="Z727" s="21"/>
    </row>
    <row r="728" spans="1:26" x14ac:dyDescent="0.25">
      <c r="A728" s="175" t="s">
        <v>2146</v>
      </c>
      <c r="B728" s="184" t="s">
        <v>8183</v>
      </c>
      <c r="C728" s="185" t="s">
        <v>8184</v>
      </c>
      <c r="D728" s="170">
        <v>65</v>
      </c>
      <c r="E728" s="171">
        <v>827320</v>
      </c>
      <c r="F728" s="216">
        <f t="shared" si="42"/>
        <v>12728</v>
      </c>
      <c r="G728" s="224"/>
      <c r="H728" s="218" t="s">
        <v>7462</v>
      </c>
      <c r="I728" s="120" t="s">
        <v>7389</v>
      </c>
      <c r="J728" s="120"/>
      <c r="K728" s="73"/>
      <c r="L728" s="73"/>
      <c r="M728" s="180">
        <f t="shared" si="44"/>
        <v>0</v>
      </c>
      <c r="O728" s="73">
        <v>65</v>
      </c>
      <c r="P728" s="73">
        <v>827320</v>
      </c>
      <c r="Q728" s="73">
        <v>65</v>
      </c>
      <c r="R728" s="73">
        <v>827320</v>
      </c>
      <c r="S728" s="73">
        <f t="shared" si="43"/>
        <v>0</v>
      </c>
      <c r="T728" s="73">
        <f t="shared" si="43"/>
        <v>0</v>
      </c>
      <c r="U728" s="167" t="s">
        <v>7467</v>
      </c>
      <c r="W728" s="21"/>
      <c r="X728" s="21"/>
      <c r="Y728" s="21"/>
      <c r="Z728" s="21"/>
    </row>
    <row r="729" spans="1:26" x14ac:dyDescent="0.25">
      <c r="A729" s="175" t="s">
        <v>2146</v>
      </c>
      <c r="B729" s="184" t="s">
        <v>1018</v>
      </c>
      <c r="C729" s="185" t="s">
        <v>1019</v>
      </c>
      <c r="D729" s="170">
        <v>16</v>
      </c>
      <c r="E729" s="171">
        <v>202624</v>
      </c>
      <c r="F729" s="216">
        <f t="shared" si="42"/>
        <v>12664</v>
      </c>
      <c r="G729" s="224"/>
      <c r="H729" s="218" t="s">
        <v>7462</v>
      </c>
      <c r="I729" s="120" t="s">
        <v>7389</v>
      </c>
      <c r="J729" s="120"/>
      <c r="K729" s="73"/>
      <c r="L729" s="73"/>
      <c r="M729" s="180">
        <f t="shared" si="44"/>
        <v>0</v>
      </c>
      <c r="O729" s="73">
        <v>16</v>
      </c>
      <c r="P729" s="73">
        <v>202624</v>
      </c>
      <c r="Q729" s="73">
        <v>16</v>
      </c>
      <c r="R729" s="73">
        <v>202624</v>
      </c>
      <c r="S729" s="73">
        <f t="shared" si="43"/>
        <v>0</v>
      </c>
      <c r="T729" s="73">
        <f t="shared" si="43"/>
        <v>0</v>
      </c>
      <c r="U729" s="167" t="s">
        <v>7467</v>
      </c>
      <c r="W729" s="21"/>
      <c r="X729" s="21"/>
      <c r="Y729" s="21"/>
      <c r="Z729" s="21"/>
    </row>
    <row r="730" spans="1:26" x14ac:dyDescent="0.25">
      <c r="A730" s="175" t="s">
        <v>2146</v>
      </c>
      <c r="B730" s="184" t="s">
        <v>8185</v>
      </c>
      <c r="C730" s="185" t="s">
        <v>8186</v>
      </c>
      <c r="D730" s="170">
        <v>19345</v>
      </c>
      <c r="E730" s="171">
        <v>244808406</v>
      </c>
      <c r="F730" s="216">
        <f t="shared" si="42"/>
        <v>12654.867200827088</v>
      </c>
      <c r="G730" s="224"/>
      <c r="H730" s="218" t="s">
        <v>7462</v>
      </c>
      <c r="I730" s="120" t="s">
        <v>7379</v>
      </c>
      <c r="J730" s="120"/>
      <c r="K730" s="73">
        <v>0</v>
      </c>
      <c r="L730" s="73">
        <v>0</v>
      </c>
      <c r="M730" s="180">
        <f t="shared" si="44"/>
        <v>0</v>
      </c>
      <c r="O730" s="73">
        <v>19345</v>
      </c>
      <c r="P730" s="73">
        <v>244808406</v>
      </c>
      <c r="Q730" s="73">
        <v>19345</v>
      </c>
      <c r="R730" s="73">
        <v>244808406</v>
      </c>
      <c r="S730" s="73">
        <f t="shared" si="43"/>
        <v>0</v>
      </c>
      <c r="T730" s="73">
        <f t="shared" si="43"/>
        <v>0</v>
      </c>
      <c r="U730" s="167" t="s">
        <v>7467</v>
      </c>
      <c r="W730" s="21"/>
      <c r="X730" s="21"/>
      <c r="Y730" s="21"/>
      <c r="Z730" s="21"/>
    </row>
    <row r="731" spans="1:26" x14ac:dyDescent="0.25">
      <c r="A731" s="175" t="s">
        <v>2146</v>
      </c>
      <c r="B731" s="184" t="s">
        <v>8187</v>
      </c>
      <c r="C731" s="185" t="s">
        <v>8188</v>
      </c>
      <c r="D731" s="170">
        <v>3</v>
      </c>
      <c r="E731" s="171">
        <v>37637.142857142855</v>
      </c>
      <c r="F731" s="216">
        <f t="shared" si="42"/>
        <v>12545.714285714284</v>
      </c>
      <c r="G731" s="224"/>
      <c r="H731" s="218" t="s">
        <v>7462</v>
      </c>
      <c r="I731" s="120" t="s">
        <v>7389</v>
      </c>
      <c r="J731" s="120"/>
      <c r="K731" s="73"/>
      <c r="L731" s="73"/>
      <c r="M731" s="180">
        <f t="shared" si="44"/>
        <v>0</v>
      </c>
      <c r="O731" s="73">
        <v>3</v>
      </c>
      <c r="P731" s="73">
        <v>37637.142857142855</v>
      </c>
      <c r="Q731" s="73">
        <v>3</v>
      </c>
      <c r="R731" s="73">
        <v>37637.142857142855</v>
      </c>
      <c r="S731" s="73">
        <f t="shared" si="43"/>
        <v>0</v>
      </c>
      <c r="T731" s="73">
        <f t="shared" si="43"/>
        <v>0</v>
      </c>
      <c r="U731" s="167" t="s">
        <v>7467</v>
      </c>
      <c r="W731" s="21"/>
      <c r="X731" s="21"/>
      <c r="Y731" s="21"/>
    </row>
    <row r="732" spans="1:26" x14ac:dyDescent="0.25">
      <c r="A732" s="175" t="s">
        <v>2146</v>
      </c>
      <c r="B732" s="184" t="s">
        <v>1180</v>
      </c>
      <c r="C732" s="185" t="s">
        <v>1181</v>
      </c>
      <c r="D732" s="170">
        <v>37</v>
      </c>
      <c r="E732" s="171">
        <v>443868</v>
      </c>
      <c r="F732" s="216">
        <f t="shared" si="42"/>
        <v>11996.432432432432</v>
      </c>
      <c r="G732" s="224"/>
      <c r="H732" s="218" t="s">
        <v>7462</v>
      </c>
      <c r="I732" s="120" t="s">
        <v>7380</v>
      </c>
      <c r="J732" s="120" t="s">
        <v>7480</v>
      </c>
      <c r="K732" s="73">
        <v>37</v>
      </c>
      <c r="L732" s="73">
        <v>443868</v>
      </c>
      <c r="M732" s="180">
        <f t="shared" si="44"/>
        <v>1</v>
      </c>
      <c r="O732" s="73">
        <v>37</v>
      </c>
      <c r="P732" s="73">
        <v>443868</v>
      </c>
      <c r="Q732" s="73">
        <v>0</v>
      </c>
      <c r="R732" s="73">
        <v>0</v>
      </c>
      <c r="S732" s="73">
        <f t="shared" si="43"/>
        <v>0</v>
      </c>
      <c r="T732" s="73">
        <f t="shared" si="43"/>
        <v>0</v>
      </c>
      <c r="U732" s="167" t="s">
        <v>7481</v>
      </c>
      <c r="W732" s="21"/>
      <c r="X732" s="21"/>
      <c r="Y732" s="21"/>
    </row>
    <row r="733" spans="1:26" x14ac:dyDescent="0.25">
      <c r="A733" s="175" t="s">
        <v>2146</v>
      </c>
      <c r="B733" s="184" t="s">
        <v>564</v>
      </c>
      <c r="C733" s="185" t="s">
        <v>565</v>
      </c>
      <c r="D733" s="170">
        <v>30</v>
      </c>
      <c r="E733" s="171">
        <v>356126</v>
      </c>
      <c r="F733" s="216">
        <f t="shared" si="42"/>
        <v>11870.866666666667</v>
      </c>
      <c r="G733" s="224"/>
      <c r="H733" s="218" t="s">
        <v>7462</v>
      </c>
      <c r="I733" s="120" t="s">
        <v>7380</v>
      </c>
      <c r="J733" s="120" t="s">
        <v>7480</v>
      </c>
      <c r="K733" s="73">
        <v>30</v>
      </c>
      <c r="L733" s="73">
        <v>356126</v>
      </c>
      <c r="M733" s="180">
        <f t="shared" si="44"/>
        <v>1</v>
      </c>
      <c r="O733" s="73">
        <v>30</v>
      </c>
      <c r="P733" s="73">
        <v>356126</v>
      </c>
      <c r="Q733" s="73">
        <v>0</v>
      </c>
      <c r="R733" s="73">
        <v>0</v>
      </c>
      <c r="S733" s="73">
        <f t="shared" si="43"/>
        <v>0</v>
      </c>
      <c r="T733" s="73">
        <f t="shared" si="43"/>
        <v>0</v>
      </c>
      <c r="U733" s="167" t="s">
        <v>7481</v>
      </c>
      <c r="W733" s="21"/>
      <c r="X733" s="21"/>
      <c r="Y733" s="21"/>
    </row>
    <row r="734" spans="1:26" x14ac:dyDescent="0.25">
      <c r="A734" s="175" t="s">
        <v>2146</v>
      </c>
      <c r="B734" s="184" t="s">
        <v>8189</v>
      </c>
      <c r="C734" s="185" t="s">
        <v>8190</v>
      </c>
      <c r="D734" s="170">
        <v>1200</v>
      </c>
      <c r="E734" s="171">
        <v>14182118</v>
      </c>
      <c r="F734" s="216">
        <f t="shared" si="42"/>
        <v>11818.431666666667</v>
      </c>
      <c r="G734" s="224"/>
      <c r="H734" s="218" t="s">
        <v>7462</v>
      </c>
      <c r="I734" s="120" t="s">
        <v>7379</v>
      </c>
      <c r="J734" s="120"/>
      <c r="K734" s="73">
        <v>0</v>
      </c>
      <c r="L734" s="73">
        <v>0</v>
      </c>
      <c r="M734" s="180">
        <f t="shared" si="44"/>
        <v>0</v>
      </c>
      <c r="O734" s="73">
        <v>1200</v>
      </c>
      <c r="P734" s="73">
        <v>14182118</v>
      </c>
      <c r="Q734" s="73">
        <v>1200</v>
      </c>
      <c r="R734" s="73">
        <v>14182118</v>
      </c>
      <c r="S734" s="73">
        <f t="shared" si="43"/>
        <v>0</v>
      </c>
      <c r="T734" s="73">
        <f t="shared" si="43"/>
        <v>0</v>
      </c>
      <c r="U734" s="167" t="s">
        <v>7467</v>
      </c>
      <c r="W734" s="21"/>
      <c r="X734" s="21"/>
      <c r="Y734" s="21"/>
    </row>
    <row r="735" spans="1:26" x14ac:dyDescent="0.25">
      <c r="A735" s="175" t="s">
        <v>2146</v>
      </c>
      <c r="B735" s="184" t="s">
        <v>524</v>
      </c>
      <c r="C735" s="185" t="s">
        <v>525</v>
      </c>
      <c r="D735" s="185">
        <v>649</v>
      </c>
      <c r="E735" s="171">
        <v>7354524</v>
      </c>
      <c r="F735" s="216">
        <f t="shared" si="42"/>
        <v>11332.086286594762</v>
      </c>
      <c r="G735" s="224"/>
      <c r="H735" s="218" t="s">
        <v>7462</v>
      </c>
      <c r="I735" s="179" t="s">
        <v>7381</v>
      </c>
      <c r="J735" s="120" t="s">
        <v>7480</v>
      </c>
      <c r="K735" s="178">
        <v>649</v>
      </c>
      <c r="L735" s="178">
        <v>7354524</v>
      </c>
      <c r="M735" s="197">
        <f t="shared" si="44"/>
        <v>1</v>
      </c>
      <c r="O735" s="73">
        <v>649</v>
      </c>
      <c r="P735" s="73">
        <v>7354524</v>
      </c>
      <c r="Q735" s="73">
        <v>0</v>
      </c>
      <c r="R735" s="73">
        <v>0</v>
      </c>
      <c r="S735" s="73">
        <f t="shared" si="43"/>
        <v>0</v>
      </c>
      <c r="T735" s="73">
        <f t="shared" si="43"/>
        <v>0</v>
      </c>
      <c r="U735" s="167" t="s">
        <v>7481</v>
      </c>
      <c r="W735" s="21"/>
      <c r="X735" s="21"/>
      <c r="Y735" s="21"/>
    </row>
    <row r="736" spans="1:26" x14ac:dyDescent="0.25">
      <c r="A736" s="175" t="s">
        <v>2146</v>
      </c>
      <c r="B736" s="184" t="s">
        <v>654</v>
      </c>
      <c r="C736" s="185" t="s">
        <v>655</v>
      </c>
      <c r="D736" s="170">
        <v>230</v>
      </c>
      <c r="E736" s="171">
        <v>2574928</v>
      </c>
      <c r="F736" s="216">
        <f t="shared" si="42"/>
        <v>11195.339130434782</v>
      </c>
      <c r="G736" s="224"/>
      <c r="H736" s="218" t="s">
        <v>7462</v>
      </c>
      <c r="I736" s="179" t="s">
        <v>7381</v>
      </c>
      <c r="J736" s="120" t="s">
        <v>7480</v>
      </c>
      <c r="K736" s="73">
        <v>230</v>
      </c>
      <c r="L736" s="73">
        <v>2574928</v>
      </c>
      <c r="M736" s="180">
        <f t="shared" si="44"/>
        <v>1</v>
      </c>
      <c r="O736" s="73">
        <v>230</v>
      </c>
      <c r="P736" s="73">
        <v>2574928</v>
      </c>
      <c r="Q736" s="73">
        <v>0</v>
      </c>
      <c r="R736" s="73">
        <v>0</v>
      </c>
      <c r="S736" s="73">
        <f t="shared" si="43"/>
        <v>0</v>
      </c>
      <c r="T736" s="73">
        <f t="shared" si="43"/>
        <v>0</v>
      </c>
      <c r="U736" s="167" t="s">
        <v>7481</v>
      </c>
      <c r="W736" s="21"/>
      <c r="X736" s="21"/>
      <c r="Y736" s="21"/>
    </row>
    <row r="737" spans="1:26" x14ac:dyDescent="0.25">
      <c r="A737" s="175" t="s">
        <v>2146</v>
      </c>
      <c r="B737" s="184" t="s">
        <v>618</v>
      </c>
      <c r="C737" s="185" t="s">
        <v>619</v>
      </c>
      <c r="D737" s="170">
        <v>299</v>
      </c>
      <c r="E737" s="171">
        <v>3342934</v>
      </c>
      <c r="F737" s="216">
        <f t="shared" si="42"/>
        <v>11180.38127090301</v>
      </c>
      <c r="G737" s="224"/>
      <c r="H737" s="218" t="s">
        <v>7462</v>
      </c>
      <c r="I737" s="179" t="s">
        <v>7381</v>
      </c>
      <c r="J737" s="120" t="s">
        <v>7480</v>
      </c>
      <c r="K737" s="73">
        <v>299</v>
      </c>
      <c r="L737" s="73">
        <v>3342934</v>
      </c>
      <c r="M737" s="180">
        <f t="shared" si="44"/>
        <v>1</v>
      </c>
      <c r="O737" s="73">
        <v>299</v>
      </c>
      <c r="P737" s="73">
        <v>3342934</v>
      </c>
      <c r="Q737" s="73">
        <v>0</v>
      </c>
      <c r="R737" s="73">
        <v>0</v>
      </c>
      <c r="S737" s="73">
        <f t="shared" si="43"/>
        <v>0</v>
      </c>
      <c r="T737" s="73">
        <f t="shared" si="43"/>
        <v>0</v>
      </c>
      <c r="U737" s="167" t="s">
        <v>7481</v>
      </c>
      <c r="W737" s="21"/>
      <c r="X737" s="21"/>
      <c r="Y737" s="21"/>
    </row>
    <row r="738" spans="1:26" x14ac:dyDescent="0.25">
      <c r="A738" s="175" t="s">
        <v>2146</v>
      </c>
      <c r="B738" s="184" t="s">
        <v>620</v>
      </c>
      <c r="C738" s="185" t="s">
        <v>621</v>
      </c>
      <c r="D738" s="170">
        <v>299</v>
      </c>
      <c r="E738" s="171">
        <v>3342934</v>
      </c>
      <c r="F738" s="216">
        <f t="shared" si="42"/>
        <v>11180.38127090301</v>
      </c>
      <c r="G738" s="224"/>
      <c r="H738" s="218" t="s">
        <v>7462</v>
      </c>
      <c r="I738" s="179" t="s">
        <v>7381</v>
      </c>
      <c r="J738" s="120" t="s">
        <v>7480</v>
      </c>
      <c r="K738" s="73">
        <v>299</v>
      </c>
      <c r="L738" s="73">
        <v>3342934</v>
      </c>
      <c r="M738" s="180">
        <f t="shared" si="44"/>
        <v>1</v>
      </c>
      <c r="O738" s="73">
        <v>299</v>
      </c>
      <c r="P738" s="73">
        <v>3342934</v>
      </c>
      <c r="Q738" s="73">
        <v>0</v>
      </c>
      <c r="R738" s="73">
        <v>0</v>
      </c>
      <c r="S738" s="73">
        <f t="shared" si="43"/>
        <v>0</v>
      </c>
      <c r="T738" s="73">
        <f t="shared" si="43"/>
        <v>0</v>
      </c>
      <c r="U738" s="167" t="s">
        <v>7481</v>
      </c>
      <c r="W738" s="21"/>
      <c r="X738" s="21"/>
      <c r="Y738" s="21"/>
    </row>
    <row r="739" spans="1:26" x14ac:dyDescent="0.25">
      <c r="A739" s="175" t="s">
        <v>2146</v>
      </c>
      <c r="B739" s="184" t="s">
        <v>652</v>
      </c>
      <c r="C739" s="185" t="s">
        <v>653</v>
      </c>
      <c r="D739" s="170">
        <v>229</v>
      </c>
      <c r="E739" s="171">
        <v>2560307</v>
      </c>
      <c r="F739" s="216">
        <f t="shared" si="42"/>
        <v>11180.379912663755</v>
      </c>
      <c r="G739" s="224"/>
      <c r="H739" s="218" t="s">
        <v>7462</v>
      </c>
      <c r="I739" s="179" t="s">
        <v>7381</v>
      </c>
      <c r="J739" s="120" t="s">
        <v>7480</v>
      </c>
      <c r="K739" s="73">
        <v>229</v>
      </c>
      <c r="L739" s="73">
        <v>2560307</v>
      </c>
      <c r="M739" s="180">
        <f t="shared" si="44"/>
        <v>1</v>
      </c>
      <c r="O739" s="73">
        <v>229</v>
      </c>
      <c r="P739" s="73">
        <v>2560307</v>
      </c>
      <c r="Q739" s="73">
        <v>0</v>
      </c>
      <c r="R739" s="73">
        <v>0</v>
      </c>
      <c r="S739" s="73">
        <f t="shared" si="43"/>
        <v>0</v>
      </c>
      <c r="T739" s="73">
        <f t="shared" si="43"/>
        <v>0</v>
      </c>
      <c r="U739" s="167" t="s">
        <v>7481</v>
      </c>
      <c r="W739" s="21"/>
      <c r="X739" s="21"/>
      <c r="Y739" s="21"/>
    </row>
    <row r="740" spans="1:26" x14ac:dyDescent="0.25">
      <c r="A740" s="175" t="s">
        <v>2146</v>
      </c>
      <c r="B740" s="184" t="s">
        <v>606</v>
      </c>
      <c r="C740" s="185" t="s">
        <v>607</v>
      </c>
      <c r="D740" s="170">
        <v>298</v>
      </c>
      <c r="E740" s="171">
        <v>3327278</v>
      </c>
      <c r="F740" s="216">
        <f t="shared" si="42"/>
        <v>11165.362416107382</v>
      </c>
      <c r="G740" s="224"/>
      <c r="H740" s="218" t="s">
        <v>7462</v>
      </c>
      <c r="I740" s="179" t="s">
        <v>7381</v>
      </c>
      <c r="J740" s="120" t="s">
        <v>7480</v>
      </c>
      <c r="K740" s="73">
        <v>298</v>
      </c>
      <c r="L740" s="73">
        <v>3327278</v>
      </c>
      <c r="M740" s="180">
        <f t="shared" si="44"/>
        <v>1</v>
      </c>
      <c r="O740" s="73">
        <v>298</v>
      </c>
      <c r="P740" s="73">
        <v>3327278</v>
      </c>
      <c r="Q740" s="73">
        <v>0</v>
      </c>
      <c r="R740" s="73">
        <v>0</v>
      </c>
      <c r="S740" s="73">
        <f t="shared" si="43"/>
        <v>0</v>
      </c>
      <c r="T740" s="73">
        <f t="shared" si="43"/>
        <v>0</v>
      </c>
      <c r="U740" s="167" t="s">
        <v>7481</v>
      </c>
      <c r="W740" s="21"/>
      <c r="X740" s="21"/>
      <c r="Y740" s="21"/>
    </row>
    <row r="741" spans="1:26" x14ac:dyDescent="0.25">
      <c r="A741" s="175" t="s">
        <v>2146</v>
      </c>
      <c r="B741" s="184" t="s">
        <v>638</v>
      </c>
      <c r="C741" s="185" t="s">
        <v>639</v>
      </c>
      <c r="D741" s="170">
        <v>246</v>
      </c>
      <c r="E741" s="171">
        <v>2739246</v>
      </c>
      <c r="F741" s="216">
        <f t="shared" si="42"/>
        <v>11135.146341463415</v>
      </c>
      <c r="G741" s="224"/>
      <c r="H741" s="218" t="s">
        <v>7462</v>
      </c>
      <c r="I741" s="179" t="s">
        <v>7381</v>
      </c>
      <c r="J741" s="120" t="s">
        <v>7480</v>
      </c>
      <c r="K741" s="73">
        <v>246</v>
      </c>
      <c r="L741" s="73">
        <v>2739246</v>
      </c>
      <c r="M741" s="180">
        <f t="shared" si="44"/>
        <v>1</v>
      </c>
      <c r="O741" s="73">
        <v>246</v>
      </c>
      <c r="P741" s="73">
        <v>2739246</v>
      </c>
      <c r="Q741" s="73">
        <v>0</v>
      </c>
      <c r="R741" s="73">
        <v>0</v>
      </c>
      <c r="S741" s="73">
        <f t="shared" si="43"/>
        <v>0</v>
      </c>
      <c r="T741" s="73">
        <f t="shared" si="43"/>
        <v>0</v>
      </c>
      <c r="U741" s="167" t="s">
        <v>7481</v>
      </c>
      <c r="W741" s="21"/>
      <c r="X741" s="21"/>
      <c r="Y741" s="21"/>
    </row>
    <row r="742" spans="1:26" x14ac:dyDescent="0.25">
      <c r="A742" s="175" t="s">
        <v>2146</v>
      </c>
      <c r="B742" s="184" t="s">
        <v>1012</v>
      </c>
      <c r="C742" s="185" t="s">
        <v>1013</v>
      </c>
      <c r="D742" s="170">
        <v>923</v>
      </c>
      <c r="E742" s="171">
        <v>10157328</v>
      </c>
      <c r="F742" s="216">
        <f t="shared" si="42"/>
        <v>11004.689057421452</v>
      </c>
      <c r="G742" s="224"/>
      <c r="H742" s="218" t="s">
        <v>7462</v>
      </c>
      <c r="I742" s="120" t="s">
        <v>7379</v>
      </c>
      <c r="J742" s="120"/>
      <c r="K742" s="73">
        <v>0</v>
      </c>
      <c r="L742" s="73">
        <v>0</v>
      </c>
      <c r="M742" s="180">
        <f t="shared" si="44"/>
        <v>0</v>
      </c>
      <c r="O742" s="73">
        <v>923</v>
      </c>
      <c r="P742" s="73">
        <v>10157328</v>
      </c>
      <c r="Q742" s="73">
        <v>700</v>
      </c>
      <c r="R742" s="73">
        <v>7703282.340195016</v>
      </c>
      <c r="S742" s="73">
        <f t="shared" si="43"/>
        <v>223</v>
      </c>
      <c r="T742" s="73">
        <f t="shared" si="43"/>
        <v>2454045.659804984</v>
      </c>
      <c r="U742" s="167" t="s">
        <v>7467</v>
      </c>
      <c r="W742" s="21"/>
      <c r="X742" s="21"/>
      <c r="Y742" s="21"/>
      <c r="Z742" s="21">
        <f>+S742-V742</f>
        <v>223</v>
      </c>
    </row>
    <row r="743" spans="1:26" x14ac:dyDescent="0.25">
      <c r="A743" s="175" t="s">
        <v>2146</v>
      </c>
      <c r="B743" s="184" t="s">
        <v>628</v>
      </c>
      <c r="C743" s="185" t="s">
        <v>629</v>
      </c>
      <c r="D743" s="170">
        <v>277</v>
      </c>
      <c r="E743" s="171">
        <v>3001422</v>
      </c>
      <c r="F743" s="216">
        <f t="shared" si="42"/>
        <v>10835.458483754514</v>
      </c>
      <c r="G743" s="224"/>
      <c r="H743" s="218" t="s">
        <v>7462</v>
      </c>
      <c r="I743" s="179" t="s">
        <v>7381</v>
      </c>
      <c r="J743" s="120" t="s">
        <v>7480</v>
      </c>
      <c r="K743" s="73">
        <v>277</v>
      </c>
      <c r="L743" s="73">
        <v>3001422</v>
      </c>
      <c r="M743" s="180">
        <f t="shared" si="44"/>
        <v>1</v>
      </c>
      <c r="O743" s="73">
        <v>277</v>
      </c>
      <c r="P743" s="73">
        <v>3001422</v>
      </c>
      <c r="Q743" s="73">
        <v>0</v>
      </c>
      <c r="R743" s="73">
        <v>0</v>
      </c>
      <c r="S743" s="73">
        <f t="shared" si="43"/>
        <v>0</v>
      </c>
      <c r="T743" s="73">
        <f t="shared" si="43"/>
        <v>0</v>
      </c>
      <c r="U743" s="167" t="s">
        <v>7481</v>
      </c>
      <c r="W743" s="21"/>
      <c r="X743" s="21"/>
      <c r="Y743" s="21"/>
    </row>
    <row r="744" spans="1:26" x14ac:dyDescent="0.25">
      <c r="A744" s="175" t="s">
        <v>2146</v>
      </c>
      <c r="B744" s="184" t="s">
        <v>600</v>
      </c>
      <c r="C744" s="185" t="s">
        <v>601</v>
      </c>
      <c r="D744" s="170">
        <v>299</v>
      </c>
      <c r="E744" s="171">
        <v>3226545</v>
      </c>
      <c r="F744" s="216">
        <f t="shared" si="42"/>
        <v>10791.120401337792</v>
      </c>
      <c r="G744" s="224"/>
      <c r="H744" s="218" t="s">
        <v>7462</v>
      </c>
      <c r="I744" s="179" t="s">
        <v>7381</v>
      </c>
      <c r="J744" s="120" t="s">
        <v>7480</v>
      </c>
      <c r="K744" s="73">
        <v>299</v>
      </c>
      <c r="L744" s="73">
        <v>3226545</v>
      </c>
      <c r="M744" s="180">
        <f t="shared" si="44"/>
        <v>1</v>
      </c>
      <c r="O744" s="73">
        <v>299</v>
      </c>
      <c r="P744" s="73">
        <v>3226545</v>
      </c>
      <c r="Q744" s="73">
        <v>0</v>
      </c>
      <c r="R744" s="73">
        <v>0</v>
      </c>
      <c r="S744" s="73">
        <f t="shared" si="43"/>
        <v>0</v>
      </c>
      <c r="T744" s="73">
        <f t="shared" si="43"/>
        <v>0</v>
      </c>
      <c r="U744" s="167" t="s">
        <v>7481</v>
      </c>
      <c r="W744" s="21"/>
      <c r="X744" s="21"/>
      <c r="Y744" s="21"/>
    </row>
    <row r="745" spans="1:26" x14ac:dyDescent="0.25">
      <c r="A745" s="175" t="s">
        <v>2146</v>
      </c>
      <c r="B745" s="184" t="s">
        <v>532</v>
      </c>
      <c r="C745" s="185" t="s">
        <v>533</v>
      </c>
      <c r="D745" s="185">
        <v>1940</v>
      </c>
      <c r="E745" s="171">
        <v>20857999</v>
      </c>
      <c r="F745" s="216">
        <f t="shared" si="42"/>
        <v>10751.545876288659</v>
      </c>
      <c r="G745" s="224"/>
      <c r="H745" s="218" t="s">
        <v>7462</v>
      </c>
      <c r="I745" s="179" t="s">
        <v>7381</v>
      </c>
      <c r="J745" s="120" t="s">
        <v>7480</v>
      </c>
      <c r="K745" s="178">
        <v>1940</v>
      </c>
      <c r="L745" s="178">
        <v>20857999</v>
      </c>
      <c r="M745" s="197">
        <f t="shared" si="44"/>
        <v>1</v>
      </c>
      <c r="O745" s="73">
        <v>1940</v>
      </c>
      <c r="P745" s="73">
        <v>20857999</v>
      </c>
      <c r="Q745" s="73">
        <v>0</v>
      </c>
      <c r="R745" s="73">
        <v>0</v>
      </c>
      <c r="S745" s="73">
        <f t="shared" si="43"/>
        <v>0</v>
      </c>
      <c r="T745" s="73">
        <f t="shared" si="43"/>
        <v>0</v>
      </c>
      <c r="U745" s="167" t="s">
        <v>7481</v>
      </c>
      <c r="W745" s="21"/>
      <c r="X745" s="21"/>
      <c r="Y745" s="21"/>
    </row>
    <row r="746" spans="1:26" x14ac:dyDescent="0.25">
      <c r="A746" s="175" t="s">
        <v>2146</v>
      </c>
      <c r="B746" s="184" t="s">
        <v>8191</v>
      </c>
      <c r="C746" s="185" t="s">
        <v>8192</v>
      </c>
      <c r="D746" s="170">
        <v>274</v>
      </c>
      <c r="E746" s="171">
        <v>2902519</v>
      </c>
      <c r="F746" s="216">
        <f t="shared" si="42"/>
        <v>10593.135036496351</v>
      </c>
      <c r="G746" s="224"/>
      <c r="H746" s="218" t="s">
        <v>7462</v>
      </c>
      <c r="I746" s="120" t="s">
        <v>7379</v>
      </c>
      <c r="J746" s="120"/>
      <c r="K746" s="73">
        <v>0</v>
      </c>
      <c r="L746" s="73">
        <v>0</v>
      </c>
      <c r="M746" s="180">
        <f t="shared" si="44"/>
        <v>0</v>
      </c>
      <c r="O746" s="73">
        <v>274</v>
      </c>
      <c r="P746" s="73">
        <v>2902519</v>
      </c>
      <c r="Q746" s="73">
        <v>274</v>
      </c>
      <c r="R746" s="73">
        <v>2902519</v>
      </c>
      <c r="S746" s="73">
        <f t="shared" si="43"/>
        <v>0</v>
      </c>
      <c r="T746" s="73">
        <f t="shared" si="43"/>
        <v>0</v>
      </c>
      <c r="U746" s="167" t="s">
        <v>7467</v>
      </c>
      <c r="W746" s="21"/>
      <c r="X746" s="21"/>
      <c r="Y746" s="21"/>
    </row>
    <row r="747" spans="1:26" x14ac:dyDescent="0.25">
      <c r="A747" s="175" t="s">
        <v>2146</v>
      </c>
      <c r="B747" s="184" t="s">
        <v>8193</v>
      </c>
      <c r="C747" s="185" t="s">
        <v>8194</v>
      </c>
      <c r="D747" s="170">
        <v>190</v>
      </c>
      <c r="E747" s="171">
        <v>2006780</v>
      </c>
      <c r="F747" s="216">
        <f t="shared" si="42"/>
        <v>10562</v>
      </c>
      <c r="G747" s="224"/>
      <c r="H747" s="218" t="s">
        <v>7462</v>
      </c>
      <c r="I747" s="120" t="s">
        <v>7389</v>
      </c>
      <c r="J747" s="120"/>
      <c r="K747" s="73"/>
      <c r="L747" s="73"/>
      <c r="M747" s="180">
        <f t="shared" si="44"/>
        <v>0</v>
      </c>
      <c r="O747" s="73">
        <v>190</v>
      </c>
      <c r="P747" s="73">
        <v>2006780</v>
      </c>
      <c r="Q747" s="73">
        <v>190</v>
      </c>
      <c r="R747" s="73">
        <v>2006780</v>
      </c>
      <c r="S747" s="73">
        <f t="shared" si="43"/>
        <v>0</v>
      </c>
      <c r="T747" s="73">
        <f t="shared" si="43"/>
        <v>0</v>
      </c>
      <c r="U747" s="167" t="s">
        <v>7467</v>
      </c>
      <c r="W747" s="21"/>
      <c r="X747" s="21"/>
      <c r="Y747" s="21"/>
      <c r="Z747" s="21"/>
    </row>
    <row r="748" spans="1:26" x14ac:dyDescent="0.25">
      <c r="A748" s="175" t="s">
        <v>2146</v>
      </c>
      <c r="B748" s="184" t="s">
        <v>1174</v>
      </c>
      <c r="C748" s="185" t="s">
        <v>1175</v>
      </c>
      <c r="D748" s="170">
        <v>3300</v>
      </c>
      <c r="E748" s="171">
        <v>34702025</v>
      </c>
      <c r="F748" s="216">
        <f t="shared" si="42"/>
        <v>10515.765151515152</v>
      </c>
      <c r="G748" s="224"/>
      <c r="H748" s="218" t="s">
        <v>7462</v>
      </c>
      <c r="I748" s="120" t="s">
        <v>7379</v>
      </c>
      <c r="J748" s="120"/>
      <c r="K748" s="73">
        <v>0</v>
      </c>
      <c r="L748" s="73">
        <v>0</v>
      </c>
      <c r="M748" s="180">
        <f t="shared" si="44"/>
        <v>0</v>
      </c>
      <c r="O748" s="73">
        <v>3300</v>
      </c>
      <c r="P748" s="73">
        <v>34702025</v>
      </c>
      <c r="Q748" s="73">
        <v>3300</v>
      </c>
      <c r="R748" s="73">
        <v>34702025</v>
      </c>
      <c r="S748" s="73">
        <f t="shared" si="43"/>
        <v>0</v>
      </c>
      <c r="T748" s="73">
        <f t="shared" si="43"/>
        <v>0</v>
      </c>
      <c r="U748" s="167" t="s">
        <v>7467</v>
      </c>
      <c r="W748" s="21"/>
      <c r="X748" s="21"/>
      <c r="Y748" s="21"/>
    </row>
    <row r="749" spans="1:26" x14ac:dyDescent="0.25">
      <c r="A749" s="175" t="s">
        <v>2146</v>
      </c>
      <c r="B749" s="184" t="s">
        <v>376</v>
      </c>
      <c r="C749" s="185" t="s">
        <v>377</v>
      </c>
      <c r="D749" s="170">
        <v>127</v>
      </c>
      <c r="E749" s="171">
        <v>1323721</v>
      </c>
      <c r="F749" s="216">
        <f t="shared" si="42"/>
        <v>10423</v>
      </c>
      <c r="G749" s="224"/>
      <c r="H749" s="218" t="s">
        <v>7462</v>
      </c>
      <c r="I749" s="120" t="s">
        <v>7380</v>
      </c>
      <c r="J749" s="120" t="s">
        <v>7480</v>
      </c>
      <c r="K749" s="73">
        <v>127</v>
      </c>
      <c r="L749" s="73">
        <v>1323721</v>
      </c>
      <c r="M749" s="180">
        <f t="shared" si="44"/>
        <v>1</v>
      </c>
      <c r="O749" s="73">
        <v>127</v>
      </c>
      <c r="P749" s="73">
        <v>1323721</v>
      </c>
      <c r="Q749" s="73">
        <v>0</v>
      </c>
      <c r="R749" s="73">
        <v>0</v>
      </c>
      <c r="S749" s="73">
        <f t="shared" si="43"/>
        <v>0</v>
      </c>
      <c r="T749" s="73">
        <f t="shared" si="43"/>
        <v>0</v>
      </c>
      <c r="U749" s="167" t="s">
        <v>7481</v>
      </c>
      <c r="W749" s="21"/>
      <c r="X749" s="21"/>
      <c r="Y749" s="21"/>
    </row>
    <row r="750" spans="1:26" x14ac:dyDescent="0.25">
      <c r="A750" s="175" t="s">
        <v>2146</v>
      </c>
      <c r="B750" s="184" t="s">
        <v>378</v>
      </c>
      <c r="C750" s="185" t="s">
        <v>379</v>
      </c>
      <c r="D750" s="170">
        <v>45</v>
      </c>
      <c r="E750" s="171">
        <v>457245</v>
      </c>
      <c r="F750" s="216">
        <f t="shared" si="42"/>
        <v>10161</v>
      </c>
      <c r="G750" s="224"/>
      <c r="H750" s="218" t="s">
        <v>7462</v>
      </c>
      <c r="I750" s="120" t="s">
        <v>7380</v>
      </c>
      <c r="J750" s="120" t="s">
        <v>7480</v>
      </c>
      <c r="K750" s="73">
        <v>45</v>
      </c>
      <c r="L750" s="73">
        <v>457245</v>
      </c>
      <c r="M750" s="180">
        <f t="shared" si="44"/>
        <v>1</v>
      </c>
      <c r="O750" s="73">
        <v>45</v>
      </c>
      <c r="P750" s="73">
        <v>457245</v>
      </c>
      <c r="Q750" s="73">
        <v>0</v>
      </c>
      <c r="R750" s="73">
        <v>0</v>
      </c>
      <c r="S750" s="73">
        <f t="shared" si="43"/>
        <v>0</v>
      </c>
      <c r="T750" s="73">
        <f t="shared" si="43"/>
        <v>0</v>
      </c>
      <c r="U750" s="167" t="s">
        <v>7481</v>
      </c>
      <c r="W750" s="21"/>
      <c r="X750" s="21"/>
      <c r="Y750" s="21"/>
    </row>
    <row r="751" spans="1:26" x14ac:dyDescent="0.25">
      <c r="A751" s="175" t="s">
        <v>2146</v>
      </c>
      <c r="B751" s="184" t="s">
        <v>680</v>
      </c>
      <c r="C751" s="185" t="s">
        <v>681</v>
      </c>
      <c r="D751" s="170">
        <v>63500</v>
      </c>
      <c r="E751" s="171">
        <v>637334428</v>
      </c>
      <c r="F751" s="216">
        <f t="shared" si="42"/>
        <v>10036.762645669291</v>
      </c>
      <c r="G751" s="224"/>
      <c r="H751" s="218" t="s">
        <v>7462</v>
      </c>
      <c r="I751" s="120" t="s">
        <v>7379</v>
      </c>
      <c r="J751" s="120"/>
      <c r="K751" s="73">
        <v>0</v>
      </c>
      <c r="L751" s="73">
        <v>0</v>
      </c>
      <c r="M751" s="180">
        <f t="shared" si="44"/>
        <v>0</v>
      </c>
      <c r="O751" s="73">
        <v>63500</v>
      </c>
      <c r="P751" s="73">
        <v>637334428</v>
      </c>
      <c r="Q751" s="73">
        <v>63500</v>
      </c>
      <c r="R751" s="73">
        <v>637334428</v>
      </c>
      <c r="S751" s="73">
        <f t="shared" si="43"/>
        <v>0</v>
      </c>
      <c r="T751" s="73">
        <f t="shared" si="43"/>
        <v>0</v>
      </c>
      <c r="U751" s="167" t="s">
        <v>7467</v>
      </c>
      <c r="W751" s="21"/>
      <c r="X751" s="21"/>
      <c r="Y751" s="21"/>
      <c r="Z751" s="21"/>
    </row>
    <row r="752" spans="1:26" x14ac:dyDescent="0.25">
      <c r="A752" s="175" t="s">
        <v>2146</v>
      </c>
      <c r="B752" s="184" t="s">
        <v>436</v>
      </c>
      <c r="C752" s="185" t="s">
        <v>437</v>
      </c>
      <c r="D752" s="170">
        <v>50</v>
      </c>
      <c r="E752" s="171">
        <v>500000</v>
      </c>
      <c r="F752" s="216">
        <f t="shared" si="42"/>
        <v>10000</v>
      </c>
      <c r="G752" s="224"/>
      <c r="H752" s="218" t="s">
        <v>7462</v>
      </c>
      <c r="I752" s="120" t="s">
        <v>7380</v>
      </c>
      <c r="J752" s="120" t="s">
        <v>7480</v>
      </c>
      <c r="K752" s="73">
        <v>50</v>
      </c>
      <c r="L752" s="73">
        <v>500000</v>
      </c>
      <c r="M752" s="180">
        <f t="shared" si="44"/>
        <v>1</v>
      </c>
      <c r="O752" s="73">
        <v>50</v>
      </c>
      <c r="P752" s="73">
        <v>500000</v>
      </c>
      <c r="Q752" s="73">
        <v>0</v>
      </c>
      <c r="R752" s="73">
        <v>0</v>
      </c>
      <c r="S752" s="73">
        <f t="shared" si="43"/>
        <v>0</v>
      </c>
      <c r="T752" s="73">
        <f t="shared" si="43"/>
        <v>0</v>
      </c>
      <c r="U752" s="167" t="s">
        <v>7481</v>
      </c>
      <c r="W752" s="21"/>
      <c r="X752" s="21"/>
      <c r="Y752" s="21"/>
    </row>
    <row r="753" spans="1:26" x14ac:dyDescent="0.25">
      <c r="A753" s="175" t="s">
        <v>2146</v>
      </c>
      <c r="B753" s="184" t="s">
        <v>438</v>
      </c>
      <c r="C753" s="185" t="s">
        <v>439</v>
      </c>
      <c r="D753" s="170">
        <v>70</v>
      </c>
      <c r="E753" s="171">
        <v>700000</v>
      </c>
      <c r="F753" s="216">
        <f t="shared" si="42"/>
        <v>10000</v>
      </c>
      <c r="G753" s="224"/>
      <c r="H753" s="218" t="s">
        <v>7462</v>
      </c>
      <c r="I753" s="120" t="s">
        <v>7380</v>
      </c>
      <c r="J753" s="120" t="s">
        <v>7480</v>
      </c>
      <c r="K753" s="73">
        <v>70</v>
      </c>
      <c r="L753" s="73">
        <v>700000</v>
      </c>
      <c r="M753" s="180">
        <f t="shared" si="44"/>
        <v>1</v>
      </c>
      <c r="O753" s="73">
        <v>70</v>
      </c>
      <c r="P753" s="73">
        <v>700000</v>
      </c>
      <c r="Q753" s="73">
        <v>0</v>
      </c>
      <c r="R753" s="73">
        <v>0</v>
      </c>
      <c r="S753" s="73">
        <f t="shared" si="43"/>
        <v>0</v>
      </c>
      <c r="T753" s="73">
        <f t="shared" si="43"/>
        <v>0</v>
      </c>
      <c r="U753" s="167" t="s">
        <v>7481</v>
      </c>
      <c r="W753" s="21"/>
      <c r="X753" s="21"/>
      <c r="Y753" s="21"/>
    </row>
    <row r="754" spans="1:26" x14ac:dyDescent="0.25">
      <c r="A754" s="175" t="s">
        <v>2146</v>
      </c>
      <c r="B754" s="184" t="s">
        <v>928</v>
      </c>
      <c r="C754" s="185" t="s">
        <v>929</v>
      </c>
      <c r="D754" s="170">
        <v>4094</v>
      </c>
      <c r="E754" s="171">
        <v>40878590</v>
      </c>
      <c r="F754" s="216">
        <f t="shared" si="42"/>
        <v>9985</v>
      </c>
      <c r="G754" s="224"/>
      <c r="H754" s="218" t="s">
        <v>7462</v>
      </c>
      <c r="I754" s="120" t="s">
        <v>7379</v>
      </c>
      <c r="J754" s="120"/>
      <c r="K754" s="73">
        <v>0</v>
      </c>
      <c r="L754" s="73">
        <v>0</v>
      </c>
      <c r="M754" s="180">
        <f t="shared" si="44"/>
        <v>0</v>
      </c>
      <c r="O754" s="73">
        <v>4094</v>
      </c>
      <c r="P754" s="73">
        <v>40878590</v>
      </c>
      <c r="Q754" s="73">
        <v>4094</v>
      </c>
      <c r="R754" s="73">
        <v>40878590</v>
      </c>
      <c r="S754" s="73">
        <f t="shared" si="43"/>
        <v>0</v>
      </c>
      <c r="T754" s="73">
        <f t="shared" si="43"/>
        <v>0</v>
      </c>
      <c r="U754" s="167" t="s">
        <v>7467</v>
      </c>
      <c r="W754" s="21"/>
      <c r="X754" s="21"/>
      <c r="Y754" s="21"/>
      <c r="Z754" s="21"/>
    </row>
    <row r="755" spans="1:26" x14ac:dyDescent="0.25">
      <c r="A755" s="175" t="s">
        <v>2146</v>
      </c>
      <c r="B755" s="184" t="s">
        <v>970</v>
      </c>
      <c r="C755" s="185" t="s">
        <v>971</v>
      </c>
      <c r="D755" s="170">
        <v>62</v>
      </c>
      <c r="E755" s="171">
        <v>611010</v>
      </c>
      <c r="F755" s="216">
        <f t="shared" si="42"/>
        <v>9855</v>
      </c>
      <c r="G755" s="224"/>
      <c r="H755" s="218" t="s">
        <v>7462</v>
      </c>
      <c r="I755" s="120" t="s">
        <v>7380</v>
      </c>
      <c r="J755" s="120"/>
      <c r="K755" s="73">
        <v>62</v>
      </c>
      <c r="L755" s="73">
        <v>611010</v>
      </c>
      <c r="M755" s="180">
        <f t="shared" si="44"/>
        <v>1</v>
      </c>
      <c r="O755" s="73">
        <v>62</v>
      </c>
      <c r="P755" s="73">
        <v>611010</v>
      </c>
      <c r="Q755" s="73">
        <v>0</v>
      </c>
      <c r="R755" s="73">
        <v>0</v>
      </c>
      <c r="S755" s="73">
        <f t="shared" si="43"/>
        <v>0</v>
      </c>
      <c r="T755" s="73">
        <f t="shared" si="43"/>
        <v>0</v>
      </c>
      <c r="U755" s="167" t="s">
        <v>7481</v>
      </c>
      <c r="W755" s="21"/>
      <c r="X755" s="21"/>
      <c r="Y755" s="21"/>
    </row>
    <row r="756" spans="1:26" x14ac:dyDescent="0.25">
      <c r="A756" s="175" t="s">
        <v>2146</v>
      </c>
      <c r="B756" s="184" t="s">
        <v>8195</v>
      </c>
      <c r="C756" s="185" t="s">
        <v>8196</v>
      </c>
      <c r="D756" s="170">
        <v>760</v>
      </c>
      <c r="E756" s="171">
        <v>7427049</v>
      </c>
      <c r="F756" s="216">
        <f t="shared" si="42"/>
        <v>9772.4328947368413</v>
      </c>
      <c r="G756" s="224"/>
      <c r="H756" s="218" t="s">
        <v>7462</v>
      </c>
      <c r="I756" s="120" t="s">
        <v>7389</v>
      </c>
      <c r="J756" s="120"/>
      <c r="K756" s="73"/>
      <c r="L756" s="73"/>
      <c r="M756" s="180">
        <f t="shared" si="44"/>
        <v>0</v>
      </c>
      <c r="O756" s="73">
        <v>760</v>
      </c>
      <c r="P756" s="73">
        <v>7427048.9999999991</v>
      </c>
      <c r="Q756" s="73">
        <v>760</v>
      </c>
      <c r="R756" s="73">
        <v>7427048.9999999991</v>
      </c>
      <c r="S756" s="73">
        <f t="shared" si="43"/>
        <v>0</v>
      </c>
      <c r="T756" s="73">
        <f t="shared" si="43"/>
        <v>0</v>
      </c>
      <c r="U756" s="167" t="s">
        <v>7467</v>
      </c>
      <c r="W756" s="21"/>
      <c r="X756" s="21"/>
      <c r="Y756" s="21"/>
      <c r="Z756" s="21"/>
    </row>
    <row r="757" spans="1:26" x14ac:dyDescent="0.25">
      <c r="A757" s="175" t="s">
        <v>2146</v>
      </c>
      <c r="B757" s="184" t="s">
        <v>8197</v>
      </c>
      <c r="C757" s="185" t="s">
        <v>8198</v>
      </c>
      <c r="D757" s="170">
        <v>8</v>
      </c>
      <c r="E757" s="171">
        <v>77797</v>
      </c>
      <c r="F757" s="216">
        <f t="shared" si="42"/>
        <v>9724.625</v>
      </c>
      <c r="G757" s="224"/>
      <c r="H757" s="218" t="s">
        <v>7462</v>
      </c>
      <c r="I757" s="120" t="s">
        <v>7389</v>
      </c>
      <c r="J757" s="120"/>
      <c r="K757" s="73"/>
      <c r="L757" s="73"/>
      <c r="M757" s="180">
        <f t="shared" si="44"/>
        <v>0</v>
      </c>
      <c r="O757" s="73">
        <v>8</v>
      </c>
      <c r="P757" s="73">
        <v>77797</v>
      </c>
      <c r="Q757" s="73">
        <v>8</v>
      </c>
      <c r="R757" s="73">
        <v>77797</v>
      </c>
      <c r="S757" s="73">
        <f t="shared" si="43"/>
        <v>0</v>
      </c>
      <c r="T757" s="73">
        <f t="shared" si="43"/>
        <v>0</v>
      </c>
      <c r="U757" s="167" t="s">
        <v>7467</v>
      </c>
      <c r="W757" s="21"/>
      <c r="X757" s="21"/>
      <c r="Y757" s="21"/>
    </row>
    <row r="758" spans="1:26" x14ac:dyDescent="0.25">
      <c r="A758" s="175" t="s">
        <v>2146</v>
      </c>
      <c r="B758" s="184" t="s">
        <v>8199</v>
      </c>
      <c r="C758" s="185" t="s">
        <v>8200</v>
      </c>
      <c r="D758" s="170">
        <v>19</v>
      </c>
      <c r="E758" s="171">
        <v>184495</v>
      </c>
      <c r="F758" s="216">
        <f t="shared" si="42"/>
        <v>9710.2631578947367</v>
      </c>
      <c r="G758" s="224"/>
      <c r="H758" s="218" t="s">
        <v>7462</v>
      </c>
      <c r="I758" s="120" t="s">
        <v>7389</v>
      </c>
      <c r="J758" s="120"/>
      <c r="K758" s="73"/>
      <c r="L758" s="73"/>
      <c r="M758" s="180">
        <f t="shared" si="44"/>
        <v>0</v>
      </c>
      <c r="O758" s="73">
        <v>19</v>
      </c>
      <c r="P758" s="73">
        <v>184495</v>
      </c>
      <c r="Q758" s="73">
        <v>19</v>
      </c>
      <c r="R758" s="73">
        <v>184495</v>
      </c>
      <c r="S758" s="73">
        <f t="shared" si="43"/>
        <v>0</v>
      </c>
      <c r="T758" s="73">
        <f t="shared" si="43"/>
        <v>0</v>
      </c>
      <c r="U758" s="167" t="s">
        <v>7467</v>
      </c>
      <c r="W758" s="21"/>
      <c r="X758" s="21"/>
      <c r="Y758" s="21"/>
      <c r="Z758" s="21"/>
    </row>
    <row r="759" spans="1:26" x14ac:dyDescent="0.25">
      <c r="A759" s="175" t="s">
        <v>2146</v>
      </c>
      <c r="B759" s="184" t="s">
        <v>298</v>
      </c>
      <c r="C759" s="185" t="s">
        <v>299</v>
      </c>
      <c r="D759" s="170">
        <v>470</v>
      </c>
      <c r="E759" s="171">
        <v>4556716</v>
      </c>
      <c r="F759" s="216">
        <f t="shared" si="42"/>
        <v>9695.1404255319158</v>
      </c>
      <c r="G759" s="224"/>
      <c r="H759" s="218" t="s">
        <v>7462</v>
      </c>
      <c r="I759" s="179" t="s">
        <v>7381</v>
      </c>
      <c r="J759" s="120" t="s">
        <v>7480</v>
      </c>
      <c r="K759" s="73">
        <v>470</v>
      </c>
      <c r="L759" s="73">
        <v>4556716</v>
      </c>
      <c r="M759" s="180">
        <f t="shared" si="44"/>
        <v>1</v>
      </c>
      <c r="O759" s="73">
        <v>470</v>
      </c>
      <c r="P759" s="73">
        <v>4556716</v>
      </c>
      <c r="Q759" s="73">
        <v>0</v>
      </c>
      <c r="R759" s="73">
        <v>0</v>
      </c>
      <c r="S759" s="73">
        <f t="shared" si="43"/>
        <v>0</v>
      </c>
      <c r="T759" s="73">
        <f t="shared" si="43"/>
        <v>0</v>
      </c>
      <c r="U759" s="167" t="s">
        <v>7481</v>
      </c>
      <c r="W759" s="21"/>
      <c r="X759" s="21"/>
      <c r="Y759" s="21"/>
    </row>
    <row r="760" spans="1:26" x14ac:dyDescent="0.25">
      <c r="A760" s="175" t="s">
        <v>2146</v>
      </c>
      <c r="B760" s="184" t="s">
        <v>8201</v>
      </c>
      <c r="C760" s="185" t="s">
        <v>8202</v>
      </c>
      <c r="D760" s="170">
        <v>1040</v>
      </c>
      <c r="E760" s="171">
        <v>9880000</v>
      </c>
      <c r="F760" s="216">
        <f t="shared" si="42"/>
        <v>9500</v>
      </c>
      <c r="G760" s="224"/>
      <c r="H760" s="218" t="s">
        <v>7462</v>
      </c>
      <c r="I760" s="120" t="s">
        <v>7380</v>
      </c>
      <c r="J760" s="120" t="s">
        <v>7480</v>
      </c>
      <c r="K760" s="73">
        <v>1040</v>
      </c>
      <c r="L760" s="73">
        <v>9880000</v>
      </c>
      <c r="M760" s="180">
        <f t="shared" si="44"/>
        <v>1</v>
      </c>
      <c r="O760" s="73">
        <v>1040</v>
      </c>
      <c r="P760" s="73">
        <v>9880000</v>
      </c>
      <c r="Q760" s="73">
        <v>0</v>
      </c>
      <c r="R760" s="73">
        <v>0</v>
      </c>
      <c r="S760" s="73">
        <f t="shared" si="43"/>
        <v>0</v>
      </c>
      <c r="T760" s="73">
        <f t="shared" si="43"/>
        <v>0</v>
      </c>
      <c r="U760" s="167" t="s">
        <v>7481</v>
      </c>
      <c r="W760" s="21"/>
      <c r="X760" s="21"/>
      <c r="Y760" s="21"/>
    </row>
    <row r="761" spans="1:26" x14ac:dyDescent="0.25">
      <c r="A761" s="175" t="s">
        <v>2146</v>
      </c>
      <c r="B761" s="184" t="s">
        <v>8203</v>
      </c>
      <c r="C761" s="185" t="s">
        <v>8204</v>
      </c>
      <c r="D761" s="170">
        <v>267</v>
      </c>
      <c r="E761" s="171">
        <v>2458742</v>
      </c>
      <c r="F761" s="216">
        <f t="shared" si="42"/>
        <v>9208.7715355805249</v>
      </c>
      <c r="G761" s="224"/>
      <c r="H761" s="218" t="s">
        <v>7462</v>
      </c>
      <c r="I761" s="120" t="s">
        <v>7379</v>
      </c>
      <c r="J761" s="120"/>
      <c r="K761" s="73">
        <v>0</v>
      </c>
      <c r="L761" s="73">
        <v>0</v>
      </c>
      <c r="M761" s="180">
        <f t="shared" si="44"/>
        <v>0</v>
      </c>
      <c r="O761" s="73">
        <v>267</v>
      </c>
      <c r="P761" s="73">
        <v>2458742</v>
      </c>
      <c r="Q761" s="73">
        <v>267</v>
      </c>
      <c r="R761" s="73">
        <v>2458742</v>
      </c>
      <c r="S761" s="73">
        <f t="shared" si="43"/>
        <v>0</v>
      </c>
      <c r="T761" s="73">
        <f t="shared" si="43"/>
        <v>0</v>
      </c>
      <c r="U761" s="167" t="s">
        <v>7467</v>
      </c>
      <c r="W761" s="21"/>
      <c r="X761" s="21"/>
      <c r="Y761" s="21"/>
    </row>
    <row r="762" spans="1:26" x14ac:dyDescent="0.25">
      <c r="A762" s="175" t="s">
        <v>2146</v>
      </c>
      <c r="B762" s="184" t="s">
        <v>1316</v>
      </c>
      <c r="C762" s="185" t="s">
        <v>1317</v>
      </c>
      <c r="D762" s="194">
        <v>492</v>
      </c>
      <c r="E762" s="171">
        <v>4256479</v>
      </c>
      <c r="F762" s="216">
        <f t="shared" si="42"/>
        <v>8651.3800813008129</v>
      </c>
      <c r="G762" s="224"/>
      <c r="H762" s="218" t="s">
        <v>7462</v>
      </c>
      <c r="I762" s="120" t="s">
        <v>7379</v>
      </c>
      <c r="J762" s="195"/>
      <c r="K762" s="196"/>
      <c r="L762" s="196"/>
      <c r="M762" s="180">
        <f t="shared" si="44"/>
        <v>0</v>
      </c>
      <c r="O762" s="73">
        <v>492</v>
      </c>
      <c r="P762" s="73">
        <v>4256479</v>
      </c>
      <c r="Q762" s="73">
        <v>52</v>
      </c>
      <c r="R762" s="73">
        <v>449871.76422764227</v>
      </c>
      <c r="S762" s="73">
        <f t="shared" si="43"/>
        <v>440</v>
      </c>
      <c r="T762" s="73">
        <f t="shared" si="43"/>
        <v>3806607.2357723578</v>
      </c>
      <c r="U762" s="167" t="s">
        <v>7467</v>
      </c>
      <c r="W762" s="21"/>
      <c r="X762" s="21"/>
      <c r="Y762" s="21"/>
      <c r="Z762" s="21">
        <f>+S762-V762</f>
        <v>440</v>
      </c>
    </row>
    <row r="763" spans="1:26" x14ac:dyDescent="0.25">
      <c r="A763" s="175" t="s">
        <v>2146</v>
      </c>
      <c r="B763" s="184" t="s">
        <v>8205</v>
      </c>
      <c r="C763" s="185" t="s">
        <v>8206</v>
      </c>
      <c r="D763" s="170">
        <v>5655</v>
      </c>
      <c r="E763" s="171">
        <v>48519900</v>
      </c>
      <c r="F763" s="216">
        <f t="shared" si="42"/>
        <v>8580</v>
      </c>
      <c r="G763" s="224"/>
      <c r="H763" s="218" t="s">
        <v>7462</v>
      </c>
      <c r="I763" s="120" t="s">
        <v>7379</v>
      </c>
      <c r="J763" s="120"/>
      <c r="K763" s="73">
        <v>0</v>
      </c>
      <c r="L763" s="73">
        <v>0</v>
      </c>
      <c r="M763" s="180">
        <f t="shared" si="44"/>
        <v>0</v>
      </c>
      <c r="O763" s="73">
        <v>5655</v>
      </c>
      <c r="P763" s="73">
        <v>48519900</v>
      </c>
      <c r="Q763" s="73">
        <v>5655</v>
      </c>
      <c r="R763" s="73">
        <v>48519900</v>
      </c>
      <c r="S763" s="73">
        <f t="shared" si="43"/>
        <v>0</v>
      </c>
      <c r="T763" s="73">
        <f t="shared" si="43"/>
        <v>0</v>
      </c>
      <c r="U763" s="167" t="s">
        <v>7467</v>
      </c>
      <c r="W763" s="21"/>
      <c r="X763" s="21"/>
      <c r="Y763" s="21"/>
      <c r="Z763" s="21"/>
    </row>
    <row r="764" spans="1:26" x14ac:dyDescent="0.25">
      <c r="A764" s="175" t="s">
        <v>2146</v>
      </c>
      <c r="B764" s="184" t="s">
        <v>8207</v>
      </c>
      <c r="C764" s="185" t="s">
        <v>8208</v>
      </c>
      <c r="D764" s="170">
        <v>14356</v>
      </c>
      <c r="E764" s="171">
        <v>122030031</v>
      </c>
      <c r="F764" s="216">
        <f t="shared" si="42"/>
        <v>8500.2807885204784</v>
      </c>
      <c r="G764" s="224"/>
      <c r="H764" s="218" t="s">
        <v>7462</v>
      </c>
      <c r="I764" s="120" t="s">
        <v>7379</v>
      </c>
      <c r="J764" s="120"/>
      <c r="K764" s="73">
        <v>0</v>
      </c>
      <c r="L764" s="73">
        <v>0</v>
      </c>
      <c r="M764" s="180">
        <f t="shared" si="44"/>
        <v>0</v>
      </c>
      <c r="O764" s="73">
        <v>14356</v>
      </c>
      <c r="P764" s="73">
        <v>122030030.99999999</v>
      </c>
      <c r="Q764" s="73">
        <v>14356</v>
      </c>
      <c r="R764" s="73">
        <v>122030030.99999999</v>
      </c>
      <c r="S764" s="73">
        <f t="shared" si="43"/>
        <v>0</v>
      </c>
      <c r="T764" s="73">
        <f t="shared" si="43"/>
        <v>0</v>
      </c>
      <c r="U764" s="167" t="s">
        <v>7467</v>
      </c>
      <c r="W764" s="21"/>
      <c r="X764" s="21"/>
      <c r="Y764" s="21"/>
    </row>
    <row r="765" spans="1:26" x14ac:dyDescent="0.25">
      <c r="A765" s="175" t="s">
        <v>2146</v>
      </c>
      <c r="B765" s="184" t="s">
        <v>352</v>
      </c>
      <c r="C765" s="185" t="s">
        <v>353</v>
      </c>
      <c r="D765" s="185">
        <v>1142</v>
      </c>
      <c r="E765" s="171">
        <v>9707000</v>
      </c>
      <c r="F765" s="216">
        <f t="shared" si="42"/>
        <v>8500</v>
      </c>
      <c r="G765" s="224"/>
      <c r="H765" s="218" t="s">
        <v>7538</v>
      </c>
      <c r="I765" s="120" t="s">
        <v>7388</v>
      </c>
      <c r="J765" s="120" t="s">
        <v>7480</v>
      </c>
      <c r="K765" s="178">
        <f>D765</f>
        <v>1142</v>
      </c>
      <c r="L765" s="178">
        <f>E765</f>
        <v>9707000</v>
      </c>
      <c r="M765" s="197">
        <f t="shared" si="44"/>
        <v>1</v>
      </c>
      <c r="O765" s="73">
        <v>1142</v>
      </c>
      <c r="P765" s="73">
        <v>9707000</v>
      </c>
      <c r="Q765" s="73">
        <v>0</v>
      </c>
      <c r="R765" s="73">
        <v>0</v>
      </c>
      <c r="S765" s="73">
        <f t="shared" si="43"/>
        <v>0</v>
      </c>
      <c r="T765" s="73">
        <f t="shared" si="43"/>
        <v>0</v>
      </c>
      <c r="U765" s="167" t="s">
        <v>7481</v>
      </c>
      <c r="W765" s="21"/>
      <c r="X765" s="21"/>
      <c r="Y765" s="21"/>
    </row>
    <row r="766" spans="1:26" x14ac:dyDescent="0.25">
      <c r="A766" s="175" t="s">
        <v>2146</v>
      </c>
      <c r="B766" s="184" t="s">
        <v>8209</v>
      </c>
      <c r="C766" s="185" t="s">
        <v>8210</v>
      </c>
      <c r="D766" s="170">
        <v>875</v>
      </c>
      <c r="E766" s="171">
        <v>7437500</v>
      </c>
      <c r="F766" s="216">
        <f t="shared" si="42"/>
        <v>8500</v>
      </c>
      <c r="G766" s="224"/>
      <c r="H766" s="218" t="s">
        <v>7462</v>
      </c>
      <c r="I766" s="120" t="s">
        <v>7379</v>
      </c>
      <c r="J766" s="120"/>
      <c r="K766" s="73">
        <v>0</v>
      </c>
      <c r="L766" s="73">
        <v>0</v>
      </c>
      <c r="M766" s="180">
        <f t="shared" si="44"/>
        <v>0</v>
      </c>
      <c r="O766" s="73">
        <v>875</v>
      </c>
      <c r="P766" s="73">
        <v>7437500</v>
      </c>
      <c r="Q766" s="73">
        <v>875</v>
      </c>
      <c r="R766" s="73">
        <v>7437500</v>
      </c>
      <c r="S766" s="73">
        <f t="shared" si="43"/>
        <v>0</v>
      </c>
      <c r="T766" s="73">
        <f t="shared" si="43"/>
        <v>0</v>
      </c>
      <c r="U766" s="167" t="s">
        <v>7467</v>
      </c>
      <c r="W766" s="21"/>
      <c r="X766" s="21"/>
      <c r="Y766" s="21"/>
      <c r="Z766" s="21"/>
    </row>
    <row r="767" spans="1:26" x14ac:dyDescent="0.25">
      <c r="A767" s="175" t="s">
        <v>2146</v>
      </c>
      <c r="B767" s="184" t="s">
        <v>8211</v>
      </c>
      <c r="C767" s="185" t="s">
        <v>8212</v>
      </c>
      <c r="D767" s="170">
        <v>1000</v>
      </c>
      <c r="E767" s="171">
        <v>8500000</v>
      </c>
      <c r="F767" s="216">
        <f t="shared" si="42"/>
        <v>8500</v>
      </c>
      <c r="G767" s="224"/>
      <c r="H767" s="218" t="s">
        <v>7462</v>
      </c>
      <c r="I767" s="120" t="s">
        <v>7379</v>
      </c>
      <c r="J767" s="120"/>
      <c r="K767" s="73">
        <v>0</v>
      </c>
      <c r="L767" s="73">
        <v>0</v>
      </c>
      <c r="M767" s="180">
        <f t="shared" si="44"/>
        <v>0</v>
      </c>
      <c r="O767" s="73">
        <v>1000</v>
      </c>
      <c r="P767" s="73">
        <v>8500000</v>
      </c>
      <c r="Q767" s="73">
        <v>1000</v>
      </c>
      <c r="R767" s="73">
        <v>8500000</v>
      </c>
      <c r="S767" s="73">
        <f t="shared" si="43"/>
        <v>0</v>
      </c>
      <c r="T767" s="73">
        <f t="shared" si="43"/>
        <v>0</v>
      </c>
      <c r="U767" s="167" t="s">
        <v>7467</v>
      </c>
      <c r="W767" s="21"/>
      <c r="X767" s="21"/>
      <c r="Y767" s="21"/>
      <c r="Z767" s="21"/>
    </row>
    <row r="768" spans="1:26" x14ac:dyDescent="0.25">
      <c r="A768" s="175" t="s">
        <v>2146</v>
      </c>
      <c r="B768" s="184" t="s">
        <v>8213</v>
      </c>
      <c r="C768" s="185" t="s">
        <v>8214</v>
      </c>
      <c r="D768" s="170">
        <v>6</v>
      </c>
      <c r="E768" s="171">
        <v>50543</v>
      </c>
      <c r="F768" s="216">
        <f t="shared" si="42"/>
        <v>8423.8333333333339</v>
      </c>
      <c r="G768" s="224"/>
      <c r="H768" s="218" t="s">
        <v>7462</v>
      </c>
      <c r="I768" s="120" t="s">
        <v>7389</v>
      </c>
      <c r="J768" s="120"/>
      <c r="K768" s="73"/>
      <c r="L768" s="73"/>
      <c r="M768" s="180">
        <f t="shared" si="44"/>
        <v>0</v>
      </c>
      <c r="O768" s="73">
        <v>6</v>
      </c>
      <c r="P768" s="73">
        <v>50543</v>
      </c>
      <c r="Q768" s="73">
        <v>6</v>
      </c>
      <c r="R768" s="73">
        <v>50543</v>
      </c>
      <c r="S768" s="73">
        <f t="shared" si="43"/>
        <v>0</v>
      </c>
      <c r="T768" s="73">
        <f t="shared" si="43"/>
        <v>0</v>
      </c>
      <c r="U768" s="167" t="s">
        <v>7467</v>
      </c>
      <c r="W768" s="21"/>
      <c r="X768" s="21"/>
      <c r="Y768" s="21"/>
    </row>
    <row r="769" spans="1:26" x14ac:dyDescent="0.25">
      <c r="A769" s="175" t="s">
        <v>2146</v>
      </c>
      <c r="B769" s="184" t="s">
        <v>312</v>
      </c>
      <c r="C769" s="185" t="s">
        <v>313</v>
      </c>
      <c r="D769" s="170">
        <v>460</v>
      </c>
      <c r="E769" s="171">
        <v>3872050</v>
      </c>
      <c r="F769" s="216">
        <f t="shared" si="42"/>
        <v>8417.5</v>
      </c>
      <c r="G769" s="224"/>
      <c r="H769" s="218" t="s">
        <v>7462</v>
      </c>
      <c r="I769" s="179" t="s">
        <v>7381</v>
      </c>
      <c r="J769" s="120" t="s">
        <v>7480</v>
      </c>
      <c r="K769" s="73">
        <v>460</v>
      </c>
      <c r="L769" s="73">
        <v>3872050</v>
      </c>
      <c r="M769" s="180">
        <f t="shared" si="44"/>
        <v>1</v>
      </c>
      <c r="O769" s="73">
        <v>460</v>
      </c>
      <c r="P769" s="73">
        <v>3872050</v>
      </c>
      <c r="Q769" s="73">
        <v>0</v>
      </c>
      <c r="R769" s="73">
        <v>0</v>
      </c>
      <c r="S769" s="73">
        <f t="shared" si="43"/>
        <v>0</v>
      </c>
      <c r="T769" s="73">
        <f t="shared" si="43"/>
        <v>0</v>
      </c>
      <c r="U769" s="167" t="s">
        <v>7481</v>
      </c>
      <c r="W769" s="21"/>
      <c r="X769" s="21"/>
      <c r="Y769" s="21"/>
    </row>
    <row r="770" spans="1:26" x14ac:dyDescent="0.25">
      <c r="A770" s="175" t="s">
        <v>2146</v>
      </c>
      <c r="B770" s="184" t="s">
        <v>8215</v>
      </c>
      <c r="C770" s="185" t="s">
        <v>8216</v>
      </c>
      <c r="D770" s="194">
        <v>30</v>
      </c>
      <c r="E770" s="171">
        <v>245910</v>
      </c>
      <c r="F770" s="216">
        <f t="shared" si="42"/>
        <v>8197</v>
      </c>
      <c r="G770" s="224"/>
      <c r="H770" s="218" t="s">
        <v>7462</v>
      </c>
      <c r="I770" s="120" t="s">
        <v>7379</v>
      </c>
      <c r="J770" s="195"/>
      <c r="K770" s="196"/>
      <c r="L770" s="196"/>
      <c r="M770" s="180">
        <f t="shared" si="44"/>
        <v>0</v>
      </c>
      <c r="O770" s="73">
        <v>30</v>
      </c>
      <c r="P770" s="73">
        <v>245910</v>
      </c>
      <c r="Q770" s="73">
        <v>30</v>
      </c>
      <c r="R770" s="73">
        <v>245910</v>
      </c>
      <c r="S770" s="73">
        <f t="shared" si="43"/>
        <v>0</v>
      </c>
      <c r="T770" s="73">
        <f t="shared" si="43"/>
        <v>0</v>
      </c>
      <c r="U770" s="167" t="s">
        <v>7467</v>
      </c>
      <c r="W770" s="21"/>
      <c r="X770" s="21"/>
      <c r="Y770" s="21"/>
      <c r="Z770" s="21"/>
    </row>
    <row r="771" spans="1:26" x14ac:dyDescent="0.25">
      <c r="A771" s="175" t="s">
        <v>2146</v>
      </c>
      <c r="B771" s="184" t="s">
        <v>292</v>
      </c>
      <c r="C771" s="185" t="s">
        <v>293</v>
      </c>
      <c r="D771" s="170">
        <v>138</v>
      </c>
      <c r="E771" s="171">
        <v>1130220</v>
      </c>
      <c r="F771" s="216">
        <f t="shared" si="42"/>
        <v>8190</v>
      </c>
      <c r="G771" s="224"/>
      <c r="H771" s="218" t="s">
        <v>7462</v>
      </c>
      <c r="I771" s="179" t="s">
        <v>7381</v>
      </c>
      <c r="J771" s="120" t="s">
        <v>7480</v>
      </c>
      <c r="K771" s="73">
        <v>138</v>
      </c>
      <c r="L771" s="73">
        <v>1130220</v>
      </c>
      <c r="M771" s="180">
        <f t="shared" si="44"/>
        <v>1</v>
      </c>
      <c r="O771" s="73">
        <v>138</v>
      </c>
      <c r="P771" s="73">
        <v>1130220</v>
      </c>
      <c r="Q771" s="73">
        <v>0</v>
      </c>
      <c r="R771" s="73">
        <v>0</v>
      </c>
      <c r="S771" s="73">
        <f t="shared" si="43"/>
        <v>0</v>
      </c>
      <c r="T771" s="73">
        <f t="shared" si="43"/>
        <v>0</v>
      </c>
      <c r="U771" s="167" t="s">
        <v>7481</v>
      </c>
      <c r="W771" s="21"/>
      <c r="X771" s="21"/>
      <c r="Y771" s="21"/>
    </row>
    <row r="772" spans="1:26" x14ac:dyDescent="0.25">
      <c r="A772" s="175" t="s">
        <v>2146</v>
      </c>
      <c r="B772" s="184" t="s">
        <v>8217</v>
      </c>
      <c r="C772" s="185" t="s">
        <v>8218</v>
      </c>
      <c r="D772" s="170">
        <v>1200</v>
      </c>
      <c r="E772" s="171">
        <v>9684982</v>
      </c>
      <c r="F772" s="216">
        <f t="shared" ref="F772:F835" si="45">+E772/D772</f>
        <v>8070.8183333333336</v>
      </c>
      <c r="G772" s="224"/>
      <c r="H772" s="218" t="s">
        <v>7462</v>
      </c>
      <c r="I772" s="120" t="s">
        <v>7379</v>
      </c>
      <c r="J772" s="120"/>
      <c r="K772" s="73">
        <v>0</v>
      </c>
      <c r="L772" s="73">
        <v>0</v>
      </c>
      <c r="M772" s="180">
        <f t="shared" si="44"/>
        <v>0</v>
      </c>
      <c r="O772" s="73">
        <v>1200</v>
      </c>
      <c r="P772" s="73">
        <v>9684982</v>
      </c>
      <c r="Q772" s="73">
        <v>1200</v>
      </c>
      <c r="R772" s="73">
        <v>9684982</v>
      </c>
      <c r="S772" s="73">
        <f t="shared" ref="S772:T835" si="46">O772-K772-Q772</f>
        <v>0</v>
      </c>
      <c r="T772" s="73">
        <f t="shared" si="46"/>
        <v>0</v>
      </c>
      <c r="U772" s="167" t="s">
        <v>7467</v>
      </c>
      <c r="W772" s="21"/>
      <c r="X772" s="21"/>
      <c r="Y772" s="21"/>
    </row>
    <row r="773" spans="1:26" x14ac:dyDescent="0.25">
      <c r="A773" s="175" t="s">
        <v>2146</v>
      </c>
      <c r="B773" s="184" t="s">
        <v>1090</v>
      </c>
      <c r="C773" s="185" t="s">
        <v>1091</v>
      </c>
      <c r="D773" s="170">
        <v>18569</v>
      </c>
      <c r="E773" s="171">
        <v>149428225</v>
      </c>
      <c r="F773" s="216">
        <f t="shared" si="45"/>
        <v>8047.1875168291235</v>
      </c>
      <c r="G773" s="224"/>
      <c r="H773" s="218" t="s">
        <v>7462</v>
      </c>
      <c r="I773" s="120" t="s">
        <v>7379</v>
      </c>
      <c r="J773" s="120"/>
      <c r="K773" s="73">
        <v>0</v>
      </c>
      <c r="L773" s="73">
        <v>0</v>
      </c>
      <c r="M773" s="180">
        <f t="shared" si="44"/>
        <v>0</v>
      </c>
      <c r="O773" s="73">
        <v>18569</v>
      </c>
      <c r="P773" s="73">
        <v>149428225</v>
      </c>
      <c r="Q773" s="73">
        <v>0</v>
      </c>
      <c r="R773" s="73">
        <v>0</v>
      </c>
      <c r="S773" s="73">
        <f t="shared" si="46"/>
        <v>18569</v>
      </c>
      <c r="T773" s="73">
        <f t="shared" si="46"/>
        <v>149428225</v>
      </c>
      <c r="U773" s="167" t="s">
        <v>7958</v>
      </c>
      <c r="W773" s="21"/>
      <c r="X773" s="21"/>
      <c r="Y773" s="21"/>
      <c r="Z773" s="21">
        <f>+S773-V773</f>
        <v>18569</v>
      </c>
    </row>
    <row r="774" spans="1:26" x14ac:dyDescent="0.25">
      <c r="A774" s="175" t="s">
        <v>2146</v>
      </c>
      <c r="B774" s="184" t="s">
        <v>308</v>
      </c>
      <c r="C774" s="185" t="s">
        <v>309</v>
      </c>
      <c r="D774" s="170">
        <v>429</v>
      </c>
      <c r="E774" s="171">
        <v>3415913</v>
      </c>
      <c r="F774" s="216">
        <f t="shared" si="45"/>
        <v>7962.5011655011658</v>
      </c>
      <c r="G774" s="224"/>
      <c r="H774" s="218" t="s">
        <v>7462</v>
      </c>
      <c r="I774" s="179" t="s">
        <v>7381</v>
      </c>
      <c r="J774" s="120" t="s">
        <v>7480</v>
      </c>
      <c r="K774" s="73">
        <v>429</v>
      </c>
      <c r="L774" s="73">
        <v>3415913</v>
      </c>
      <c r="M774" s="180">
        <f t="shared" si="44"/>
        <v>1</v>
      </c>
      <c r="O774" s="73">
        <v>429</v>
      </c>
      <c r="P774" s="73">
        <v>3415913</v>
      </c>
      <c r="Q774" s="73">
        <v>0</v>
      </c>
      <c r="R774" s="73">
        <v>0</v>
      </c>
      <c r="S774" s="73">
        <f t="shared" si="46"/>
        <v>0</v>
      </c>
      <c r="T774" s="73">
        <f t="shared" si="46"/>
        <v>0</v>
      </c>
      <c r="U774" s="167" t="s">
        <v>7481</v>
      </c>
      <c r="W774" s="21"/>
      <c r="X774" s="21"/>
      <c r="Y774" s="21"/>
    </row>
    <row r="775" spans="1:26" x14ac:dyDescent="0.25">
      <c r="A775" s="175" t="s">
        <v>2146</v>
      </c>
      <c r="B775" s="184" t="s">
        <v>320</v>
      </c>
      <c r="C775" s="185" t="s">
        <v>321</v>
      </c>
      <c r="D775" s="170">
        <v>525</v>
      </c>
      <c r="E775" s="171">
        <v>4180313</v>
      </c>
      <c r="F775" s="216">
        <f t="shared" si="45"/>
        <v>7962.5009523809522</v>
      </c>
      <c r="G775" s="224"/>
      <c r="H775" s="218" t="s">
        <v>7462</v>
      </c>
      <c r="I775" s="179" t="s">
        <v>7381</v>
      </c>
      <c r="J775" s="120" t="s">
        <v>7480</v>
      </c>
      <c r="K775" s="73">
        <v>525</v>
      </c>
      <c r="L775" s="73">
        <v>4180313</v>
      </c>
      <c r="M775" s="180">
        <f t="shared" si="44"/>
        <v>1</v>
      </c>
      <c r="O775" s="73">
        <v>525</v>
      </c>
      <c r="P775" s="73">
        <v>4180313</v>
      </c>
      <c r="Q775" s="73">
        <v>0</v>
      </c>
      <c r="R775" s="73">
        <v>0</v>
      </c>
      <c r="S775" s="73">
        <f t="shared" si="46"/>
        <v>0</v>
      </c>
      <c r="T775" s="73">
        <f t="shared" si="46"/>
        <v>0</v>
      </c>
      <c r="U775" s="167" t="s">
        <v>7481</v>
      </c>
      <c r="W775" s="21"/>
      <c r="X775" s="21"/>
      <c r="Y775" s="21"/>
    </row>
    <row r="776" spans="1:26" x14ac:dyDescent="0.25">
      <c r="A776" s="175" t="s">
        <v>2146</v>
      </c>
      <c r="B776" s="184" t="s">
        <v>318</v>
      </c>
      <c r="C776" s="185" t="s">
        <v>319</v>
      </c>
      <c r="D776" s="170">
        <v>300</v>
      </c>
      <c r="E776" s="171">
        <v>2388750</v>
      </c>
      <c r="F776" s="216">
        <f t="shared" si="45"/>
        <v>7962.5</v>
      </c>
      <c r="G776" s="224"/>
      <c r="H776" s="218" t="s">
        <v>7462</v>
      </c>
      <c r="I776" s="179" t="s">
        <v>7381</v>
      </c>
      <c r="J776" s="120" t="s">
        <v>7480</v>
      </c>
      <c r="K776" s="73">
        <v>300</v>
      </c>
      <c r="L776" s="73">
        <v>2388750</v>
      </c>
      <c r="M776" s="180">
        <f t="shared" ref="M776:M839" si="47">+L776/E776</f>
        <v>1</v>
      </c>
      <c r="O776" s="73">
        <v>300</v>
      </c>
      <c r="P776" s="73">
        <v>2388750</v>
      </c>
      <c r="Q776" s="73">
        <v>0</v>
      </c>
      <c r="R776" s="73">
        <v>0</v>
      </c>
      <c r="S776" s="73">
        <f t="shared" si="46"/>
        <v>0</v>
      </c>
      <c r="T776" s="73">
        <f t="shared" si="46"/>
        <v>0</v>
      </c>
      <c r="U776" s="167" t="s">
        <v>7481</v>
      </c>
      <c r="W776" s="21"/>
      <c r="X776" s="21"/>
      <c r="Y776" s="21"/>
    </row>
    <row r="777" spans="1:26" x14ac:dyDescent="0.25">
      <c r="A777" s="175" t="s">
        <v>2146</v>
      </c>
      <c r="B777" s="184" t="s">
        <v>8219</v>
      </c>
      <c r="C777" s="185" t="s">
        <v>8220</v>
      </c>
      <c r="D777" s="170">
        <v>80</v>
      </c>
      <c r="E777" s="171">
        <v>633287</v>
      </c>
      <c r="F777" s="216">
        <f t="shared" si="45"/>
        <v>7916.0874999999996</v>
      </c>
      <c r="G777" s="224"/>
      <c r="H777" s="218" t="s">
        <v>7462</v>
      </c>
      <c r="I777" s="120" t="s">
        <v>7389</v>
      </c>
      <c r="J777" s="120"/>
      <c r="K777" s="73"/>
      <c r="L777" s="73"/>
      <c r="M777" s="180">
        <f t="shared" si="47"/>
        <v>0</v>
      </c>
      <c r="O777" s="73">
        <v>80</v>
      </c>
      <c r="P777" s="73">
        <v>633287</v>
      </c>
      <c r="Q777" s="73">
        <v>80</v>
      </c>
      <c r="R777" s="73">
        <v>633287</v>
      </c>
      <c r="S777" s="73">
        <f t="shared" si="46"/>
        <v>0</v>
      </c>
      <c r="T777" s="73">
        <f t="shared" si="46"/>
        <v>0</v>
      </c>
      <c r="U777" s="167" t="s">
        <v>7467</v>
      </c>
      <c r="W777" s="21"/>
      <c r="X777" s="21"/>
      <c r="Y777" s="21"/>
      <c r="Z777" s="21"/>
    </row>
    <row r="778" spans="1:26" x14ac:dyDescent="0.25">
      <c r="A778" s="175" t="s">
        <v>2146</v>
      </c>
      <c r="B778" s="184" t="s">
        <v>8221</v>
      </c>
      <c r="C778" s="185" t="s">
        <v>8222</v>
      </c>
      <c r="D778" s="170">
        <v>27</v>
      </c>
      <c r="E778" s="171">
        <v>210722</v>
      </c>
      <c r="F778" s="216">
        <f t="shared" si="45"/>
        <v>7804.5185185185182</v>
      </c>
      <c r="G778" s="224"/>
      <c r="H778" s="218" t="s">
        <v>7462</v>
      </c>
      <c r="I778" s="120" t="s">
        <v>7389</v>
      </c>
      <c r="J778" s="120"/>
      <c r="K778" s="73"/>
      <c r="L778" s="73"/>
      <c r="M778" s="180">
        <f t="shared" si="47"/>
        <v>0</v>
      </c>
      <c r="O778" s="73">
        <v>27</v>
      </c>
      <c r="P778" s="73">
        <v>210722</v>
      </c>
      <c r="Q778" s="73">
        <v>27</v>
      </c>
      <c r="R778" s="73">
        <v>210722</v>
      </c>
      <c r="S778" s="73">
        <f t="shared" si="46"/>
        <v>0</v>
      </c>
      <c r="T778" s="73">
        <f t="shared" si="46"/>
        <v>0</v>
      </c>
      <c r="U778" s="167" t="s">
        <v>7467</v>
      </c>
      <c r="W778" s="21"/>
      <c r="X778" s="21"/>
      <c r="Y778" s="21"/>
      <c r="Z778" s="21"/>
    </row>
    <row r="779" spans="1:26" x14ac:dyDescent="0.25">
      <c r="A779" s="175" t="s">
        <v>2146</v>
      </c>
      <c r="B779" s="184" t="s">
        <v>296</v>
      </c>
      <c r="C779" s="185" t="s">
        <v>297</v>
      </c>
      <c r="D779" s="170">
        <v>139</v>
      </c>
      <c r="E779" s="171">
        <v>1075165</v>
      </c>
      <c r="F779" s="216">
        <f t="shared" si="45"/>
        <v>7735</v>
      </c>
      <c r="G779" s="224"/>
      <c r="H779" s="218" t="s">
        <v>7462</v>
      </c>
      <c r="I779" s="179" t="s">
        <v>7381</v>
      </c>
      <c r="J779" s="120" t="s">
        <v>7480</v>
      </c>
      <c r="K779" s="73">
        <v>139</v>
      </c>
      <c r="L779" s="73">
        <v>1075165</v>
      </c>
      <c r="M779" s="180">
        <f t="shared" si="47"/>
        <v>1</v>
      </c>
      <c r="O779" s="73">
        <v>139</v>
      </c>
      <c r="P779" s="73">
        <v>1075165</v>
      </c>
      <c r="Q779" s="73">
        <v>0</v>
      </c>
      <c r="R779" s="73">
        <v>0</v>
      </c>
      <c r="S779" s="73">
        <f t="shared" si="46"/>
        <v>0</v>
      </c>
      <c r="T779" s="73">
        <f t="shared" si="46"/>
        <v>0</v>
      </c>
      <c r="U779" s="167" t="s">
        <v>7481</v>
      </c>
      <c r="W779" s="21"/>
      <c r="X779" s="21"/>
      <c r="Y779" s="21"/>
    </row>
    <row r="780" spans="1:26" x14ac:dyDescent="0.25">
      <c r="A780" s="175" t="s">
        <v>2146</v>
      </c>
      <c r="B780" s="184" t="s">
        <v>300</v>
      </c>
      <c r="C780" s="185" t="s">
        <v>301</v>
      </c>
      <c r="D780" s="170">
        <v>94</v>
      </c>
      <c r="E780" s="171">
        <v>727090</v>
      </c>
      <c r="F780" s="216">
        <f t="shared" si="45"/>
        <v>7735</v>
      </c>
      <c r="G780" s="224"/>
      <c r="H780" s="218" t="s">
        <v>7462</v>
      </c>
      <c r="I780" s="179" t="s">
        <v>7381</v>
      </c>
      <c r="J780" s="120" t="s">
        <v>7480</v>
      </c>
      <c r="K780" s="73">
        <v>94</v>
      </c>
      <c r="L780" s="73">
        <v>727090</v>
      </c>
      <c r="M780" s="180">
        <f t="shared" si="47"/>
        <v>1</v>
      </c>
      <c r="O780" s="73">
        <v>94</v>
      </c>
      <c r="P780" s="73">
        <v>727090</v>
      </c>
      <c r="Q780" s="73">
        <v>0</v>
      </c>
      <c r="R780" s="73">
        <v>0</v>
      </c>
      <c r="S780" s="73">
        <f t="shared" si="46"/>
        <v>0</v>
      </c>
      <c r="T780" s="73">
        <f t="shared" si="46"/>
        <v>0</v>
      </c>
      <c r="U780" s="167" t="s">
        <v>7481</v>
      </c>
      <c r="W780" s="21"/>
      <c r="X780" s="21"/>
      <c r="Y780" s="21"/>
    </row>
    <row r="781" spans="1:26" x14ac:dyDescent="0.25">
      <c r="A781" s="175" t="s">
        <v>2146</v>
      </c>
      <c r="B781" s="184" t="s">
        <v>304</v>
      </c>
      <c r="C781" s="185" t="s">
        <v>305</v>
      </c>
      <c r="D781" s="170">
        <v>1328</v>
      </c>
      <c r="E781" s="171">
        <v>10272080</v>
      </c>
      <c r="F781" s="216">
        <f t="shared" si="45"/>
        <v>7735</v>
      </c>
      <c r="G781" s="224"/>
      <c r="H781" s="218" t="s">
        <v>7462</v>
      </c>
      <c r="I781" s="179" t="s">
        <v>7381</v>
      </c>
      <c r="J781" s="120" t="s">
        <v>7480</v>
      </c>
      <c r="K781" s="73">
        <v>1328</v>
      </c>
      <c r="L781" s="73">
        <v>10272080</v>
      </c>
      <c r="M781" s="180">
        <f t="shared" si="47"/>
        <v>1</v>
      </c>
      <c r="O781" s="73">
        <v>1328</v>
      </c>
      <c r="P781" s="73">
        <v>10272080</v>
      </c>
      <c r="Q781" s="73">
        <v>0</v>
      </c>
      <c r="R781" s="73">
        <v>0</v>
      </c>
      <c r="S781" s="73">
        <f t="shared" si="46"/>
        <v>0</v>
      </c>
      <c r="T781" s="73">
        <f t="shared" si="46"/>
        <v>0</v>
      </c>
      <c r="U781" s="167" t="s">
        <v>7481</v>
      </c>
      <c r="W781" s="21"/>
      <c r="X781" s="21"/>
      <c r="Y781" s="21"/>
    </row>
    <row r="782" spans="1:26" x14ac:dyDescent="0.25">
      <c r="A782" s="175" t="s">
        <v>2146</v>
      </c>
      <c r="B782" s="184" t="s">
        <v>8223</v>
      </c>
      <c r="C782" s="185" t="s">
        <v>8224</v>
      </c>
      <c r="D782" s="170">
        <v>5288</v>
      </c>
      <c r="E782" s="171">
        <v>40717600</v>
      </c>
      <c r="F782" s="216">
        <f t="shared" si="45"/>
        <v>7700</v>
      </c>
      <c r="G782" s="224"/>
      <c r="H782" s="218" t="s">
        <v>7462</v>
      </c>
      <c r="I782" s="120" t="s">
        <v>7379</v>
      </c>
      <c r="J782" s="120"/>
      <c r="K782" s="73">
        <v>0</v>
      </c>
      <c r="L782" s="73">
        <v>0</v>
      </c>
      <c r="M782" s="180">
        <f t="shared" si="47"/>
        <v>0</v>
      </c>
      <c r="O782" s="73">
        <v>5288</v>
      </c>
      <c r="P782" s="73">
        <v>40717600</v>
      </c>
      <c r="Q782" s="73">
        <v>5288</v>
      </c>
      <c r="R782" s="73">
        <v>40717600</v>
      </c>
      <c r="S782" s="73">
        <f t="shared" si="46"/>
        <v>0</v>
      </c>
      <c r="T782" s="73">
        <f t="shared" si="46"/>
        <v>0</v>
      </c>
      <c r="U782" s="167" t="s">
        <v>7467</v>
      </c>
      <c r="W782" s="21"/>
      <c r="X782" s="21"/>
      <c r="Y782" s="21"/>
      <c r="Z782" s="21"/>
    </row>
    <row r="783" spans="1:26" x14ac:dyDescent="0.25">
      <c r="A783" s="175" t="s">
        <v>2146</v>
      </c>
      <c r="B783" s="184" t="s">
        <v>290</v>
      </c>
      <c r="C783" s="185" t="s">
        <v>291</v>
      </c>
      <c r="D783" s="170">
        <v>118</v>
      </c>
      <c r="E783" s="171">
        <v>900871</v>
      </c>
      <c r="F783" s="216">
        <f t="shared" si="45"/>
        <v>7634.5</v>
      </c>
      <c r="G783" s="224"/>
      <c r="H783" s="218" t="s">
        <v>7462</v>
      </c>
      <c r="I783" s="179" t="s">
        <v>7381</v>
      </c>
      <c r="J783" s="120" t="s">
        <v>7480</v>
      </c>
      <c r="K783" s="73">
        <v>118</v>
      </c>
      <c r="L783" s="73">
        <v>900871</v>
      </c>
      <c r="M783" s="180">
        <f t="shared" si="47"/>
        <v>1</v>
      </c>
      <c r="O783" s="73">
        <v>118</v>
      </c>
      <c r="P783" s="73">
        <v>900871</v>
      </c>
      <c r="Q783" s="73">
        <v>0</v>
      </c>
      <c r="R783" s="73">
        <v>0</v>
      </c>
      <c r="S783" s="73">
        <f t="shared" si="46"/>
        <v>0</v>
      </c>
      <c r="T783" s="73">
        <f t="shared" si="46"/>
        <v>0</v>
      </c>
      <c r="U783" s="167" t="s">
        <v>7481</v>
      </c>
      <c r="W783" s="21"/>
      <c r="X783" s="21"/>
      <c r="Y783" s="21"/>
    </row>
    <row r="784" spans="1:26" x14ac:dyDescent="0.25">
      <c r="A784" s="175" t="s">
        <v>2146</v>
      </c>
      <c r="B784" s="184" t="s">
        <v>8225</v>
      </c>
      <c r="C784" s="185" t="s">
        <v>8226</v>
      </c>
      <c r="D784" s="170">
        <v>25</v>
      </c>
      <c r="E784" s="171">
        <v>190440</v>
      </c>
      <c r="F784" s="216">
        <f t="shared" si="45"/>
        <v>7617.6</v>
      </c>
      <c r="G784" s="224"/>
      <c r="H784" s="218" t="s">
        <v>7462</v>
      </c>
      <c r="I784" s="120" t="s">
        <v>7389</v>
      </c>
      <c r="J784" s="120"/>
      <c r="K784" s="73"/>
      <c r="L784" s="73"/>
      <c r="M784" s="180">
        <f t="shared" si="47"/>
        <v>0</v>
      </c>
      <c r="O784" s="73">
        <v>25</v>
      </c>
      <c r="P784" s="73">
        <v>190440</v>
      </c>
      <c r="Q784" s="73">
        <v>25</v>
      </c>
      <c r="R784" s="73">
        <v>190440</v>
      </c>
      <c r="S784" s="73">
        <f t="shared" si="46"/>
        <v>0</v>
      </c>
      <c r="T784" s="73">
        <f t="shared" si="46"/>
        <v>0</v>
      </c>
      <c r="U784" s="167" t="s">
        <v>7467</v>
      </c>
      <c r="W784" s="21"/>
      <c r="X784" s="21"/>
      <c r="Y784" s="21"/>
      <c r="Z784" s="21"/>
    </row>
    <row r="785" spans="1:27" x14ac:dyDescent="0.25">
      <c r="A785" s="175" t="s">
        <v>2146</v>
      </c>
      <c r="B785" s="184" t="s">
        <v>732</v>
      </c>
      <c r="C785" s="185" t="s">
        <v>733</v>
      </c>
      <c r="D785" s="170">
        <v>200</v>
      </c>
      <c r="E785" s="171">
        <v>1520400</v>
      </c>
      <c r="F785" s="216">
        <f t="shared" si="45"/>
        <v>7602</v>
      </c>
      <c r="G785" s="224"/>
      <c r="H785" s="218" t="s">
        <v>7462</v>
      </c>
      <c r="I785" s="120" t="s">
        <v>7379</v>
      </c>
      <c r="J785" s="120"/>
      <c r="K785" s="73"/>
      <c r="L785" s="73"/>
      <c r="M785" s="180">
        <f t="shared" si="47"/>
        <v>0</v>
      </c>
      <c r="O785" s="73">
        <v>200</v>
      </c>
      <c r="P785" s="73">
        <v>1520400</v>
      </c>
      <c r="Q785" s="73">
        <v>10</v>
      </c>
      <c r="R785" s="73">
        <v>76020</v>
      </c>
      <c r="S785" s="73">
        <f t="shared" si="46"/>
        <v>190</v>
      </c>
      <c r="T785" s="73">
        <f t="shared" si="46"/>
        <v>1444380</v>
      </c>
      <c r="U785" s="167" t="s">
        <v>7467</v>
      </c>
      <c r="W785" s="21"/>
      <c r="X785" s="21"/>
      <c r="Y785" s="21"/>
      <c r="Z785" s="21">
        <f>+S785-V785</f>
        <v>190</v>
      </c>
    </row>
    <row r="786" spans="1:27" x14ac:dyDescent="0.25">
      <c r="A786" s="175" t="s">
        <v>2146</v>
      </c>
      <c r="B786" s="184" t="s">
        <v>706</v>
      </c>
      <c r="C786" s="185" t="s">
        <v>707</v>
      </c>
      <c r="D786" s="170">
        <v>450</v>
      </c>
      <c r="E786" s="171">
        <v>3408300</v>
      </c>
      <c r="F786" s="216">
        <f t="shared" si="45"/>
        <v>7574</v>
      </c>
      <c r="G786" s="224"/>
      <c r="H786" s="218" t="s">
        <v>7538</v>
      </c>
      <c r="I786" s="120" t="s">
        <v>7390</v>
      </c>
      <c r="J786" s="120" t="s">
        <v>7480</v>
      </c>
      <c r="K786" s="73">
        <f>+D786</f>
        <v>450</v>
      </c>
      <c r="L786" s="73">
        <f>+E786</f>
        <v>3408300</v>
      </c>
      <c r="M786" s="180">
        <f t="shared" si="47"/>
        <v>1</v>
      </c>
      <c r="O786" s="73">
        <v>450</v>
      </c>
      <c r="P786" s="73">
        <v>3408300</v>
      </c>
      <c r="Q786" s="73">
        <v>0</v>
      </c>
      <c r="R786" s="73">
        <v>0</v>
      </c>
      <c r="S786" s="73">
        <f t="shared" si="46"/>
        <v>0</v>
      </c>
      <c r="T786" s="73">
        <f t="shared" si="46"/>
        <v>0</v>
      </c>
      <c r="U786" s="167" t="s">
        <v>7481</v>
      </c>
      <c r="W786" s="21"/>
      <c r="X786" s="21"/>
      <c r="Y786" s="21"/>
    </row>
    <row r="787" spans="1:27" x14ac:dyDescent="0.25">
      <c r="A787" s="175" t="s">
        <v>2146</v>
      </c>
      <c r="B787" s="184" t="s">
        <v>708</v>
      </c>
      <c r="C787" s="185" t="s">
        <v>709</v>
      </c>
      <c r="D787" s="170">
        <v>269</v>
      </c>
      <c r="E787" s="171">
        <v>2037406</v>
      </c>
      <c r="F787" s="216">
        <f t="shared" si="45"/>
        <v>7574</v>
      </c>
      <c r="G787" s="224"/>
      <c r="H787" s="218" t="s">
        <v>7538</v>
      </c>
      <c r="I787" s="120" t="s">
        <v>7390</v>
      </c>
      <c r="J787" s="120" t="s">
        <v>7480</v>
      </c>
      <c r="K787" s="73">
        <f>+D787</f>
        <v>269</v>
      </c>
      <c r="L787" s="73">
        <f>+E787</f>
        <v>2037406</v>
      </c>
      <c r="M787" s="180">
        <f t="shared" si="47"/>
        <v>1</v>
      </c>
      <c r="O787" s="73">
        <v>269</v>
      </c>
      <c r="P787" s="73">
        <v>2037406</v>
      </c>
      <c r="Q787" s="73">
        <v>0</v>
      </c>
      <c r="R787" s="73">
        <v>0</v>
      </c>
      <c r="S787" s="73">
        <f t="shared" si="46"/>
        <v>0</v>
      </c>
      <c r="T787" s="73">
        <f t="shared" si="46"/>
        <v>0</v>
      </c>
      <c r="U787" s="167" t="s">
        <v>7481</v>
      </c>
      <c r="W787" s="21"/>
      <c r="X787" s="21"/>
      <c r="Y787" s="21"/>
    </row>
    <row r="788" spans="1:27" x14ac:dyDescent="0.25">
      <c r="A788" s="175" t="s">
        <v>2146</v>
      </c>
      <c r="B788" s="184" t="s">
        <v>676</v>
      </c>
      <c r="C788" s="185" t="s">
        <v>677</v>
      </c>
      <c r="D788" s="170">
        <v>17443</v>
      </c>
      <c r="E788" s="171">
        <v>131836272.59915636</v>
      </c>
      <c r="F788" s="216">
        <f t="shared" si="45"/>
        <v>7558.1191652328362</v>
      </c>
      <c r="G788" s="224"/>
      <c r="H788" s="218" t="s">
        <v>7462</v>
      </c>
      <c r="I788" s="120" t="s">
        <v>7379</v>
      </c>
      <c r="J788" s="120"/>
      <c r="K788" s="73">
        <v>0</v>
      </c>
      <c r="L788" s="73">
        <v>0</v>
      </c>
      <c r="M788" s="180">
        <f t="shared" si="47"/>
        <v>0</v>
      </c>
      <c r="O788" s="73">
        <v>17443</v>
      </c>
      <c r="P788" s="73">
        <v>131836272.59915636</v>
      </c>
      <c r="Q788" s="73">
        <v>3471</v>
      </c>
      <c r="R788" s="73">
        <v>26234231.622523271</v>
      </c>
      <c r="S788" s="73">
        <f t="shared" si="46"/>
        <v>13972</v>
      </c>
      <c r="T788" s="73">
        <f t="shared" si="46"/>
        <v>105602040.9766331</v>
      </c>
      <c r="U788" s="167" t="s">
        <v>7467</v>
      </c>
      <c r="W788" s="21"/>
      <c r="X788" s="21"/>
      <c r="Y788" s="21"/>
      <c r="Z788" s="21">
        <f t="shared" ref="Z788:Z789" si="48">+S788-V788</f>
        <v>13972</v>
      </c>
    </row>
    <row r="789" spans="1:27" x14ac:dyDescent="0.25">
      <c r="A789" s="175" t="s">
        <v>2146</v>
      </c>
      <c r="B789" s="184" t="s">
        <v>538</v>
      </c>
      <c r="C789" s="185" t="s">
        <v>539</v>
      </c>
      <c r="D789" s="170">
        <v>629</v>
      </c>
      <c r="E789" s="171">
        <v>4742031</v>
      </c>
      <c r="F789" s="216">
        <f t="shared" si="45"/>
        <v>7539</v>
      </c>
      <c r="G789" s="224"/>
      <c r="H789" s="218" t="s">
        <v>7462</v>
      </c>
      <c r="I789" s="120" t="s">
        <v>7379</v>
      </c>
      <c r="J789" s="120"/>
      <c r="K789" s="73">
        <v>0</v>
      </c>
      <c r="L789" s="73">
        <v>0</v>
      </c>
      <c r="M789" s="180">
        <f t="shared" si="47"/>
        <v>0</v>
      </c>
      <c r="O789" s="73">
        <v>629</v>
      </c>
      <c r="P789" s="73">
        <v>4742031</v>
      </c>
      <c r="Q789" s="73">
        <v>507</v>
      </c>
      <c r="R789" s="73">
        <v>3822273</v>
      </c>
      <c r="S789" s="73">
        <f t="shared" si="46"/>
        <v>122</v>
      </c>
      <c r="T789" s="73">
        <f t="shared" si="46"/>
        <v>919758</v>
      </c>
      <c r="U789" s="167" t="s">
        <v>7467</v>
      </c>
      <c r="W789" s="21"/>
      <c r="X789" s="21"/>
      <c r="Y789" s="21"/>
      <c r="Z789" s="21">
        <f t="shared" si="48"/>
        <v>122</v>
      </c>
    </row>
    <row r="790" spans="1:27" x14ac:dyDescent="0.25">
      <c r="A790" s="175" t="s">
        <v>2146</v>
      </c>
      <c r="B790" s="184" t="s">
        <v>294</v>
      </c>
      <c r="C790" s="185" t="s">
        <v>295</v>
      </c>
      <c r="D790" s="170">
        <v>235</v>
      </c>
      <c r="E790" s="171">
        <v>1764263</v>
      </c>
      <c r="F790" s="216">
        <f t="shared" si="45"/>
        <v>7507.5021276595744</v>
      </c>
      <c r="G790" s="224"/>
      <c r="H790" s="218" t="s">
        <v>7462</v>
      </c>
      <c r="I790" s="179" t="s">
        <v>7381</v>
      </c>
      <c r="J790" s="120" t="s">
        <v>7480</v>
      </c>
      <c r="K790" s="73">
        <v>235</v>
      </c>
      <c r="L790" s="73">
        <v>1764263</v>
      </c>
      <c r="M790" s="180">
        <f t="shared" si="47"/>
        <v>1</v>
      </c>
      <c r="O790" s="73">
        <v>235</v>
      </c>
      <c r="P790" s="73">
        <v>1764263</v>
      </c>
      <c r="Q790" s="73">
        <v>0</v>
      </c>
      <c r="R790" s="73">
        <v>0</v>
      </c>
      <c r="S790" s="73">
        <f t="shared" si="46"/>
        <v>0</v>
      </c>
      <c r="T790" s="73">
        <f t="shared" si="46"/>
        <v>0</v>
      </c>
      <c r="U790" s="167" t="s">
        <v>7481</v>
      </c>
      <c r="W790" s="21"/>
      <c r="X790" s="21"/>
      <c r="Y790" s="21"/>
    </row>
    <row r="791" spans="1:27" x14ac:dyDescent="0.25">
      <c r="A791" s="175" t="s">
        <v>2146</v>
      </c>
      <c r="B791" s="184" t="s">
        <v>580</v>
      </c>
      <c r="C791" s="185" t="s">
        <v>581</v>
      </c>
      <c r="D791" s="170">
        <v>26</v>
      </c>
      <c r="E791" s="171">
        <v>195000</v>
      </c>
      <c r="F791" s="216">
        <f t="shared" si="45"/>
        <v>7500</v>
      </c>
      <c r="G791" s="224"/>
      <c r="H791" s="218" t="s">
        <v>7462</v>
      </c>
      <c r="I791" s="120" t="s">
        <v>7377</v>
      </c>
      <c r="J791" s="120" t="s">
        <v>7480</v>
      </c>
      <c r="K791" s="73">
        <v>26</v>
      </c>
      <c r="L791" s="73">
        <v>195000</v>
      </c>
      <c r="M791" s="180">
        <f t="shared" si="47"/>
        <v>1</v>
      </c>
      <c r="O791" s="73">
        <v>26</v>
      </c>
      <c r="P791" s="73">
        <v>195000</v>
      </c>
      <c r="Q791" s="73">
        <v>0</v>
      </c>
      <c r="R791" s="73">
        <v>0</v>
      </c>
      <c r="S791" s="73">
        <f t="shared" si="46"/>
        <v>0</v>
      </c>
      <c r="T791" s="73">
        <f t="shared" si="46"/>
        <v>0</v>
      </c>
      <c r="U791" s="167" t="s">
        <v>7481</v>
      </c>
      <c r="W791" s="21"/>
      <c r="X791" s="21"/>
      <c r="Y791" s="21"/>
    </row>
    <row r="792" spans="1:27" x14ac:dyDescent="0.25">
      <c r="A792" s="175" t="s">
        <v>2146</v>
      </c>
      <c r="B792" s="184" t="s">
        <v>598</v>
      </c>
      <c r="C792" s="185" t="s">
        <v>599</v>
      </c>
      <c r="D792" s="170">
        <v>97</v>
      </c>
      <c r="E792" s="171">
        <v>722878</v>
      </c>
      <c r="F792" s="216">
        <f t="shared" si="45"/>
        <v>7452.3505154639179</v>
      </c>
      <c r="G792" s="224"/>
      <c r="H792" s="218" t="s">
        <v>7462</v>
      </c>
      <c r="I792" s="179" t="s">
        <v>7381</v>
      </c>
      <c r="J792" s="120" t="s">
        <v>7480</v>
      </c>
      <c r="K792" s="73">
        <v>97</v>
      </c>
      <c r="L792" s="73">
        <v>722878</v>
      </c>
      <c r="M792" s="180">
        <f t="shared" si="47"/>
        <v>1</v>
      </c>
      <c r="O792" s="73">
        <v>97</v>
      </c>
      <c r="P792" s="73">
        <v>722878</v>
      </c>
      <c r="Q792" s="73">
        <v>0</v>
      </c>
      <c r="R792" s="73">
        <v>0</v>
      </c>
      <c r="S792" s="73">
        <f t="shared" si="46"/>
        <v>0</v>
      </c>
      <c r="T792" s="73">
        <f t="shared" si="46"/>
        <v>0</v>
      </c>
      <c r="U792" s="167" t="s">
        <v>7481</v>
      </c>
      <c r="W792" s="21"/>
      <c r="X792" s="21"/>
      <c r="Y792" s="21"/>
    </row>
    <row r="793" spans="1:27" x14ac:dyDescent="0.25">
      <c r="A793" s="175" t="s">
        <v>2146</v>
      </c>
      <c r="B793" s="184" t="s">
        <v>8227</v>
      </c>
      <c r="C793" s="185" t="s">
        <v>8228</v>
      </c>
      <c r="D793" s="170">
        <v>44</v>
      </c>
      <c r="E793" s="171">
        <v>327360</v>
      </c>
      <c r="F793" s="216">
        <f t="shared" si="45"/>
        <v>7440</v>
      </c>
      <c r="G793" s="224"/>
      <c r="H793" s="218" t="s">
        <v>7462</v>
      </c>
      <c r="I793" s="120" t="s">
        <v>7389</v>
      </c>
      <c r="J793" s="120"/>
      <c r="K793" s="73"/>
      <c r="L793" s="73"/>
      <c r="M793" s="180">
        <f t="shared" si="47"/>
        <v>0</v>
      </c>
      <c r="O793" s="73">
        <v>44</v>
      </c>
      <c r="P793" s="73">
        <v>327360</v>
      </c>
      <c r="Q793" s="73">
        <v>44</v>
      </c>
      <c r="R793" s="73">
        <v>327360</v>
      </c>
      <c r="S793" s="73">
        <f t="shared" si="46"/>
        <v>0</v>
      </c>
      <c r="T793" s="73">
        <f t="shared" si="46"/>
        <v>0</v>
      </c>
      <c r="U793" s="167" t="s">
        <v>7467</v>
      </c>
      <c r="W793" s="21"/>
      <c r="X793" s="21"/>
      <c r="Y793" s="21"/>
      <c r="Z793" s="21"/>
    </row>
    <row r="794" spans="1:27" x14ac:dyDescent="0.25">
      <c r="A794" s="175" t="s">
        <v>2146</v>
      </c>
      <c r="B794" s="184" t="s">
        <v>1518</v>
      </c>
      <c r="C794" s="185" t="s">
        <v>1519</v>
      </c>
      <c r="D794" s="194">
        <v>174</v>
      </c>
      <c r="E794" s="171">
        <v>1289166</v>
      </c>
      <c r="F794" s="216">
        <f t="shared" si="45"/>
        <v>7409</v>
      </c>
      <c r="G794" s="224"/>
      <c r="H794" s="218" t="s">
        <v>7462</v>
      </c>
      <c r="I794" s="120" t="s">
        <v>7379</v>
      </c>
      <c r="J794" s="195"/>
      <c r="K794" s="196"/>
      <c r="L794" s="196"/>
      <c r="M794" s="180">
        <f t="shared" si="47"/>
        <v>0</v>
      </c>
      <c r="O794" s="73">
        <v>174</v>
      </c>
      <c r="P794" s="73">
        <v>1289166</v>
      </c>
      <c r="Q794" s="73">
        <v>0</v>
      </c>
      <c r="R794" s="73">
        <v>0</v>
      </c>
      <c r="S794" s="73">
        <f t="shared" si="46"/>
        <v>174</v>
      </c>
      <c r="T794" s="73">
        <f t="shared" si="46"/>
        <v>1289166</v>
      </c>
      <c r="U794" s="167" t="s">
        <v>7958</v>
      </c>
      <c r="W794" s="21"/>
      <c r="X794" s="21"/>
      <c r="Y794" s="21"/>
      <c r="Z794" s="21">
        <f>+S794-V794</f>
        <v>174</v>
      </c>
    </row>
    <row r="795" spans="1:27" x14ac:dyDescent="0.25">
      <c r="A795" s="175" t="s">
        <v>2146</v>
      </c>
      <c r="B795" s="184" t="s">
        <v>8229</v>
      </c>
      <c r="C795" s="185" t="s">
        <v>8230</v>
      </c>
      <c r="D795" s="194">
        <v>73</v>
      </c>
      <c r="E795" s="171">
        <v>536623</v>
      </c>
      <c r="F795" s="216">
        <f t="shared" si="45"/>
        <v>7351</v>
      </c>
      <c r="G795" s="224"/>
      <c r="H795" s="218" t="s">
        <v>7462</v>
      </c>
      <c r="I795" s="120" t="s">
        <v>7379</v>
      </c>
      <c r="J795" s="195"/>
      <c r="K795" s="196"/>
      <c r="L795" s="196"/>
      <c r="M795" s="180">
        <f t="shared" si="47"/>
        <v>0</v>
      </c>
      <c r="O795" s="73">
        <v>73</v>
      </c>
      <c r="P795" s="73">
        <v>536623</v>
      </c>
      <c r="Q795" s="73">
        <v>73</v>
      </c>
      <c r="R795" s="73">
        <v>536623</v>
      </c>
      <c r="S795" s="73">
        <f t="shared" si="46"/>
        <v>0</v>
      </c>
      <c r="T795" s="73">
        <f t="shared" si="46"/>
        <v>0</v>
      </c>
      <c r="U795" s="167" t="s">
        <v>7467</v>
      </c>
      <c r="W795" s="21"/>
      <c r="X795" s="21"/>
      <c r="Y795" s="21"/>
      <c r="Z795" s="21"/>
    </row>
    <row r="796" spans="1:27" x14ac:dyDescent="0.25">
      <c r="A796" s="175" t="s">
        <v>2146</v>
      </c>
      <c r="B796" s="184" t="s">
        <v>8231</v>
      </c>
      <c r="C796" s="185" t="s">
        <v>8232</v>
      </c>
      <c r="D796" s="170">
        <v>75</v>
      </c>
      <c r="E796" s="171">
        <v>547575</v>
      </c>
      <c r="F796" s="216">
        <f t="shared" si="45"/>
        <v>7301</v>
      </c>
      <c r="G796" s="224"/>
      <c r="H796" s="218" t="s">
        <v>7462</v>
      </c>
      <c r="I796" s="120" t="s">
        <v>7389</v>
      </c>
      <c r="J796" s="120"/>
      <c r="K796" s="73"/>
      <c r="L796" s="73"/>
      <c r="M796" s="180">
        <f t="shared" si="47"/>
        <v>0</v>
      </c>
      <c r="O796" s="73">
        <v>75</v>
      </c>
      <c r="P796" s="73">
        <v>547575</v>
      </c>
      <c r="Q796" s="73">
        <v>75</v>
      </c>
      <c r="R796" s="73">
        <v>547575</v>
      </c>
      <c r="S796" s="73">
        <f t="shared" si="46"/>
        <v>0</v>
      </c>
      <c r="T796" s="73">
        <f t="shared" si="46"/>
        <v>0</v>
      </c>
      <c r="U796" s="167" t="s">
        <v>7467</v>
      </c>
      <c r="W796" s="21"/>
      <c r="X796" s="21"/>
      <c r="Y796" s="21"/>
      <c r="Z796" s="21"/>
    </row>
    <row r="797" spans="1:27" x14ac:dyDescent="0.25">
      <c r="A797" s="175" t="s">
        <v>2146</v>
      </c>
      <c r="B797" s="184" t="s">
        <v>302</v>
      </c>
      <c r="C797" s="185" t="s">
        <v>303</v>
      </c>
      <c r="D797" s="170">
        <v>187</v>
      </c>
      <c r="E797" s="171">
        <v>1361360</v>
      </c>
      <c r="F797" s="216">
        <f t="shared" si="45"/>
        <v>7280</v>
      </c>
      <c r="G797" s="224"/>
      <c r="H797" s="218" t="s">
        <v>7462</v>
      </c>
      <c r="I797" s="179" t="s">
        <v>7381</v>
      </c>
      <c r="J797" s="120" t="s">
        <v>7480</v>
      </c>
      <c r="K797" s="73">
        <v>187</v>
      </c>
      <c r="L797" s="73">
        <v>1361360</v>
      </c>
      <c r="M797" s="180">
        <f t="shared" si="47"/>
        <v>1</v>
      </c>
      <c r="O797" s="73">
        <v>187</v>
      </c>
      <c r="P797" s="73">
        <v>1361360</v>
      </c>
      <c r="Q797" s="73">
        <v>0</v>
      </c>
      <c r="R797" s="73">
        <v>0</v>
      </c>
      <c r="S797" s="73">
        <f t="shared" si="46"/>
        <v>0</v>
      </c>
      <c r="T797" s="73">
        <f t="shared" si="46"/>
        <v>0</v>
      </c>
      <c r="U797" s="167" t="s">
        <v>7481</v>
      </c>
      <c r="W797" s="21"/>
      <c r="X797" s="21"/>
      <c r="Y797" s="21"/>
    </row>
    <row r="798" spans="1:27" x14ac:dyDescent="0.25">
      <c r="A798" s="175" t="s">
        <v>2146</v>
      </c>
      <c r="B798" s="184" t="s">
        <v>930</v>
      </c>
      <c r="C798" s="185" t="s">
        <v>931</v>
      </c>
      <c r="D798" s="170">
        <v>1888</v>
      </c>
      <c r="E798" s="171">
        <v>13625696</v>
      </c>
      <c r="F798" s="216">
        <f t="shared" si="45"/>
        <v>7217</v>
      </c>
      <c r="G798" s="224"/>
      <c r="H798" s="218" t="s">
        <v>7462</v>
      </c>
      <c r="I798" s="120" t="s">
        <v>7379</v>
      </c>
      <c r="J798" s="120"/>
      <c r="K798" s="73">
        <v>0</v>
      </c>
      <c r="L798" s="73">
        <v>0</v>
      </c>
      <c r="M798" s="180">
        <f t="shared" si="47"/>
        <v>0</v>
      </c>
      <c r="O798" s="73">
        <v>1888</v>
      </c>
      <c r="P798" s="73">
        <v>13625696</v>
      </c>
      <c r="Q798" s="73">
        <v>1838</v>
      </c>
      <c r="R798" s="73">
        <v>13264846</v>
      </c>
      <c r="S798" s="73">
        <f t="shared" si="46"/>
        <v>50</v>
      </c>
      <c r="T798" s="73">
        <f t="shared" si="46"/>
        <v>360850</v>
      </c>
      <c r="U798" s="167" t="s">
        <v>7467</v>
      </c>
      <c r="W798" s="21"/>
      <c r="X798" s="21"/>
      <c r="Y798" s="21"/>
      <c r="Z798" s="21">
        <f>+S798-V798</f>
        <v>50</v>
      </c>
      <c r="AA798" s="21">
        <f t="shared" ref="AA798" si="49">+T798-W798</f>
        <v>360850</v>
      </c>
    </row>
    <row r="799" spans="1:27" x14ac:dyDescent="0.25">
      <c r="A799" s="175" t="s">
        <v>2146</v>
      </c>
      <c r="B799" s="184" t="s">
        <v>8233</v>
      </c>
      <c r="C799" s="185" t="s">
        <v>8234</v>
      </c>
      <c r="D799" s="170">
        <v>2192</v>
      </c>
      <c r="E799" s="171">
        <v>15782400</v>
      </c>
      <c r="F799" s="216">
        <f t="shared" si="45"/>
        <v>7200</v>
      </c>
      <c r="G799" s="224"/>
      <c r="H799" s="218" t="s">
        <v>7462</v>
      </c>
      <c r="I799" s="120" t="s">
        <v>7379</v>
      </c>
      <c r="J799" s="120"/>
      <c r="K799" s="73">
        <v>0</v>
      </c>
      <c r="L799" s="73">
        <v>0</v>
      </c>
      <c r="M799" s="180">
        <f t="shared" si="47"/>
        <v>0</v>
      </c>
      <c r="O799" s="73">
        <v>2192</v>
      </c>
      <c r="P799" s="73">
        <v>15782400</v>
      </c>
      <c r="Q799" s="73">
        <v>2192</v>
      </c>
      <c r="R799" s="73">
        <v>15782400</v>
      </c>
      <c r="S799" s="73">
        <f t="shared" si="46"/>
        <v>0</v>
      </c>
      <c r="T799" s="73">
        <f t="shared" si="46"/>
        <v>0</v>
      </c>
      <c r="U799" s="167" t="s">
        <v>7467</v>
      </c>
      <c r="W799" s="21"/>
      <c r="X799" s="21"/>
      <c r="Y799" s="21"/>
      <c r="Z799" s="21"/>
    </row>
    <row r="800" spans="1:27" x14ac:dyDescent="0.25">
      <c r="A800" s="175" t="s">
        <v>2146</v>
      </c>
      <c r="B800" s="184" t="s">
        <v>1110</v>
      </c>
      <c r="C800" s="185" t="s">
        <v>1111</v>
      </c>
      <c r="D800" s="194">
        <v>1699</v>
      </c>
      <c r="E800" s="171">
        <v>12232783</v>
      </c>
      <c r="F800" s="216">
        <f t="shared" si="45"/>
        <v>7199.9899941141848</v>
      </c>
      <c r="G800" s="224"/>
      <c r="H800" s="218" t="s">
        <v>7462</v>
      </c>
      <c r="I800" s="120" t="s">
        <v>7379</v>
      </c>
      <c r="J800" s="195"/>
      <c r="K800" s="196"/>
      <c r="L800" s="196"/>
      <c r="M800" s="180">
        <f t="shared" si="47"/>
        <v>0</v>
      </c>
      <c r="O800" s="73">
        <v>1699</v>
      </c>
      <c r="P800" s="73">
        <v>12232783</v>
      </c>
      <c r="Q800" s="73">
        <v>1699</v>
      </c>
      <c r="R800" s="73">
        <v>12232783</v>
      </c>
      <c r="S800" s="73">
        <f t="shared" si="46"/>
        <v>0</v>
      </c>
      <c r="T800" s="73">
        <f t="shared" si="46"/>
        <v>0</v>
      </c>
      <c r="U800" s="167" t="s">
        <v>7467</v>
      </c>
      <c r="W800" s="21"/>
      <c r="X800" s="21"/>
      <c r="Y800" s="21"/>
      <c r="Z800" s="21"/>
    </row>
    <row r="801" spans="1:26" x14ac:dyDescent="0.25">
      <c r="A801" s="175" t="s">
        <v>2146</v>
      </c>
      <c r="B801" s="184" t="s">
        <v>1050</v>
      </c>
      <c r="C801" s="185" t="s">
        <v>1051</v>
      </c>
      <c r="D801" s="170">
        <v>80</v>
      </c>
      <c r="E801" s="171">
        <v>571600</v>
      </c>
      <c r="F801" s="216">
        <f t="shared" si="45"/>
        <v>7145</v>
      </c>
      <c r="G801" s="224"/>
      <c r="H801" s="218" t="s">
        <v>7462</v>
      </c>
      <c r="I801" s="120" t="s">
        <v>7380</v>
      </c>
      <c r="J801" s="120" t="s">
        <v>7480</v>
      </c>
      <c r="K801" s="73">
        <v>80</v>
      </c>
      <c r="L801" s="73">
        <v>571600</v>
      </c>
      <c r="M801" s="180">
        <f t="shared" si="47"/>
        <v>1</v>
      </c>
      <c r="O801" s="73">
        <v>80</v>
      </c>
      <c r="P801" s="73">
        <v>571600</v>
      </c>
      <c r="Q801" s="73">
        <v>0</v>
      </c>
      <c r="R801" s="73">
        <v>0</v>
      </c>
      <c r="S801" s="73">
        <f t="shared" si="46"/>
        <v>0</v>
      </c>
      <c r="T801" s="73">
        <f t="shared" si="46"/>
        <v>0</v>
      </c>
      <c r="U801" s="167" t="s">
        <v>7481</v>
      </c>
      <c r="W801" s="21"/>
      <c r="X801" s="21"/>
      <c r="Y801" s="21"/>
    </row>
    <row r="802" spans="1:26" x14ac:dyDescent="0.25">
      <c r="A802" s="175" t="s">
        <v>2146</v>
      </c>
      <c r="B802" s="184" t="s">
        <v>1276</v>
      </c>
      <c r="C802" s="185" t="s">
        <v>1277</v>
      </c>
      <c r="D802" s="194">
        <v>24912</v>
      </c>
      <c r="E802" s="171">
        <v>175892418</v>
      </c>
      <c r="F802" s="216">
        <f t="shared" si="45"/>
        <v>7060.5498554913293</v>
      </c>
      <c r="G802" s="224"/>
      <c r="H802" s="218" t="s">
        <v>7462</v>
      </c>
      <c r="I802" s="120" t="s">
        <v>7379</v>
      </c>
      <c r="J802" s="195"/>
      <c r="K802" s="196"/>
      <c r="L802" s="196"/>
      <c r="M802" s="198">
        <f t="shared" si="47"/>
        <v>0</v>
      </c>
      <c r="O802" s="73">
        <v>24912</v>
      </c>
      <c r="P802" s="73">
        <v>175892418</v>
      </c>
      <c r="Q802" s="73">
        <v>5746</v>
      </c>
      <c r="R802" s="73">
        <v>40569919.469653189</v>
      </c>
      <c r="S802" s="73">
        <f t="shared" si="46"/>
        <v>19166</v>
      </c>
      <c r="T802" s="73">
        <f t="shared" si="46"/>
        <v>135322498.53034681</v>
      </c>
      <c r="U802" s="167" t="s">
        <v>7467</v>
      </c>
      <c r="W802" s="21"/>
      <c r="X802" s="21"/>
      <c r="Y802" s="21"/>
      <c r="Z802" s="21">
        <f>+S802-V802</f>
        <v>19166</v>
      </c>
    </row>
    <row r="803" spans="1:26" x14ac:dyDescent="0.25">
      <c r="A803" s="175" t="s">
        <v>2146</v>
      </c>
      <c r="B803" s="184" t="s">
        <v>316</v>
      </c>
      <c r="C803" s="185" t="s">
        <v>317</v>
      </c>
      <c r="D803" s="170">
        <v>390</v>
      </c>
      <c r="E803" s="171">
        <v>2750475</v>
      </c>
      <c r="F803" s="216">
        <f t="shared" si="45"/>
        <v>7052.5</v>
      </c>
      <c r="G803" s="224"/>
      <c r="H803" s="218" t="s">
        <v>7462</v>
      </c>
      <c r="I803" s="179" t="s">
        <v>7381</v>
      </c>
      <c r="J803" s="120" t="s">
        <v>7480</v>
      </c>
      <c r="K803" s="73">
        <v>390</v>
      </c>
      <c r="L803" s="73">
        <v>2750475</v>
      </c>
      <c r="M803" s="180">
        <f t="shared" si="47"/>
        <v>1</v>
      </c>
      <c r="O803" s="73">
        <v>390</v>
      </c>
      <c r="P803" s="73">
        <v>2750475</v>
      </c>
      <c r="Q803" s="73">
        <v>0</v>
      </c>
      <c r="R803" s="73">
        <v>0</v>
      </c>
      <c r="S803" s="73">
        <f t="shared" si="46"/>
        <v>0</v>
      </c>
      <c r="T803" s="73">
        <f t="shared" si="46"/>
        <v>0</v>
      </c>
      <c r="U803" s="167" t="s">
        <v>7481</v>
      </c>
      <c r="W803" s="21"/>
      <c r="X803" s="21"/>
      <c r="Y803" s="21"/>
    </row>
    <row r="804" spans="1:26" x14ac:dyDescent="0.25">
      <c r="A804" s="175" t="s">
        <v>2146</v>
      </c>
      <c r="B804" s="184" t="s">
        <v>522</v>
      </c>
      <c r="C804" s="185" t="s">
        <v>523</v>
      </c>
      <c r="D804" s="170">
        <v>200</v>
      </c>
      <c r="E804" s="171">
        <v>1400000</v>
      </c>
      <c r="F804" s="216">
        <f t="shared" si="45"/>
        <v>7000</v>
      </c>
      <c r="G804" s="224"/>
      <c r="H804" s="218" t="s">
        <v>7462</v>
      </c>
      <c r="I804" s="120" t="s">
        <v>7380</v>
      </c>
      <c r="J804" s="120" t="s">
        <v>7480</v>
      </c>
      <c r="K804" s="73">
        <v>200</v>
      </c>
      <c r="L804" s="73">
        <v>1400000</v>
      </c>
      <c r="M804" s="180">
        <f t="shared" si="47"/>
        <v>1</v>
      </c>
      <c r="O804" s="73">
        <v>200</v>
      </c>
      <c r="P804" s="73">
        <v>1400000</v>
      </c>
      <c r="Q804" s="73">
        <v>0</v>
      </c>
      <c r="R804" s="73">
        <v>0</v>
      </c>
      <c r="S804" s="73">
        <f t="shared" si="46"/>
        <v>0</v>
      </c>
      <c r="T804" s="73">
        <f t="shared" si="46"/>
        <v>0</v>
      </c>
      <c r="U804" s="167" t="s">
        <v>7481</v>
      </c>
      <c r="W804" s="21"/>
      <c r="X804" s="21"/>
      <c r="Y804" s="21"/>
    </row>
    <row r="805" spans="1:26" x14ac:dyDescent="0.25">
      <c r="A805" s="175" t="s">
        <v>2146</v>
      </c>
      <c r="B805" s="184" t="s">
        <v>8235</v>
      </c>
      <c r="C805" s="185" t="s">
        <v>8236</v>
      </c>
      <c r="D805" s="170">
        <v>1200</v>
      </c>
      <c r="E805" s="171">
        <v>8186692</v>
      </c>
      <c r="F805" s="216">
        <f t="shared" si="45"/>
        <v>6822.2433333333329</v>
      </c>
      <c r="G805" s="224"/>
      <c r="H805" s="218" t="s">
        <v>7462</v>
      </c>
      <c r="I805" s="120" t="s">
        <v>7379</v>
      </c>
      <c r="J805" s="120"/>
      <c r="K805" s="73">
        <v>0</v>
      </c>
      <c r="L805" s="73">
        <v>0</v>
      </c>
      <c r="M805" s="180">
        <f t="shared" si="47"/>
        <v>0</v>
      </c>
      <c r="O805" s="73">
        <v>1200</v>
      </c>
      <c r="P805" s="73">
        <v>8186691.9999999991</v>
      </c>
      <c r="Q805" s="73">
        <v>1200</v>
      </c>
      <c r="R805" s="73">
        <v>8186692</v>
      </c>
      <c r="S805" s="73">
        <f t="shared" si="46"/>
        <v>0</v>
      </c>
      <c r="T805" s="73">
        <f t="shared" si="46"/>
        <v>0</v>
      </c>
      <c r="U805" s="167" t="s">
        <v>7467</v>
      </c>
      <c r="W805" s="21"/>
      <c r="X805" s="21"/>
      <c r="Y805" s="21"/>
    </row>
    <row r="806" spans="1:26" x14ac:dyDescent="0.25">
      <c r="A806" s="175" t="s">
        <v>2146</v>
      </c>
      <c r="B806" s="184" t="s">
        <v>1264</v>
      </c>
      <c r="C806" s="185" t="s">
        <v>1265</v>
      </c>
      <c r="D806" s="170">
        <v>73175</v>
      </c>
      <c r="E806" s="171">
        <v>489872682</v>
      </c>
      <c r="F806" s="216">
        <f t="shared" si="45"/>
        <v>6694.5361393918693</v>
      </c>
      <c r="G806" s="224"/>
      <c r="H806" s="218" t="s">
        <v>7462</v>
      </c>
      <c r="I806" s="120" t="s">
        <v>7379</v>
      </c>
      <c r="J806" s="120"/>
      <c r="K806" s="73">
        <v>0</v>
      </c>
      <c r="L806" s="73">
        <v>0</v>
      </c>
      <c r="M806" s="180">
        <f t="shared" si="47"/>
        <v>0</v>
      </c>
      <c r="O806" s="73">
        <v>73175</v>
      </c>
      <c r="P806" s="73">
        <v>489872682.00000006</v>
      </c>
      <c r="Q806" s="73">
        <v>8375</v>
      </c>
      <c r="R806" s="73">
        <v>56066740.167406902</v>
      </c>
      <c r="S806" s="73">
        <f t="shared" si="46"/>
        <v>64800</v>
      </c>
      <c r="T806" s="73">
        <f t="shared" si="46"/>
        <v>433805941.83259314</v>
      </c>
      <c r="U806" s="167" t="s">
        <v>7467</v>
      </c>
      <c r="W806" s="21"/>
      <c r="X806" s="21"/>
      <c r="Y806" s="21"/>
      <c r="Z806" s="21">
        <f>+S806-V806</f>
        <v>64800</v>
      </c>
    </row>
    <row r="807" spans="1:26" x14ac:dyDescent="0.25">
      <c r="A807" s="175" t="s">
        <v>2146</v>
      </c>
      <c r="B807" s="184" t="s">
        <v>8237</v>
      </c>
      <c r="C807" s="185" t="s">
        <v>8238</v>
      </c>
      <c r="D807" s="170">
        <v>1200</v>
      </c>
      <c r="E807" s="171">
        <v>7871629</v>
      </c>
      <c r="F807" s="216">
        <f t="shared" si="45"/>
        <v>6559.6908333333331</v>
      </c>
      <c r="G807" s="224"/>
      <c r="H807" s="218" t="s">
        <v>7462</v>
      </c>
      <c r="I807" s="120" t="s">
        <v>7379</v>
      </c>
      <c r="J807" s="120"/>
      <c r="K807" s="73">
        <v>0</v>
      </c>
      <c r="L807" s="73">
        <v>0</v>
      </c>
      <c r="M807" s="180">
        <f t="shared" si="47"/>
        <v>0</v>
      </c>
      <c r="O807" s="73">
        <v>1200</v>
      </c>
      <c r="P807" s="73">
        <v>7871629</v>
      </c>
      <c r="Q807" s="73">
        <v>1200</v>
      </c>
      <c r="R807" s="73">
        <v>7871629</v>
      </c>
      <c r="S807" s="73">
        <f t="shared" si="46"/>
        <v>0</v>
      </c>
      <c r="T807" s="73">
        <f t="shared" si="46"/>
        <v>0</v>
      </c>
      <c r="U807" s="167" t="s">
        <v>7467</v>
      </c>
      <c r="W807" s="21"/>
      <c r="X807" s="21"/>
      <c r="Y807" s="21"/>
    </row>
    <row r="808" spans="1:26" x14ac:dyDescent="0.25">
      <c r="A808" s="175" t="s">
        <v>2146</v>
      </c>
      <c r="B808" s="184" t="s">
        <v>500</v>
      </c>
      <c r="C808" s="185" t="s">
        <v>501</v>
      </c>
      <c r="D808" s="170">
        <v>1020</v>
      </c>
      <c r="E808" s="171">
        <v>6501480</v>
      </c>
      <c r="F808" s="216">
        <f t="shared" si="45"/>
        <v>6374</v>
      </c>
      <c r="G808" s="224"/>
      <c r="H808" s="218" t="s">
        <v>7462</v>
      </c>
      <c r="I808" s="120" t="s">
        <v>7379</v>
      </c>
      <c r="J808" s="120"/>
      <c r="K808" s="73"/>
      <c r="L808" s="73"/>
      <c r="M808" s="180">
        <f t="shared" si="47"/>
        <v>0</v>
      </c>
      <c r="O808" s="73">
        <v>1020</v>
      </c>
      <c r="P808" s="73">
        <v>6501480</v>
      </c>
      <c r="Q808" s="73">
        <v>870</v>
      </c>
      <c r="R808" s="73">
        <v>5545380</v>
      </c>
      <c r="S808" s="73">
        <f t="shared" si="46"/>
        <v>150</v>
      </c>
      <c r="T808" s="73">
        <f t="shared" si="46"/>
        <v>956100</v>
      </c>
      <c r="U808" s="167" t="s">
        <v>7467</v>
      </c>
      <c r="W808" s="21"/>
      <c r="X808" s="21"/>
      <c r="Y808" s="21"/>
      <c r="Z808" s="21">
        <f>+S808-V808</f>
        <v>150</v>
      </c>
    </row>
    <row r="809" spans="1:26" x14ac:dyDescent="0.25">
      <c r="A809" s="175" t="s">
        <v>2146</v>
      </c>
      <c r="B809" s="184" t="s">
        <v>880</v>
      </c>
      <c r="C809" s="185" t="s">
        <v>881</v>
      </c>
      <c r="D809" s="170">
        <v>220</v>
      </c>
      <c r="E809" s="171">
        <v>1386000</v>
      </c>
      <c r="F809" s="216">
        <f t="shared" si="45"/>
        <v>6300</v>
      </c>
      <c r="G809" s="224"/>
      <c r="H809" s="218" t="s">
        <v>7462</v>
      </c>
      <c r="I809" s="120" t="s">
        <v>7380</v>
      </c>
      <c r="J809" s="120" t="s">
        <v>7480</v>
      </c>
      <c r="K809" s="73">
        <v>220</v>
      </c>
      <c r="L809" s="73">
        <v>1386000</v>
      </c>
      <c r="M809" s="180">
        <f t="shared" si="47"/>
        <v>1</v>
      </c>
      <c r="O809" s="73">
        <v>220</v>
      </c>
      <c r="P809" s="73">
        <v>1386000</v>
      </c>
      <c r="Q809" s="73">
        <v>0</v>
      </c>
      <c r="R809" s="73">
        <v>0</v>
      </c>
      <c r="S809" s="73">
        <f t="shared" si="46"/>
        <v>0</v>
      </c>
      <c r="T809" s="73">
        <f t="shared" si="46"/>
        <v>0</v>
      </c>
      <c r="U809" s="167" t="s">
        <v>7481</v>
      </c>
      <c r="W809" s="21"/>
      <c r="X809" s="21"/>
      <c r="Y809" s="21"/>
    </row>
    <row r="810" spans="1:26" x14ac:dyDescent="0.25">
      <c r="A810" s="175" t="s">
        <v>2146</v>
      </c>
      <c r="B810" s="184" t="s">
        <v>1182</v>
      </c>
      <c r="C810" s="185" t="s">
        <v>1183</v>
      </c>
      <c r="D810" s="194">
        <v>2000</v>
      </c>
      <c r="E810" s="171">
        <v>12477107</v>
      </c>
      <c r="F810" s="216">
        <f t="shared" si="45"/>
        <v>6238.5535</v>
      </c>
      <c r="G810" s="224"/>
      <c r="H810" s="218" t="s">
        <v>7462</v>
      </c>
      <c r="I810" s="120" t="s">
        <v>7379</v>
      </c>
      <c r="J810" s="195"/>
      <c r="K810" s="196"/>
      <c r="L810" s="196"/>
      <c r="M810" s="180">
        <f t="shared" si="47"/>
        <v>0</v>
      </c>
      <c r="O810" s="73">
        <v>2000</v>
      </c>
      <c r="P810" s="73">
        <v>12477107</v>
      </c>
      <c r="Q810" s="73">
        <v>0</v>
      </c>
      <c r="R810" s="73">
        <v>0</v>
      </c>
      <c r="S810" s="73">
        <f t="shared" si="46"/>
        <v>2000</v>
      </c>
      <c r="T810" s="73">
        <f t="shared" si="46"/>
        <v>12477107</v>
      </c>
      <c r="U810" s="167" t="s">
        <v>7958</v>
      </c>
      <c r="W810" s="21"/>
      <c r="X810" s="21"/>
      <c r="Y810" s="21"/>
      <c r="Z810" s="21">
        <f>+S810-V810</f>
        <v>2000</v>
      </c>
    </row>
    <row r="811" spans="1:26" x14ac:dyDescent="0.25">
      <c r="A811" s="175" t="s">
        <v>2146</v>
      </c>
      <c r="B811" s="184" t="s">
        <v>544</v>
      </c>
      <c r="C811" s="185" t="s">
        <v>545</v>
      </c>
      <c r="D811" s="170">
        <v>172</v>
      </c>
      <c r="E811" s="171">
        <v>1063132</v>
      </c>
      <c r="F811" s="216">
        <f t="shared" si="45"/>
        <v>6181</v>
      </c>
      <c r="G811" s="224"/>
      <c r="H811" s="218" t="s">
        <v>7462</v>
      </c>
      <c r="I811" s="120" t="s">
        <v>7380</v>
      </c>
      <c r="J811" s="120" t="s">
        <v>7480</v>
      </c>
      <c r="K811" s="73">
        <v>172</v>
      </c>
      <c r="L811" s="73">
        <v>1063132</v>
      </c>
      <c r="M811" s="180">
        <f t="shared" si="47"/>
        <v>1</v>
      </c>
      <c r="O811" s="73">
        <v>172</v>
      </c>
      <c r="P811" s="73">
        <v>1063132</v>
      </c>
      <c r="Q811" s="73">
        <v>0</v>
      </c>
      <c r="R811" s="73">
        <v>0</v>
      </c>
      <c r="S811" s="73">
        <f t="shared" si="46"/>
        <v>0</v>
      </c>
      <c r="T811" s="73">
        <f t="shared" si="46"/>
        <v>0</v>
      </c>
      <c r="U811" s="167" t="s">
        <v>7481</v>
      </c>
      <c r="W811" s="21"/>
      <c r="X811" s="21"/>
      <c r="Y811" s="21"/>
    </row>
    <row r="812" spans="1:26" x14ac:dyDescent="0.25">
      <c r="A812" s="175" t="s">
        <v>2146</v>
      </c>
      <c r="B812" s="184" t="s">
        <v>882</v>
      </c>
      <c r="C812" s="185" t="s">
        <v>883</v>
      </c>
      <c r="D812" s="170">
        <v>46482</v>
      </c>
      <c r="E812" s="171">
        <v>284414668</v>
      </c>
      <c r="F812" s="216">
        <f t="shared" si="45"/>
        <v>6118.8130459102449</v>
      </c>
      <c r="G812" s="224"/>
      <c r="H812" s="218" t="s">
        <v>7462</v>
      </c>
      <c r="I812" s="179" t="s">
        <v>7381</v>
      </c>
      <c r="J812" s="120" t="s">
        <v>7480</v>
      </c>
      <c r="K812" s="73">
        <v>46482</v>
      </c>
      <c r="L812" s="73">
        <v>284414668</v>
      </c>
      <c r="M812" s="180">
        <f t="shared" si="47"/>
        <v>1</v>
      </c>
      <c r="O812" s="73">
        <v>46482</v>
      </c>
      <c r="P812" s="73">
        <v>284414668</v>
      </c>
      <c r="Q812" s="73">
        <v>0</v>
      </c>
      <c r="R812" s="73">
        <v>0</v>
      </c>
      <c r="S812" s="73">
        <f t="shared" si="46"/>
        <v>0</v>
      </c>
      <c r="T812" s="73">
        <f t="shared" si="46"/>
        <v>0</v>
      </c>
      <c r="U812" s="167" t="s">
        <v>7481</v>
      </c>
      <c r="W812" s="21"/>
      <c r="X812" s="21"/>
      <c r="Y812" s="21"/>
    </row>
    <row r="813" spans="1:26" x14ac:dyDescent="0.25">
      <c r="A813" s="175" t="s">
        <v>2146</v>
      </c>
      <c r="B813" s="184" t="s">
        <v>350</v>
      </c>
      <c r="C813" s="185" t="s">
        <v>351</v>
      </c>
      <c r="D813" s="170">
        <v>184</v>
      </c>
      <c r="E813" s="171">
        <v>1122400</v>
      </c>
      <c r="F813" s="216">
        <f t="shared" si="45"/>
        <v>6100</v>
      </c>
      <c r="G813" s="224"/>
      <c r="H813" s="218" t="s">
        <v>7462</v>
      </c>
      <c r="I813" s="120" t="s">
        <v>7380</v>
      </c>
      <c r="J813" s="120" t="s">
        <v>7480</v>
      </c>
      <c r="K813" s="73">
        <v>184</v>
      </c>
      <c r="L813" s="73">
        <v>1122400</v>
      </c>
      <c r="M813" s="180">
        <f t="shared" si="47"/>
        <v>1</v>
      </c>
      <c r="O813" s="73">
        <v>184</v>
      </c>
      <c r="P813" s="73">
        <v>1122400</v>
      </c>
      <c r="Q813" s="73">
        <v>0</v>
      </c>
      <c r="R813" s="73">
        <v>0</v>
      </c>
      <c r="S813" s="73">
        <f t="shared" si="46"/>
        <v>0</v>
      </c>
      <c r="T813" s="73">
        <f t="shared" si="46"/>
        <v>0</v>
      </c>
      <c r="U813" s="167" t="s">
        <v>7481</v>
      </c>
      <c r="W813" s="21"/>
      <c r="X813" s="21"/>
      <c r="Y813" s="21"/>
    </row>
    <row r="814" spans="1:26" x14ac:dyDescent="0.25">
      <c r="A814" s="175" t="s">
        <v>2146</v>
      </c>
      <c r="B814" s="184" t="s">
        <v>8239</v>
      </c>
      <c r="C814" s="185" t="s">
        <v>8240</v>
      </c>
      <c r="D814" s="170">
        <v>600</v>
      </c>
      <c r="E814" s="171">
        <v>3600000</v>
      </c>
      <c r="F814" s="216">
        <f t="shared" si="45"/>
        <v>6000</v>
      </c>
      <c r="G814" s="224"/>
      <c r="H814" s="218" t="s">
        <v>7462</v>
      </c>
      <c r="I814" s="120" t="s">
        <v>7379</v>
      </c>
      <c r="J814" s="120"/>
      <c r="K814" s="73">
        <v>0</v>
      </c>
      <c r="L814" s="73">
        <v>0</v>
      </c>
      <c r="M814" s="180">
        <f t="shared" si="47"/>
        <v>0</v>
      </c>
      <c r="O814" s="73">
        <v>600</v>
      </c>
      <c r="P814" s="73">
        <v>3600000</v>
      </c>
      <c r="Q814" s="73">
        <v>600</v>
      </c>
      <c r="R814" s="73">
        <v>3600000</v>
      </c>
      <c r="S814" s="73">
        <f t="shared" si="46"/>
        <v>0</v>
      </c>
      <c r="T814" s="73">
        <f t="shared" si="46"/>
        <v>0</v>
      </c>
      <c r="U814" s="167" t="s">
        <v>7467</v>
      </c>
      <c r="W814" s="21"/>
      <c r="X814" s="21"/>
      <c r="Y814" s="21"/>
    </row>
    <row r="815" spans="1:26" x14ac:dyDescent="0.25">
      <c r="A815" s="175" t="s">
        <v>2146</v>
      </c>
      <c r="B815" s="184" t="s">
        <v>1130</v>
      </c>
      <c r="C815" s="185" t="s">
        <v>1131</v>
      </c>
      <c r="D815" s="170">
        <v>127</v>
      </c>
      <c r="E815" s="171">
        <v>736600</v>
      </c>
      <c r="F815" s="216">
        <f t="shared" si="45"/>
        <v>5800</v>
      </c>
      <c r="G815" s="224"/>
      <c r="H815" s="218" t="s">
        <v>7462</v>
      </c>
      <c r="I815" s="179" t="s">
        <v>7381</v>
      </c>
      <c r="J815" s="120" t="s">
        <v>7480</v>
      </c>
      <c r="K815" s="73">
        <v>127</v>
      </c>
      <c r="L815" s="73">
        <v>736600</v>
      </c>
      <c r="M815" s="180">
        <f t="shared" si="47"/>
        <v>1</v>
      </c>
      <c r="O815" s="73">
        <v>127</v>
      </c>
      <c r="P815" s="73">
        <v>736600</v>
      </c>
      <c r="Q815" s="73">
        <v>0</v>
      </c>
      <c r="R815" s="73">
        <v>0</v>
      </c>
      <c r="S815" s="73">
        <f t="shared" si="46"/>
        <v>0</v>
      </c>
      <c r="T815" s="73">
        <f t="shared" si="46"/>
        <v>0</v>
      </c>
      <c r="U815" s="167" t="s">
        <v>7481</v>
      </c>
      <c r="W815" s="21"/>
      <c r="X815" s="21"/>
      <c r="Y815" s="21"/>
    </row>
    <row r="816" spans="1:26" x14ac:dyDescent="0.25">
      <c r="A816" s="175" t="s">
        <v>2146</v>
      </c>
      <c r="B816" s="184" t="s">
        <v>1282</v>
      </c>
      <c r="C816" s="185" t="s">
        <v>1283</v>
      </c>
      <c r="D816" s="170">
        <v>6700</v>
      </c>
      <c r="E816" s="171">
        <v>38305685</v>
      </c>
      <c r="F816" s="216">
        <f t="shared" si="45"/>
        <v>5717.2664179104477</v>
      </c>
      <c r="G816" s="224"/>
      <c r="H816" s="218" t="s">
        <v>7462</v>
      </c>
      <c r="I816" s="120" t="s">
        <v>7379</v>
      </c>
      <c r="J816" s="120"/>
      <c r="K816" s="73">
        <v>0</v>
      </c>
      <c r="L816" s="73">
        <v>0</v>
      </c>
      <c r="M816" s="180">
        <f t="shared" si="47"/>
        <v>0</v>
      </c>
      <c r="O816" s="73">
        <v>6700</v>
      </c>
      <c r="P816" s="73">
        <v>38305685</v>
      </c>
      <c r="Q816" s="73">
        <v>0</v>
      </c>
      <c r="R816" s="73">
        <v>0</v>
      </c>
      <c r="S816" s="73">
        <f t="shared" si="46"/>
        <v>6700</v>
      </c>
      <c r="T816" s="73">
        <f t="shared" si="46"/>
        <v>38305685</v>
      </c>
      <c r="U816" s="167" t="s">
        <v>7958</v>
      </c>
      <c r="W816" s="21"/>
      <c r="X816" s="21"/>
      <c r="Y816" s="21"/>
      <c r="Z816" s="21">
        <f>+S816-V816</f>
        <v>6700</v>
      </c>
    </row>
    <row r="817" spans="1:26" x14ac:dyDescent="0.25">
      <c r="A817" s="175" t="s">
        <v>2146</v>
      </c>
      <c r="B817" s="184" t="s">
        <v>8241</v>
      </c>
      <c r="C817" s="185" t="s">
        <v>8242</v>
      </c>
      <c r="D817" s="194">
        <v>6250</v>
      </c>
      <c r="E817" s="171">
        <v>35437332</v>
      </c>
      <c r="F817" s="216">
        <f t="shared" si="45"/>
        <v>5669.9731199999997</v>
      </c>
      <c r="G817" s="224"/>
      <c r="H817" s="218" t="s">
        <v>7462</v>
      </c>
      <c r="I817" s="120" t="s">
        <v>7379</v>
      </c>
      <c r="J817" s="195"/>
      <c r="K817" s="196"/>
      <c r="L817" s="196"/>
      <c r="M817" s="180">
        <f t="shared" si="47"/>
        <v>0</v>
      </c>
      <c r="O817" s="73">
        <v>6250</v>
      </c>
      <c r="P817" s="73">
        <v>35437332</v>
      </c>
      <c r="Q817" s="73">
        <v>6250</v>
      </c>
      <c r="R817" s="73">
        <v>35437332</v>
      </c>
      <c r="S817" s="73">
        <f t="shared" si="46"/>
        <v>0</v>
      </c>
      <c r="T817" s="73">
        <f t="shared" si="46"/>
        <v>0</v>
      </c>
      <c r="U817" s="167" t="s">
        <v>7467</v>
      </c>
      <c r="W817" s="21"/>
      <c r="X817" s="21"/>
      <c r="Y817" s="21"/>
      <c r="Z817" s="21"/>
    </row>
    <row r="818" spans="1:26" x14ac:dyDescent="0.25">
      <c r="A818" s="175" t="s">
        <v>2146</v>
      </c>
      <c r="B818" s="184" t="s">
        <v>210</v>
      </c>
      <c r="C818" s="185" t="s">
        <v>211</v>
      </c>
      <c r="D818" s="170">
        <v>173</v>
      </c>
      <c r="E818" s="171">
        <v>980676</v>
      </c>
      <c r="F818" s="216">
        <f t="shared" si="45"/>
        <v>5668.6473988439302</v>
      </c>
      <c r="G818" s="224"/>
      <c r="H818" s="218" t="s">
        <v>7462</v>
      </c>
      <c r="I818" s="179" t="s">
        <v>7381</v>
      </c>
      <c r="J818" s="120" t="s">
        <v>7480</v>
      </c>
      <c r="K818" s="73">
        <v>173</v>
      </c>
      <c r="L818" s="73">
        <v>980676</v>
      </c>
      <c r="M818" s="180">
        <f t="shared" si="47"/>
        <v>1</v>
      </c>
      <c r="O818" s="73">
        <v>173</v>
      </c>
      <c r="P818" s="73">
        <v>980676</v>
      </c>
      <c r="Q818" s="73">
        <v>0</v>
      </c>
      <c r="R818" s="73">
        <v>0</v>
      </c>
      <c r="S818" s="73">
        <f t="shared" si="46"/>
        <v>0</v>
      </c>
      <c r="T818" s="73">
        <f t="shared" si="46"/>
        <v>0</v>
      </c>
      <c r="U818" s="167" t="s">
        <v>7481</v>
      </c>
      <c r="W818" s="21"/>
      <c r="X818" s="21"/>
      <c r="Y818" s="21"/>
    </row>
    <row r="819" spans="1:26" x14ac:dyDescent="0.25">
      <c r="A819" s="175" t="s">
        <v>2146</v>
      </c>
      <c r="B819" s="184" t="s">
        <v>152</v>
      </c>
      <c r="C819" s="185" t="s">
        <v>153</v>
      </c>
      <c r="D819" s="170">
        <v>67546</v>
      </c>
      <c r="E819" s="171">
        <v>381589156</v>
      </c>
      <c r="F819" s="216">
        <f t="shared" si="45"/>
        <v>5649.3227726290233</v>
      </c>
      <c r="G819" s="224"/>
      <c r="H819" s="218" t="s">
        <v>7462</v>
      </c>
      <c r="I819" s="120" t="s">
        <v>7379</v>
      </c>
      <c r="J819" s="120"/>
      <c r="K819" s="73">
        <v>0</v>
      </c>
      <c r="L819" s="73">
        <v>0</v>
      </c>
      <c r="M819" s="180">
        <f t="shared" si="47"/>
        <v>0</v>
      </c>
      <c r="O819" s="73">
        <v>67546</v>
      </c>
      <c r="P819" s="73">
        <v>381589156</v>
      </c>
      <c r="Q819" s="73">
        <v>1120</v>
      </c>
      <c r="R819" s="73">
        <v>6327241.5053445064</v>
      </c>
      <c r="S819" s="73">
        <f t="shared" si="46"/>
        <v>66426</v>
      </c>
      <c r="T819" s="73">
        <f t="shared" si="46"/>
        <v>375261914.49465549</v>
      </c>
      <c r="U819" s="167" t="s">
        <v>7467</v>
      </c>
      <c r="W819" s="21"/>
      <c r="X819" s="21"/>
      <c r="Y819" s="21"/>
      <c r="Z819" s="21">
        <f>+S819-V819</f>
        <v>66426</v>
      </c>
    </row>
    <row r="820" spans="1:26" x14ac:dyDescent="0.25">
      <c r="A820" s="175" t="s">
        <v>2146</v>
      </c>
      <c r="B820" s="184" t="s">
        <v>498</v>
      </c>
      <c r="C820" s="185" t="s">
        <v>499</v>
      </c>
      <c r="D820" s="170">
        <v>1214</v>
      </c>
      <c r="E820" s="171">
        <v>6842104</v>
      </c>
      <c r="F820" s="216">
        <f t="shared" si="45"/>
        <v>5636</v>
      </c>
      <c r="G820" s="224"/>
      <c r="H820" s="218" t="s">
        <v>7462</v>
      </c>
      <c r="I820" s="120" t="s">
        <v>7380</v>
      </c>
      <c r="J820" s="120" t="s">
        <v>7480</v>
      </c>
      <c r="K820" s="73">
        <v>1214</v>
      </c>
      <c r="L820" s="73">
        <v>6842104</v>
      </c>
      <c r="M820" s="180">
        <f t="shared" si="47"/>
        <v>1</v>
      </c>
      <c r="O820" s="73">
        <v>1214</v>
      </c>
      <c r="P820" s="73">
        <v>6842104</v>
      </c>
      <c r="Q820" s="73">
        <v>740</v>
      </c>
      <c r="R820" s="73">
        <v>4170640</v>
      </c>
      <c r="S820" s="73">
        <f t="shared" si="46"/>
        <v>-740</v>
      </c>
      <c r="T820" s="73">
        <f t="shared" si="46"/>
        <v>-4170640</v>
      </c>
      <c r="U820" s="167" t="s">
        <v>7416</v>
      </c>
      <c r="W820" s="21"/>
      <c r="X820" s="21"/>
      <c r="Y820" s="21"/>
    </row>
    <row r="821" spans="1:26" x14ac:dyDescent="0.25">
      <c r="A821" s="175" t="s">
        <v>2146</v>
      </c>
      <c r="B821" s="184" t="s">
        <v>8243</v>
      </c>
      <c r="C821" s="185" t="s">
        <v>8244</v>
      </c>
      <c r="D821" s="170">
        <v>380</v>
      </c>
      <c r="E821" s="171">
        <v>2090000</v>
      </c>
      <c r="F821" s="216">
        <f t="shared" si="45"/>
        <v>5500</v>
      </c>
      <c r="G821" s="224"/>
      <c r="H821" s="218" t="s">
        <v>7462</v>
      </c>
      <c r="I821" s="120" t="s">
        <v>7379</v>
      </c>
      <c r="J821" s="120"/>
      <c r="K821" s="73">
        <v>0</v>
      </c>
      <c r="L821" s="73">
        <v>0</v>
      </c>
      <c r="M821" s="180">
        <f t="shared" si="47"/>
        <v>0</v>
      </c>
      <c r="O821" s="73">
        <v>380</v>
      </c>
      <c r="P821" s="73">
        <v>2090000</v>
      </c>
      <c r="Q821" s="73">
        <v>380</v>
      </c>
      <c r="R821" s="73">
        <v>2090000</v>
      </c>
      <c r="S821" s="73">
        <f t="shared" si="46"/>
        <v>0</v>
      </c>
      <c r="T821" s="73">
        <f t="shared" si="46"/>
        <v>0</v>
      </c>
      <c r="U821" s="167" t="s">
        <v>7467</v>
      </c>
      <c r="W821" s="21"/>
      <c r="X821" s="21"/>
      <c r="Y821" s="21"/>
      <c r="Z821" s="21"/>
    </row>
    <row r="822" spans="1:26" x14ac:dyDescent="0.25">
      <c r="A822" s="175" t="s">
        <v>2146</v>
      </c>
      <c r="B822" s="184" t="s">
        <v>8245</v>
      </c>
      <c r="C822" s="185" t="s">
        <v>8246</v>
      </c>
      <c r="D822" s="170">
        <v>3200</v>
      </c>
      <c r="E822" s="171">
        <v>17600000</v>
      </c>
      <c r="F822" s="216">
        <f t="shared" si="45"/>
        <v>5500</v>
      </c>
      <c r="G822" s="224"/>
      <c r="H822" s="218" t="s">
        <v>7462</v>
      </c>
      <c r="I822" s="120" t="s">
        <v>7380</v>
      </c>
      <c r="J822" s="120"/>
      <c r="K822" s="73">
        <v>3200</v>
      </c>
      <c r="L822" s="73">
        <v>17600000</v>
      </c>
      <c r="M822" s="180">
        <f t="shared" si="47"/>
        <v>1</v>
      </c>
      <c r="O822" s="73">
        <v>3200</v>
      </c>
      <c r="P822" s="73">
        <v>17600000</v>
      </c>
      <c r="Q822" s="73">
        <v>0</v>
      </c>
      <c r="R822" s="73">
        <v>0</v>
      </c>
      <c r="S822" s="73">
        <f t="shared" si="46"/>
        <v>0</v>
      </c>
      <c r="T822" s="73">
        <f t="shared" si="46"/>
        <v>0</v>
      </c>
      <c r="U822" s="167" t="s">
        <v>7481</v>
      </c>
      <c r="W822" s="21"/>
      <c r="X822" s="21"/>
      <c r="Y822" s="21"/>
    </row>
    <row r="823" spans="1:26" x14ac:dyDescent="0.25">
      <c r="A823" s="175" t="s">
        <v>2146</v>
      </c>
      <c r="B823" s="184" t="s">
        <v>8247</v>
      </c>
      <c r="C823" s="185" t="s">
        <v>8248</v>
      </c>
      <c r="D823" s="170">
        <v>3174</v>
      </c>
      <c r="E823" s="171">
        <v>17457000</v>
      </c>
      <c r="F823" s="216">
        <f t="shared" si="45"/>
        <v>5500</v>
      </c>
      <c r="G823" s="224"/>
      <c r="H823" s="218" t="s">
        <v>7462</v>
      </c>
      <c r="I823" s="120" t="s">
        <v>7379</v>
      </c>
      <c r="J823" s="120"/>
      <c r="K823" s="73">
        <v>0</v>
      </c>
      <c r="L823" s="73">
        <v>0</v>
      </c>
      <c r="M823" s="180">
        <f t="shared" si="47"/>
        <v>0</v>
      </c>
      <c r="O823" s="73">
        <v>3174</v>
      </c>
      <c r="P823" s="73">
        <v>17457000</v>
      </c>
      <c r="Q823" s="73">
        <v>3174</v>
      </c>
      <c r="R823" s="73">
        <v>17457000</v>
      </c>
      <c r="S823" s="73">
        <f t="shared" si="46"/>
        <v>0</v>
      </c>
      <c r="T823" s="73">
        <f t="shared" si="46"/>
        <v>0</v>
      </c>
      <c r="U823" s="167" t="s">
        <v>7467</v>
      </c>
      <c r="W823" s="21"/>
      <c r="X823" s="21"/>
      <c r="Y823" s="21"/>
    </row>
    <row r="824" spans="1:26" x14ac:dyDescent="0.25">
      <c r="A824" s="175" t="s">
        <v>2146</v>
      </c>
      <c r="B824" s="184" t="s">
        <v>986</v>
      </c>
      <c r="C824" s="185" t="s">
        <v>987</v>
      </c>
      <c r="D824" s="170">
        <v>92</v>
      </c>
      <c r="E824" s="171">
        <v>485668</v>
      </c>
      <c r="F824" s="216">
        <f t="shared" si="45"/>
        <v>5279</v>
      </c>
      <c r="G824" s="224"/>
      <c r="H824" s="218" t="s">
        <v>7462</v>
      </c>
      <c r="I824" s="120" t="s">
        <v>7380</v>
      </c>
      <c r="J824" s="120" t="s">
        <v>7480</v>
      </c>
      <c r="K824" s="73">
        <v>92</v>
      </c>
      <c r="L824" s="73">
        <v>485668</v>
      </c>
      <c r="M824" s="180">
        <f t="shared" si="47"/>
        <v>1</v>
      </c>
      <c r="O824" s="73">
        <v>92</v>
      </c>
      <c r="P824" s="73">
        <v>485668</v>
      </c>
      <c r="Q824" s="73">
        <v>0</v>
      </c>
      <c r="R824" s="73">
        <v>0</v>
      </c>
      <c r="S824" s="73">
        <f t="shared" si="46"/>
        <v>0</v>
      </c>
      <c r="T824" s="73">
        <f t="shared" si="46"/>
        <v>0</v>
      </c>
      <c r="U824" s="167" t="s">
        <v>7481</v>
      </c>
      <c r="W824" s="21"/>
      <c r="X824" s="21"/>
      <c r="Y824" s="21"/>
    </row>
    <row r="825" spans="1:26" x14ac:dyDescent="0.25">
      <c r="A825" s="175" t="s">
        <v>2146</v>
      </c>
      <c r="B825" s="184" t="s">
        <v>8249</v>
      </c>
      <c r="C825" s="185" t="s">
        <v>8250</v>
      </c>
      <c r="D825" s="170">
        <v>77</v>
      </c>
      <c r="E825" s="171">
        <v>400665</v>
      </c>
      <c r="F825" s="216">
        <f t="shared" si="45"/>
        <v>5203.4415584415583</v>
      </c>
      <c r="G825" s="224"/>
      <c r="H825" s="218" t="s">
        <v>7462</v>
      </c>
      <c r="I825" s="120" t="s">
        <v>7389</v>
      </c>
      <c r="J825" s="120"/>
      <c r="K825" s="73"/>
      <c r="L825" s="73"/>
      <c r="M825" s="180">
        <f t="shared" si="47"/>
        <v>0</v>
      </c>
      <c r="O825" s="73">
        <v>77</v>
      </c>
      <c r="P825" s="73">
        <v>400665</v>
      </c>
      <c r="Q825" s="73">
        <v>77</v>
      </c>
      <c r="R825" s="73">
        <v>400665</v>
      </c>
      <c r="S825" s="73">
        <f t="shared" si="46"/>
        <v>0</v>
      </c>
      <c r="T825" s="73">
        <f t="shared" si="46"/>
        <v>0</v>
      </c>
      <c r="U825" s="167" t="s">
        <v>7467</v>
      </c>
      <c r="W825" s="21"/>
      <c r="X825" s="21"/>
      <c r="Y825" s="21"/>
    </row>
    <row r="826" spans="1:26" x14ac:dyDescent="0.25">
      <c r="A826" s="175" t="s">
        <v>2146</v>
      </c>
      <c r="B826" s="184" t="s">
        <v>934</v>
      </c>
      <c r="C826" s="185" t="s">
        <v>935</v>
      </c>
      <c r="D826" s="170">
        <v>110</v>
      </c>
      <c r="E826" s="171">
        <v>567710</v>
      </c>
      <c r="F826" s="216">
        <f t="shared" si="45"/>
        <v>5161</v>
      </c>
      <c r="G826" s="224"/>
      <c r="H826" s="218" t="s">
        <v>7462</v>
      </c>
      <c r="I826" s="120" t="s">
        <v>7380</v>
      </c>
      <c r="J826" s="120"/>
      <c r="K826" s="199">
        <v>110</v>
      </c>
      <c r="L826" s="199">
        <v>567710</v>
      </c>
      <c r="M826" s="200">
        <f t="shared" si="47"/>
        <v>1</v>
      </c>
      <c r="O826" s="73">
        <v>110</v>
      </c>
      <c r="P826" s="73">
        <v>567710</v>
      </c>
      <c r="Q826" s="73">
        <v>0</v>
      </c>
      <c r="R826" s="73">
        <v>0</v>
      </c>
      <c r="S826" s="73">
        <f t="shared" si="46"/>
        <v>0</v>
      </c>
      <c r="T826" s="73">
        <f t="shared" si="46"/>
        <v>0</v>
      </c>
      <c r="U826" s="167" t="s">
        <v>7481</v>
      </c>
      <c r="W826" s="21"/>
      <c r="X826" s="21"/>
      <c r="Y826" s="21"/>
    </row>
    <row r="827" spans="1:26" x14ac:dyDescent="0.25">
      <c r="A827" s="175" t="s">
        <v>2146</v>
      </c>
      <c r="B827" s="184" t="s">
        <v>196</v>
      </c>
      <c r="C827" s="185" t="s">
        <v>197</v>
      </c>
      <c r="D827" s="170">
        <v>133852</v>
      </c>
      <c r="E827" s="171">
        <v>682293587</v>
      </c>
      <c r="F827" s="216">
        <f t="shared" si="45"/>
        <v>5097.3731210590804</v>
      </c>
      <c r="G827" s="224"/>
      <c r="H827" s="218" t="s">
        <v>7462</v>
      </c>
      <c r="I827" s="120" t="s">
        <v>7379</v>
      </c>
      <c r="J827" s="120"/>
      <c r="K827" s="73"/>
      <c r="L827" s="73"/>
      <c r="M827" s="180">
        <f t="shared" si="47"/>
        <v>0</v>
      </c>
      <c r="O827" s="73">
        <v>133852</v>
      </c>
      <c r="P827" s="73">
        <v>682293587</v>
      </c>
      <c r="Q827" s="73">
        <v>58243</v>
      </c>
      <c r="R827" s="73">
        <v>296886302.68984401</v>
      </c>
      <c r="S827" s="73">
        <f t="shared" si="46"/>
        <v>75609</v>
      </c>
      <c r="T827" s="73">
        <f t="shared" si="46"/>
        <v>385407284.31015599</v>
      </c>
      <c r="U827" s="167" t="s">
        <v>7467</v>
      </c>
      <c r="W827" s="21"/>
      <c r="X827" s="21"/>
      <c r="Y827" s="21"/>
      <c r="Z827" s="21">
        <f t="shared" ref="Z827:Z829" si="50">+S827-V827</f>
        <v>75609</v>
      </c>
    </row>
    <row r="828" spans="1:26" x14ac:dyDescent="0.25">
      <c r="A828" s="175" t="s">
        <v>2146</v>
      </c>
      <c r="B828" s="184" t="s">
        <v>1092</v>
      </c>
      <c r="C828" s="185" t="s">
        <v>1093</v>
      </c>
      <c r="D828" s="170">
        <v>1095</v>
      </c>
      <c r="E828" s="171">
        <v>5545080</v>
      </c>
      <c r="F828" s="216">
        <f t="shared" si="45"/>
        <v>5064</v>
      </c>
      <c r="G828" s="224"/>
      <c r="H828" s="218" t="s">
        <v>7462</v>
      </c>
      <c r="I828" s="120" t="s">
        <v>7379</v>
      </c>
      <c r="J828" s="120"/>
      <c r="K828" s="73">
        <v>0</v>
      </c>
      <c r="L828" s="73">
        <v>0</v>
      </c>
      <c r="M828" s="180">
        <f t="shared" si="47"/>
        <v>0</v>
      </c>
      <c r="O828" s="73">
        <v>1095</v>
      </c>
      <c r="P828" s="73">
        <v>5545080</v>
      </c>
      <c r="Q828" s="73">
        <v>0</v>
      </c>
      <c r="R828" s="73">
        <v>0</v>
      </c>
      <c r="S828" s="73">
        <f t="shared" si="46"/>
        <v>1095</v>
      </c>
      <c r="T828" s="73">
        <f t="shared" si="46"/>
        <v>5545080</v>
      </c>
      <c r="U828" s="167" t="s">
        <v>7958</v>
      </c>
      <c r="W828" s="21"/>
      <c r="X828" s="21"/>
      <c r="Y828" s="21"/>
      <c r="Z828" s="21">
        <f t="shared" si="50"/>
        <v>1095</v>
      </c>
    </row>
    <row r="829" spans="1:26" x14ac:dyDescent="0.25">
      <c r="A829" s="175" t="s">
        <v>2146</v>
      </c>
      <c r="B829" s="184" t="s">
        <v>1262</v>
      </c>
      <c r="C829" s="185" t="s">
        <v>1263</v>
      </c>
      <c r="D829" s="170">
        <v>36195</v>
      </c>
      <c r="E829" s="171">
        <v>181256955</v>
      </c>
      <c r="F829" s="216">
        <f t="shared" si="45"/>
        <v>5007.7898881060919</v>
      </c>
      <c r="G829" s="224"/>
      <c r="H829" s="218" t="s">
        <v>7462</v>
      </c>
      <c r="I829" s="120" t="s">
        <v>7379</v>
      </c>
      <c r="J829" s="120"/>
      <c r="K829" s="73">
        <v>0</v>
      </c>
      <c r="L829" s="73">
        <v>0</v>
      </c>
      <c r="M829" s="180">
        <f t="shared" si="47"/>
        <v>0</v>
      </c>
      <c r="O829" s="73">
        <v>36195</v>
      </c>
      <c r="P829" s="73">
        <v>181256955</v>
      </c>
      <c r="Q829" s="73">
        <v>21648</v>
      </c>
      <c r="R829" s="73">
        <v>108408635.49772069</v>
      </c>
      <c r="S829" s="73">
        <f t="shared" si="46"/>
        <v>14547</v>
      </c>
      <c r="T829" s="73">
        <f t="shared" si="46"/>
        <v>72848319.502279311</v>
      </c>
      <c r="U829" s="167" t="s">
        <v>7467</v>
      </c>
      <c r="W829" s="21"/>
      <c r="X829" s="21"/>
      <c r="Y829" s="21"/>
      <c r="Z829" s="21">
        <f t="shared" si="50"/>
        <v>14547</v>
      </c>
    </row>
    <row r="830" spans="1:26" x14ac:dyDescent="0.25">
      <c r="A830" s="175" t="s">
        <v>2146</v>
      </c>
      <c r="B830" s="184" t="s">
        <v>430</v>
      </c>
      <c r="C830" s="185" t="s">
        <v>431</v>
      </c>
      <c r="D830" s="170">
        <v>60</v>
      </c>
      <c r="E830" s="171">
        <v>300000</v>
      </c>
      <c r="F830" s="216">
        <f t="shared" si="45"/>
        <v>5000</v>
      </c>
      <c r="G830" s="224"/>
      <c r="H830" s="218" t="s">
        <v>7462</v>
      </c>
      <c r="I830" s="179" t="s">
        <v>7381</v>
      </c>
      <c r="J830" s="120" t="s">
        <v>7480</v>
      </c>
      <c r="K830" s="73">
        <v>60</v>
      </c>
      <c r="L830" s="73">
        <v>300000</v>
      </c>
      <c r="M830" s="180">
        <f t="shared" si="47"/>
        <v>1</v>
      </c>
      <c r="O830" s="73">
        <v>60</v>
      </c>
      <c r="P830" s="73">
        <v>300000</v>
      </c>
      <c r="Q830" s="73">
        <v>0</v>
      </c>
      <c r="R830" s="73">
        <v>0</v>
      </c>
      <c r="S830" s="73">
        <f t="shared" si="46"/>
        <v>0</v>
      </c>
      <c r="T830" s="73">
        <f t="shared" si="46"/>
        <v>0</v>
      </c>
      <c r="U830" s="167" t="s">
        <v>7481</v>
      </c>
      <c r="W830" s="21"/>
      <c r="X830" s="21"/>
      <c r="Y830" s="21"/>
    </row>
    <row r="831" spans="1:26" x14ac:dyDescent="0.25">
      <c r="A831" s="175" t="s">
        <v>2146</v>
      </c>
      <c r="B831" s="184" t="s">
        <v>1060</v>
      </c>
      <c r="C831" s="185" t="s">
        <v>1061</v>
      </c>
      <c r="D831" s="194">
        <v>500</v>
      </c>
      <c r="E831" s="171">
        <v>2468117</v>
      </c>
      <c r="F831" s="216">
        <f t="shared" si="45"/>
        <v>4936.2340000000004</v>
      </c>
      <c r="G831" s="224"/>
      <c r="H831" s="218" t="s">
        <v>7462</v>
      </c>
      <c r="I831" s="120" t="s">
        <v>7379</v>
      </c>
      <c r="J831" s="195"/>
      <c r="K831" s="196"/>
      <c r="L831" s="196"/>
      <c r="M831" s="180">
        <f t="shared" si="47"/>
        <v>0</v>
      </c>
      <c r="O831" s="73">
        <v>500</v>
      </c>
      <c r="P831" s="73">
        <v>2468117</v>
      </c>
      <c r="Q831" s="73">
        <v>0</v>
      </c>
      <c r="R831" s="73">
        <v>0</v>
      </c>
      <c r="S831" s="73">
        <f t="shared" si="46"/>
        <v>500</v>
      </c>
      <c r="T831" s="73">
        <f t="shared" si="46"/>
        <v>2468117</v>
      </c>
      <c r="U831" s="167" t="s">
        <v>7958</v>
      </c>
      <c r="W831" s="21"/>
      <c r="X831" s="21"/>
      <c r="Y831" s="21"/>
      <c r="Z831" s="21">
        <f t="shared" ref="Z831:Z832" si="51">+S831-V831</f>
        <v>500</v>
      </c>
    </row>
    <row r="832" spans="1:26" x14ac:dyDescent="0.25">
      <c r="A832" s="175" t="s">
        <v>2146</v>
      </c>
      <c r="B832" s="184" t="s">
        <v>558</v>
      </c>
      <c r="C832" s="185" t="s">
        <v>559</v>
      </c>
      <c r="D832" s="194">
        <v>589</v>
      </c>
      <c r="E832" s="171">
        <v>2889130</v>
      </c>
      <c r="F832" s="216">
        <f t="shared" si="45"/>
        <v>4905.144312393888</v>
      </c>
      <c r="G832" s="224"/>
      <c r="H832" s="218" t="s">
        <v>7462</v>
      </c>
      <c r="I832" s="120" t="s">
        <v>7379</v>
      </c>
      <c r="J832" s="195"/>
      <c r="K832" s="196"/>
      <c r="L832" s="196"/>
      <c r="M832" s="180">
        <f t="shared" si="47"/>
        <v>0</v>
      </c>
      <c r="O832" s="73">
        <v>589</v>
      </c>
      <c r="P832" s="73">
        <v>2889130</v>
      </c>
      <c r="Q832" s="73">
        <v>0</v>
      </c>
      <c r="R832" s="73">
        <v>0</v>
      </c>
      <c r="S832" s="73">
        <f t="shared" si="46"/>
        <v>589</v>
      </c>
      <c r="T832" s="73">
        <f t="shared" si="46"/>
        <v>2889130</v>
      </c>
      <c r="U832" s="167" t="s">
        <v>7958</v>
      </c>
      <c r="W832" s="21"/>
      <c r="X832" s="21"/>
      <c r="Y832" s="21"/>
      <c r="Z832" s="21">
        <f t="shared" si="51"/>
        <v>589</v>
      </c>
    </row>
    <row r="833" spans="1:26" x14ac:dyDescent="0.25">
      <c r="A833" s="175" t="s">
        <v>2146</v>
      </c>
      <c r="B833" s="184" t="s">
        <v>8251</v>
      </c>
      <c r="C833" s="185" t="s">
        <v>8252</v>
      </c>
      <c r="D833" s="170">
        <v>50</v>
      </c>
      <c r="E833" s="171">
        <v>241500</v>
      </c>
      <c r="F833" s="216">
        <f t="shared" si="45"/>
        <v>4830</v>
      </c>
      <c r="G833" s="224"/>
      <c r="H833" s="218" t="s">
        <v>7462</v>
      </c>
      <c r="I833" s="120" t="s">
        <v>7380</v>
      </c>
      <c r="J833" s="120" t="s">
        <v>7480</v>
      </c>
      <c r="K833" s="73">
        <v>50</v>
      </c>
      <c r="L833" s="73">
        <v>241500</v>
      </c>
      <c r="M833" s="180">
        <f t="shared" si="47"/>
        <v>1</v>
      </c>
      <c r="O833" s="73">
        <v>50</v>
      </c>
      <c r="P833" s="73">
        <v>241500</v>
      </c>
      <c r="Q833" s="73">
        <v>0</v>
      </c>
      <c r="R833" s="73">
        <v>0</v>
      </c>
      <c r="S833" s="73">
        <f t="shared" si="46"/>
        <v>0</v>
      </c>
      <c r="T833" s="73">
        <f t="shared" si="46"/>
        <v>0</v>
      </c>
      <c r="U833" s="167" t="s">
        <v>7481</v>
      </c>
      <c r="W833" s="21"/>
      <c r="X833" s="21"/>
      <c r="Y833" s="21"/>
    </row>
    <row r="834" spans="1:26" x14ac:dyDescent="0.25">
      <c r="A834" s="175" t="s">
        <v>2146</v>
      </c>
      <c r="B834" s="184" t="s">
        <v>1502</v>
      </c>
      <c r="C834" s="185" t="s">
        <v>1503</v>
      </c>
      <c r="D834" s="170">
        <v>50907</v>
      </c>
      <c r="E834" s="171">
        <v>236819364</v>
      </c>
      <c r="F834" s="216">
        <f t="shared" si="45"/>
        <v>4652</v>
      </c>
      <c r="G834" s="224"/>
      <c r="H834" s="218" t="s">
        <v>7462</v>
      </c>
      <c r="I834" s="120" t="s">
        <v>7379</v>
      </c>
      <c r="J834" s="120"/>
      <c r="K834" s="73">
        <v>0</v>
      </c>
      <c r="L834" s="73">
        <v>0</v>
      </c>
      <c r="M834" s="180">
        <f t="shared" si="47"/>
        <v>0</v>
      </c>
      <c r="O834" s="73">
        <v>50907</v>
      </c>
      <c r="P834" s="73">
        <v>236819364</v>
      </c>
      <c r="Q834" s="73">
        <v>7949</v>
      </c>
      <c r="R834" s="73">
        <v>36978748</v>
      </c>
      <c r="S834" s="73">
        <f t="shared" si="46"/>
        <v>42958</v>
      </c>
      <c r="T834" s="73">
        <f t="shared" si="46"/>
        <v>199840616</v>
      </c>
      <c r="U834" s="167" t="s">
        <v>7467</v>
      </c>
      <c r="W834" s="21"/>
      <c r="X834" s="21"/>
      <c r="Y834" s="21"/>
      <c r="Z834" s="21">
        <f>+S834-V834</f>
        <v>42958</v>
      </c>
    </row>
    <row r="835" spans="1:26" x14ac:dyDescent="0.25">
      <c r="A835" s="175" t="s">
        <v>2146</v>
      </c>
      <c r="B835" s="184" t="s">
        <v>1010</v>
      </c>
      <c r="C835" s="185" t="s">
        <v>1011</v>
      </c>
      <c r="D835" s="170">
        <v>50</v>
      </c>
      <c r="E835" s="171">
        <v>231000</v>
      </c>
      <c r="F835" s="216">
        <f t="shared" si="45"/>
        <v>4620</v>
      </c>
      <c r="G835" s="224"/>
      <c r="H835" s="218" t="s">
        <v>7462</v>
      </c>
      <c r="I835" s="120" t="s">
        <v>7380</v>
      </c>
      <c r="J835" s="120" t="s">
        <v>7480</v>
      </c>
      <c r="K835" s="73">
        <v>50</v>
      </c>
      <c r="L835" s="73">
        <v>231000</v>
      </c>
      <c r="M835" s="180">
        <f t="shared" si="47"/>
        <v>1</v>
      </c>
      <c r="O835" s="73">
        <v>50</v>
      </c>
      <c r="P835" s="73">
        <v>231000</v>
      </c>
      <c r="Q835" s="73">
        <v>0</v>
      </c>
      <c r="R835" s="73">
        <v>0</v>
      </c>
      <c r="S835" s="73">
        <f t="shared" si="46"/>
        <v>0</v>
      </c>
      <c r="T835" s="73">
        <f t="shared" si="46"/>
        <v>0</v>
      </c>
      <c r="U835" s="167" t="s">
        <v>7481</v>
      </c>
      <c r="W835" s="21"/>
      <c r="X835" s="21"/>
      <c r="Y835" s="21"/>
    </row>
    <row r="836" spans="1:26" x14ac:dyDescent="0.25">
      <c r="A836" s="175" t="s">
        <v>2146</v>
      </c>
      <c r="B836" s="184" t="s">
        <v>1026</v>
      </c>
      <c r="C836" s="185" t="s">
        <v>1027</v>
      </c>
      <c r="D836" s="170">
        <v>200</v>
      </c>
      <c r="E836" s="171">
        <v>920000</v>
      </c>
      <c r="F836" s="216">
        <f t="shared" ref="F836:F899" si="52">+E836/D836</f>
        <v>4600</v>
      </c>
      <c r="G836" s="224"/>
      <c r="H836" s="218" t="s">
        <v>7462</v>
      </c>
      <c r="I836" s="179" t="s">
        <v>7381</v>
      </c>
      <c r="J836" s="120" t="s">
        <v>7480</v>
      </c>
      <c r="K836" s="73">
        <v>200</v>
      </c>
      <c r="L836" s="73">
        <v>920000</v>
      </c>
      <c r="M836" s="180">
        <f t="shared" si="47"/>
        <v>1</v>
      </c>
      <c r="O836" s="73">
        <v>200</v>
      </c>
      <c r="P836" s="73">
        <v>920000</v>
      </c>
      <c r="Q836" s="73">
        <v>0</v>
      </c>
      <c r="R836" s="73">
        <v>0</v>
      </c>
      <c r="S836" s="73">
        <f t="shared" ref="S836:T899" si="53">O836-K836-Q836</f>
        <v>0</v>
      </c>
      <c r="T836" s="73">
        <f t="shared" si="53"/>
        <v>0</v>
      </c>
      <c r="U836" s="167" t="s">
        <v>7481</v>
      </c>
      <c r="W836" s="21"/>
      <c r="X836" s="21"/>
      <c r="Y836" s="21"/>
    </row>
    <row r="837" spans="1:26" x14ac:dyDescent="0.25">
      <c r="A837" s="175" t="s">
        <v>2146</v>
      </c>
      <c r="B837" s="184" t="s">
        <v>1028</v>
      </c>
      <c r="C837" s="185" t="s">
        <v>1029</v>
      </c>
      <c r="D837" s="170">
        <v>200</v>
      </c>
      <c r="E837" s="171">
        <v>920000</v>
      </c>
      <c r="F837" s="216">
        <f t="shared" si="52"/>
        <v>4600</v>
      </c>
      <c r="G837" s="224"/>
      <c r="H837" s="218" t="s">
        <v>7462</v>
      </c>
      <c r="I837" s="179" t="s">
        <v>7381</v>
      </c>
      <c r="J837" s="120" t="s">
        <v>7480</v>
      </c>
      <c r="K837" s="73">
        <v>200</v>
      </c>
      <c r="L837" s="73">
        <v>920000</v>
      </c>
      <c r="M837" s="180">
        <f t="shared" si="47"/>
        <v>1</v>
      </c>
      <c r="O837" s="73">
        <v>200</v>
      </c>
      <c r="P837" s="73">
        <v>920000</v>
      </c>
      <c r="Q837" s="73">
        <v>0</v>
      </c>
      <c r="R837" s="73">
        <v>0</v>
      </c>
      <c r="S837" s="73">
        <f t="shared" si="53"/>
        <v>0</v>
      </c>
      <c r="T837" s="73">
        <f t="shared" si="53"/>
        <v>0</v>
      </c>
      <c r="U837" s="167" t="s">
        <v>7481</v>
      </c>
      <c r="W837" s="21"/>
      <c r="X837" s="21"/>
      <c r="Y837" s="21"/>
    </row>
    <row r="838" spans="1:26" x14ac:dyDescent="0.25">
      <c r="A838" s="175" t="s">
        <v>2146</v>
      </c>
      <c r="B838" s="184" t="s">
        <v>8253</v>
      </c>
      <c r="C838" s="185" t="s">
        <v>8254</v>
      </c>
      <c r="D838" s="170">
        <v>1000</v>
      </c>
      <c r="E838" s="171">
        <v>4600000</v>
      </c>
      <c r="F838" s="216">
        <f t="shared" si="52"/>
        <v>4600</v>
      </c>
      <c r="G838" s="224"/>
      <c r="H838" s="218" t="s">
        <v>7462</v>
      </c>
      <c r="I838" s="120" t="s">
        <v>7379</v>
      </c>
      <c r="J838" s="120"/>
      <c r="K838" s="73">
        <v>0</v>
      </c>
      <c r="L838" s="73">
        <v>0</v>
      </c>
      <c r="M838" s="180">
        <f t="shared" si="47"/>
        <v>0</v>
      </c>
      <c r="O838" s="73">
        <v>1000</v>
      </c>
      <c r="P838" s="73">
        <v>4600000</v>
      </c>
      <c r="Q838" s="73">
        <v>1000</v>
      </c>
      <c r="R838" s="73">
        <v>4600000</v>
      </c>
      <c r="S838" s="73">
        <f t="shared" si="53"/>
        <v>0</v>
      </c>
      <c r="T838" s="73">
        <f t="shared" si="53"/>
        <v>0</v>
      </c>
      <c r="U838" s="167" t="s">
        <v>7467</v>
      </c>
      <c r="W838" s="21"/>
      <c r="X838" s="21"/>
      <c r="Y838" s="21"/>
    </row>
    <row r="839" spans="1:26" x14ac:dyDescent="0.25">
      <c r="A839" s="175" t="s">
        <v>2146</v>
      </c>
      <c r="B839" s="184" t="s">
        <v>702</v>
      </c>
      <c r="C839" s="185" t="s">
        <v>703</v>
      </c>
      <c r="D839" s="170">
        <v>100</v>
      </c>
      <c r="E839" s="171">
        <v>460000</v>
      </c>
      <c r="F839" s="216">
        <f t="shared" si="52"/>
        <v>4600</v>
      </c>
      <c r="G839" s="224"/>
      <c r="H839" s="218" t="s">
        <v>7462</v>
      </c>
      <c r="I839" s="120" t="s">
        <v>7380</v>
      </c>
      <c r="J839" s="120" t="s">
        <v>7480</v>
      </c>
      <c r="K839" s="73">
        <v>100</v>
      </c>
      <c r="L839" s="73">
        <v>460000</v>
      </c>
      <c r="M839" s="180">
        <f t="shared" si="47"/>
        <v>1</v>
      </c>
      <c r="O839" s="73">
        <v>100</v>
      </c>
      <c r="P839" s="73">
        <v>460000</v>
      </c>
      <c r="Q839" s="73">
        <v>0</v>
      </c>
      <c r="R839" s="73">
        <v>0</v>
      </c>
      <c r="S839" s="73">
        <f t="shared" si="53"/>
        <v>0</v>
      </c>
      <c r="T839" s="73">
        <f t="shared" si="53"/>
        <v>0</v>
      </c>
      <c r="U839" s="167" t="s">
        <v>7481</v>
      </c>
      <c r="W839" s="21"/>
      <c r="X839" s="21"/>
      <c r="Y839" s="21"/>
    </row>
    <row r="840" spans="1:26" x14ac:dyDescent="0.25">
      <c r="A840" s="175" t="s">
        <v>2146</v>
      </c>
      <c r="B840" s="184" t="s">
        <v>8255</v>
      </c>
      <c r="C840" s="185" t="s">
        <v>8256</v>
      </c>
      <c r="D840" s="170">
        <v>347</v>
      </c>
      <c r="E840" s="171">
        <v>1583361</v>
      </c>
      <c r="F840" s="216">
        <f t="shared" si="52"/>
        <v>4563</v>
      </c>
      <c r="G840" s="224"/>
      <c r="H840" s="218" t="s">
        <v>7462</v>
      </c>
      <c r="I840" s="120" t="s">
        <v>7379</v>
      </c>
      <c r="J840" s="120"/>
      <c r="K840" s="73"/>
      <c r="L840" s="73"/>
      <c r="M840" s="180">
        <f t="shared" ref="M840:M903" si="54">+L840/E840</f>
        <v>0</v>
      </c>
      <c r="O840" s="73">
        <v>347</v>
      </c>
      <c r="P840" s="73">
        <v>1583361</v>
      </c>
      <c r="Q840" s="73">
        <v>347</v>
      </c>
      <c r="R840" s="73">
        <v>1583361</v>
      </c>
      <c r="S840" s="73">
        <f t="shared" si="53"/>
        <v>0</v>
      </c>
      <c r="T840" s="73">
        <f t="shared" si="53"/>
        <v>0</v>
      </c>
      <c r="U840" s="167" t="s">
        <v>7467</v>
      </c>
      <c r="W840" s="21"/>
      <c r="X840" s="21"/>
      <c r="Y840" s="21"/>
    </row>
    <row r="841" spans="1:26" x14ac:dyDescent="0.25">
      <c r="A841" s="175" t="s">
        <v>2146</v>
      </c>
      <c r="B841" s="184" t="s">
        <v>8257</v>
      </c>
      <c r="C841" s="185" t="s">
        <v>8258</v>
      </c>
      <c r="D841" s="170">
        <v>120</v>
      </c>
      <c r="E841" s="171">
        <v>536903.22580645164</v>
      </c>
      <c r="F841" s="216">
        <f t="shared" si="52"/>
        <v>4474.1935483870966</v>
      </c>
      <c r="G841" s="224"/>
      <c r="H841" s="218" t="s">
        <v>7462</v>
      </c>
      <c r="I841" s="120" t="s">
        <v>7380</v>
      </c>
      <c r="J841" s="120" t="s">
        <v>7480</v>
      </c>
      <c r="K841" s="73">
        <v>120</v>
      </c>
      <c r="L841" s="73">
        <v>536903.22580645164</v>
      </c>
      <c r="M841" s="180">
        <f t="shared" si="54"/>
        <v>1</v>
      </c>
      <c r="O841" s="73">
        <v>120</v>
      </c>
      <c r="P841" s="73">
        <v>536903.22580645164</v>
      </c>
      <c r="Q841" s="73">
        <v>0</v>
      </c>
      <c r="R841" s="73">
        <v>0</v>
      </c>
      <c r="S841" s="73">
        <f t="shared" si="53"/>
        <v>0</v>
      </c>
      <c r="T841" s="73">
        <f t="shared" si="53"/>
        <v>0</v>
      </c>
      <c r="U841" s="167" t="s">
        <v>7481</v>
      </c>
      <c r="W841" s="21"/>
      <c r="X841" s="21"/>
      <c r="Y841" s="21"/>
    </row>
    <row r="842" spans="1:26" x14ac:dyDescent="0.25">
      <c r="A842" s="175" t="s">
        <v>2146</v>
      </c>
      <c r="B842" s="184" t="s">
        <v>8259</v>
      </c>
      <c r="C842" s="185" t="s">
        <v>8260</v>
      </c>
      <c r="D842" s="170">
        <v>50</v>
      </c>
      <c r="E842" s="171">
        <v>222360</v>
      </c>
      <c r="F842" s="216">
        <f t="shared" si="52"/>
        <v>4447.2</v>
      </c>
      <c r="G842" s="224"/>
      <c r="H842" s="218" t="s">
        <v>7462</v>
      </c>
      <c r="I842" s="120" t="s">
        <v>7389</v>
      </c>
      <c r="J842" s="120"/>
      <c r="K842" s="73"/>
      <c r="L842" s="73"/>
      <c r="M842" s="180">
        <f t="shared" si="54"/>
        <v>0</v>
      </c>
      <c r="O842" s="73">
        <v>50</v>
      </c>
      <c r="P842" s="73">
        <v>222360</v>
      </c>
      <c r="Q842" s="73">
        <v>50</v>
      </c>
      <c r="R842" s="73">
        <v>222360</v>
      </c>
      <c r="S842" s="73">
        <f t="shared" si="53"/>
        <v>0</v>
      </c>
      <c r="T842" s="73">
        <f t="shared" si="53"/>
        <v>0</v>
      </c>
      <c r="U842" s="167" t="s">
        <v>7467</v>
      </c>
      <c r="W842" s="21"/>
      <c r="X842" s="21"/>
      <c r="Y842" s="21"/>
      <c r="Z842" s="21"/>
    </row>
    <row r="843" spans="1:26" x14ac:dyDescent="0.25">
      <c r="A843" s="175" t="s">
        <v>2146</v>
      </c>
      <c r="B843" s="184" t="s">
        <v>8261</v>
      </c>
      <c r="C843" s="185" t="s">
        <v>8262</v>
      </c>
      <c r="D843" s="170">
        <v>12</v>
      </c>
      <c r="E843" s="171">
        <v>53251</v>
      </c>
      <c r="F843" s="216">
        <f t="shared" si="52"/>
        <v>4437.583333333333</v>
      </c>
      <c r="G843" s="224"/>
      <c r="H843" s="218" t="s">
        <v>7462</v>
      </c>
      <c r="I843" s="120" t="s">
        <v>7389</v>
      </c>
      <c r="J843" s="120"/>
      <c r="K843" s="73"/>
      <c r="L843" s="73"/>
      <c r="M843" s="180">
        <f t="shared" si="54"/>
        <v>0</v>
      </c>
      <c r="O843" s="73">
        <v>12</v>
      </c>
      <c r="P843" s="73">
        <v>53251</v>
      </c>
      <c r="Q843" s="73">
        <v>12</v>
      </c>
      <c r="R843" s="73">
        <v>53251</v>
      </c>
      <c r="S843" s="73">
        <f t="shared" si="53"/>
        <v>0</v>
      </c>
      <c r="T843" s="73">
        <f t="shared" si="53"/>
        <v>0</v>
      </c>
      <c r="U843" s="167" t="s">
        <v>7467</v>
      </c>
      <c r="W843" s="21"/>
      <c r="X843" s="21"/>
      <c r="Y843" s="21"/>
      <c r="Z843" s="21"/>
    </row>
    <row r="844" spans="1:26" x14ac:dyDescent="0.25">
      <c r="A844" s="175" t="s">
        <v>2146</v>
      </c>
      <c r="B844" s="184" t="s">
        <v>258</v>
      </c>
      <c r="C844" s="185" t="s">
        <v>259</v>
      </c>
      <c r="D844" s="170">
        <v>3350</v>
      </c>
      <c r="E844" s="171">
        <v>14741598</v>
      </c>
      <c r="F844" s="216">
        <f t="shared" si="52"/>
        <v>4400.4770149253727</v>
      </c>
      <c r="G844" s="224"/>
      <c r="H844" s="218" t="s">
        <v>7462</v>
      </c>
      <c r="I844" s="179" t="s">
        <v>7381</v>
      </c>
      <c r="J844" s="120" t="s">
        <v>7480</v>
      </c>
      <c r="K844" s="73">
        <v>3350</v>
      </c>
      <c r="L844" s="73">
        <v>14741598</v>
      </c>
      <c r="M844" s="180">
        <f t="shared" si="54"/>
        <v>1</v>
      </c>
      <c r="O844" s="73">
        <v>3350</v>
      </c>
      <c r="P844" s="73">
        <v>14741598</v>
      </c>
      <c r="Q844" s="73">
        <v>0</v>
      </c>
      <c r="R844" s="73">
        <v>0</v>
      </c>
      <c r="S844" s="73">
        <f t="shared" si="53"/>
        <v>0</v>
      </c>
      <c r="T844" s="73">
        <f t="shared" si="53"/>
        <v>0</v>
      </c>
      <c r="U844" s="167" t="s">
        <v>7481</v>
      </c>
      <c r="W844" s="21"/>
      <c r="X844" s="21"/>
      <c r="Y844" s="21"/>
    </row>
    <row r="845" spans="1:26" x14ac:dyDescent="0.25">
      <c r="A845" s="175" t="s">
        <v>2146</v>
      </c>
      <c r="B845" s="184" t="s">
        <v>8263</v>
      </c>
      <c r="C845" s="185" t="s">
        <v>8264</v>
      </c>
      <c r="D845" s="170">
        <v>18477</v>
      </c>
      <c r="E845" s="171">
        <v>81075876</v>
      </c>
      <c r="F845" s="216">
        <f t="shared" si="52"/>
        <v>4387.9350543919463</v>
      </c>
      <c r="G845" s="224"/>
      <c r="H845" s="218" t="s">
        <v>7462</v>
      </c>
      <c r="I845" s="120" t="s">
        <v>7379</v>
      </c>
      <c r="J845" s="120"/>
      <c r="K845" s="73"/>
      <c r="L845" s="73"/>
      <c r="M845" s="180">
        <f t="shared" si="54"/>
        <v>0</v>
      </c>
      <c r="O845" s="73">
        <v>18477</v>
      </c>
      <c r="P845" s="73">
        <v>81075875.999999985</v>
      </c>
      <c r="Q845" s="73">
        <v>18477</v>
      </c>
      <c r="R845" s="73">
        <v>81075876</v>
      </c>
      <c r="S845" s="73">
        <f t="shared" si="53"/>
        <v>0</v>
      </c>
      <c r="T845" s="73">
        <f t="shared" si="53"/>
        <v>0</v>
      </c>
      <c r="U845" s="167" t="s">
        <v>7467</v>
      </c>
      <c r="W845" s="21"/>
      <c r="X845" s="21"/>
      <c r="Y845" s="21"/>
    </row>
    <row r="846" spans="1:26" x14ac:dyDescent="0.25">
      <c r="A846" s="175" t="s">
        <v>2146</v>
      </c>
      <c r="B846" s="184" t="s">
        <v>1082</v>
      </c>
      <c r="C846" s="185" t="s">
        <v>1083</v>
      </c>
      <c r="D846" s="170">
        <v>19464</v>
      </c>
      <c r="E846" s="171">
        <v>85406476</v>
      </c>
      <c r="F846" s="216">
        <f t="shared" si="52"/>
        <v>4387.9200575421291</v>
      </c>
      <c r="G846" s="224"/>
      <c r="H846" s="218" t="s">
        <v>7462</v>
      </c>
      <c r="I846" s="120" t="s">
        <v>7379</v>
      </c>
      <c r="J846" s="120"/>
      <c r="K846" s="73">
        <v>0</v>
      </c>
      <c r="L846" s="73">
        <v>0</v>
      </c>
      <c r="M846" s="180">
        <f t="shared" si="54"/>
        <v>0</v>
      </c>
      <c r="O846" s="73">
        <v>19464</v>
      </c>
      <c r="P846" s="73">
        <v>85406476</v>
      </c>
      <c r="Q846" s="73">
        <v>0</v>
      </c>
      <c r="R846" s="73">
        <v>0</v>
      </c>
      <c r="S846" s="73">
        <f t="shared" si="53"/>
        <v>19464</v>
      </c>
      <c r="T846" s="73">
        <f t="shared" si="53"/>
        <v>85406476</v>
      </c>
      <c r="U846" s="167" t="s">
        <v>7958</v>
      </c>
      <c r="W846" s="21"/>
      <c r="X846" s="21"/>
      <c r="Y846" s="21"/>
      <c r="Z846" s="21">
        <f>+S846-V846</f>
        <v>19464</v>
      </c>
    </row>
    <row r="847" spans="1:26" x14ac:dyDescent="0.25">
      <c r="A847" s="175" t="s">
        <v>2146</v>
      </c>
      <c r="B847" s="184" t="s">
        <v>704</v>
      </c>
      <c r="C847" s="185" t="s">
        <v>705</v>
      </c>
      <c r="D847" s="170">
        <v>330</v>
      </c>
      <c r="E847" s="171">
        <v>1443969</v>
      </c>
      <c r="F847" s="216">
        <f t="shared" si="52"/>
        <v>4375.6636363636362</v>
      </c>
      <c r="G847" s="224"/>
      <c r="H847" s="218" t="s">
        <v>7462</v>
      </c>
      <c r="I847" s="120" t="s">
        <v>7380</v>
      </c>
      <c r="J847" s="120" t="s">
        <v>7480</v>
      </c>
      <c r="K847" s="73">
        <v>330</v>
      </c>
      <c r="L847" s="73">
        <v>1443969</v>
      </c>
      <c r="M847" s="180">
        <f t="shared" si="54"/>
        <v>1</v>
      </c>
      <c r="O847" s="73">
        <v>330</v>
      </c>
      <c r="P847" s="73">
        <v>1443969</v>
      </c>
      <c r="Q847" s="73">
        <v>0</v>
      </c>
      <c r="R847" s="73">
        <v>0</v>
      </c>
      <c r="S847" s="73">
        <f t="shared" si="53"/>
        <v>0</v>
      </c>
      <c r="T847" s="73">
        <f t="shared" si="53"/>
        <v>0</v>
      </c>
      <c r="U847" s="167" t="s">
        <v>7481</v>
      </c>
      <c r="W847" s="21"/>
      <c r="X847" s="21"/>
      <c r="Y847" s="21"/>
    </row>
    <row r="848" spans="1:26" x14ac:dyDescent="0.25">
      <c r="A848" s="187" t="s">
        <v>2146</v>
      </c>
      <c r="B848" s="188" t="s">
        <v>570</v>
      </c>
      <c r="C848" s="185" t="s">
        <v>571</v>
      </c>
      <c r="D848" s="189">
        <v>700</v>
      </c>
      <c r="E848" s="190">
        <v>3059000</v>
      </c>
      <c r="F848" s="217">
        <f t="shared" si="52"/>
        <v>4370</v>
      </c>
      <c r="G848" s="224"/>
      <c r="H848" s="219" t="s">
        <v>7462</v>
      </c>
      <c r="I848" s="179" t="s">
        <v>7381</v>
      </c>
      <c r="J848" s="191" t="s">
        <v>7480</v>
      </c>
      <c r="K848" s="192">
        <f>+D848</f>
        <v>700</v>
      </c>
      <c r="L848" s="192">
        <f>+E848</f>
        <v>3059000</v>
      </c>
      <c r="M848" s="193">
        <f t="shared" si="54"/>
        <v>1</v>
      </c>
      <c r="O848" s="73">
        <v>700</v>
      </c>
      <c r="P848" s="73">
        <v>3059000</v>
      </c>
      <c r="Q848" s="73">
        <v>0</v>
      </c>
      <c r="R848" s="73">
        <v>0</v>
      </c>
      <c r="S848" s="73">
        <f t="shared" si="53"/>
        <v>0</v>
      </c>
      <c r="T848" s="73">
        <f t="shared" si="53"/>
        <v>0</v>
      </c>
      <c r="U848" s="167" t="s">
        <v>7481</v>
      </c>
      <c r="W848" s="21"/>
      <c r="X848" s="21"/>
      <c r="Y848" s="21"/>
    </row>
    <row r="849" spans="1:26" x14ac:dyDescent="0.25">
      <c r="A849" s="175" t="s">
        <v>2146</v>
      </c>
      <c r="B849" s="184" t="s">
        <v>508</v>
      </c>
      <c r="C849" s="185" t="s">
        <v>509</v>
      </c>
      <c r="D849" s="170">
        <v>1552</v>
      </c>
      <c r="E849" s="171">
        <v>6754304</v>
      </c>
      <c r="F849" s="216">
        <f t="shared" si="52"/>
        <v>4352</v>
      </c>
      <c r="G849" s="224"/>
      <c r="H849" s="218" t="s">
        <v>7462</v>
      </c>
      <c r="I849" s="120" t="s">
        <v>7380</v>
      </c>
      <c r="J849" s="120" t="s">
        <v>7480</v>
      </c>
      <c r="K849" s="73">
        <v>1552</v>
      </c>
      <c r="L849" s="73">
        <v>6754304</v>
      </c>
      <c r="M849" s="180">
        <f t="shared" si="54"/>
        <v>1</v>
      </c>
      <c r="O849" s="73">
        <v>1552</v>
      </c>
      <c r="P849" s="73">
        <v>6754304</v>
      </c>
      <c r="Q849" s="73">
        <v>0</v>
      </c>
      <c r="R849" s="73">
        <v>0</v>
      </c>
      <c r="S849" s="73">
        <f t="shared" si="53"/>
        <v>0</v>
      </c>
      <c r="T849" s="73">
        <f t="shared" si="53"/>
        <v>0</v>
      </c>
      <c r="U849" s="167" t="s">
        <v>7481</v>
      </c>
      <c r="W849" s="21"/>
      <c r="X849" s="21"/>
      <c r="Y849" s="21"/>
    </row>
    <row r="850" spans="1:26" x14ac:dyDescent="0.25">
      <c r="A850" s="175" t="s">
        <v>2146</v>
      </c>
      <c r="B850" s="184" t="s">
        <v>440</v>
      </c>
      <c r="C850" s="185" t="s">
        <v>441</v>
      </c>
      <c r="D850" s="170">
        <v>10</v>
      </c>
      <c r="E850" s="171">
        <v>42000</v>
      </c>
      <c r="F850" s="216">
        <f t="shared" si="52"/>
        <v>4200</v>
      </c>
      <c r="G850" s="224"/>
      <c r="H850" s="218" t="s">
        <v>7462</v>
      </c>
      <c r="I850" s="120" t="s">
        <v>7380</v>
      </c>
      <c r="J850" s="120" t="s">
        <v>7480</v>
      </c>
      <c r="K850" s="73">
        <v>10</v>
      </c>
      <c r="L850" s="73">
        <v>42000</v>
      </c>
      <c r="M850" s="180">
        <f t="shared" si="54"/>
        <v>1</v>
      </c>
      <c r="O850" s="73">
        <v>10</v>
      </c>
      <c r="P850" s="73">
        <v>42000</v>
      </c>
      <c r="Q850" s="73">
        <v>0</v>
      </c>
      <c r="R850" s="73">
        <v>0</v>
      </c>
      <c r="S850" s="73">
        <f t="shared" si="53"/>
        <v>0</v>
      </c>
      <c r="T850" s="73">
        <f t="shared" si="53"/>
        <v>0</v>
      </c>
      <c r="U850" s="167" t="s">
        <v>7481</v>
      </c>
      <c r="W850" s="21"/>
      <c r="X850" s="21"/>
      <c r="Y850" s="21"/>
    </row>
    <row r="851" spans="1:26" x14ac:dyDescent="0.25">
      <c r="A851" s="175" t="s">
        <v>2146</v>
      </c>
      <c r="B851" s="184" t="s">
        <v>8265</v>
      </c>
      <c r="C851" s="185" t="s">
        <v>8266</v>
      </c>
      <c r="D851" s="170">
        <v>67</v>
      </c>
      <c r="E851" s="171">
        <v>276053</v>
      </c>
      <c r="F851" s="216">
        <f t="shared" si="52"/>
        <v>4120.1940298507461</v>
      </c>
      <c r="G851" s="224"/>
      <c r="H851" s="218" t="s">
        <v>7462</v>
      </c>
      <c r="I851" s="120" t="s">
        <v>7389</v>
      </c>
      <c r="J851" s="120"/>
      <c r="K851" s="73"/>
      <c r="L851" s="73"/>
      <c r="M851" s="180">
        <f t="shared" si="54"/>
        <v>0</v>
      </c>
      <c r="O851" s="73">
        <v>67</v>
      </c>
      <c r="P851" s="73">
        <v>276053</v>
      </c>
      <c r="Q851" s="73">
        <v>67</v>
      </c>
      <c r="R851" s="73">
        <v>276053</v>
      </c>
      <c r="S851" s="73">
        <f t="shared" si="53"/>
        <v>0</v>
      </c>
      <c r="T851" s="73">
        <f t="shared" si="53"/>
        <v>0</v>
      </c>
      <c r="U851" s="167" t="s">
        <v>7467</v>
      </c>
      <c r="W851" s="21"/>
      <c r="X851" s="21"/>
      <c r="Y851" s="21"/>
      <c r="Z851" s="21"/>
    </row>
    <row r="852" spans="1:26" x14ac:dyDescent="0.25">
      <c r="A852" s="175" t="s">
        <v>2146</v>
      </c>
      <c r="B852" s="184" t="s">
        <v>446</v>
      </c>
      <c r="C852" s="185" t="s">
        <v>447</v>
      </c>
      <c r="D852" s="170">
        <v>1276</v>
      </c>
      <c r="E852" s="171">
        <v>5253292</v>
      </c>
      <c r="F852" s="216">
        <f t="shared" si="52"/>
        <v>4117</v>
      </c>
      <c r="G852" s="224"/>
      <c r="H852" s="218" t="s">
        <v>7462</v>
      </c>
      <c r="I852" s="120" t="s">
        <v>7379</v>
      </c>
      <c r="J852" s="120"/>
      <c r="K852" s="73">
        <v>0</v>
      </c>
      <c r="L852" s="73">
        <v>0</v>
      </c>
      <c r="M852" s="180">
        <f t="shared" si="54"/>
        <v>0</v>
      </c>
      <c r="O852" s="73">
        <v>1276</v>
      </c>
      <c r="P852" s="73">
        <v>5253292</v>
      </c>
      <c r="Q852" s="73">
        <v>1088</v>
      </c>
      <c r="R852" s="73">
        <v>4479296</v>
      </c>
      <c r="S852" s="73">
        <f t="shared" si="53"/>
        <v>188</v>
      </c>
      <c r="T852" s="73">
        <f t="shared" si="53"/>
        <v>773996</v>
      </c>
      <c r="U852" s="167" t="s">
        <v>7467</v>
      </c>
      <c r="W852" s="21"/>
      <c r="X852" s="21"/>
      <c r="Y852" s="21"/>
      <c r="Z852" s="21">
        <f>+S852-V852</f>
        <v>188</v>
      </c>
    </row>
    <row r="853" spans="1:26" x14ac:dyDescent="0.25">
      <c r="A853" s="187" t="s">
        <v>2146</v>
      </c>
      <c r="B853" s="188" t="s">
        <v>484</v>
      </c>
      <c r="C853" s="185" t="s">
        <v>8267</v>
      </c>
      <c r="D853" s="189">
        <v>2950</v>
      </c>
      <c r="E853" s="190">
        <v>12095000</v>
      </c>
      <c r="F853" s="217">
        <f t="shared" si="52"/>
        <v>4100</v>
      </c>
      <c r="G853" s="224"/>
      <c r="H853" s="219" t="s">
        <v>7462</v>
      </c>
      <c r="I853" s="179" t="s">
        <v>7381</v>
      </c>
      <c r="J853" s="191" t="s">
        <v>7480</v>
      </c>
      <c r="K853" s="192">
        <f>+D853</f>
        <v>2950</v>
      </c>
      <c r="L853" s="192">
        <f>+E853</f>
        <v>12095000</v>
      </c>
      <c r="M853" s="193">
        <f t="shared" si="54"/>
        <v>1</v>
      </c>
      <c r="O853" s="73">
        <v>2950</v>
      </c>
      <c r="P853" s="73">
        <v>12095000</v>
      </c>
      <c r="Q853" s="73">
        <v>0</v>
      </c>
      <c r="R853" s="73">
        <v>0</v>
      </c>
      <c r="S853" s="73">
        <f t="shared" si="53"/>
        <v>0</v>
      </c>
      <c r="T853" s="73">
        <f t="shared" si="53"/>
        <v>0</v>
      </c>
      <c r="U853" s="167" t="s">
        <v>7481</v>
      </c>
      <c r="W853" s="21"/>
      <c r="X853" s="21"/>
      <c r="Y853" s="21"/>
    </row>
    <row r="854" spans="1:26" x14ac:dyDescent="0.25">
      <c r="A854" s="175" t="s">
        <v>2146</v>
      </c>
      <c r="B854" s="184" t="s">
        <v>92</v>
      </c>
      <c r="C854" s="185" t="s">
        <v>93</v>
      </c>
      <c r="D854" s="170">
        <v>119648</v>
      </c>
      <c r="E854" s="171">
        <v>487688779</v>
      </c>
      <c r="F854" s="216">
        <f t="shared" si="52"/>
        <v>4076.0295115672639</v>
      </c>
      <c r="G854" s="224"/>
      <c r="H854" s="218" t="s">
        <v>7462</v>
      </c>
      <c r="I854" s="120" t="s">
        <v>7380</v>
      </c>
      <c r="J854" s="120" t="s">
        <v>7480</v>
      </c>
      <c r="K854" s="73">
        <f>+D854</f>
        <v>119648</v>
      </c>
      <c r="L854" s="73">
        <f>+E854</f>
        <v>487688779</v>
      </c>
      <c r="M854" s="180">
        <f t="shared" si="54"/>
        <v>1</v>
      </c>
      <c r="O854" s="73">
        <v>119648</v>
      </c>
      <c r="P854" s="73">
        <v>487688779</v>
      </c>
      <c r="Q854" s="73">
        <v>0</v>
      </c>
      <c r="R854" s="73">
        <v>0</v>
      </c>
      <c r="S854" s="73">
        <f t="shared" si="53"/>
        <v>0</v>
      </c>
      <c r="T854" s="73">
        <f t="shared" si="53"/>
        <v>0</v>
      </c>
      <c r="U854" s="167" t="s">
        <v>7481</v>
      </c>
      <c r="W854" s="21"/>
      <c r="X854" s="21"/>
      <c r="Y854" s="21"/>
    </row>
    <row r="855" spans="1:26" x14ac:dyDescent="0.25">
      <c r="A855" s="175" t="s">
        <v>2146</v>
      </c>
      <c r="B855" s="184" t="s">
        <v>1076</v>
      </c>
      <c r="C855" s="185" t="s">
        <v>1077</v>
      </c>
      <c r="D855" s="170">
        <v>4530</v>
      </c>
      <c r="E855" s="171">
        <v>18351645</v>
      </c>
      <c r="F855" s="216">
        <f t="shared" si="52"/>
        <v>4051.135761589404</v>
      </c>
      <c r="G855" s="224"/>
      <c r="H855" s="218" t="s">
        <v>7462</v>
      </c>
      <c r="I855" s="179" t="s">
        <v>7381</v>
      </c>
      <c r="J855" s="120" t="s">
        <v>7480</v>
      </c>
      <c r="K855" s="73">
        <v>4530</v>
      </c>
      <c r="L855" s="73">
        <v>18351645</v>
      </c>
      <c r="M855" s="180">
        <f t="shared" si="54"/>
        <v>1</v>
      </c>
      <c r="O855" s="73">
        <v>4530</v>
      </c>
      <c r="P855" s="73">
        <v>18351645</v>
      </c>
      <c r="Q855" s="73">
        <v>0</v>
      </c>
      <c r="R855" s="73">
        <v>0</v>
      </c>
      <c r="S855" s="73">
        <f t="shared" si="53"/>
        <v>0</v>
      </c>
      <c r="T855" s="73">
        <f t="shared" si="53"/>
        <v>0</v>
      </c>
      <c r="U855" s="167" t="s">
        <v>7481</v>
      </c>
      <c r="W855" s="21"/>
      <c r="X855" s="21"/>
      <c r="Y855" s="21"/>
    </row>
    <row r="856" spans="1:26" x14ac:dyDescent="0.25">
      <c r="A856" s="187" t="s">
        <v>2146</v>
      </c>
      <c r="B856" s="188" t="s">
        <v>748</v>
      </c>
      <c r="C856" s="185" t="s">
        <v>8268</v>
      </c>
      <c r="D856" s="189">
        <v>10308</v>
      </c>
      <c r="E856" s="190">
        <v>41649867</v>
      </c>
      <c r="F856" s="217">
        <f t="shared" si="52"/>
        <v>4040.5381257275903</v>
      </c>
      <c r="G856" s="224"/>
      <c r="H856" s="219" t="s">
        <v>7462</v>
      </c>
      <c r="I856" s="179" t="s">
        <v>7381</v>
      </c>
      <c r="J856" s="191" t="s">
        <v>7480</v>
      </c>
      <c r="K856" s="192">
        <f>+D856</f>
        <v>10308</v>
      </c>
      <c r="L856" s="192">
        <f>+E856</f>
        <v>41649867</v>
      </c>
      <c r="M856" s="193">
        <f t="shared" si="54"/>
        <v>1</v>
      </c>
      <c r="O856" s="73">
        <v>10308</v>
      </c>
      <c r="P856" s="73">
        <v>41649867</v>
      </c>
      <c r="Q856" s="73">
        <v>0</v>
      </c>
      <c r="R856" s="73">
        <v>0</v>
      </c>
      <c r="S856" s="73">
        <f t="shared" si="53"/>
        <v>0</v>
      </c>
      <c r="T856" s="73">
        <f t="shared" si="53"/>
        <v>0</v>
      </c>
      <c r="U856" s="167" t="s">
        <v>7481</v>
      </c>
      <c r="W856" s="21"/>
      <c r="X856" s="21"/>
      <c r="Y856" s="21"/>
    </row>
    <row r="857" spans="1:26" x14ac:dyDescent="0.25">
      <c r="A857" s="187" t="s">
        <v>2146</v>
      </c>
      <c r="B857" s="188" t="s">
        <v>578</v>
      </c>
      <c r="C857" s="185" t="s">
        <v>8269</v>
      </c>
      <c r="D857" s="189">
        <v>29402</v>
      </c>
      <c r="E857" s="190">
        <v>118754147</v>
      </c>
      <c r="F857" s="217">
        <f t="shared" si="52"/>
        <v>4038.9819400040815</v>
      </c>
      <c r="G857" s="224"/>
      <c r="H857" s="219" t="s">
        <v>7462</v>
      </c>
      <c r="I857" s="179" t="s">
        <v>7381</v>
      </c>
      <c r="J857" s="191" t="s">
        <v>7480</v>
      </c>
      <c r="K857" s="192">
        <f>+D857</f>
        <v>29402</v>
      </c>
      <c r="L857" s="192">
        <f>+E857</f>
        <v>118754147</v>
      </c>
      <c r="M857" s="193">
        <f t="shared" si="54"/>
        <v>1</v>
      </c>
      <c r="O857" s="73">
        <v>29402</v>
      </c>
      <c r="P857" s="73">
        <v>118754147</v>
      </c>
      <c r="Q857" s="73">
        <v>0</v>
      </c>
      <c r="R857" s="73">
        <v>0</v>
      </c>
      <c r="S857" s="73">
        <f t="shared" si="53"/>
        <v>0</v>
      </c>
      <c r="T857" s="73">
        <f t="shared" si="53"/>
        <v>0</v>
      </c>
      <c r="U857" s="167" t="s">
        <v>7481</v>
      </c>
      <c r="W857" s="21"/>
      <c r="X857" s="21"/>
      <c r="Y857" s="21"/>
    </row>
    <row r="858" spans="1:26" x14ac:dyDescent="0.25">
      <c r="A858" s="175" t="s">
        <v>2146</v>
      </c>
      <c r="B858" s="184" t="s">
        <v>166</v>
      </c>
      <c r="C858" s="185" t="s">
        <v>167</v>
      </c>
      <c r="D858" s="170">
        <v>150</v>
      </c>
      <c r="E858" s="171">
        <v>602100</v>
      </c>
      <c r="F858" s="216">
        <f t="shared" si="52"/>
        <v>4014</v>
      </c>
      <c r="G858" s="224"/>
      <c r="H858" s="218" t="s">
        <v>7462</v>
      </c>
      <c r="I858" s="179" t="s">
        <v>7381</v>
      </c>
      <c r="J858" s="120" t="s">
        <v>7480</v>
      </c>
      <c r="K858" s="73">
        <v>150</v>
      </c>
      <c r="L858" s="73">
        <v>602100</v>
      </c>
      <c r="M858" s="180">
        <f t="shared" si="54"/>
        <v>1</v>
      </c>
      <c r="O858" s="73">
        <v>150</v>
      </c>
      <c r="P858" s="73">
        <v>602100</v>
      </c>
      <c r="Q858" s="73">
        <v>0</v>
      </c>
      <c r="R858" s="73">
        <v>0</v>
      </c>
      <c r="S858" s="73">
        <f t="shared" si="53"/>
        <v>0</v>
      </c>
      <c r="T858" s="73">
        <f t="shared" si="53"/>
        <v>0</v>
      </c>
      <c r="U858" s="167" t="s">
        <v>7481</v>
      </c>
      <c r="W858" s="21"/>
      <c r="X858" s="21"/>
      <c r="Y858" s="21"/>
    </row>
    <row r="859" spans="1:26" x14ac:dyDescent="0.25">
      <c r="A859" s="175" t="s">
        <v>2146</v>
      </c>
      <c r="B859" s="184" t="s">
        <v>8270</v>
      </c>
      <c r="C859" s="185" t="s">
        <v>8271</v>
      </c>
      <c r="D859" s="170">
        <v>800</v>
      </c>
      <c r="E859" s="171">
        <v>3200000</v>
      </c>
      <c r="F859" s="216">
        <f t="shared" si="52"/>
        <v>4000</v>
      </c>
      <c r="G859" s="224"/>
      <c r="H859" s="218" t="s">
        <v>7462</v>
      </c>
      <c r="I859" s="120" t="s">
        <v>7379</v>
      </c>
      <c r="J859" s="120"/>
      <c r="K859" s="73">
        <v>0</v>
      </c>
      <c r="L859" s="73">
        <v>0</v>
      </c>
      <c r="M859" s="180">
        <f t="shared" si="54"/>
        <v>0</v>
      </c>
      <c r="O859" s="73">
        <v>800</v>
      </c>
      <c r="P859" s="73">
        <v>3200000</v>
      </c>
      <c r="Q859" s="73">
        <v>800</v>
      </c>
      <c r="R859" s="73">
        <v>3200000</v>
      </c>
      <c r="S859" s="73">
        <f t="shared" si="53"/>
        <v>0</v>
      </c>
      <c r="T859" s="73">
        <f t="shared" si="53"/>
        <v>0</v>
      </c>
      <c r="U859" s="167" t="s">
        <v>7467</v>
      </c>
      <c r="W859" s="21"/>
      <c r="X859" s="21"/>
      <c r="Y859" s="21"/>
    </row>
    <row r="860" spans="1:26" x14ac:dyDescent="0.25">
      <c r="A860" s="175" t="s">
        <v>2146</v>
      </c>
      <c r="B860" s="184" t="s">
        <v>8272</v>
      </c>
      <c r="C860" s="185" t="s">
        <v>8273</v>
      </c>
      <c r="D860" s="170">
        <v>241418</v>
      </c>
      <c r="E860" s="171">
        <v>965063866</v>
      </c>
      <c r="F860" s="216">
        <f t="shared" si="52"/>
        <v>3997.4809914753664</v>
      </c>
      <c r="G860" s="224"/>
      <c r="H860" s="218" t="s">
        <v>7462</v>
      </c>
      <c r="I860" s="120" t="s">
        <v>7379</v>
      </c>
      <c r="J860" s="120"/>
      <c r="K860" s="73">
        <v>0</v>
      </c>
      <c r="L860" s="73">
        <v>0</v>
      </c>
      <c r="M860" s="180">
        <f t="shared" si="54"/>
        <v>0</v>
      </c>
      <c r="O860" s="73">
        <v>241418</v>
      </c>
      <c r="P860" s="73">
        <v>965063866</v>
      </c>
      <c r="Q860" s="73">
        <v>241418</v>
      </c>
      <c r="R860" s="73">
        <v>965063866</v>
      </c>
      <c r="S860" s="73">
        <f t="shared" si="53"/>
        <v>0</v>
      </c>
      <c r="T860" s="73">
        <f t="shared" si="53"/>
        <v>0</v>
      </c>
      <c r="U860" s="167" t="s">
        <v>7467</v>
      </c>
      <c r="W860" s="21"/>
      <c r="X860" s="21"/>
      <c r="Y860" s="21"/>
      <c r="Z860" s="21"/>
    </row>
    <row r="861" spans="1:26" x14ac:dyDescent="0.25">
      <c r="A861" s="175" t="s">
        <v>2146</v>
      </c>
      <c r="B861" s="184" t="s">
        <v>946</v>
      </c>
      <c r="C861" s="185" t="s">
        <v>947</v>
      </c>
      <c r="D861" s="170">
        <v>3313</v>
      </c>
      <c r="E861" s="171">
        <v>13162621</v>
      </c>
      <c r="F861" s="216">
        <f t="shared" si="52"/>
        <v>3973.021732568669</v>
      </c>
      <c r="G861" s="224"/>
      <c r="H861" s="218" t="s">
        <v>7462</v>
      </c>
      <c r="I861" s="179" t="s">
        <v>7381</v>
      </c>
      <c r="J861" s="120" t="s">
        <v>7480</v>
      </c>
      <c r="K861" s="73">
        <v>3313</v>
      </c>
      <c r="L861" s="73">
        <v>13162621</v>
      </c>
      <c r="M861" s="180">
        <f t="shared" si="54"/>
        <v>1</v>
      </c>
      <c r="O861" s="73">
        <v>3313</v>
      </c>
      <c r="P861" s="73">
        <v>13162621</v>
      </c>
      <c r="Q861" s="73">
        <v>0</v>
      </c>
      <c r="R861" s="73">
        <v>0</v>
      </c>
      <c r="S861" s="73">
        <f t="shared" si="53"/>
        <v>0</v>
      </c>
      <c r="T861" s="73">
        <f t="shared" si="53"/>
        <v>0</v>
      </c>
      <c r="U861" s="167" t="s">
        <v>7481</v>
      </c>
      <c r="W861" s="21"/>
      <c r="X861" s="21"/>
      <c r="Y861" s="21"/>
    </row>
    <row r="862" spans="1:26" x14ac:dyDescent="0.25">
      <c r="A862" s="175" t="s">
        <v>2146</v>
      </c>
      <c r="B862" s="184" t="s">
        <v>90</v>
      </c>
      <c r="C862" s="185" t="s">
        <v>91</v>
      </c>
      <c r="D862" s="170">
        <v>171270</v>
      </c>
      <c r="E862" s="171">
        <v>679406726</v>
      </c>
      <c r="F862" s="216">
        <f t="shared" si="52"/>
        <v>3966.8752612833537</v>
      </c>
      <c r="G862" s="224"/>
      <c r="H862" s="218" t="s">
        <v>7462</v>
      </c>
      <c r="I862" s="120" t="s">
        <v>7380</v>
      </c>
      <c r="J862" s="120" t="s">
        <v>7480</v>
      </c>
      <c r="K862" s="73">
        <v>171270</v>
      </c>
      <c r="L862" s="73">
        <v>679406726</v>
      </c>
      <c r="M862" s="180">
        <f t="shared" si="54"/>
        <v>1</v>
      </c>
      <c r="O862" s="73">
        <v>171270</v>
      </c>
      <c r="P862" s="73">
        <v>679406726</v>
      </c>
      <c r="Q862" s="73">
        <v>0</v>
      </c>
      <c r="R862" s="73">
        <v>0</v>
      </c>
      <c r="S862" s="73">
        <f t="shared" si="53"/>
        <v>0</v>
      </c>
      <c r="T862" s="73">
        <f t="shared" si="53"/>
        <v>0</v>
      </c>
      <c r="U862" s="167" t="s">
        <v>7481</v>
      </c>
      <c r="W862" s="21"/>
      <c r="X862" s="21"/>
      <c r="Y862" s="21"/>
    </row>
    <row r="863" spans="1:26" x14ac:dyDescent="0.25">
      <c r="A863" s="175" t="s">
        <v>2146</v>
      </c>
      <c r="B863" s="184" t="s">
        <v>1078</v>
      </c>
      <c r="C863" s="185" t="s">
        <v>1079</v>
      </c>
      <c r="D863" s="170">
        <v>1300</v>
      </c>
      <c r="E863" s="171">
        <v>5144428</v>
      </c>
      <c r="F863" s="216">
        <f t="shared" si="52"/>
        <v>3957.2523076923076</v>
      </c>
      <c r="G863" s="224"/>
      <c r="H863" s="218" t="s">
        <v>7462</v>
      </c>
      <c r="I863" s="179" t="s">
        <v>7381</v>
      </c>
      <c r="J863" s="120" t="s">
        <v>7480</v>
      </c>
      <c r="K863" s="73">
        <v>1300</v>
      </c>
      <c r="L863" s="73">
        <v>5144428</v>
      </c>
      <c r="M863" s="180">
        <f t="shared" si="54"/>
        <v>1</v>
      </c>
      <c r="O863" s="73">
        <v>1300</v>
      </c>
      <c r="P863" s="73">
        <v>5144428</v>
      </c>
      <c r="Q863" s="73">
        <v>0</v>
      </c>
      <c r="R863" s="73">
        <v>0</v>
      </c>
      <c r="S863" s="73">
        <f t="shared" si="53"/>
        <v>0</v>
      </c>
      <c r="T863" s="73">
        <f t="shared" si="53"/>
        <v>0</v>
      </c>
      <c r="U863" s="167" t="s">
        <v>7481</v>
      </c>
      <c r="W863" s="21"/>
      <c r="X863" s="21"/>
      <c r="Y863" s="21"/>
    </row>
    <row r="864" spans="1:26" x14ac:dyDescent="0.25">
      <c r="A864" s="175" t="s">
        <v>2146</v>
      </c>
      <c r="B864" s="184" t="s">
        <v>1104</v>
      </c>
      <c r="C864" s="185" t="s">
        <v>1105</v>
      </c>
      <c r="D864" s="170">
        <v>500</v>
      </c>
      <c r="E864" s="171">
        <v>1951589</v>
      </c>
      <c r="F864" s="216">
        <f t="shared" si="52"/>
        <v>3903.1779999999999</v>
      </c>
      <c r="G864" s="224"/>
      <c r="H864" s="218" t="s">
        <v>7462</v>
      </c>
      <c r="I864" s="179" t="s">
        <v>7381</v>
      </c>
      <c r="J864" s="120" t="s">
        <v>7480</v>
      </c>
      <c r="K864" s="73">
        <v>500</v>
      </c>
      <c r="L864" s="73">
        <v>1951589</v>
      </c>
      <c r="M864" s="180">
        <f t="shared" si="54"/>
        <v>1</v>
      </c>
      <c r="O864" s="73">
        <v>500</v>
      </c>
      <c r="P864" s="73">
        <v>1951589</v>
      </c>
      <c r="Q864" s="73">
        <v>0</v>
      </c>
      <c r="R864" s="73">
        <v>0</v>
      </c>
      <c r="S864" s="73">
        <f t="shared" si="53"/>
        <v>0</v>
      </c>
      <c r="T864" s="73">
        <f t="shared" si="53"/>
        <v>0</v>
      </c>
      <c r="U864" s="167" t="s">
        <v>7481</v>
      </c>
      <c r="W864" s="21"/>
      <c r="X864" s="21"/>
      <c r="Y864" s="21"/>
    </row>
    <row r="865" spans="1:26" x14ac:dyDescent="0.25">
      <c r="A865" s="175" t="s">
        <v>2146</v>
      </c>
      <c r="B865" s="184" t="s">
        <v>8274</v>
      </c>
      <c r="C865" s="185" t="s">
        <v>8275</v>
      </c>
      <c r="D865" s="185">
        <v>1087</v>
      </c>
      <c r="E865" s="171">
        <v>4179968</v>
      </c>
      <c r="F865" s="216">
        <f t="shared" si="52"/>
        <v>3845.4167433302669</v>
      </c>
      <c r="G865" s="224"/>
      <c r="H865" s="218" t="s">
        <v>7462</v>
      </c>
      <c r="I865" s="120" t="s">
        <v>7389</v>
      </c>
      <c r="J865" s="120"/>
      <c r="K865" s="178"/>
      <c r="L865" s="178"/>
      <c r="M865" s="197">
        <f t="shared" si="54"/>
        <v>0</v>
      </c>
      <c r="O865" s="73">
        <v>1087</v>
      </c>
      <c r="P865" s="73">
        <v>4179968</v>
      </c>
      <c r="Q865" s="73">
        <v>1087</v>
      </c>
      <c r="R865" s="73">
        <v>4179968</v>
      </c>
      <c r="S865" s="73">
        <f t="shared" si="53"/>
        <v>0</v>
      </c>
      <c r="T865" s="73">
        <f t="shared" si="53"/>
        <v>0</v>
      </c>
      <c r="U865" s="167" t="s">
        <v>7467</v>
      </c>
      <c r="W865" s="21"/>
      <c r="X865" s="21"/>
      <c r="Y865" s="21"/>
      <c r="Z865" s="21"/>
    </row>
    <row r="866" spans="1:26" x14ac:dyDescent="0.25">
      <c r="A866" s="175" t="s">
        <v>2146</v>
      </c>
      <c r="B866" s="184" t="s">
        <v>442</v>
      </c>
      <c r="C866" s="185" t="s">
        <v>443</v>
      </c>
      <c r="D866" s="170">
        <v>154</v>
      </c>
      <c r="E866" s="171">
        <v>589050</v>
      </c>
      <c r="F866" s="216">
        <f t="shared" si="52"/>
        <v>3825</v>
      </c>
      <c r="G866" s="224"/>
      <c r="H866" s="218" t="s">
        <v>7462</v>
      </c>
      <c r="I866" s="120" t="s">
        <v>7380</v>
      </c>
      <c r="J866" s="120" t="s">
        <v>7480</v>
      </c>
      <c r="K866" s="73">
        <v>154</v>
      </c>
      <c r="L866" s="73">
        <v>589050</v>
      </c>
      <c r="M866" s="180">
        <f t="shared" si="54"/>
        <v>1</v>
      </c>
      <c r="O866" s="73">
        <v>154</v>
      </c>
      <c r="P866" s="73">
        <v>589050</v>
      </c>
      <c r="Q866" s="73">
        <v>0</v>
      </c>
      <c r="R866" s="73">
        <v>0</v>
      </c>
      <c r="S866" s="73">
        <f t="shared" si="53"/>
        <v>0</v>
      </c>
      <c r="T866" s="73">
        <f t="shared" si="53"/>
        <v>0</v>
      </c>
      <c r="U866" s="167" t="s">
        <v>7481</v>
      </c>
      <c r="W866" s="21"/>
      <c r="X866" s="21"/>
      <c r="Y866" s="21"/>
    </row>
    <row r="867" spans="1:26" x14ac:dyDescent="0.25">
      <c r="A867" s="175" t="s">
        <v>2146</v>
      </c>
      <c r="B867" s="184" t="s">
        <v>504</v>
      </c>
      <c r="C867" s="185" t="s">
        <v>505</v>
      </c>
      <c r="D867" s="170">
        <v>25</v>
      </c>
      <c r="E867" s="171">
        <v>95625</v>
      </c>
      <c r="F867" s="216">
        <f t="shared" si="52"/>
        <v>3825</v>
      </c>
      <c r="G867" s="224"/>
      <c r="H867" s="218" t="s">
        <v>7462</v>
      </c>
      <c r="I867" s="120" t="s">
        <v>7380</v>
      </c>
      <c r="J867" s="120" t="s">
        <v>7480</v>
      </c>
      <c r="K867" s="73">
        <v>25</v>
      </c>
      <c r="L867" s="73">
        <v>95625</v>
      </c>
      <c r="M867" s="180">
        <f t="shared" si="54"/>
        <v>1</v>
      </c>
      <c r="O867" s="73">
        <v>25</v>
      </c>
      <c r="P867" s="73">
        <v>95625</v>
      </c>
      <c r="Q867" s="73">
        <v>0</v>
      </c>
      <c r="R867" s="73">
        <v>0</v>
      </c>
      <c r="S867" s="73">
        <f t="shared" si="53"/>
        <v>0</v>
      </c>
      <c r="T867" s="73">
        <f t="shared" si="53"/>
        <v>0</v>
      </c>
      <c r="U867" s="167" t="s">
        <v>7481</v>
      </c>
      <c r="W867" s="21"/>
      <c r="X867" s="21"/>
      <c r="Y867" s="21"/>
    </row>
    <row r="868" spans="1:26" x14ac:dyDescent="0.25">
      <c r="A868" s="175" t="s">
        <v>2146</v>
      </c>
      <c r="B868" s="184" t="s">
        <v>8276</v>
      </c>
      <c r="C868" s="185" t="s">
        <v>8277</v>
      </c>
      <c r="D868" s="170">
        <v>3500</v>
      </c>
      <c r="E868" s="171">
        <v>13199067</v>
      </c>
      <c r="F868" s="216">
        <f t="shared" si="52"/>
        <v>3771.1619999999998</v>
      </c>
      <c r="G868" s="224"/>
      <c r="H868" s="218" t="s">
        <v>7462</v>
      </c>
      <c r="I868" s="120" t="s">
        <v>7379</v>
      </c>
      <c r="J868" s="120"/>
      <c r="K868" s="73">
        <v>0</v>
      </c>
      <c r="L868" s="73">
        <v>0</v>
      </c>
      <c r="M868" s="180">
        <f t="shared" si="54"/>
        <v>0</v>
      </c>
      <c r="O868" s="73">
        <v>3500</v>
      </c>
      <c r="P868" s="73">
        <v>13199067</v>
      </c>
      <c r="Q868" s="73">
        <v>3500</v>
      </c>
      <c r="R868" s="73">
        <v>13199067</v>
      </c>
      <c r="S868" s="73">
        <f t="shared" si="53"/>
        <v>0</v>
      </c>
      <c r="T868" s="73">
        <f t="shared" si="53"/>
        <v>0</v>
      </c>
      <c r="U868" s="167" t="s">
        <v>7467</v>
      </c>
      <c r="W868" s="21"/>
      <c r="X868" s="21"/>
      <c r="Y868" s="21"/>
      <c r="Z868" s="21"/>
    </row>
    <row r="869" spans="1:26" x14ac:dyDescent="0.25">
      <c r="A869" s="175" t="s">
        <v>2146</v>
      </c>
      <c r="B869" s="184" t="s">
        <v>8278</v>
      </c>
      <c r="C869" s="185" t="s">
        <v>8279</v>
      </c>
      <c r="D869" s="194">
        <v>897</v>
      </c>
      <c r="E869" s="171">
        <v>3368376</v>
      </c>
      <c r="F869" s="216">
        <f t="shared" si="52"/>
        <v>3755.1571906354516</v>
      </c>
      <c r="G869" s="224"/>
      <c r="H869" s="218" t="s">
        <v>7462</v>
      </c>
      <c r="I869" s="120" t="s">
        <v>7379</v>
      </c>
      <c r="J869" s="195"/>
      <c r="K869" s="196"/>
      <c r="L869" s="196"/>
      <c r="M869" s="180">
        <f t="shared" si="54"/>
        <v>0</v>
      </c>
      <c r="O869" s="73">
        <v>897</v>
      </c>
      <c r="P869" s="73">
        <v>3368376</v>
      </c>
      <c r="Q869" s="73">
        <v>897</v>
      </c>
      <c r="R869" s="73">
        <v>3368376</v>
      </c>
      <c r="S869" s="73">
        <f t="shared" si="53"/>
        <v>0</v>
      </c>
      <c r="T869" s="73">
        <f t="shared" si="53"/>
        <v>0</v>
      </c>
      <c r="U869" s="167" t="s">
        <v>7467</v>
      </c>
      <c r="W869" s="21"/>
      <c r="X869" s="21"/>
      <c r="Y869" s="21"/>
    </row>
    <row r="870" spans="1:26" x14ac:dyDescent="0.25">
      <c r="A870" s="175" t="s">
        <v>2146</v>
      </c>
      <c r="B870" s="184" t="s">
        <v>1408</v>
      </c>
      <c r="C870" s="185" t="s">
        <v>1409</v>
      </c>
      <c r="D870" s="170">
        <v>23074</v>
      </c>
      <c r="E870" s="171">
        <v>86342072</v>
      </c>
      <c r="F870" s="216">
        <f t="shared" si="52"/>
        <v>3741.9637687440409</v>
      </c>
      <c r="G870" s="224"/>
      <c r="H870" s="218" t="s">
        <v>7462</v>
      </c>
      <c r="I870" s="179" t="s">
        <v>7381</v>
      </c>
      <c r="J870" s="120" t="s">
        <v>7480</v>
      </c>
      <c r="K870" s="73">
        <v>23074</v>
      </c>
      <c r="L870" s="73">
        <v>86342072</v>
      </c>
      <c r="M870" s="180">
        <f t="shared" si="54"/>
        <v>1</v>
      </c>
      <c r="O870" s="73">
        <v>23074</v>
      </c>
      <c r="P870" s="73">
        <v>86342072</v>
      </c>
      <c r="Q870" s="73">
        <v>0</v>
      </c>
      <c r="R870" s="73">
        <v>0</v>
      </c>
      <c r="S870" s="73">
        <f t="shared" si="53"/>
        <v>0</v>
      </c>
      <c r="T870" s="73">
        <f t="shared" si="53"/>
        <v>0</v>
      </c>
      <c r="U870" s="167" t="s">
        <v>7481</v>
      </c>
      <c r="W870" s="21"/>
      <c r="X870" s="21"/>
      <c r="Y870" s="21"/>
    </row>
    <row r="871" spans="1:26" x14ac:dyDescent="0.25">
      <c r="A871" s="175" t="s">
        <v>2146</v>
      </c>
      <c r="B871" s="184" t="s">
        <v>1414</v>
      </c>
      <c r="C871" s="185" t="s">
        <v>1415</v>
      </c>
      <c r="D871" s="170">
        <v>5145</v>
      </c>
      <c r="E871" s="171">
        <v>19037845</v>
      </c>
      <c r="F871" s="216">
        <f t="shared" si="52"/>
        <v>3700.2614188532557</v>
      </c>
      <c r="G871" s="224"/>
      <c r="H871" s="218" t="s">
        <v>7462</v>
      </c>
      <c r="I871" s="179" t="s">
        <v>7381</v>
      </c>
      <c r="J871" s="120" t="s">
        <v>7480</v>
      </c>
      <c r="K871" s="73">
        <v>5145</v>
      </c>
      <c r="L871" s="73">
        <v>19037845</v>
      </c>
      <c r="M871" s="180">
        <f t="shared" si="54"/>
        <v>1</v>
      </c>
      <c r="O871" s="73">
        <v>5145</v>
      </c>
      <c r="P871" s="73">
        <v>19037845</v>
      </c>
      <c r="Q871" s="73">
        <v>0</v>
      </c>
      <c r="R871" s="73">
        <v>0</v>
      </c>
      <c r="S871" s="73">
        <f t="shared" si="53"/>
        <v>0</v>
      </c>
      <c r="T871" s="73">
        <f t="shared" si="53"/>
        <v>0</v>
      </c>
      <c r="U871" s="167" t="s">
        <v>7481</v>
      </c>
      <c r="W871" s="21"/>
      <c r="X871" s="21"/>
      <c r="Y871" s="21"/>
    </row>
    <row r="872" spans="1:26" x14ac:dyDescent="0.25">
      <c r="A872" s="175" t="s">
        <v>2146</v>
      </c>
      <c r="B872" s="184" t="s">
        <v>1528</v>
      </c>
      <c r="C872" s="185" t="s">
        <v>1529</v>
      </c>
      <c r="D872" s="170">
        <v>3425</v>
      </c>
      <c r="E872" s="171">
        <v>12614193</v>
      </c>
      <c r="F872" s="216">
        <f t="shared" si="52"/>
        <v>3682.9760583941606</v>
      </c>
      <c r="G872" s="224"/>
      <c r="H872" s="218" t="s">
        <v>7462</v>
      </c>
      <c r="I872" s="179" t="s">
        <v>7381</v>
      </c>
      <c r="J872" s="120" t="s">
        <v>7480</v>
      </c>
      <c r="K872" s="73">
        <v>3425</v>
      </c>
      <c r="L872" s="73">
        <v>12614193</v>
      </c>
      <c r="M872" s="180">
        <f t="shared" si="54"/>
        <v>1</v>
      </c>
      <c r="O872" s="73">
        <v>3425</v>
      </c>
      <c r="P872" s="73">
        <v>12614193</v>
      </c>
      <c r="Q872" s="73">
        <v>0</v>
      </c>
      <c r="R872" s="73">
        <v>0</v>
      </c>
      <c r="S872" s="73">
        <f t="shared" si="53"/>
        <v>0</v>
      </c>
      <c r="T872" s="73">
        <f t="shared" si="53"/>
        <v>0</v>
      </c>
      <c r="U872" s="167" t="s">
        <v>7481</v>
      </c>
      <c r="W872" s="21"/>
      <c r="X872" s="21"/>
      <c r="Y872" s="21"/>
    </row>
    <row r="873" spans="1:26" x14ac:dyDescent="0.25">
      <c r="A873" s="175" t="s">
        <v>2146</v>
      </c>
      <c r="B873" s="184" t="s">
        <v>1404</v>
      </c>
      <c r="C873" s="185" t="s">
        <v>1405</v>
      </c>
      <c r="D873" s="170">
        <v>4000</v>
      </c>
      <c r="E873" s="171">
        <v>14731904</v>
      </c>
      <c r="F873" s="216">
        <f t="shared" si="52"/>
        <v>3682.9760000000001</v>
      </c>
      <c r="G873" s="224"/>
      <c r="H873" s="218" t="s">
        <v>7462</v>
      </c>
      <c r="I873" s="179" t="s">
        <v>7381</v>
      </c>
      <c r="J873" s="120" t="s">
        <v>7480</v>
      </c>
      <c r="K873" s="73">
        <v>4000</v>
      </c>
      <c r="L873" s="73">
        <v>14731904</v>
      </c>
      <c r="M873" s="180">
        <f t="shared" si="54"/>
        <v>1</v>
      </c>
      <c r="O873" s="73">
        <v>4000</v>
      </c>
      <c r="P873" s="73">
        <v>14731904</v>
      </c>
      <c r="Q873" s="73">
        <v>0</v>
      </c>
      <c r="R873" s="73">
        <v>0</v>
      </c>
      <c r="S873" s="73">
        <f t="shared" si="53"/>
        <v>0</v>
      </c>
      <c r="T873" s="73">
        <f t="shared" si="53"/>
        <v>0</v>
      </c>
      <c r="U873" s="167" t="s">
        <v>7481</v>
      </c>
      <c r="W873" s="21"/>
      <c r="X873" s="21"/>
      <c r="Y873" s="21"/>
    </row>
    <row r="874" spans="1:26" x14ac:dyDescent="0.25">
      <c r="A874" s="175" t="s">
        <v>2146</v>
      </c>
      <c r="B874" s="184" t="s">
        <v>1418</v>
      </c>
      <c r="C874" s="185" t="s">
        <v>1419</v>
      </c>
      <c r="D874" s="170">
        <v>4000</v>
      </c>
      <c r="E874" s="171">
        <v>14731443</v>
      </c>
      <c r="F874" s="216">
        <f t="shared" si="52"/>
        <v>3682.8607499999998</v>
      </c>
      <c r="G874" s="224"/>
      <c r="H874" s="218" t="s">
        <v>7462</v>
      </c>
      <c r="I874" s="179" t="s">
        <v>7381</v>
      </c>
      <c r="J874" s="120" t="s">
        <v>7480</v>
      </c>
      <c r="K874" s="73">
        <v>4000</v>
      </c>
      <c r="L874" s="73">
        <v>14731443</v>
      </c>
      <c r="M874" s="180">
        <f t="shared" si="54"/>
        <v>1</v>
      </c>
      <c r="O874" s="73">
        <v>4000</v>
      </c>
      <c r="P874" s="73">
        <v>14731443</v>
      </c>
      <c r="Q874" s="73">
        <v>0</v>
      </c>
      <c r="R874" s="73">
        <v>0</v>
      </c>
      <c r="S874" s="73">
        <f t="shared" si="53"/>
        <v>0</v>
      </c>
      <c r="T874" s="73">
        <f t="shared" si="53"/>
        <v>0</v>
      </c>
      <c r="U874" s="167" t="s">
        <v>7481</v>
      </c>
      <c r="W874" s="21"/>
      <c r="X874" s="21"/>
      <c r="Y874" s="21"/>
    </row>
    <row r="875" spans="1:26" x14ac:dyDescent="0.25">
      <c r="A875" s="175" t="s">
        <v>2146</v>
      </c>
      <c r="B875" s="184" t="s">
        <v>548</v>
      </c>
      <c r="C875" s="185" t="s">
        <v>549</v>
      </c>
      <c r="D875" s="170">
        <v>52</v>
      </c>
      <c r="E875" s="171">
        <v>190996</v>
      </c>
      <c r="F875" s="216">
        <f t="shared" si="52"/>
        <v>3673</v>
      </c>
      <c r="G875" s="224"/>
      <c r="H875" s="218" t="s">
        <v>7462</v>
      </c>
      <c r="I875" s="120" t="s">
        <v>7380</v>
      </c>
      <c r="J875" s="120" t="s">
        <v>7480</v>
      </c>
      <c r="K875" s="73">
        <v>52</v>
      </c>
      <c r="L875" s="73">
        <v>190996</v>
      </c>
      <c r="M875" s="180">
        <f t="shared" si="54"/>
        <v>1</v>
      </c>
      <c r="O875" s="73">
        <v>52</v>
      </c>
      <c r="P875" s="73">
        <v>190996</v>
      </c>
      <c r="Q875" s="73">
        <v>0</v>
      </c>
      <c r="R875" s="73">
        <v>0</v>
      </c>
      <c r="S875" s="73">
        <f t="shared" si="53"/>
        <v>0</v>
      </c>
      <c r="T875" s="73">
        <f t="shared" si="53"/>
        <v>0</v>
      </c>
      <c r="U875" s="167" t="s">
        <v>7481</v>
      </c>
      <c r="W875" s="21"/>
      <c r="X875" s="21"/>
      <c r="Y875" s="21"/>
    </row>
    <row r="876" spans="1:26" x14ac:dyDescent="0.25">
      <c r="A876" s="175" t="s">
        <v>2146</v>
      </c>
      <c r="B876" s="184" t="s">
        <v>1452</v>
      </c>
      <c r="C876" s="185" t="s">
        <v>1453</v>
      </c>
      <c r="D876" s="170">
        <v>3608</v>
      </c>
      <c r="E876" s="171">
        <v>13247843</v>
      </c>
      <c r="F876" s="216">
        <f t="shared" si="52"/>
        <v>3671.796840354767</v>
      </c>
      <c r="G876" s="224"/>
      <c r="H876" s="218" t="s">
        <v>7462</v>
      </c>
      <c r="I876" s="179" t="s">
        <v>7381</v>
      </c>
      <c r="J876" s="120" t="s">
        <v>7480</v>
      </c>
      <c r="K876" s="73">
        <v>3608</v>
      </c>
      <c r="L876" s="73">
        <v>13247843</v>
      </c>
      <c r="M876" s="180">
        <f t="shared" si="54"/>
        <v>1</v>
      </c>
      <c r="O876" s="73">
        <v>3608</v>
      </c>
      <c r="P876" s="73">
        <v>13247843</v>
      </c>
      <c r="Q876" s="73">
        <v>0</v>
      </c>
      <c r="R876" s="73">
        <v>0</v>
      </c>
      <c r="S876" s="73">
        <f t="shared" si="53"/>
        <v>0</v>
      </c>
      <c r="T876" s="73">
        <f t="shared" si="53"/>
        <v>0</v>
      </c>
      <c r="U876" s="167" t="s">
        <v>7481</v>
      </c>
      <c r="W876" s="21"/>
      <c r="X876" s="21"/>
      <c r="Y876" s="21"/>
    </row>
    <row r="877" spans="1:26" x14ac:dyDescent="0.25">
      <c r="A877" s="175" t="s">
        <v>2146</v>
      </c>
      <c r="B877" s="184" t="s">
        <v>8280</v>
      </c>
      <c r="C877" s="185" t="s">
        <v>8281</v>
      </c>
      <c r="D877" s="170">
        <v>523</v>
      </c>
      <c r="E877" s="171">
        <v>1908950</v>
      </c>
      <c r="F877" s="216">
        <f t="shared" si="52"/>
        <v>3650</v>
      </c>
      <c r="G877" s="224"/>
      <c r="H877" s="218" t="s">
        <v>7462</v>
      </c>
      <c r="I877" s="120" t="s">
        <v>7379</v>
      </c>
      <c r="J877" s="120"/>
      <c r="K877" s="73"/>
      <c r="L877" s="73"/>
      <c r="M877" s="180">
        <f t="shared" si="54"/>
        <v>0</v>
      </c>
      <c r="O877" s="73">
        <v>523</v>
      </c>
      <c r="P877" s="73">
        <v>1908950</v>
      </c>
      <c r="Q877" s="73">
        <v>523</v>
      </c>
      <c r="R877" s="73">
        <v>1908950</v>
      </c>
      <c r="S877" s="73">
        <f t="shared" si="53"/>
        <v>0</v>
      </c>
      <c r="T877" s="73">
        <f t="shared" si="53"/>
        <v>0</v>
      </c>
      <c r="U877" s="167" t="s">
        <v>7467</v>
      </c>
      <c r="W877" s="21"/>
      <c r="X877" s="21"/>
      <c r="Y877" s="21"/>
    </row>
    <row r="878" spans="1:26" x14ac:dyDescent="0.25">
      <c r="A878" s="175" t="s">
        <v>2146</v>
      </c>
      <c r="B878" s="184" t="s">
        <v>1410</v>
      </c>
      <c r="C878" s="185" t="s">
        <v>1411</v>
      </c>
      <c r="D878" s="170">
        <v>14249</v>
      </c>
      <c r="E878" s="171">
        <v>51965624</v>
      </c>
      <c r="F878" s="216">
        <f t="shared" si="52"/>
        <v>3646.9663836058671</v>
      </c>
      <c r="G878" s="224"/>
      <c r="H878" s="218" t="s">
        <v>7462</v>
      </c>
      <c r="I878" s="179" t="s">
        <v>7381</v>
      </c>
      <c r="J878" s="120" t="s">
        <v>7480</v>
      </c>
      <c r="K878" s="73">
        <v>14249</v>
      </c>
      <c r="L878" s="73">
        <v>51965624</v>
      </c>
      <c r="M878" s="180">
        <f t="shared" si="54"/>
        <v>1</v>
      </c>
      <c r="O878" s="73">
        <v>14249</v>
      </c>
      <c r="P878" s="73">
        <v>51965624</v>
      </c>
      <c r="Q878" s="73">
        <v>0</v>
      </c>
      <c r="R878" s="73">
        <v>0</v>
      </c>
      <c r="S878" s="73">
        <f t="shared" si="53"/>
        <v>0</v>
      </c>
      <c r="T878" s="73">
        <f t="shared" si="53"/>
        <v>0</v>
      </c>
      <c r="U878" s="167" t="s">
        <v>7481</v>
      </c>
      <c r="W878" s="21"/>
      <c r="X878" s="21"/>
      <c r="Y878" s="21"/>
    </row>
    <row r="879" spans="1:26" x14ac:dyDescent="0.25">
      <c r="A879" s="175" t="s">
        <v>2146</v>
      </c>
      <c r="B879" s="184" t="s">
        <v>1416</v>
      </c>
      <c r="C879" s="185" t="s">
        <v>1417</v>
      </c>
      <c r="D879" s="170">
        <v>18117</v>
      </c>
      <c r="E879" s="171">
        <v>65859836</v>
      </c>
      <c r="F879" s="216">
        <f t="shared" si="52"/>
        <v>3635.2506485621238</v>
      </c>
      <c r="G879" s="224"/>
      <c r="H879" s="218" t="s">
        <v>7462</v>
      </c>
      <c r="I879" s="179" t="s">
        <v>7381</v>
      </c>
      <c r="J879" s="120" t="s">
        <v>7480</v>
      </c>
      <c r="K879" s="73">
        <v>18117</v>
      </c>
      <c r="L879" s="73">
        <v>65859836</v>
      </c>
      <c r="M879" s="180">
        <f t="shared" si="54"/>
        <v>1</v>
      </c>
      <c r="O879" s="73">
        <v>18117</v>
      </c>
      <c r="P879" s="73">
        <v>65859836</v>
      </c>
      <c r="Q879" s="73">
        <v>0</v>
      </c>
      <c r="R879" s="73">
        <v>0</v>
      </c>
      <c r="S879" s="73">
        <f t="shared" si="53"/>
        <v>0</v>
      </c>
      <c r="T879" s="73">
        <f t="shared" si="53"/>
        <v>0</v>
      </c>
      <c r="U879" s="167" t="s">
        <v>7481</v>
      </c>
      <c r="W879" s="21"/>
      <c r="X879" s="21"/>
      <c r="Y879" s="21"/>
    </row>
    <row r="880" spans="1:26" x14ac:dyDescent="0.25">
      <c r="A880" s="175" t="s">
        <v>2146</v>
      </c>
      <c r="B880" s="184" t="s">
        <v>8282</v>
      </c>
      <c r="C880" s="185" t="s">
        <v>8283</v>
      </c>
      <c r="D880" s="170">
        <v>695</v>
      </c>
      <c r="E880" s="171">
        <v>2511919</v>
      </c>
      <c r="F880" s="216">
        <f t="shared" si="52"/>
        <v>3614.2719424460433</v>
      </c>
      <c r="G880" s="224"/>
      <c r="H880" s="218" t="s">
        <v>7462</v>
      </c>
      <c r="I880" s="120" t="s">
        <v>7380</v>
      </c>
      <c r="J880" s="120" t="s">
        <v>7480</v>
      </c>
      <c r="K880" s="73">
        <v>695</v>
      </c>
      <c r="L880" s="73">
        <v>2511919</v>
      </c>
      <c r="M880" s="180">
        <f t="shared" si="54"/>
        <v>1</v>
      </c>
      <c r="O880" s="73">
        <v>695</v>
      </c>
      <c r="P880" s="73">
        <v>2511919</v>
      </c>
      <c r="Q880" s="73">
        <v>0</v>
      </c>
      <c r="R880" s="73">
        <v>0</v>
      </c>
      <c r="S880" s="73">
        <f t="shared" si="53"/>
        <v>0</v>
      </c>
      <c r="T880" s="73">
        <f t="shared" si="53"/>
        <v>0</v>
      </c>
      <c r="U880" s="167" t="s">
        <v>7481</v>
      </c>
      <c r="W880" s="21"/>
      <c r="X880" s="21"/>
      <c r="Y880" s="21"/>
    </row>
    <row r="881" spans="1:26" x14ac:dyDescent="0.25">
      <c r="A881" s="175" t="s">
        <v>2146</v>
      </c>
      <c r="B881" s="184" t="s">
        <v>8284</v>
      </c>
      <c r="C881" s="185" t="s">
        <v>8285</v>
      </c>
      <c r="D881" s="170">
        <v>1500</v>
      </c>
      <c r="E881" s="171">
        <v>5416500</v>
      </c>
      <c r="F881" s="216">
        <f t="shared" si="52"/>
        <v>3611</v>
      </c>
      <c r="G881" s="224"/>
      <c r="H881" s="218" t="s">
        <v>7462</v>
      </c>
      <c r="I881" s="120" t="s">
        <v>7379</v>
      </c>
      <c r="J881" s="120"/>
      <c r="K881" s="73">
        <v>0</v>
      </c>
      <c r="L881" s="73">
        <v>0</v>
      </c>
      <c r="M881" s="180">
        <f t="shared" si="54"/>
        <v>0</v>
      </c>
      <c r="O881" s="73">
        <v>1500</v>
      </c>
      <c r="P881" s="73">
        <v>5416500</v>
      </c>
      <c r="Q881" s="73">
        <v>1500</v>
      </c>
      <c r="R881" s="73">
        <v>5416500</v>
      </c>
      <c r="S881" s="73">
        <f t="shared" si="53"/>
        <v>0</v>
      </c>
      <c r="T881" s="73">
        <f t="shared" si="53"/>
        <v>0</v>
      </c>
      <c r="U881" s="167" t="s">
        <v>7467</v>
      </c>
      <c r="W881" s="21"/>
      <c r="X881" s="21"/>
      <c r="Y881" s="21"/>
    </row>
    <row r="882" spans="1:26" x14ac:dyDescent="0.25">
      <c r="A882" s="175" t="s">
        <v>2146</v>
      </c>
      <c r="B882" s="184" t="s">
        <v>556</v>
      </c>
      <c r="C882" s="185" t="s">
        <v>557</v>
      </c>
      <c r="D882" s="170">
        <v>1000</v>
      </c>
      <c r="E882" s="171">
        <v>3611000</v>
      </c>
      <c r="F882" s="216">
        <f t="shared" si="52"/>
        <v>3611</v>
      </c>
      <c r="G882" s="224"/>
      <c r="H882" s="218" t="s">
        <v>7462</v>
      </c>
      <c r="I882" s="120" t="s">
        <v>7380</v>
      </c>
      <c r="J882" s="120" t="s">
        <v>7480</v>
      </c>
      <c r="K882" s="73">
        <v>1000</v>
      </c>
      <c r="L882" s="73">
        <v>3611000</v>
      </c>
      <c r="M882" s="180">
        <f t="shared" si="54"/>
        <v>1</v>
      </c>
      <c r="O882" s="73">
        <v>1000</v>
      </c>
      <c r="P882" s="73">
        <v>3611000</v>
      </c>
      <c r="Q882" s="73">
        <v>0</v>
      </c>
      <c r="R882" s="73">
        <v>0</v>
      </c>
      <c r="S882" s="73">
        <f t="shared" si="53"/>
        <v>0</v>
      </c>
      <c r="T882" s="73">
        <f t="shared" si="53"/>
        <v>0</v>
      </c>
      <c r="U882" s="167" t="s">
        <v>7481</v>
      </c>
      <c r="W882" s="21"/>
      <c r="X882" s="21"/>
      <c r="Y882" s="21"/>
    </row>
    <row r="883" spans="1:26" x14ac:dyDescent="0.25">
      <c r="A883" s="175" t="s">
        <v>2146</v>
      </c>
      <c r="B883" s="184" t="s">
        <v>8286</v>
      </c>
      <c r="C883" s="185" t="s">
        <v>8287</v>
      </c>
      <c r="D883" s="170">
        <v>105</v>
      </c>
      <c r="E883" s="171">
        <v>379050</v>
      </c>
      <c r="F883" s="216">
        <f t="shared" si="52"/>
        <v>3610</v>
      </c>
      <c r="G883" s="224"/>
      <c r="H883" s="218" t="s">
        <v>7462</v>
      </c>
      <c r="I883" s="120" t="s">
        <v>7389</v>
      </c>
      <c r="J883" s="120"/>
      <c r="K883" s="73"/>
      <c r="L883" s="73"/>
      <c r="M883" s="180">
        <f t="shared" si="54"/>
        <v>0</v>
      </c>
      <c r="O883" s="73">
        <v>105</v>
      </c>
      <c r="P883" s="73">
        <v>379050</v>
      </c>
      <c r="Q883" s="73">
        <v>105</v>
      </c>
      <c r="R883" s="73">
        <v>379050</v>
      </c>
      <c r="S883" s="73">
        <f t="shared" si="53"/>
        <v>0</v>
      </c>
      <c r="T883" s="73">
        <f t="shared" si="53"/>
        <v>0</v>
      </c>
      <c r="U883" s="167" t="s">
        <v>7467</v>
      </c>
      <c r="W883" s="21"/>
      <c r="X883" s="21"/>
      <c r="Y883" s="21"/>
    </row>
    <row r="884" spans="1:26" x14ac:dyDescent="0.25">
      <c r="A884" s="175" t="s">
        <v>2146</v>
      </c>
      <c r="B884" s="184" t="s">
        <v>8288</v>
      </c>
      <c r="C884" s="185" t="s">
        <v>8289</v>
      </c>
      <c r="D884" s="170">
        <v>5100</v>
      </c>
      <c r="E884" s="171">
        <v>18336757</v>
      </c>
      <c r="F884" s="216">
        <f t="shared" si="52"/>
        <v>3595.4425490196077</v>
      </c>
      <c r="G884" s="224"/>
      <c r="H884" s="218" t="s">
        <v>7462</v>
      </c>
      <c r="I884" s="120" t="s">
        <v>7379</v>
      </c>
      <c r="J884" s="120"/>
      <c r="K884" s="73">
        <v>0</v>
      </c>
      <c r="L884" s="73">
        <v>0</v>
      </c>
      <c r="M884" s="180">
        <f t="shared" si="54"/>
        <v>0</v>
      </c>
      <c r="O884" s="73">
        <v>5100</v>
      </c>
      <c r="P884" s="73">
        <v>18336757</v>
      </c>
      <c r="Q884" s="73">
        <v>5100</v>
      </c>
      <c r="R884" s="73">
        <v>18336757</v>
      </c>
      <c r="S884" s="73">
        <f t="shared" si="53"/>
        <v>0</v>
      </c>
      <c r="T884" s="73">
        <f t="shared" si="53"/>
        <v>0</v>
      </c>
      <c r="U884" s="167" t="s">
        <v>7467</v>
      </c>
      <c r="W884" s="21"/>
      <c r="X884" s="21"/>
      <c r="Y884" s="21"/>
    </row>
    <row r="885" spans="1:26" x14ac:dyDescent="0.25">
      <c r="A885" s="175" t="s">
        <v>2146</v>
      </c>
      <c r="B885" s="184" t="s">
        <v>1448</v>
      </c>
      <c r="C885" s="185" t="s">
        <v>1449</v>
      </c>
      <c r="D885" s="170">
        <v>816</v>
      </c>
      <c r="E885" s="171">
        <v>2931243</v>
      </c>
      <c r="F885" s="216">
        <f t="shared" si="52"/>
        <v>3592.2095588235293</v>
      </c>
      <c r="G885" s="224"/>
      <c r="H885" s="218" t="s">
        <v>7462</v>
      </c>
      <c r="I885" s="179" t="s">
        <v>7381</v>
      </c>
      <c r="J885" s="120" t="s">
        <v>7480</v>
      </c>
      <c r="K885" s="73">
        <v>816</v>
      </c>
      <c r="L885" s="73">
        <v>2931243</v>
      </c>
      <c r="M885" s="180">
        <f t="shared" si="54"/>
        <v>1</v>
      </c>
      <c r="O885" s="73">
        <v>816</v>
      </c>
      <c r="P885" s="73">
        <v>2931243</v>
      </c>
      <c r="Q885" s="73">
        <v>0</v>
      </c>
      <c r="R885" s="73">
        <v>0</v>
      </c>
      <c r="S885" s="73">
        <f t="shared" si="53"/>
        <v>0</v>
      </c>
      <c r="T885" s="73">
        <f t="shared" si="53"/>
        <v>0</v>
      </c>
      <c r="U885" s="167" t="s">
        <v>7481</v>
      </c>
      <c r="W885" s="21"/>
      <c r="X885" s="21"/>
      <c r="Y885" s="21"/>
    </row>
    <row r="886" spans="1:26" x14ac:dyDescent="0.25">
      <c r="A886" s="175" t="s">
        <v>2146</v>
      </c>
      <c r="B886" s="184" t="s">
        <v>452</v>
      </c>
      <c r="C886" s="185" t="s">
        <v>453</v>
      </c>
      <c r="D886" s="170">
        <v>80</v>
      </c>
      <c r="E886" s="171">
        <v>287120</v>
      </c>
      <c r="F886" s="216">
        <f t="shared" si="52"/>
        <v>3589</v>
      </c>
      <c r="G886" s="224"/>
      <c r="H886" s="218" t="s">
        <v>7581</v>
      </c>
      <c r="I886" s="120" t="s">
        <v>8065</v>
      </c>
      <c r="J886" s="120" t="s">
        <v>7480</v>
      </c>
      <c r="K886" s="73">
        <v>80</v>
      </c>
      <c r="L886" s="73">
        <v>287120</v>
      </c>
      <c r="M886" s="180">
        <f t="shared" si="54"/>
        <v>1</v>
      </c>
      <c r="O886" s="73">
        <v>80</v>
      </c>
      <c r="P886" s="73">
        <v>287120</v>
      </c>
      <c r="Q886" s="73">
        <v>0</v>
      </c>
      <c r="R886" s="73">
        <v>0</v>
      </c>
      <c r="S886" s="73">
        <f t="shared" si="53"/>
        <v>0</v>
      </c>
      <c r="T886" s="73">
        <f t="shared" si="53"/>
        <v>0</v>
      </c>
      <c r="U886" s="167" t="s">
        <v>7481</v>
      </c>
      <c r="W886" s="21"/>
      <c r="X886" s="21"/>
      <c r="Y886" s="21"/>
    </row>
    <row r="887" spans="1:26" x14ac:dyDescent="0.25">
      <c r="A887" s="175" t="s">
        <v>2146</v>
      </c>
      <c r="B887" s="184" t="s">
        <v>1412</v>
      </c>
      <c r="C887" s="185" t="s">
        <v>1413</v>
      </c>
      <c r="D887" s="170">
        <v>28403</v>
      </c>
      <c r="E887" s="171">
        <v>101867598</v>
      </c>
      <c r="F887" s="216">
        <f t="shared" si="52"/>
        <v>3586.508397000317</v>
      </c>
      <c r="G887" s="224"/>
      <c r="H887" s="218" t="s">
        <v>7462</v>
      </c>
      <c r="I887" s="179" t="s">
        <v>7381</v>
      </c>
      <c r="J887" s="120" t="s">
        <v>7480</v>
      </c>
      <c r="K887" s="73">
        <v>28403</v>
      </c>
      <c r="L887" s="73">
        <v>101867598</v>
      </c>
      <c r="M887" s="180">
        <f t="shared" si="54"/>
        <v>1</v>
      </c>
      <c r="O887" s="73">
        <v>28403</v>
      </c>
      <c r="P887" s="73">
        <v>101867598</v>
      </c>
      <c r="Q887" s="73">
        <v>0</v>
      </c>
      <c r="R887" s="73">
        <v>0</v>
      </c>
      <c r="S887" s="73">
        <f t="shared" si="53"/>
        <v>0</v>
      </c>
      <c r="T887" s="73">
        <f t="shared" si="53"/>
        <v>0</v>
      </c>
      <c r="U887" s="167" t="s">
        <v>7481</v>
      </c>
      <c r="W887" s="21"/>
      <c r="X887" s="21"/>
      <c r="Y887" s="21"/>
    </row>
    <row r="888" spans="1:26" x14ac:dyDescent="0.25">
      <c r="A888" s="175" t="s">
        <v>2146</v>
      </c>
      <c r="B888" s="184" t="s">
        <v>1406</v>
      </c>
      <c r="C888" s="185" t="s">
        <v>1407</v>
      </c>
      <c r="D888" s="185">
        <v>22940</v>
      </c>
      <c r="E888" s="171">
        <v>81432591</v>
      </c>
      <c r="F888" s="216">
        <f t="shared" si="52"/>
        <v>3549.8078029642547</v>
      </c>
      <c r="G888" s="224"/>
      <c r="H888" s="218" t="s">
        <v>7462</v>
      </c>
      <c r="I888" s="179" t="s">
        <v>7381</v>
      </c>
      <c r="J888" s="120" t="s">
        <v>7480</v>
      </c>
      <c r="K888" s="178">
        <v>22940</v>
      </c>
      <c r="L888" s="178">
        <v>81432591</v>
      </c>
      <c r="M888" s="197">
        <f t="shared" si="54"/>
        <v>1</v>
      </c>
      <c r="O888" s="73">
        <v>22940</v>
      </c>
      <c r="P888" s="73">
        <v>81432591</v>
      </c>
      <c r="Q888" s="73">
        <v>0</v>
      </c>
      <c r="R888" s="73">
        <v>0</v>
      </c>
      <c r="S888" s="73">
        <f t="shared" si="53"/>
        <v>0</v>
      </c>
      <c r="T888" s="73">
        <f t="shared" si="53"/>
        <v>0</v>
      </c>
      <c r="U888" s="167" t="s">
        <v>7481</v>
      </c>
      <c r="W888" s="21"/>
      <c r="X888" s="21"/>
      <c r="Y888" s="21"/>
    </row>
    <row r="889" spans="1:26" x14ac:dyDescent="0.25">
      <c r="A889" s="175" t="s">
        <v>2146</v>
      </c>
      <c r="B889" s="184" t="s">
        <v>396</v>
      </c>
      <c r="C889" s="185" t="s">
        <v>397</v>
      </c>
      <c r="D889" s="170">
        <v>7650</v>
      </c>
      <c r="E889" s="171">
        <v>27134423</v>
      </c>
      <c r="F889" s="216">
        <f t="shared" si="52"/>
        <v>3546.9833986928106</v>
      </c>
      <c r="G889" s="224"/>
      <c r="H889" s="218" t="s">
        <v>7462</v>
      </c>
      <c r="I889" s="120" t="s">
        <v>7379</v>
      </c>
      <c r="J889" s="120"/>
      <c r="K889" s="73">
        <v>0</v>
      </c>
      <c r="L889" s="73">
        <v>0</v>
      </c>
      <c r="M889" s="180">
        <f t="shared" si="54"/>
        <v>0</v>
      </c>
      <c r="O889" s="73">
        <v>7650</v>
      </c>
      <c r="P889" s="73">
        <v>27134423</v>
      </c>
      <c r="Q889" s="73">
        <v>3456</v>
      </c>
      <c r="R889" s="73">
        <v>12258374.625882354</v>
      </c>
      <c r="S889" s="73">
        <f t="shared" si="53"/>
        <v>4194</v>
      </c>
      <c r="T889" s="73">
        <f t="shared" si="53"/>
        <v>14876048.374117646</v>
      </c>
      <c r="U889" s="167" t="s">
        <v>7467</v>
      </c>
      <c r="W889" s="21"/>
      <c r="X889" s="21"/>
      <c r="Y889" s="21"/>
      <c r="Z889" s="21">
        <f>+S889-V889</f>
        <v>4194</v>
      </c>
    </row>
    <row r="890" spans="1:26" x14ac:dyDescent="0.25">
      <c r="A890" s="175" t="s">
        <v>2146</v>
      </c>
      <c r="B890" s="184" t="s">
        <v>8290</v>
      </c>
      <c r="C890" s="185" t="s">
        <v>8291</v>
      </c>
      <c r="D890" s="170">
        <v>40</v>
      </c>
      <c r="E890" s="171">
        <v>141036</v>
      </c>
      <c r="F890" s="216">
        <f t="shared" si="52"/>
        <v>3525.9</v>
      </c>
      <c r="G890" s="224"/>
      <c r="H890" s="218" t="s">
        <v>7462</v>
      </c>
      <c r="I890" s="120" t="s">
        <v>7389</v>
      </c>
      <c r="J890" s="120"/>
      <c r="K890" s="73"/>
      <c r="L890" s="73"/>
      <c r="M890" s="180">
        <f t="shared" si="54"/>
        <v>0</v>
      </c>
      <c r="O890" s="73">
        <v>40</v>
      </c>
      <c r="P890" s="73">
        <v>141036</v>
      </c>
      <c r="Q890" s="73">
        <v>40</v>
      </c>
      <c r="R890" s="73">
        <v>141036</v>
      </c>
      <c r="S890" s="73">
        <f t="shared" si="53"/>
        <v>0</v>
      </c>
      <c r="T890" s="73">
        <f t="shared" si="53"/>
        <v>0</v>
      </c>
      <c r="U890" s="167" t="s">
        <v>7467</v>
      </c>
      <c r="W890" s="21"/>
      <c r="X890" s="21"/>
      <c r="Y890" s="21"/>
    </row>
    <row r="891" spans="1:26" x14ac:dyDescent="0.25">
      <c r="A891" s="175" t="s">
        <v>2146</v>
      </c>
      <c r="B891" s="184" t="s">
        <v>586</v>
      </c>
      <c r="C891" s="185" t="s">
        <v>587</v>
      </c>
      <c r="D891" s="170">
        <v>35034</v>
      </c>
      <c r="E891" s="171">
        <v>122937212</v>
      </c>
      <c r="F891" s="216">
        <f t="shared" si="52"/>
        <v>3509.0829479933777</v>
      </c>
      <c r="G891" s="224"/>
      <c r="H891" s="218" t="s">
        <v>7462</v>
      </c>
      <c r="I891" s="179" t="s">
        <v>7381</v>
      </c>
      <c r="J891" s="120" t="s">
        <v>7480</v>
      </c>
      <c r="K891" s="73">
        <v>35034</v>
      </c>
      <c r="L891" s="73">
        <v>122937212</v>
      </c>
      <c r="M891" s="180">
        <f t="shared" si="54"/>
        <v>1</v>
      </c>
      <c r="O891" s="73">
        <v>35034</v>
      </c>
      <c r="P891" s="73">
        <v>122937212</v>
      </c>
      <c r="Q891" s="73">
        <v>0</v>
      </c>
      <c r="R891" s="73">
        <v>0</v>
      </c>
      <c r="S891" s="73">
        <f t="shared" si="53"/>
        <v>0</v>
      </c>
      <c r="T891" s="73">
        <f t="shared" si="53"/>
        <v>0</v>
      </c>
      <c r="U891" s="167" t="s">
        <v>7481</v>
      </c>
      <c r="W891" s="21"/>
      <c r="X891" s="21"/>
      <c r="Y891" s="21"/>
    </row>
    <row r="892" spans="1:26" x14ac:dyDescent="0.25">
      <c r="A892" s="175" t="s">
        <v>2146</v>
      </c>
      <c r="B892" s="184" t="s">
        <v>1442</v>
      </c>
      <c r="C892" s="185" t="s">
        <v>1443</v>
      </c>
      <c r="D892" s="170">
        <v>1972</v>
      </c>
      <c r="E892" s="171">
        <v>6915331</v>
      </c>
      <c r="F892" s="216">
        <f t="shared" si="52"/>
        <v>3506.7601419878297</v>
      </c>
      <c r="G892" s="224"/>
      <c r="H892" s="218" t="s">
        <v>7462</v>
      </c>
      <c r="I892" s="179" t="s">
        <v>7381</v>
      </c>
      <c r="J892" s="120" t="s">
        <v>7480</v>
      </c>
      <c r="K892" s="73">
        <v>1972</v>
      </c>
      <c r="L892" s="73">
        <v>6915331</v>
      </c>
      <c r="M892" s="180">
        <f t="shared" si="54"/>
        <v>1</v>
      </c>
      <c r="O892" s="73">
        <v>1972</v>
      </c>
      <c r="P892" s="73">
        <v>6915331</v>
      </c>
      <c r="Q892" s="73">
        <v>0</v>
      </c>
      <c r="R892" s="73">
        <v>0</v>
      </c>
      <c r="S892" s="73">
        <f t="shared" si="53"/>
        <v>0</v>
      </c>
      <c r="T892" s="73">
        <f t="shared" si="53"/>
        <v>0</v>
      </c>
      <c r="U892" s="167" t="s">
        <v>7481</v>
      </c>
      <c r="W892" s="21"/>
      <c r="X892" s="21"/>
      <c r="Y892" s="21"/>
    </row>
    <row r="893" spans="1:26" x14ac:dyDescent="0.25">
      <c r="A893" s="175" t="s">
        <v>2146</v>
      </c>
      <c r="B893" s="184" t="s">
        <v>1438</v>
      </c>
      <c r="C893" s="185" t="s">
        <v>1439</v>
      </c>
      <c r="D893" s="170">
        <v>2964</v>
      </c>
      <c r="E893" s="171">
        <v>10394037</v>
      </c>
      <c r="F893" s="216">
        <f t="shared" si="52"/>
        <v>3506.7601214574897</v>
      </c>
      <c r="G893" s="224"/>
      <c r="H893" s="218" t="s">
        <v>7462</v>
      </c>
      <c r="I893" s="179" t="s">
        <v>7381</v>
      </c>
      <c r="J893" s="120" t="s">
        <v>7480</v>
      </c>
      <c r="K893" s="73">
        <v>2964</v>
      </c>
      <c r="L893" s="73">
        <v>10394037</v>
      </c>
      <c r="M893" s="180">
        <f t="shared" si="54"/>
        <v>1</v>
      </c>
      <c r="O893" s="73">
        <v>2964</v>
      </c>
      <c r="P893" s="73">
        <v>10394037</v>
      </c>
      <c r="Q893" s="73">
        <v>0</v>
      </c>
      <c r="R893" s="73">
        <v>0</v>
      </c>
      <c r="S893" s="73">
        <f t="shared" si="53"/>
        <v>0</v>
      </c>
      <c r="T893" s="73">
        <f t="shared" si="53"/>
        <v>0</v>
      </c>
      <c r="U893" s="167" t="s">
        <v>7481</v>
      </c>
      <c r="W893" s="21"/>
      <c r="X893" s="21"/>
      <c r="Y893" s="21"/>
    </row>
    <row r="894" spans="1:26" x14ac:dyDescent="0.25">
      <c r="A894" s="175" t="s">
        <v>2146</v>
      </c>
      <c r="B894" s="184" t="s">
        <v>1446</v>
      </c>
      <c r="C894" s="185" t="s">
        <v>1447</v>
      </c>
      <c r="D894" s="170">
        <v>2980</v>
      </c>
      <c r="E894" s="171">
        <v>10450145</v>
      </c>
      <c r="F894" s="216">
        <f t="shared" si="52"/>
        <v>3506.760067114094</v>
      </c>
      <c r="G894" s="224"/>
      <c r="H894" s="218" t="s">
        <v>7462</v>
      </c>
      <c r="I894" s="179" t="s">
        <v>7381</v>
      </c>
      <c r="J894" s="120" t="s">
        <v>7480</v>
      </c>
      <c r="K894" s="73">
        <v>2980</v>
      </c>
      <c r="L894" s="73">
        <v>10450145</v>
      </c>
      <c r="M894" s="180">
        <f t="shared" si="54"/>
        <v>1</v>
      </c>
      <c r="O894" s="73">
        <v>2980</v>
      </c>
      <c r="P894" s="73">
        <v>10450145</v>
      </c>
      <c r="Q894" s="73">
        <v>0</v>
      </c>
      <c r="R894" s="73">
        <v>0</v>
      </c>
      <c r="S894" s="73">
        <f t="shared" si="53"/>
        <v>0</v>
      </c>
      <c r="T894" s="73">
        <f t="shared" si="53"/>
        <v>0</v>
      </c>
      <c r="U894" s="167" t="s">
        <v>7481</v>
      </c>
      <c r="W894" s="21"/>
      <c r="X894" s="21"/>
      <c r="Y894" s="21"/>
    </row>
    <row r="895" spans="1:26" x14ac:dyDescent="0.25">
      <c r="A895" s="175" t="s">
        <v>2146</v>
      </c>
      <c r="B895" s="184" t="s">
        <v>1444</v>
      </c>
      <c r="C895" s="185" t="s">
        <v>1445</v>
      </c>
      <c r="D895" s="170">
        <v>1579</v>
      </c>
      <c r="E895" s="171">
        <v>5537174</v>
      </c>
      <c r="F895" s="216">
        <f t="shared" si="52"/>
        <v>3506.759974667511</v>
      </c>
      <c r="G895" s="224"/>
      <c r="H895" s="218" t="s">
        <v>7462</v>
      </c>
      <c r="I895" s="179" t="s">
        <v>7381</v>
      </c>
      <c r="J895" s="120" t="s">
        <v>7480</v>
      </c>
      <c r="K895" s="73">
        <v>1579</v>
      </c>
      <c r="L895" s="73">
        <v>5537174</v>
      </c>
      <c r="M895" s="180">
        <f t="shared" si="54"/>
        <v>1</v>
      </c>
      <c r="O895" s="73">
        <v>1579</v>
      </c>
      <c r="P895" s="73">
        <v>5537174</v>
      </c>
      <c r="Q895" s="73">
        <v>0</v>
      </c>
      <c r="R895" s="73">
        <v>0</v>
      </c>
      <c r="S895" s="73">
        <f t="shared" si="53"/>
        <v>0</v>
      </c>
      <c r="T895" s="73">
        <f t="shared" si="53"/>
        <v>0</v>
      </c>
      <c r="U895" s="167" t="s">
        <v>7481</v>
      </c>
      <c r="W895" s="21"/>
      <c r="X895" s="21"/>
      <c r="Y895" s="21"/>
    </row>
    <row r="896" spans="1:26" x14ac:dyDescent="0.25">
      <c r="A896" s="175" t="s">
        <v>2146</v>
      </c>
      <c r="B896" s="184" t="s">
        <v>1450</v>
      </c>
      <c r="C896" s="185" t="s">
        <v>1451</v>
      </c>
      <c r="D896" s="170">
        <v>1054</v>
      </c>
      <c r="E896" s="171">
        <v>3696125</v>
      </c>
      <c r="F896" s="216">
        <f t="shared" si="52"/>
        <v>3506.7599620493361</v>
      </c>
      <c r="G896" s="224"/>
      <c r="H896" s="218" t="s">
        <v>7462</v>
      </c>
      <c r="I896" s="179" t="s">
        <v>7381</v>
      </c>
      <c r="J896" s="120" t="s">
        <v>7480</v>
      </c>
      <c r="K896" s="73">
        <v>1054</v>
      </c>
      <c r="L896" s="73">
        <v>3696125</v>
      </c>
      <c r="M896" s="180">
        <f t="shared" si="54"/>
        <v>1</v>
      </c>
      <c r="O896" s="73">
        <v>1054</v>
      </c>
      <c r="P896" s="73">
        <v>3696125</v>
      </c>
      <c r="Q896" s="73">
        <v>0</v>
      </c>
      <c r="R896" s="73">
        <v>0</v>
      </c>
      <c r="S896" s="73">
        <f t="shared" si="53"/>
        <v>0</v>
      </c>
      <c r="T896" s="73">
        <f t="shared" si="53"/>
        <v>0</v>
      </c>
      <c r="U896" s="167" t="s">
        <v>7481</v>
      </c>
      <c r="W896" s="21"/>
      <c r="X896" s="21"/>
      <c r="Y896" s="21"/>
    </row>
    <row r="897" spans="1:26" x14ac:dyDescent="0.25">
      <c r="A897" s="175" t="s">
        <v>2146</v>
      </c>
      <c r="B897" s="184" t="s">
        <v>1440</v>
      </c>
      <c r="C897" s="185" t="s">
        <v>1441</v>
      </c>
      <c r="D897" s="170">
        <v>2520</v>
      </c>
      <c r="E897" s="171">
        <v>8837035</v>
      </c>
      <c r="F897" s="216">
        <f t="shared" si="52"/>
        <v>3506.7599206349205</v>
      </c>
      <c r="G897" s="224"/>
      <c r="H897" s="218" t="s">
        <v>7462</v>
      </c>
      <c r="I897" s="179" t="s">
        <v>7381</v>
      </c>
      <c r="J897" s="120" t="s">
        <v>7480</v>
      </c>
      <c r="K897" s="73">
        <v>2520</v>
      </c>
      <c r="L897" s="73">
        <v>8837035</v>
      </c>
      <c r="M897" s="180">
        <f t="shared" si="54"/>
        <v>1</v>
      </c>
      <c r="O897" s="73">
        <v>2520</v>
      </c>
      <c r="P897" s="73">
        <v>8837035</v>
      </c>
      <c r="Q897" s="73">
        <v>0</v>
      </c>
      <c r="R897" s="73">
        <v>0</v>
      </c>
      <c r="S897" s="73">
        <f t="shared" si="53"/>
        <v>0</v>
      </c>
      <c r="T897" s="73">
        <f t="shared" si="53"/>
        <v>0</v>
      </c>
      <c r="U897" s="167" t="s">
        <v>7481</v>
      </c>
      <c r="W897" s="21"/>
      <c r="X897" s="21"/>
      <c r="Y897" s="21"/>
    </row>
    <row r="898" spans="1:26" x14ac:dyDescent="0.25">
      <c r="A898" s="175" t="s">
        <v>2146</v>
      </c>
      <c r="B898" s="184" t="s">
        <v>1436</v>
      </c>
      <c r="C898" s="185" t="s">
        <v>1437</v>
      </c>
      <c r="D898" s="170">
        <v>1791</v>
      </c>
      <c r="E898" s="171">
        <v>6280607</v>
      </c>
      <c r="F898" s="216">
        <f t="shared" si="52"/>
        <v>3506.7599106644334</v>
      </c>
      <c r="G898" s="224"/>
      <c r="H898" s="218" t="s">
        <v>7462</v>
      </c>
      <c r="I898" s="179" t="s">
        <v>7381</v>
      </c>
      <c r="J898" s="120" t="s">
        <v>7480</v>
      </c>
      <c r="K898" s="73">
        <v>1791</v>
      </c>
      <c r="L898" s="73">
        <v>6280607</v>
      </c>
      <c r="M898" s="180">
        <f t="shared" si="54"/>
        <v>1</v>
      </c>
      <c r="O898" s="73">
        <v>1791</v>
      </c>
      <c r="P898" s="73">
        <v>6280607</v>
      </c>
      <c r="Q898" s="73">
        <v>0</v>
      </c>
      <c r="R898" s="73">
        <v>0</v>
      </c>
      <c r="S898" s="73">
        <f t="shared" si="53"/>
        <v>0</v>
      </c>
      <c r="T898" s="73">
        <f t="shared" si="53"/>
        <v>0</v>
      </c>
      <c r="U898" s="167" t="s">
        <v>7481</v>
      </c>
      <c r="W898" s="21"/>
      <c r="X898" s="21"/>
      <c r="Y898" s="21"/>
    </row>
    <row r="899" spans="1:26" x14ac:dyDescent="0.25">
      <c r="A899" s="175" t="s">
        <v>2146</v>
      </c>
      <c r="B899" s="184" t="s">
        <v>1454</v>
      </c>
      <c r="C899" s="185" t="s">
        <v>1455</v>
      </c>
      <c r="D899" s="170">
        <v>274</v>
      </c>
      <c r="E899" s="171">
        <v>960852</v>
      </c>
      <c r="F899" s="216">
        <f t="shared" si="52"/>
        <v>3506.7591240875913</v>
      </c>
      <c r="G899" s="224"/>
      <c r="H899" s="218" t="s">
        <v>7462</v>
      </c>
      <c r="I899" s="179" t="s">
        <v>7381</v>
      </c>
      <c r="J899" s="120" t="s">
        <v>7480</v>
      </c>
      <c r="K899" s="73">
        <v>274</v>
      </c>
      <c r="L899" s="73">
        <v>960852</v>
      </c>
      <c r="M899" s="180">
        <f t="shared" si="54"/>
        <v>1</v>
      </c>
      <c r="O899" s="73">
        <v>274</v>
      </c>
      <c r="P899" s="73">
        <v>960852</v>
      </c>
      <c r="Q899" s="73">
        <v>0</v>
      </c>
      <c r="R899" s="73">
        <v>0</v>
      </c>
      <c r="S899" s="73">
        <f t="shared" si="53"/>
        <v>0</v>
      </c>
      <c r="T899" s="73">
        <f t="shared" si="53"/>
        <v>0</v>
      </c>
      <c r="U899" s="167" t="s">
        <v>7481</v>
      </c>
      <c r="W899" s="21"/>
      <c r="X899" s="21"/>
      <c r="Y899" s="21"/>
    </row>
    <row r="900" spans="1:26" x14ac:dyDescent="0.25">
      <c r="A900" s="175" t="s">
        <v>2146</v>
      </c>
      <c r="B900" s="184" t="s">
        <v>502</v>
      </c>
      <c r="C900" s="185" t="s">
        <v>503</v>
      </c>
      <c r="D900" s="170">
        <v>1384</v>
      </c>
      <c r="E900" s="171">
        <v>4808016</v>
      </c>
      <c r="F900" s="216">
        <f t="shared" ref="F900:F963" si="55">+E900/D900</f>
        <v>3474</v>
      </c>
      <c r="G900" s="224"/>
      <c r="H900" s="218" t="s">
        <v>7462</v>
      </c>
      <c r="I900" s="120" t="s">
        <v>7379</v>
      </c>
      <c r="J900" s="120"/>
      <c r="K900" s="73"/>
      <c r="L900" s="73"/>
      <c r="M900" s="180">
        <f t="shared" si="54"/>
        <v>0</v>
      </c>
      <c r="O900" s="73">
        <v>1384</v>
      </c>
      <c r="P900" s="73">
        <v>4808016</v>
      </c>
      <c r="Q900" s="73">
        <v>1248</v>
      </c>
      <c r="R900" s="73">
        <v>4335552</v>
      </c>
      <c r="S900" s="73">
        <f t="shared" ref="S900:T963" si="56">O900-K900-Q900</f>
        <v>136</v>
      </c>
      <c r="T900" s="73">
        <f t="shared" si="56"/>
        <v>472464</v>
      </c>
      <c r="U900" s="167" t="s">
        <v>7467</v>
      </c>
      <c r="W900" s="21"/>
      <c r="X900" s="21"/>
      <c r="Y900" s="21"/>
      <c r="Z900" s="21">
        <f>+S900-V900</f>
        <v>136</v>
      </c>
    </row>
    <row r="901" spans="1:26" x14ac:dyDescent="0.25">
      <c r="A901" s="175" t="s">
        <v>2146</v>
      </c>
      <c r="B901" s="184" t="s">
        <v>8292</v>
      </c>
      <c r="C901" s="185" t="s">
        <v>8293</v>
      </c>
      <c r="D901" s="170">
        <v>3753</v>
      </c>
      <c r="E901" s="171">
        <v>12760200</v>
      </c>
      <c r="F901" s="216">
        <f t="shared" si="55"/>
        <v>3400</v>
      </c>
      <c r="G901" s="224"/>
      <c r="H901" s="218" t="s">
        <v>7462</v>
      </c>
      <c r="I901" s="120" t="s">
        <v>7379</v>
      </c>
      <c r="J901" s="120"/>
      <c r="K901" s="73">
        <v>0</v>
      </c>
      <c r="L901" s="73">
        <v>0</v>
      </c>
      <c r="M901" s="180">
        <f t="shared" si="54"/>
        <v>0</v>
      </c>
      <c r="O901" s="73">
        <v>3753</v>
      </c>
      <c r="P901" s="73">
        <v>12760200</v>
      </c>
      <c r="Q901" s="73">
        <v>3753</v>
      </c>
      <c r="R901" s="73">
        <v>12760200</v>
      </c>
      <c r="S901" s="73">
        <f t="shared" si="56"/>
        <v>0</v>
      </c>
      <c r="T901" s="73">
        <f t="shared" si="56"/>
        <v>0</v>
      </c>
      <c r="U901" s="167" t="s">
        <v>7467</v>
      </c>
      <c r="W901" s="21"/>
      <c r="X901" s="21"/>
      <c r="Y901" s="21"/>
      <c r="Z901" s="21"/>
    </row>
    <row r="902" spans="1:26" x14ac:dyDescent="0.25">
      <c r="A902" s="175" t="s">
        <v>2146</v>
      </c>
      <c r="B902" s="184" t="s">
        <v>8294</v>
      </c>
      <c r="C902" s="185" t="s">
        <v>8295</v>
      </c>
      <c r="D902" s="170">
        <v>1957</v>
      </c>
      <c r="E902" s="171">
        <v>6642063</v>
      </c>
      <c r="F902" s="216">
        <f t="shared" si="55"/>
        <v>3394.0025549310167</v>
      </c>
      <c r="G902" s="224"/>
      <c r="H902" s="218" t="s">
        <v>7462</v>
      </c>
      <c r="I902" s="120" t="s">
        <v>7379</v>
      </c>
      <c r="J902" s="120"/>
      <c r="K902" s="73">
        <v>0</v>
      </c>
      <c r="L902" s="73">
        <v>0</v>
      </c>
      <c r="M902" s="180">
        <f t="shared" si="54"/>
        <v>0</v>
      </c>
      <c r="O902" s="73">
        <v>1957</v>
      </c>
      <c r="P902" s="73">
        <v>6642063</v>
      </c>
      <c r="Q902" s="73">
        <v>1957</v>
      </c>
      <c r="R902" s="73">
        <v>6642063</v>
      </c>
      <c r="S902" s="73">
        <f t="shared" si="56"/>
        <v>0</v>
      </c>
      <c r="T902" s="73">
        <f t="shared" si="56"/>
        <v>0</v>
      </c>
      <c r="U902" s="167" t="s">
        <v>7467</v>
      </c>
      <c r="W902" s="21"/>
      <c r="X902" s="21"/>
      <c r="Y902" s="21"/>
    </row>
    <row r="903" spans="1:26" x14ac:dyDescent="0.25">
      <c r="A903" s="175" t="s">
        <v>2146</v>
      </c>
      <c r="B903" s="184" t="s">
        <v>8296</v>
      </c>
      <c r="C903" s="185" t="s">
        <v>8297</v>
      </c>
      <c r="D903" s="170">
        <v>140716</v>
      </c>
      <c r="E903" s="171">
        <v>474117668</v>
      </c>
      <c r="F903" s="216">
        <f t="shared" si="55"/>
        <v>3369.3230904801158</v>
      </c>
      <c r="G903" s="224"/>
      <c r="H903" s="218" t="s">
        <v>7462</v>
      </c>
      <c r="I903" s="120" t="s">
        <v>7379</v>
      </c>
      <c r="J903" s="120"/>
      <c r="K903" s="73">
        <v>0</v>
      </c>
      <c r="L903" s="73">
        <v>0</v>
      </c>
      <c r="M903" s="180">
        <f t="shared" si="54"/>
        <v>0</v>
      </c>
      <c r="O903" s="73">
        <v>140716</v>
      </c>
      <c r="P903" s="73">
        <v>474117667.99999994</v>
      </c>
      <c r="Q903" s="73">
        <v>140716</v>
      </c>
      <c r="R903" s="73">
        <v>474117668</v>
      </c>
      <c r="S903" s="73">
        <f t="shared" si="56"/>
        <v>0</v>
      </c>
      <c r="T903" s="73">
        <f t="shared" si="56"/>
        <v>0</v>
      </c>
      <c r="U903" s="167" t="s">
        <v>7467</v>
      </c>
      <c r="W903" s="21"/>
      <c r="X903" s="21"/>
      <c r="Y903" s="21"/>
    </row>
    <row r="904" spans="1:26" x14ac:dyDescent="0.25">
      <c r="A904" s="175" t="s">
        <v>2146</v>
      </c>
      <c r="B904" s="184" t="s">
        <v>8298</v>
      </c>
      <c r="C904" s="185" t="s">
        <v>8299</v>
      </c>
      <c r="D904" s="170">
        <v>11920</v>
      </c>
      <c r="E904" s="171">
        <v>40158499</v>
      </c>
      <c r="F904" s="216">
        <f t="shared" si="55"/>
        <v>3369.0015939597315</v>
      </c>
      <c r="G904" s="224"/>
      <c r="H904" s="218" t="s">
        <v>7462</v>
      </c>
      <c r="I904" s="120" t="s">
        <v>7379</v>
      </c>
      <c r="J904" s="120"/>
      <c r="K904" s="73">
        <v>0</v>
      </c>
      <c r="L904" s="73">
        <v>0</v>
      </c>
      <c r="M904" s="180">
        <f t="shared" ref="M904:M967" si="57">+L904/E904</f>
        <v>0</v>
      </c>
      <c r="O904" s="73">
        <v>11920</v>
      </c>
      <c r="P904" s="73">
        <v>40158499</v>
      </c>
      <c r="Q904" s="73">
        <v>11920</v>
      </c>
      <c r="R904" s="73">
        <v>40158499</v>
      </c>
      <c r="S904" s="73">
        <f t="shared" si="56"/>
        <v>0</v>
      </c>
      <c r="T904" s="73">
        <f t="shared" si="56"/>
        <v>0</v>
      </c>
      <c r="U904" s="167" t="s">
        <v>7467</v>
      </c>
      <c r="W904" s="21"/>
      <c r="X904" s="21"/>
      <c r="Y904" s="21"/>
    </row>
    <row r="905" spans="1:26" x14ac:dyDescent="0.25">
      <c r="A905" s="175" t="s">
        <v>2146</v>
      </c>
      <c r="B905" s="184" t="s">
        <v>832</v>
      </c>
      <c r="C905" s="185" t="s">
        <v>833</v>
      </c>
      <c r="D905" s="170">
        <v>250</v>
      </c>
      <c r="E905" s="171">
        <v>825000</v>
      </c>
      <c r="F905" s="216">
        <f t="shared" si="55"/>
        <v>3300</v>
      </c>
      <c r="G905" s="224"/>
      <c r="H905" s="218" t="s">
        <v>7462</v>
      </c>
      <c r="I905" s="120" t="s">
        <v>7380</v>
      </c>
      <c r="J905" s="120" t="s">
        <v>7480</v>
      </c>
      <c r="K905" s="73">
        <v>250</v>
      </c>
      <c r="L905" s="73">
        <v>825000</v>
      </c>
      <c r="M905" s="180">
        <f t="shared" si="57"/>
        <v>1</v>
      </c>
      <c r="O905" s="73">
        <v>250</v>
      </c>
      <c r="P905" s="73">
        <v>825000</v>
      </c>
      <c r="Q905" s="73">
        <v>0</v>
      </c>
      <c r="R905" s="73">
        <v>0</v>
      </c>
      <c r="S905" s="73">
        <f t="shared" si="56"/>
        <v>0</v>
      </c>
      <c r="T905" s="73">
        <f t="shared" si="56"/>
        <v>0</v>
      </c>
      <c r="U905" s="167" t="s">
        <v>7481</v>
      </c>
      <c r="W905" s="21"/>
      <c r="X905" s="21"/>
      <c r="Y905" s="21"/>
    </row>
    <row r="906" spans="1:26" x14ac:dyDescent="0.25">
      <c r="A906" s="175" t="s">
        <v>2146</v>
      </c>
      <c r="B906" s="184" t="s">
        <v>994</v>
      </c>
      <c r="C906" s="185" t="s">
        <v>995</v>
      </c>
      <c r="D906" s="170">
        <v>226</v>
      </c>
      <c r="E906" s="171">
        <v>738467</v>
      </c>
      <c r="F906" s="216">
        <f t="shared" si="55"/>
        <v>3267.5530973451328</v>
      </c>
      <c r="G906" s="224"/>
      <c r="H906" s="218" t="s">
        <v>7462</v>
      </c>
      <c r="I906" s="179" t="s">
        <v>7381</v>
      </c>
      <c r="J906" s="120" t="s">
        <v>7480</v>
      </c>
      <c r="K906" s="73">
        <v>226</v>
      </c>
      <c r="L906" s="73">
        <v>738467</v>
      </c>
      <c r="M906" s="180">
        <f t="shared" si="57"/>
        <v>1</v>
      </c>
      <c r="O906" s="73">
        <v>226</v>
      </c>
      <c r="P906" s="73">
        <v>738467</v>
      </c>
      <c r="Q906" s="73">
        <v>0</v>
      </c>
      <c r="R906" s="73">
        <v>0</v>
      </c>
      <c r="S906" s="73">
        <f t="shared" si="56"/>
        <v>0</v>
      </c>
      <c r="T906" s="73">
        <f t="shared" si="56"/>
        <v>0</v>
      </c>
      <c r="U906" s="167" t="s">
        <v>7481</v>
      </c>
      <c r="W906" s="21"/>
      <c r="X906" s="21"/>
      <c r="Y906" s="21"/>
    </row>
    <row r="907" spans="1:26" x14ac:dyDescent="0.25">
      <c r="A907" s="175" t="s">
        <v>2146</v>
      </c>
      <c r="B907" s="184" t="s">
        <v>8300</v>
      </c>
      <c r="C907" s="185" t="s">
        <v>8301</v>
      </c>
      <c r="D907" s="170">
        <v>100</v>
      </c>
      <c r="E907" s="171">
        <v>319600</v>
      </c>
      <c r="F907" s="216">
        <f t="shared" si="55"/>
        <v>3196</v>
      </c>
      <c r="G907" s="224"/>
      <c r="H907" s="218" t="s">
        <v>7462</v>
      </c>
      <c r="I907" s="120" t="s">
        <v>7380</v>
      </c>
      <c r="J907" s="120" t="s">
        <v>7480</v>
      </c>
      <c r="K907" s="73">
        <v>100</v>
      </c>
      <c r="L907" s="73">
        <v>319600</v>
      </c>
      <c r="M907" s="180">
        <f t="shared" si="57"/>
        <v>1</v>
      </c>
      <c r="O907" s="73">
        <v>100</v>
      </c>
      <c r="P907" s="73">
        <v>319600</v>
      </c>
      <c r="Q907" s="73">
        <v>0</v>
      </c>
      <c r="R907" s="73">
        <v>0</v>
      </c>
      <c r="S907" s="73">
        <f t="shared" si="56"/>
        <v>0</v>
      </c>
      <c r="T907" s="73">
        <f t="shared" si="56"/>
        <v>0</v>
      </c>
      <c r="U907" s="167" t="s">
        <v>7481</v>
      </c>
      <c r="W907" s="21"/>
      <c r="X907" s="21"/>
      <c r="Y907" s="21"/>
    </row>
    <row r="908" spans="1:26" x14ac:dyDescent="0.25">
      <c r="A908" s="175" t="s">
        <v>2146</v>
      </c>
      <c r="B908" s="184" t="s">
        <v>246</v>
      </c>
      <c r="C908" s="185" t="s">
        <v>247</v>
      </c>
      <c r="D908" s="170">
        <v>25578</v>
      </c>
      <c r="E908" s="171">
        <v>81722694</v>
      </c>
      <c r="F908" s="216">
        <f t="shared" si="55"/>
        <v>3195.038470560638</v>
      </c>
      <c r="G908" s="224"/>
      <c r="H908" s="218" t="s">
        <v>7462</v>
      </c>
      <c r="I908" s="120" t="s">
        <v>7379</v>
      </c>
      <c r="J908" s="120"/>
      <c r="K908" s="73">
        <v>0</v>
      </c>
      <c r="L908" s="73">
        <v>0</v>
      </c>
      <c r="M908" s="180">
        <f t="shared" si="57"/>
        <v>0</v>
      </c>
      <c r="O908" s="73">
        <v>25578</v>
      </c>
      <c r="P908" s="73">
        <v>81722694</v>
      </c>
      <c r="Q908" s="73">
        <v>5000</v>
      </c>
      <c r="R908" s="73">
        <v>15975192.352803186</v>
      </c>
      <c r="S908" s="73">
        <f t="shared" si="56"/>
        <v>20578</v>
      </c>
      <c r="T908" s="73">
        <f t="shared" si="56"/>
        <v>65747501.647196814</v>
      </c>
      <c r="U908" s="167" t="s">
        <v>7467</v>
      </c>
      <c r="W908" s="21"/>
      <c r="X908" s="21"/>
      <c r="Y908" s="21"/>
      <c r="Z908" s="21">
        <f t="shared" ref="Z908:Z909" si="58">+S908-V908</f>
        <v>20578</v>
      </c>
    </row>
    <row r="909" spans="1:26" x14ac:dyDescent="0.25">
      <c r="A909" s="175" t="s">
        <v>2146</v>
      </c>
      <c r="B909" s="184" t="s">
        <v>448</v>
      </c>
      <c r="C909" s="185" t="s">
        <v>449</v>
      </c>
      <c r="D909" s="170">
        <v>1422</v>
      </c>
      <c r="E909" s="171">
        <v>4504896</v>
      </c>
      <c r="F909" s="216">
        <f t="shared" si="55"/>
        <v>3168</v>
      </c>
      <c r="G909" s="224"/>
      <c r="H909" s="218" t="s">
        <v>7462</v>
      </c>
      <c r="I909" s="120" t="s">
        <v>7379</v>
      </c>
      <c r="J909" s="120"/>
      <c r="K909" s="73">
        <v>0</v>
      </c>
      <c r="L909" s="73">
        <v>0</v>
      </c>
      <c r="M909" s="180">
        <f t="shared" si="57"/>
        <v>0</v>
      </c>
      <c r="O909" s="73">
        <v>1422</v>
      </c>
      <c r="P909" s="73">
        <v>4504896</v>
      </c>
      <c r="Q909" s="73">
        <v>1375</v>
      </c>
      <c r="R909" s="73">
        <v>4356000</v>
      </c>
      <c r="S909" s="73">
        <f t="shared" si="56"/>
        <v>47</v>
      </c>
      <c r="T909" s="73">
        <f t="shared" si="56"/>
        <v>148896</v>
      </c>
      <c r="U909" s="167" t="s">
        <v>7467</v>
      </c>
      <c r="W909" s="21"/>
      <c r="X909" s="21"/>
      <c r="Y909" s="21"/>
      <c r="Z909" s="21">
        <f t="shared" si="58"/>
        <v>47</v>
      </c>
    </row>
    <row r="910" spans="1:26" x14ac:dyDescent="0.25">
      <c r="A910" s="175" t="s">
        <v>2146</v>
      </c>
      <c r="B910" s="184" t="s">
        <v>554</v>
      </c>
      <c r="C910" s="185" t="s">
        <v>555</v>
      </c>
      <c r="D910" s="170">
        <v>10</v>
      </c>
      <c r="E910" s="171">
        <v>31680</v>
      </c>
      <c r="F910" s="216">
        <f t="shared" si="55"/>
        <v>3168</v>
      </c>
      <c r="G910" s="224"/>
      <c r="H910" s="218" t="s">
        <v>7462</v>
      </c>
      <c r="I910" s="120" t="s">
        <v>7380</v>
      </c>
      <c r="J910" s="120" t="s">
        <v>7480</v>
      </c>
      <c r="K910" s="73">
        <v>10</v>
      </c>
      <c r="L910" s="73">
        <v>31680</v>
      </c>
      <c r="M910" s="180">
        <f t="shared" si="57"/>
        <v>1</v>
      </c>
      <c r="O910" s="73">
        <v>10</v>
      </c>
      <c r="P910" s="73">
        <v>31680</v>
      </c>
      <c r="Q910" s="73">
        <v>0</v>
      </c>
      <c r="R910" s="73">
        <v>0</v>
      </c>
      <c r="S910" s="73">
        <f t="shared" si="56"/>
        <v>0</v>
      </c>
      <c r="T910" s="73">
        <f t="shared" si="56"/>
        <v>0</v>
      </c>
      <c r="U910" s="167" t="s">
        <v>7481</v>
      </c>
      <c r="W910" s="21"/>
      <c r="X910" s="21"/>
      <c r="Y910" s="21"/>
    </row>
    <row r="911" spans="1:26" x14ac:dyDescent="0.25">
      <c r="A911" s="175" t="s">
        <v>2146</v>
      </c>
      <c r="B911" s="184" t="s">
        <v>510</v>
      </c>
      <c r="C911" s="185" t="s">
        <v>511</v>
      </c>
      <c r="D911" s="170">
        <v>1842</v>
      </c>
      <c r="E911" s="171">
        <v>5835456</v>
      </c>
      <c r="F911" s="216">
        <f t="shared" si="55"/>
        <v>3168</v>
      </c>
      <c r="G911" s="224"/>
      <c r="H911" s="218" t="s">
        <v>7462</v>
      </c>
      <c r="I911" s="120" t="s">
        <v>7380</v>
      </c>
      <c r="J911" s="120" t="s">
        <v>7480</v>
      </c>
      <c r="K911" s="73">
        <v>1842</v>
      </c>
      <c r="L911" s="73">
        <v>5835456</v>
      </c>
      <c r="M911" s="180">
        <f t="shared" si="57"/>
        <v>1</v>
      </c>
      <c r="O911" s="73">
        <v>1842</v>
      </c>
      <c r="P911" s="73">
        <v>5835456</v>
      </c>
      <c r="Q911" s="73">
        <v>0</v>
      </c>
      <c r="R911" s="73">
        <v>0</v>
      </c>
      <c r="S911" s="73">
        <f t="shared" si="56"/>
        <v>0</v>
      </c>
      <c r="T911" s="73">
        <f t="shared" si="56"/>
        <v>0</v>
      </c>
      <c r="U911" s="167" t="s">
        <v>7481</v>
      </c>
      <c r="W911" s="21"/>
      <c r="X911" s="21"/>
      <c r="Y911" s="21"/>
    </row>
    <row r="912" spans="1:26" x14ac:dyDescent="0.25">
      <c r="A912" s="175" t="s">
        <v>2146</v>
      </c>
      <c r="B912" s="184" t="s">
        <v>444</v>
      </c>
      <c r="C912" s="185" t="s">
        <v>445</v>
      </c>
      <c r="D912" s="170">
        <v>10</v>
      </c>
      <c r="E912" s="171">
        <v>31430</v>
      </c>
      <c r="F912" s="216">
        <f t="shared" si="55"/>
        <v>3143</v>
      </c>
      <c r="G912" s="224"/>
      <c r="H912" s="218" t="s">
        <v>7462</v>
      </c>
      <c r="I912" s="120" t="s">
        <v>7380</v>
      </c>
      <c r="J912" s="120" t="s">
        <v>7480</v>
      </c>
      <c r="K912" s="73">
        <v>10</v>
      </c>
      <c r="L912" s="73">
        <v>31430</v>
      </c>
      <c r="M912" s="180">
        <f t="shared" si="57"/>
        <v>1</v>
      </c>
      <c r="O912" s="73">
        <v>10</v>
      </c>
      <c r="P912" s="73">
        <v>31430</v>
      </c>
      <c r="Q912" s="73">
        <v>0</v>
      </c>
      <c r="R912" s="73">
        <v>0</v>
      </c>
      <c r="S912" s="73">
        <f t="shared" si="56"/>
        <v>0</v>
      </c>
      <c r="T912" s="73">
        <f t="shared" si="56"/>
        <v>0</v>
      </c>
      <c r="U912" s="167" t="s">
        <v>7481</v>
      </c>
      <c r="W912" s="21"/>
      <c r="X912" s="21"/>
      <c r="Y912" s="21"/>
    </row>
    <row r="913" spans="1:26" x14ac:dyDescent="0.25">
      <c r="A913" s="175" t="s">
        <v>2146</v>
      </c>
      <c r="B913" s="184" t="s">
        <v>506</v>
      </c>
      <c r="C913" s="185" t="s">
        <v>507</v>
      </c>
      <c r="D913" s="170">
        <v>2080</v>
      </c>
      <c r="E913" s="171">
        <v>6537440</v>
      </c>
      <c r="F913" s="216">
        <f t="shared" si="55"/>
        <v>3143</v>
      </c>
      <c r="G913" s="224"/>
      <c r="H913" s="218" t="s">
        <v>7462</v>
      </c>
      <c r="I913" s="120" t="s">
        <v>7380</v>
      </c>
      <c r="J913" s="120" t="s">
        <v>7480</v>
      </c>
      <c r="K913" s="73">
        <v>2080</v>
      </c>
      <c r="L913" s="73">
        <v>6537440</v>
      </c>
      <c r="M913" s="180">
        <f t="shared" si="57"/>
        <v>1</v>
      </c>
      <c r="O913" s="73">
        <v>2080</v>
      </c>
      <c r="P913" s="73">
        <v>6537440</v>
      </c>
      <c r="Q913" s="73">
        <v>0</v>
      </c>
      <c r="R913" s="73">
        <v>0</v>
      </c>
      <c r="S913" s="73">
        <f t="shared" si="56"/>
        <v>0</v>
      </c>
      <c r="T913" s="73">
        <f t="shared" si="56"/>
        <v>0</v>
      </c>
      <c r="U913" s="167" t="s">
        <v>7481</v>
      </c>
      <c r="W913" s="21"/>
      <c r="X913" s="21"/>
      <c r="Y913" s="21"/>
    </row>
    <row r="914" spans="1:26" x14ac:dyDescent="0.25">
      <c r="A914" s="175" t="s">
        <v>2146</v>
      </c>
      <c r="B914" s="184" t="s">
        <v>1048</v>
      </c>
      <c r="C914" s="185" t="s">
        <v>1049</v>
      </c>
      <c r="D914" s="170">
        <v>187</v>
      </c>
      <c r="E914" s="171">
        <v>586806</v>
      </c>
      <c r="F914" s="216">
        <f t="shared" si="55"/>
        <v>3138</v>
      </c>
      <c r="G914" s="224"/>
      <c r="H914" s="218" t="s">
        <v>7462</v>
      </c>
      <c r="I914" s="120" t="s">
        <v>7380</v>
      </c>
      <c r="J914" s="120" t="s">
        <v>7480</v>
      </c>
      <c r="K914" s="73">
        <v>187</v>
      </c>
      <c r="L914" s="73">
        <v>586806</v>
      </c>
      <c r="M914" s="180">
        <f t="shared" si="57"/>
        <v>1</v>
      </c>
      <c r="O914" s="73">
        <v>187</v>
      </c>
      <c r="P914" s="73">
        <v>586806</v>
      </c>
      <c r="Q914" s="73">
        <v>0</v>
      </c>
      <c r="R914" s="73">
        <v>0</v>
      </c>
      <c r="S914" s="73">
        <f t="shared" si="56"/>
        <v>0</v>
      </c>
      <c r="T914" s="73">
        <f t="shared" si="56"/>
        <v>0</v>
      </c>
      <c r="U914" s="167" t="s">
        <v>7481</v>
      </c>
      <c r="W914" s="21"/>
      <c r="X914" s="21"/>
      <c r="Y914" s="21"/>
    </row>
    <row r="915" spans="1:26" x14ac:dyDescent="0.25">
      <c r="A915" s="175" t="s">
        <v>2146</v>
      </c>
      <c r="B915" s="184" t="s">
        <v>450</v>
      </c>
      <c r="C915" s="185" t="s">
        <v>451</v>
      </c>
      <c r="D915" s="170">
        <v>1801</v>
      </c>
      <c r="E915" s="171">
        <v>5583100</v>
      </c>
      <c r="F915" s="216">
        <f t="shared" si="55"/>
        <v>3100</v>
      </c>
      <c r="G915" s="224"/>
      <c r="H915" s="218" t="s">
        <v>7462</v>
      </c>
      <c r="I915" s="120" t="s">
        <v>7379</v>
      </c>
      <c r="J915" s="120"/>
      <c r="K915" s="73">
        <v>0</v>
      </c>
      <c r="L915" s="73">
        <v>0</v>
      </c>
      <c r="M915" s="180">
        <f t="shared" si="57"/>
        <v>0</v>
      </c>
      <c r="O915" s="73">
        <v>1801</v>
      </c>
      <c r="P915" s="73">
        <v>5583100</v>
      </c>
      <c r="Q915" s="73">
        <v>1719</v>
      </c>
      <c r="R915" s="73">
        <v>5328900</v>
      </c>
      <c r="S915" s="73">
        <f t="shared" si="56"/>
        <v>82</v>
      </c>
      <c r="T915" s="73">
        <f t="shared" si="56"/>
        <v>254200</v>
      </c>
      <c r="U915" s="167" t="s">
        <v>7467</v>
      </c>
      <c r="W915" s="21"/>
      <c r="X915" s="21"/>
      <c r="Y915" s="21"/>
      <c r="Z915" s="21">
        <f>+S915-V915</f>
        <v>82</v>
      </c>
    </row>
    <row r="916" spans="1:26" x14ac:dyDescent="0.25">
      <c r="A916" s="175" t="s">
        <v>2146</v>
      </c>
      <c r="B916" s="184" t="s">
        <v>8302</v>
      </c>
      <c r="C916" s="185" t="s">
        <v>8303</v>
      </c>
      <c r="D916" s="170">
        <v>2550</v>
      </c>
      <c r="E916" s="171">
        <v>7748412</v>
      </c>
      <c r="F916" s="216">
        <f t="shared" si="55"/>
        <v>3038.5929411764705</v>
      </c>
      <c r="G916" s="224"/>
      <c r="H916" s="218" t="s">
        <v>7462</v>
      </c>
      <c r="I916" s="120" t="s">
        <v>7379</v>
      </c>
      <c r="J916" s="120"/>
      <c r="K916" s="73">
        <v>0</v>
      </c>
      <c r="L916" s="73">
        <v>0</v>
      </c>
      <c r="M916" s="180">
        <f t="shared" si="57"/>
        <v>0</v>
      </c>
      <c r="O916" s="73">
        <v>2550</v>
      </c>
      <c r="P916" s="73">
        <v>7748412</v>
      </c>
      <c r="Q916" s="73">
        <v>2550</v>
      </c>
      <c r="R916" s="73">
        <v>7748412</v>
      </c>
      <c r="S916" s="73">
        <f t="shared" si="56"/>
        <v>0</v>
      </c>
      <c r="T916" s="73">
        <f t="shared" si="56"/>
        <v>0</v>
      </c>
      <c r="U916" s="167" t="s">
        <v>7467</v>
      </c>
      <c r="W916" s="21"/>
      <c r="X916" s="21"/>
      <c r="Y916" s="21"/>
    </row>
    <row r="917" spans="1:26" x14ac:dyDescent="0.25">
      <c r="A917" s="175" t="s">
        <v>2146</v>
      </c>
      <c r="B917" s="184" t="s">
        <v>8304</v>
      </c>
      <c r="C917" s="185" t="s">
        <v>8305</v>
      </c>
      <c r="D917" s="170">
        <v>600</v>
      </c>
      <c r="E917" s="171">
        <v>1815000</v>
      </c>
      <c r="F917" s="216">
        <f t="shared" si="55"/>
        <v>3025</v>
      </c>
      <c r="G917" s="224"/>
      <c r="H917" s="218" t="s">
        <v>7462</v>
      </c>
      <c r="I917" s="120" t="s">
        <v>7379</v>
      </c>
      <c r="J917" s="120"/>
      <c r="K917" s="73"/>
      <c r="L917" s="73"/>
      <c r="M917" s="180">
        <f t="shared" si="57"/>
        <v>0</v>
      </c>
      <c r="O917" s="73">
        <v>600</v>
      </c>
      <c r="P917" s="73">
        <v>1815000</v>
      </c>
      <c r="Q917" s="73">
        <v>600</v>
      </c>
      <c r="R917" s="73">
        <v>1815000</v>
      </c>
      <c r="S917" s="73">
        <f t="shared" si="56"/>
        <v>0</v>
      </c>
      <c r="T917" s="73">
        <f t="shared" si="56"/>
        <v>0</v>
      </c>
      <c r="U917" s="167" t="s">
        <v>7467</v>
      </c>
      <c r="W917" s="21"/>
      <c r="X917" s="21"/>
      <c r="Y917" s="21"/>
      <c r="Z917" s="21"/>
    </row>
    <row r="918" spans="1:26" x14ac:dyDescent="0.25">
      <c r="A918" s="175" t="s">
        <v>2146</v>
      </c>
      <c r="B918" s="184" t="s">
        <v>1588</v>
      </c>
      <c r="C918" s="185" t="s">
        <v>1589</v>
      </c>
      <c r="D918" s="170">
        <v>8650</v>
      </c>
      <c r="E918" s="171">
        <v>25731306</v>
      </c>
      <c r="F918" s="216">
        <f t="shared" si="55"/>
        <v>2974.7174566473986</v>
      </c>
      <c r="G918" s="224"/>
      <c r="H918" s="218" t="s">
        <v>7462</v>
      </c>
      <c r="I918" s="174" t="s">
        <v>7470</v>
      </c>
      <c r="J918" s="120" t="s">
        <v>7471</v>
      </c>
      <c r="K918" s="73">
        <v>0</v>
      </c>
      <c r="L918" s="73">
        <v>0</v>
      </c>
      <c r="M918" s="180">
        <f t="shared" si="57"/>
        <v>0</v>
      </c>
      <c r="O918" s="73">
        <v>8650</v>
      </c>
      <c r="P918" s="73">
        <v>25731306</v>
      </c>
      <c r="Q918" s="73">
        <v>0</v>
      </c>
      <c r="R918" s="73">
        <v>0</v>
      </c>
      <c r="S918" s="73">
        <f t="shared" si="56"/>
        <v>8650</v>
      </c>
      <c r="T918" s="73">
        <f t="shared" si="56"/>
        <v>25731306</v>
      </c>
      <c r="U918" s="167" t="s">
        <v>7958</v>
      </c>
      <c r="W918" s="21"/>
      <c r="X918" s="21"/>
      <c r="Y918" s="21"/>
      <c r="Z918" s="21">
        <f t="shared" ref="Z918:Z919" si="59">+S918-V918</f>
        <v>8650</v>
      </c>
    </row>
    <row r="919" spans="1:26" x14ac:dyDescent="0.25">
      <c r="A919" s="175" t="s">
        <v>2146</v>
      </c>
      <c r="B919" s="184" t="s">
        <v>1460</v>
      </c>
      <c r="C919" s="185" t="s">
        <v>1461</v>
      </c>
      <c r="D919" s="194">
        <v>399</v>
      </c>
      <c r="E919" s="171">
        <v>1184631</v>
      </c>
      <c r="F919" s="216">
        <f t="shared" si="55"/>
        <v>2969</v>
      </c>
      <c r="G919" s="224"/>
      <c r="H919" s="218" t="s">
        <v>7462</v>
      </c>
      <c r="I919" s="120" t="s">
        <v>7379</v>
      </c>
      <c r="J919" s="195"/>
      <c r="K919" s="196"/>
      <c r="L919" s="196"/>
      <c r="M919" s="180">
        <f t="shared" si="57"/>
        <v>0</v>
      </c>
      <c r="O919" s="73">
        <v>399</v>
      </c>
      <c r="P919" s="73">
        <v>1184631</v>
      </c>
      <c r="Q919" s="73">
        <v>0</v>
      </c>
      <c r="R919" s="73">
        <v>0</v>
      </c>
      <c r="S919" s="73">
        <f t="shared" si="56"/>
        <v>399</v>
      </c>
      <c r="T919" s="73">
        <f t="shared" si="56"/>
        <v>1184631</v>
      </c>
      <c r="U919" s="167" t="s">
        <v>7958</v>
      </c>
      <c r="W919" s="21"/>
      <c r="X919" s="21"/>
      <c r="Y919" s="21"/>
      <c r="Z919" s="21">
        <f t="shared" si="59"/>
        <v>399</v>
      </c>
    </row>
    <row r="920" spans="1:26" x14ac:dyDescent="0.25">
      <c r="A920" s="175" t="s">
        <v>2146</v>
      </c>
      <c r="B920" s="184" t="s">
        <v>8306</v>
      </c>
      <c r="C920" s="185" t="s">
        <v>8307</v>
      </c>
      <c r="D920" s="170">
        <v>7700</v>
      </c>
      <c r="E920" s="171">
        <v>22715000</v>
      </c>
      <c r="F920" s="216">
        <f t="shared" si="55"/>
        <v>2950</v>
      </c>
      <c r="G920" s="224"/>
      <c r="H920" s="218" t="s">
        <v>7462</v>
      </c>
      <c r="I920" s="120" t="s">
        <v>7379</v>
      </c>
      <c r="J920" s="120"/>
      <c r="K920" s="73">
        <v>0</v>
      </c>
      <c r="L920" s="73">
        <v>0</v>
      </c>
      <c r="M920" s="180">
        <f t="shared" si="57"/>
        <v>0</v>
      </c>
      <c r="O920" s="73">
        <v>7700</v>
      </c>
      <c r="P920" s="73">
        <v>22715000</v>
      </c>
      <c r="Q920" s="73">
        <v>7700</v>
      </c>
      <c r="R920" s="73">
        <v>22715000</v>
      </c>
      <c r="S920" s="73">
        <f t="shared" si="56"/>
        <v>0</v>
      </c>
      <c r="T920" s="73">
        <f t="shared" si="56"/>
        <v>0</v>
      </c>
      <c r="U920" s="167" t="s">
        <v>7467</v>
      </c>
      <c r="W920" s="21"/>
      <c r="X920" s="21"/>
      <c r="Y920" s="21"/>
      <c r="Z920" s="21"/>
    </row>
    <row r="921" spans="1:26" x14ac:dyDescent="0.25">
      <c r="A921" s="175" t="s">
        <v>2146</v>
      </c>
      <c r="B921" s="184" t="s">
        <v>1072</v>
      </c>
      <c r="C921" s="185" t="s">
        <v>1073</v>
      </c>
      <c r="D921" s="170">
        <v>190</v>
      </c>
      <c r="E921" s="171">
        <v>560500</v>
      </c>
      <c r="F921" s="216">
        <f t="shared" si="55"/>
        <v>2950</v>
      </c>
      <c r="G921" s="224"/>
      <c r="H921" s="218" t="s">
        <v>7462</v>
      </c>
      <c r="I921" s="179" t="s">
        <v>7381</v>
      </c>
      <c r="J921" s="120" t="s">
        <v>7480</v>
      </c>
      <c r="K921" s="73">
        <v>190</v>
      </c>
      <c r="L921" s="73">
        <v>560500</v>
      </c>
      <c r="M921" s="180">
        <f t="shared" si="57"/>
        <v>1</v>
      </c>
      <c r="O921" s="73">
        <v>190</v>
      </c>
      <c r="P921" s="73">
        <v>560500</v>
      </c>
      <c r="Q921" s="73">
        <v>0</v>
      </c>
      <c r="R921" s="73">
        <v>0</v>
      </c>
      <c r="S921" s="73">
        <f t="shared" si="56"/>
        <v>0</v>
      </c>
      <c r="T921" s="73">
        <f t="shared" si="56"/>
        <v>0</v>
      </c>
      <c r="U921" s="167" t="s">
        <v>7481</v>
      </c>
      <c r="W921" s="21"/>
      <c r="X921" s="21"/>
      <c r="Y921" s="21"/>
    </row>
    <row r="922" spans="1:26" x14ac:dyDescent="0.25">
      <c r="A922" s="175" t="s">
        <v>2146</v>
      </c>
      <c r="B922" s="184" t="s">
        <v>766</v>
      </c>
      <c r="C922" s="185" t="s">
        <v>767</v>
      </c>
      <c r="D922" s="170">
        <v>1420</v>
      </c>
      <c r="E922" s="171">
        <v>4167356</v>
      </c>
      <c r="F922" s="216">
        <f t="shared" si="55"/>
        <v>2934.7577464788733</v>
      </c>
      <c r="G922" s="224"/>
      <c r="H922" s="218" t="s">
        <v>7462</v>
      </c>
      <c r="I922" s="179" t="s">
        <v>7381</v>
      </c>
      <c r="J922" s="120" t="s">
        <v>7480</v>
      </c>
      <c r="K922" s="73">
        <v>1420</v>
      </c>
      <c r="L922" s="73">
        <v>4167356</v>
      </c>
      <c r="M922" s="180">
        <f t="shared" si="57"/>
        <v>1</v>
      </c>
      <c r="O922" s="73">
        <v>1420</v>
      </c>
      <c r="P922" s="73">
        <v>4167356</v>
      </c>
      <c r="Q922" s="73">
        <v>0</v>
      </c>
      <c r="R922" s="73">
        <v>0</v>
      </c>
      <c r="S922" s="73">
        <f t="shared" si="56"/>
        <v>0</v>
      </c>
      <c r="T922" s="73">
        <f t="shared" si="56"/>
        <v>0</v>
      </c>
      <c r="U922" s="167" t="s">
        <v>7481</v>
      </c>
      <c r="W922" s="21"/>
      <c r="X922" s="21"/>
      <c r="Y922" s="21"/>
    </row>
    <row r="923" spans="1:26" x14ac:dyDescent="0.25">
      <c r="A923" s="175" t="s">
        <v>2146</v>
      </c>
      <c r="B923" s="184" t="s">
        <v>698</v>
      </c>
      <c r="C923" s="185" t="s">
        <v>699</v>
      </c>
      <c r="D923" s="170">
        <v>815</v>
      </c>
      <c r="E923" s="171">
        <v>2378985</v>
      </c>
      <c r="F923" s="216">
        <f t="shared" si="55"/>
        <v>2919</v>
      </c>
      <c r="G923" s="224"/>
      <c r="H923" s="218" t="s">
        <v>7462</v>
      </c>
      <c r="I923" s="120" t="s">
        <v>7379</v>
      </c>
      <c r="J923" s="120"/>
      <c r="K923" s="73">
        <v>0</v>
      </c>
      <c r="L923" s="73">
        <v>0</v>
      </c>
      <c r="M923" s="180">
        <f t="shared" si="57"/>
        <v>0</v>
      </c>
      <c r="O923" s="73">
        <v>815</v>
      </c>
      <c r="P923" s="73">
        <v>2378985</v>
      </c>
      <c r="Q923" s="73">
        <v>494</v>
      </c>
      <c r="R923" s="73">
        <v>1441986</v>
      </c>
      <c r="S923" s="73">
        <f t="shared" si="56"/>
        <v>321</v>
      </c>
      <c r="T923" s="73">
        <f t="shared" si="56"/>
        <v>936999</v>
      </c>
      <c r="U923" s="167" t="s">
        <v>7467</v>
      </c>
      <c r="W923" s="21"/>
      <c r="X923" s="21"/>
      <c r="Y923" s="21"/>
      <c r="Z923" s="21">
        <f>+S923-V923</f>
        <v>321</v>
      </c>
    </row>
    <row r="924" spans="1:26" x14ac:dyDescent="0.25">
      <c r="A924" s="175" t="s">
        <v>2146</v>
      </c>
      <c r="B924" s="184" t="s">
        <v>8308</v>
      </c>
      <c r="C924" s="185" t="s">
        <v>8309</v>
      </c>
      <c r="D924" s="170">
        <v>181</v>
      </c>
      <c r="E924" s="171">
        <v>527720</v>
      </c>
      <c r="F924" s="216">
        <f t="shared" si="55"/>
        <v>2915.5801104972375</v>
      </c>
      <c r="G924" s="224"/>
      <c r="H924" s="218" t="s">
        <v>7462</v>
      </c>
      <c r="I924" s="120" t="s">
        <v>7380</v>
      </c>
      <c r="J924" s="120" t="s">
        <v>7480</v>
      </c>
      <c r="K924" s="73">
        <v>181</v>
      </c>
      <c r="L924" s="73">
        <v>527720</v>
      </c>
      <c r="M924" s="180">
        <f t="shared" si="57"/>
        <v>1</v>
      </c>
      <c r="O924" s="73">
        <v>181</v>
      </c>
      <c r="P924" s="73">
        <v>527720</v>
      </c>
      <c r="Q924" s="73">
        <v>0</v>
      </c>
      <c r="R924" s="73">
        <v>0</v>
      </c>
      <c r="S924" s="73">
        <f t="shared" si="56"/>
        <v>0</v>
      </c>
      <c r="T924" s="73">
        <f t="shared" si="56"/>
        <v>0</v>
      </c>
      <c r="U924" s="167" t="s">
        <v>7481</v>
      </c>
      <c r="W924" s="21"/>
      <c r="X924" s="21"/>
      <c r="Y924" s="21"/>
    </row>
    <row r="925" spans="1:26" x14ac:dyDescent="0.25">
      <c r="A925" s="175" t="s">
        <v>2146</v>
      </c>
      <c r="B925" s="184" t="s">
        <v>1472</v>
      </c>
      <c r="C925" s="185" t="s">
        <v>1473</v>
      </c>
      <c r="D925" s="170">
        <v>94374</v>
      </c>
      <c r="E925" s="171">
        <v>269175142</v>
      </c>
      <c r="F925" s="216">
        <f t="shared" si="55"/>
        <v>2852.2171572678917</v>
      </c>
      <c r="G925" s="224"/>
      <c r="H925" s="218" t="s">
        <v>7462</v>
      </c>
      <c r="I925" s="120" t="s">
        <v>7379</v>
      </c>
      <c r="J925" s="120"/>
      <c r="K925" s="73">
        <v>0</v>
      </c>
      <c r="L925" s="73">
        <v>0</v>
      </c>
      <c r="M925" s="180">
        <f t="shared" si="57"/>
        <v>0</v>
      </c>
      <c r="O925" s="73">
        <v>94374</v>
      </c>
      <c r="P925" s="73">
        <v>269175142</v>
      </c>
      <c r="Q925" s="73">
        <v>7573</v>
      </c>
      <c r="R925" s="73">
        <v>21599840.531990021</v>
      </c>
      <c r="S925" s="73">
        <f t="shared" si="56"/>
        <v>86801</v>
      </c>
      <c r="T925" s="73">
        <f t="shared" si="56"/>
        <v>247575301.46800998</v>
      </c>
      <c r="U925" s="167" t="s">
        <v>7467</v>
      </c>
      <c r="W925" s="21"/>
      <c r="X925" s="21"/>
      <c r="Y925" s="21"/>
      <c r="Z925" s="21">
        <f>+S925-V925</f>
        <v>86801</v>
      </c>
    </row>
    <row r="926" spans="1:26" x14ac:dyDescent="0.25">
      <c r="A926" s="175" t="s">
        <v>2146</v>
      </c>
      <c r="B926" s="184" t="s">
        <v>1074</v>
      </c>
      <c r="C926" s="185" t="s">
        <v>1075</v>
      </c>
      <c r="D926" s="170">
        <v>2910</v>
      </c>
      <c r="E926" s="171">
        <v>8270893</v>
      </c>
      <c r="F926" s="216">
        <f t="shared" si="55"/>
        <v>2842.2312714776631</v>
      </c>
      <c r="G926" s="224"/>
      <c r="H926" s="218" t="s">
        <v>7462</v>
      </c>
      <c r="I926" s="179" t="s">
        <v>7381</v>
      </c>
      <c r="J926" s="120" t="s">
        <v>7480</v>
      </c>
      <c r="K926" s="73">
        <v>2910</v>
      </c>
      <c r="L926" s="73">
        <v>8270893</v>
      </c>
      <c r="M926" s="180">
        <f t="shared" si="57"/>
        <v>1</v>
      </c>
      <c r="O926" s="73">
        <v>2910</v>
      </c>
      <c r="P926" s="73">
        <v>8270893</v>
      </c>
      <c r="Q926" s="73">
        <v>0</v>
      </c>
      <c r="R926" s="73">
        <v>0</v>
      </c>
      <c r="S926" s="73">
        <f t="shared" si="56"/>
        <v>0</v>
      </c>
      <c r="T926" s="73">
        <f t="shared" si="56"/>
        <v>0</v>
      </c>
      <c r="U926" s="167" t="s">
        <v>7481</v>
      </c>
      <c r="W926" s="21"/>
      <c r="X926" s="21"/>
      <c r="Y926" s="21"/>
    </row>
    <row r="927" spans="1:26" x14ac:dyDescent="0.25">
      <c r="A927" s="175" t="s">
        <v>2146</v>
      </c>
      <c r="B927" s="184" t="s">
        <v>8310</v>
      </c>
      <c r="C927" s="185" t="s">
        <v>8311</v>
      </c>
      <c r="D927" s="170">
        <v>1749</v>
      </c>
      <c r="E927" s="171">
        <v>4897200</v>
      </c>
      <c r="F927" s="216">
        <f t="shared" si="55"/>
        <v>2800</v>
      </c>
      <c r="G927" s="224"/>
      <c r="H927" s="218" t="s">
        <v>7462</v>
      </c>
      <c r="I927" s="120" t="s">
        <v>7379</v>
      </c>
      <c r="J927" s="120"/>
      <c r="K927" s="73">
        <v>0</v>
      </c>
      <c r="L927" s="73">
        <v>0</v>
      </c>
      <c r="M927" s="180">
        <f t="shared" si="57"/>
        <v>0</v>
      </c>
      <c r="O927" s="73">
        <v>1749</v>
      </c>
      <c r="P927" s="73">
        <v>4897200</v>
      </c>
      <c r="Q927" s="73">
        <v>1749</v>
      </c>
      <c r="R927" s="73">
        <v>4897200</v>
      </c>
      <c r="S927" s="73">
        <f t="shared" si="56"/>
        <v>0</v>
      </c>
      <c r="T927" s="73">
        <f t="shared" si="56"/>
        <v>0</v>
      </c>
      <c r="U927" s="167" t="s">
        <v>7467</v>
      </c>
      <c r="W927" s="21"/>
      <c r="X927" s="21"/>
      <c r="Y927" s="21"/>
    </row>
    <row r="928" spans="1:26" x14ac:dyDescent="0.25">
      <c r="A928" s="175" t="s">
        <v>2146</v>
      </c>
      <c r="B928" s="184" t="s">
        <v>1008</v>
      </c>
      <c r="C928" s="185" t="s">
        <v>1009</v>
      </c>
      <c r="D928" s="170">
        <v>300</v>
      </c>
      <c r="E928" s="171">
        <v>831000</v>
      </c>
      <c r="F928" s="216">
        <f t="shared" si="55"/>
        <v>2770</v>
      </c>
      <c r="G928" s="224"/>
      <c r="H928" s="218" t="s">
        <v>7462</v>
      </c>
      <c r="I928" s="120" t="s">
        <v>7380</v>
      </c>
      <c r="J928" s="120" t="s">
        <v>7480</v>
      </c>
      <c r="K928" s="73">
        <v>300</v>
      </c>
      <c r="L928" s="73">
        <v>831000</v>
      </c>
      <c r="M928" s="180">
        <f t="shared" si="57"/>
        <v>1</v>
      </c>
      <c r="O928" s="73">
        <v>300</v>
      </c>
      <c r="P928" s="73">
        <v>831000</v>
      </c>
      <c r="Q928" s="73">
        <v>0</v>
      </c>
      <c r="R928" s="73">
        <v>0</v>
      </c>
      <c r="S928" s="73">
        <f t="shared" si="56"/>
        <v>0</v>
      </c>
      <c r="T928" s="73">
        <f t="shared" si="56"/>
        <v>0</v>
      </c>
      <c r="U928" s="167" t="s">
        <v>7481</v>
      </c>
      <c r="W928" s="21"/>
      <c r="X928" s="21"/>
      <c r="Y928" s="21"/>
    </row>
    <row r="929" spans="1:26" x14ac:dyDescent="0.25">
      <c r="A929" s="175" t="s">
        <v>2146</v>
      </c>
      <c r="B929" s="184" t="s">
        <v>8312</v>
      </c>
      <c r="C929" s="185" t="s">
        <v>8313</v>
      </c>
      <c r="D929" s="170">
        <v>120</v>
      </c>
      <c r="E929" s="171">
        <v>324720</v>
      </c>
      <c r="F929" s="216">
        <f t="shared" si="55"/>
        <v>2706</v>
      </c>
      <c r="G929" s="224"/>
      <c r="H929" s="218" t="s">
        <v>7462</v>
      </c>
      <c r="I929" s="120" t="s">
        <v>7389</v>
      </c>
      <c r="J929" s="120"/>
      <c r="K929" s="73"/>
      <c r="L929" s="73"/>
      <c r="M929" s="180">
        <f t="shared" si="57"/>
        <v>0</v>
      </c>
      <c r="O929" s="73">
        <v>120</v>
      </c>
      <c r="P929" s="73">
        <v>324720</v>
      </c>
      <c r="Q929" s="73">
        <v>120</v>
      </c>
      <c r="R929" s="73">
        <v>324720</v>
      </c>
      <c r="S929" s="73">
        <f t="shared" si="56"/>
        <v>0</v>
      </c>
      <c r="T929" s="73">
        <f t="shared" si="56"/>
        <v>0</v>
      </c>
      <c r="U929" s="167" t="s">
        <v>7467</v>
      </c>
      <c r="W929" s="21"/>
      <c r="X929" s="21"/>
      <c r="Y929" s="21"/>
      <c r="Z929" s="21"/>
    </row>
    <row r="930" spans="1:26" x14ac:dyDescent="0.25">
      <c r="A930" s="175" t="s">
        <v>2146</v>
      </c>
      <c r="B930" s="184" t="s">
        <v>942</v>
      </c>
      <c r="C930" s="185" t="s">
        <v>943</v>
      </c>
      <c r="D930" s="170">
        <v>2500</v>
      </c>
      <c r="E930" s="171">
        <v>6688358</v>
      </c>
      <c r="F930" s="216">
        <f t="shared" si="55"/>
        <v>2675.3431999999998</v>
      </c>
      <c r="G930" s="224"/>
      <c r="H930" s="218" t="s">
        <v>7462</v>
      </c>
      <c r="I930" s="179" t="s">
        <v>7381</v>
      </c>
      <c r="J930" s="120" t="s">
        <v>7480</v>
      </c>
      <c r="K930" s="73">
        <v>2500</v>
      </c>
      <c r="L930" s="73">
        <v>6688358</v>
      </c>
      <c r="M930" s="180">
        <f t="shared" si="57"/>
        <v>1</v>
      </c>
      <c r="O930" s="73">
        <v>2500</v>
      </c>
      <c r="P930" s="73">
        <v>6688358</v>
      </c>
      <c r="Q930" s="73">
        <v>0</v>
      </c>
      <c r="R930" s="73">
        <v>0</v>
      </c>
      <c r="S930" s="73">
        <f t="shared" si="56"/>
        <v>0</v>
      </c>
      <c r="T930" s="73">
        <f t="shared" si="56"/>
        <v>0</v>
      </c>
      <c r="U930" s="167" t="s">
        <v>7481</v>
      </c>
      <c r="W930" s="21"/>
      <c r="X930" s="21"/>
      <c r="Y930" s="21"/>
    </row>
    <row r="931" spans="1:26" x14ac:dyDescent="0.25">
      <c r="A931" s="175" t="s">
        <v>2146</v>
      </c>
      <c r="B931" s="184" t="s">
        <v>8314</v>
      </c>
      <c r="C931" s="185" t="s">
        <v>8315</v>
      </c>
      <c r="D931" s="170">
        <v>4600</v>
      </c>
      <c r="E931" s="171">
        <v>12153200</v>
      </c>
      <c r="F931" s="216">
        <f t="shared" si="55"/>
        <v>2642</v>
      </c>
      <c r="G931" s="224"/>
      <c r="H931" s="218" t="s">
        <v>7462</v>
      </c>
      <c r="I931" s="120" t="s">
        <v>7379</v>
      </c>
      <c r="J931" s="120"/>
      <c r="K931" s="73">
        <v>0</v>
      </c>
      <c r="L931" s="73">
        <v>0</v>
      </c>
      <c r="M931" s="180">
        <f t="shared" si="57"/>
        <v>0</v>
      </c>
      <c r="O931" s="73">
        <v>4600</v>
      </c>
      <c r="P931" s="73">
        <v>12153200</v>
      </c>
      <c r="Q931" s="73">
        <v>4600</v>
      </c>
      <c r="R931" s="73">
        <v>12153200</v>
      </c>
      <c r="S931" s="73">
        <f t="shared" si="56"/>
        <v>0</v>
      </c>
      <c r="T931" s="73">
        <f t="shared" si="56"/>
        <v>0</v>
      </c>
      <c r="U931" s="167" t="s">
        <v>7467</v>
      </c>
      <c r="W931" s="21"/>
      <c r="X931" s="21"/>
      <c r="Y931" s="21"/>
      <c r="Z931" s="21"/>
    </row>
    <row r="932" spans="1:26" x14ac:dyDescent="0.25">
      <c r="A932" s="175" t="s">
        <v>2146</v>
      </c>
      <c r="B932" s="184" t="s">
        <v>562</v>
      </c>
      <c r="C932" s="185" t="s">
        <v>563</v>
      </c>
      <c r="D932" s="170">
        <v>89</v>
      </c>
      <c r="E932" s="171">
        <v>228285</v>
      </c>
      <c r="F932" s="216">
        <f t="shared" si="55"/>
        <v>2565</v>
      </c>
      <c r="G932" s="224"/>
      <c r="H932" s="218" t="s">
        <v>7462</v>
      </c>
      <c r="I932" s="120" t="s">
        <v>7380</v>
      </c>
      <c r="J932" s="120" t="s">
        <v>7480</v>
      </c>
      <c r="K932" s="73">
        <v>89</v>
      </c>
      <c r="L932" s="73">
        <v>228285</v>
      </c>
      <c r="M932" s="180">
        <f t="shared" si="57"/>
        <v>1</v>
      </c>
      <c r="O932" s="73">
        <v>89</v>
      </c>
      <c r="P932" s="73">
        <v>228285</v>
      </c>
      <c r="Q932" s="73">
        <v>0</v>
      </c>
      <c r="R932" s="73">
        <v>0</v>
      </c>
      <c r="S932" s="73">
        <f t="shared" si="56"/>
        <v>0</v>
      </c>
      <c r="T932" s="73">
        <f t="shared" si="56"/>
        <v>0</v>
      </c>
      <c r="U932" s="167" t="s">
        <v>7481</v>
      </c>
      <c r="W932" s="21"/>
      <c r="X932" s="21"/>
      <c r="Y932" s="21"/>
    </row>
    <row r="933" spans="1:26" x14ac:dyDescent="0.25">
      <c r="A933" s="175" t="s">
        <v>2146</v>
      </c>
      <c r="B933" s="184" t="s">
        <v>8316</v>
      </c>
      <c r="C933" s="185" t="s">
        <v>8317</v>
      </c>
      <c r="D933" s="170">
        <v>100</v>
      </c>
      <c r="E933" s="171">
        <v>248900</v>
      </c>
      <c r="F933" s="216">
        <f t="shared" si="55"/>
        <v>2489</v>
      </c>
      <c r="G933" s="224"/>
      <c r="H933" s="218" t="s">
        <v>7462</v>
      </c>
      <c r="I933" s="120" t="s">
        <v>7389</v>
      </c>
      <c r="J933" s="120"/>
      <c r="K933" s="73"/>
      <c r="L933" s="73"/>
      <c r="M933" s="180">
        <f t="shared" si="57"/>
        <v>0</v>
      </c>
      <c r="O933" s="73">
        <v>100</v>
      </c>
      <c r="P933" s="73">
        <v>248900</v>
      </c>
      <c r="Q933" s="73">
        <v>100</v>
      </c>
      <c r="R933" s="73">
        <v>248900</v>
      </c>
      <c r="S933" s="73">
        <f t="shared" si="56"/>
        <v>0</v>
      </c>
      <c r="T933" s="73">
        <f t="shared" si="56"/>
        <v>0</v>
      </c>
      <c r="U933" s="167" t="s">
        <v>7467</v>
      </c>
      <c r="W933" s="21"/>
      <c r="X933" s="21"/>
      <c r="Y933" s="21"/>
      <c r="Z933" s="21"/>
    </row>
    <row r="934" spans="1:26" x14ac:dyDescent="0.25">
      <c r="A934" s="175" t="s">
        <v>2146</v>
      </c>
      <c r="B934" s="184" t="s">
        <v>936</v>
      </c>
      <c r="C934" s="185" t="s">
        <v>937</v>
      </c>
      <c r="D934" s="170">
        <v>500</v>
      </c>
      <c r="E934" s="171">
        <v>1200000</v>
      </c>
      <c r="F934" s="216">
        <f t="shared" si="55"/>
        <v>2400</v>
      </c>
      <c r="G934" s="224"/>
      <c r="H934" s="218" t="s">
        <v>7462</v>
      </c>
      <c r="I934" s="179" t="s">
        <v>7381</v>
      </c>
      <c r="J934" s="120" t="s">
        <v>7480</v>
      </c>
      <c r="K934" s="73">
        <v>500</v>
      </c>
      <c r="L934" s="73">
        <v>1200000</v>
      </c>
      <c r="M934" s="180">
        <f t="shared" si="57"/>
        <v>1</v>
      </c>
      <c r="O934" s="73">
        <v>500</v>
      </c>
      <c r="P934" s="73">
        <v>1200000</v>
      </c>
      <c r="Q934" s="73">
        <v>0</v>
      </c>
      <c r="R934" s="73">
        <v>0</v>
      </c>
      <c r="S934" s="73">
        <f t="shared" si="56"/>
        <v>0</v>
      </c>
      <c r="T934" s="73">
        <f t="shared" si="56"/>
        <v>0</v>
      </c>
      <c r="U934" s="167" t="s">
        <v>7481</v>
      </c>
      <c r="W934" s="21"/>
      <c r="X934" s="21"/>
      <c r="Y934" s="21"/>
    </row>
    <row r="935" spans="1:26" x14ac:dyDescent="0.25">
      <c r="A935" s="175" t="s">
        <v>2146</v>
      </c>
      <c r="B935" s="184" t="s">
        <v>172</v>
      </c>
      <c r="C935" s="185" t="s">
        <v>173</v>
      </c>
      <c r="D935" s="170">
        <v>150</v>
      </c>
      <c r="E935" s="171">
        <v>360000</v>
      </c>
      <c r="F935" s="216">
        <f t="shared" si="55"/>
        <v>2400</v>
      </c>
      <c r="G935" s="224"/>
      <c r="H935" s="218" t="s">
        <v>7462</v>
      </c>
      <c r="I935" s="120" t="s">
        <v>7380</v>
      </c>
      <c r="J935" s="120" t="s">
        <v>7480</v>
      </c>
      <c r="K935" s="73">
        <v>150</v>
      </c>
      <c r="L935" s="73">
        <v>360000</v>
      </c>
      <c r="M935" s="180">
        <f t="shared" si="57"/>
        <v>1</v>
      </c>
      <c r="O935" s="73">
        <v>150</v>
      </c>
      <c r="P935" s="73">
        <v>360000</v>
      </c>
      <c r="Q935" s="73">
        <v>0</v>
      </c>
      <c r="R935" s="73">
        <v>0</v>
      </c>
      <c r="S935" s="73">
        <f t="shared" si="56"/>
        <v>0</v>
      </c>
      <c r="T935" s="73">
        <f t="shared" si="56"/>
        <v>0</v>
      </c>
      <c r="U935" s="167" t="s">
        <v>7481</v>
      </c>
      <c r="W935" s="21"/>
      <c r="X935" s="21"/>
      <c r="Y935" s="21"/>
    </row>
    <row r="936" spans="1:26" x14ac:dyDescent="0.25">
      <c r="A936" s="175" t="s">
        <v>2146</v>
      </c>
      <c r="B936" s="184" t="s">
        <v>858</v>
      </c>
      <c r="C936" s="185" t="s">
        <v>859</v>
      </c>
      <c r="D936" s="170">
        <v>600</v>
      </c>
      <c r="E936" s="171">
        <v>1440000</v>
      </c>
      <c r="F936" s="216">
        <f t="shared" si="55"/>
        <v>2400</v>
      </c>
      <c r="G936" s="224"/>
      <c r="H936" s="218" t="s">
        <v>7462</v>
      </c>
      <c r="I936" s="179" t="s">
        <v>7381</v>
      </c>
      <c r="J936" s="120" t="s">
        <v>7480</v>
      </c>
      <c r="K936" s="73">
        <v>600</v>
      </c>
      <c r="L936" s="73">
        <v>1440000</v>
      </c>
      <c r="M936" s="180">
        <f t="shared" si="57"/>
        <v>1</v>
      </c>
      <c r="O936" s="73">
        <v>600</v>
      </c>
      <c r="P936" s="73">
        <v>1440000</v>
      </c>
      <c r="Q936" s="73">
        <v>0</v>
      </c>
      <c r="R936" s="73">
        <v>0</v>
      </c>
      <c r="S936" s="73">
        <f t="shared" si="56"/>
        <v>0</v>
      </c>
      <c r="T936" s="73">
        <f t="shared" si="56"/>
        <v>0</v>
      </c>
      <c r="U936" s="167" t="s">
        <v>7481</v>
      </c>
      <c r="W936" s="21"/>
      <c r="X936" s="21"/>
      <c r="Y936" s="21"/>
    </row>
    <row r="937" spans="1:26" x14ac:dyDescent="0.25">
      <c r="A937" s="175" t="s">
        <v>2146</v>
      </c>
      <c r="B937" s="184" t="s">
        <v>458</v>
      </c>
      <c r="C937" s="185" t="s">
        <v>459</v>
      </c>
      <c r="D937" s="170">
        <v>20000</v>
      </c>
      <c r="E937" s="171">
        <v>47480000</v>
      </c>
      <c r="F937" s="216">
        <f t="shared" si="55"/>
        <v>2374</v>
      </c>
      <c r="G937" s="224"/>
      <c r="H937" s="218" t="s">
        <v>7462</v>
      </c>
      <c r="I937" s="120" t="s">
        <v>7379</v>
      </c>
      <c r="J937" s="120"/>
      <c r="K937" s="73">
        <v>0</v>
      </c>
      <c r="L937" s="73">
        <v>0</v>
      </c>
      <c r="M937" s="180">
        <f t="shared" si="57"/>
        <v>0</v>
      </c>
      <c r="O937" s="73">
        <v>20000</v>
      </c>
      <c r="P937" s="73">
        <v>47480000</v>
      </c>
      <c r="Q937" s="73">
        <v>12300</v>
      </c>
      <c r="R937" s="73">
        <v>29200200</v>
      </c>
      <c r="S937" s="73">
        <f t="shared" si="56"/>
        <v>7700</v>
      </c>
      <c r="T937" s="73">
        <f t="shared" si="56"/>
        <v>18279800</v>
      </c>
      <c r="U937" s="167" t="s">
        <v>7467</v>
      </c>
      <c r="W937" s="21"/>
      <c r="X937" s="21"/>
      <c r="Y937" s="21"/>
      <c r="Z937" s="21">
        <f>+S937-V937</f>
        <v>7700</v>
      </c>
    </row>
    <row r="938" spans="1:26" x14ac:dyDescent="0.25">
      <c r="A938" s="175" t="s">
        <v>2146</v>
      </c>
      <c r="B938" s="184" t="s">
        <v>8318</v>
      </c>
      <c r="C938" s="185" t="s">
        <v>8319</v>
      </c>
      <c r="D938" s="170">
        <v>100</v>
      </c>
      <c r="E938" s="171">
        <v>222200</v>
      </c>
      <c r="F938" s="216">
        <f t="shared" si="55"/>
        <v>2222</v>
      </c>
      <c r="G938" s="224"/>
      <c r="H938" s="218" t="s">
        <v>7462</v>
      </c>
      <c r="I938" s="120" t="s">
        <v>7389</v>
      </c>
      <c r="J938" s="120"/>
      <c r="K938" s="73"/>
      <c r="L938" s="73"/>
      <c r="M938" s="180">
        <f t="shared" si="57"/>
        <v>0</v>
      </c>
      <c r="O938" s="73">
        <v>100</v>
      </c>
      <c r="P938" s="73">
        <v>222200</v>
      </c>
      <c r="Q938" s="73">
        <v>100</v>
      </c>
      <c r="R938" s="73">
        <v>222200</v>
      </c>
      <c r="S938" s="73">
        <f t="shared" si="56"/>
        <v>0</v>
      </c>
      <c r="T938" s="73">
        <f t="shared" si="56"/>
        <v>0</v>
      </c>
      <c r="U938" s="167" t="s">
        <v>7467</v>
      </c>
      <c r="W938" s="21"/>
      <c r="X938" s="21"/>
      <c r="Y938" s="21"/>
      <c r="Z938" s="21"/>
    </row>
    <row r="939" spans="1:26" x14ac:dyDescent="0.25">
      <c r="A939" s="175" t="s">
        <v>2146</v>
      </c>
      <c r="B939" s="184" t="s">
        <v>8320</v>
      </c>
      <c r="C939" s="185" t="s">
        <v>8321</v>
      </c>
      <c r="D939" s="170">
        <v>421524</v>
      </c>
      <c r="E939" s="171">
        <v>936624193</v>
      </c>
      <c r="F939" s="216">
        <f t="shared" si="55"/>
        <v>2221.9949350452171</v>
      </c>
      <c r="G939" s="224"/>
      <c r="H939" s="218" t="s">
        <v>7462</v>
      </c>
      <c r="I939" s="120" t="s">
        <v>7379</v>
      </c>
      <c r="J939" s="120"/>
      <c r="K939" s="73">
        <v>0</v>
      </c>
      <c r="L939" s="73">
        <v>0</v>
      </c>
      <c r="M939" s="180">
        <f t="shared" si="57"/>
        <v>0</v>
      </c>
      <c r="O939" s="73">
        <v>421524</v>
      </c>
      <c r="P939" s="73">
        <v>936624193.00000012</v>
      </c>
      <c r="Q939" s="73">
        <v>421524</v>
      </c>
      <c r="R939" s="73">
        <v>936624193.00000012</v>
      </c>
      <c r="S939" s="73">
        <f t="shared" si="56"/>
        <v>0</v>
      </c>
      <c r="T939" s="73">
        <f t="shared" si="56"/>
        <v>0</v>
      </c>
      <c r="U939" s="167" t="s">
        <v>7467</v>
      </c>
      <c r="W939" s="21"/>
      <c r="X939" s="21"/>
      <c r="Y939" s="21"/>
    </row>
    <row r="940" spans="1:26" x14ac:dyDescent="0.25">
      <c r="A940" s="175" t="s">
        <v>2146</v>
      </c>
      <c r="B940" s="184" t="s">
        <v>348</v>
      </c>
      <c r="C940" s="185" t="s">
        <v>349</v>
      </c>
      <c r="D940" s="170">
        <v>5300</v>
      </c>
      <c r="E940" s="171">
        <v>11660000</v>
      </c>
      <c r="F940" s="216">
        <f t="shared" si="55"/>
        <v>2200</v>
      </c>
      <c r="G940" s="224"/>
      <c r="H940" s="218" t="s">
        <v>7462</v>
      </c>
      <c r="I940" s="120" t="s">
        <v>7379</v>
      </c>
      <c r="J940" s="120"/>
      <c r="K940" s="73">
        <v>0</v>
      </c>
      <c r="L940" s="73">
        <v>0</v>
      </c>
      <c r="M940" s="180">
        <f t="shared" si="57"/>
        <v>0</v>
      </c>
      <c r="O940" s="73">
        <v>5300</v>
      </c>
      <c r="P940" s="73">
        <v>11660000</v>
      </c>
      <c r="Q940" s="73">
        <v>3100</v>
      </c>
      <c r="R940" s="73">
        <v>6820000</v>
      </c>
      <c r="S940" s="73">
        <f t="shared" si="56"/>
        <v>2200</v>
      </c>
      <c r="T940" s="73">
        <f t="shared" si="56"/>
        <v>4840000</v>
      </c>
      <c r="U940" s="167" t="s">
        <v>7467</v>
      </c>
      <c r="W940" s="21"/>
      <c r="X940" s="21"/>
      <c r="Y940" s="21"/>
      <c r="Z940" s="21">
        <f t="shared" ref="Z940:Z941" si="60">+S940-V940</f>
        <v>2200</v>
      </c>
    </row>
    <row r="941" spans="1:26" x14ac:dyDescent="0.25">
      <c r="A941" s="175" t="s">
        <v>2146</v>
      </c>
      <c r="B941" s="184" t="s">
        <v>1270</v>
      </c>
      <c r="C941" s="185" t="s">
        <v>1271</v>
      </c>
      <c r="D941" s="170">
        <v>12950</v>
      </c>
      <c r="E941" s="171">
        <v>28425250</v>
      </c>
      <c r="F941" s="216">
        <f t="shared" si="55"/>
        <v>2195</v>
      </c>
      <c r="G941" s="224"/>
      <c r="H941" s="218" t="s">
        <v>7462</v>
      </c>
      <c r="I941" s="120" t="s">
        <v>7379</v>
      </c>
      <c r="J941" s="120"/>
      <c r="K941" s="73">
        <v>0</v>
      </c>
      <c r="L941" s="73">
        <v>0</v>
      </c>
      <c r="M941" s="180">
        <f t="shared" si="57"/>
        <v>0</v>
      </c>
      <c r="O941" s="73">
        <v>12950</v>
      </c>
      <c r="P941" s="73">
        <v>28425250</v>
      </c>
      <c r="Q941" s="73">
        <v>11750</v>
      </c>
      <c r="R941" s="73">
        <v>25791250</v>
      </c>
      <c r="S941" s="73">
        <f t="shared" si="56"/>
        <v>1200</v>
      </c>
      <c r="T941" s="73">
        <f t="shared" si="56"/>
        <v>2634000</v>
      </c>
      <c r="U941" s="167" t="s">
        <v>7467</v>
      </c>
      <c r="W941" s="21"/>
      <c r="X941" s="21"/>
      <c r="Y941" s="21"/>
      <c r="Z941" s="21">
        <f t="shared" si="60"/>
        <v>1200</v>
      </c>
    </row>
    <row r="942" spans="1:26" x14ac:dyDescent="0.25">
      <c r="A942" s="175" t="s">
        <v>2146</v>
      </c>
      <c r="B942" s="184" t="s">
        <v>60</v>
      </c>
      <c r="C942" s="185" t="s">
        <v>61</v>
      </c>
      <c r="D942" s="170">
        <v>4700</v>
      </c>
      <c r="E942" s="171">
        <v>10180752</v>
      </c>
      <c r="F942" s="216">
        <f t="shared" si="55"/>
        <v>2166.1174468085105</v>
      </c>
      <c r="G942" s="224"/>
      <c r="H942" s="218" t="s">
        <v>7462</v>
      </c>
      <c r="I942" s="179" t="s">
        <v>7381</v>
      </c>
      <c r="J942" s="120" t="s">
        <v>7480</v>
      </c>
      <c r="K942" s="73">
        <v>4700</v>
      </c>
      <c r="L942" s="73">
        <v>10180752</v>
      </c>
      <c r="M942" s="180">
        <f t="shared" si="57"/>
        <v>1</v>
      </c>
      <c r="O942" s="73">
        <v>4700</v>
      </c>
      <c r="P942" s="73">
        <v>10180752</v>
      </c>
      <c r="Q942" s="73">
        <v>0</v>
      </c>
      <c r="R942" s="73">
        <v>0</v>
      </c>
      <c r="S942" s="73">
        <f t="shared" si="56"/>
        <v>0</v>
      </c>
      <c r="T942" s="73">
        <f t="shared" si="56"/>
        <v>0</v>
      </c>
      <c r="U942" s="167" t="s">
        <v>7481</v>
      </c>
      <c r="W942" s="21"/>
      <c r="X942" s="21"/>
      <c r="Y942" s="21"/>
    </row>
    <row r="943" spans="1:26" x14ac:dyDescent="0.25">
      <c r="A943" s="175" t="s">
        <v>2146</v>
      </c>
      <c r="B943" s="184" t="s">
        <v>8322</v>
      </c>
      <c r="C943" s="185" t="s">
        <v>8323</v>
      </c>
      <c r="D943" s="194">
        <v>10800</v>
      </c>
      <c r="E943" s="171">
        <v>22950000</v>
      </c>
      <c r="F943" s="216">
        <f t="shared" si="55"/>
        <v>2125</v>
      </c>
      <c r="G943" s="224"/>
      <c r="H943" s="218" t="s">
        <v>7462</v>
      </c>
      <c r="I943" s="120" t="s">
        <v>7379</v>
      </c>
      <c r="J943" s="195"/>
      <c r="K943" s="196"/>
      <c r="L943" s="196"/>
      <c r="M943" s="180">
        <f t="shared" si="57"/>
        <v>0</v>
      </c>
      <c r="O943" s="73">
        <v>10800</v>
      </c>
      <c r="P943" s="73">
        <v>22950000</v>
      </c>
      <c r="Q943" s="73">
        <v>10800</v>
      </c>
      <c r="R943" s="73">
        <v>22950000</v>
      </c>
      <c r="S943" s="73">
        <f t="shared" si="56"/>
        <v>0</v>
      </c>
      <c r="T943" s="73">
        <f t="shared" si="56"/>
        <v>0</v>
      </c>
      <c r="U943" s="167" t="s">
        <v>7467</v>
      </c>
      <c r="W943" s="21"/>
      <c r="X943" s="21"/>
      <c r="Y943" s="21"/>
      <c r="Z943" s="21"/>
    </row>
    <row r="944" spans="1:26" x14ac:dyDescent="0.25">
      <c r="A944" s="175" t="s">
        <v>2146</v>
      </c>
      <c r="B944" s="184" t="s">
        <v>1004</v>
      </c>
      <c r="C944" s="185" t="s">
        <v>1005</v>
      </c>
      <c r="D944" s="170">
        <v>244</v>
      </c>
      <c r="E944" s="171">
        <v>511438</v>
      </c>
      <c r="F944" s="216">
        <f t="shared" si="55"/>
        <v>2096.0573770491801</v>
      </c>
      <c r="G944" s="224"/>
      <c r="H944" s="218" t="s">
        <v>7462</v>
      </c>
      <c r="I944" s="120" t="s">
        <v>7380</v>
      </c>
      <c r="J944" s="120" t="s">
        <v>7480</v>
      </c>
      <c r="K944" s="73">
        <v>244</v>
      </c>
      <c r="L944" s="73">
        <v>511438</v>
      </c>
      <c r="M944" s="180">
        <f t="shared" si="57"/>
        <v>1</v>
      </c>
      <c r="O944" s="73">
        <v>244</v>
      </c>
      <c r="P944" s="73">
        <v>511438</v>
      </c>
      <c r="Q944" s="73">
        <v>0</v>
      </c>
      <c r="R944" s="73">
        <v>0</v>
      </c>
      <c r="S944" s="73">
        <f t="shared" si="56"/>
        <v>0</v>
      </c>
      <c r="T944" s="73">
        <f t="shared" si="56"/>
        <v>0</v>
      </c>
      <c r="U944" s="167" t="s">
        <v>7481</v>
      </c>
      <c r="W944" s="21"/>
      <c r="X944" s="21"/>
      <c r="Y944" s="21"/>
    </row>
    <row r="945" spans="1:26" x14ac:dyDescent="0.25">
      <c r="A945" s="175" t="s">
        <v>2146</v>
      </c>
      <c r="B945" s="184" t="s">
        <v>390</v>
      </c>
      <c r="C945" s="185" t="s">
        <v>391</v>
      </c>
      <c r="D945" s="170">
        <v>129</v>
      </c>
      <c r="E945" s="171">
        <v>269783</v>
      </c>
      <c r="F945" s="216">
        <f t="shared" si="55"/>
        <v>2091.3410852713178</v>
      </c>
      <c r="G945" s="224"/>
      <c r="H945" s="218" t="s">
        <v>7462</v>
      </c>
      <c r="I945" s="179" t="s">
        <v>7381</v>
      </c>
      <c r="J945" s="120" t="s">
        <v>7480</v>
      </c>
      <c r="K945" s="73">
        <v>129</v>
      </c>
      <c r="L945" s="73">
        <v>269783</v>
      </c>
      <c r="M945" s="180">
        <f t="shared" si="57"/>
        <v>1</v>
      </c>
      <c r="O945" s="73">
        <v>129</v>
      </c>
      <c r="P945" s="73">
        <v>269783</v>
      </c>
      <c r="Q945" s="73">
        <v>0</v>
      </c>
      <c r="R945" s="73">
        <v>0</v>
      </c>
      <c r="S945" s="73">
        <f t="shared" si="56"/>
        <v>0</v>
      </c>
      <c r="T945" s="73">
        <f t="shared" si="56"/>
        <v>0</v>
      </c>
      <c r="U945" s="167" t="s">
        <v>7481</v>
      </c>
      <c r="W945" s="21"/>
      <c r="X945" s="21"/>
      <c r="Y945" s="21"/>
    </row>
    <row r="946" spans="1:26" x14ac:dyDescent="0.25">
      <c r="A946" s="175" t="s">
        <v>2146</v>
      </c>
      <c r="B946" s="184" t="s">
        <v>330</v>
      </c>
      <c r="C946" s="185" t="s">
        <v>331</v>
      </c>
      <c r="D946" s="170">
        <v>2898</v>
      </c>
      <c r="E946" s="171">
        <v>6056820</v>
      </c>
      <c r="F946" s="216">
        <f t="shared" si="55"/>
        <v>2090</v>
      </c>
      <c r="G946" s="224"/>
      <c r="H946" s="218" t="s">
        <v>7462</v>
      </c>
      <c r="I946" s="179" t="s">
        <v>7381</v>
      </c>
      <c r="J946" s="120" t="s">
        <v>7480</v>
      </c>
      <c r="K946" s="73">
        <v>2898</v>
      </c>
      <c r="L946" s="73">
        <v>6056820</v>
      </c>
      <c r="M946" s="180">
        <f t="shared" si="57"/>
        <v>1</v>
      </c>
      <c r="O946" s="73">
        <v>2898</v>
      </c>
      <c r="P946" s="73">
        <v>6056820</v>
      </c>
      <c r="Q946" s="73">
        <v>0</v>
      </c>
      <c r="R946" s="73">
        <v>0</v>
      </c>
      <c r="S946" s="73">
        <f t="shared" si="56"/>
        <v>0</v>
      </c>
      <c r="T946" s="73">
        <f t="shared" si="56"/>
        <v>0</v>
      </c>
      <c r="U946" s="167" t="s">
        <v>7481</v>
      </c>
      <c r="W946" s="21"/>
      <c r="X946" s="21"/>
      <c r="Y946" s="21"/>
    </row>
    <row r="947" spans="1:26" x14ac:dyDescent="0.25">
      <c r="A947" s="175" t="s">
        <v>2146</v>
      </c>
      <c r="B947" s="184" t="s">
        <v>80</v>
      </c>
      <c r="C947" s="185" t="s">
        <v>81</v>
      </c>
      <c r="D947" s="170">
        <v>1101</v>
      </c>
      <c r="E947" s="171">
        <v>2300297</v>
      </c>
      <c r="F947" s="216">
        <f t="shared" si="55"/>
        <v>2089.2797456857402</v>
      </c>
      <c r="G947" s="224"/>
      <c r="H947" s="218" t="s">
        <v>7462</v>
      </c>
      <c r="I947" s="179" t="s">
        <v>7381</v>
      </c>
      <c r="J947" s="120" t="s">
        <v>7480</v>
      </c>
      <c r="K947" s="73">
        <v>1101</v>
      </c>
      <c r="L947" s="73">
        <v>2300297</v>
      </c>
      <c r="M947" s="180">
        <f t="shared" si="57"/>
        <v>1</v>
      </c>
      <c r="O947" s="73">
        <v>1101</v>
      </c>
      <c r="P947" s="73">
        <v>2300297</v>
      </c>
      <c r="Q947" s="73">
        <v>0</v>
      </c>
      <c r="R947" s="73">
        <v>0</v>
      </c>
      <c r="S947" s="73">
        <f t="shared" si="56"/>
        <v>0</v>
      </c>
      <c r="T947" s="73">
        <f t="shared" si="56"/>
        <v>0</v>
      </c>
      <c r="U947" s="167" t="s">
        <v>7481</v>
      </c>
      <c r="W947" s="21"/>
      <c r="X947" s="21"/>
      <c r="Y947" s="21"/>
    </row>
    <row r="948" spans="1:26" x14ac:dyDescent="0.25">
      <c r="A948" s="175" t="s">
        <v>2146</v>
      </c>
      <c r="B948" s="184" t="s">
        <v>8324</v>
      </c>
      <c r="C948" s="185" t="s">
        <v>8325</v>
      </c>
      <c r="D948" s="170">
        <v>100</v>
      </c>
      <c r="E948" s="171">
        <v>205900</v>
      </c>
      <c r="F948" s="216">
        <f t="shared" si="55"/>
        <v>2059</v>
      </c>
      <c r="G948" s="224"/>
      <c r="H948" s="218" t="s">
        <v>7462</v>
      </c>
      <c r="I948" s="120" t="s">
        <v>7389</v>
      </c>
      <c r="J948" s="120"/>
      <c r="K948" s="73"/>
      <c r="L948" s="73"/>
      <c r="M948" s="180">
        <f t="shared" si="57"/>
        <v>0</v>
      </c>
      <c r="O948" s="73">
        <v>100</v>
      </c>
      <c r="P948" s="73">
        <v>205900</v>
      </c>
      <c r="Q948" s="73">
        <v>100</v>
      </c>
      <c r="R948" s="73">
        <v>205900</v>
      </c>
      <c r="S948" s="73">
        <f t="shared" si="56"/>
        <v>0</v>
      </c>
      <c r="T948" s="73">
        <f t="shared" si="56"/>
        <v>0</v>
      </c>
      <c r="U948" s="167" t="s">
        <v>7467</v>
      </c>
      <c r="W948" s="21"/>
      <c r="X948" s="21"/>
      <c r="Y948" s="21"/>
      <c r="Z948" s="21"/>
    </row>
    <row r="949" spans="1:26" x14ac:dyDescent="0.25">
      <c r="A949" s="175" t="s">
        <v>2146</v>
      </c>
      <c r="B949" s="184" t="s">
        <v>8326</v>
      </c>
      <c r="C949" s="185" t="s">
        <v>8327</v>
      </c>
      <c r="D949" s="170">
        <v>351</v>
      </c>
      <c r="E949" s="171">
        <v>716110</v>
      </c>
      <c r="F949" s="216">
        <f t="shared" si="55"/>
        <v>2040.1994301994303</v>
      </c>
      <c r="G949" s="224"/>
      <c r="H949" s="218" t="s">
        <v>7462</v>
      </c>
      <c r="I949" s="120" t="s">
        <v>7380</v>
      </c>
      <c r="J949" s="120" t="s">
        <v>7480</v>
      </c>
      <c r="K949" s="73">
        <v>351</v>
      </c>
      <c r="L949" s="73">
        <v>716110</v>
      </c>
      <c r="M949" s="180">
        <f t="shared" si="57"/>
        <v>1</v>
      </c>
      <c r="O949" s="73">
        <v>351</v>
      </c>
      <c r="P949" s="73">
        <v>716110</v>
      </c>
      <c r="Q949" s="73">
        <v>0</v>
      </c>
      <c r="R949" s="73">
        <v>0</v>
      </c>
      <c r="S949" s="73">
        <f t="shared" si="56"/>
        <v>0</v>
      </c>
      <c r="T949" s="73">
        <f t="shared" si="56"/>
        <v>0</v>
      </c>
      <c r="U949" s="167" t="s">
        <v>7481</v>
      </c>
      <c r="W949" s="21"/>
      <c r="X949" s="21"/>
      <c r="Y949" s="21"/>
    </row>
    <row r="950" spans="1:26" x14ac:dyDescent="0.25">
      <c r="A950" s="175" t="s">
        <v>2146</v>
      </c>
      <c r="B950" s="184" t="s">
        <v>8328</v>
      </c>
      <c r="C950" s="185" t="s">
        <v>8329</v>
      </c>
      <c r="D950" s="170">
        <v>5750</v>
      </c>
      <c r="E950" s="171">
        <v>11678250</v>
      </c>
      <c r="F950" s="216">
        <f t="shared" si="55"/>
        <v>2031</v>
      </c>
      <c r="G950" s="224"/>
      <c r="H950" s="218" t="s">
        <v>7462</v>
      </c>
      <c r="I950" s="120" t="s">
        <v>7379</v>
      </c>
      <c r="J950" s="120"/>
      <c r="K950" s="73">
        <v>0</v>
      </c>
      <c r="L950" s="73">
        <v>0</v>
      </c>
      <c r="M950" s="180">
        <f t="shared" si="57"/>
        <v>0</v>
      </c>
      <c r="O950" s="73">
        <v>5750</v>
      </c>
      <c r="P950" s="73">
        <v>11678250</v>
      </c>
      <c r="Q950" s="73">
        <v>5750</v>
      </c>
      <c r="R950" s="73">
        <v>11678250</v>
      </c>
      <c r="S950" s="73">
        <f t="shared" si="56"/>
        <v>0</v>
      </c>
      <c r="T950" s="73">
        <f t="shared" si="56"/>
        <v>0</v>
      </c>
      <c r="U950" s="167" t="s">
        <v>7467</v>
      </c>
      <c r="W950" s="21"/>
      <c r="X950" s="21"/>
      <c r="Y950" s="21"/>
      <c r="Z950" s="21"/>
    </row>
    <row r="951" spans="1:26" x14ac:dyDescent="0.25">
      <c r="A951" s="175" t="s">
        <v>2146</v>
      </c>
      <c r="B951" s="184" t="s">
        <v>8330</v>
      </c>
      <c r="C951" s="185" t="s">
        <v>8331</v>
      </c>
      <c r="D951" s="170">
        <v>26018</v>
      </c>
      <c r="E951" s="171">
        <v>52649586</v>
      </c>
      <c r="F951" s="216">
        <f t="shared" si="55"/>
        <v>2023.5831347528633</v>
      </c>
      <c r="G951" s="224"/>
      <c r="H951" s="218" t="s">
        <v>7462</v>
      </c>
      <c r="I951" s="120" t="s">
        <v>7379</v>
      </c>
      <c r="J951" s="120"/>
      <c r="K951" s="73">
        <v>0</v>
      </c>
      <c r="L951" s="73">
        <v>0</v>
      </c>
      <c r="M951" s="180">
        <f t="shared" si="57"/>
        <v>0</v>
      </c>
      <c r="O951" s="73">
        <v>26018</v>
      </c>
      <c r="P951" s="73">
        <v>52649586</v>
      </c>
      <c r="Q951" s="73">
        <v>26018</v>
      </c>
      <c r="R951" s="73">
        <v>52649586</v>
      </c>
      <c r="S951" s="73">
        <f t="shared" si="56"/>
        <v>0</v>
      </c>
      <c r="T951" s="73">
        <f t="shared" si="56"/>
        <v>0</v>
      </c>
      <c r="U951" s="167" t="s">
        <v>7467</v>
      </c>
      <c r="W951" s="21"/>
      <c r="X951" s="21"/>
      <c r="Y951" s="21"/>
    </row>
    <row r="952" spans="1:26" x14ac:dyDescent="0.25">
      <c r="A952" s="175" t="s">
        <v>2146</v>
      </c>
      <c r="B952" s="184" t="s">
        <v>8332</v>
      </c>
      <c r="C952" s="185" t="s">
        <v>8333</v>
      </c>
      <c r="D952" s="170">
        <v>1750</v>
      </c>
      <c r="E952" s="171">
        <v>3538850</v>
      </c>
      <c r="F952" s="216">
        <f t="shared" si="55"/>
        <v>2022.2</v>
      </c>
      <c r="G952" s="224"/>
      <c r="H952" s="218" t="s">
        <v>7462</v>
      </c>
      <c r="I952" s="120" t="s">
        <v>7379</v>
      </c>
      <c r="J952" s="120"/>
      <c r="K952" s="73">
        <v>0</v>
      </c>
      <c r="L952" s="73">
        <v>0</v>
      </c>
      <c r="M952" s="180">
        <f t="shared" si="57"/>
        <v>0</v>
      </c>
      <c r="O952" s="73">
        <v>1750</v>
      </c>
      <c r="P952" s="73">
        <v>3538850</v>
      </c>
      <c r="Q952" s="73">
        <v>1750</v>
      </c>
      <c r="R952" s="73">
        <v>3538850</v>
      </c>
      <c r="S952" s="73">
        <f t="shared" si="56"/>
        <v>0</v>
      </c>
      <c r="T952" s="73">
        <f t="shared" si="56"/>
        <v>0</v>
      </c>
      <c r="U952" s="167" t="s">
        <v>7467</v>
      </c>
      <c r="W952" s="21"/>
      <c r="X952" s="21"/>
      <c r="Y952" s="21"/>
      <c r="Z952" s="21"/>
    </row>
    <row r="953" spans="1:26" x14ac:dyDescent="0.25">
      <c r="A953" s="175" t="s">
        <v>2146</v>
      </c>
      <c r="B953" s="184" t="s">
        <v>8334</v>
      </c>
      <c r="C953" s="185" t="s">
        <v>8335</v>
      </c>
      <c r="D953" s="170">
        <v>300</v>
      </c>
      <c r="E953" s="171">
        <v>604200</v>
      </c>
      <c r="F953" s="216">
        <f t="shared" si="55"/>
        <v>2014</v>
      </c>
      <c r="G953" s="224"/>
      <c r="H953" s="218" t="s">
        <v>7462</v>
      </c>
      <c r="I953" s="120" t="s">
        <v>7380</v>
      </c>
      <c r="J953" s="120" t="s">
        <v>7480</v>
      </c>
      <c r="K953" s="73">
        <v>300</v>
      </c>
      <c r="L953" s="73">
        <v>604200</v>
      </c>
      <c r="M953" s="180">
        <f t="shared" si="57"/>
        <v>1</v>
      </c>
      <c r="O953" s="73">
        <v>300</v>
      </c>
      <c r="P953" s="73">
        <v>604200</v>
      </c>
      <c r="Q953" s="73">
        <v>0</v>
      </c>
      <c r="R953" s="73">
        <v>0</v>
      </c>
      <c r="S953" s="73">
        <f t="shared" si="56"/>
        <v>0</v>
      </c>
      <c r="T953" s="73">
        <f t="shared" si="56"/>
        <v>0</v>
      </c>
      <c r="U953" s="167" t="s">
        <v>7481</v>
      </c>
      <c r="W953" s="21"/>
      <c r="X953" s="21"/>
      <c r="Y953" s="21"/>
    </row>
    <row r="954" spans="1:26" x14ac:dyDescent="0.25">
      <c r="A954" s="175" t="s">
        <v>2146</v>
      </c>
      <c r="B954" s="184" t="s">
        <v>8336</v>
      </c>
      <c r="C954" s="185" t="s">
        <v>8337</v>
      </c>
      <c r="D954" s="170">
        <v>2512</v>
      </c>
      <c r="E954" s="171">
        <v>5024840</v>
      </c>
      <c r="F954" s="216">
        <f t="shared" si="55"/>
        <v>2000.3343949044586</v>
      </c>
      <c r="G954" s="224"/>
      <c r="H954" s="218" t="s">
        <v>7462</v>
      </c>
      <c r="I954" s="120" t="s">
        <v>7379</v>
      </c>
      <c r="J954" s="120"/>
      <c r="K954" s="73">
        <v>0</v>
      </c>
      <c r="L954" s="73">
        <v>0</v>
      </c>
      <c r="M954" s="180">
        <f t="shared" si="57"/>
        <v>0</v>
      </c>
      <c r="O954" s="73">
        <v>2512</v>
      </c>
      <c r="P954" s="73">
        <v>5024840</v>
      </c>
      <c r="Q954" s="73">
        <v>2512</v>
      </c>
      <c r="R954" s="73">
        <v>5024840</v>
      </c>
      <c r="S954" s="73">
        <f t="shared" si="56"/>
        <v>0</v>
      </c>
      <c r="T954" s="73">
        <f t="shared" si="56"/>
        <v>0</v>
      </c>
      <c r="U954" s="167" t="s">
        <v>7467</v>
      </c>
      <c r="W954" s="21"/>
      <c r="X954" s="21"/>
      <c r="Y954" s="21"/>
    </row>
    <row r="955" spans="1:26" x14ac:dyDescent="0.25">
      <c r="A955" s="175" t="s">
        <v>2146</v>
      </c>
      <c r="B955" s="184" t="s">
        <v>8338</v>
      </c>
      <c r="C955" s="185" t="s">
        <v>6092</v>
      </c>
      <c r="D955" s="170">
        <v>20268</v>
      </c>
      <c r="E955" s="171">
        <v>40536000</v>
      </c>
      <c r="F955" s="216">
        <f t="shared" si="55"/>
        <v>2000</v>
      </c>
      <c r="G955" s="224"/>
      <c r="H955" s="218" t="s">
        <v>7462</v>
      </c>
      <c r="I955" s="120" t="s">
        <v>7379</v>
      </c>
      <c r="J955" s="120"/>
      <c r="K955" s="73"/>
      <c r="L955" s="73"/>
      <c r="M955" s="180">
        <f t="shared" si="57"/>
        <v>0</v>
      </c>
      <c r="O955" s="73">
        <v>20268</v>
      </c>
      <c r="P955" s="73">
        <v>40536000</v>
      </c>
      <c r="Q955" s="73">
        <v>20268</v>
      </c>
      <c r="R955" s="73">
        <v>40536000</v>
      </c>
      <c r="S955" s="73">
        <f t="shared" si="56"/>
        <v>0</v>
      </c>
      <c r="T955" s="73">
        <f t="shared" si="56"/>
        <v>0</v>
      </c>
      <c r="U955" s="167" t="s">
        <v>7467</v>
      </c>
      <c r="W955" s="21"/>
      <c r="X955" s="21"/>
      <c r="Y955" s="21"/>
    </row>
    <row r="956" spans="1:26" x14ac:dyDescent="0.25">
      <c r="A956" s="175" t="s">
        <v>2146</v>
      </c>
      <c r="B956" s="184" t="s">
        <v>8339</v>
      </c>
      <c r="C956" s="185" t="s">
        <v>8340</v>
      </c>
      <c r="D956" s="170">
        <v>5658</v>
      </c>
      <c r="E956" s="171">
        <v>11316000</v>
      </c>
      <c r="F956" s="216">
        <f t="shared" si="55"/>
        <v>2000</v>
      </c>
      <c r="G956" s="224"/>
      <c r="H956" s="218" t="s">
        <v>7462</v>
      </c>
      <c r="I956" s="120" t="s">
        <v>7379</v>
      </c>
      <c r="J956" s="120"/>
      <c r="K956" s="73"/>
      <c r="L956" s="73"/>
      <c r="M956" s="180">
        <f t="shared" si="57"/>
        <v>0</v>
      </c>
      <c r="O956" s="73">
        <v>5658</v>
      </c>
      <c r="P956" s="73">
        <v>11316000</v>
      </c>
      <c r="Q956" s="73">
        <v>5658</v>
      </c>
      <c r="R956" s="73">
        <v>11316000</v>
      </c>
      <c r="S956" s="73">
        <f t="shared" si="56"/>
        <v>0</v>
      </c>
      <c r="T956" s="73">
        <f t="shared" si="56"/>
        <v>0</v>
      </c>
      <c r="U956" s="167" t="s">
        <v>7467</v>
      </c>
      <c r="W956" s="21"/>
      <c r="X956" s="21"/>
      <c r="Y956" s="21"/>
    </row>
    <row r="957" spans="1:26" x14ac:dyDescent="0.25">
      <c r="A957" s="175" t="s">
        <v>2146</v>
      </c>
      <c r="B957" s="184" t="s">
        <v>944</v>
      </c>
      <c r="C957" s="185" t="s">
        <v>945</v>
      </c>
      <c r="D957" s="170">
        <v>527</v>
      </c>
      <c r="E957" s="171">
        <v>1054000</v>
      </c>
      <c r="F957" s="216">
        <f t="shared" si="55"/>
        <v>2000</v>
      </c>
      <c r="G957" s="224"/>
      <c r="H957" s="218" t="s">
        <v>7462</v>
      </c>
      <c r="I957" s="179" t="s">
        <v>7381</v>
      </c>
      <c r="J957" s="120" t="s">
        <v>7480</v>
      </c>
      <c r="K957" s="73">
        <v>527</v>
      </c>
      <c r="L957" s="73">
        <v>1054000</v>
      </c>
      <c r="M957" s="180">
        <f t="shared" si="57"/>
        <v>1</v>
      </c>
      <c r="O957" s="73">
        <v>527</v>
      </c>
      <c r="P957" s="73">
        <v>1054000</v>
      </c>
      <c r="Q957" s="73">
        <v>0</v>
      </c>
      <c r="R957" s="73">
        <v>0</v>
      </c>
      <c r="S957" s="73">
        <f t="shared" si="56"/>
        <v>0</v>
      </c>
      <c r="T957" s="73">
        <f t="shared" si="56"/>
        <v>0</v>
      </c>
      <c r="U957" s="167" t="s">
        <v>7481</v>
      </c>
      <c r="W957" s="21"/>
      <c r="X957" s="21"/>
      <c r="Y957" s="21"/>
    </row>
    <row r="958" spans="1:26" x14ac:dyDescent="0.25">
      <c r="A958" s="175" t="s">
        <v>2146</v>
      </c>
      <c r="B958" s="184" t="s">
        <v>8341</v>
      </c>
      <c r="C958" s="185" t="s">
        <v>8342</v>
      </c>
      <c r="D958" s="170">
        <v>100</v>
      </c>
      <c r="E958" s="171">
        <v>198500</v>
      </c>
      <c r="F958" s="216">
        <f t="shared" si="55"/>
        <v>1985</v>
      </c>
      <c r="G958" s="224"/>
      <c r="H958" s="218" t="s">
        <v>7462</v>
      </c>
      <c r="I958" s="120" t="s">
        <v>7389</v>
      </c>
      <c r="J958" s="120"/>
      <c r="K958" s="73"/>
      <c r="L958" s="73"/>
      <c r="M958" s="180">
        <f t="shared" si="57"/>
        <v>0</v>
      </c>
      <c r="O958" s="73">
        <v>100</v>
      </c>
      <c r="P958" s="73">
        <v>198500</v>
      </c>
      <c r="Q958" s="73">
        <v>100</v>
      </c>
      <c r="R958" s="73">
        <v>198500</v>
      </c>
      <c r="S958" s="73">
        <f t="shared" si="56"/>
        <v>0</v>
      </c>
      <c r="T958" s="73">
        <f t="shared" si="56"/>
        <v>0</v>
      </c>
      <c r="U958" s="167" t="s">
        <v>7467</v>
      </c>
      <c r="W958" s="21"/>
      <c r="X958" s="21"/>
      <c r="Y958" s="21"/>
      <c r="Z958" s="21"/>
    </row>
    <row r="959" spans="1:26" x14ac:dyDescent="0.25">
      <c r="A959" s="175" t="s">
        <v>2146</v>
      </c>
      <c r="B959" s="184" t="s">
        <v>8343</v>
      </c>
      <c r="C959" s="185" t="s">
        <v>8344</v>
      </c>
      <c r="D959" s="170">
        <v>2900</v>
      </c>
      <c r="E959" s="171">
        <v>5755103</v>
      </c>
      <c r="F959" s="216">
        <f t="shared" si="55"/>
        <v>1984.518275862069</v>
      </c>
      <c r="G959" s="224"/>
      <c r="H959" s="218" t="s">
        <v>7462</v>
      </c>
      <c r="I959" s="120" t="s">
        <v>7379</v>
      </c>
      <c r="J959" s="120"/>
      <c r="K959" s="73">
        <v>0</v>
      </c>
      <c r="L959" s="73">
        <v>0</v>
      </c>
      <c r="M959" s="180">
        <f t="shared" si="57"/>
        <v>0</v>
      </c>
      <c r="O959" s="73">
        <v>2900</v>
      </c>
      <c r="P959" s="73">
        <v>5755103</v>
      </c>
      <c r="Q959" s="73">
        <v>2900</v>
      </c>
      <c r="R959" s="73">
        <v>5755103</v>
      </c>
      <c r="S959" s="73">
        <f t="shared" si="56"/>
        <v>0</v>
      </c>
      <c r="T959" s="73">
        <f t="shared" si="56"/>
        <v>0</v>
      </c>
      <c r="U959" s="167" t="s">
        <v>7467</v>
      </c>
      <c r="W959" s="21"/>
      <c r="X959" s="21"/>
      <c r="Y959" s="21"/>
    </row>
    <row r="960" spans="1:26" x14ac:dyDescent="0.25">
      <c r="A960" s="175" t="s">
        <v>2146</v>
      </c>
      <c r="B960" s="184" t="s">
        <v>8345</v>
      </c>
      <c r="C960" s="185" t="s">
        <v>8346</v>
      </c>
      <c r="D960" s="170">
        <v>2100</v>
      </c>
      <c r="E960" s="171">
        <v>4158000</v>
      </c>
      <c r="F960" s="216">
        <f t="shared" si="55"/>
        <v>1980</v>
      </c>
      <c r="G960" s="224"/>
      <c r="H960" s="218" t="s">
        <v>7462</v>
      </c>
      <c r="I960" s="120" t="s">
        <v>7379</v>
      </c>
      <c r="J960" s="120"/>
      <c r="K960" s="73">
        <v>0</v>
      </c>
      <c r="L960" s="73">
        <v>0</v>
      </c>
      <c r="M960" s="180">
        <f t="shared" si="57"/>
        <v>0</v>
      </c>
      <c r="O960" s="73">
        <v>2100</v>
      </c>
      <c r="P960" s="73">
        <v>4158000</v>
      </c>
      <c r="Q960" s="73">
        <v>2100</v>
      </c>
      <c r="R960" s="73">
        <v>4158000</v>
      </c>
      <c r="S960" s="73">
        <f t="shared" si="56"/>
        <v>0</v>
      </c>
      <c r="T960" s="73">
        <f t="shared" si="56"/>
        <v>0</v>
      </c>
      <c r="U960" s="167" t="s">
        <v>7467</v>
      </c>
      <c r="W960" s="21"/>
      <c r="X960" s="21"/>
      <c r="Y960" s="21"/>
      <c r="Z960" s="21"/>
    </row>
    <row r="961" spans="1:26" x14ac:dyDescent="0.25">
      <c r="A961" s="175" t="s">
        <v>2146</v>
      </c>
      <c r="B961" s="184" t="s">
        <v>8347</v>
      </c>
      <c r="C961" s="185" t="s">
        <v>8348</v>
      </c>
      <c r="D961" s="194">
        <v>104</v>
      </c>
      <c r="E961" s="171">
        <v>202731</v>
      </c>
      <c r="F961" s="216">
        <f t="shared" si="55"/>
        <v>1949.3365384615386</v>
      </c>
      <c r="G961" s="224"/>
      <c r="H961" s="218" t="s">
        <v>7462</v>
      </c>
      <c r="I961" s="120" t="s">
        <v>7379</v>
      </c>
      <c r="J961" s="195"/>
      <c r="K961" s="196"/>
      <c r="L961" s="196"/>
      <c r="M961" s="180">
        <f t="shared" si="57"/>
        <v>0</v>
      </c>
      <c r="O961" s="73">
        <v>104</v>
      </c>
      <c r="P961" s="73">
        <v>202731</v>
      </c>
      <c r="Q961" s="73">
        <v>104</v>
      </c>
      <c r="R961" s="73">
        <v>202731</v>
      </c>
      <c r="S961" s="73">
        <f t="shared" si="56"/>
        <v>0</v>
      </c>
      <c r="T961" s="73">
        <f t="shared" si="56"/>
        <v>0</v>
      </c>
      <c r="U961" s="167" t="s">
        <v>7467</v>
      </c>
      <c r="W961" s="21"/>
      <c r="X961" s="21"/>
      <c r="Y961" s="21"/>
      <c r="Z961" s="21"/>
    </row>
    <row r="962" spans="1:26" x14ac:dyDescent="0.25">
      <c r="A962" s="175" t="s">
        <v>2146</v>
      </c>
      <c r="B962" s="184" t="s">
        <v>8349</v>
      </c>
      <c r="C962" s="185" t="s">
        <v>8350</v>
      </c>
      <c r="D962" s="170">
        <v>120</v>
      </c>
      <c r="E962" s="171">
        <v>225000</v>
      </c>
      <c r="F962" s="216">
        <f t="shared" si="55"/>
        <v>1875</v>
      </c>
      <c r="G962" s="224"/>
      <c r="H962" s="218" t="s">
        <v>7462</v>
      </c>
      <c r="I962" s="120" t="s">
        <v>7380</v>
      </c>
      <c r="J962" s="120" t="s">
        <v>7480</v>
      </c>
      <c r="K962" s="73">
        <v>120</v>
      </c>
      <c r="L962" s="73">
        <v>225000</v>
      </c>
      <c r="M962" s="180">
        <f t="shared" si="57"/>
        <v>1</v>
      </c>
      <c r="O962" s="73">
        <v>120</v>
      </c>
      <c r="P962" s="73">
        <v>225000</v>
      </c>
      <c r="Q962" s="73">
        <v>0</v>
      </c>
      <c r="R962" s="73">
        <v>0</v>
      </c>
      <c r="S962" s="73">
        <f t="shared" si="56"/>
        <v>0</v>
      </c>
      <c r="T962" s="73">
        <f t="shared" si="56"/>
        <v>0</v>
      </c>
      <c r="U962" s="167" t="s">
        <v>7481</v>
      </c>
      <c r="W962" s="21"/>
      <c r="X962" s="21"/>
      <c r="Y962" s="21"/>
    </row>
    <row r="963" spans="1:26" x14ac:dyDescent="0.25">
      <c r="A963" s="175" t="s">
        <v>2146</v>
      </c>
      <c r="B963" s="184" t="s">
        <v>8351</v>
      </c>
      <c r="C963" s="185" t="s">
        <v>8352</v>
      </c>
      <c r="D963" s="170">
        <v>1000</v>
      </c>
      <c r="E963" s="171">
        <v>1866414</v>
      </c>
      <c r="F963" s="216">
        <f t="shared" si="55"/>
        <v>1866.414</v>
      </c>
      <c r="G963" s="224"/>
      <c r="H963" s="218" t="s">
        <v>7462</v>
      </c>
      <c r="I963" s="120" t="s">
        <v>7389</v>
      </c>
      <c r="J963" s="120"/>
      <c r="K963" s="73"/>
      <c r="L963" s="73"/>
      <c r="M963" s="180">
        <f t="shared" si="57"/>
        <v>0</v>
      </c>
      <c r="O963" s="73">
        <v>1000</v>
      </c>
      <c r="P963" s="73">
        <v>1866414</v>
      </c>
      <c r="Q963" s="73">
        <v>1000</v>
      </c>
      <c r="R963" s="73">
        <v>1866414</v>
      </c>
      <c r="S963" s="73">
        <f t="shared" si="56"/>
        <v>0</v>
      </c>
      <c r="T963" s="73">
        <f t="shared" si="56"/>
        <v>0</v>
      </c>
      <c r="U963" s="167" t="s">
        <v>7467</v>
      </c>
      <c r="W963" s="21"/>
      <c r="X963" s="21"/>
      <c r="Y963" s="21"/>
      <c r="Z963" s="21"/>
    </row>
    <row r="964" spans="1:26" x14ac:dyDescent="0.25">
      <c r="A964" s="175" t="s">
        <v>2146</v>
      </c>
      <c r="B964" s="184" t="s">
        <v>112</v>
      </c>
      <c r="C964" s="185" t="s">
        <v>113</v>
      </c>
      <c r="D964" s="170">
        <v>600</v>
      </c>
      <c r="E964" s="171">
        <v>1116000</v>
      </c>
      <c r="F964" s="216">
        <f t="shared" ref="F964:F1027" si="61">+E964/D964</f>
        <v>1860</v>
      </c>
      <c r="G964" s="224"/>
      <c r="H964" s="218" t="s">
        <v>7462</v>
      </c>
      <c r="I964" s="179" t="s">
        <v>7381</v>
      </c>
      <c r="J964" s="120" t="s">
        <v>7480</v>
      </c>
      <c r="K964" s="73">
        <v>600</v>
      </c>
      <c r="L964" s="73">
        <v>1116000</v>
      </c>
      <c r="M964" s="180">
        <f t="shared" si="57"/>
        <v>1</v>
      </c>
      <c r="O964" s="73">
        <v>600</v>
      </c>
      <c r="P964" s="73">
        <v>1116000</v>
      </c>
      <c r="Q964" s="73">
        <v>0</v>
      </c>
      <c r="R964" s="73">
        <v>0</v>
      </c>
      <c r="S964" s="73">
        <f t="shared" ref="S964:T1027" si="62">O964-K964-Q964</f>
        <v>0</v>
      </c>
      <c r="T964" s="73">
        <f t="shared" si="62"/>
        <v>0</v>
      </c>
      <c r="U964" s="167" t="s">
        <v>7481</v>
      </c>
      <c r="W964" s="21"/>
      <c r="X964" s="21"/>
      <c r="Y964" s="21"/>
    </row>
    <row r="965" spans="1:26" x14ac:dyDescent="0.25">
      <c r="A965" s="175" t="s">
        <v>2146</v>
      </c>
      <c r="B965" s="184" t="s">
        <v>114</v>
      </c>
      <c r="C965" s="185" t="s">
        <v>115</v>
      </c>
      <c r="D965" s="170">
        <v>3000</v>
      </c>
      <c r="E965" s="171">
        <v>5580000</v>
      </c>
      <c r="F965" s="216">
        <f t="shared" si="61"/>
        <v>1860</v>
      </c>
      <c r="G965" s="224"/>
      <c r="H965" s="218" t="s">
        <v>7462</v>
      </c>
      <c r="I965" s="179" t="s">
        <v>7381</v>
      </c>
      <c r="J965" s="120" t="s">
        <v>7480</v>
      </c>
      <c r="K965" s="73">
        <v>3000</v>
      </c>
      <c r="L965" s="73">
        <v>5580000</v>
      </c>
      <c r="M965" s="180">
        <f t="shared" si="57"/>
        <v>1</v>
      </c>
      <c r="O965" s="73">
        <v>3000</v>
      </c>
      <c r="P965" s="73">
        <v>5580000</v>
      </c>
      <c r="Q965" s="73">
        <v>0</v>
      </c>
      <c r="R965" s="73">
        <v>0</v>
      </c>
      <c r="S965" s="73">
        <f t="shared" si="62"/>
        <v>0</v>
      </c>
      <c r="T965" s="73">
        <f t="shared" si="62"/>
        <v>0</v>
      </c>
      <c r="U965" s="167" t="s">
        <v>7481</v>
      </c>
      <c r="W965" s="21"/>
      <c r="X965" s="21"/>
      <c r="Y965" s="21"/>
    </row>
    <row r="966" spans="1:26" x14ac:dyDescent="0.25">
      <c r="A966" s="175" t="s">
        <v>2146</v>
      </c>
      <c r="B966" s="184" t="s">
        <v>116</v>
      </c>
      <c r="C966" s="185" t="s">
        <v>117</v>
      </c>
      <c r="D966" s="170">
        <v>1800</v>
      </c>
      <c r="E966" s="171">
        <v>3348000</v>
      </c>
      <c r="F966" s="216">
        <f t="shared" si="61"/>
        <v>1860</v>
      </c>
      <c r="G966" s="224"/>
      <c r="H966" s="218" t="s">
        <v>7462</v>
      </c>
      <c r="I966" s="179" t="s">
        <v>7381</v>
      </c>
      <c r="J966" s="120" t="s">
        <v>7480</v>
      </c>
      <c r="K966" s="73">
        <v>1800</v>
      </c>
      <c r="L966" s="73">
        <v>3348000</v>
      </c>
      <c r="M966" s="180">
        <f t="shared" si="57"/>
        <v>1</v>
      </c>
      <c r="O966" s="73">
        <v>1800</v>
      </c>
      <c r="P966" s="73">
        <v>3348000</v>
      </c>
      <c r="Q966" s="73">
        <v>0</v>
      </c>
      <c r="R966" s="73">
        <v>0</v>
      </c>
      <c r="S966" s="73">
        <f t="shared" si="62"/>
        <v>0</v>
      </c>
      <c r="T966" s="73">
        <f t="shared" si="62"/>
        <v>0</v>
      </c>
      <c r="U966" s="167" t="s">
        <v>7481</v>
      </c>
      <c r="W966" s="21"/>
      <c r="X966" s="21"/>
      <c r="Y966" s="21"/>
    </row>
    <row r="967" spans="1:26" x14ac:dyDescent="0.25">
      <c r="A967" s="175" t="s">
        <v>2146</v>
      </c>
      <c r="B967" s="184" t="s">
        <v>8353</v>
      </c>
      <c r="C967" s="185" t="s">
        <v>8354</v>
      </c>
      <c r="D967" s="170">
        <v>500</v>
      </c>
      <c r="E967" s="171">
        <v>924500</v>
      </c>
      <c r="F967" s="216">
        <f t="shared" si="61"/>
        <v>1849</v>
      </c>
      <c r="G967" s="224"/>
      <c r="H967" s="218" t="s">
        <v>7462</v>
      </c>
      <c r="I967" s="120" t="s">
        <v>7380</v>
      </c>
      <c r="J967" s="120" t="s">
        <v>7480</v>
      </c>
      <c r="K967" s="73">
        <v>500</v>
      </c>
      <c r="L967" s="73">
        <v>924500</v>
      </c>
      <c r="M967" s="180">
        <f t="shared" si="57"/>
        <v>1</v>
      </c>
      <c r="O967" s="73">
        <v>500</v>
      </c>
      <c r="P967" s="73">
        <v>924500</v>
      </c>
      <c r="Q967" s="73">
        <v>0</v>
      </c>
      <c r="R967" s="73">
        <v>0</v>
      </c>
      <c r="S967" s="73">
        <f t="shared" si="62"/>
        <v>0</v>
      </c>
      <c r="T967" s="73">
        <f t="shared" si="62"/>
        <v>0</v>
      </c>
      <c r="U967" s="167" t="s">
        <v>7481</v>
      </c>
      <c r="W967" s="21"/>
      <c r="X967" s="21"/>
      <c r="Y967" s="21"/>
    </row>
    <row r="968" spans="1:26" x14ac:dyDescent="0.25">
      <c r="A968" s="175" t="s">
        <v>2146</v>
      </c>
      <c r="B968" s="184" t="s">
        <v>8355</v>
      </c>
      <c r="C968" s="185" t="s">
        <v>8356</v>
      </c>
      <c r="D968" s="170">
        <v>900</v>
      </c>
      <c r="E968" s="171">
        <v>1661141</v>
      </c>
      <c r="F968" s="216">
        <f t="shared" si="61"/>
        <v>1845.7122222222222</v>
      </c>
      <c r="G968" s="224"/>
      <c r="H968" s="218" t="s">
        <v>7462</v>
      </c>
      <c r="I968" s="120" t="s">
        <v>7380</v>
      </c>
      <c r="J968" s="120" t="s">
        <v>7480</v>
      </c>
      <c r="K968" s="73">
        <f>+D968</f>
        <v>900</v>
      </c>
      <c r="L968" s="73">
        <f>+E968</f>
        <v>1661141</v>
      </c>
      <c r="M968" s="180">
        <f t="shared" ref="M968:M1031" si="63">+L968/E968</f>
        <v>1</v>
      </c>
      <c r="O968" s="73">
        <v>900</v>
      </c>
      <c r="P968" s="73">
        <v>1661141</v>
      </c>
      <c r="Q968" s="73">
        <v>0</v>
      </c>
      <c r="R968" s="73">
        <v>0</v>
      </c>
      <c r="S968" s="73">
        <f t="shared" si="62"/>
        <v>0</v>
      </c>
      <c r="T968" s="73">
        <f t="shared" si="62"/>
        <v>0</v>
      </c>
      <c r="U968" s="167" t="s">
        <v>7481</v>
      </c>
      <c r="W968" s="21"/>
      <c r="X968" s="21"/>
      <c r="Y968" s="21"/>
    </row>
    <row r="969" spans="1:26" x14ac:dyDescent="0.25">
      <c r="A969" s="175" t="s">
        <v>2146</v>
      </c>
      <c r="B969" s="184" t="s">
        <v>8357</v>
      </c>
      <c r="C969" s="185" t="s">
        <v>8358</v>
      </c>
      <c r="D969" s="170">
        <v>50</v>
      </c>
      <c r="E969" s="171">
        <v>91600</v>
      </c>
      <c r="F969" s="216">
        <f t="shared" si="61"/>
        <v>1832</v>
      </c>
      <c r="G969" s="224"/>
      <c r="H969" s="218" t="s">
        <v>7538</v>
      </c>
      <c r="I969" s="120" t="s">
        <v>7388</v>
      </c>
      <c r="J969" s="120" t="s">
        <v>7480</v>
      </c>
      <c r="K969" s="73">
        <v>50</v>
      </c>
      <c r="L969" s="73">
        <v>91600</v>
      </c>
      <c r="M969" s="180">
        <f t="shared" si="63"/>
        <v>1</v>
      </c>
      <c r="O969" s="73">
        <v>50</v>
      </c>
      <c r="P969" s="73">
        <v>91600</v>
      </c>
      <c r="Q969" s="73">
        <v>0</v>
      </c>
      <c r="R969" s="73">
        <v>0</v>
      </c>
      <c r="S969" s="73">
        <f t="shared" si="62"/>
        <v>0</v>
      </c>
      <c r="T969" s="73">
        <f t="shared" si="62"/>
        <v>0</v>
      </c>
      <c r="U969" s="167" t="s">
        <v>7481</v>
      </c>
      <c r="W969" s="21"/>
      <c r="X969" s="21"/>
      <c r="Y969" s="21"/>
    </row>
    <row r="970" spans="1:26" x14ac:dyDescent="0.25">
      <c r="A970" s="175" t="s">
        <v>2146</v>
      </c>
      <c r="B970" s="184" t="s">
        <v>266</v>
      </c>
      <c r="C970" s="185" t="s">
        <v>267</v>
      </c>
      <c r="D970" s="170">
        <v>32976</v>
      </c>
      <c r="E970" s="171">
        <v>59890480</v>
      </c>
      <c r="F970" s="216">
        <f t="shared" si="61"/>
        <v>1816.1838913148956</v>
      </c>
      <c r="G970" s="224"/>
      <c r="H970" s="218" t="s">
        <v>7462</v>
      </c>
      <c r="I970" s="179" t="s">
        <v>7381</v>
      </c>
      <c r="J970" s="120" t="s">
        <v>7480</v>
      </c>
      <c r="K970" s="73">
        <v>32976</v>
      </c>
      <c r="L970" s="73">
        <v>59890480</v>
      </c>
      <c r="M970" s="180">
        <f t="shared" si="63"/>
        <v>1</v>
      </c>
      <c r="O970" s="73">
        <v>32976</v>
      </c>
      <c r="P970" s="73">
        <v>59890480</v>
      </c>
      <c r="Q970" s="73">
        <v>0</v>
      </c>
      <c r="R970" s="73">
        <v>0</v>
      </c>
      <c r="S970" s="73">
        <f t="shared" si="62"/>
        <v>0</v>
      </c>
      <c r="T970" s="73">
        <f t="shared" si="62"/>
        <v>0</v>
      </c>
      <c r="U970" s="167" t="s">
        <v>7481</v>
      </c>
      <c r="W970" s="21"/>
      <c r="X970" s="21"/>
      <c r="Y970" s="21"/>
    </row>
    <row r="971" spans="1:26" x14ac:dyDescent="0.25">
      <c r="A971" s="175" t="s">
        <v>2146</v>
      </c>
      <c r="B971" s="184" t="s">
        <v>1042</v>
      </c>
      <c r="C971" s="185" t="s">
        <v>1043</v>
      </c>
      <c r="D971" s="170">
        <v>1348</v>
      </c>
      <c r="E971" s="171">
        <v>2436993</v>
      </c>
      <c r="F971" s="216">
        <f t="shared" si="61"/>
        <v>1807.8583086053413</v>
      </c>
      <c r="G971" s="224"/>
      <c r="H971" s="218" t="s">
        <v>7462</v>
      </c>
      <c r="I971" s="120" t="s">
        <v>7379</v>
      </c>
      <c r="J971" s="120"/>
      <c r="K971" s="73">
        <v>0</v>
      </c>
      <c r="L971" s="73">
        <v>0</v>
      </c>
      <c r="M971" s="180">
        <f t="shared" si="63"/>
        <v>0</v>
      </c>
      <c r="O971" s="73">
        <v>1348</v>
      </c>
      <c r="P971" s="73">
        <v>2436993</v>
      </c>
      <c r="Q971" s="73">
        <v>416</v>
      </c>
      <c r="R971" s="73">
        <v>752069.05637982197</v>
      </c>
      <c r="S971" s="73">
        <f t="shared" si="62"/>
        <v>932</v>
      </c>
      <c r="T971" s="73">
        <f t="shared" si="62"/>
        <v>1684923.9436201779</v>
      </c>
      <c r="U971" s="167" t="s">
        <v>7467</v>
      </c>
      <c r="W971" s="21"/>
      <c r="X971" s="21"/>
      <c r="Y971" s="21"/>
      <c r="Z971" s="21">
        <f>+S971-V971</f>
        <v>932</v>
      </c>
    </row>
    <row r="972" spans="1:26" x14ac:dyDescent="0.25">
      <c r="A972" s="175" t="s">
        <v>2146</v>
      </c>
      <c r="B972" s="184" t="s">
        <v>118</v>
      </c>
      <c r="C972" s="185" t="s">
        <v>119</v>
      </c>
      <c r="D972" s="170">
        <v>1100</v>
      </c>
      <c r="E972" s="171">
        <v>1985500</v>
      </c>
      <c r="F972" s="216">
        <f t="shared" si="61"/>
        <v>1805</v>
      </c>
      <c r="G972" s="224"/>
      <c r="H972" s="218" t="s">
        <v>7462</v>
      </c>
      <c r="I972" s="179" t="s">
        <v>7381</v>
      </c>
      <c r="J972" s="120" t="s">
        <v>7480</v>
      </c>
      <c r="K972" s="73">
        <v>1100</v>
      </c>
      <c r="L972" s="73">
        <v>1985500</v>
      </c>
      <c r="M972" s="180">
        <f t="shared" si="63"/>
        <v>1</v>
      </c>
      <c r="O972" s="73">
        <v>1100</v>
      </c>
      <c r="P972" s="73">
        <v>1985500</v>
      </c>
      <c r="Q972" s="73">
        <v>0</v>
      </c>
      <c r="R972" s="73">
        <v>0</v>
      </c>
      <c r="S972" s="73">
        <f t="shared" si="62"/>
        <v>0</v>
      </c>
      <c r="T972" s="73">
        <f t="shared" si="62"/>
        <v>0</v>
      </c>
      <c r="U972" s="167" t="s">
        <v>7481</v>
      </c>
      <c r="W972" s="21"/>
      <c r="X972" s="21"/>
      <c r="Y972" s="21"/>
    </row>
    <row r="973" spans="1:26" x14ac:dyDescent="0.25">
      <c r="A973" s="175" t="s">
        <v>2146</v>
      </c>
      <c r="B973" s="184" t="s">
        <v>1040</v>
      </c>
      <c r="C973" s="185" t="s">
        <v>1041</v>
      </c>
      <c r="D973" s="170">
        <v>500</v>
      </c>
      <c r="E973" s="171">
        <v>901684</v>
      </c>
      <c r="F973" s="216">
        <f t="shared" si="61"/>
        <v>1803.3679999999999</v>
      </c>
      <c r="G973" s="224"/>
      <c r="H973" s="218" t="s">
        <v>7462</v>
      </c>
      <c r="I973" s="120" t="s">
        <v>7380</v>
      </c>
      <c r="J973" s="120" t="s">
        <v>7480</v>
      </c>
      <c r="K973" s="73">
        <v>500</v>
      </c>
      <c r="L973" s="73">
        <v>901684</v>
      </c>
      <c r="M973" s="180">
        <f t="shared" si="63"/>
        <v>1</v>
      </c>
      <c r="O973" s="73">
        <v>500</v>
      </c>
      <c r="P973" s="73">
        <v>901684</v>
      </c>
      <c r="Q973" s="73">
        <v>0</v>
      </c>
      <c r="R973" s="73">
        <v>0</v>
      </c>
      <c r="S973" s="73">
        <f t="shared" si="62"/>
        <v>0</v>
      </c>
      <c r="T973" s="73">
        <f t="shared" si="62"/>
        <v>0</v>
      </c>
      <c r="U973" s="167" t="s">
        <v>7481</v>
      </c>
      <c r="W973" s="21"/>
      <c r="X973" s="21"/>
      <c r="Y973" s="21"/>
    </row>
    <row r="974" spans="1:26" x14ac:dyDescent="0.25">
      <c r="A974" s="175" t="s">
        <v>2146</v>
      </c>
      <c r="B974" s="184" t="s">
        <v>68</v>
      </c>
      <c r="C974" s="185" t="s">
        <v>69</v>
      </c>
      <c r="D974" s="170">
        <v>200</v>
      </c>
      <c r="E974" s="171">
        <v>360000</v>
      </c>
      <c r="F974" s="216">
        <f t="shared" si="61"/>
        <v>1800</v>
      </c>
      <c r="G974" s="224"/>
      <c r="H974" s="218" t="s">
        <v>7462</v>
      </c>
      <c r="I974" s="120" t="s">
        <v>7380</v>
      </c>
      <c r="J974" s="120" t="s">
        <v>7480</v>
      </c>
      <c r="K974" s="73">
        <v>200</v>
      </c>
      <c r="L974" s="73">
        <v>360000</v>
      </c>
      <c r="M974" s="180">
        <f t="shared" si="63"/>
        <v>1</v>
      </c>
      <c r="O974" s="73">
        <v>200</v>
      </c>
      <c r="P974" s="73">
        <v>360000</v>
      </c>
      <c r="Q974" s="73">
        <v>0</v>
      </c>
      <c r="R974" s="73">
        <v>0</v>
      </c>
      <c r="S974" s="73">
        <f t="shared" si="62"/>
        <v>0</v>
      </c>
      <c r="T974" s="73">
        <f t="shared" si="62"/>
        <v>0</v>
      </c>
      <c r="U974" s="167" t="s">
        <v>7481</v>
      </c>
      <c r="W974" s="21"/>
      <c r="X974" s="21"/>
      <c r="Y974" s="21"/>
    </row>
    <row r="975" spans="1:26" x14ac:dyDescent="0.25">
      <c r="A975" s="175" t="s">
        <v>2146</v>
      </c>
      <c r="B975" s="184" t="s">
        <v>8359</v>
      </c>
      <c r="C975" s="185" t="s">
        <v>8360</v>
      </c>
      <c r="D975" s="170">
        <v>500</v>
      </c>
      <c r="E975" s="171">
        <v>890000</v>
      </c>
      <c r="F975" s="216">
        <f t="shared" si="61"/>
        <v>1780</v>
      </c>
      <c r="G975" s="224"/>
      <c r="H975" s="218" t="s">
        <v>7462</v>
      </c>
      <c r="I975" s="120" t="s">
        <v>7380</v>
      </c>
      <c r="J975" s="120" t="s">
        <v>7480</v>
      </c>
      <c r="K975" s="73">
        <v>500</v>
      </c>
      <c r="L975" s="73">
        <v>890000</v>
      </c>
      <c r="M975" s="180">
        <f t="shared" si="63"/>
        <v>1</v>
      </c>
      <c r="O975" s="73">
        <v>500</v>
      </c>
      <c r="P975" s="73">
        <v>890000</v>
      </c>
      <c r="Q975" s="73">
        <v>0</v>
      </c>
      <c r="R975" s="73">
        <v>0</v>
      </c>
      <c r="S975" s="73">
        <f t="shared" si="62"/>
        <v>0</v>
      </c>
      <c r="T975" s="73">
        <f t="shared" si="62"/>
        <v>0</v>
      </c>
      <c r="U975" s="167" t="s">
        <v>7481</v>
      </c>
      <c r="W975" s="21"/>
      <c r="X975" s="21"/>
      <c r="Y975" s="21"/>
    </row>
    <row r="976" spans="1:26" x14ac:dyDescent="0.25">
      <c r="A976" s="175" t="s">
        <v>2146</v>
      </c>
      <c r="B976" s="184" t="s">
        <v>8361</v>
      </c>
      <c r="C976" s="185" t="s">
        <v>8362</v>
      </c>
      <c r="D976" s="170">
        <v>4365</v>
      </c>
      <c r="E976" s="171">
        <v>7638750</v>
      </c>
      <c r="F976" s="216">
        <f t="shared" si="61"/>
        <v>1750</v>
      </c>
      <c r="G976" s="224"/>
      <c r="H976" s="218" t="s">
        <v>7462</v>
      </c>
      <c r="I976" s="120" t="s">
        <v>7379</v>
      </c>
      <c r="J976" s="120"/>
      <c r="K976" s="73">
        <v>0</v>
      </c>
      <c r="L976" s="73">
        <v>0</v>
      </c>
      <c r="M976" s="180">
        <f t="shared" si="63"/>
        <v>0</v>
      </c>
      <c r="O976" s="73">
        <v>4365</v>
      </c>
      <c r="P976" s="73">
        <v>7638750</v>
      </c>
      <c r="Q976" s="73">
        <v>4365</v>
      </c>
      <c r="R976" s="73">
        <v>7638750</v>
      </c>
      <c r="S976" s="73">
        <f t="shared" si="62"/>
        <v>0</v>
      </c>
      <c r="T976" s="73">
        <f t="shared" si="62"/>
        <v>0</v>
      </c>
      <c r="U976" s="167" t="s">
        <v>7467</v>
      </c>
      <c r="W976" s="21"/>
      <c r="X976" s="21"/>
      <c r="Y976" s="21"/>
      <c r="Z976" s="21"/>
    </row>
    <row r="977" spans="1:28" x14ac:dyDescent="0.25">
      <c r="A977" s="175" t="s">
        <v>2146</v>
      </c>
      <c r="B977" s="184" t="s">
        <v>1006</v>
      </c>
      <c r="C977" s="185" t="s">
        <v>1007</v>
      </c>
      <c r="D977" s="170">
        <v>5800</v>
      </c>
      <c r="E977" s="171">
        <v>10150000</v>
      </c>
      <c r="F977" s="216">
        <f t="shared" si="61"/>
        <v>1750</v>
      </c>
      <c r="G977" s="224"/>
      <c r="H977" s="218" t="s">
        <v>7462</v>
      </c>
      <c r="I977" s="120" t="s">
        <v>7380</v>
      </c>
      <c r="J977" s="120" t="s">
        <v>7480</v>
      </c>
      <c r="K977" s="73">
        <v>5800</v>
      </c>
      <c r="L977" s="73">
        <v>10150000</v>
      </c>
      <c r="M977" s="180">
        <f t="shared" si="63"/>
        <v>1</v>
      </c>
      <c r="O977" s="73">
        <v>5800</v>
      </c>
      <c r="P977" s="73">
        <v>10150000</v>
      </c>
      <c r="Q977" s="73">
        <v>0</v>
      </c>
      <c r="R977" s="73">
        <v>0</v>
      </c>
      <c r="S977" s="73">
        <f t="shared" si="62"/>
        <v>0</v>
      </c>
      <c r="T977" s="73">
        <f t="shared" si="62"/>
        <v>0</v>
      </c>
      <c r="U977" s="167" t="s">
        <v>7481</v>
      </c>
      <c r="W977" s="21"/>
      <c r="X977" s="21"/>
      <c r="Y977" s="21"/>
    </row>
    <row r="978" spans="1:28" x14ac:dyDescent="0.25">
      <c r="A978" s="175" t="s">
        <v>2146</v>
      </c>
      <c r="B978" s="184" t="s">
        <v>8363</v>
      </c>
      <c r="C978" s="185" t="s">
        <v>8364</v>
      </c>
      <c r="D978" s="170">
        <v>3400</v>
      </c>
      <c r="E978" s="171">
        <v>5895445</v>
      </c>
      <c r="F978" s="216">
        <f t="shared" si="61"/>
        <v>1733.9544117647058</v>
      </c>
      <c r="G978" s="224"/>
      <c r="H978" s="218" t="s">
        <v>7462</v>
      </c>
      <c r="I978" s="120" t="s">
        <v>7379</v>
      </c>
      <c r="J978" s="120"/>
      <c r="K978" s="73">
        <v>0</v>
      </c>
      <c r="L978" s="73">
        <v>0</v>
      </c>
      <c r="M978" s="180">
        <f t="shared" si="63"/>
        <v>0</v>
      </c>
      <c r="O978" s="73">
        <v>3400</v>
      </c>
      <c r="P978" s="73">
        <v>5895445</v>
      </c>
      <c r="Q978" s="73">
        <v>3400</v>
      </c>
      <c r="R978" s="73">
        <v>5895445</v>
      </c>
      <c r="S978" s="73">
        <f t="shared" si="62"/>
        <v>0</v>
      </c>
      <c r="T978" s="73">
        <f t="shared" si="62"/>
        <v>0</v>
      </c>
      <c r="U978" s="167" t="s">
        <v>7467</v>
      </c>
      <c r="W978" s="21"/>
      <c r="X978" s="21"/>
      <c r="Y978" s="21"/>
      <c r="Z978" s="21"/>
    </row>
    <row r="979" spans="1:28" x14ac:dyDescent="0.25">
      <c r="A979" s="175" t="s">
        <v>2146</v>
      </c>
      <c r="B979" s="184" t="s">
        <v>204</v>
      </c>
      <c r="C979" s="185" t="s">
        <v>205</v>
      </c>
      <c r="D979" s="170">
        <v>300</v>
      </c>
      <c r="E979" s="171">
        <v>518100</v>
      </c>
      <c r="F979" s="216">
        <f t="shared" si="61"/>
        <v>1727</v>
      </c>
      <c r="G979" s="224"/>
      <c r="H979" s="218" t="s">
        <v>7462</v>
      </c>
      <c r="I979" s="120" t="s">
        <v>7380</v>
      </c>
      <c r="J979" s="120" t="s">
        <v>7480</v>
      </c>
      <c r="K979" s="73">
        <v>300</v>
      </c>
      <c r="L979" s="73">
        <v>518100</v>
      </c>
      <c r="M979" s="180">
        <f t="shared" si="63"/>
        <v>1</v>
      </c>
      <c r="O979" s="73">
        <v>300</v>
      </c>
      <c r="P979" s="73">
        <v>518100</v>
      </c>
      <c r="Q979" s="73">
        <v>0</v>
      </c>
      <c r="R979" s="73">
        <v>0</v>
      </c>
      <c r="S979" s="73">
        <f t="shared" si="62"/>
        <v>0</v>
      </c>
      <c r="T979" s="73">
        <f t="shared" si="62"/>
        <v>0</v>
      </c>
      <c r="U979" s="167" t="s">
        <v>7481</v>
      </c>
      <c r="W979" s="21"/>
      <c r="X979" s="21"/>
      <c r="Y979" s="21"/>
    </row>
    <row r="980" spans="1:28" x14ac:dyDescent="0.25">
      <c r="A980" s="175" t="s">
        <v>2146</v>
      </c>
      <c r="B980" s="184" t="s">
        <v>8365</v>
      </c>
      <c r="C980" s="185" t="s">
        <v>8366</v>
      </c>
      <c r="D980" s="170">
        <v>440</v>
      </c>
      <c r="E980" s="171">
        <v>737000</v>
      </c>
      <c r="F980" s="216">
        <f t="shared" si="61"/>
        <v>1675</v>
      </c>
      <c r="G980" s="224"/>
      <c r="H980" s="218" t="s">
        <v>7462</v>
      </c>
      <c r="I980" s="120" t="s">
        <v>7380</v>
      </c>
      <c r="J980" s="120" t="s">
        <v>7480</v>
      </c>
      <c r="K980" s="73">
        <v>440</v>
      </c>
      <c r="L980" s="73">
        <v>737000</v>
      </c>
      <c r="M980" s="180">
        <f t="shared" si="63"/>
        <v>1</v>
      </c>
      <c r="O980" s="73">
        <v>440</v>
      </c>
      <c r="P980" s="73">
        <v>737000</v>
      </c>
      <c r="Q980" s="73">
        <v>0</v>
      </c>
      <c r="R980" s="73">
        <v>0</v>
      </c>
      <c r="S980" s="73">
        <f t="shared" si="62"/>
        <v>0</v>
      </c>
      <c r="T980" s="73">
        <f t="shared" si="62"/>
        <v>0</v>
      </c>
      <c r="U980" s="167" t="s">
        <v>7481</v>
      </c>
      <c r="W980" s="21"/>
      <c r="X980" s="21"/>
      <c r="Y980" s="21"/>
    </row>
    <row r="981" spans="1:28" x14ac:dyDescent="0.25">
      <c r="A981" s="175" t="s">
        <v>2146</v>
      </c>
      <c r="B981" s="184" t="s">
        <v>494</v>
      </c>
      <c r="C981" s="185" t="s">
        <v>495</v>
      </c>
      <c r="D981" s="170">
        <v>2137</v>
      </c>
      <c r="E981" s="171">
        <v>3526050</v>
      </c>
      <c r="F981" s="216">
        <f t="shared" si="61"/>
        <v>1650</v>
      </c>
      <c r="G981" s="224"/>
      <c r="H981" s="218" t="s">
        <v>7462</v>
      </c>
      <c r="I981" s="179" t="s">
        <v>7381</v>
      </c>
      <c r="J981" s="120" t="s">
        <v>7480</v>
      </c>
      <c r="K981" s="178">
        <v>2137</v>
      </c>
      <c r="L981" s="178">
        <v>3526050</v>
      </c>
      <c r="M981" s="180">
        <f t="shared" si="63"/>
        <v>1</v>
      </c>
      <c r="O981" s="73">
        <v>2137</v>
      </c>
      <c r="P981" s="73">
        <v>3526050</v>
      </c>
      <c r="Q981" s="73">
        <v>0</v>
      </c>
      <c r="R981" s="73">
        <v>0</v>
      </c>
      <c r="S981" s="73">
        <f t="shared" si="62"/>
        <v>0</v>
      </c>
      <c r="T981" s="73">
        <f t="shared" si="62"/>
        <v>0</v>
      </c>
      <c r="U981" s="167" t="s">
        <v>7481</v>
      </c>
      <c r="W981" s="21"/>
      <c r="X981" s="21"/>
      <c r="Y981" s="21"/>
    </row>
    <row r="982" spans="1:28" s="183" customFormat="1" x14ac:dyDescent="0.25">
      <c r="A982" s="175" t="s">
        <v>2146</v>
      </c>
      <c r="B982" s="184" t="s">
        <v>106</v>
      </c>
      <c r="C982" s="185" t="s">
        <v>107</v>
      </c>
      <c r="D982" s="170">
        <v>57105</v>
      </c>
      <c r="E982" s="171">
        <v>94223250</v>
      </c>
      <c r="F982" s="216">
        <f t="shared" si="61"/>
        <v>1650</v>
      </c>
      <c r="G982" s="224"/>
      <c r="H982" s="218" t="s">
        <v>7462</v>
      </c>
      <c r="I982" s="179" t="s">
        <v>7381</v>
      </c>
      <c r="J982" s="120" t="s">
        <v>7480</v>
      </c>
      <c r="K982" s="73">
        <v>57105</v>
      </c>
      <c r="L982" s="73">
        <v>94223250</v>
      </c>
      <c r="M982" s="180">
        <f t="shared" si="63"/>
        <v>1</v>
      </c>
      <c r="N982" s="123"/>
      <c r="O982" s="73">
        <v>57105</v>
      </c>
      <c r="P982" s="73">
        <v>94223250</v>
      </c>
      <c r="Q982" s="73">
        <v>0</v>
      </c>
      <c r="R982" s="73">
        <v>0</v>
      </c>
      <c r="S982" s="73">
        <f t="shared" si="62"/>
        <v>0</v>
      </c>
      <c r="T982" s="73">
        <f t="shared" si="62"/>
        <v>0</v>
      </c>
      <c r="U982" s="167" t="s">
        <v>7481</v>
      </c>
      <c r="V982"/>
      <c r="W982" s="21"/>
      <c r="X982" s="21"/>
      <c r="Y982" s="21"/>
      <c r="Z982"/>
      <c r="AA982"/>
      <c r="AB982"/>
    </row>
    <row r="983" spans="1:28" x14ac:dyDescent="0.25">
      <c r="A983" s="175" t="s">
        <v>2146</v>
      </c>
      <c r="B983" s="184" t="s">
        <v>8367</v>
      </c>
      <c r="C983" s="185" t="s">
        <v>8368</v>
      </c>
      <c r="D983" s="170">
        <v>3605</v>
      </c>
      <c r="E983" s="171">
        <v>5941079</v>
      </c>
      <c r="F983" s="216">
        <f t="shared" si="61"/>
        <v>1648.0108183079058</v>
      </c>
      <c r="G983" s="224"/>
      <c r="H983" s="218" t="s">
        <v>7462</v>
      </c>
      <c r="I983" s="120" t="s">
        <v>7379</v>
      </c>
      <c r="J983" s="120"/>
      <c r="K983" s="73">
        <v>0</v>
      </c>
      <c r="L983" s="73">
        <v>0</v>
      </c>
      <c r="M983" s="180">
        <f t="shared" si="63"/>
        <v>0</v>
      </c>
      <c r="O983" s="73">
        <v>3605</v>
      </c>
      <c r="P983" s="73">
        <v>5941079</v>
      </c>
      <c r="Q983" s="73">
        <v>3605</v>
      </c>
      <c r="R983" s="73">
        <v>5941079</v>
      </c>
      <c r="S983" s="73">
        <f t="shared" si="62"/>
        <v>0</v>
      </c>
      <c r="T983" s="73">
        <f t="shared" si="62"/>
        <v>0</v>
      </c>
      <c r="U983" s="167" t="s">
        <v>7467</v>
      </c>
      <c r="W983" s="21"/>
      <c r="X983" s="21"/>
      <c r="Y983" s="21"/>
      <c r="Z983" s="21"/>
    </row>
    <row r="984" spans="1:28" x14ac:dyDescent="0.25">
      <c r="A984" s="175" t="s">
        <v>2146</v>
      </c>
      <c r="B984" s="184" t="s">
        <v>8369</v>
      </c>
      <c r="C984" s="185" t="s">
        <v>8370</v>
      </c>
      <c r="D984" s="194">
        <v>3730</v>
      </c>
      <c r="E984" s="171">
        <v>6130200</v>
      </c>
      <c r="F984" s="216">
        <f t="shared" si="61"/>
        <v>1643.4852546916891</v>
      </c>
      <c r="G984" s="224"/>
      <c r="H984" s="218" t="s">
        <v>7462</v>
      </c>
      <c r="I984" s="120" t="s">
        <v>7379</v>
      </c>
      <c r="J984" s="195"/>
      <c r="K984" s="196"/>
      <c r="L984" s="196"/>
      <c r="M984" s="180">
        <f t="shared" si="63"/>
        <v>0</v>
      </c>
      <c r="O984" s="73">
        <v>3730</v>
      </c>
      <c r="P984" s="73">
        <v>6130200</v>
      </c>
      <c r="Q984" s="73">
        <v>3730</v>
      </c>
      <c r="R984" s="73">
        <v>6130200</v>
      </c>
      <c r="S984" s="73">
        <f t="shared" si="62"/>
        <v>0</v>
      </c>
      <c r="T984" s="73">
        <f t="shared" si="62"/>
        <v>0</v>
      </c>
      <c r="U984" s="167" t="s">
        <v>7467</v>
      </c>
      <c r="W984" s="21"/>
      <c r="X984" s="21"/>
      <c r="Y984" s="21"/>
      <c r="Z984" s="21"/>
    </row>
    <row r="985" spans="1:28" x14ac:dyDescent="0.25">
      <c r="A985" s="175" t="s">
        <v>2146</v>
      </c>
      <c r="B985" s="184" t="s">
        <v>8371</v>
      </c>
      <c r="C985" s="185" t="s">
        <v>8372</v>
      </c>
      <c r="D985" s="185">
        <v>2050</v>
      </c>
      <c r="E985" s="171">
        <v>3300507</v>
      </c>
      <c r="F985" s="216">
        <f t="shared" si="61"/>
        <v>1610.0034146341463</v>
      </c>
      <c r="G985" s="224"/>
      <c r="H985" s="218" t="s">
        <v>7462</v>
      </c>
      <c r="I985" s="120" t="s">
        <v>7379</v>
      </c>
      <c r="J985" s="120"/>
      <c r="K985" s="178">
        <v>0</v>
      </c>
      <c r="L985" s="178">
        <v>0</v>
      </c>
      <c r="M985" s="197">
        <f t="shared" si="63"/>
        <v>0</v>
      </c>
      <c r="O985" s="73">
        <v>2050</v>
      </c>
      <c r="P985" s="73">
        <v>3300507</v>
      </c>
      <c r="Q985" s="73">
        <v>2050</v>
      </c>
      <c r="R985" s="73">
        <v>3300507</v>
      </c>
      <c r="S985" s="73">
        <f t="shared" si="62"/>
        <v>0</v>
      </c>
      <c r="T985" s="73">
        <f t="shared" si="62"/>
        <v>0</v>
      </c>
      <c r="U985" s="167" t="s">
        <v>7467</v>
      </c>
      <c r="W985" s="21"/>
      <c r="X985" s="21"/>
      <c r="Y985" s="21"/>
    </row>
    <row r="986" spans="1:28" x14ac:dyDescent="0.25">
      <c r="A986" s="175" t="s">
        <v>2146</v>
      </c>
      <c r="B986" s="184" t="s">
        <v>700</v>
      </c>
      <c r="C986" s="185" t="s">
        <v>701</v>
      </c>
      <c r="D986" s="170">
        <v>659</v>
      </c>
      <c r="E986" s="171">
        <v>1060990</v>
      </c>
      <c r="F986" s="216">
        <f t="shared" si="61"/>
        <v>1610</v>
      </c>
      <c r="G986" s="224"/>
      <c r="H986" s="218" t="s">
        <v>7462</v>
      </c>
      <c r="I986" s="120" t="s">
        <v>7380</v>
      </c>
      <c r="J986" s="120" t="s">
        <v>7480</v>
      </c>
      <c r="K986" s="73">
        <v>659</v>
      </c>
      <c r="L986" s="73">
        <v>1060990</v>
      </c>
      <c r="M986" s="180">
        <f t="shared" si="63"/>
        <v>1</v>
      </c>
      <c r="O986" s="73">
        <v>659</v>
      </c>
      <c r="P986" s="73">
        <v>1060990</v>
      </c>
      <c r="Q986" s="73">
        <v>0</v>
      </c>
      <c r="R986" s="73">
        <v>0</v>
      </c>
      <c r="S986" s="73">
        <f t="shared" si="62"/>
        <v>0</v>
      </c>
      <c r="T986" s="73">
        <f t="shared" si="62"/>
        <v>0</v>
      </c>
      <c r="U986" s="167" t="s">
        <v>7481</v>
      </c>
      <c r="W986" s="21"/>
      <c r="X986" s="21"/>
      <c r="Y986" s="21"/>
    </row>
    <row r="987" spans="1:28" x14ac:dyDescent="0.25">
      <c r="A987" s="175" t="s">
        <v>2146</v>
      </c>
      <c r="B987" s="184" t="s">
        <v>8373</v>
      </c>
      <c r="C987" s="185" t="s">
        <v>8374</v>
      </c>
      <c r="D987" s="170">
        <v>1712</v>
      </c>
      <c r="E987" s="171">
        <v>2749472</v>
      </c>
      <c r="F987" s="216">
        <f t="shared" si="61"/>
        <v>1606</v>
      </c>
      <c r="G987" s="224"/>
      <c r="H987" s="218" t="s">
        <v>7462</v>
      </c>
      <c r="I987" s="120" t="s">
        <v>7379</v>
      </c>
      <c r="J987" s="120"/>
      <c r="K987" s="73">
        <v>0</v>
      </c>
      <c r="L987" s="73">
        <v>0</v>
      </c>
      <c r="M987" s="180">
        <f t="shared" si="63"/>
        <v>0</v>
      </c>
      <c r="O987" s="73">
        <v>1712</v>
      </c>
      <c r="P987" s="73">
        <v>2749472</v>
      </c>
      <c r="Q987" s="73">
        <v>1712</v>
      </c>
      <c r="R987" s="73">
        <v>2749472</v>
      </c>
      <c r="S987" s="73">
        <f t="shared" si="62"/>
        <v>0</v>
      </c>
      <c r="T987" s="73">
        <f t="shared" si="62"/>
        <v>0</v>
      </c>
      <c r="U987" s="167" t="s">
        <v>7467</v>
      </c>
      <c r="W987" s="21"/>
      <c r="X987" s="21"/>
      <c r="Y987" s="21"/>
    </row>
    <row r="988" spans="1:28" x14ac:dyDescent="0.25">
      <c r="A988" s="175" t="s">
        <v>2146</v>
      </c>
      <c r="B988" s="184" t="s">
        <v>8375</v>
      </c>
      <c r="C988" s="185" t="s">
        <v>8376</v>
      </c>
      <c r="D988" s="194">
        <v>94</v>
      </c>
      <c r="E988" s="171">
        <v>145929</v>
      </c>
      <c r="F988" s="216">
        <f t="shared" si="61"/>
        <v>1552.436170212766</v>
      </c>
      <c r="G988" s="224"/>
      <c r="H988" s="218" t="s">
        <v>7462</v>
      </c>
      <c r="I988" s="120" t="s">
        <v>7379</v>
      </c>
      <c r="J988" s="195"/>
      <c r="K988" s="196"/>
      <c r="L988" s="196"/>
      <c r="M988" s="180">
        <f t="shared" si="63"/>
        <v>0</v>
      </c>
      <c r="O988" s="73">
        <v>94</v>
      </c>
      <c r="P988" s="73">
        <v>145929</v>
      </c>
      <c r="Q988" s="73">
        <v>94</v>
      </c>
      <c r="R988" s="73">
        <v>145929</v>
      </c>
      <c r="S988" s="73">
        <f t="shared" si="62"/>
        <v>0</v>
      </c>
      <c r="T988" s="73">
        <f t="shared" si="62"/>
        <v>0</v>
      </c>
      <c r="U988" s="167" t="s">
        <v>7467</v>
      </c>
      <c r="W988" s="21"/>
      <c r="X988" s="21"/>
      <c r="Y988" s="21"/>
      <c r="Z988" s="21"/>
    </row>
    <row r="989" spans="1:28" x14ac:dyDescent="0.25">
      <c r="A989" s="175" t="s">
        <v>2146</v>
      </c>
      <c r="B989" s="184" t="s">
        <v>8377</v>
      </c>
      <c r="C989" s="185" t="s">
        <v>8378</v>
      </c>
      <c r="D989" s="170">
        <v>291480</v>
      </c>
      <c r="E989" s="171">
        <v>446448923</v>
      </c>
      <c r="F989" s="216">
        <f t="shared" si="61"/>
        <v>1531.6622855770549</v>
      </c>
      <c r="G989" s="224"/>
      <c r="H989" s="218" t="s">
        <v>7462</v>
      </c>
      <c r="I989" s="120" t="s">
        <v>7379</v>
      </c>
      <c r="J989" s="120"/>
      <c r="K989" s="73">
        <v>0</v>
      </c>
      <c r="L989" s="73">
        <v>0</v>
      </c>
      <c r="M989" s="180">
        <f t="shared" si="63"/>
        <v>0</v>
      </c>
      <c r="O989" s="73">
        <v>291480</v>
      </c>
      <c r="P989" s="73">
        <v>446448923</v>
      </c>
      <c r="Q989" s="73">
        <v>291480</v>
      </c>
      <c r="R989" s="73">
        <v>446448923</v>
      </c>
      <c r="S989" s="73">
        <f t="shared" si="62"/>
        <v>0</v>
      </c>
      <c r="T989" s="73">
        <f t="shared" si="62"/>
        <v>0</v>
      </c>
      <c r="U989" s="167" t="s">
        <v>7467</v>
      </c>
      <c r="W989" s="21"/>
      <c r="X989" s="21"/>
      <c r="Y989" s="21"/>
    </row>
    <row r="990" spans="1:28" x14ac:dyDescent="0.25">
      <c r="A990" s="175" t="s">
        <v>2146</v>
      </c>
      <c r="B990" s="184" t="s">
        <v>8379</v>
      </c>
      <c r="C990" s="185" t="s">
        <v>8380</v>
      </c>
      <c r="D990" s="170">
        <v>313851</v>
      </c>
      <c r="E990" s="171">
        <v>480369151</v>
      </c>
      <c r="F990" s="216">
        <f t="shared" si="61"/>
        <v>1530.564347413263</v>
      </c>
      <c r="G990" s="224"/>
      <c r="H990" s="218" t="s">
        <v>7462</v>
      </c>
      <c r="I990" s="120" t="s">
        <v>7379</v>
      </c>
      <c r="J990" s="120"/>
      <c r="K990" s="73">
        <v>0</v>
      </c>
      <c r="L990" s="73">
        <v>0</v>
      </c>
      <c r="M990" s="180">
        <f t="shared" si="63"/>
        <v>0</v>
      </c>
      <c r="O990" s="73">
        <v>313851</v>
      </c>
      <c r="P990" s="73">
        <v>480369151</v>
      </c>
      <c r="Q990" s="73">
        <v>313851</v>
      </c>
      <c r="R990" s="73">
        <v>480369151</v>
      </c>
      <c r="S990" s="73">
        <f t="shared" si="62"/>
        <v>0</v>
      </c>
      <c r="T990" s="73">
        <f t="shared" si="62"/>
        <v>0</v>
      </c>
      <c r="U990" s="167" t="s">
        <v>7467</v>
      </c>
      <c r="W990" s="21"/>
      <c r="X990" s="21"/>
      <c r="Y990" s="21"/>
    </row>
    <row r="991" spans="1:28" x14ac:dyDescent="0.25">
      <c r="A991" s="175" t="s">
        <v>2146</v>
      </c>
      <c r="B991" s="184" t="s">
        <v>8381</v>
      </c>
      <c r="C991" s="185" t="s">
        <v>8382</v>
      </c>
      <c r="D991" s="194">
        <v>6332</v>
      </c>
      <c r="E991" s="171">
        <v>9453569</v>
      </c>
      <c r="F991" s="216">
        <f t="shared" si="61"/>
        <v>1492.9831017056222</v>
      </c>
      <c r="G991" s="224"/>
      <c r="H991" s="218" t="s">
        <v>7462</v>
      </c>
      <c r="I991" s="120" t="s">
        <v>7379</v>
      </c>
      <c r="J991" s="195"/>
      <c r="K991" s="196"/>
      <c r="L991" s="196"/>
      <c r="M991" s="180">
        <f t="shared" si="63"/>
        <v>0</v>
      </c>
      <c r="O991" s="73">
        <v>6332</v>
      </c>
      <c r="P991" s="73">
        <v>9453569</v>
      </c>
      <c r="Q991" s="73">
        <v>6332</v>
      </c>
      <c r="R991" s="73">
        <v>9453569</v>
      </c>
      <c r="S991" s="73">
        <f t="shared" si="62"/>
        <v>0</v>
      </c>
      <c r="T991" s="73">
        <f t="shared" si="62"/>
        <v>0</v>
      </c>
      <c r="U991" s="167" t="s">
        <v>7467</v>
      </c>
      <c r="W991" s="21"/>
      <c r="X991" s="21"/>
      <c r="Y991" s="21"/>
      <c r="Z991" s="21"/>
    </row>
    <row r="992" spans="1:28" x14ac:dyDescent="0.25">
      <c r="A992" s="175" t="s">
        <v>2146</v>
      </c>
      <c r="B992" s="184" t="s">
        <v>1580</v>
      </c>
      <c r="C992" s="185" t="s">
        <v>1581</v>
      </c>
      <c r="D992" s="170">
        <v>120</v>
      </c>
      <c r="E992" s="171">
        <v>177960</v>
      </c>
      <c r="F992" s="216">
        <f t="shared" si="61"/>
        <v>1483</v>
      </c>
      <c r="G992" s="224"/>
      <c r="H992" s="218" t="s">
        <v>7462</v>
      </c>
      <c r="I992" s="120" t="s">
        <v>7380</v>
      </c>
      <c r="J992" s="120" t="s">
        <v>7480</v>
      </c>
      <c r="K992" s="73">
        <v>120</v>
      </c>
      <c r="L992" s="73">
        <v>177960</v>
      </c>
      <c r="M992" s="180">
        <f t="shared" si="63"/>
        <v>1</v>
      </c>
      <c r="O992" s="73">
        <v>120</v>
      </c>
      <c r="P992" s="73">
        <v>177960</v>
      </c>
      <c r="Q992" s="73">
        <v>0</v>
      </c>
      <c r="R992" s="73">
        <v>0</v>
      </c>
      <c r="S992" s="73">
        <f t="shared" si="62"/>
        <v>0</v>
      </c>
      <c r="T992" s="73">
        <f t="shared" si="62"/>
        <v>0</v>
      </c>
      <c r="U992" s="167" t="s">
        <v>7481</v>
      </c>
      <c r="W992" s="21"/>
      <c r="X992" s="21"/>
      <c r="Y992" s="21"/>
    </row>
    <row r="993" spans="1:26" x14ac:dyDescent="0.25">
      <c r="A993" s="175" t="s">
        <v>2146</v>
      </c>
      <c r="B993" s="184" t="s">
        <v>470</v>
      </c>
      <c r="C993" s="185" t="s">
        <v>471</v>
      </c>
      <c r="D993" s="170">
        <v>2519</v>
      </c>
      <c r="E993" s="171">
        <v>3733091</v>
      </c>
      <c r="F993" s="216">
        <f t="shared" si="61"/>
        <v>1481.9734021437077</v>
      </c>
      <c r="G993" s="224"/>
      <c r="H993" s="218" t="s">
        <v>7538</v>
      </c>
      <c r="I993" s="120" t="s">
        <v>7390</v>
      </c>
      <c r="J993" s="120" t="s">
        <v>7480</v>
      </c>
      <c r="K993" s="73">
        <f>+D993</f>
        <v>2519</v>
      </c>
      <c r="L993" s="73">
        <f>+E993</f>
        <v>3733091</v>
      </c>
      <c r="M993" s="180">
        <f t="shared" si="63"/>
        <v>1</v>
      </c>
      <c r="O993" s="73">
        <v>2519</v>
      </c>
      <c r="P993" s="73">
        <v>3733091</v>
      </c>
      <c r="Q993" s="73">
        <v>0</v>
      </c>
      <c r="R993" s="73">
        <v>0</v>
      </c>
      <c r="S993" s="73">
        <f t="shared" si="62"/>
        <v>0</v>
      </c>
      <c r="T993" s="73">
        <f t="shared" si="62"/>
        <v>0</v>
      </c>
      <c r="U993" s="167" t="s">
        <v>7481</v>
      </c>
      <c r="W993" s="21"/>
      <c r="X993" s="21"/>
      <c r="Y993" s="21"/>
    </row>
    <row r="994" spans="1:26" x14ac:dyDescent="0.25">
      <c r="A994" s="175" t="s">
        <v>2146</v>
      </c>
      <c r="B994" s="184" t="s">
        <v>8383</v>
      </c>
      <c r="C994" s="185" t="s">
        <v>8384</v>
      </c>
      <c r="D994" s="170">
        <v>1520</v>
      </c>
      <c r="E994" s="171">
        <v>2217680</v>
      </c>
      <c r="F994" s="216">
        <f t="shared" si="61"/>
        <v>1459</v>
      </c>
      <c r="G994" s="224"/>
      <c r="H994" s="218" t="s">
        <v>7462</v>
      </c>
      <c r="I994" s="120" t="s">
        <v>7379</v>
      </c>
      <c r="J994" s="120"/>
      <c r="K994" s="73">
        <v>0</v>
      </c>
      <c r="L994" s="73">
        <v>0</v>
      </c>
      <c r="M994" s="180">
        <f t="shared" si="63"/>
        <v>0</v>
      </c>
      <c r="O994" s="73">
        <v>1520</v>
      </c>
      <c r="P994" s="73">
        <v>2217680</v>
      </c>
      <c r="Q994" s="73">
        <v>1520</v>
      </c>
      <c r="R994" s="73">
        <v>2217680</v>
      </c>
      <c r="S994" s="73">
        <f t="shared" si="62"/>
        <v>0</v>
      </c>
      <c r="T994" s="73">
        <f t="shared" si="62"/>
        <v>0</v>
      </c>
      <c r="U994" s="167" t="s">
        <v>7467</v>
      </c>
      <c r="W994" s="21"/>
      <c r="X994" s="21"/>
      <c r="Y994" s="21"/>
    </row>
    <row r="995" spans="1:26" x14ac:dyDescent="0.25">
      <c r="A995" s="175" t="s">
        <v>2146</v>
      </c>
      <c r="B995" s="184" t="s">
        <v>8385</v>
      </c>
      <c r="C995" s="185" t="s">
        <v>8386</v>
      </c>
      <c r="D995" s="170">
        <v>2100</v>
      </c>
      <c r="E995" s="171">
        <v>3024000</v>
      </c>
      <c r="F995" s="216">
        <f t="shared" si="61"/>
        <v>1440</v>
      </c>
      <c r="G995" s="224"/>
      <c r="H995" s="218" t="s">
        <v>7462</v>
      </c>
      <c r="I995" s="174" t="s">
        <v>7470</v>
      </c>
      <c r="J995" s="120" t="s">
        <v>7471</v>
      </c>
      <c r="K995" s="73">
        <v>0</v>
      </c>
      <c r="L995" s="73">
        <v>0</v>
      </c>
      <c r="M995" s="180">
        <f t="shared" si="63"/>
        <v>0</v>
      </c>
      <c r="O995" s="73">
        <v>2100</v>
      </c>
      <c r="P995" s="73">
        <v>3024000</v>
      </c>
      <c r="Q995" s="73">
        <v>2100</v>
      </c>
      <c r="R995" s="73">
        <v>3024000</v>
      </c>
      <c r="S995" s="73">
        <f t="shared" si="62"/>
        <v>0</v>
      </c>
      <c r="T995" s="73">
        <f t="shared" si="62"/>
        <v>0</v>
      </c>
      <c r="U995" s="167" t="s">
        <v>7467</v>
      </c>
      <c r="W995" s="21"/>
      <c r="X995" s="21"/>
      <c r="Y995" s="21"/>
    </row>
    <row r="996" spans="1:26" x14ac:dyDescent="0.25">
      <c r="A996" s="175" t="s">
        <v>2146</v>
      </c>
      <c r="B996" s="184" t="s">
        <v>8387</v>
      </c>
      <c r="C996" s="185" t="s">
        <v>8388</v>
      </c>
      <c r="D996" s="170">
        <v>300</v>
      </c>
      <c r="E996" s="171">
        <v>431100</v>
      </c>
      <c r="F996" s="216">
        <f t="shared" si="61"/>
        <v>1437</v>
      </c>
      <c r="G996" s="224"/>
      <c r="H996" s="218" t="s">
        <v>7462</v>
      </c>
      <c r="I996" s="120" t="s">
        <v>7389</v>
      </c>
      <c r="J996" s="120"/>
      <c r="K996" s="73"/>
      <c r="L996" s="73"/>
      <c r="M996" s="180">
        <f t="shared" si="63"/>
        <v>0</v>
      </c>
      <c r="O996" s="73">
        <v>300</v>
      </c>
      <c r="P996" s="73">
        <v>431100</v>
      </c>
      <c r="Q996" s="73">
        <v>300</v>
      </c>
      <c r="R996" s="73">
        <v>431100</v>
      </c>
      <c r="S996" s="73">
        <f t="shared" si="62"/>
        <v>0</v>
      </c>
      <c r="T996" s="73">
        <f t="shared" si="62"/>
        <v>0</v>
      </c>
      <c r="U996" s="167" t="s">
        <v>7467</v>
      </c>
      <c r="W996" s="21"/>
      <c r="X996" s="21"/>
      <c r="Y996" s="21"/>
      <c r="Z996" s="21"/>
    </row>
    <row r="997" spans="1:26" x14ac:dyDescent="0.25">
      <c r="A997" s="175" t="s">
        <v>2146</v>
      </c>
      <c r="B997" s="184" t="s">
        <v>8389</v>
      </c>
      <c r="C997" s="185" t="s">
        <v>8390</v>
      </c>
      <c r="D997" s="170">
        <v>14177</v>
      </c>
      <c r="E997" s="171">
        <v>20301464</v>
      </c>
      <c r="F997" s="216">
        <f t="shared" si="61"/>
        <v>1432</v>
      </c>
      <c r="G997" s="224"/>
      <c r="H997" s="218" t="s">
        <v>7538</v>
      </c>
      <c r="I997" s="120" t="s">
        <v>7379</v>
      </c>
      <c r="J997" s="120"/>
      <c r="K997" s="73">
        <v>0</v>
      </c>
      <c r="L997" s="73">
        <v>0</v>
      </c>
      <c r="M997" s="180">
        <f t="shared" si="63"/>
        <v>0</v>
      </c>
      <c r="O997" s="73">
        <v>14177</v>
      </c>
      <c r="P997" s="73">
        <v>20301464</v>
      </c>
      <c r="Q997" s="73">
        <v>14177</v>
      </c>
      <c r="R997" s="73">
        <v>20301464</v>
      </c>
      <c r="S997" s="73">
        <f t="shared" si="62"/>
        <v>0</v>
      </c>
      <c r="T997" s="73">
        <f t="shared" si="62"/>
        <v>0</v>
      </c>
      <c r="U997" s="167" t="s">
        <v>7467</v>
      </c>
      <c r="W997" s="21"/>
      <c r="X997" s="21"/>
      <c r="Y997" s="21"/>
    </row>
    <row r="998" spans="1:26" x14ac:dyDescent="0.25">
      <c r="A998" s="175" t="s">
        <v>2146</v>
      </c>
      <c r="B998" s="184" t="s">
        <v>1590</v>
      </c>
      <c r="C998" s="185" t="s">
        <v>1591</v>
      </c>
      <c r="D998" s="170">
        <v>7607</v>
      </c>
      <c r="E998" s="171">
        <v>10737979</v>
      </c>
      <c r="F998" s="216">
        <f t="shared" si="61"/>
        <v>1411.5918233206257</v>
      </c>
      <c r="G998" s="224"/>
      <c r="H998" s="218" t="s">
        <v>7462</v>
      </c>
      <c r="I998" s="174" t="s">
        <v>7470</v>
      </c>
      <c r="J998" s="120" t="s">
        <v>7471</v>
      </c>
      <c r="K998" s="73">
        <v>0</v>
      </c>
      <c r="L998" s="73">
        <v>0</v>
      </c>
      <c r="M998" s="180">
        <f t="shared" si="63"/>
        <v>0</v>
      </c>
      <c r="O998" s="73">
        <v>7607</v>
      </c>
      <c r="P998" s="73">
        <v>10737979</v>
      </c>
      <c r="Q998" s="73">
        <v>0</v>
      </c>
      <c r="R998" s="73">
        <v>0</v>
      </c>
      <c r="S998" s="73">
        <f t="shared" si="62"/>
        <v>7607</v>
      </c>
      <c r="T998" s="73">
        <f t="shared" si="62"/>
        <v>10737979</v>
      </c>
      <c r="U998" s="167" t="s">
        <v>7958</v>
      </c>
      <c r="W998" s="21"/>
      <c r="X998" s="21"/>
      <c r="Y998" s="21"/>
      <c r="Z998" s="21">
        <f>+S998-V998</f>
        <v>7607</v>
      </c>
    </row>
    <row r="999" spans="1:26" x14ac:dyDescent="0.25">
      <c r="A999" s="175" t="s">
        <v>2146</v>
      </c>
      <c r="B999" s="184" t="s">
        <v>1284</v>
      </c>
      <c r="C999" s="185" t="s">
        <v>1285</v>
      </c>
      <c r="D999" s="170">
        <v>131</v>
      </c>
      <c r="E999" s="171">
        <v>182616</v>
      </c>
      <c r="F999" s="216">
        <f t="shared" si="61"/>
        <v>1394.0152671755725</v>
      </c>
      <c r="G999" s="224"/>
      <c r="H999" s="218" t="s">
        <v>7462</v>
      </c>
      <c r="I999" s="120" t="s">
        <v>7380</v>
      </c>
      <c r="J999" s="120"/>
      <c r="K999" s="73">
        <v>131</v>
      </c>
      <c r="L999" s="73">
        <v>182616</v>
      </c>
      <c r="M999" s="180">
        <f t="shared" si="63"/>
        <v>1</v>
      </c>
      <c r="O999" s="73">
        <v>131</v>
      </c>
      <c r="P999" s="73">
        <v>182616</v>
      </c>
      <c r="Q999" s="73">
        <v>0</v>
      </c>
      <c r="R999" s="73">
        <v>0</v>
      </c>
      <c r="S999" s="73">
        <f t="shared" si="62"/>
        <v>0</v>
      </c>
      <c r="T999" s="73">
        <f t="shared" si="62"/>
        <v>0</v>
      </c>
      <c r="U999" s="167" t="s">
        <v>7481</v>
      </c>
      <c r="W999" s="21"/>
      <c r="X999" s="21"/>
      <c r="Y999" s="21"/>
    </row>
    <row r="1000" spans="1:26" x14ac:dyDescent="0.25">
      <c r="A1000" s="175" t="s">
        <v>2146</v>
      </c>
      <c r="B1000" s="184" t="s">
        <v>8391</v>
      </c>
      <c r="C1000" s="185" t="s">
        <v>8392</v>
      </c>
      <c r="D1000" s="170">
        <v>1980</v>
      </c>
      <c r="E1000" s="171">
        <v>2753818</v>
      </c>
      <c r="F1000" s="216">
        <f t="shared" si="61"/>
        <v>1390.8171717171717</v>
      </c>
      <c r="G1000" s="224"/>
      <c r="H1000" s="218" t="s">
        <v>7462</v>
      </c>
      <c r="I1000" s="120" t="s">
        <v>7379</v>
      </c>
      <c r="J1000" s="120"/>
      <c r="K1000" s="73">
        <v>0</v>
      </c>
      <c r="L1000" s="73">
        <v>0</v>
      </c>
      <c r="M1000" s="180">
        <f t="shared" si="63"/>
        <v>0</v>
      </c>
      <c r="O1000" s="73">
        <v>1980</v>
      </c>
      <c r="P1000" s="73">
        <v>2753818</v>
      </c>
      <c r="Q1000" s="73">
        <v>1980</v>
      </c>
      <c r="R1000" s="73">
        <v>2753818</v>
      </c>
      <c r="S1000" s="73">
        <f t="shared" si="62"/>
        <v>0</v>
      </c>
      <c r="T1000" s="73">
        <f t="shared" si="62"/>
        <v>0</v>
      </c>
      <c r="U1000" s="167" t="s">
        <v>7467</v>
      </c>
      <c r="W1000" s="21"/>
      <c r="X1000" s="21"/>
      <c r="Y1000" s="21"/>
    </row>
    <row r="1001" spans="1:26" x14ac:dyDescent="0.25">
      <c r="A1001" s="175" t="s">
        <v>2146</v>
      </c>
      <c r="B1001" s="184" t="s">
        <v>972</v>
      </c>
      <c r="C1001" s="185" t="s">
        <v>973</v>
      </c>
      <c r="D1001" s="170">
        <v>290</v>
      </c>
      <c r="E1001" s="171">
        <v>400200</v>
      </c>
      <c r="F1001" s="216">
        <f t="shared" si="61"/>
        <v>1380</v>
      </c>
      <c r="G1001" s="224"/>
      <c r="H1001" s="218" t="s">
        <v>7462</v>
      </c>
      <c r="I1001" s="120" t="s">
        <v>7380</v>
      </c>
      <c r="J1001" s="120"/>
      <c r="K1001" s="73">
        <v>290</v>
      </c>
      <c r="L1001" s="73">
        <v>400200</v>
      </c>
      <c r="M1001" s="180">
        <f t="shared" si="63"/>
        <v>1</v>
      </c>
      <c r="O1001" s="73">
        <v>290</v>
      </c>
      <c r="P1001" s="73">
        <v>400200</v>
      </c>
      <c r="Q1001" s="73">
        <v>0</v>
      </c>
      <c r="R1001" s="73">
        <v>0</v>
      </c>
      <c r="S1001" s="73">
        <f t="shared" si="62"/>
        <v>0</v>
      </c>
      <c r="T1001" s="73">
        <f t="shared" si="62"/>
        <v>0</v>
      </c>
      <c r="U1001" s="167" t="s">
        <v>7481</v>
      </c>
      <c r="W1001" s="21"/>
      <c r="X1001" s="21"/>
      <c r="Y1001" s="21"/>
    </row>
    <row r="1002" spans="1:26" x14ac:dyDescent="0.25">
      <c r="A1002" s="175" t="s">
        <v>2146</v>
      </c>
      <c r="B1002" s="184" t="s">
        <v>758</v>
      </c>
      <c r="C1002" s="185" t="s">
        <v>759</v>
      </c>
      <c r="D1002" s="170">
        <v>8464</v>
      </c>
      <c r="E1002" s="171">
        <v>11457280</v>
      </c>
      <c r="F1002" s="216">
        <f t="shared" si="61"/>
        <v>1353.6483931947071</v>
      </c>
      <c r="G1002" s="224"/>
      <c r="H1002" s="218" t="s">
        <v>7462</v>
      </c>
      <c r="I1002" s="179" t="s">
        <v>7381</v>
      </c>
      <c r="J1002" s="120" t="s">
        <v>7480</v>
      </c>
      <c r="K1002" s="73">
        <v>8464</v>
      </c>
      <c r="L1002" s="73">
        <v>11457280</v>
      </c>
      <c r="M1002" s="180">
        <f t="shared" si="63"/>
        <v>1</v>
      </c>
      <c r="O1002" s="73">
        <v>8464</v>
      </c>
      <c r="P1002" s="73">
        <v>11457280</v>
      </c>
      <c r="Q1002" s="73">
        <v>0</v>
      </c>
      <c r="R1002" s="73">
        <v>0</v>
      </c>
      <c r="S1002" s="73">
        <f t="shared" si="62"/>
        <v>0</v>
      </c>
      <c r="T1002" s="73">
        <f t="shared" si="62"/>
        <v>0</v>
      </c>
      <c r="U1002" s="167" t="s">
        <v>7481</v>
      </c>
      <c r="W1002" s="21"/>
      <c r="X1002" s="21"/>
      <c r="Y1002" s="21"/>
    </row>
    <row r="1003" spans="1:26" x14ac:dyDescent="0.25">
      <c r="A1003" s="175" t="s">
        <v>2146</v>
      </c>
      <c r="B1003" s="184" t="s">
        <v>8393</v>
      </c>
      <c r="C1003" s="185" t="s">
        <v>8394</v>
      </c>
      <c r="D1003" s="170">
        <v>300</v>
      </c>
      <c r="E1003" s="171">
        <v>405300</v>
      </c>
      <c r="F1003" s="216">
        <f t="shared" si="61"/>
        <v>1351</v>
      </c>
      <c r="G1003" s="224"/>
      <c r="H1003" s="218" t="s">
        <v>7462</v>
      </c>
      <c r="I1003" s="120" t="s">
        <v>7389</v>
      </c>
      <c r="J1003" s="120"/>
      <c r="K1003" s="73"/>
      <c r="L1003" s="73"/>
      <c r="M1003" s="180">
        <f t="shared" si="63"/>
        <v>0</v>
      </c>
      <c r="O1003" s="73">
        <v>300</v>
      </c>
      <c r="P1003" s="73">
        <v>405300</v>
      </c>
      <c r="Q1003" s="73">
        <v>300</v>
      </c>
      <c r="R1003" s="73">
        <v>405300</v>
      </c>
      <c r="S1003" s="73">
        <f t="shared" si="62"/>
        <v>0</v>
      </c>
      <c r="T1003" s="73">
        <f t="shared" si="62"/>
        <v>0</v>
      </c>
      <c r="U1003" s="167" t="s">
        <v>7467</v>
      </c>
      <c r="W1003" s="21"/>
      <c r="X1003" s="21"/>
      <c r="Y1003" s="21"/>
      <c r="Z1003" s="21"/>
    </row>
    <row r="1004" spans="1:26" x14ac:dyDescent="0.25">
      <c r="A1004" s="175" t="s">
        <v>2146</v>
      </c>
      <c r="B1004" s="184" t="s">
        <v>516</v>
      </c>
      <c r="C1004" s="185" t="s">
        <v>517</v>
      </c>
      <c r="D1004" s="170">
        <v>1000</v>
      </c>
      <c r="E1004" s="171">
        <v>1340000</v>
      </c>
      <c r="F1004" s="216">
        <f t="shared" si="61"/>
        <v>1340</v>
      </c>
      <c r="G1004" s="224"/>
      <c r="H1004" s="218" t="s">
        <v>7462</v>
      </c>
      <c r="I1004" s="179" t="s">
        <v>7381</v>
      </c>
      <c r="J1004" s="120" t="s">
        <v>7480</v>
      </c>
      <c r="K1004" s="73">
        <v>1000</v>
      </c>
      <c r="L1004" s="73">
        <v>1340000</v>
      </c>
      <c r="M1004" s="180">
        <f t="shared" si="63"/>
        <v>1</v>
      </c>
      <c r="O1004" s="73">
        <v>1000</v>
      </c>
      <c r="P1004" s="73">
        <v>1340000</v>
      </c>
      <c r="Q1004" s="73">
        <v>0</v>
      </c>
      <c r="R1004" s="73">
        <v>0</v>
      </c>
      <c r="S1004" s="73">
        <f t="shared" si="62"/>
        <v>0</v>
      </c>
      <c r="T1004" s="73">
        <f t="shared" si="62"/>
        <v>0</v>
      </c>
      <c r="U1004" s="167" t="s">
        <v>7481</v>
      </c>
      <c r="W1004" s="21"/>
      <c r="X1004" s="21"/>
      <c r="Y1004" s="21"/>
    </row>
    <row r="1005" spans="1:26" x14ac:dyDescent="0.25">
      <c r="A1005" s="175" t="s">
        <v>2146</v>
      </c>
      <c r="B1005" s="184" t="s">
        <v>518</v>
      </c>
      <c r="C1005" s="185" t="s">
        <v>519</v>
      </c>
      <c r="D1005" s="170">
        <v>6742</v>
      </c>
      <c r="E1005" s="171">
        <v>9034280</v>
      </c>
      <c r="F1005" s="216">
        <f t="shared" si="61"/>
        <v>1340</v>
      </c>
      <c r="G1005" s="224"/>
      <c r="H1005" s="218" t="s">
        <v>7462</v>
      </c>
      <c r="I1005" s="179" t="s">
        <v>7381</v>
      </c>
      <c r="J1005" s="120" t="s">
        <v>7480</v>
      </c>
      <c r="K1005" s="73">
        <v>6742</v>
      </c>
      <c r="L1005" s="73">
        <v>9034280</v>
      </c>
      <c r="M1005" s="180">
        <f t="shared" si="63"/>
        <v>1</v>
      </c>
      <c r="O1005" s="73">
        <v>6742</v>
      </c>
      <c r="P1005" s="73">
        <v>9034280</v>
      </c>
      <c r="Q1005" s="73">
        <v>0</v>
      </c>
      <c r="R1005" s="73">
        <v>0</v>
      </c>
      <c r="S1005" s="73">
        <f t="shared" si="62"/>
        <v>0</v>
      </c>
      <c r="T1005" s="73">
        <f t="shared" si="62"/>
        <v>0</v>
      </c>
      <c r="U1005" s="167" t="s">
        <v>7481</v>
      </c>
      <c r="W1005" s="21"/>
      <c r="X1005" s="21"/>
      <c r="Y1005" s="21"/>
    </row>
    <row r="1006" spans="1:26" x14ac:dyDescent="0.25">
      <c r="A1006" s="175" t="s">
        <v>2146</v>
      </c>
      <c r="B1006" s="184" t="s">
        <v>726</v>
      </c>
      <c r="C1006" s="185" t="s">
        <v>727</v>
      </c>
      <c r="D1006" s="170">
        <v>319</v>
      </c>
      <c r="E1006" s="171">
        <v>427460</v>
      </c>
      <c r="F1006" s="216">
        <f t="shared" si="61"/>
        <v>1340</v>
      </c>
      <c r="G1006" s="224"/>
      <c r="H1006" s="218" t="s">
        <v>7462</v>
      </c>
      <c r="I1006" s="179" t="s">
        <v>7381</v>
      </c>
      <c r="J1006" s="120" t="s">
        <v>7480</v>
      </c>
      <c r="K1006" s="73">
        <v>319</v>
      </c>
      <c r="L1006" s="73">
        <v>427460</v>
      </c>
      <c r="M1006" s="180">
        <f t="shared" si="63"/>
        <v>1</v>
      </c>
      <c r="O1006" s="73">
        <v>319</v>
      </c>
      <c r="P1006" s="73">
        <v>427460</v>
      </c>
      <c r="Q1006" s="73">
        <v>0</v>
      </c>
      <c r="R1006" s="73">
        <v>0</v>
      </c>
      <c r="S1006" s="73">
        <f t="shared" si="62"/>
        <v>0</v>
      </c>
      <c r="T1006" s="73">
        <f t="shared" si="62"/>
        <v>0</v>
      </c>
      <c r="U1006" s="167" t="s">
        <v>7481</v>
      </c>
      <c r="W1006" s="21"/>
      <c r="X1006" s="21"/>
      <c r="Y1006" s="21"/>
    </row>
    <row r="1007" spans="1:26" x14ac:dyDescent="0.25">
      <c r="A1007" s="175" t="s">
        <v>2146</v>
      </c>
      <c r="B1007" s="184" t="s">
        <v>270</v>
      </c>
      <c r="C1007" s="185" t="s">
        <v>8395</v>
      </c>
      <c r="D1007" s="170">
        <v>3304</v>
      </c>
      <c r="E1007" s="171">
        <v>4427101</v>
      </c>
      <c r="F1007" s="216">
        <f t="shared" si="61"/>
        <v>1339.9216101694915</v>
      </c>
      <c r="G1007" s="224"/>
      <c r="H1007" s="218" t="s">
        <v>7462</v>
      </c>
      <c r="I1007" s="120" t="s">
        <v>7381</v>
      </c>
      <c r="J1007" s="120" t="s">
        <v>7480</v>
      </c>
      <c r="K1007" s="73">
        <f>+D1007</f>
        <v>3304</v>
      </c>
      <c r="L1007" s="73">
        <f>+E1007</f>
        <v>4427101</v>
      </c>
      <c r="M1007" s="180">
        <f t="shared" si="63"/>
        <v>1</v>
      </c>
      <c r="O1007" s="73">
        <v>3304</v>
      </c>
      <c r="P1007" s="73">
        <v>4427101</v>
      </c>
      <c r="Q1007" s="73">
        <v>0</v>
      </c>
      <c r="R1007" s="73">
        <v>0</v>
      </c>
      <c r="S1007" s="73">
        <f t="shared" si="62"/>
        <v>0</v>
      </c>
      <c r="T1007" s="73">
        <f t="shared" si="62"/>
        <v>0</v>
      </c>
      <c r="U1007" s="167" t="s">
        <v>7481</v>
      </c>
      <c r="W1007" s="21"/>
      <c r="X1007" s="21"/>
      <c r="Y1007" s="21"/>
    </row>
    <row r="1008" spans="1:26" x14ac:dyDescent="0.25">
      <c r="A1008" s="175" t="s">
        <v>2146</v>
      </c>
      <c r="B1008" s="184" t="s">
        <v>468</v>
      </c>
      <c r="C1008" s="185" t="s">
        <v>469</v>
      </c>
      <c r="D1008" s="170">
        <v>3164</v>
      </c>
      <c r="E1008" s="171">
        <v>4237645</v>
      </c>
      <c r="F1008" s="216">
        <f t="shared" si="61"/>
        <v>1339.3315423514539</v>
      </c>
      <c r="G1008" s="224"/>
      <c r="H1008" s="218" t="s">
        <v>7462</v>
      </c>
      <c r="I1008" s="120" t="s">
        <v>7380</v>
      </c>
      <c r="J1008" s="120" t="s">
        <v>7480</v>
      </c>
      <c r="K1008" s="73">
        <v>3164</v>
      </c>
      <c r="L1008" s="73">
        <v>4237645</v>
      </c>
      <c r="M1008" s="180">
        <f t="shared" si="63"/>
        <v>1</v>
      </c>
      <c r="O1008" s="73">
        <v>3164</v>
      </c>
      <c r="P1008" s="73">
        <v>4237645</v>
      </c>
      <c r="Q1008" s="73">
        <v>0</v>
      </c>
      <c r="R1008" s="73">
        <v>0</v>
      </c>
      <c r="S1008" s="73">
        <f t="shared" si="62"/>
        <v>0</v>
      </c>
      <c r="T1008" s="73">
        <f t="shared" si="62"/>
        <v>0</v>
      </c>
      <c r="U1008" s="167" t="s">
        <v>7481</v>
      </c>
      <c r="W1008" s="21"/>
      <c r="X1008" s="21"/>
      <c r="Y1008" s="21"/>
    </row>
    <row r="1009" spans="1:28" s="183" customFormat="1" x14ac:dyDescent="0.25">
      <c r="A1009" s="175" t="s">
        <v>2146</v>
      </c>
      <c r="B1009" s="184" t="s">
        <v>690</v>
      </c>
      <c r="C1009" s="185" t="s">
        <v>691</v>
      </c>
      <c r="D1009" s="170">
        <v>500</v>
      </c>
      <c r="E1009" s="171">
        <v>662500</v>
      </c>
      <c r="F1009" s="216">
        <f t="shared" si="61"/>
        <v>1325</v>
      </c>
      <c r="G1009" s="224"/>
      <c r="H1009" s="218" t="s">
        <v>7462</v>
      </c>
      <c r="I1009" s="120" t="s">
        <v>7380</v>
      </c>
      <c r="J1009" s="120" t="s">
        <v>7480</v>
      </c>
      <c r="K1009" s="73">
        <v>500</v>
      </c>
      <c r="L1009" s="73">
        <v>662500</v>
      </c>
      <c r="M1009" s="180">
        <f t="shared" si="63"/>
        <v>1</v>
      </c>
      <c r="N1009" s="123"/>
      <c r="O1009" s="73">
        <v>500</v>
      </c>
      <c r="P1009" s="73">
        <v>662500</v>
      </c>
      <c r="Q1009" s="73">
        <v>0</v>
      </c>
      <c r="R1009" s="73">
        <v>0</v>
      </c>
      <c r="S1009" s="73">
        <f t="shared" si="62"/>
        <v>0</v>
      </c>
      <c r="T1009" s="73">
        <f t="shared" si="62"/>
        <v>0</v>
      </c>
      <c r="U1009" s="167" t="s">
        <v>7481</v>
      </c>
      <c r="V1009"/>
      <c r="W1009" s="21"/>
      <c r="X1009" s="21"/>
      <c r="Y1009" s="21"/>
      <c r="Z1009"/>
      <c r="AA1009"/>
      <c r="AB1009"/>
    </row>
    <row r="1010" spans="1:28" x14ac:dyDescent="0.25">
      <c r="A1010" s="175" t="s">
        <v>2146</v>
      </c>
      <c r="B1010" s="184" t="s">
        <v>692</v>
      </c>
      <c r="C1010" s="185" t="s">
        <v>693</v>
      </c>
      <c r="D1010" s="170">
        <v>35</v>
      </c>
      <c r="E1010" s="171">
        <v>46375</v>
      </c>
      <c r="F1010" s="216">
        <f t="shared" si="61"/>
        <v>1325</v>
      </c>
      <c r="G1010" s="224"/>
      <c r="H1010" s="218" t="s">
        <v>7462</v>
      </c>
      <c r="I1010" s="120" t="s">
        <v>7380</v>
      </c>
      <c r="J1010" s="120" t="s">
        <v>7480</v>
      </c>
      <c r="K1010" s="73">
        <v>35</v>
      </c>
      <c r="L1010" s="73">
        <v>46375</v>
      </c>
      <c r="M1010" s="180">
        <f t="shared" si="63"/>
        <v>1</v>
      </c>
      <c r="O1010" s="73">
        <v>35</v>
      </c>
      <c r="P1010" s="73">
        <v>46375</v>
      </c>
      <c r="Q1010" s="73">
        <v>0</v>
      </c>
      <c r="R1010" s="73">
        <v>0</v>
      </c>
      <c r="S1010" s="73">
        <f t="shared" si="62"/>
        <v>0</v>
      </c>
      <c r="T1010" s="73">
        <f t="shared" si="62"/>
        <v>0</v>
      </c>
      <c r="U1010" s="167" t="s">
        <v>7481</v>
      </c>
      <c r="W1010" s="21"/>
      <c r="X1010" s="21"/>
      <c r="Y1010" s="21"/>
    </row>
    <row r="1011" spans="1:28" x14ac:dyDescent="0.25">
      <c r="A1011" s="175" t="s">
        <v>2146</v>
      </c>
      <c r="B1011" s="184" t="s">
        <v>456</v>
      </c>
      <c r="C1011" s="185" t="s">
        <v>457</v>
      </c>
      <c r="D1011" s="170">
        <v>5533</v>
      </c>
      <c r="E1011" s="171">
        <v>7199722</v>
      </c>
      <c r="F1011" s="216">
        <f t="shared" si="61"/>
        <v>1301.2329658413157</v>
      </c>
      <c r="G1011" s="224"/>
      <c r="H1011" s="218" t="s">
        <v>7462</v>
      </c>
      <c r="I1011" s="179" t="s">
        <v>7381</v>
      </c>
      <c r="J1011" s="120" t="s">
        <v>7480</v>
      </c>
      <c r="K1011" s="73">
        <v>5533</v>
      </c>
      <c r="L1011" s="73">
        <v>7199722</v>
      </c>
      <c r="M1011" s="180">
        <f t="shared" si="63"/>
        <v>1</v>
      </c>
      <c r="O1011" s="73">
        <v>5533</v>
      </c>
      <c r="P1011" s="73">
        <v>7199722</v>
      </c>
      <c r="Q1011" s="73">
        <v>0</v>
      </c>
      <c r="R1011" s="73">
        <v>0</v>
      </c>
      <c r="S1011" s="73">
        <f t="shared" si="62"/>
        <v>0</v>
      </c>
      <c r="T1011" s="73">
        <f t="shared" si="62"/>
        <v>0</v>
      </c>
      <c r="U1011" s="167" t="s">
        <v>7481</v>
      </c>
      <c r="W1011" s="21"/>
      <c r="X1011" s="21"/>
      <c r="Y1011" s="21"/>
    </row>
    <row r="1012" spans="1:28" x14ac:dyDescent="0.25">
      <c r="A1012" s="175" t="s">
        <v>2146</v>
      </c>
      <c r="B1012" s="184" t="s">
        <v>398</v>
      </c>
      <c r="C1012" s="185" t="s">
        <v>399</v>
      </c>
      <c r="D1012" s="170">
        <v>3458</v>
      </c>
      <c r="E1012" s="171">
        <v>4495826</v>
      </c>
      <c r="F1012" s="216">
        <f t="shared" si="61"/>
        <v>1300.1231925968768</v>
      </c>
      <c r="G1012" s="224"/>
      <c r="H1012" s="218" t="s">
        <v>7462</v>
      </c>
      <c r="I1012" s="120" t="s">
        <v>7381</v>
      </c>
      <c r="J1012" s="120" t="s">
        <v>7480</v>
      </c>
      <c r="K1012" s="73">
        <f>+D1012</f>
        <v>3458</v>
      </c>
      <c r="L1012" s="73">
        <f>+E1012</f>
        <v>4495826</v>
      </c>
      <c r="M1012" s="180">
        <f t="shared" si="63"/>
        <v>1</v>
      </c>
      <c r="O1012" s="73">
        <v>3458</v>
      </c>
      <c r="P1012" s="73">
        <v>4495826</v>
      </c>
      <c r="Q1012" s="73">
        <v>0</v>
      </c>
      <c r="R1012" s="73">
        <v>0</v>
      </c>
      <c r="S1012" s="73">
        <f t="shared" si="62"/>
        <v>0</v>
      </c>
      <c r="T1012" s="73">
        <f t="shared" si="62"/>
        <v>0</v>
      </c>
      <c r="U1012" s="167" t="s">
        <v>7481</v>
      </c>
      <c r="W1012" s="21"/>
      <c r="X1012" s="21"/>
      <c r="Y1012" s="21"/>
    </row>
    <row r="1013" spans="1:28" x14ac:dyDescent="0.25">
      <c r="A1013" s="175" t="s">
        <v>2146</v>
      </c>
      <c r="B1013" s="184" t="s">
        <v>8396</v>
      </c>
      <c r="C1013" s="185" t="s">
        <v>8397</v>
      </c>
      <c r="D1013" s="170">
        <v>4650</v>
      </c>
      <c r="E1013" s="171">
        <v>5944727</v>
      </c>
      <c r="F1013" s="216">
        <f t="shared" si="61"/>
        <v>1278.4359139784947</v>
      </c>
      <c r="G1013" s="224"/>
      <c r="H1013" s="218" t="s">
        <v>7462</v>
      </c>
      <c r="I1013" s="120" t="s">
        <v>7379</v>
      </c>
      <c r="J1013" s="120"/>
      <c r="K1013" s="73">
        <v>0</v>
      </c>
      <c r="L1013" s="73">
        <v>0</v>
      </c>
      <c r="M1013" s="180">
        <f t="shared" si="63"/>
        <v>0</v>
      </c>
      <c r="O1013" s="73">
        <v>4650</v>
      </c>
      <c r="P1013" s="73">
        <v>5944727</v>
      </c>
      <c r="Q1013" s="73">
        <v>4650</v>
      </c>
      <c r="R1013" s="73">
        <v>5944726.9999999953</v>
      </c>
      <c r="S1013" s="73">
        <f t="shared" si="62"/>
        <v>0</v>
      </c>
      <c r="T1013" s="73">
        <f t="shared" si="62"/>
        <v>0</v>
      </c>
      <c r="U1013" s="167" t="s">
        <v>7467</v>
      </c>
      <c r="W1013" s="21"/>
      <c r="X1013" s="21"/>
      <c r="Y1013" s="21"/>
      <c r="Z1013" s="21"/>
    </row>
    <row r="1014" spans="1:28" x14ac:dyDescent="0.25">
      <c r="A1014" s="175" t="s">
        <v>2146</v>
      </c>
      <c r="B1014" s="184" t="s">
        <v>1120</v>
      </c>
      <c r="C1014" s="185" t="s">
        <v>1121</v>
      </c>
      <c r="D1014" s="170">
        <v>233</v>
      </c>
      <c r="E1014" s="171">
        <v>297251</v>
      </c>
      <c r="F1014" s="216">
        <f t="shared" si="61"/>
        <v>1275.755364806867</v>
      </c>
      <c r="G1014" s="224"/>
      <c r="H1014" s="218" t="s">
        <v>7462</v>
      </c>
      <c r="I1014" s="120" t="s">
        <v>7380</v>
      </c>
      <c r="J1014" s="120" t="s">
        <v>7480</v>
      </c>
      <c r="K1014" s="73">
        <v>233</v>
      </c>
      <c r="L1014" s="73">
        <v>297251</v>
      </c>
      <c r="M1014" s="180">
        <f t="shared" si="63"/>
        <v>1</v>
      </c>
      <c r="O1014" s="73">
        <v>233</v>
      </c>
      <c r="P1014" s="73">
        <v>297251</v>
      </c>
      <c r="Q1014" s="73">
        <v>0</v>
      </c>
      <c r="R1014" s="73">
        <v>0</v>
      </c>
      <c r="S1014" s="73">
        <f t="shared" si="62"/>
        <v>0</v>
      </c>
      <c r="T1014" s="73">
        <f t="shared" si="62"/>
        <v>0</v>
      </c>
      <c r="U1014" s="167" t="s">
        <v>7481</v>
      </c>
      <c r="W1014" s="21"/>
      <c r="X1014" s="21"/>
      <c r="Y1014" s="21"/>
    </row>
    <row r="1015" spans="1:28" x14ac:dyDescent="0.25">
      <c r="A1015" s="175" t="s">
        <v>2146</v>
      </c>
      <c r="B1015" s="184" t="s">
        <v>8398</v>
      </c>
      <c r="C1015" s="185" t="s">
        <v>8399</v>
      </c>
      <c r="D1015" s="170">
        <v>300</v>
      </c>
      <c r="E1015" s="171">
        <v>375300</v>
      </c>
      <c r="F1015" s="216">
        <f t="shared" si="61"/>
        <v>1251</v>
      </c>
      <c r="G1015" s="224"/>
      <c r="H1015" s="218" t="s">
        <v>7462</v>
      </c>
      <c r="I1015" s="179" t="s">
        <v>7381</v>
      </c>
      <c r="J1015" s="120" t="s">
        <v>7480</v>
      </c>
      <c r="K1015" s="73">
        <v>300</v>
      </c>
      <c r="L1015" s="73">
        <v>375300</v>
      </c>
      <c r="M1015" s="180">
        <f t="shared" si="63"/>
        <v>1</v>
      </c>
      <c r="O1015" s="73">
        <v>300</v>
      </c>
      <c r="P1015" s="73">
        <v>375300</v>
      </c>
      <c r="Q1015" s="73">
        <v>0</v>
      </c>
      <c r="R1015" s="73">
        <v>0</v>
      </c>
      <c r="S1015" s="73">
        <f t="shared" si="62"/>
        <v>0</v>
      </c>
      <c r="T1015" s="73">
        <f t="shared" si="62"/>
        <v>0</v>
      </c>
      <c r="U1015" s="167" t="s">
        <v>7481</v>
      </c>
      <c r="W1015" s="21"/>
      <c r="X1015" s="21"/>
      <c r="Y1015" s="21"/>
    </row>
    <row r="1016" spans="1:28" x14ac:dyDescent="0.25">
      <c r="A1016" s="175" t="s">
        <v>2146</v>
      </c>
      <c r="B1016" s="184" t="s">
        <v>1516</v>
      </c>
      <c r="C1016" s="185" t="s">
        <v>1517</v>
      </c>
      <c r="D1016" s="194">
        <v>1009</v>
      </c>
      <c r="E1016" s="171">
        <v>1248133</v>
      </c>
      <c r="F1016" s="216">
        <f t="shared" si="61"/>
        <v>1237</v>
      </c>
      <c r="G1016" s="224"/>
      <c r="H1016" s="218" t="s">
        <v>7462</v>
      </c>
      <c r="I1016" s="120" t="s">
        <v>7379</v>
      </c>
      <c r="J1016" s="195"/>
      <c r="K1016" s="196"/>
      <c r="L1016" s="196"/>
      <c r="M1016" s="180">
        <f t="shared" si="63"/>
        <v>0</v>
      </c>
      <c r="O1016" s="73">
        <v>1009</v>
      </c>
      <c r="P1016" s="73">
        <v>1248133</v>
      </c>
      <c r="Q1016" s="73">
        <v>899</v>
      </c>
      <c r="R1016" s="73">
        <v>1112063</v>
      </c>
      <c r="S1016" s="73">
        <f t="shared" si="62"/>
        <v>110</v>
      </c>
      <c r="T1016" s="73">
        <f t="shared" si="62"/>
        <v>136070</v>
      </c>
      <c r="U1016" s="167" t="s">
        <v>7467</v>
      </c>
      <c r="W1016" s="21"/>
      <c r="X1016" s="21"/>
      <c r="Y1016" s="21"/>
      <c r="Z1016" s="21">
        <f>+S1016-V1016</f>
        <v>110</v>
      </c>
    </row>
    <row r="1017" spans="1:28" x14ac:dyDescent="0.25">
      <c r="A1017" s="175" t="s">
        <v>2146</v>
      </c>
      <c r="B1017" s="184" t="s">
        <v>8400</v>
      </c>
      <c r="C1017" s="185" t="s">
        <v>8401</v>
      </c>
      <c r="D1017" s="170">
        <v>76</v>
      </c>
      <c r="E1017" s="171">
        <v>93647</v>
      </c>
      <c r="F1017" s="216">
        <f t="shared" si="61"/>
        <v>1232.1973684210527</v>
      </c>
      <c r="G1017" s="224"/>
      <c r="H1017" s="218" t="s">
        <v>7462</v>
      </c>
      <c r="I1017" s="120" t="s">
        <v>7380</v>
      </c>
      <c r="J1017" s="120" t="s">
        <v>7480</v>
      </c>
      <c r="K1017" s="73">
        <v>76</v>
      </c>
      <c r="L1017" s="73">
        <v>93647</v>
      </c>
      <c r="M1017" s="180">
        <f t="shared" si="63"/>
        <v>1</v>
      </c>
      <c r="O1017" s="73">
        <v>76</v>
      </c>
      <c r="P1017" s="73">
        <v>93647</v>
      </c>
      <c r="Q1017" s="73">
        <v>0</v>
      </c>
      <c r="R1017" s="73">
        <v>0</v>
      </c>
      <c r="S1017" s="73">
        <f t="shared" si="62"/>
        <v>0</v>
      </c>
      <c r="T1017" s="73">
        <f t="shared" si="62"/>
        <v>0</v>
      </c>
      <c r="U1017" s="167" t="s">
        <v>7481</v>
      </c>
      <c r="W1017" s="21"/>
      <c r="X1017" s="21"/>
      <c r="Y1017" s="21"/>
    </row>
    <row r="1018" spans="1:28" x14ac:dyDescent="0.25">
      <c r="A1018" s="175" t="s">
        <v>2146</v>
      </c>
      <c r="B1018" s="184" t="s">
        <v>966</v>
      </c>
      <c r="C1018" s="185" t="s">
        <v>967</v>
      </c>
      <c r="D1018" s="170">
        <v>76</v>
      </c>
      <c r="E1018" s="171">
        <v>93480</v>
      </c>
      <c r="F1018" s="216">
        <f t="shared" si="61"/>
        <v>1230</v>
      </c>
      <c r="G1018" s="224"/>
      <c r="H1018" s="218" t="s">
        <v>7462</v>
      </c>
      <c r="I1018" s="120" t="s">
        <v>7380</v>
      </c>
      <c r="J1018" s="120" t="s">
        <v>7480</v>
      </c>
      <c r="K1018" s="73">
        <v>76</v>
      </c>
      <c r="L1018" s="73">
        <v>93480</v>
      </c>
      <c r="M1018" s="180">
        <f t="shared" si="63"/>
        <v>1</v>
      </c>
      <c r="O1018" s="73">
        <v>76</v>
      </c>
      <c r="P1018" s="73">
        <v>93480</v>
      </c>
      <c r="Q1018" s="73">
        <v>0</v>
      </c>
      <c r="R1018" s="73">
        <v>0</v>
      </c>
      <c r="S1018" s="73">
        <f t="shared" si="62"/>
        <v>0</v>
      </c>
      <c r="T1018" s="73">
        <f t="shared" si="62"/>
        <v>0</v>
      </c>
      <c r="U1018" s="167" t="s">
        <v>7481</v>
      </c>
      <c r="W1018" s="21"/>
      <c r="X1018" s="21"/>
      <c r="Y1018" s="21"/>
    </row>
    <row r="1019" spans="1:28" x14ac:dyDescent="0.25">
      <c r="A1019" s="175" t="s">
        <v>2146</v>
      </c>
      <c r="B1019" s="184" t="s">
        <v>474</v>
      </c>
      <c r="C1019" s="185" t="s">
        <v>475</v>
      </c>
      <c r="D1019" s="170">
        <v>61</v>
      </c>
      <c r="E1019" s="171">
        <v>75030</v>
      </c>
      <c r="F1019" s="216">
        <f t="shared" si="61"/>
        <v>1230</v>
      </c>
      <c r="G1019" s="224"/>
      <c r="H1019" s="218" t="s">
        <v>7462</v>
      </c>
      <c r="I1019" s="120" t="s">
        <v>7380</v>
      </c>
      <c r="J1019" s="120" t="s">
        <v>7480</v>
      </c>
      <c r="K1019" s="73">
        <v>61</v>
      </c>
      <c r="L1019" s="73">
        <v>75030</v>
      </c>
      <c r="M1019" s="180">
        <f t="shared" si="63"/>
        <v>1</v>
      </c>
      <c r="O1019" s="73">
        <v>61</v>
      </c>
      <c r="P1019" s="73">
        <v>75030</v>
      </c>
      <c r="Q1019" s="73">
        <v>0</v>
      </c>
      <c r="R1019" s="73">
        <v>0</v>
      </c>
      <c r="S1019" s="73">
        <f t="shared" si="62"/>
        <v>0</v>
      </c>
      <c r="T1019" s="73">
        <f t="shared" si="62"/>
        <v>0</v>
      </c>
      <c r="U1019" s="167" t="s">
        <v>7481</v>
      </c>
      <c r="W1019" s="21"/>
      <c r="X1019" s="21"/>
      <c r="Y1019" s="21"/>
    </row>
    <row r="1020" spans="1:28" x14ac:dyDescent="0.25">
      <c r="A1020" s="175" t="s">
        <v>2146</v>
      </c>
      <c r="B1020" s="184" t="s">
        <v>198</v>
      </c>
      <c r="C1020" s="185" t="s">
        <v>199</v>
      </c>
      <c r="D1020" s="201">
        <v>13370</v>
      </c>
      <c r="E1020" s="171">
        <v>16249692</v>
      </c>
      <c r="F1020" s="216">
        <f t="shared" si="61"/>
        <v>1215.3845923709798</v>
      </c>
      <c r="G1020" s="224"/>
      <c r="H1020" s="218" t="s">
        <v>7462</v>
      </c>
      <c r="I1020" s="179" t="s">
        <v>7381</v>
      </c>
      <c r="J1020" s="120" t="s">
        <v>7480</v>
      </c>
      <c r="K1020" s="178">
        <v>13370</v>
      </c>
      <c r="L1020" s="178">
        <v>16249692</v>
      </c>
      <c r="M1020" s="198">
        <f t="shared" si="63"/>
        <v>1</v>
      </c>
      <c r="O1020" s="73">
        <v>13370</v>
      </c>
      <c r="P1020" s="73">
        <v>16249692</v>
      </c>
      <c r="Q1020" s="73">
        <v>0</v>
      </c>
      <c r="R1020" s="73">
        <v>0</v>
      </c>
      <c r="S1020" s="73">
        <f t="shared" si="62"/>
        <v>0</v>
      </c>
      <c r="T1020" s="73">
        <f t="shared" si="62"/>
        <v>0</v>
      </c>
      <c r="U1020" s="167" t="s">
        <v>7481</v>
      </c>
      <c r="W1020" s="21"/>
      <c r="X1020" s="21"/>
      <c r="Y1020" s="21"/>
    </row>
    <row r="1021" spans="1:28" x14ac:dyDescent="0.25">
      <c r="A1021" s="175" t="s">
        <v>2146</v>
      </c>
      <c r="B1021" s="184" t="s">
        <v>8402</v>
      </c>
      <c r="C1021" s="185" t="s">
        <v>8403</v>
      </c>
      <c r="D1021" s="194">
        <v>16</v>
      </c>
      <c r="E1021" s="171">
        <v>19408</v>
      </c>
      <c r="F1021" s="216">
        <f t="shared" si="61"/>
        <v>1213</v>
      </c>
      <c r="G1021" s="224"/>
      <c r="H1021" s="218" t="s">
        <v>7462</v>
      </c>
      <c r="I1021" s="120" t="s">
        <v>7379</v>
      </c>
      <c r="J1021" s="195"/>
      <c r="K1021" s="196"/>
      <c r="L1021" s="196"/>
      <c r="M1021" s="180">
        <f t="shared" si="63"/>
        <v>0</v>
      </c>
      <c r="O1021" s="73">
        <v>16</v>
      </c>
      <c r="P1021" s="73">
        <v>19408</v>
      </c>
      <c r="Q1021" s="73">
        <v>16</v>
      </c>
      <c r="R1021" s="73">
        <v>19408</v>
      </c>
      <c r="S1021" s="73">
        <f t="shared" si="62"/>
        <v>0</v>
      </c>
      <c r="T1021" s="73">
        <f t="shared" si="62"/>
        <v>0</v>
      </c>
      <c r="U1021" s="167" t="s">
        <v>7467</v>
      </c>
      <c r="W1021" s="21"/>
      <c r="X1021" s="21"/>
      <c r="Y1021" s="21"/>
      <c r="Z1021" s="21"/>
    </row>
    <row r="1022" spans="1:28" x14ac:dyDescent="0.25">
      <c r="A1022" s="175" t="s">
        <v>2146</v>
      </c>
      <c r="B1022" s="184" t="s">
        <v>1514</v>
      </c>
      <c r="C1022" s="185" t="s">
        <v>1515</v>
      </c>
      <c r="D1022" s="194">
        <v>606</v>
      </c>
      <c r="E1022" s="171">
        <v>735078</v>
      </c>
      <c r="F1022" s="216">
        <f t="shared" si="61"/>
        <v>1213</v>
      </c>
      <c r="G1022" s="224"/>
      <c r="H1022" s="218" t="s">
        <v>7462</v>
      </c>
      <c r="I1022" s="120" t="s">
        <v>7379</v>
      </c>
      <c r="J1022" s="195"/>
      <c r="K1022" s="196"/>
      <c r="L1022" s="196"/>
      <c r="M1022" s="180">
        <f t="shared" si="63"/>
        <v>0</v>
      </c>
      <c r="O1022" s="73">
        <v>606</v>
      </c>
      <c r="P1022" s="73">
        <v>735078</v>
      </c>
      <c r="Q1022" s="73">
        <v>409</v>
      </c>
      <c r="R1022" s="73">
        <v>496117</v>
      </c>
      <c r="S1022" s="73">
        <f t="shared" si="62"/>
        <v>197</v>
      </c>
      <c r="T1022" s="73">
        <f t="shared" si="62"/>
        <v>238961</v>
      </c>
      <c r="U1022" s="167" t="s">
        <v>7467</v>
      </c>
      <c r="W1022" s="21"/>
      <c r="X1022" s="21"/>
      <c r="Y1022" s="21"/>
      <c r="Z1022" s="21">
        <f>+S1022-V1022</f>
        <v>197</v>
      </c>
    </row>
    <row r="1023" spans="1:28" x14ac:dyDescent="0.25">
      <c r="A1023" s="175" t="s">
        <v>2146</v>
      </c>
      <c r="B1023" s="184" t="s">
        <v>1108</v>
      </c>
      <c r="C1023" s="185" t="s">
        <v>1109</v>
      </c>
      <c r="D1023" s="170">
        <v>300</v>
      </c>
      <c r="E1023" s="171">
        <v>360000</v>
      </c>
      <c r="F1023" s="216">
        <f t="shared" si="61"/>
        <v>1200</v>
      </c>
      <c r="G1023" s="224"/>
      <c r="H1023" s="218" t="s">
        <v>7462</v>
      </c>
      <c r="I1023" s="179" t="s">
        <v>7381</v>
      </c>
      <c r="J1023" s="120" t="s">
        <v>7480</v>
      </c>
      <c r="K1023" s="73">
        <v>300</v>
      </c>
      <c r="L1023" s="73">
        <v>360000</v>
      </c>
      <c r="M1023" s="180">
        <f t="shared" si="63"/>
        <v>1</v>
      </c>
      <c r="O1023" s="73">
        <v>300</v>
      </c>
      <c r="P1023" s="73">
        <v>360000</v>
      </c>
      <c r="Q1023" s="73">
        <v>0</v>
      </c>
      <c r="R1023" s="73">
        <v>0</v>
      </c>
      <c r="S1023" s="73">
        <f t="shared" si="62"/>
        <v>0</v>
      </c>
      <c r="T1023" s="73">
        <f t="shared" si="62"/>
        <v>0</v>
      </c>
      <c r="U1023" s="167" t="s">
        <v>7481</v>
      </c>
      <c r="W1023" s="21"/>
      <c r="X1023" s="21"/>
      <c r="Y1023" s="21"/>
    </row>
    <row r="1024" spans="1:28" x14ac:dyDescent="0.25">
      <c r="A1024" s="175" t="s">
        <v>2146</v>
      </c>
      <c r="B1024" s="184" t="s">
        <v>110</v>
      </c>
      <c r="C1024" s="185" t="s">
        <v>111</v>
      </c>
      <c r="D1024" s="170">
        <v>3000</v>
      </c>
      <c r="E1024" s="171">
        <v>3600000</v>
      </c>
      <c r="F1024" s="216">
        <f t="shared" si="61"/>
        <v>1200</v>
      </c>
      <c r="G1024" s="224"/>
      <c r="H1024" s="218" t="s">
        <v>7462</v>
      </c>
      <c r="I1024" s="179" t="s">
        <v>7381</v>
      </c>
      <c r="J1024" s="120" t="s">
        <v>7480</v>
      </c>
      <c r="K1024" s="73">
        <v>3000</v>
      </c>
      <c r="L1024" s="73">
        <v>3600000</v>
      </c>
      <c r="M1024" s="180">
        <f t="shared" si="63"/>
        <v>1</v>
      </c>
      <c r="O1024" s="73">
        <v>3000</v>
      </c>
      <c r="P1024" s="73">
        <v>3600000</v>
      </c>
      <c r="Q1024" s="73">
        <v>0</v>
      </c>
      <c r="R1024" s="73">
        <v>0</v>
      </c>
      <c r="S1024" s="73">
        <f t="shared" si="62"/>
        <v>0</v>
      </c>
      <c r="T1024" s="73">
        <f t="shared" si="62"/>
        <v>0</v>
      </c>
      <c r="U1024" s="167" t="s">
        <v>7481</v>
      </c>
      <c r="W1024" s="21"/>
      <c r="X1024" s="21"/>
      <c r="Y1024" s="21"/>
    </row>
    <row r="1025" spans="1:26" x14ac:dyDescent="0.25">
      <c r="A1025" s="175" t="s">
        <v>2146</v>
      </c>
      <c r="B1025" s="184" t="s">
        <v>108</v>
      </c>
      <c r="C1025" s="185" t="s">
        <v>109</v>
      </c>
      <c r="D1025" s="170">
        <v>500</v>
      </c>
      <c r="E1025" s="171">
        <v>600000</v>
      </c>
      <c r="F1025" s="216">
        <f t="shared" si="61"/>
        <v>1200</v>
      </c>
      <c r="G1025" s="224"/>
      <c r="H1025" s="218" t="s">
        <v>7462</v>
      </c>
      <c r="I1025" s="179" t="s">
        <v>7381</v>
      </c>
      <c r="J1025" s="120" t="s">
        <v>7480</v>
      </c>
      <c r="K1025" s="73">
        <v>500</v>
      </c>
      <c r="L1025" s="73">
        <v>600000</v>
      </c>
      <c r="M1025" s="180">
        <f t="shared" si="63"/>
        <v>1</v>
      </c>
      <c r="O1025" s="73">
        <v>500</v>
      </c>
      <c r="P1025" s="73">
        <v>600000</v>
      </c>
      <c r="Q1025" s="73">
        <v>0</v>
      </c>
      <c r="R1025" s="73">
        <v>0</v>
      </c>
      <c r="S1025" s="73">
        <f t="shared" si="62"/>
        <v>0</v>
      </c>
      <c r="T1025" s="73">
        <f t="shared" si="62"/>
        <v>0</v>
      </c>
      <c r="U1025" s="167" t="s">
        <v>7481</v>
      </c>
      <c r="W1025" s="21"/>
      <c r="X1025" s="21"/>
      <c r="Y1025" s="21"/>
    </row>
    <row r="1026" spans="1:26" x14ac:dyDescent="0.25">
      <c r="A1026" s="175" t="s">
        <v>2146</v>
      </c>
      <c r="B1026" s="184" t="s">
        <v>66</v>
      </c>
      <c r="C1026" s="185" t="s">
        <v>67</v>
      </c>
      <c r="D1026" s="170">
        <v>904</v>
      </c>
      <c r="E1026" s="171">
        <v>1075285</v>
      </c>
      <c r="F1026" s="216">
        <f t="shared" si="61"/>
        <v>1189.4745575221239</v>
      </c>
      <c r="G1026" s="224"/>
      <c r="H1026" s="218" t="s">
        <v>7462</v>
      </c>
      <c r="I1026" s="179" t="s">
        <v>7381</v>
      </c>
      <c r="J1026" s="120" t="s">
        <v>7480</v>
      </c>
      <c r="K1026" s="73">
        <v>904</v>
      </c>
      <c r="L1026" s="73">
        <v>1075285</v>
      </c>
      <c r="M1026" s="180">
        <f t="shared" si="63"/>
        <v>1</v>
      </c>
      <c r="O1026" s="73">
        <v>904</v>
      </c>
      <c r="P1026" s="73">
        <v>1075285</v>
      </c>
      <c r="Q1026" s="73">
        <v>0</v>
      </c>
      <c r="R1026" s="73">
        <v>0</v>
      </c>
      <c r="S1026" s="73">
        <f t="shared" si="62"/>
        <v>0</v>
      </c>
      <c r="T1026" s="73">
        <f t="shared" si="62"/>
        <v>0</v>
      </c>
      <c r="U1026" s="167" t="s">
        <v>7481</v>
      </c>
      <c r="W1026" s="21"/>
      <c r="X1026" s="21"/>
      <c r="Y1026" s="21"/>
    </row>
    <row r="1027" spans="1:26" x14ac:dyDescent="0.25">
      <c r="A1027" s="175" t="s">
        <v>2146</v>
      </c>
      <c r="B1027" s="184" t="s">
        <v>1468</v>
      </c>
      <c r="C1027" s="185" t="s">
        <v>1469</v>
      </c>
      <c r="D1027" s="170">
        <v>167422</v>
      </c>
      <c r="E1027" s="171">
        <v>198759691</v>
      </c>
      <c r="F1027" s="216">
        <f t="shared" si="61"/>
        <v>1187.1778559568038</v>
      </c>
      <c r="G1027" s="224"/>
      <c r="H1027" s="218" t="s">
        <v>7462</v>
      </c>
      <c r="I1027" s="120" t="s">
        <v>7379</v>
      </c>
      <c r="J1027" s="120"/>
      <c r="K1027" s="73">
        <v>0</v>
      </c>
      <c r="L1027" s="73">
        <v>0</v>
      </c>
      <c r="M1027" s="180">
        <f t="shared" si="63"/>
        <v>0</v>
      </c>
      <c r="O1027" s="73">
        <v>167422</v>
      </c>
      <c r="P1027" s="73">
        <v>198759691</v>
      </c>
      <c r="Q1027" s="73">
        <v>72422</v>
      </c>
      <c r="R1027" s="73">
        <v>85977794.684103638</v>
      </c>
      <c r="S1027" s="73">
        <f t="shared" si="62"/>
        <v>95000</v>
      </c>
      <c r="T1027" s="73">
        <f t="shared" si="62"/>
        <v>112781896.31589636</v>
      </c>
      <c r="U1027" s="167" t="s">
        <v>7467</v>
      </c>
      <c r="W1027" s="21"/>
      <c r="X1027" s="21"/>
      <c r="Y1027" s="21"/>
      <c r="Z1027" s="21">
        <f>+S1027-V1027</f>
        <v>95000</v>
      </c>
    </row>
    <row r="1028" spans="1:26" x14ac:dyDescent="0.25">
      <c r="A1028" s="175" t="s">
        <v>2146</v>
      </c>
      <c r="B1028" s="184" t="s">
        <v>104</v>
      </c>
      <c r="C1028" s="185" t="s">
        <v>105</v>
      </c>
      <c r="D1028" s="170">
        <v>15629</v>
      </c>
      <c r="E1028" s="171">
        <v>18442220</v>
      </c>
      <c r="F1028" s="216">
        <f t="shared" ref="F1028:F1091" si="64">+E1028/D1028</f>
        <v>1180</v>
      </c>
      <c r="G1028" s="224"/>
      <c r="H1028" s="218" t="s">
        <v>7462</v>
      </c>
      <c r="I1028" s="179" t="s">
        <v>7381</v>
      </c>
      <c r="J1028" s="120" t="s">
        <v>7480</v>
      </c>
      <c r="K1028" s="73">
        <v>15629</v>
      </c>
      <c r="L1028" s="73">
        <v>18442220</v>
      </c>
      <c r="M1028" s="180">
        <f t="shared" si="63"/>
        <v>1</v>
      </c>
      <c r="O1028" s="73">
        <v>15629</v>
      </c>
      <c r="P1028" s="73">
        <v>18442220</v>
      </c>
      <c r="Q1028" s="73">
        <v>0</v>
      </c>
      <c r="R1028" s="73">
        <v>0</v>
      </c>
      <c r="S1028" s="73">
        <f t="shared" ref="S1028:T1091" si="65">O1028-K1028-Q1028</f>
        <v>0</v>
      </c>
      <c r="T1028" s="73">
        <f t="shared" si="65"/>
        <v>0</v>
      </c>
      <c r="U1028" s="167" t="s">
        <v>7481</v>
      </c>
      <c r="W1028" s="21"/>
      <c r="X1028" s="21"/>
      <c r="Y1028" s="21"/>
    </row>
    <row r="1029" spans="1:26" x14ac:dyDescent="0.25">
      <c r="A1029" s="175" t="s">
        <v>2146</v>
      </c>
      <c r="B1029" s="184" t="s">
        <v>8404</v>
      </c>
      <c r="C1029" s="185" t="s">
        <v>8405</v>
      </c>
      <c r="D1029" s="170">
        <v>50</v>
      </c>
      <c r="E1029" s="171">
        <v>58900</v>
      </c>
      <c r="F1029" s="216">
        <f t="shared" si="64"/>
        <v>1178</v>
      </c>
      <c r="G1029" s="224"/>
      <c r="H1029" s="218" t="s">
        <v>7462</v>
      </c>
      <c r="I1029" s="179" t="s">
        <v>7381</v>
      </c>
      <c r="J1029" s="120" t="s">
        <v>7480</v>
      </c>
      <c r="K1029" s="73">
        <v>50</v>
      </c>
      <c r="L1029" s="73">
        <v>58900</v>
      </c>
      <c r="M1029" s="180">
        <f t="shared" si="63"/>
        <v>1</v>
      </c>
      <c r="O1029" s="73">
        <v>50</v>
      </c>
      <c r="P1029" s="73">
        <v>58900</v>
      </c>
      <c r="Q1029" s="73">
        <v>0</v>
      </c>
      <c r="R1029" s="73">
        <v>0</v>
      </c>
      <c r="S1029" s="73">
        <f t="shared" si="65"/>
        <v>0</v>
      </c>
      <c r="T1029" s="73">
        <f t="shared" si="65"/>
        <v>0</v>
      </c>
      <c r="U1029" s="167" t="s">
        <v>7481</v>
      </c>
      <c r="W1029" s="21"/>
      <c r="X1029" s="21"/>
      <c r="Y1029" s="21"/>
    </row>
    <row r="1030" spans="1:26" x14ac:dyDescent="0.25">
      <c r="A1030" s="175" t="s">
        <v>2146</v>
      </c>
      <c r="B1030" s="184" t="s">
        <v>8406</v>
      </c>
      <c r="C1030" s="185" t="s">
        <v>8407</v>
      </c>
      <c r="D1030" s="194">
        <v>38624</v>
      </c>
      <c r="E1030" s="171">
        <v>45475306</v>
      </c>
      <c r="F1030" s="216">
        <f t="shared" si="64"/>
        <v>1177.3846830985915</v>
      </c>
      <c r="G1030" s="224"/>
      <c r="H1030" s="218" t="s">
        <v>7462</v>
      </c>
      <c r="I1030" s="120" t="s">
        <v>7379</v>
      </c>
      <c r="J1030" s="195"/>
      <c r="K1030" s="196"/>
      <c r="L1030" s="196"/>
      <c r="M1030" s="180">
        <f t="shared" si="63"/>
        <v>0</v>
      </c>
      <c r="O1030" s="73">
        <v>38624</v>
      </c>
      <c r="P1030" s="73">
        <v>45475306</v>
      </c>
      <c r="Q1030" s="73">
        <v>38624</v>
      </c>
      <c r="R1030" s="73">
        <v>45475306</v>
      </c>
      <c r="S1030" s="73">
        <f t="shared" si="65"/>
        <v>0</v>
      </c>
      <c r="T1030" s="73">
        <f t="shared" si="65"/>
        <v>0</v>
      </c>
      <c r="U1030" s="167" t="s">
        <v>7467</v>
      </c>
      <c r="W1030" s="21"/>
      <c r="X1030" s="21"/>
      <c r="Y1030" s="21"/>
      <c r="Z1030" s="21"/>
    </row>
    <row r="1031" spans="1:26" x14ac:dyDescent="0.25">
      <c r="A1031" s="175" t="s">
        <v>2146</v>
      </c>
      <c r="B1031" s="184" t="s">
        <v>216</v>
      </c>
      <c r="C1031" s="185" t="s">
        <v>217</v>
      </c>
      <c r="D1031" s="170">
        <v>10197</v>
      </c>
      <c r="E1031" s="171">
        <v>11920483</v>
      </c>
      <c r="F1031" s="216">
        <f t="shared" si="64"/>
        <v>1169.0186329312544</v>
      </c>
      <c r="G1031" s="224"/>
      <c r="H1031" s="218" t="s">
        <v>7462</v>
      </c>
      <c r="I1031" s="179" t="s">
        <v>7381</v>
      </c>
      <c r="J1031" s="120" t="s">
        <v>7480</v>
      </c>
      <c r="K1031" s="73">
        <v>10197</v>
      </c>
      <c r="L1031" s="73">
        <v>11920483</v>
      </c>
      <c r="M1031" s="180">
        <f t="shared" si="63"/>
        <v>1</v>
      </c>
      <c r="O1031" s="73">
        <v>10197</v>
      </c>
      <c r="P1031" s="73">
        <v>11920483</v>
      </c>
      <c r="Q1031" s="73">
        <v>0</v>
      </c>
      <c r="R1031" s="73">
        <v>0</v>
      </c>
      <c r="S1031" s="73">
        <f t="shared" si="65"/>
        <v>0</v>
      </c>
      <c r="T1031" s="73">
        <f t="shared" si="65"/>
        <v>0</v>
      </c>
      <c r="U1031" s="167" t="s">
        <v>7481</v>
      </c>
      <c r="W1031" s="21"/>
      <c r="X1031" s="21"/>
      <c r="Y1031" s="21"/>
    </row>
    <row r="1032" spans="1:26" x14ac:dyDescent="0.25">
      <c r="A1032" s="175" t="s">
        <v>2146</v>
      </c>
      <c r="B1032" s="184" t="s">
        <v>338</v>
      </c>
      <c r="C1032" s="185" t="s">
        <v>339</v>
      </c>
      <c r="D1032" s="170">
        <v>1089</v>
      </c>
      <c r="E1032" s="171">
        <v>1233025</v>
      </c>
      <c r="F1032" s="216">
        <f t="shared" si="64"/>
        <v>1132.2543617998163</v>
      </c>
      <c r="G1032" s="224"/>
      <c r="H1032" s="218" t="s">
        <v>7462</v>
      </c>
      <c r="I1032" s="179" t="s">
        <v>7381</v>
      </c>
      <c r="J1032" s="120" t="s">
        <v>7480</v>
      </c>
      <c r="K1032" s="73">
        <v>1089</v>
      </c>
      <c r="L1032" s="73">
        <v>1233025</v>
      </c>
      <c r="M1032" s="180">
        <f t="shared" ref="M1032:M1095" si="66">+L1032/E1032</f>
        <v>1</v>
      </c>
      <c r="O1032" s="73">
        <v>1089</v>
      </c>
      <c r="P1032" s="73">
        <v>1233025</v>
      </c>
      <c r="Q1032" s="73">
        <v>0</v>
      </c>
      <c r="R1032" s="73">
        <v>0</v>
      </c>
      <c r="S1032" s="73">
        <f t="shared" si="65"/>
        <v>0</v>
      </c>
      <c r="T1032" s="73">
        <f t="shared" si="65"/>
        <v>0</v>
      </c>
      <c r="U1032" s="167" t="s">
        <v>7481</v>
      </c>
      <c r="W1032" s="21"/>
      <c r="X1032" s="21"/>
      <c r="Y1032" s="21"/>
    </row>
    <row r="1033" spans="1:26" x14ac:dyDescent="0.25">
      <c r="A1033" s="175" t="s">
        <v>2146</v>
      </c>
      <c r="B1033" s="184" t="s">
        <v>1278</v>
      </c>
      <c r="C1033" s="185" t="s">
        <v>1279</v>
      </c>
      <c r="D1033" s="170">
        <v>124000</v>
      </c>
      <c r="E1033" s="171">
        <v>137294235</v>
      </c>
      <c r="F1033" s="216">
        <f t="shared" si="64"/>
        <v>1107.2115725806452</v>
      </c>
      <c r="G1033" s="224"/>
      <c r="H1033" s="218" t="s">
        <v>7462</v>
      </c>
      <c r="I1033" s="120" t="s">
        <v>7379</v>
      </c>
      <c r="J1033" s="120"/>
      <c r="K1033" s="73">
        <v>0</v>
      </c>
      <c r="L1033" s="73">
        <v>0</v>
      </c>
      <c r="M1033" s="180">
        <f t="shared" si="66"/>
        <v>0</v>
      </c>
      <c r="O1033" s="73">
        <v>124000</v>
      </c>
      <c r="P1033" s="73">
        <v>137294235</v>
      </c>
      <c r="Q1033" s="73">
        <v>25600</v>
      </c>
      <c r="R1033" s="73">
        <v>28344616.258064508</v>
      </c>
      <c r="S1033" s="73">
        <f t="shared" si="65"/>
        <v>98400</v>
      </c>
      <c r="T1033" s="73">
        <f t="shared" si="65"/>
        <v>108949618.74193549</v>
      </c>
      <c r="U1033" s="167" t="s">
        <v>7467</v>
      </c>
      <c r="W1033" s="21"/>
      <c r="X1033" s="21"/>
      <c r="Y1033" s="21"/>
      <c r="Z1033" s="21">
        <f>+S1033-V1033</f>
        <v>98400</v>
      </c>
    </row>
    <row r="1034" spans="1:26" x14ac:dyDescent="0.25">
      <c r="A1034" s="175" t="s">
        <v>2146</v>
      </c>
      <c r="B1034" s="184" t="s">
        <v>8408</v>
      </c>
      <c r="C1034" s="185" t="s">
        <v>8409</v>
      </c>
      <c r="D1034" s="170">
        <v>563</v>
      </c>
      <c r="E1034" s="171">
        <v>615922</v>
      </c>
      <c r="F1034" s="216">
        <f t="shared" si="64"/>
        <v>1094</v>
      </c>
      <c r="G1034" s="224"/>
      <c r="H1034" s="218" t="s">
        <v>7462</v>
      </c>
      <c r="I1034" s="120" t="s">
        <v>7379</v>
      </c>
      <c r="J1034" s="120"/>
      <c r="K1034" s="73"/>
      <c r="L1034" s="73"/>
      <c r="M1034" s="180">
        <f t="shared" si="66"/>
        <v>0</v>
      </c>
      <c r="O1034" s="73">
        <v>563</v>
      </c>
      <c r="P1034" s="73">
        <v>615922</v>
      </c>
      <c r="Q1034" s="73">
        <v>563</v>
      </c>
      <c r="R1034" s="73">
        <v>615922</v>
      </c>
      <c r="S1034" s="73">
        <f t="shared" si="65"/>
        <v>0</v>
      </c>
      <c r="T1034" s="73">
        <f t="shared" si="65"/>
        <v>0</v>
      </c>
      <c r="U1034" s="167" t="s">
        <v>7467</v>
      </c>
      <c r="W1034" s="21"/>
      <c r="X1034" s="21"/>
      <c r="Y1034" s="21"/>
      <c r="Z1034" s="21"/>
    </row>
    <row r="1035" spans="1:26" x14ac:dyDescent="0.25">
      <c r="A1035" s="175" t="s">
        <v>2146</v>
      </c>
      <c r="B1035" s="184" t="s">
        <v>750</v>
      </c>
      <c r="C1035" s="185" t="s">
        <v>751</v>
      </c>
      <c r="D1035" s="194">
        <v>4212</v>
      </c>
      <c r="E1035" s="171">
        <v>4607928</v>
      </c>
      <c r="F1035" s="216">
        <f t="shared" si="64"/>
        <v>1094</v>
      </c>
      <c r="G1035" s="224"/>
      <c r="H1035" s="218" t="s">
        <v>7462</v>
      </c>
      <c r="I1035" s="120" t="s">
        <v>7379</v>
      </c>
      <c r="J1035" s="195"/>
      <c r="K1035" s="196"/>
      <c r="L1035" s="196"/>
      <c r="M1035" s="180">
        <f t="shared" si="66"/>
        <v>0</v>
      </c>
      <c r="O1035" s="73">
        <v>4212</v>
      </c>
      <c r="P1035" s="73">
        <v>4607928</v>
      </c>
      <c r="Q1035" s="73">
        <v>1387</v>
      </c>
      <c r="R1035" s="73">
        <v>1517378</v>
      </c>
      <c r="S1035" s="73">
        <f t="shared" si="65"/>
        <v>2825</v>
      </c>
      <c r="T1035" s="73">
        <f t="shared" si="65"/>
        <v>3090550</v>
      </c>
      <c r="U1035" s="167" t="s">
        <v>7467</v>
      </c>
      <c r="W1035" s="21"/>
      <c r="X1035" s="21"/>
      <c r="Y1035" s="21"/>
      <c r="Z1035" s="21">
        <f>+S1035-V1035</f>
        <v>2825</v>
      </c>
    </row>
    <row r="1036" spans="1:26" x14ac:dyDescent="0.25">
      <c r="A1036" s="175" t="s">
        <v>2146</v>
      </c>
      <c r="B1036" s="184" t="s">
        <v>478</v>
      </c>
      <c r="C1036" s="185" t="s">
        <v>479</v>
      </c>
      <c r="D1036" s="170">
        <v>953</v>
      </c>
      <c r="E1036" s="171">
        <v>1042582</v>
      </c>
      <c r="F1036" s="216">
        <f t="shared" si="64"/>
        <v>1094</v>
      </c>
      <c r="G1036" s="224"/>
      <c r="H1036" s="218" t="s">
        <v>7462</v>
      </c>
      <c r="I1036" s="120" t="s">
        <v>7380</v>
      </c>
      <c r="J1036" s="120" t="s">
        <v>7480</v>
      </c>
      <c r="K1036" s="73">
        <v>953</v>
      </c>
      <c r="L1036" s="73">
        <v>1042582</v>
      </c>
      <c r="M1036" s="180">
        <f t="shared" si="66"/>
        <v>1</v>
      </c>
      <c r="O1036" s="73">
        <v>953</v>
      </c>
      <c r="P1036" s="73">
        <v>1042582</v>
      </c>
      <c r="Q1036" s="73">
        <v>0</v>
      </c>
      <c r="R1036" s="73">
        <v>0</v>
      </c>
      <c r="S1036" s="73">
        <f t="shared" si="65"/>
        <v>0</v>
      </c>
      <c r="T1036" s="73">
        <f t="shared" si="65"/>
        <v>0</v>
      </c>
      <c r="U1036" s="167" t="s">
        <v>7481</v>
      </c>
      <c r="W1036" s="21"/>
      <c r="X1036" s="21"/>
      <c r="Y1036" s="21"/>
    </row>
    <row r="1037" spans="1:26" x14ac:dyDescent="0.25">
      <c r="A1037" s="175" t="s">
        <v>2146</v>
      </c>
      <c r="B1037" s="184" t="s">
        <v>8410</v>
      </c>
      <c r="C1037" s="185" t="s">
        <v>8411</v>
      </c>
      <c r="D1037" s="194">
        <v>138</v>
      </c>
      <c r="E1037" s="171">
        <v>149178</v>
      </c>
      <c r="F1037" s="216">
        <f t="shared" si="64"/>
        <v>1081</v>
      </c>
      <c r="G1037" s="224"/>
      <c r="H1037" s="218" t="s">
        <v>7462</v>
      </c>
      <c r="I1037" s="120" t="s">
        <v>7379</v>
      </c>
      <c r="J1037" s="195"/>
      <c r="K1037" s="196"/>
      <c r="L1037" s="196"/>
      <c r="M1037" s="180">
        <f t="shared" si="66"/>
        <v>0</v>
      </c>
      <c r="O1037" s="73">
        <v>138</v>
      </c>
      <c r="P1037" s="73">
        <v>149178</v>
      </c>
      <c r="Q1037" s="73">
        <v>138</v>
      </c>
      <c r="R1037" s="73">
        <v>149178</v>
      </c>
      <c r="S1037" s="73">
        <f t="shared" si="65"/>
        <v>0</v>
      </c>
      <c r="T1037" s="73">
        <f t="shared" si="65"/>
        <v>0</v>
      </c>
      <c r="U1037" s="167" t="s">
        <v>7467</v>
      </c>
      <c r="W1037" s="21"/>
      <c r="X1037" s="21"/>
      <c r="Y1037" s="21"/>
      <c r="Z1037" s="21"/>
    </row>
    <row r="1038" spans="1:26" x14ac:dyDescent="0.25">
      <c r="A1038" s="175" t="s">
        <v>2146</v>
      </c>
      <c r="B1038" s="184" t="s">
        <v>536</v>
      </c>
      <c r="C1038" s="185" t="s">
        <v>537</v>
      </c>
      <c r="D1038" s="170">
        <v>3826</v>
      </c>
      <c r="E1038" s="171">
        <v>4017300</v>
      </c>
      <c r="F1038" s="216">
        <f t="shared" si="64"/>
        <v>1050</v>
      </c>
      <c r="G1038" s="224"/>
      <c r="H1038" s="218" t="s">
        <v>7462</v>
      </c>
      <c r="I1038" s="120" t="s">
        <v>7379</v>
      </c>
      <c r="J1038" s="120"/>
      <c r="K1038" s="73">
        <v>0</v>
      </c>
      <c r="L1038" s="73">
        <v>0</v>
      </c>
      <c r="M1038" s="180">
        <f t="shared" si="66"/>
        <v>0</v>
      </c>
      <c r="O1038" s="73">
        <v>3826</v>
      </c>
      <c r="P1038" s="73">
        <v>4017300</v>
      </c>
      <c r="Q1038" s="73">
        <v>284</v>
      </c>
      <c r="R1038" s="73">
        <v>298200</v>
      </c>
      <c r="S1038" s="73">
        <f t="shared" si="65"/>
        <v>3542</v>
      </c>
      <c r="T1038" s="73">
        <f t="shared" si="65"/>
        <v>3719100</v>
      </c>
      <c r="U1038" s="167" t="s">
        <v>7467</v>
      </c>
      <c r="W1038" s="21"/>
      <c r="X1038" s="21"/>
      <c r="Y1038" s="21"/>
      <c r="Z1038" s="21">
        <f>+S1038-V1038</f>
        <v>3542</v>
      </c>
    </row>
    <row r="1039" spans="1:26" x14ac:dyDescent="0.25">
      <c r="A1039" s="175" t="s">
        <v>2146</v>
      </c>
      <c r="B1039" s="184" t="s">
        <v>560</v>
      </c>
      <c r="C1039" s="185" t="s">
        <v>561</v>
      </c>
      <c r="D1039" s="170">
        <v>500</v>
      </c>
      <c r="E1039" s="171">
        <v>524500</v>
      </c>
      <c r="F1039" s="216">
        <f t="shared" si="64"/>
        <v>1049</v>
      </c>
      <c r="G1039" s="224"/>
      <c r="H1039" s="218" t="s">
        <v>7462</v>
      </c>
      <c r="I1039" s="120" t="s">
        <v>7380</v>
      </c>
      <c r="J1039" s="120" t="s">
        <v>7480</v>
      </c>
      <c r="K1039" s="73">
        <v>500</v>
      </c>
      <c r="L1039" s="73">
        <v>524500</v>
      </c>
      <c r="M1039" s="180">
        <f t="shared" si="66"/>
        <v>1</v>
      </c>
      <c r="O1039" s="73">
        <v>500</v>
      </c>
      <c r="P1039" s="73">
        <v>524500</v>
      </c>
      <c r="Q1039" s="73">
        <v>0</v>
      </c>
      <c r="R1039" s="73">
        <v>0</v>
      </c>
      <c r="S1039" s="73">
        <f t="shared" si="65"/>
        <v>0</v>
      </c>
      <c r="T1039" s="73">
        <f t="shared" si="65"/>
        <v>0</v>
      </c>
      <c r="U1039" s="167" t="s">
        <v>7481</v>
      </c>
      <c r="W1039" s="21"/>
      <c r="X1039" s="21"/>
      <c r="Y1039" s="21"/>
    </row>
    <row r="1040" spans="1:26" x14ac:dyDescent="0.25">
      <c r="A1040" s="175" t="s">
        <v>2146</v>
      </c>
      <c r="B1040" s="184" t="s">
        <v>8412</v>
      </c>
      <c r="C1040" s="185" t="s">
        <v>8413</v>
      </c>
      <c r="D1040" s="194">
        <v>35</v>
      </c>
      <c r="E1040" s="171">
        <v>36015</v>
      </c>
      <c r="F1040" s="216">
        <f t="shared" si="64"/>
        <v>1029</v>
      </c>
      <c r="G1040" s="224"/>
      <c r="H1040" s="218" t="s">
        <v>7462</v>
      </c>
      <c r="I1040" s="120" t="s">
        <v>7379</v>
      </c>
      <c r="J1040" s="195"/>
      <c r="K1040" s="196"/>
      <c r="L1040" s="196"/>
      <c r="M1040" s="180">
        <f t="shared" si="66"/>
        <v>0</v>
      </c>
      <c r="O1040" s="73">
        <v>35</v>
      </c>
      <c r="P1040" s="73">
        <v>36015</v>
      </c>
      <c r="Q1040" s="73">
        <v>35</v>
      </c>
      <c r="R1040" s="73">
        <v>36015</v>
      </c>
      <c r="S1040" s="73">
        <f t="shared" si="65"/>
        <v>0</v>
      </c>
      <c r="T1040" s="73">
        <f t="shared" si="65"/>
        <v>0</v>
      </c>
      <c r="U1040" s="167" t="s">
        <v>7467</v>
      </c>
      <c r="W1040" s="21"/>
      <c r="X1040" s="21"/>
      <c r="Y1040" s="21"/>
      <c r="Z1040" s="21"/>
    </row>
    <row r="1041" spans="1:26" x14ac:dyDescent="0.25">
      <c r="A1041" s="175" t="s">
        <v>2146</v>
      </c>
      <c r="B1041" s="184" t="s">
        <v>1184</v>
      </c>
      <c r="C1041" s="185" t="s">
        <v>1185</v>
      </c>
      <c r="D1041" s="170">
        <v>100</v>
      </c>
      <c r="E1041" s="171">
        <v>102000</v>
      </c>
      <c r="F1041" s="216">
        <f t="shared" si="64"/>
        <v>1020</v>
      </c>
      <c r="G1041" s="224"/>
      <c r="H1041" s="218" t="s">
        <v>7462</v>
      </c>
      <c r="I1041" s="120" t="s">
        <v>7380</v>
      </c>
      <c r="J1041" s="120" t="s">
        <v>7480</v>
      </c>
      <c r="K1041" s="73">
        <v>100</v>
      </c>
      <c r="L1041" s="73">
        <v>102000</v>
      </c>
      <c r="M1041" s="180">
        <f t="shared" si="66"/>
        <v>1</v>
      </c>
      <c r="O1041" s="73">
        <v>100</v>
      </c>
      <c r="P1041" s="73">
        <v>102000</v>
      </c>
      <c r="Q1041" s="73">
        <v>0</v>
      </c>
      <c r="R1041" s="73">
        <v>0</v>
      </c>
      <c r="S1041" s="73">
        <f t="shared" si="65"/>
        <v>0</v>
      </c>
      <c r="T1041" s="73">
        <f t="shared" si="65"/>
        <v>0</v>
      </c>
      <c r="U1041" s="167" t="s">
        <v>7481</v>
      </c>
      <c r="W1041" s="21"/>
      <c r="X1041" s="21"/>
      <c r="Y1041" s="21"/>
    </row>
    <row r="1042" spans="1:26" x14ac:dyDescent="0.25">
      <c r="A1042" s="175" t="s">
        <v>2146</v>
      </c>
      <c r="B1042" s="184" t="s">
        <v>982</v>
      </c>
      <c r="C1042" s="185" t="s">
        <v>983</v>
      </c>
      <c r="D1042" s="170">
        <v>255</v>
      </c>
      <c r="E1042" s="171">
        <v>258570</v>
      </c>
      <c r="F1042" s="216">
        <f t="shared" si="64"/>
        <v>1014</v>
      </c>
      <c r="G1042" s="224"/>
      <c r="H1042" s="218" t="s">
        <v>7462</v>
      </c>
      <c r="I1042" s="120" t="s">
        <v>7380</v>
      </c>
      <c r="J1042" s="120" t="s">
        <v>7480</v>
      </c>
      <c r="K1042" s="73">
        <v>255</v>
      </c>
      <c r="L1042" s="73">
        <v>258570</v>
      </c>
      <c r="M1042" s="180">
        <f t="shared" si="66"/>
        <v>1</v>
      </c>
      <c r="O1042" s="73">
        <v>255</v>
      </c>
      <c r="P1042" s="73">
        <v>258570</v>
      </c>
      <c r="Q1042" s="73">
        <v>0</v>
      </c>
      <c r="R1042" s="73">
        <v>0</v>
      </c>
      <c r="S1042" s="73">
        <f t="shared" si="65"/>
        <v>0</v>
      </c>
      <c r="T1042" s="73">
        <f t="shared" si="65"/>
        <v>0</v>
      </c>
      <c r="U1042" s="167" t="s">
        <v>7481</v>
      </c>
      <c r="W1042" s="21"/>
      <c r="X1042" s="21"/>
      <c r="Y1042" s="21"/>
    </row>
    <row r="1043" spans="1:26" x14ac:dyDescent="0.25">
      <c r="A1043" s="175" t="s">
        <v>2146</v>
      </c>
      <c r="B1043" s="184" t="s">
        <v>8414</v>
      </c>
      <c r="C1043" s="185" t="s">
        <v>8415</v>
      </c>
      <c r="D1043" s="194">
        <v>707</v>
      </c>
      <c r="E1043" s="171">
        <v>716191</v>
      </c>
      <c r="F1043" s="216">
        <f t="shared" si="64"/>
        <v>1013</v>
      </c>
      <c r="G1043" s="224"/>
      <c r="H1043" s="218" t="s">
        <v>7462</v>
      </c>
      <c r="I1043" s="120" t="s">
        <v>7379</v>
      </c>
      <c r="J1043" s="195"/>
      <c r="K1043" s="196"/>
      <c r="L1043" s="196"/>
      <c r="M1043" s="180">
        <f t="shared" si="66"/>
        <v>0</v>
      </c>
      <c r="O1043" s="73">
        <v>707</v>
      </c>
      <c r="P1043" s="73">
        <v>716191</v>
      </c>
      <c r="Q1043" s="73">
        <v>707</v>
      </c>
      <c r="R1043" s="73">
        <v>716191</v>
      </c>
      <c r="S1043" s="73">
        <f t="shared" si="65"/>
        <v>0</v>
      </c>
      <c r="T1043" s="73">
        <f t="shared" si="65"/>
        <v>0</v>
      </c>
      <c r="U1043" s="167" t="s">
        <v>7467</v>
      </c>
      <c r="W1043" s="21"/>
      <c r="X1043" s="21"/>
      <c r="Y1043" s="21"/>
      <c r="Z1043" s="21"/>
    </row>
    <row r="1044" spans="1:26" x14ac:dyDescent="0.25">
      <c r="A1044" s="175" t="s">
        <v>2146</v>
      </c>
      <c r="B1044" s="184" t="s">
        <v>894</v>
      </c>
      <c r="C1044" s="185" t="s">
        <v>895</v>
      </c>
      <c r="D1044" s="170">
        <v>2900</v>
      </c>
      <c r="E1044" s="171">
        <v>2900000</v>
      </c>
      <c r="F1044" s="216">
        <f t="shared" si="64"/>
        <v>1000</v>
      </c>
      <c r="G1044" s="224"/>
      <c r="H1044" s="218" t="s">
        <v>7462</v>
      </c>
      <c r="I1044" s="179" t="s">
        <v>7381</v>
      </c>
      <c r="J1044" s="120" t="s">
        <v>7480</v>
      </c>
      <c r="K1044" s="73">
        <v>2900</v>
      </c>
      <c r="L1044" s="73">
        <v>2900000</v>
      </c>
      <c r="M1044" s="180">
        <f t="shared" si="66"/>
        <v>1</v>
      </c>
      <c r="O1044" s="73">
        <v>2900</v>
      </c>
      <c r="P1044" s="73">
        <v>2900000</v>
      </c>
      <c r="Q1044" s="73">
        <v>0</v>
      </c>
      <c r="R1044" s="73">
        <v>0</v>
      </c>
      <c r="S1044" s="73">
        <f t="shared" si="65"/>
        <v>0</v>
      </c>
      <c r="T1044" s="73">
        <f t="shared" si="65"/>
        <v>0</v>
      </c>
      <c r="U1044" s="167" t="s">
        <v>7481</v>
      </c>
      <c r="W1044" s="21"/>
      <c r="X1044" s="21"/>
      <c r="Y1044" s="21"/>
    </row>
    <row r="1045" spans="1:26" x14ac:dyDescent="0.25">
      <c r="A1045" s="175" t="s">
        <v>2146</v>
      </c>
      <c r="B1045" s="184" t="s">
        <v>1190</v>
      </c>
      <c r="C1045" s="185" t="s">
        <v>1191</v>
      </c>
      <c r="D1045" s="170">
        <v>500</v>
      </c>
      <c r="E1045" s="171">
        <v>500000</v>
      </c>
      <c r="F1045" s="216">
        <f t="shared" si="64"/>
        <v>1000</v>
      </c>
      <c r="G1045" s="224"/>
      <c r="H1045" s="218" t="s">
        <v>7462</v>
      </c>
      <c r="I1045" s="120" t="s">
        <v>7380</v>
      </c>
      <c r="J1045" s="120" t="s">
        <v>7480</v>
      </c>
      <c r="K1045" s="73">
        <v>500</v>
      </c>
      <c r="L1045" s="73">
        <v>500000</v>
      </c>
      <c r="M1045" s="180">
        <f t="shared" si="66"/>
        <v>1</v>
      </c>
      <c r="O1045" s="73">
        <v>500</v>
      </c>
      <c r="P1045" s="73">
        <v>500000</v>
      </c>
      <c r="Q1045" s="73">
        <v>0</v>
      </c>
      <c r="R1045" s="73">
        <v>0</v>
      </c>
      <c r="S1045" s="73">
        <f t="shared" si="65"/>
        <v>0</v>
      </c>
      <c r="T1045" s="73">
        <f t="shared" si="65"/>
        <v>0</v>
      </c>
      <c r="U1045" s="167" t="s">
        <v>7481</v>
      </c>
      <c r="W1045" s="21"/>
      <c r="X1045" s="21"/>
      <c r="Y1045" s="21"/>
    </row>
    <row r="1046" spans="1:26" x14ac:dyDescent="0.25">
      <c r="A1046" s="175" t="s">
        <v>2146</v>
      </c>
      <c r="B1046" s="184" t="s">
        <v>464</v>
      </c>
      <c r="C1046" s="185" t="s">
        <v>465</v>
      </c>
      <c r="D1046" s="170">
        <v>5400</v>
      </c>
      <c r="E1046" s="171">
        <v>5363246</v>
      </c>
      <c r="F1046" s="216">
        <f t="shared" si="64"/>
        <v>993.1937037037037</v>
      </c>
      <c r="G1046" s="224"/>
      <c r="H1046" s="218" t="s">
        <v>7581</v>
      </c>
      <c r="I1046" s="120" t="s">
        <v>8065</v>
      </c>
      <c r="J1046" s="120" t="s">
        <v>7480</v>
      </c>
      <c r="K1046" s="73">
        <f>+D1046</f>
        <v>5400</v>
      </c>
      <c r="L1046" s="73">
        <f>+E1046</f>
        <v>5363246</v>
      </c>
      <c r="M1046" s="180">
        <f t="shared" si="66"/>
        <v>1</v>
      </c>
      <c r="O1046" s="73">
        <v>5400</v>
      </c>
      <c r="P1046" s="73">
        <v>5363246</v>
      </c>
      <c r="Q1046" s="73">
        <v>0</v>
      </c>
      <c r="R1046" s="73">
        <v>0</v>
      </c>
      <c r="S1046" s="73">
        <f t="shared" si="65"/>
        <v>0</v>
      </c>
      <c r="T1046" s="73">
        <f t="shared" si="65"/>
        <v>0</v>
      </c>
      <c r="U1046" s="167" t="s">
        <v>7481</v>
      </c>
      <c r="W1046" s="21"/>
      <c r="X1046" s="21"/>
      <c r="Y1046" s="21"/>
    </row>
    <row r="1047" spans="1:26" x14ac:dyDescent="0.25">
      <c r="A1047" s="175" t="s">
        <v>2146</v>
      </c>
      <c r="B1047" s="184" t="s">
        <v>476</v>
      </c>
      <c r="C1047" s="185" t="s">
        <v>477</v>
      </c>
      <c r="D1047" s="170">
        <v>63</v>
      </c>
      <c r="E1047" s="171">
        <v>61929</v>
      </c>
      <c r="F1047" s="216">
        <f t="shared" si="64"/>
        <v>983</v>
      </c>
      <c r="G1047" s="224"/>
      <c r="H1047" s="218" t="s">
        <v>7462</v>
      </c>
      <c r="I1047" s="120" t="s">
        <v>7380</v>
      </c>
      <c r="J1047" s="120" t="s">
        <v>7480</v>
      </c>
      <c r="K1047" s="73">
        <v>63</v>
      </c>
      <c r="L1047" s="73">
        <v>61929</v>
      </c>
      <c r="M1047" s="180">
        <f t="shared" si="66"/>
        <v>1</v>
      </c>
      <c r="O1047" s="73">
        <v>63</v>
      </c>
      <c r="P1047" s="73">
        <v>61929</v>
      </c>
      <c r="Q1047" s="73">
        <v>0</v>
      </c>
      <c r="R1047" s="73">
        <v>0</v>
      </c>
      <c r="S1047" s="73">
        <f t="shared" si="65"/>
        <v>0</v>
      </c>
      <c r="T1047" s="73">
        <f t="shared" si="65"/>
        <v>0</v>
      </c>
      <c r="U1047" s="167" t="s">
        <v>7481</v>
      </c>
      <c r="W1047" s="21"/>
      <c r="X1047" s="21"/>
      <c r="Y1047" s="21"/>
    </row>
    <row r="1048" spans="1:26" x14ac:dyDescent="0.25">
      <c r="A1048" s="175" t="s">
        <v>2146</v>
      </c>
      <c r="B1048" s="184" t="s">
        <v>534</v>
      </c>
      <c r="C1048" s="185" t="s">
        <v>535</v>
      </c>
      <c r="D1048" s="170">
        <v>5290</v>
      </c>
      <c r="E1048" s="171">
        <v>5181047</v>
      </c>
      <c r="F1048" s="216">
        <f t="shared" si="64"/>
        <v>979.40396975425335</v>
      </c>
      <c r="G1048" s="224"/>
      <c r="H1048" s="218" t="s">
        <v>7462</v>
      </c>
      <c r="I1048" s="179" t="s">
        <v>7381</v>
      </c>
      <c r="J1048" s="120" t="s">
        <v>7480</v>
      </c>
      <c r="K1048" s="73">
        <f>+D1048</f>
        <v>5290</v>
      </c>
      <c r="L1048" s="73">
        <f>+E1048</f>
        <v>5181047</v>
      </c>
      <c r="M1048" s="180">
        <f t="shared" si="66"/>
        <v>1</v>
      </c>
      <c r="O1048" s="73">
        <v>5290</v>
      </c>
      <c r="P1048" s="73">
        <v>5181047</v>
      </c>
      <c r="Q1048" s="73">
        <v>0</v>
      </c>
      <c r="R1048" s="73">
        <v>0</v>
      </c>
      <c r="S1048" s="73">
        <f t="shared" si="65"/>
        <v>0</v>
      </c>
      <c r="T1048" s="73">
        <f t="shared" si="65"/>
        <v>0</v>
      </c>
      <c r="U1048" s="167" t="s">
        <v>7481</v>
      </c>
      <c r="W1048" s="21"/>
      <c r="X1048" s="21"/>
      <c r="Y1048" s="21"/>
    </row>
    <row r="1049" spans="1:26" x14ac:dyDescent="0.25">
      <c r="A1049" s="175" t="s">
        <v>2146</v>
      </c>
      <c r="B1049" s="184" t="s">
        <v>492</v>
      </c>
      <c r="C1049" s="185" t="s">
        <v>493</v>
      </c>
      <c r="D1049" s="170">
        <v>900</v>
      </c>
      <c r="E1049" s="171">
        <v>873000</v>
      </c>
      <c r="F1049" s="216">
        <f t="shared" si="64"/>
        <v>970</v>
      </c>
      <c r="G1049" s="224"/>
      <c r="H1049" s="218" t="s">
        <v>7462</v>
      </c>
      <c r="I1049" s="179" t="s">
        <v>7381</v>
      </c>
      <c r="J1049" s="120" t="s">
        <v>7480</v>
      </c>
      <c r="K1049" s="73">
        <f>+D1049</f>
        <v>900</v>
      </c>
      <c r="L1049" s="73">
        <f>+E1049</f>
        <v>873000</v>
      </c>
      <c r="M1049" s="200">
        <f t="shared" si="66"/>
        <v>1</v>
      </c>
      <c r="O1049" s="73">
        <v>900</v>
      </c>
      <c r="P1049" s="73">
        <v>873000</v>
      </c>
      <c r="Q1049" s="73">
        <v>0</v>
      </c>
      <c r="R1049" s="73">
        <v>0</v>
      </c>
      <c r="S1049" s="73">
        <f t="shared" si="65"/>
        <v>0</v>
      </c>
      <c r="T1049" s="73">
        <f t="shared" si="65"/>
        <v>0</v>
      </c>
      <c r="U1049" s="167" t="s">
        <v>7481</v>
      </c>
      <c r="W1049" s="21"/>
      <c r="X1049" s="21"/>
      <c r="Y1049" s="21"/>
    </row>
    <row r="1050" spans="1:26" x14ac:dyDescent="0.25">
      <c r="A1050" s="175" t="s">
        <v>2146</v>
      </c>
      <c r="B1050" s="184" t="s">
        <v>724</v>
      </c>
      <c r="C1050" s="185" t="s">
        <v>725</v>
      </c>
      <c r="D1050" s="170">
        <v>4308</v>
      </c>
      <c r="E1050" s="171">
        <v>4178760</v>
      </c>
      <c r="F1050" s="216">
        <f t="shared" si="64"/>
        <v>970</v>
      </c>
      <c r="G1050" s="224"/>
      <c r="H1050" s="218" t="s">
        <v>7462</v>
      </c>
      <c r="I1050" s="179" t="s">
        <v>7381</v>
      </c>
      <c r="J1050" s="120" t="s">
        <v>7480</v>
      </c>
      <c r="K1050" s="73">
        <v>4308</v>
      </c>
      <c r="L1050" s="73">
        <v>4178760</v>
      </c>
      <c r="M1050" s="180">
        <f t="shared" si="66"/>
        <v>1</v>
      </c>
      <c r="O1050" s="73">
        <v>4308</v>
      </c>
      <c r="P1050" s="73">
        <v>4178760</v>
      </c>
      <c r="Q1050" s="73">
        <v>0</v>
      </c>
      <c r="R1050" s="73">
        <v>0</v>
      </c>
      <c r="S1050" s="73">
        <f t="shared" si="65"/>
        <v>0</v>
      </c>
      <c r="T1050" s="73">
        <f t="shared" si="65"/>
        <v>0</v>
      </c>
      <c r="U1050" s="167" t="s">
        <v>7481</v>
      </c>
      <c r="W1050" s="21"/>
      <c r="X1050" s="21"/>
      <c r="Y1050" s="21"/>
    </row>
    <row r="1051" spans="1:26" x14ac:dyDescent="0.25">
      <c r="A1051" s="175" t="s">
        <v>2146</v>
      </c>
      <c r="B1051" s="184" t="s">
        <v>466</v>
      </c>
      <c r="C1051" s="185" t="s">
        <v>467</v>
      </c>
      <c r="D1051" s="170">
        <v>12024</v>
      </c>
      <c r="E1051" s="171">
        <v>11663280</v>
      </c>
      <c r="F1051" s="216">
        <f t="shared" si="64"/>
        <v>970</v>
      </c>
      <c r="G1051" s="224"/>
      <c r="H1051" s="218" t="s">
        <v>7581</v>
      </c>
      <c r="I1051" s="120" t="s">
        <v>8065</v>
      </c>
      <c r="J1051" s="120" t="s">
        <v>7480</v>
      </c>
      <c r="K1051" s="73">
        <f>+D1051</f>
        <v>12024</v>
      </c>
      <c r="L1051" s="73">
        <f>+E1051</f>
        <v>11663280</v>
      </c>
      <c r="M1051" s="180">
        <f t="shared" si="66"/>
        <v>1</v>
      </c>
      <c r="O1051" s="73">
        <v>12024</v>
      </c>
      <c r="P1051" s="73">
        <v>11663280</v>
      </c>
      <c r="Q1051" s="73">
        <v>0</v>
      </c>
      <c r="R1051" s="73">
        <v>0</v>
      </c>
      <c r="S1051" s="73">
        <f t="shared" si="65"/>
        <v>0</v>
      </c>
      <c r="T1051" s="73">
        <f t="shared" si="65"/>
        <v>0</v>
      </c>
      <c r="U1051" s="167" t="s">
        <v>7481</v>
      </c>
      <c r="W1051" s="21"/>
      <c r="X1051" s="21"/>
      <c r="Y1051" s="21"/>
    </row>
    <row r="1052" spans="1:26" x14ac:dyDescent="0.25">
      <c r="A1052" s="175" t="s">
        <v>2146</v>
      </c>
      <c r="B1052" s="184" t="s">
        <v>8416</v>
      </c>
      <c r="C1052" s="185" t="s">
        <v>8417</v>
      </c>
      <c r="D1052" s="170">
        <v>2000</v>
      </c>
      <c r="E1052" s="171">
        <v>1938000</v>
      </c>
      <c r="F1052" s="216">
        <f t="shared" si="64"/>
        <v>969</v>
      </c>
      <c r="G1052" s="224"/>
      <c r="H1052" s="218" t="s">
        <v>7462</v>
      </c>
      <c r="I1052" s="120" t="s">
        <v>7379</v>
      </c>
      <c r="J1052" s="120"/>
      <c r="K1052" s="73"/>
      <c r="L1052" s="73"/>
      <c r="M1052" s="180">
        <f t="shared" si="66"/>
        <v>0</v>
      </c>
      <c r="O1052" s="73">
        <v>2000</v>
      </c>
      <c r="P1052" s="73">
        <v>1938000</v>
      </c>
      <c r="Q1052" s="73">
        <v>2000</v>
      </c>
      <c r="R1052" s="73">
        <v>1938000</v>
      </c>
      <c r="S1052" s="73">
        <f t="shared" si="65"/>
        <v>0</v>
      </c>
      <c r="T1052" s="73">
        <f t="shared" si="65"/>
        <v>0</v>
      </c>
      <c r="U1052" s="167" t="s">
        <v>7467</v>
      </c>
      <c r="W1052" s="21"/>
      <c r="X1052" s="21"/>
      <c r="Y1052" s="21"/>
      <c r="Z1052" s="21"/>
    </row>
    <row r="1053" spans="1:26" x14ac:dyDescent="0.25">
      <c r="A1053" s="175" t="s">
        <v>2146</v>
      </c>
      <c r="B1053" s="184" t="s">
        <v>1394</v>
      </c>
      <c r="C1053" s="185" t="s">
        <v>1395</v>
      </c>
      <c r="D1053" s="170">
        <v>15660</v>
      </c>
      <c r="E1053" s="171">
        <v>14939640</v>
      </c>
      <c r="F1053" s="216">
        <f t="shared" si="64"/>
        <v>954</v>
      </c>
      <c r="G1053" s="224"/>
      <c r="H1053" s="218" t="s">
        <v>7462</v>
      </c>
      <c r="I1053" s="120" t="s">
        <v>7380</v>
      </c>
      <c r="J1053" s="120" t="s">
        <v>7480</v>
      </c>
      <c r="K1053" s="73">
        <v>15660</v>
      </c>
      <c r="L1053" s="73">
        <v>14939640</v>
      </c>
      <c r="M1053" s="180">
        <f t="shared" si="66"/>
        <v>1</v>
      </c>
      <c r="O1053" s="73">
        <v>15660</v>
      </c>
      <c r="P1053" s="73">
        <v>14939640</v>
      </c>
      <c r="Q1053" s="73">
        <v>0</v>
      </c>
      <c r="R1053" s="73">
        <v>0</v>
      </c>
      <c r="S1053" s="73">
        <f t="shared" si="65"/>
        <v>0</v>
      </c>
      <c r="T1053" s="73">
        <f t="shared" si="65"/>
        <v>0</v>
      </c>
      <c r="U1053" s="167" t="s">
        <v>7481</v>
      </c>
      <c r="W1053" s="21"/>
      <c r="X1053" s="21"/>
      <c r="Y1053" s="21"/>
    </row>
    <row r="1054" spans="1:26" x14ac:dyDescent="0.25">
      <c r="A1054" s="175" t="s">
        <v>2146</v>
      </c>
      <c r="B1054" s="184" t="s">
        <v>8418</v>
      </c>
      <c r="C1054" s="185" t="s">
        <v>8419</v>
      </c>
      <c r="D1054" s="170">
        <v>3186</v>
      </c>
      <c r="E1054" s="171">
        <v>2991274</v>
      </c>
      <c r="F1054" s="216">
        <f t="shared" si="64"/>
        <v>938.88072818581293</v>
      </c>
      <c r="G1054" s="224"/>
      <c r="H1054" s="218" t="s">
        <v>7462</v>
      </c>
      <c r="I1054" s="120" t="s">
        <v>7379</v>
      </c>
      <c r="J1054" s="120"/>
      <c r="K1054" s="73">
        <v>0</v>
      </c>
      <c r="L1054" s="73">
        <v>0</v>
      </c>
      <c r="M1054" s="180">
        <f t="shared" si="66"/>
        <v>0</v>
      </c>
      <c r="O1054" s="73">
        <v>3186</v>
      </c>
      <c r="P1054" s="73">
        <v>2991274</v>
      </c>
      <c r="Q1054" s="73">
        <v>3186</v>
      </c>
      <c r="R1054" s="73">
        <v>2991274</v>
      </c>
      <c r="S1054" s="73">
        <f t="shared" si="65"/>
        <v>0</v>
      </c>
      <c r="T1054" s="73">
        <f t="shared" si="65"/>
        <v>0</v>
      </c>
      <c r="U1054" s="167" t="s">
        <v>7467</v>
      </c>
      <c r="W1054" s="21"/>
      <c r="X1054" s="21"/>
      <c r="Y1054" s="21"/>
    </row>
    <row r="1055" spans="1:26" x14ac:dyDescent="0.25">
      <c r="A1055" s="175" t="s">
        <v>2146</v>
      </c>
      <c r="B1055" s="184" t="s">
        <v>8420</v>
      </c>
      <c r="C1055" s="185" t="s">
        <v>8421</v>
      </c>
      <c r="D1055" s="170">
        <v>450</v>
      </c>
      <c r="E1055" s="171">
        <v>422100</v>
      </c>
      <c r="F1055" s="216">
        <f t="shared" si="64"/>
        <v>938</v>
      </c>
      <c r="G1055" s="224"/>
      <c r="H1055" s="218" t="s">
        <v>7462</v>
      </c>
      <c r="I1055" s="120" t="s">
        <v>7379</v>
      </c>
      <c r="J1055" s="120"/>
      <c r="K1055" s="73"/>
      <c r="L1055" s="73"/>
      <c r="M1055" s="180">
        <f t="shared" si="66"/>
        <v>0</v>
      </c>
      <c r="O1055" s="73">
        <v>450</v>
      </c>
      <c r="P1055" s="73">
        <v>422100</v>
      </c>
      <c r="Q1055" s="73">
        <v>450</v>
      </c>
      <c r="R1055" s="73">
        <v>422100</v>
      </c>
      <c r="S1055" s="73">
        <f t="shared" si="65"/>
        <v>0</v>
      </c>
      <c r="T1055" s="73">
        <f t="shared" si="65"/>
        <v>0</v>
      </c>
      <c r="U1055" s="167" t="s">
        <v>7467</v>
      </c>
      <c r="W1055" s="21"/>
      <c r="X1055" s="21"/>
      <c r="Y1055" s="21"/>
      <c r="Z1055" s="21"/>
    </row>
    <row r="1056" spans="1:26" x14ac:dyDescent="0.25">
      <c r="A1056" s="175" t="s">
        <v>2146</v>
      </c>
      <c r="B1056" s="184" t="s">
        <v>1198</v>
      </c>
      <c r="C1056" s="185" t="s">
        <v>1199</v>
      </c>
      <c r="D1056" s="170">
        <v>1254</v>
      </c>
      <c r="E1056" s="171">
        <v>1166220</v>
      </c>
      <c r="F1056" s="216">
        <f t="shared" si="64"/>
        <v>930</v>
      </c>
      <c r="G1056" s="224"/>
      <c r="H1056" s="218" t="s">
        <v>7462</v>
      </c>
      <c r="I1056" s="120" t="s">
        <v>7380</v>
      </c>
      <c r="J1056" s="120" t="s">
        <v>7480</v>
      </c>
      <c r="K1056" s="73">
        <v>1254</v>
      </c>
      <c r="L1056" s="73">
        <v>1166220</v>
      </c>
      <c r="M1056" s="180">
        <f t="shared" si="66"/>
        <v>1</v>
      </c>
      <c r="O1056" s="73">
        <v>1254</v>
      </c>
      <c r="P1056" s="73">
        <v>1166220</v>
      </c>
      <c r="Q1056" s="73">
        <v>0</v>
      </c>
      <c r="R1056" s="73">
        <v>0</v>
      </c>
      <c r="S1056" s="73">
        <f t="shared" si="65"/>
        <v>0</v>
      </c>
      <c r="T1056" s="73">
        <f t="shared" si="65"/>
        <v>0</v>
      </c>
      <c r="U1056" s="167" t="s">
        <v>7481</v>
      </c>
      <c r="W1056" s="21"/>
      <c r="X1056" s="21"/>
      <c r="Y1056" s="21"/>
    </row>
    <row r="1057" spans="1:26" x14ac:dyDescent="0.25">
      <c r="A1057" s="175" t="s">
        <v>2146</v>
      </c>
      <c r="B1057" s="184" t="s">
        <v>8422</v>
      </c>
      <c r="C1057" s="185" t="s">
        <v>8423</v>
      </c>
      <c r="D1057" s="194">
        <v>328</v>
      </c>
      <c r="E1057" s="171">
        <v>304705</v>
      </c>
      <c r="F1057" s="216">
        <f t="shared" si="64"/>
        <v>928.97865853658539</v>
      </c>
      <c r="G1057" s="224"/>
      <c r="H1057" s="218" t="s">
        <v>7462</v>
      </c>
      <c r="I1057" s="120" t="s">
        <v>7379</v>
      </c>
      <c r="J1057" s="195"/>
      <c r="K1057" s="196"/>
      <c r="L1057" s="196"/>
      <c r="M1057" s="180">
        <f t="shared" si="66"/>
        <v>0</v>
      </c>
      <c r="O1057" s="73">
        <v>328</v>
      </c>
      <c r="P1057" s="73">
        <v>304705</v>
      </c>
      <c r="Q1057" s="73">
        <v>328</v>
      </c>
      <c r="R1057" s="73">
        <v>304705</v>
      </c>
      <c r="S1057" s="73">
        <f t="shared" si="65"/>
        <v>0</v>
      </c>
      <c r="T1057" s="73">
        <f t="shared" si="65"/>
        <v>0</v>
      </c>
      <c r="U1057" s="167" t="s">
        <v>7467</v>
      </c>
      <c r="W1057" s="21"/>
      <c r="X1057" s="21"/>
      <c r="Y1057" s="21"/>
      <c r="Z1057" s="21"/>
    </row>
    <row r="1058" spans="1:26" x14ac:dyDescent="0.25">
      <c r="A1058" s="175" t="s">
        <v>2146</v>
      </c>
      <c r="B1058" s="184" t="s">
        <v>8424</v>
      </c>
      <c r="C1058" s="185" t="s">
        <v>8425</v>
      </c>
      <c r="D1058" s="194">
        <v>3467</v>
      </c>
      <c r="E1058" s="171">
        <v>3220249</v>
      </c>
      <c r="F1058" s="216">
        <f t="shared" si="64"/>
        <v>928.82867032016156</v>
      </c>
      <c r="G1058" s="224"/>
      <c r="H1058" s="218" t="s">
        <v>7462</v>
      </c>
      <c r="I1058" s="120" t="s">
        <v>7379</v>
      </c>
      <c r="J1058" s="195"/>
      <c r="K1058" s="196"/>
      <c r="L1058" s="196"/>
      <c r="M1058" s="180">
        <f t="shared" si="66"/>
        <v>0</v>
      </c>
      <c r="O1058" s="73">
        <v>3467</v>
      </c>
      <c r="P1058" s="73">
        <v>3220249</v>
      </c>
      <c r="Q1058" s="73">
        <v>3467</v>
      </c>
      <c r="R1058" s="73">
        <v>3220249</v>
      </c>
      <c r="S1058" s="73">
        <f t="shared" si="65"/>
        <v>0</v>
      </c>
      <c r="T1058" s="73">
        <f t="shared" si="65"/>
        <v>0</v>
      </c>
      <c r="U1058" s="167" t="s">
        <v>7467</v>
      </c>
      <c r="W1058" s="21"/>
      <c r="X1058" s="21"/>
      <c r="Y1058" s="21"/>
    </row>
    <row r="1059" spans="1:26" x14ac:dyDescent="0.25">
      <c r="A1059" s="175" t="s">
        <v>2146</v>
      </c>
      <c r="B1059" s="184" t="s">
        <v>764</v>
      </c>
      <c r="C1059" s="185" t="s">
        <v>765</v>
      </c>
      <c r="D1059" s="170">
        <v>8192</v>
      </c>
      <c r="E1059" s="171">
        <v>7539747</v>
      </c>
      <c r="F1059" s="216">
        <f t="shared" si="64"/>
        <v>920.3792724609375</v>
      </c>
      <c r="G1059" s="224"/>
      <c r="H1059" s="218" t="s">
        <v>7462</v>
      </c>
      <c r="I1059" s="179" t="s">
        <v>7381</v>
      </c>
      <c r="J1059" s="120" t="s">
        <v>7480</v>
      </c>
      <c r="K1059" s="73">
        <v>8192</v>
      </c>
      <c r="L1059" s="73">
        <v>7539747</v>
      </c>
      <c r="M1059" s="180">
        <f t="shared" si="66"/>
        <v>1</v>
      </c>
      <c r="O1059" s="73">
        <v>8192</v>
      </c>
      <c r="P1059" s="73">
        <v>7539747</v>
      </c>
      <c r="Q1059" s="73">
        <v>0</v>
      </c>
      <c r="R1059" s="73">
        <v>0</v>
      </c>
      <c r="S1059" s="73">
        <f t="shared" si="65"/>
        <v>0</v>
      </c>
      <c r="T1059" s="73">
        <f t="shared" si="65"/>
        <v>0</v>
      </c>
      <c r="U1059" s="167" t="s">
        <v>7481</v>
      </c>
      <c r="W1059" s="21"/>
      <c r="X1059" s="21"/>
      <c r="Y1059" s="21"/>
    </row>
    <row r="1060" spans="1:26" x14ac:dyDescent="0.25">
      <c r="A1060" s="175" t="s">
        <v>2146</v>
      </c>
      <c r="B1060" s="184" t="s">
        <v>1058</v>
      </c>
      <c r="C1060" s="185" t="s">
        <v>1059</v>
      </c>
      <c r="D1060" s="170">
        <v>7</v>
      </c>
      <c r="E1060" s="171">
        <v>6435</v>
      </c>
      <c r="F1060" s="216">
        <f t="shared" si="64"/>
        <v>919.28571428571433</v>
      </c>
      <c r="G1060" s="224"/>
      <c r="H1060" s="218" t="s">
        <v>7462</v>
      </c>
      <c r="I1060" s="120" t="s">
        <v>7380</v>
      </c>
      <c r="J1060" s="120" t="s">
        <v>7480</v>
      </c>
      <c r="K1060" s="73">
        <v>7</v>
      </c>
      <c r="L1060" s="73">
        <v>6435</v>
      </c>
      <c r="M1060" s="180">
        <f t="shared" si="66"/>
        <v>1</v>
      </c>
      <c r="O1060" s="73">
        <v>7</v>
      </c>
      <c r="P1060" s="73">
        <v>6435</v>
      </c>
      <c r="Q1060" s="73">
        <v>0</v>
      </c>
      <c r="R1060" s="73">
        <v>0</v>
      </c>
      <c r="S1060" s="73">
        <f t="shared" si="65"/>
        <v>0</v>
      </c>
      <c r="T1060" s="73">
        <f t="shared" si="65"/>
        <v>0</v>
      </c>
      <c r="U1060" s="167" t="s">
        <v>7481</v>
      </c>
      <c r="W1060" s="21"/>
      <c r="X1060" s="21"/>
      <c r="Y1060" s="21"/>
    </row>
    <row r="1061" spans="1:26" x14ac:dyDescent="0.25">
      <c r="A1061" s="175" t="s">
        <v>2146</v>
      </c>
      <c r="B1061" s="184" t="s">
        <v>1126</v>
      </c>
      <c r="C1061" s="185" t="s">
        <v>1127</v>
      </c>
      <c r="D1061" s="170">
        <v>12300</v>
      </c>
      <c r="E1061" s="171">
        <v>11307000</v>
      </c>
      <c r="F1061" s="216">
        <f t="shared" si="64"/>
        <v>919.26829268292681</v>
      </c>
      <c r="G1061" s="224"/>
      <c r="H1061" s="218" t="s">
        <v>7462</v>
      </c>
      <c r="I1061" s="179" t="s">
        <v>7381</v>
      </c>
      <c r="J1061" s="120" t="s">
        <v>7480</v>
      </c>
      <c r="K1061" s="73">
        <v>12300</v>
      </c>
      <c r="L1061" s="73">
        <v>11307000</v>
      </c>
      <c r="M1061" s="180">
        <f t="shared" si="66"/>
        <v>1</v>
      </c>
      <c r="O1061" s="73">
        <v>12300</v>
      </c>
      <c r="P1061" s="73">
        <v>11307000</v>
      </c>
      <c r="Q1061" s="73">
        <v>0</v>
      </c>
      <c r="R1061" s="73">
        <v>0</v>
      </c>
      <c r="S1061" s="73">
        <f t="shared" si="65"/>
        <v>0</v>
      </c>
      <c r="T1061" s="73">
        <f t="shared" si="65"/>
        <v>0</v>
      </c>
      <c r="U1061" s="167" t="s">
        <v>7481</v>
      </c>
      <c r="W1061" s="21"/>
      <c r="X1061" s="21"/>
      <c r="Y1061" s="21"/>
    </row>
    <row r="1062" spans="1:26" x14ac:dyDescent="0.25">
      <c r="A1062" s="175" t="s">
        <v>2146</v>
      </c>
      <c r="B1062" s="184" t="s">
        <v>1024</v>
      </c>
      <c r="C1062" s="185" t="s">
        <v>1025</v>
      </c>
      <c r="D1062" s="170">
        <v>548</v>
      </c>
      <c r="E1062" s="171">
        <v>495940</v>
      </c>
      <c r="F1062" s="216">
        <f t="shared" si="64"/>
        <v>905</v>
      </c>
      <c r="G1062" s="224"/>
      <c r="H1062" s="218" t="s">
        <v>7462</v>
      </c>
      <c r="I1062" s="179" t="s">
        <v>7381</v>
      </c>
      <c r="J1062" s="120" t="s">
        <v>7480</v>
      </c>
      <c r="K1062" s="73">
        <v>548</v>
      </c>
      <c r="L1062" s="73">
        <v>495940</v>
      </c>
      <c r="M1062" s="180">
        <f t="shared" si="66"/>
        <v>1</v>
      </c>
      <c r="O1062" s="73">
        <v>548</v>
      </c>
      <c r="P1062" s="73">
        <v>495940</v>
      </c>
      <c r="Q1062" s="73">
        <v>0</v>
      </c>
      <c r="R1062" s="73">
        <v>0</v>
      </c>
      <c r="S1062" s="73">
        <f t="shared" si="65"/>
        <v>0</v>
      </c>
      <c r="T1062" s="73">
        <f t="shared" si="65"/>
        <v>0</v>
      </c>
      <c r="U1062" s="167" t="s">
        <v>7481</v>
      </c>
      <c r="W1062" s="21"/>
      <c r="X1062" s="21"/>
      <c r="Y1062" s="21"/>
    </row>
    <row r="1063" spans="1:26" x14ac:dyDescent="0.25">
      <c r="A1063" s="175" t="s">
        <v>2146</v>
      </c>
      <c r="B1063" s="184" t="s">
        <v>8426</v>
      </c>
      <c r="C1063" s="185" t="s">
        <v>8427</v>
      </c>
      <c r="D1063" s="194">
        <v>24</v>
      </c>
      <c r="E1063" s="171">
        <v>21720</v>
      </c>
      <c r="F1063" s="216">
        <f t="shared" si="64"/>
        <v>905</v>
      </c>
      <c r="G1063" s="224"/>
      <c r="H1063" s="218" t="s">
        <v>7462</v>
      </c>
      <c r="I1063" s="120" t="s">
        <v>7379</v>
      </c>
      <c r="J1063" s="195"/>
      <c r="K1063" s="196"/>
      <c r="L1063" s="196"/>
      <c r="M1063" s="180">
        <f t="shared" si="66"/>
        <v>0</v>
      </c>
      <c r="O1063" s="73">
        <v>24</v>
      </c>
      <c r="P1063" s="73">
        <v>21720</v>
      </c>
      <c r="Q1063" s="73">
        <v>24</v>
      </c>
      <c r="R1063" s="73">
        <v>21720</v>
      </c>
      <c r="S1063" s="73">
        <f t="shared" si="65"/>
        <v>0</v>
      </c>
      <c r="T1063" s="73">
        <f t="shared" si="65"/>
        <v>0</v>
      </c>
      <c r="U1063" s="167" t="s">
        <v>7467</v>
      </c>
      <c r="W1063" s="21"/>
      <c r="X1063" s="21"/>
      <c r="Y1063" s="21"/>
    </row>
    <row r="1064" spans="1:26" x14ac:dyDescent="0.25">
      <c r="A1064" s="175" t="s">
        <v>2146</v>
      </c>
      <c r="B1064" s="184" t="s">
        <v>956</v>
      </c>
      <c r="C1064" s="185" t="s">
        <v>957</v>
      </c>
      <c r="D1064" s="170">
        <v>5000</v>
      </c>
      <c r="E1064" s="171">
        <v>4500000</v>
      </c>
      <c r="F1064" s="216">
        <f t="shared" si="64"/>
        <v>900</v>
      </c>
      <c r="G1064" s="224"/>
      <c r="H1064" s="218" t="s">
        <v>7462</v>
      </c>
      <c r="I1064" s="179" t="s">
        <v>7381</v>
      </c>
      <c r="J1064" s="120" t="s">
        <v>7480</v>
      </c>
      <c r="K1064" s="73">
        <f>D1064</f>
        <v>5000</v>
      </c>
      <c r="L1064" s="73">
        <f>E1064</f>
        <v>4500000</v>
      </c>
      <c r="M1064" s="180">
        <f t="shared" si="66"/>
        <v>1</v>
      </c>
      <c r="O1064" s="73">
        <v>5000</v>
      </c>
      <c r="P1064" s="73">
        <v>4500000</v>
      </c>
      <c r="Q1064" s="73">
        <v>0</v>
      </c>
      <c r="R1064" s="73">
        <v>0</v>
      </c>
      <c r="S1064" s="73">
        <f t="shared" si="65"/>
        <v>0</v>
      </c>
      <c r="T1064" s="73">
        <f t="shared" si="65"/>
        <v>0</v>
      </c>
      <c r="U1064" s="167" t="s">
        <v>7481</v>
      </c>
      <c r="W1064" s="21"/>
      <c r="X1064" s="21"/>
      <c r="Y1064" s="21"/>
    </row>
    <row r="1065" spans="1:26" x14ac:dyDescent="0.25">
      <c r="A1065" s="175" t="s">
        <v>2146</v>
      </c>
      <c r="B1065" s="184" t="s">
        <v>1080</v>
      </c>
      <c r="C1065" s="185" t="s">
        <v>1081</v>
      </c>
      <c r="D1065" s="170">
        <v>19</v>
      </c>
      <c r="E1065" s="171">
        <v>17043</v>
      </c>
      <c r="F1065" s="216">
        <f t="shared" si="64"/>
        <v>897</v>
      </c>
      <c r="G1065" s="224"/>
      <c r="H1065" s="218" t="s">
        <v>7462</v>
      </c>
      <c r="I1065" s="120" t="s">
        <v>7380</v>
      </c>
      <c r="J1065" s="120"/>
      <c r="K1065" s="73">
        <v>19</v>
      </c>
      <c r="L1065" s="73">
        <v>17043</v>
      </c>
      <c r="M1065" s="180">
        <f t="shared" si="66"/>
        <v>1</v>
      </c>
      <c r="O1065" s="73">
        <v>19</v>
      </c>
      <c r="P1065" s="73">
        <v>17043</v>
      </c>
      <c r="Q1065" s="73">
        <v>0</v>
      </c>
      <c r="R1065" s="73">
        <v>0</v>
      </c>
      <c r="S1065" s="73">
        <f t="shared" si="65"/>
        <v>0</v>
      </c>
      <c r="T1065" s="73">
        <f t="shared" si="65"/>
        <v>0</v>
      </c>
      <c r="U1065" s="167" t="s">
        <v>7481</v>
      </c>
      <c r="W1065" s="21"/>
      <c r="X1065" s="21"/>
      <c r="Y1065" s="21"/>
    </row>
    <row r="1066" spans="1:26" x14ac:dyDescent="0.25">
      <c r="A1066" s="175" t="s">
        <v>2146</v>
      </c>
      <c r="B1066" s="184" t="s">
        <v>1046</v>
      </c>
      <c r="C1066" s="185" t="s">
        <v>1047</v>
      </c>
      <c r="D1066" s="170">
        <v>3624</v>
      </c>
      <c r="E1066" s="171">
        <v>3080400</v>
      </c>
      <c r="F1066" s="216">
        <f t="shared" si="64"/>
        <v>850</v>
      </c>
      <c r="G1066" s="224"/>
      <c r="H1066" s="218" t="s">
        <v>7462</v>
      </c>
      <c r="I1066" s="179" t="s">
        <v>7381</v>
      </c>
      <c r="J1066" s="120" t="s">
        <v>7480</v>
      </c>
      <c r="K1066" s="73">
        <f>D1066</f>
        <v>3624</v>
      </c>
      <c r="L1066" s="73">
        <f>E1066</f>
        <v>3080400</v>
      </c>
      <c r="M1066" s="180">
        <f t="shared" si="66"/>
        <v>1</v>
      </c>
      <c r="O1066" s="73">
        <v>3624</v>
      </c>
      <c r="P1066" s="73">
        <v>3080400</v>
      </c>
      <c r="Q1066" s="73">
        <v>0</v>
      </c>
      <c r="R1066" s="73">
        <v>0</v>
      </c>
      <c r="S1066" s="73">
        <f t="shared" si="65"/>
        <v>0</v>
      </c>
      <c r="T1066" s="73">
        <f t="shared" si="65"/>
        <v>0</v>
      </c>
      <c r="U1066" s="167" t="s">
        <v>7481</v>
      </c>
      <c r="W1066" s="21"/>
      <c r="X1066" s="21"/>
      <c r="Y1066" s="21"/>
    </row>
    <row r="1067" spans="1:26" x14ac:dyDescent="0.25">
      <c r="A1067" s="175" t="s">
        <v>2146</v>
      </c>
      <c r="B1067" s="184" t="s">
        <v>940</v>
      </c>
      <c r="C1067" s="185" t="s">
        <v>941</v>
      </c>
      <c r="D1067" s="170">
        <v>2866</v>
      </c>
      <c r="E1067" s="171">
        <v>2436100</v>
      </c>
      <c r="F1067" s="216">
        <f t="shared" si="64"/>
        <v>850</v>
      </c>
      <c r="G1067" s="224"/>
      <c r="H1067" s="218" t="s">
        <v>7462</v>
      </c>
      <c r="I1067" s="179" t="s">
        <v>7381</v>
      </c>
      <c r="J1067" s="120" t="s">
        <v>7480</v>
      </c>
      <c r="K1067" s="73">
        <v>2866</v>
      </c>
      <c r="L1067" s="73">
        <v>2436100</v>
      </c>
      <c r="M1067" s="180">
        <f t="shared" si="66"/>
        <v>1</v>
      </c>
      <c r="O1067" s="73">
        <v>2866</v>
      </c>
      <c r="P1067" s="73">
        <v>2436100</v>
      </c>
      <c r="Q1067" s="73">
        <v>0</v>
      </c>
      <c r="R1067" s="73">
        <v>0</v>
      </c>
      <c r="S1067" s="73">
        <f t="shared" si="65"/>
        <v>0</v>
      </c>
      <c r="T1067" s="73">
        <f t="shared" si="65"/>
        <v>0</v>
      </c>
      <c r="U1067" s="167" t="s">
        <v>7481</v>
      </c>
      <c r="W1067" s="21"/>
      <c r="X1067" s="21"/>
      <c r="Y1067" s="21"/>
    </row>
    <row r="1068" spans="1:26" x14ac:dyDescent="0.25">
      <c r="A1068" s="175" t="s">
        <v>2146</v>
      </c>
      <c r="B1068" s="184" t="s">
        <v>8428</v>
      </c>
      <c r="C1068" s="185" t="s">
        <v>8429</v>
      </c>
      <c r="D1068" s="170">
        <v>252</v>
      </c>
      <c r="E1068" s="171">
        <v>213948</v>
      </c>
      <c r="F1068" s="216">
        <f t="shared" si="64"/>
        <v>849</v>
      </c>
      <c r="G1068" s="224"/>
      <c r="H1068" s="218" t="s">
        <v>7462</v>
      </c>
      <c r="I1068" s="120" t="s">
        <v>7379</v>
      </c>
      <c r="J1068" s="120"/>
      <c r="K1068" s="73"/>
      <c r="L1068" s="73"/>
      <c r="M1068" s="180">
        <f t="shared" si="66"/>
        <v>0</v>
      </c>
      <c r="O1068" s="73">
        <v>252</v>
      </c>
      <c r="P1068" s="73">
        <v>213948</v>
      </c>
      <c r="Q1068" s="73">
        <v>252</v>
      </c>
      <c r="R1068" s="73">
        <v>213948</v>
      </c>
      <c r="S1068" s="73">
        <f t="shared" si="65"/>
        <v>0</v>
      </c>
      <c r="T1068" s="73">
        <f t="shared" si="65"/>
        <v>0</v>
      </c>
      <c r="U1068" s="167" t="s">
        <v>7467</v>
      </c>
      <c r="W1068" s="21"/>
      <c r="X1068" s="21"/>
      <c r="Y1068" s="21"/>
      <c r="Z1068" s="21"/>
    </row>
    <row r="1069" spans="1:26" x14ac:dyDescent="0.25">
      <c r="A1069" s="175" t="s">
        <v>2146</v>
      </c>
      <c r="B1069" s="184" t="s">
        <v>1464</v>
      </c>
      <c r="C1069" s="185" t="s">
        <v>1465</v>
      </c>
      <c r="D1069" s="170">
        <v>89</v>
      </c>
      <c r="E1069" s="171">
        <v>75383</v>
      </c>
      <c r="F1069" s="216">
        <f t="shared" si="64"/>
        <v>847</v>
      </c>
      <c r="G1069" s="224"/>
      <c r="H1069" s="218" t="s">
        <v>7462</v>
      </c>
      <c r="I1069" s="120" t="s">
        <v>7380</v>
      </c>
      <c r="J1069" s="120" t="s">
        <v>7480</v>
      </c>
      <c r="K1069" s="73">
        <v>89</v>
      </c>
      <c r="L1069" s="73">
        <v>75383</v>
      </c>
      <c r="M1069" s="180">
        <f t="shared" si="66"/>
        <v>1</v>
      </c>
      <c r="O1069" s="73">
        <v>89</v>
      </c>
      <c r="P1069" s="73">
        <v>75383</v>
      </c>
      <c r="Q1069" s="73">
        <v>0</v>
      </c>
      <c r="R1069" s="73">
        <v>0</v>
      </c>
      <c r="S1069" s="73">
        <f t="shared" si="65"/>
        <v>0</v>
      </c>
      <c r="T1069" s="73">
        <f t="shared" si="65"/>
        <v>0</v>
      </c>
      <c r="U1069" s="167" t="s">
        <v>7481</v>
      </c>
      <c r="W1069" s="21"/>
      <c r="X1069" s="21"/>
      <c r="Y1069" s="21"/>
    </row>
    <row r="1070" spans="1:26" x14ac:dyDescent="0.25">
      <c r="A1070" s="175" t="s">
        <v>2146</v>
      </c>
      <c r="B1070" s="184" t="s">
        <v>336</v>
      </c>
      <c r="C1070" s="185" t="s">
        <v>8430</v>
      </c>
      <c r="D1070" s="170">
        <v>11500</v>
      </c>
      <c r="E1070" s="171">
        <v>9619632</v>
      </c>
      <c r="F1070" s="216">
        <f t="shared" si="64"/>
        <v>836.48973913043483</v>
      </c>
      <c r="G1070" s="224"/>
      <c r="H1070" s="218" t="s">
        <v>7462</v>
      </c>
      <c r="I1070" s="179" t="s">
        <v>7381</v>
      </c>
      <c r="J1070" s="120" t="s">
        <v>7480</v>
      </c>
      <c r="K1070" s="73">
        <f>+D1070</f>
        <v>11500</v>
      </c>
      <c r="L1070" s="73">
        <f>+E1070</f>
        <v>9619632</v>
      </c>
      <c r="M1070" s="180">
        <f t="shared" si="66"/>
        <v>1</v>
      </c>
      <c r="O1070" s="73">
        <v>11500</v>
      </c>
      <c r="P1070" s="73">
        <v>9619632</v>
      </c>
      <c r="Q1070" s="73">
        <v>0</v>
      </c>
      <c r="R1070" s="73">
        <v>0</v>
      </c>
      <c r="S1070" s="73">
        <f t="shared" si="65"/>
        <v>0</v>
      </c>
      <c r="T1070" s="73">
        <f t="shared" si="65"/>
        <v>0</v>
      </c>
      <c r="U1070" s="167" t="s">
        <v>7481</v>
      </c>
      <c r="W1070" s="21"/>
      <c r="X1070" s="21"/>
      <c r="Y1070" s="21"/>
    </row>
    <row r="1071" spans="1:26" x14ac:dyDescent="0.25">
      <c r="A1071" s="175" t="s">
        <v>2146</v>
      </c>
      <c r="B1071" s="184" t="s">
        <v>976</v>
      </c>
      <c r="C1071" s="185" t="s">
        <v>977</v>
      </c>
      <c r="D1071" s="170">
        <v>745</v>
      </c>
      <c r="E1071" s="171">
        <v>621330</v>
      </c>
      <c r="F1071" s="216">
        <f t="shared" si="64"/>
        <v>834</v>
      </c>
      <c r="G1071" s="224"/>
      <c r="H1071" s="218" t="s">
        <v>7462</v>
      </c>
      <c r="I1071" s="120" t="s">
        <v>7380</v>
      </c>
      <c r="J1071" s="120" t="s">
        <v>7480</v>
      </c>
      <c r="K1071" s="73">
        <v>745</v>
      </c>
      <c r="L1071" s="73">
        <v>621330</v>
      </c>
      <c r="M1071" s="180">
        <f t="shared" si="66"/>
        <v>1</v>
      </c>
      <c r="O1071" s="73">
        <v>745</v>
      </c>
      <c r="P1071" s="73">
        <v>621330</v>
      </c>
      <c r="Q1071" s="73">
        <v>0</v>
      </c>
      <c r="R1071" s="73">
        <v>0</v>
      </c>
      <c r="S1071" s="73">
        <f t="shared" si="65"/>
        <v>0</v>
      </c>
      <c r="T1071" s="73">
        <f t="shared" si="65"/>
        <v>0</v>
      </c>
      <c r="U1071" s="167" t="s">
        <v>7481</v>
      </c>
      <c r="W1071" s="21"/>
      <c r="X1071" s="21"/>
      <c r="Y1071" s="21"/>
    </row>
    <row r="1072" spans="1:26" x14ac:dyDescent="0.25">
      <c r="A1072" s="175" t="s">
        <v>2146</v>
      </c>
      <c r="B1072" s="184" t="s">
        <v>8431</v>
      </c>
      <c r="C1072" s="185" t="s">
        <v>8432</v>
      </c>
      <c r="D1072" s="170">
        <v>400</v>
      </c>
      <c r="E1072" s="171">
        <v>332800</v>
      </c>
      <c r="F1072" s="216">
        <f t="shared" si="64"/>
        <v>832</v>
      </c>
      <c r="G1072" s="224"/>
      <c r="H1072" s="218" t="s">
        <v>7462</v>
      </c>
      <c r="I1072" s="179" t="s">
        <v>7381</v>
      </c>
      <c r="J1072" s="120" t="s">
        <v>7480</v>
      </c>
      <c r="K1072" s="73">
        <v>400</v>
      </c>
      <c r="L1072" s="73">
        <v>332800</v>
      </c>
      <c r="M1072" s="180">
        <f t="shared" si="66"/>
        <v>1</v>
      </c>
      <c r="O1072" s="73">
        <v>400</v>
      </c>
      <c r="P1072" s="73">
        <v>332800</v>
      </c>
      <c r="Q1072" s="73">
        <v>0</v>
      </c>
      <c r="R1072" s="73">
        <v>0</v>
      </c>
      <c r="S1072" s="73">
        <f t="shared" si="65"/>
        <v>0</v>
      </c>
      <c r="T1072" s="73">
        <f t="shared" si="65"/>
        <v>0</v>
      </c>
      <c r="U1072" s="167" t="s">
        <v>7481</v>
      </c>
      <c r="W1072" s="21"/>
      <c r="X1072" s="21"/>
      <c r="Y1072" s="21"/>
    </row>
    <row r="1073" spans="1:26" x14ac:dyDescent="0.25">
      <c r="A1073" s="175" t="s">
        <v>2146</v>
      </c>
      <c r="B1073" s="184" t="s">
        <v>8433</v>
      </c>
      <c r="C1073" s="185" t="s">
        <v>8434</v>
      </c>
      <c r="D1073" s="170">
        <v>13530</v>
      </c>
      <c r="E1073" s="171">
        <v>10948944</v>
      </c>
      <c r="F1073" s="216">
        <f t="shared" si="64"/>
        <v>809.23458980044347</v>
      </c>
      <c r="G1073" s="224"/>
      <c r="H1073" s="218" t="s">
        <v>7462</v>
      </c>
      <c r="I1073" s="120" t="s">
        <v>7379</v>
      </c>
      <c r="J1073" s="120"/>
      <c r="K1073" s="73">
        <v>0</v>
      </c>
      <c r="L1073" s="73">
        <v>0</v>
      </c>
      <c r="M1073" s="180">
        <f t="shared" si="66"/>
        <v>0</v>
      </c>
      <c r="O1073" s="73">
        <v>13530</v>
      </c>
      <c r="P1073" s="73">
        <v>10948944</v>
      </c>
      <c r="Q1073" s="73">
        <v>13530</v>
      </c>
      <c r="R1073" s="73">
        <v>10948944</v>
      </c>
      <c r="S1073" s="73">
        <f t="shared" si="65"/>
        <v>0</v>
      </c>
      <c r="T1073" s="73">
        <f t="shared" si="65"/>
        <v>0</v>
      </c>
      <c r="U1073" s="167" t="s">
        <v>7467</v>
      </c>
      <c r="W1073" s="21"/>
      <c r="X1073" s="21"/>
      <c r="Y1073" s="21"/>
      <c r="Z1073" s="21"/>
    </row>
    <row r="1074" spans="1:26" x14ac:dyDescent="0.25">
      <c r="A1074" s="175" t="s">
        <v>2146</v>
      </c>
      <c r="B1074" s="184" t="s">
        <v>356</v>
      </c>
      <c r="C1074" s="185" t="s">
        <v>357</v>
      </c>
      <c r="D1074" s="170">
        <v>3499</v>
      </c>
      <c r="E1074" s="171">
        <v>2799200</v>
      </c>
      <c r="F1074" s="216">
        <f t="shared" si="64"/>
        <v>800</v>
      </c>
      <c r="G1074" s="224"/>
      <c r="H1074" s="218" t="s">
        <v>7462</v>
      </c>
      <c r="I1074" s="179" t="s">
        <v>7381</v>
      </c>
      <c r="J1074" s="120" t="s">
        <v>7480</v>
      </c>
      <c r="K1074" s="73">
        <v>3499</v>
      </c>
      <c r="L1074" s="73">
        <v>2799200</v>
      </c>
      <c r="M1074" s="180">
        <f t="shared" si="66"/>
        <v>1</v>
      </c>
      <c r="O1074" s="73">
        <v>3499</v>
      </c>
      <c r="P1074" s="73">
        <v>2799200</v>
      </c>
      <c r="Q1074" s="73">
        <v>0</v>
      </c>
      <c r="R1074" s="73">
        <v>0</v>
      </c>
      <c r="S1074" s="73">
        <f t="shared" si="65"/>
        <v>0</v>
      </c>
      <c r="T1074" s="73">
        <f t="shared" si="65"/>
        <v>0</v>
      </c>
      <c r="U1074" s="167" t="s">
        <v>7481</v>
      </c>
      <c r="W1074" s="21"/>
      <c r="X1074" s="21"/>
      <c r="Y1074" s="21"/>
    </row>
    <row r="1075" spans="1:26" x14ac:dyDescent="0.25">
      <c r="A1075" s="175" t="s">
        <v>2146</v>
      </c>
      <c r="B1075" s="184" t="s">
        <v>760</v>
      </c>
      <c r="C1075" s="185" t="s">
        <v>761</v>
      </c>
      <c r="D1075" s="170">
        <v>8456</v>
      </c>
      <c r="E1075" s="171">
        <v>6644350</v>
      </c>
      <c r="F1075" s="216">
        <f t="shared" si="64"/>
        <v>785.75567644276259</v>
      </c>
      <c r="G1075" s="224"/>
      <c r="H1075" s="218" t="s">
        <v>7462</v>
      </c>
      <c r="I1075" s="179" t="s">
        <v>7381</v>
      </c>
      <c r="J1075" s="120" t="s">
        <v>7480</v>
      </c>
      <c r="K1075" s="73">
        <v>8456</v>
      </c>
      <c r="L1075" s="73">
        <v>6644350</v>
      </c>
      <c r="M1075" s="180">
        <f t="shared" si="66"/>
        <v>1</v>
      </c>
      <c r="O1075" s="73">
        <v>8456</v>
      </c>
      <c r="P1075" s="73">
        <v>6644350</v>
      </c>
      <c r="Q1075" s="73">
        <v>0</v>
      </c>
      <c r="R1075" s="73">
        <v>0</v>
      </c>
      <c r="S1075" s="73">
        <f t="shared" si="65"/>
        <v>0</v>
      </c>
      <c r="T1075" s="73">
        <f t="shared" si="65"/>
        <v>0</v>
      </c>
      <c r="U1075" s="167" t="s">
        <v>7481</v>
      </c>
      <c r="W1075" s="21"/>
      <c r="X1075" s="21"/>
      <c r="Y1075" s="21"/>
    </row>
    <row r="1076" spans="1:26" x14ac:dyDescent="0.25">
      <c r="A1076" s="175" t="s">
        <v>2146</v>
      </c>
      <c r="B1076" s="184" t="s">
        <v>472</v>
      </c>
      <c r="C1076" s="185" t="s">
        <v>473</v>
      </c>
      <c r="D1076" s="170">
        <v>43633</v>
      </c>
      <c r="E1076" s="171">
        <v>34137907</v>
      </c>
      <c r="F1076" s="216">
        <f t="shared" si="64"/>
        <v>782.38734444113402</v>
      </c>
      <c r="G1076" s="224"/>
      <c r="H1076" s="218" t="s">
        <v>7462</v>
      </c>
      <c r="I1076" s="179" t="s">
        <v>7381</v>
      </c>
      <c r="J1076" s="120" t="s">
        <v>7480</v>
      </c>
      <c r="K1076" s="199">
        <v>43633</v>
      </c>
      <c r="L1076" s="199">
        <v>34137907</v>
      </c>
      <c r="M1076" s="200">
        <f t="shared" si="66"/>
        <v>1</v>
      </c>
      <c r="O1076" s="73">
        <v>43633</v>
      </c>
      <c r="P1076" s="73">
        <v>34137907</v>
      </c>
      <c r="Q1076" s="73">
        <v>0</v>
      </c>
      <c r="R1076" s="73">
        <v>0</v>
      </c>
      <c r="S1076" s="73">
        <f t="shared" si="65"/>
        <v>0</v>
      </c>
      <c r="T1076" s="73">
        <f t="shared" si="65"/>
        <v>0</v>
      </c>
      <c r="U1076" s="167" t="s">
        <v>7481</v>
      </c>
      <c r="W1076" s="21"/>
      <c r="X1076" s="21"/>
      <c r="Y1076" s="21"/>
    </row>
    <row r="1077" spans="1:26" x14ac:dyDescent="0.25">
      <c r="A1077" s="175" t="s">
        <v>2146</v>
      </c>
      <c r="B1077" s="184" t="s">
        <v>212</v>
      </c>
      <c r="C1077" s="185" t="s">
        <v>213</v>
      </c>
      <c r="D1077" s="170">
        <v>7141</v>
      </c>
      <c r="E1077" s="171">
        <v>5558452</v>
      </c>
      <c r="F1077" s="216">
        <f t="shared" si="64"/>
        <v>778.38566027167064</v>
      </c>
      <c r="G1077" s="224"/>
      <c r="H1077" s="218" t="s">
        <v>7462</v>
      </c>
      <c r="I1077" s="179" t="s">
        <v>7381</v>
      </c>
      <c r="J1077" s="120" t="s">
        <v>7480</v>
      </c>
      <c r="K1077" s="73">
        <v>7141</v>
      </c>
      <c r="L1077" s="73">
        <v>5558452</v>
      </c>
      <c r="M1077" s="180">
        <f t="shared" si="66"/>
        <v>1</v>
      </c>
      <c r="O1077" s="73">
        <v>7141</v>
      </c>
      <c r="P1077" s="73">
        <v>5558452</v>
      </c>
      <c r="Q1077" s="73">
        <v>0</v>
      </c>
      <c r="R1077" s="73">
        <v>0</v>
      </c>
      <c r="S1077" s="73">
        <f t="shared" si="65"/>
        <v>0</v>
      </c>
      <c r="T1077" s="73">
        <f t="shared" si="65"/>
        <v>0</v>
      </c>
      <c r="U1077" s="167" t="s">
        <v>7481</v>
      </c>
      <c r="W1077" s="21"/>
      <c r="X1077" s="21"/>
      <c r="Y1077" s="21"/>
    </row>
    <row r="1078" spans="1:26" x14ac:dyDescent="0.25">
      <c r="A1078" s="175" t="s">
        <v>2146</v>
      </c>
      <c r="B1078" s="184" t="s">
        <v>1470</v>
      </c>
      <c r="C1078" s="185" t="s">
        <v>1471</v>
      </c>
      <c r="D1078" s="170">
        <v>146008</v>
      </c>
      <c r="E1078" s="171">
        <v>111595089</v>
      </c>
      <c r="F1078" s="216">
        <f t="shared" si="64"/>
        <v>764.3080447646704</v>
      </c>
      <c r="G1078" s="224"/>
      <c r="H1078" s="218" t="s">
        <v>7462</v>
      </c>
      <c r="I1078" s="120" t="s">
        <v>7379</v>
      </c>
      <c r="J1078" s="120"/>
      <c r="K1078" s="73">
        <v>0</v>
      </c>
      <c r="L1078" s="73">
        <v>0</v>
      </c>
      <c r="M1078" s="180">
        <f t="shared" si="66"/>
        <v>0</v>
      </c>
      <c r="O1078" s="73">
        <v>146008</v>
      </c>
      <c r="P1078" s="73">
        <v>111595089</v>
      </c>
      <c r="Q1078" s="73">
        <v>0</v>
      </c>
      <c r="R1078" s="73">
        <v>0</v>
      </c>
      <c r="S1078" s="73">
        <f t="shared" si="65"/>
        <v>146008</v>
      </c>
      <c r="T1078" s="73">
        <f t="shared" si="65"/>
        <v>111595089</v>
      </c>
      <c r="U1078" s="167" t="s">
        <v>7958</v>
      </c>
      <c r="W1078" s="21"/>
      <c r="X1078" s="21"/>
      <c r="Y1078" s="21"/>
      <c r="Z1078" s="21">
        <f>+S1078-V1078</f>
        <v>146008</v>
      </c>
    </row>
    <row r="1079" spans="1:26" x14ac:dyDescent="0.25">
      <c r="A1079" s="175" t="s">
        <v>2146</v>
      </c>
      <c r="B1079" s="184" t="s">
        <v>1150</v>
      </c>
      <c r="C1079" s="185" t="s">
        <v>1151</v>
      </c>
      <c r="D1079" s="170">
        <v>29</v>
      </c>
      <c r="E1079" s="171">
        <v>22156</v>
      </c>
      <c r="F1079" s="216">
        <f t="shared" si="64"/>
        <v>764</v>
      </c>
      <c r="G1079" s="224"/>
      <c r="H1079" s="218" t="s">
        <v>7462</v>
      </c>
      <c r="I1079" s="120" t="s">
        <v>7380</v>
      </c>
      <c r="J1079" s="120"/>
      <c r="K1079" s="73">
        <v>29</v>
      </c>
      <c r="L1079" s="73">
        <v>22156</v>
      </c>
      <c r="M1079" s="180">
        <f t="shared" si="66"/>
        <v>1</v>
      </c>
      <c r="O1079" s="73">
        <v>29</v>
      </c>
      <c r="P1079" s="73">
        <v>22156</v>
      </c>
      <c r="Q1079" s="73">
        <v>0</v>
      </c>
      <c r="R1079" s="73">
        <v>0</v>
      </c>
      <c r="S1079" s="73">
        <f t="shared" si="65"/>
        <v>0</v>
      </c>
      <c r="T1079" s="73">
        <f t="shared" si="65"/>
        <v>0</v>
      </c>
      <c r="U1079" s="167" t="s">
        <v>7481</v>
      </c>
      <c r="W1079" s="21"/>
      <c r="X1079" s="21"/>
      <c r="Y1079" s="21"/>
    </row>
    <row r="1080" spans="1:26" x14ac:dyDescent="0.25">
      <c r="A1080" s="175" t="s">
        <v>2146</v>
      </c>
      <c r="B1080" s="184" t="s">
        <v>8435</v>
      </c>
      <c r="C1080" s="185" t="s">
        <v>8436</v>
      </c>
      <c r="D1080" s="170">
        <v>37581</v>
      </c>
      <c r="E1080" s="171">
        <v>28374352</v>
      </c>
      <c r="F1080" s="216">
        <f t="shared" si="64"/>
        <v>755.0185466059977</v>
      </c>
      <c r="G1080" s="224"/>
      <c r="H1080" s="218" t="s">
        <v>7462</v>
      </c>
      <c r="I1080" s="120" t="s">
        <v>7379</v>
      </c>
      <c r="J1080" s="120"/>
      <c r="K1080" s="73">
        <v>0</v>
      </c>
      <c r="L1080" s="73">
        <v>0</v>
      </c>
      <c r="M1080" s="180">
        <f t="shared" si="66"/>
        <v>0</v>
      </c>
      <c r="O1080" s="73">
        <v>37581</v>
      </c>
      <c r="P1080" s="73">
        <v>28374352</v>
      </c>
      <c r="Q1080" s="73">
        <v>37581</v>
      </c>
      <c r="R1080" s="73">
        <v>28374352</v>
      </c>
      <c r="S1080" s="73">
        <f t="shared" si="65"/>
        <v>0</v>
      </c>
      <c r="T1080" s="73">
        <f t="shared" si="65"/>
        <v>0</v>
      </c>
      <c r="U1080" s="167" t="s">
        <v>7467</v>
      </c>
      <c r="W1080" s="21"/>
      <c r="X1080" s="21"/>
      <c r="Y1080" s="21"/>
      <c r="Z1080" s="21"/>
    </row>
    <row r="1081" spans="1:26" x14ac:dyDescent="0.25">
      <c r="A1081" s="175" t="s">
        <v>2146</v>
      </c>
      <c r="B1081" s="184" t="s">
        <v>1044</v>
      </c>
      <c r="C1081" s="185" t="s">
        <v>1045</v>
      </c>
      <c r="D1081" s="170">
        <v>3420</v>
      </c>
      <c r="E1081" s="171">
        <v>2565000</v>
      </c>
      <c r="F1081" s="216">
        <f t="shared" si="64"/>
        <v>750</v>
      </c>
      <c r="G1081" s="224"/>
      <c r="H1081" s="218" t="s">
        <v>7462</v>
      </c>
      <c r="I1081" s="179" t="s">
        <v>7381</v>
      </c>
      <c r="J1081" s="120" t="s">
        <v>7480</v>
      </c>
      <c r="K1081" s="73">
        <f>D1081</f>
        <v>3420</v>
      </c>
      <c r="L1081" s="73">
        <f>E1081</f>
        <v>2565000</v>
      </c>
      <c r="M1081" s="180">
        <f t="shared" si="66"/>
        <v>1</v>
      </c>
      <c r="O1081" s="73">
        <v>3420</v>
      </c>
      <c r="P1081" s="73">
        <v>2565000</v>
      </c>
      <c r="Q1081" s="73">
        <v>0</v>
      </c>
      <c r="R1081" s="73">
        <v>0</v>
      </c>
      <c r="S1081" s="73">
        <f t="shared" si="65"/>
        <v>0</v>
      </c>
      <c r="T1081" s="73">
        <f t="shared" si="65"/>
        <v>0</v>
      </c>
      <c r="U1081" s="167" t="s">
        <v>7481</v>
      </c>
      <c r="W1081" s="21"/>
      <c r="X1081" s="21"/>
      <c r="Y1081" s="21"/>
    </row>
    <row r="1082" spans="1:26" x14ac:dyDescent="0.25">
      <c r="A1082" s="175" t="s">
        <v>2146</v>
      </c>
      <c r="B1082" s="184" t="s">
        <v>1020</v>
      </c>
      <c r="C1082" s="185" t="s">
        <v>1021</v>
      </c>
      <c r="D1082" s="170">
        <v>3532</v>
      </c>
      <c r="E1082" s="171">
        <v>2649000</v>
      </c>
      <c r="F1082" s="216">
        <f t="shared" si="64"/>
        <v>750</v>
      </c>
      <c r="G1082" s="224"/>
      <c r="H1082" s="218" t="s">
        <v>7462</v>
      </c>
      <c r="I1082" s="179" t="s">
        <v>7381</v>
      </c>
      <c r="J1082" s="120" t="s">
        <v>7480</v>
      </c>
      <c r="K1082" s="73">
        <v>3532</v>
      </c>
      <c r="L1082" s="73">
        <v>2649000</v>
      </c>
      <c r="M1082" s="180">
        <f t="shared" si="66"/>
        <v>1</v>
      </c>
      <c r="O1082" s="73">
        <v>3532</v>
      </c>
      <c r="P1082" s="73">
        <v>2649000</v>
      </c>
      <c r="Q1082" s="73">
        <v>0</v>
      </c>
      <c r="R1082" s="73">
        <v>0</v>
      </c>
      <c r="S1082" s="73">
        <f t="shared" si="65"/>
        <v>0</v>
      </c>
      <c r="T1082" s="73">
        <f t="shared" si="65"/>
        <v>0</v>
      </c>
      <c r="U1082" s="167" t="s">
        <v>7481</v>
      </c>
      <c r="W1082" s="21"/>
      <c r="X1082" s="21"/>
      <c r="Y1082" s="21"/>
    </row>
    <row r="1083" spans="1:26" x14ac:dyDescent="0.25">
      <c r="A1083" s="175" t="s">
        <v>2146</v>
      </c>
      <c r="B1083" s="184" t="s">
        <v>1566</v>
      </c>
      <c r="C1083" s="185" t="s">
        <v>1567</v>
      </c>
      <c r="D1083" s="170">
        <v>528</v>
      </c>
      <c r="E1083" s="171">
        <v>396000</v>
      </c>
      <c r="F1083" s="216">
        <f t="shared" si="64"/>
        <v>750</v>
      </c>
      <c r="G1083" s="224"/>
      <c r="H1083" s="218" t="s">
        <v>7462</v>
      </c>
      <c r="I1083" s="179" t="s">
        <v>7381</v>
      </c>
      <c r="J1083" s="120" t="s">
        <v>7480</v>
      </c>
      <c r="K1083" s="73">
        <v>528</v>
      </c>
      <c r="L1083" s="73">
        <v>396000</v>
      </c>
      <c r="M1083" s="180">
        <f t="shared" si="66"/>
        <v>1</v>
      </c>
      <c r="O1083" s="73">
        <v>528</v>
      </c>
      <c r="P1083" s="73">
        <v>396000</v>
      </c>
      <c r="Q1083" s="73">
        <v>0</v>
      </c>
      <c r="R1083" s="73">
        <v>0</v>
      </c>
      <c r="S1083" s="73">
        <f t="shared" si="65"/>
        <v>0</v>
      </c>
      <c r="T1083" s="73">
        <f t="shared" si="65"/>
        <v>0</v>
      </c>
      <c r="U1083" s="167" t="s">
        <v>7481</v>
      </c>
      <c r="W1083" s="21"/>
      <c r="X1083" s="21"/>
      <c r="Y1083" s="21"/>
    </row>
    <row r="1084" spans="1:26" x14ac:dyDescent="0.25">
      <c r="A1084" s="175" t="s">
        <v>2146</v>
      </c>
      <c r="B1084" s="184" t="s">
        <v>752</v>
      </c>
      <c r="C1084" s="185" t="s">
        <v>753</v>
      </c>
      <c r="D1084" s="194">
        <v>4346</v>
      </c>
      <c r="E1084" s="171">
        <v>3237770</v>
      </c>
      <c r="F1084" s="216">
        <f t="shared" si="64"/>
        <v>745</v>
      </c>
      <c r="G1084" s="224"/>
      <c r="H1084" s="218" t="s">
        <v>7462</v>
      </c>
      <c r="I1084" s="120" t="s">
        <v>7379</v>
      </c>
      <c r="J1084" s="195"/>
      <c r="K1084" s="196"/>
      <c r="L1084" s="196"/>
      <c r="M1084" s="180">
        <f t="shared" si="66"/>
        <v>0</v>
      </c>
      <c r="O1084" s="73">
        <v>4346</v>
      </c>
      <c r="P1084" s="73">
        <v>3237770</v>
      </c>
      <c r="Q1084" s="73">
        <v>1546</v>
      </c>
      <c r="R1084" s="73">
        <v>1151770</v>
      </c>
      <c r="S1084" s="73">
        <f t="shared" si="65"/>
        <v>2800</v>
      </c>
      <c r="T1084" s="73">
        <f t="shared" si="65"/>
        <v>2086000</v>
      </c>
      <c r="U1084" s="167" t="s">
        <v>7467</v>
      </c>
      <c r="W1084" s="21"/>
      <c r="X1084" s="21"/>
      <c r="Y1084" s="21"/>
      <c r="Z1084" s="21">
        <f>+S1084-V1084</f>
        <v>2800</v>
      </c>
    </row>
    <row r="1085" spans="1:26" x14ac:dyDescent="0.25">
      <c r="A1085" s="175" t="s">
        <v>2146</v>
      </c>
      <c r="B1085" s="184" t="s">
        <v>862</v>
      </c>
      <c r="C1085" s="185" t="s">
        <v>863</v>
      </c>
      <c r="D1085" s="170">
        <v>5572</v>
      </c>
      <c r="E1085" s="171">
        <v>4139016</v>
      </c>
      <c r="F1085" s="216">
        <f t="shared" si="64"/>
        <v>742.8241206030151</v>
      </c>
      <c r="G1085" s="224"/>
      <c r="H1085" s="218" t="s">
        <v>7462</v>
      </c>
      <c r="I1085" s="179" t="s">
        <v>7381</v>
      </c>
      <c r="J1085" s="120" t="s">
        <v>7480</v>
      </c>
      <c r="K1085" s="73">
        <v>5572</v>
      </c>
      <c r="L1085" s="73">
        <v>4139016</v>
      </c>
      <c r="M1085" s="180">
        <f t="shared" si="66"/>
        <v>1</v>
      </c>
      <c r="O1085" s="73">
        <v>5572</v>
      </c>
      <c r="P1085" s="73">
        <v>4139016</v>
      </c>
      <c r="Q1085" s="73">
        <v>0</v>
      </c>
      <c r="R1085" s="73">
        <v>0</v>
      </c>
      <c r="S1085" s="73">
        <f t="shared" si="65"/>
        <v>0</v>
      </c>
      <c r="T1085" s="73">
        <f t="shared" si="65"/>
        <v>0</v>
      </c>
      <c r="U1085" s="167" t="s">
        <v>7481</v>
      </c>
      <c r="W1085" s="21"/>
      <c r="X1085" s="21"/>
      <c r="Y1085" s="21"/>
    </row>
    <row r="1086" spans="1:26" x14ac:dyDescent="0.25">
      <c r="A1086" s="175" t="s">
        <v>2146</v>
      </c>
      <c r="B1086" s="184" t="s">
        <v>1022</v>
      </c>
      <c r="C1086" s="185" t="s">
        <v>1023</v>
      </c>
      <c r="D1086" s="170">
        <v>3900</v>
      </c>
      <c r="E1086" s="171">
        <v>2886000</v>
      </c>
      <c r="F1086" s="216">
        <f t="shared" si="64"/>
        <v>740</v>
      </c>
      <c r="G1086" s="224"/>
      <c r="H1086" s="218" t="s">
        <v>7462</v>
      </c>
      <c r="I1086" s="179" t="s">
        <v>7381</v>
      </c>
      <c r="J1086" s="120" t="s">
        <v>7480</v>
      </c>
      <c r="K1086" s="73">
        <v>3900</v>
      </c>
      <c r="L1086" s="73">
        <v>2886000</v>
      </c>
      <c r="M1086" s="180">
        <f t="shared" si="66"/>
        <v>1</v>
      </c>
      <c r="O1086" s="73">
        <v>3900</v>
      </c>
      <c r="P1086" s="73">
        <v>2886000</v>
      </c>
      <c r="Q1086" s="73">
        <v>0</v>
      </c>
      <c r="R1086" s="73">
        <v>0</v>
      </c>
      <c r="S1086" s="73">
        <f t="shared" si="65"/>
        <v>0</v>
      </c>
      <c r="T1086" s="73">
        <f t="shared" si="65"/>
        <v>0</v>
      </c>
      <c r="U1086" s="167" t="s">
        <v>7481</v>
      </c>
      <c r="W1086" s="21"/>
      <c r="X1086" s="21"/>
      <c r="Y1086" s="21"/>
    </row>
    <row r="1087" spans="1:26" x14ac:dyDescent="0.25">
      <c r="A1087" s="175" t="s">
        <v>2146</v>
      </c>
      <c r="B1087" s="184" t="s">
        <v>886</v>
      </c>
      <c r="C1087" s="185" t="s">
        <v>887</v>
      </c>
      <c r="D1087" s="170">
        <v>34990</v>
      </c>
      <c r="E1087" s="171">
        <v>25316162</v>
      </c>
      <c r="F1087" s="216">
        <f t="shared" si="64"/>
        <v>723.52563589597025</v>
      </c>
      <c r="G1087" s="224"/>
      <c r="H1087" s="218" t="s">
        <v>7462</v>
      </c>
      <c r="I1087" s="179" t="s">
        <v>7381</v>
      </c>
      <c r="J1087" s="120" t="s">
        <v>7480</v>
      </c>
      <c r="K1087" s="73">
        <v>34990</v>
      </c>
      <c r="L1087" s="73">
        <v>25316162</v>
      </c>
      <c r="M1087" s="180">
        <f t="shared" si="66"/>
        <v>1</v>
      </c>
      <c r="O1087" s="73">
        <v>34990</v>
      </c>
      <c r="P1087" s="73">
        <v>25316162</v>
      </c>
      <c r="Q1087" s="73">
        <v>0</v>
      </c>
      <c r="R1087" s="73">
        <v>0</v>
      </c>
      <c r="S1087" s="73">
        <f t="shared" si="65"/>
        <v>0</v>
      </c>
      <c r="T1087" s="73">
        <f t="shared" si="65"/>
        <v>0</v>
      </c>
      <c r="U1087" s="167" t="s">
        <v>7481</v>
      </c>
      <c r="W1087" s="21"/>
      <c r="X1087" s="21"/>
      <c r="Y1087" s="21"/>
    </row>
    <row r="1088" spans="1:26" x14ac:dyDescent="0.25">
      <c r="A1088" s="175" t="s">
        <v>2146</v>
      </c>
      <c r="B1088" s="184" t="s">
        <v>8437</v>
      </c>
      <c r="C1088" s="185" t="s">
        <v>8438</v>
      </c>
      <c r="D1088" s="170">
        <v>100</v>
      </c>
      <c r="E1088" s="171">
        <v>72200</v>
      </c>
      <c r="F1088" s="216">
        <f t="shared" si="64"/>
        <v>722</v>
      </c>
      <c r="G1088" s="224"/>
      <c r="H1088" s="218" t="s">
        <v>7462</v>
      </c>
      <c r="I1088" s="179" t="s">
        <v>7381</v>
      </c>
      <c r="J1088" s="120" t="s">
        <v>7480</v>
      </c>
      <c r="K1088" s="73">
        <v>100</v>
      </c>
      <c r="L1088" s="73">
        <v>72200</v>
      </c>
      <c r="M1088" s="180">
        <f t="shared" si="66"/>
        <v>1</v>
      </c>
      <c r="O1088" s="73">
        <v>100</v>
      </c>
      <c r="P1088" s="73">
        <v>72200</v>
      </c>
      <c r="Q1088" s="73">
        <v>0</v>
      </c>
      <c r="R1088" s="73">
        <v>0</v>
      </c>
      <c r="S1088" s="73">
        <f t="shared" si="65"/>
        <v>0</v>
      </c>
      <c r="T1088" s="73">
        <f t="shared" si="65"/>
        <v>0</v>
      </c>
      <c r="U1088" s="167" t="s">
        <v>7481</v>
      </c>
      <c r="W1088" s="21"/>
      <c r="X1088" s="21"/>
      <c r="Y1088" s="21"/>
    </row>
    <row r="1089" spans="1:26" x14ac:dyDescent="0.25">
      <c r="A1089" s="175" t="s">
        <v>2146</v>
      </c>
      <c r="B1089" s="184" t="s">
        <v>8439</v>
      </c>
      <c r="C1089" s="185" t="s">
        <v>8440</v>
      </c>
      <c r="D1089" s="194">
        <v>5</v>
      </c>
      <c r="E1089" s="171">
        <v>3610</v>
      </c>
      <c r="F1089" s="216">
        <f t="shared" si="64"/>
        <v>722</v>
      </c>
      <c r="G1089" s="224"/>
      <c r="H1089" s="218" t="s">
        <v>7462</v>
      </c>
      <c r="I1089" s="120" t="s">
        <v>7379</v>
      </c>
      <c r="J1089" s="195"/>
      <c r="K1089" s="196"/>
      <c r="L1089" s="196"/>
      <c r="M1089" s="180">
        <f t="shared" si="66"/>
        <v>0</v>
      </c>
      <c r="O1089" s="73">
        <v>5</v>
      </c>
      <c r="P1089" s="73">
        <v>3610</v>
      </c>
      <c r="Q1089" s="73">
        <v>5</v>
      </c>
      <c r="R1089" s="73">
        <v>3610</v>
      </c>
      <c r="S1089" s="73">
        <f t="shared" si="65"/>
        <v>0</v>
      </c>
      <c r="T1089" s="73">
        <f t="shared" si="65"/>
        <v>0</v>
      </c>
      <c r="U1089" s="167" t="s">
        <v>7467</v>
      </c>
      <c r="W1089" s="21"/>
      <c r="X1089" s="21"/>
      <c r="Y1089" s="21"/>
      <c r="Z1089" s="21"/>
    </row>
    <row r="1090" spans="1:26" x14ac:dyDescent="0.25">
      <c r="A1090" s="175" t="s">
        <v>2146</v>
      </c>
      <c r="B1090" s="184" t="s">
        <v>8441</v>
      </c>
      <c r="C1090" s="185" t="s">
        <v>8442</v>
      </c>
      <c r="D1090" s="194">
        <v>65</v>
      </c>
      <c r="E1090" s="171">
        <v>46345</v>
      </c>
      <c r="F1090" s="216">
        <f t="shared" si="64"/>
        <v>713</v>
      </c>
      <c r="G1090" s="224"/>
      <c r="H1090" s="218" t="s">
        <v>7462</v>
      </c>
      <c r="I1090" s="120" t="s">
        <v>7379</v>
      </c>
      <c r="J1090" s="195"/>
      <c r="K1090" s="196"/>
      <c r="L1090" s="196"/>
      <c r="M1090" s="180">
        <f t="shared" si="66"/>
        <v>0</v>
      </c>
      <c r="O1090" s="73">
        <v>65</v>
      </c>
      <c r="P1090" s="73">
        <v>46345</v>
      </c>
      <c r="Q1090" s="73">
        <v>65</v>
      </c>
      <c r="R1090" s="73">
        <v>46345</v>
      </c>
      <c r="S1090" s="73">
        <f t="shared" si="65"/>
        <v>0</v>
      </c>
      <c r="T1090" s="73">
        <f t="shared" si="65"/>
        <v>0</v>
      </c>
      <c r="U1090" s="167" t="s">
        <v>7467</v>
      </c>
      <c r="W1090" s="21"/>
      <c r="X1090" s="21"/>
      <c r="Y1090" s="21"/>
      <c r="Z1090" s="21"/>
    </row>
    <row r="1091" spans="1:26" x14ac:dyDescent="0.25">
      <c r="A1091" s="175" t="s">
        <v>2146</v>
      </c>
      <c r="B1091" s="184" t="s">
        <v>8443</v>
      </c>
      <c r="C1091" s="185" t="s">
        <v>8444</v>
      </c>
      <c r="D1091" s="194">
        <v>502</v>
      </c>
      <c r="E1091" s="171">
        <v>356922</v>
      </c>
      <c r="F1091" s="216">
        <f t="shared" si="64"/>
        <v>711</v>
      </c>
      <c r="G1091" s="224"/>
      <c r="H1091" s="218" t="s">
        <v>7462</v>
      </c>
      <c r="I1091" s="120" t="s">
        <v>7379</v>
      </c>
      <c r="J1091" s="195"/>
      <c r="K1091" s="196"/>
      <c r="L1091" s="196"/>
      <c r="M1091" s="180">
        <f t="shared" si="66"/>
        <v>0</v>
      </c>
      <c r="O1091" s="73">
        <v>502</v>
      </c>
      <c r="P1091" s="73">
        <v>356922</v>
      </c>
      <c r="Q1091" s="73">
        <v>502</v>
      </c>
      <c r="R1091" s="73">
        <v>356922</v>
      </c>
      <c r="S1091" s="73">
        <f t="shared" si="65"/>
        <v>0</v>
      </c>
      <c r="T1091" s="73">
        <f t="shared" si="65"/>
        <v>0</v>
      </c>
      <c r="U1091" s="167" t="s">
        <v>7467</v>
      </c>
      <c r="W1091" s="21"/>
      <c r="X1091" s="21"/>
      <c r="Y1091" s="21"/>
      <c r="Z1091" s="21"/>
    </row>
    <row r="1092" spans="1:26" x14ac:dyDescent="0.25">
      <c r="A1092" s="175" t="s">
        <v>2146</v>
      </c>
      <c r="B1092" s="184" t="s">
        <v>264</v>
      </c>
      <c r="C1092" s="185" t="s">
        <v>265</v>
      </c>
      <c r="D1092" s="170">
        <v>650</v>
      </c>
      <c r="E1092" s="171">
        <v>460850</v>
      </c>
      <c r="F1092" s="216">
        <f t="shared" ref="F1092:F1155" si="67">+E1092/D1092</f>
        <v>709</v>
      </c>
      <c r="G1092" s="224"/>
      <c r="H1092" s="218" t="s">
        <v>7462</v>
      </c>
      <c r="I1092" s="179" t="s">
        <v>7381</v>
      </c>
      <c r="J1092" s="120" t="s">
        <v>7480</v>
      </c>
      <c r="K1092" s="73">
        <v>650</v>
      </c>
      <c r="L1092" s="73">
        <v>460850</v>
      </c>
      <c r="M1092" s="180">
        <f t="shared" si="66"/>
        <v>1</v>
      </c>
      <c r="O1092" s="73">
        <v>650</v>
      </c>
      <c r="P1092" s="73">
        <v>460850</v>
      </c>
      <c r="Q1092" s="73">
        <v>0</v>
      </c>
      <c r="R1092" s="73">
        <v>0</v>
      </c>
      <c r="S1092" s="73">
        <f t="shared" ref="S1092:T1155" si="68">O1092-K1092-Q1092</f>
        <v>0</v>
      </c>
      <c r="T1092" s="73">
        <f t="shared" si="68"/>
        <v>0</v>
      </c>
      <c r="U1092" s="167" t="s">
        <v>7481</v>
      </c>
      <c r="W1092" s="21"/>
      <c r="X1092" s="21"/>
      <c r="Y1092" s="21"/>
    </row>
    <row r="1093" spans="1:26" x14ac:dyDescent="0.25">
      <c r="A1093" s="175" t="s">
        <v>2146</v>
      </c>
      <c r="B1093" s="184" t="s">
        <v>8445</v>
      </c>
      <c r="C1093" s="185" t="s">
        <v>8446</v>
      </c>
      <c r="D1093" s="170">
        <v>6150</v>
      </c>
      <c r="E1093" s="171">
        <v>4329756</v>
      </c>
      <c r="F1093" s="216">
        <f t="shared" si="67"/>
        <v>704.02536585365851</v>
      </c>
      <c r="G1093" s="224"/>
      <c r="H1093" s="218" t="s">
        <v>7462</v>
      </c>
      <c r="I1093" s="120" t="s">
        <v>7379</v>
      </c>
      <c r="J1093" s="120"/>
      <c r="K1093" s="73">
        <v>0</v>
      </c>
      <c r="L1093" s="73">
        <v>0</v>
      </c>
      <c r="M1093" s="180">
        <f t="shared" si="66"/>
        <v>0</v>
      </c>
      <c r="O1093" s="73">
        <v>6150</v>
      </c>
      <c r="P1093" s="73">
        <v>4329756</v>
      </c>
      <c r="Q1093" s="73">
        <v>6150</v>
      </c>
      <c r="R1093" s="73">
        <v>4329756</v>
      </c>
      <c r="S1093" s="73">
        <f t="shared" si="68"/>
        <v>0</v>
      </c>
      <c r="T1093" s="73">
        <f t="shared" si="68"/>
        <v>0</v>
      </c>
      <c r="U1093" s="167" t="s">
        <v>7467</v>
      </c>
      <c r="W1093" s="21"/>
      <c r="X1093" s="21"/>
      <c r="Y1093" s="21"/>
      <c r="Z1093" s="21"/>
    </row>
    <row r="1094" spans="1:26" x14ac:dyDescent="0.25">
      <c r="A1094" s="175" t="s">
        <v>2146</v>
      </c>
      <c r="B1094" s="184" t="s">
        <v>1266</v>
      </c>
      <c r="C1094" s="185" t="s">
        <v>1267</v>
      </c>
      <c r="D1094" s="170">
        <v>1616</v>
      </c>
      <c r="E1094" s="171">
        <v>1133211</v>
      </c>
      <c r="F1094" s="216">
        <f t="shared" si="67"/>
        <v>701.24443069306926</v>
      </c>
      <c r="G1094" s="224"/>
      <c r="H1094" s="218" t="s">
        <v>7462</v>
      </c>
      <c r="I1094" s="120" t="s">
        <v>7380</v>
      </c>
      <c r="J1094" s="120"/>
      <c r="K1094" s="73">
        <v>1616</v>
      </c>
      <c r="L1094" s="73">
        <v>1133211</v>
      </c>
      <c r="M1094" s="180">
        <f t="shared" si="66"/>
        <v>1</v>
      </c>
      <c r="O1094" s="73">
        <v>1616</v>
      </c>
      <c r="P1094" s="73">
        <v>1133211</v>
      </c>
      <c r="Q1094" s="73">
        <v>0</v>
      </c>
      <c r="R1094" s="73">
        <v>0</v>
      </c>
      <c r="S1094" s="73">
        <f t="shared" si="68"/>
        <v>0</v>
      </c>
      <c r="T1094" s="73">
        <f t="shared" si="68"/>
        <v>0</v>
      </c>
      <c r="U1094" s="167" t="s">
        <v>7481</v>
      </c>
      <c r="W1094" s="21"/>
      <c r="X1094" s="21"/>
      <c r="Y1094" s="21"/>
    </row>
    <row r="1095" spans="1:26" x14ac:dyDescent="0.25">
      <c r="A1095" s="175" t="s">
        <v>2146</v>
      </c>
      <c r="B1095" s="184" t="s">
        <v>64</v>
      </c>
      <c r="C1095" s="185" t="s">
        <v>65</v>
      </c>
      <c r="D1095" s="170">
        <v>16</v>
      </c>
      <c r="E1095" s="171">
        <v>11200</v>
      </c>
      <c r="F1095" s="216">
        <f t="shared" si="67"/>
        <v>700</v>
      </c>
      <c r="G1095" s="224"/>
      <c r="H1095" s="218" t="s">
        <v>7462</v>
      </c>
      <c r="I1095" s="179" t="s">
        <v>7381</v>
      </c>
      <c r="J1095" s="120" t="s">
        <v>7480</v>
      </c>
      <c r="K1095" s="73">
        <v>16</v>
      </c>
      <c r="L1095" s="73">
        <v>11200</v>
      </c>
      <c r="M1095" s="180">
        <f t="shared" si="66"/>
        <v>1</v>
      </c>
      <c r="O1095" s="73">
        <v>16</v>
      </c>
      <c r="P1095" s="73">
        <v>11200</v>
      </c>
      <c r="Q1095" s="73">
        <v>0</v>
      </c>
      <c r="R1095" s="73">
        <v>0</v>
      </c>
      <c r="S1095" s="73">
        <f t="shared" si="68"/>
        <v>0</v>
      </c>
      <c r="T1095" s="73">
        <f t="shared" si="68"/>
        <v>0</v>
      </c>
      <c r="U1095" s="167" t="s">
        <v>7481</v>
      </c>
      <c r="W1095" s="21"/>
      <c r="X1095" s="21"/>
      <c r="Y1095" s="21"/>
    </row>
    <row r="1096" spans="1:26" x14ac:dyDescent="0.25">
      <c r="A1096" s="175" t="s">
        <v>2146</v>
      </c>
      <c r="B1096" s="184" t="s">
        <v>8447</v>
      </c>
      <c r="C1096" s="185" t="s">
        <v>8448</v>
      </c>
      <c r="D1096" s="170">
        <v>875</v>
      </c>
      <c r="E1096" s="171">
        <v>610809</v>
      </c>
      <c r="F1096" s="216">
        <f t="shared" si="67"/>
        <v>698.06742857142854</v>
      </c>
      <c r="G1096" s="224"/>
      <c r="H1096" s="218" t="s">
        <v>7462</v>
      </c>
      <c r="I1096" s="120" t="s">
        <v>7380</v>
      </c>
      <c r="J1096" s="120" t="s">
        <v>7480</v>
      </c>
      <c r="K1096" s="73">
        <v>875</v>
      </c>
      <c r="L1096" s="73">
        <v>610809</v>
      </c>
      <c r="M1096" s="180">
        <f t="shared" ref="M1096:M1159" si="69">+L1096/E1096</f>
        <v>1</v>
      </c>
      <c r="O1096" s="73">
        <v>875</v>
      </c>
      <c r="P1096" s="73">
        <v>610809</v>
      </c>
      <c r="Q1096" s="73">
        <v>875</v>
      </c>
      <c r="R1096" s="73">
        <v>610809</v>
      </c>
      <c r="S1096" s="73">
        <f t="shared" si="68"/>
        <v>-875</v>
      </c>
      <c r="T1096" s="73">
        <f t="shared" si="68"/>
        <v>-610809</v>
      </c>
      <c r="U1096" s="167" t="s">
        <v>7416</v>
      </c>
      <c r="W1096" s="21"/>
      <c r="X1096" s="21"/>
      <c r="Y1096" s="21"/>
    </row>
    <row r="1097" spans="1:26" x14ac:dyDescent="0.25">
      <c r="A1097" s="175" t="s">
        <v>2146</v>
      </c>
      <c r="B1097" s="184" t="s">
        <v>1402</v>
      </c>
      <c r="C1097" s="185" t="s">
        <v>1403</v>
      </c>
      <c r="D1097" s="185">
        <v>930</v>
      </c>
      <c r="E1097" s="171">
        <v>646350</v>
      </c>
      <c r="F1097" s="216">
        <f t="shared" si="67"/>
        <v>695</v>
      </c>
      <c r="G1097" s="224"/>
      <c r="H1097" s="218" t="s">
        <v>7538</v>
      </c>
      <c r="I1097" s="120" t="s">
        <v>7388</v>
      </c>
      <c r="J1097" s="120" t="s">
        <v>7480</v>
      </c>
      <c r="K1097" s="178">
        <v>930</v>
      </c>
      <c r="L1097" s="178">
        <v>646350</v>
      </c>
      <c r="M1097" s="197">
        <f t="shared" si="69"/>
        <v>1</v>
      </c>
      <c r="O1097" s="73">
        <v>930</v>
      </c>
      <c r="P1097" s="73">
        <v>646350</v>
      </c>
      <c r="Q1097" s="73">
        <v>0</v>
      </c>
      <c r="R1097" s="73">
        <v>0</v>
      </c>
      <c r="S1097" s="73">
        <f t="shared" si="68"/>
        <v>0</v>
      </c>
      <c r="T1097" s="73">
        <f t="shared" si="68"/>
        <v>0</v>
      </c>
      <c r="U1097" s="167" t="s">
        <v>7481</v>
      </c>
      <c r="W1097" s="21"/>
      <c r="X1097" s="21"/>
      <c r="Y1097" s="21"/>
    </row>
    <row r="1098" spans="1:26" x14ac:dyDescent="0.25">
      <c r="A1098" s="175" t="s">
        <v>2146</v>
      </c>
      <c r="B1098" s="184" t="s">
        <v>878</v>
      </c>
      <c r="C1098" s="185" t="s">
        <v>879</v>
      </c>
      <c r="D1098" s="170">
        <v>35766</v>
      </c>
      <c r="E1098" s="171">
        <v>24857370</v>
      </c>
      <c r="F1098" s="216">
        <f t="shared" si="67"/>
        <v>695</v>
      </c>
      <c r="G1098" s="224"/>
      <c r="H1098" s="218" t="s">
        <v>7462</v>
      </c>
      <c r="I1098" s="120" t="s">
        <v>7379</v>
      </c>
      <c r="J1098" s="120"/>
      <c r="K1098" s="73">
        <v>0</v>
      </c>
      <c r="L1098" s="73">
        <v>0</v>
      </c>
      <c r="M1098" s="180">
        <f t="shared" si="69"/>
        <v>0</v>
      </c>
      <c r="O1098" s="73">
        <v>35766</v>
      </c>
      <c r="P1098" s="73">
        <v>24857370</v>
      </c>
      <c r="Q1098" s="73">
        <v>35654</v>
      </c>
      <c r="R1098" s="73">
        <v>24779530</v>
      </c>
      <c r="S1098" s="73">
        <f t="shared" si="68"/>
        <v>112</v>
      </c>
      <c r="T1098" s="73">
        <f t="shared" si="68"/>
        <v>77840</v>
      </c>
      <c r="U1098" s="167" t="s">
        <v>7467</v>
      </c>
      <c r="W1098" s="21"/>
      <c r="X1098" s="21"/>
      <c r="Y1098" s="21"/>
      <c r="Z1098" s="21">
        <f>+S1098-V1098</f>
        <v>112</v>
      </c>
    </row>
    <row r="1099" spans="1:26" x14ac:dyDescent="0.25">
      <c r="A1099" s="175" t="s">
        <v>2146</v>
      </c>
      <c r="B1099" s="184" t="s">
        <v>1000</v>
      </c>
      <c r="C1099" s="185" t="s">
        <v>1001</v>
      </c>
      <c r="D1099" s="170">
        <v>1253</v>
      </c>
      <c r="E1099" s="171">
        <v>852040</v>
      </c>
      <c r="F1099" s="216">
        <f t="shared" si="67"/>
        <v>680</v>
      </c>
      <c r="G1099" s="224"/>
      <c r="H1099" s="218" t="s">
        <v>7462</v>
      </c>
      <c r="I1099" s="120" t="s">
        <v>7380</v>
      </c>
      <c r="J1099" s="120" t="s">
        <v>7480</v>
      </c>
      <c r="K1099" s="73">
        <v>1253</v>
      </c>
      <c r="L1099" s="73">
        <v>852040</v>
      </c>
      <c r="M1099" s="180">
        <f t="shared" si="69"/>
        <v>1</v>
      </c>
      <c r="O1099" s="73">
        <v>1253</v>
      </c>
      <c r="P1099" s="73">
        <v>852040</v>
      </c>
      <c r="Q1099" s="73">
        <v>0</v>
      </c>
      <c r="R1099" s="73">
        <v>0</v>
      </c>
      <c r="S1099" s="73">
        <f t="shared" si="68"/>
        <v>0</v>
      </c>
      <c r="T1099" s="73">
        <f t="shared" si="68"/>
        <v>0</v>
      </c>
      <c r="U1099" s="167" t="s">
        <v>7481</v>
      </c>
      <c r="W1099" s="21"/>
      <c r="X1099" s="21"/>
      <c r="Y1099" s="21"/>
    </row>
    <row r="1100" spans="1:26" x14ac:dyDescent="0.25">
      <c r="A1100" s="175" t="s">
        <v>2146</v>
      </c>
      <c r="B1100" s="184" t="s">
        <v>1494</v>
      </c>
      <c r="C1100" s="185" t="s">
        <v>1495</v>
      </c>
      <c r="D1100" s="170">
        <v>95881</v>
      </c>
      <c r="E1100" s="171">
        <v>64588815</v>
      </c>
      <c r="F1100" s="216">
        <f t="shared" si="67"/>
        <v>673.63518319583648</v>
      </c>
      <c r="G1100" s="224"/>
      <c r="H1100" s="218" t="s">
        <v>7462</v>
      </c>
      <c r="I1100" s="120" t="s">
        <v>7379</v>
      </c>
      <c r="J1100" s="120"/>
      <c r="K1100" s="73">
        <v>0</v>
      </c>
      <c r="L1100" s="73">
        <v>0</v>
      </c>
      <c r="M1100" s="180">
        <f t="shared" si="69"/>
        <v>0</v>
      </c>
      <c r="O1100" s="73">
        <v>95881</v>
      </c>
      <c r="P1100" s="73">
        <v>64588815</v>
      </c>
      <c r="Q1100" s="73">
        <v>0</v>
      </c>
      <c r="R1100" s="73">
        <v>0</v>
      </c>
      <c r="S1100" s="73">
        <f t="shared" si="68"/>
        <v>95881</v>
      </c>
      <c r="T1100" s="73">
        <f t="shared" si="68"/>
        <v>64588815</v>
      </c>
      <c r="U1100" s="167" t="s">
        <v>7958</v>
      </c>
      <c r="W1100" s="21"/>
      <c r="X1100" s="21"/>
      <c r="Y1100" s="21"/>
      <c r="Z1100" s="21">
        <f>+S1100-V1100</f>
        <v>95881</v>
      </c>
    </row>
    <row r="1101" spans="1:26" x14ac:dyDescent="0.25">
      <c r="A1101" s="175" t="s">
        <v>2146</v>
      </c>
      <c r="B1101" s="184" t="s">
        <v>392</v>
      </c>
      <c r="C1101" s="185" t="s">
        <v>393</v>
      </c>
      <c r="D1101" s="170">
        <v>29938</v>
      </c>
      <c r="E1101" s="171">
        <v>19759080</v>
      </c>
      <c r="F1101" s="216">
        <f t="shared" si="67"/>
        <v>660</v>
      </c>
      <c r="G1101" s="224"/>
      <c r="H1101" s="218" t="s">
        <v>7462</v>
      </c>
      <c r="I1101" s="179" t="s">
        <v>7381</v>
      </c>
      <c r="J1101" s="120" t="s">
        <v>7480</v>
      </c>
      <c r="K1101" s="73">
        <v>29938</v>
      </c>
      <c r="L1101" s="73">
        <v>19759080</v>
      </c>
      <c r="M1101" s="180">
        <f t="shared" si="69"/>
        <v>1</v>
      </c>
      <c r="O1101" s="73">
        <v>29938</v>
      </c>
      <c r="P1101" s="73">
        <v>19759080</v>
      </c>
      <c r="Q1101" s="73">
        <v>0</v>
      </c>
      <c r="R1101" s="73">
        <v>0</v>
      </c>
      <c r="S1101" s="73">
        <f t="shared" si="68"/>
        <v>0</v>
      </c>
      <c r="T1101" s="73">
        <f t="shared" si="68"/>
        <v>0</v>
      </c>
      <c r="U1101" s="167" t="s">
        <v>7481</v>
      </c>
      <c r="W1101" s="21"/>
      <c r="X1101" s="21"/>
      <c r="Y1101" s="21"/>
    </row>
    <row r="1102" spans="1:26" x14ac:dyDescent="0.25">
      <c r="A1102" s="175" t="s">
        <v>2146</v>
      </c>
      <c r="B1102" s="184" t="s">
        <v>1014</v>
      </c>
      <c r="C1102" s="185" t="s">
        <v>1015</v>
      </c>
      <c r="D1102" s="170">
        <v>4728</v>
      </c>
      <c r="E1102" s="171">
        <v>3120480</v>
      </c>
      <c r="F1102" s="216">
        <f t="shared" si="67"/>
        <v>660</v>
      </c>
      <c r="G1102" s="224"/>
      <c r="H1102" s="218" t="s">
        <v>7462</v>
      </c>
      <c r="I1102" s="179" t="s">
        <v>7381</v>
      </c>
      <c r="J1102" s="120" t="s">
        <v>7480</v>
      </c>
      <c r="K1102" s="73">
        <v>4728</v>
      </c>
      <c r="L1102" s="73">
        <v>3120480</v>
      </c>
      <c r="M1102" s="180">
        <f t="shared" si="69"/>
        <v>1</v>
      </c>
      <c r="O1102" s="73">
        <v>4728</v>
      </c>
      <c r="P1102" s="73">
        <v>3120480</v>
      </c>
      <c r="Q1102" s="73">
        <v>0</v>
      </c>
      <c r="R1102" s="73">
        <v>0</v>
      </c>
      <c r="S1102" s="73">
        <f t="shared" si="68"/>
        <v>0</v>
      </c>
      <c r="T1102" s="73">
        <f t="shared" si="68"/>
        <v>0</v>
      </c>
      <c r="U1102" s="167" t="s">
        <v>7481</v>
      </c>
      <c r="W1102" s="21"/>
      <c r="X1102" s="21"/>
      <c r="Y1102" s="21"/>
    </row>
    <row r="1103" spans="1:26" x14ac:dyDescent="0.25">
      <c r="A1103" s="175" t="s">
        <v>2146</v>
      </c>
      <c r="B1103" s="184" t="s">
        <v>8449</v>
      </c>
      <c r="C1103" s="185" t="s">
        <v>8450</v>
      </c>
      <c r="D1103" s="194">
        <v>145</v>
      </c>
      <c r="E1103" s="171">
        <v>94685</v>
      </c>
      <c r="F1103" s="216">
        <f t="shared" si="67"/>
        <v>653</v>
      </c>
      <c r="G1103" s="224"/>
      <c r="H1103" s="218" t="s">
        <v>7462</v>
      </c>
      <c r="I1103" s="120" t="s">
        <v>7379</v>
      </c>
      <c r="J1103" s="195"/>
      <c r="K1103" s="196"/>
      <c r="L1103" s="196"/>
      <c r="M1103" s="180">
        <f t="shared" si="69"/>
        <v>0</v>
      </c>
      <c r="O1103" s="73">
        <v>145</v>
      </c>
      <c r="P1103" s="73">
        <v>94685</v>
      </c>
      <c r="Q1103" s="73">
        <v>145</v>
      </c>
      <c r="R1103" s="73">
        <v>94685</v>
      </c>
      <c r="S1103" s="73">
        <f t="shared" si="68"/>
        <v>0</v>
      </c>
      <c r="T1103" s="73">
        <f t="shared" si="68"/>
        <v>0</v>
      </c>
      <c r="U1103" s="167" t="s">
        <v>7467</v>
      </c>
      <c r="W1103" s="21"/>
      <c r="X1103" s="21"/>
      <c r="Y1103" s="21"/>
      <c r="Z1103" s="21"/>
    </row>
    <row r="1104" spans="1:26" x14ac:dyDescent="0.25">
      <c r="A1104" s="175" t="s">
        <v>2146</v>
      </c>
      <c r="B1104" s="184" t="s">
        <v>804</v>
      </c>
      <c r="C1104" s="185" t="s">
        <v>805</v>
      </c>
      <c r="D1104" s="170">
        <v>10085</v>
      </c>
      <c r="E1104" s="171">
        <v>6571958</v>
      </c>
      <c r="F1104" s="216">
        <f t="shared" si="67"/>
        <v>651.65671789786813</v>
      </c>
      <c r="G1104" s="224"/>
      <c r="H1104" s="218" t="s">
        <v>7462</v>
      </c>
      <c r="I1104" s="179" t="s">
        <v>7381</v>
      </c>
      <c r="J1104" s="120" t="s">
        <v>7480</v>
      </c>
      <c r="K1104" s="73">
        <v>10085</v>
      </c>
      <c r="L1104" s="73">
        <v>6571958</v>
      </c>
      <c r="M1104" s="180">
        <f t="shared" si="69"/>
        <v>1</v>
      </c>
      <c r="O1104" s="73">
        <v>10085</v>
      </c>
      <c r="P1104" s="73">
        <v>6571958</v>
      </c>
      <c r="Q1104" s="73">
        <v>0</v>
      </c>
      <c r="R1104" s="73">
        <v>0</v>
      </c>
      <c r="S1104" s="73">
        <f t="shared" si="68"/>
        <v>0</v>
      </c>
      <c r="T1104" s="73">
        <f t="shared" si="68"/>
        <v>0</v>
      </c>
      <c r="U1104" s="167" t="s">
        <v>7481</v>
      </c>
      <c r="W1104" s="21"/>
      <c r="X1104" s="21"/>
      <c r="Y1104" s="21"/>
    </row>
    <row r="1105" spans="1:26" x14ac:dyDescent="0.25">
      <c r="A1105" s="175" t="s">
        <v>2146</v>
      </c>
      <c r="B1105" s="184" t="s">
        <v>8451</v>
      </c>
      <c r="C1105" s="185" t="s">
        <v>8452</v>
      </c>
      <c r="D1105" s="170">
        <v>35845</v>
      </c>
      <c r="E1105" s="171">
        <v>23311134</v>
      </c>
      <c r="F1105" s="216">
        <f t="shared" si="67"/>
        <v>650.33153856883803</v>
      </c>
      <c r="G1105" s="224"/>
      <c r="H1105" s="218" t="s">
        <v>7462</v>
      </c>
      <c r="I1105" s="120" t="s">
        <v>7379</v>
      </c>
      <c r="J1105" s="120"/>
      <c r="K1105" s="73">
        <v>0</v>
      </c>
      <c r="L1105" s="73">
        <v>0</v>
      </c>
      <c r="M1105" s="180">
        <f t="shared" si="69"/>
        <v>0</v>
      </c>
      <c r="O1105" s="73">
        <v>35845</v>
      </c>
      <c r="P1105" s="73">
        <v>23311134</v>
      </c>
      <c r="Q1105" s="73">
        <v>35845</v>
      </c>
      <c r="R1105" s="73">
        <v>23311134</v>
      </c>
      <c r="S1105" s="73">
        <f t="shared" si="68"/>
        <v>0</v>
      </c>
      <c r="T1105" s="73">
        <f t="shared" si="68"/>
        <v>0</v>
      </c>
      <c r="U1105" s="167" t="s">
        <v>7467</v>
      </c>
      <c r="W1105" s="21"/>
      <c r="X1105" s="21"/>
      <c r="Y1105" s="21"/>
      <c r="Z1105" s="21"/>
    </row>
    <row r="1106" spans="1:26" x14ac:dyDescent="0.25">
      <c r="A1106" s="175" t="s">
        <v>2146</v>
      </c>
      <c r="B1106" s="184" t="s">
        <v>1176</v>
      </c>
      <c r="C1106" s="185" t="s">
        <v>1177</v>
      </c>
      <c r="D1106" s="170">
        <v>15300</v>
      </c>
      <c r="E1106" s="171">
        <v>9945000</v>
      </c>
      <c r="F1106" s="216">
        <f t="shared" si="67"/>
        <v>650</v>
      </c>
      <c r="G1106" s="224"/>
      <c r="H1106" s="218" t="s">
        <v>7462</v>
      </c>
      <c r="I1106" s="120" t="s">
        <v>7380</v>
      </c>
      <c r="J1106" s="120" t="s">
        <v>7480</v>
      </c>
      <c r="K1106" s="73">
        <v>15300</v>
      </c>
      <c r="L1106" s="73">
        <v>9945000</v>
      </c>
      <c r="M1106" s="180">
        <f t="shared" si="69"/>
        <v>1</v>
      </c>
      <c r="O1106" s="73">
        <v>15300</v>
      </c>
      <c r="P1106" s="73">
        <v>9945000</v>
      </c>
      <c r="Q1106" s="73">
        <v>0</v>
      </c>
      <c r="R1106" s="73">
        <v>0</v>
      </c>
      <c r="S1106" s="73">
        <f t="shared" si="68"/>
        <v>0</v>
      </c>
      <c r="T1106" s="73">
        <f t="shared" si="68"/>
        <v>0</v>
      </c>
      <c r="U1106" s="167" t="s">
        <v>7481</v>
      </c>
      <c r="W1106" s="21"/>
      <c r="X1106" s="21"/>
      <c r="Y1106" s="21"/>
    </row>
    <row r="1107" spans="1:26" x14ac:dyDescent="0.25">
      <c r="A1107" s="175" t="s">
        <v>2146</v>
      </c>
      <c r="B1107" s="184" t="s">
        <v>8453</v>
      </c>
      <c r="C1107" s="185" t="s">
        <v>8454</v>
      </c>
      <c r="D1107" s="194">
        <v>72</v>
      </c>
      <c r="E1107" s="171">
        <v>46224</v>
      </c>
      <c r="F1107" s="216">
        <f t="shared" si="67"/>
        <v>642</v>
      </c>
      <c r="G1107" s="224"/>
      <c r="H1107" s="218" t="s">
        <v>7462</v>
      </c>
      <c r="I1107" s="120" t="s">
        <v>7379</v>
      </c>
      <c r="J1107" s="195"/>
      <c r="K1107" s="196"/>
      <c r="L1107" s="196"/>
      <c r="M1107" s="180">
        <f t="shared" si="69"/>
        <v>0</v>
      </c>
      <c r="O1107" s="73">
        <v>72</v>
      </c>
      <c r="P1107" s="73">
        <v>46224</v>
      </c>
      <c r="Q1107" s="73">
        <v>72</v>
      </c>
      <c r="R1107" s="73">
        <v>46224</v>
      </c>
      <c r="S1107" s="73">
        <f t="shared" si="68"/>
        <v>0</v>
      </c>
      <c r="T1107" s="73">
        <f t="shared" si="68"/>
        <v>0</v>
      </c>
      <c r="U1107" s="167" t="s">
        <v>7467</v>
      </c>
      <c r="W1107" s="21"/>
      <c r="X1107" s="21"/>
      <c r="Y1107" s="21"/>
      <c r="Z1107" s="21"/>
    </row>
    <row r="1108" spans="1:26" x14ac:dyDescent="0.25">
      <c r="A1108" s="175" t="s">
        <v>2146</v>
      </c>
      <c r="B1108" s="184" t="s">
        <v>8455</v>
      </c>
      <c r="C1108" s="185" t="s">
        <v>8456</v>
      </c>
      <c r="D1108" s="194">
        <v>74</v>
      </c>
      <c r="E1108" s="171">
        <v>46694</v>
      </c>
      <c r="F1108" s="216">
        <f t="shared" si="67"/>
        <v>631</v>
      </c>
      <c r="G1108" s="224"/>
      <c r="H1108" s="218" t="s">
        <v>7462</v>
      </c>
      <c r="I1108" s="120" t="s">
        <v>7379</v>
      </c>
      <c r="J1108" s="195"/>
      <c r="K1108" s="196"/>
      <c r="L1108" s="196"/>
      <c r="M1108" s="180">
        <f t="shared" si="69"/>
        <v>0</v>
      </c>
      <c r="O1108" s="73">
        <v>74</v>
      </c>
      <c r="P1108" s="73">
        <v>46694</v>
      </c>
      <c r="Q1108" s="73">
        <v>74</v>
      </c>
      <c r="R1108" s="73">
        <v>46694</v>
      </c>
      <c r="S1108" s="73">
        <f t="shared" si="68"/>
        <v>0</v>
      </c>
      <c r="T1108" s="73">
        <f t="shared" si="68"/>
        <v>0</v>
      </c>
      <c r="U1108" s="167" t="s">
        <v>7467</v>
      </c>
      <c r="W1108" s="21"/>
      <c r="X1108" s="21"/>
      <c r="Y1108" s="21"/>
      <c r="Z1108" s="21"/>
    </row>
    <row r="1109" spans="1:26" x14ac:dyDescent="0.25">
      <c r="A1109" s="175" t="s">
        <v>2146</v>
      </c>
      <c r="B1109" s="184" t="s">
        <v>486</v>
      </c>
      <c r="C1109" s="185" t="s">
        <v>487</v>
      </c>
      <c r="D1109" s="170">
        <v>1113</v>
      </c>
      <c r="E1109" s="171">
        <v>702303</v>
      </c>
      <c r="F1109" s="216">
        <f t="shared" si="67"/>
        <v>631</v>
      </c>
      <c r="G1109" s="224"/>
      <c r="H1109" s="218" t="s">
        <v>7462</v>
      </c>
      <c r="I1109" s="120" t="s">
        <v>7380</v>
      </c>
      <c r="J1109" s="120" t="s">
        <v>7480</v>
      </c>
      <c r="K1109" s="73">
        <v>1113</v>
      </c>
      <c r="L1109" s="73">
        <v>702303</v>
      </c>
      <c r="M1109" s="180">
        <f t="shared" si="69"/>
        <v>1</v>
      </c>
      <c r="O1109" s="73">
        <v>1113</v>
      </c>
      <c r="P1109" s="73">
        <v>702303</v>
      </c>
      <c r="Q1109" s="73">
        <v>0</v>
      </c>
      <c r="R1109" s="73">
        <v>0</v>
      </c>
      <c r="S1109" s="73">
        <f t="shared" si="68"/>
        <v>0</v>
      </c>
      <c r="T1109" s="73">
        <f t="shared" si="68"/>
        <v>0</v>
      </c>
      <c r="U1109" s="167" t="s">
        <v>7481</v>
      </c>
      <c r="W1109" s="21"/>
      <c r="X1109" s="21"/>
      <c r="Y1109" s="21"/>
    </row>
    <row r="1110" spans="1:26" x14ac:dyDescent="0.25">
      <c r="A1110" s="175" t="s">
        <v>2146</v>
      </c>
      <c r="B1110" s="184" t="s">
        <v>802</v>
      </c>
      <c r="C1110" s="185" t="s">
        <v>803</v>
      </c>
      <c r="D1110" s="170">
        <v>27375</v>
      </c>
      <c r="E1110" s="171">
        <v>16971265</v>
      </c>
      <c r="F1110" s="216">
        <f t="shared" si="67"/>
        <v>619.9548858447489</v>
      </c>
      <c r="G1110" s="224"/>
      <c r="H1110" s="218" t="s">
        <v>7462</v>
      </c>
      <c r="I1110" s="179" t="s">
        <v>7381</v>
      </c>
      <c r="J1110" s="120" t="s">
        <v>7480</v>
      </c>
      <c r="K1110" s="73">
        <v>27375</v>
      </c>
      <c r="L1110" s="73">
        <v>16971265</v>
      </c>
      <c r="M1110" s="180">
        <f t="shared" si="69"/>
        <v>1</v>
      </c>
      <c r="O1110" s="73">
        <v>27375</v>
      </c>
      <c r="P1110" s="73">
        <v>16971265</v>
      </c>
      <c r="Q1110" s="73">
        <v>0</v>
      </c>
      <c r="R1110" s="73">
        <v>0</v>
      </c>
      <c r="S1110" s="73">
        <f t="shared" si="68"/>
        <v>0</v>
      </c>
      <c r="T1110" s="73">
        <f t="shared" si="68"/>
        <v>0</v>
      </c>
      <c r="U1110" s="167" t="s">
        <v>7481</v>
      </c>
      <c r="W1110" s="21"/>
      <c r="X1110" s="21"/>
      <c r="Y1110" s="21"/>
    </row>
    <row r="1111" spans="1:26" x14ac:dyDescent="0.25">
      <c r="A1111" s="175" t="s">
        <v>2146</v>
      </c>
      <c r="B1111" s="184" t="s">
        <v>1200</v>
      </c>
      <c r="C1111" s="185" t="s">
        <v>1201</v>
      </c>
      <c r="D1111" s="170">
        <v>630</v>
      </c>
      <c r="E1111" s="171">
        <v>378000</v>
      </c>
      <c r="F1111" s="216">
        <f t="shared" si="67"/>
        <v>600</v>
      </c>
      <c r="G1111" s="224"/>
      <c r="H1111" s="218" t="s">
        <v>7462</v>
      </c>
      <c r="I1111" s="120" t="s">
        <v>7380</v>
      </c>
      <c r="J1111" s="120" t="s">
        <v>7480</v>
      </c>
      <c r="K1111" s="73">
        <v>630</v>
      </c>
      <c r="L1111" s="73">
        <v>378000</v>
      </c>
      <c r="M1111" s="180">
        <f t="shared" si="69"/>
        <v>1</v>
      </c>
      <c r="O1111" s="73">
        <v>630</v>
      </c>
      <c r="P1111" s="73">
        <v>378000</v>
      </c>
      <c r="Q1111" s="73">
        <v>0</v>
      </c>
      <c r="R1111" s="73">
        <v>0</v>
      </c>
      <c r="S1111" s="73">
        <f t="shared" si="68"/>
        <v>0</v>
      </c>
      <c r="T1111" s="73">
        <f t="shared" si="68"/>
        <v>0</v>
      </c>
      <c r="U1111" s="167" t="s">
        <v>7481</v>
      </c>
      <c r="W1111" s="21"/>
      <c r="X1111" s="21"/>
      <c r="Y1111" s="21"/>
    </row>
    <row r="1112" spans="1:26" x14ac:dyDescent="0.25">
      <c r="A1112" s="175" t="s">
        <v>2146</v>
      </c>
      <c r="B1112" s="184" t="s">
        <v>36</v>
      </c>
      <c r="C1112" s="185" t="s">
        <v>37</v>
      </c>
      <c r="D1112" s="170">
        <v>2100</v>
      </c>
      <c r="E1112" s="171">
        <v>1260000</v>
      </c>
      <c r="F1112" s="216">
        <f t="shared" si="67"/>
        <v>600</v>
      </c>
      <c r="G1112" s="224"/>
      <c r="H1112" s="218" t="s">
        <v>7462</v>
      </c>
      <c r="I1112" s="120" t="s">
        <v>7380</v>
      </c>
      <c r="J1112" s="120" t="s">
        <v>7480</v>
      </c>
      <c r="K1112" s="73">
        <v>2100</v>
      </c>
      <c r="L1112" s="73">
        <v>1260000</v>
      </c>
      <c r="M1112" s="180">
        <f t="shared" si="69"/>
        <v>1</v>
      </c>
      <c r="O1112" s="73">
        <v>2100</v>
      </c>
      <c r="P1112" s="73">
        <v>1260000</v>
      </c>
      <c r="Q1112" s="73">
        <v>0</v>
      </c>
      <c r="R1112" s="73">
        <v>0</v>
      </c>
      <c r="S1112" s="73">
        <f t="shared" si="68"/>
        <v>0</v>
      </c>
      <c r="T1112" s="73">
        <f t="shared" si="68"/>
        <v>0</v>
      </c>
      <c r="U1112" s="167" t="s">
        <v>7481</v>
      </c>
      <c r="W1112" s="21"/>
      <c r="X1112" s="21"/>
      <c r="Y1112" s="21"/>
    </row>
    <row r="1113" spans="1:26" x14ac:dyDescent="0.25">
      <c r="A1113" s="175" t="s">
        <v>2146</v>
      </c>
      <c r="B1113" s="184" t="s">
        <v>1458</v>
      </c>
      <c r="C1113" s="185" t="s">
        <v>1459</v>
      </c>
      <c r="D1113" s="170">
        <v>289</v>
      </c>
      <c r="E1113" s="171">
        <v>172822</v>
      </c>
      <c r="F1113" s="216">
        <f t="shared" si="67"/>
        <v>598</v>
      </c>
      <c r="G1113" s="224"/>
      <c r="H1113" s="218" t="s">
        <v>7462</v>
      </c>
      <c r="I1113" s="120" t="s">
        <v>7380</v>
      </c>
      <c r="J1113" s="120" t="s">
        <v>7480</v>
      </c>
      <c r="K1113" s="73">
        <v>289</v>
      </c>
      <c r="L1113" s="73">
        <v>172822</v>
      </c>
      <c r="M1113" s="180">
        <f t="shared" si="69"/>
        <v>1</v>
      </c>
      <c r="O1113" s="73">
        <v>289</v>
      </c>
      <c r="P1113" s="73">
        <v>172822</v>
      </c>
      <c r="Q1113" s="73">
        <v>0</v>
      </c>
      <c r="R1113" s="73">
        <v>0</v>
      </c>
      <c r="S1113" s="73">
        <f t="shared" si="68"/>
        <v>0</v>
      </c>
      <c r="T1113" s="73">
        <f t="shared" si="68"/>
        <v>0</v>
      </c>
      <c r="U1113" s="167" t="s">
        <v>7481</v>
      </c>
      <c r="W1113" s="21"/>
      <c r="X1113" s="21"/>
      <c r="Y1113" s="21"/>
    </row>
    <row r="1114" spans="1:26" x14ac:dyDescent="0.25">
      <c r="A1114" s="175" t="s">
        <v>2146</v>
      </c>
      <c r="B1114" s="184" t="s">
        <v>1506</v>
      </c>
      <c r="C1114" s="185" t="s">
        <v>1507</v>
      </c>
      <c r="D1114" s="170">
        <v>17310</v>
      </c>
      <c r="E1114" s="171">
        <v>10341435.917436177</v>
      </c>
      <c r="F1114" s="216">
        <f t="shared" si="67"/>
        <v>597.42552960347643</v>
      </c>
      <c r="G1114" s="224"/>
      <c r="H1114" s="218" t="s">
        <v>7462</v>
      </c>
      <c r="I1114" s="120" t="s">
        <v>7379</v>
      </c>
      <c r="J1114" s="120"/>
      <c r="K1114" s="73">
        <v>0</v>
      </c>
      <c r="L1114" s="73">
        <v>0</v>
      </c>
      <c r="M1114" s="180">
        <f t="shared" si="69"/>
        <v>0</v>
      </c>
      <c r="O1114" s="73">
        <v>17310</v>
      </c>
      <c r="P1114" s="73">
        <v>10341435.917436177</v>
      </c>
      <c r="Q1114" s="73">
        <v>8275</v>
      </c>
      <c r="R1114" s="73">
        <v>4979111.9578057155</v>
      </c>
      <c r="S1114" s="73">
        <f t="shared" si="68"/>
        <v>9035</v>
      </c>
      <c r="T1114" s="73">
        <f t="shared" si="68"/>
        <v>5362323.9596304614</v>
      </c>
      <c r="U1114" s="167" t="s">
        <v>7467</v>
      </c>
      <c r="W1114" s="21"/>
      <c r="X1114" s="21"/>
      <c r="Y1114" s="21"/>
      <c r="Z1114" s="21">
        <f>+S1114-V1114</f>
        <v>9035</v>
      </c>
    </row>
    <row r="1115" spans="1:26" x14ac:dyDescent="0.25">
      <c r="A1115" s="175" t="s">
        <v>2146</v>
      </c>
      <c r="B1115" s="184" t="s">
        <v>8457</v>
      </c>
      <c r="C1115" s="185" t="s">
        <v>8458</v>
      </c>
      <c r="D1115" s="194">
        <v>557</v>
      </c>
      <c r="E1115" s="171">
        <v>330858</v>
      </c>
      <c r="F1115" s="216">
        <f t="shared" si="67"/>
        <v>594</v>
      </c>
      <c r="G1115" s="224"/>
      <c r="H1115" s="218" t="s">
        <v>7462</v>
      </c>
      <c r="I1115" s="120" t="s">
        <v>7379</v>
      </c>
      <c r="J1115" s="195"/>
      <c r="K1115" s="196"/>
      <c r="L1115" s="196"/>
      <c r="M1115" s="180">
        <f t="shared" si="69"/>
        <v>0</v>
      </c>
      <c r="O1115" s="73">
        <v>557</v>
      </c>
      <c r="P1115" s="73">
        <v>330858</v>
      </c>
      <c r="Q1115" s="73">
        <v>557</v>
      </c>
      <c r="R1115" s="73">
        <v>330858</v>
      </c>
      <c r="S1115" s="73">
        <f t="shared" si="68"/>
        <v>0</v>
      </c>
      <c r="T1115" s="73">
        <f t="shared" si="68"/>
        <v>0</v>
      </c>
      <c r="U1115" s="167" t="s">
        <v>7467</v>
      </c>
      <c r="W1115" s="21"/>
      <c r="X1115" s="21"/>
      <c r="Y1115" s="21"/>
      <c r="Z1115" s="21"/>
    </row>
    <row r="1116" spans="1:26" x14ac:dyDescent="0.25">
      <c r="A1116" s="175" t="s">
        <v>2146</v>
      </c>
      <c r="B1116" s="184" t="s">
        <v>8459</v>
      </c>
      <c r="C1116" s="185" t="s">
        <v>8460</v>
      </c>
      <c r="D1116" s="170">
        <v>2900</v>
      </c>
      <c r="E1116" s="171">
        <v>1708100</v>
      </c>
      <c r="F1116" s="216">
        <f t="shared" si="67"/>
        <v>589</v>
      </c>
      <c r="G1116" s="224"/>
      <c r="H1116" s="218" t="s">
        <v>7462</v>
      </c>
      <c r="I1116" s="120" t="s">
        <v>7379</v>
      </c>
      <c r="J1116" s="120"/>
      <c r="K1116" s="73"/>
      <c r="L1116" s="73"/>
      <c r="M1116" s="180">
        <f t="shared" si="69"/>
        <v>0</v>
      </c>
      <c r="O1116" s="73">
        <v>2900</v>
      </c>
      <c r="P1116" s="73">
        <v>1708100</v>
      </c>
      <c r="Q1116" s="73">
        <v>2900</v>
      </c>
      <c r="R1116" s="73">
        <v>1708100</v>
      </c>
      <c r="S1116" s="73">
        <f t="shared" si="68"/>
        <v>0</v>
      </c>
      <c r="T1116" s="73">
        <f t="shared" si="68"/>
        <v>0</v>
      </c>
      <c r="U1116" s="167" t="s">
        <v>7467</v>
      </c>
      <c r="W1116" s="21"/>
      <c r="X1116" s="21"/>
      <c r="Y1116" s="21"/>
    </row>
    <row r="1117" spans="1:26" x14ac:dyDescent="0.25">
      <c r="A1117" s="175" t="s">
        <v>2146</v>
      </c>
      <c r="B1117" s="184" t="s">
        <v>94</v>
      </c>
      <c r="C1117" s="185" t="s">
        <v>95</v>
      </c>
      <c r="D1117" s="170">
        <v>330</v>
      </c>
      <c r="E1117" s="171">
        <v>190901</v>
      </c>
      <c r="F1117" s="216">
        <f t="shared" si="67"/>
        <v>578.4878787878788</v>
      </c>
      <c r="G1117" s="224"/>
      <c r="H1117" s="218" t="s">
        <v>7538</v>
      </c>
      <c r="I1117" s="120" t="s">
        <v>7384</v>
      </c>
      <c r="J1117" s="120" t="s">
        <v>7480</v>
      </c>
      <c r="K1117" s="73">
        <v>330</v>
      </c>
      <c r="L1117" s="73">
        <v>190901</v>
      </c>
      <c r="M1117" s="180">
        <f t="shared" si="69"/>
        <v>1</v>
      </c>
      <c r="O1117" s="73">
        <v>330</v>
      </c>
      <c r="P1117" s="73">
        <v>190901</v>
      </c>
      <c r="Q1117" s="73">
        <v>0</v>
      </c>
      <c r="R1117" s="73">
        <v>0</v>
      </c>
      <c r="S1117" s="73">
        <f t="shared" si="68"/>
        <v>0</v>
      </c>
      <c r="T1117" s="73">
        <f t="shared" si="68"/>
        <v>0</v>
      </c>
      <c r="U1117" s="167" t="s">
        <v>7481</v>
      </c>
      <c r="W1117" s="21"/>
      <c r="X1117" s="21"/>
      <c r="Y1117" s="21"/>
    </row>
    <row r="1118" spans="1:26" x14ac:dyDescent="0.25">
      <c r="A1118" s="175" t="s">
        <v>2146</v>
      </c>
      <c r="B1118" s="184" t="s">
        <v>876</v>
      </c>
      <c r="C1118" s="185" t="s">
        <v>877</v>
      </c>
      <c r="D1118" s="170">
        <v>44362</v>
      </c>
      <c r="E1118" s="171">
        <v>25419426</v>
      </c>
      <c r="F1118" s="216">
        <f t="shared" si="67"/>
        <v>573</v>
      </c>
      <c r="G1118" s="224"/>
      <c r="H1118" s="218" t="s">
        <v>7462</v>
      </c>
      <c r="I1118" s="120" t="s">
        <v>7379</v>
      </c>
      <c r="J1118" s="120"/>
      <c r="K1118" s="73">
        <v>0</v>
      </c>
      <c r="L1118" s="73">
        <v>0</v>
      </c>
      <c r="M1118" s="180">
        <f t="shared" si="69"/>
        <v>0</v>
      </c>
      <c r="O1118" s="73">
        <v>44362</v>
      </c>
      <c r="P1118" s="73">
        <v>25419426</v>
      </c>
      <c r="Q1118" s="73">
        <v>44324</v>
      </c>
      <c r="R1118" s="73">
        <v>25397652</v>
      </c>
      <c r="S1118" s="73">
        <f t="shared" si="68"/>
        <v>38</v>
      </c>
      <c r="T1118" s="73">
        <f t="shared" si="68"/>
        <v>21774</v>
      </c>
      <c r="U1118" s="167" t="s">
        <v>7467</v>
      </c>
      <c r="W1118" s="21"/>
      <c r="X1118" s="21"/>
      <c r="Y1118" s="21"/>
      <c r="Z1118" s="21">
        <f>+S1118-V1118</f>
        <v>38</v>
      </c>
    </row>
    <row r="1119" spans="1:26" x14ac:dyDescent="0.25">
      <c r="A1119" s="175" t="s">
        <v>2146</v>
      </c>
      <c r="B1119" s="184" t="s">
        <v>896</v>
      </c>
      <c r="C1119" s="185" t="s">
        <v>897</v>
      </c>
      <c r="D1119" s="170">
        <v>4800</v>
      </c>
      <c r="E1119" s="171">
        <v>2640000</v>
      </c>
      <c r="F1119" s="216">
        <f t="shared" si="67"/>
        <v>550</v>
      </c>
      <c r="G1119" s="224"/>
      <c r="H1119" s="218" t="s">
        <v>7462</v>
      </c>
      <c r="I1119" s="179" t="s">
        <v>7381</v>
      </c>
      <c r="J1119" s="120" t="s">
        <v>7480</v>
      </c>
      <c r="K1119" s="73">
        <v>4800</v>
      </c>
      <c r="L1119" s="73">
        <v>2640000</v>
      </c>
      <c r="M1119" s="180">
        <f t="shared" si="69"/>
        <v>1</v>
      </c>
      <c r="O1119" s="73">
        <v>4800</v>
      </c>
      <c r="P1119" s="73">
        <v>2640000</v>
      </c>
      <c r="Q1119" s="73">
        <v>0</v>
      </c>
      <c r="R1119" s="73">
        <v>0</v>
      </c>
      <c r="S1119" s="73">
        <f t="shared" si="68"/>
        <v>0</v>
      </c>
      <c r="T1119" s="73">
        <f t="shared" si="68"/>
        <v>0</v>
      </c>
      <c r="U1119" s="167" t="s">
        <v>7481</v>
      </c>
      <c r="W1119" s="21"/>
      <c r="X1119" s="21"/>
      <c r="Y1119" s="21"/>
    </row>
    <row r="1120" spans="1:26" x14ac:dyDescent="0.25">
      <c r="A1120" s="175" t="s">
        <v>2146</v>
      </c>
      <c r="B1120" s="184" t="s">
        <v>8461</v>
      </c>
      <c r="C1120" s="185" t="s">
        <v>8462</v>
      </c>
      <c r="D1120" s="194">
        <v>36618</v>
      </c>
      <c r="E1120" s="171">
        <v>19956810</v>
      </c>
      <c r="F1120" s="216">
        <f t="shared" si="67"/>
        <v>545</v>
      </c>
      <c r="G1120" s="224"/>
      <c r="H1120" s="218" t="s">
        <v>7462</v>
      </c>
      <c r="I1120" s="120" t="s">
        <v>7379</v>
      </c>
      <c r="J1120" s="195"/>
      <c r="K1120" s="196"/>
      <c r="L1120" s="196"/>
      <c r="M1120" s="180">
        <f t="shared" si="69"/>
        <v>0</v>
      </c>
      <c r="O1120" s="73">
        <v>36618</v>
      </c>
      <c r="P1120" s="73">
        <v>19956810</v>
      </c>
      <c r="Q1120" s="73">
        <v>36618</v>
      </c>
      <c r="R1120" s="73">
        <v>19956810</v>
      </c>
      <c r="S1120" s="73">
        <f t="shared" si="68"/>
        <v>0</v>
      </c>
      <c r="T1120" s="73">
        <f t="shared" si="68"/>
        <v>0</v>
      </c>
      <c r="U1120" s="167" t="s">
        <v>7467</v>
      </c>
      <c r="W1120" s="21"/>
      <c r="X1120" s="21"/>
      <c r="Y1120" s="21"/>
      <c r="Z1120" s="21"/>
    </row>
    <row r="1121" spans="1:26" x14ac:dyDescent="0.25">
      <c r="A1121" s="175" t="s">
        <v>2146</v>
      </c>
      <c r="B1121" s="184" t="s">
        <v>1274</v>
      </c>
      <c r="C1121" s="185" t="s">
        <v>1275</v>
      </c>
      <c r="D1121" s="170">
        <v>8414</v>
      </c>
      <c r="E1121" s="171">
        <v>4551974</v>
      </c>
      <c r="F1121" s="216">
        <f t="shared" si="67"/>
        <v>541</v>
      </c>
      <c r="G1121" s="224"/>
      <c r="H1121" s="218" t="s">
        <v>7462</v>
      </c>
      <c r="I1121" s="120" t="s">
        <v>7379</v>
      </c>
      <c r="J1121" s="120"/>
      <c r="K1121" s="73">
        <v>0</v>
      </c>
      <c r="L1121" s="73">
        <v>0</v>
      </c>
      <c r="M1121" s="180">
        <f t="shared" si="69"/>
        <v>0</v>
      </c>
      <c r="O1121" s="73">
        <v>8414</v>
      </c>
      <c r="P1121" s="73">
        <v>4551974</v>
      </c>
      <c r="Q1121" s="73">
        <v>0</v>
      </c>
      <c r="R1121" s="73">
        <v>0</v>
      </c>
      <c r="S1121" s="73">
        <f t="shared" si="68"/>
        <v>8414</v>
      </c>
      <c r="T1121" s="73">
        <f t="shared" si="68"/>
        <v>4551974</v>
      </c>
      <c r="U1121" s="167" t="s">
        <v>7958</v>
      </c>
      <c r="W1121" s="21"/>
      <c r="X1121" s="21"/>
      <c r="Y1121" s="21"/>
      <c r="Z1121" s="21">
        <f>+S1121-V1121</f>
        <v>8414</v>
      </c>
    </row>
    <row r="1122" spans="1:26" x14ac:dyDescent="0.25">
      <c r="A1122" s="175" t="s">
        <v>2146</v>
      </c>
      <c r="B1122" s="184" t="s">
        <v>774</v>
      </c>
      <c r="C1122" s="185" t="s">
        <v>775</v>
      </c>
      <c r="D1122" s="170">
        <v>1420</v>
      </c>
      <c r="E1122" s="171">
        <v>745833</v>
      </c>
      <c r="F1122" s="216">
        <f t="shared" si="67"/>
        <v>525.23450704225354</v>
      </c>
      <c r="G1122" s="224"/>
      <c r="H1122" s="218" t="s">
        <v>7462</v>
      </c>
      <c r="I1122" s="179" t="s">
        <v>7381</v>
      </c>
      <c r="J1122" s="120" t="s">
        <v>7480</v>
      </c>
      <c r="K1122" s="73">
        <v>1420</v>
      </c>
      <c r="L1122" s="73">
        <v>745833</v>
      </c>
      <c r="M1122" s="180">
        <f t="shared" si="69"/>
        <v>1</v>
      </c>
      <c r="O1122" s="73">
        <v>1420</v>
      </c>
      <c r="P1122" s="73">
        <v>745833</v>
      </c>
      <c r="Q1122" s="73">
        <v>0</v>
      </c>
      <c r="R1122" s="73">
        <v>0</v>
      </c>
      <c r="S1122" s="73">
        <f t="shared" si="68"/>
        <v>0</v>
      </c>
      <c r="T1122" s="73">
        <f t="shared" si="68"/>
        <v>0</v>
      </c>
      <c r="U1122" s="167" t="s">
        <v>7481</v>
      </c>
      <c r="W1122" s="21"/>
      <c r="X1122" s="21"/>
      <c r="Y1122" s="21"/>
    </row>
    <row r="1123" spans="1:26" x14ac:dyDescent="0.25">
      <c r="A1123" s="175" t="s">
        <v>2146</v>
      </c>
      <c r="B1123" s="184" t="s">
        <v>1512</v>
      </c>
      <c r="C1123" s="185" t="s">
        <v>1513</v>
      </c>
      <c r="D1123" s="170">
        <v>1097</v>
      </c>
      <c r="E1123" s="171">
        <v>572634</v>
      </c>
      <c r="F1123" s="216">
        <f t="shared" si="67"/>
        <v>522</v>
      </c>
      <c r="G1123" s="224"/>
      <c r="H1123" s="218" t="s">
        <v>7462</v>
      </c>
      <c r="I1123" s="120" t="s">
        <v>7380</v>
      </c>
      <c r="J1123" s="120" t="s">
        <v>7480</v>
      </c>
      <c r="K1123" s="73">
        <v>1097</v>
      </c>
      <c r="L1123" s="73">
        <v>572634</v>
      </c>
      <c r="M1123" s="180">
        <f t="shared" si="69"/>
        <v>1</v>
      </c>
      <c r="O1123" s="73">
        <v>1097</v>
      </c>
      <c r="P1123" s="73">
        <v>572634</v>
      </c>
      <c r="Q1123" s="73">
        <v>0</v>
      </c>
      <c r="R1123" s="73">
        <v>0</v>
      </c>
      <c r="S1123" s="73">
        <f t="shared" si="68"/>
        <v>0</v>
      </c>
      <c r="T1123" s="73">
        <f t="shared" si="68"/>
        <v>0</v>
      </c>
      <c r="U1123" s="167" t="s">
        <v>7481</v>
      </c>
      <c r="W1123" s="21"/>
      <c r="X1123" s="21"/>
      <c r="Y1123" s="21"/>
    </row>
    <row r="1124" spans="1:26" x14ac:dyDescent="0.25">
      <c r="A1124" s="175" t="s">
        <v>2146</v>
      </c>
      <c r="B1124" s="184" t="s">
        <v>978</v>
      </c>
      <c r="C1124" s="185" t="s">
        <v>979</v>
      </c>
      <c r="D1124" s="170">
        <v>1200</v>
      </c>
      <c r="E1124" s="171">
        <v>624000</v>
      </c>
      <c r="F1124" s="216">
        <f t="shared" si="67"/>
        <v>520</v>
      </c>
      <c r="G1124" s="224"/>
      <c r="H1124" s="218" t="s">
        <v>7462</v>
      </c>
      <c r="I1124" s="120" t="s">
        <v>7380</v>
      </c>
      <c r="J1124" s="120" t="s">
        <v>7480</v>
      </c>
      <c r="K1124" s="73">
        <v>1200</v>
      </c>
      <c r="L1124" s="73">
        <v>624000</v>
      </c>
      <c r="M1124" s="180">
        <f t="shared" si="69"/>
        <v>1</v>
      </c>
      <c r="O1124" s="73">
        <v>1200</v>
      </c>
      <c r="P1124" s="73">
        <v>624000</v>
      </c>
      <c r="Q1124" s="73">
        <v>0</v>
      </c>
      <c r="R1124" s="73">
        <v>0</v>
      </c>
      <c r="S1124" s="73">
        <f t="shared" si="68"/>
        <v>0</v>
      </c>
      <c r="T1124" s="73">
        <f t="shared" si="68"/>
        <v>0</v>
      </c>
      <c r="U1124" s="167" t="s">
        <v>7481</v>
      </c>
      <c r="W1124" s="21"/>
      <c r="X1124" s="21"/>
      <c r="Y1124" s="21"/>
    </row>
    <row r="1125" spans="1:26" x14ac:dyDescent="0.25">
      <c r="A1125" s="175" t="s">
        <v>2146</v>
      </c>
      <c r="B1125" s="184" t="s">
        <v>1178</v>
      </c>
      <c r="C1125" s="185" t="s">
        <v>1179</v>
      </c>
      <c r="D1125" s="170">
        <v>2800</v>
      </c>
      <c r="E1125" s="171">
        <v>1450400</v>
      </c>
      <c r="F1125" s="216">
        <f t="shared" si="67"/>
        <v>518</v>
      </c>
      <c r="G1125" s="224"/>
      <c r="H1125" s="218" t="s">
        <v>7462</v>
      </c>
      <c r="I1125" s="120" t="s">
        <v>7380</v>
      </c>
      <c r="J1125" s="120" t="s">
        <v>7480</v>
      </c>
      <c r="K1125" s="73">
        <v>2800</v>
      </c>
      <c r="L1125" s="73">
        <v>1450400</v>
      </c>
      <c r="M1125" s="180">
        <f t="shared" si="69"/>
        <v>1</v>
      </c>
      <c r="O1125" s="73">
        <v>2800</v>
      </c>
      <c r="P1125" s="73">
        <v>1450400</v>
      </c>
      <c r="Q1125" s="73">
        <v>0</v>
      </c>
      <c r="R1125" s="73">
        <v>0</v>
      </c>
      <c r="S1125" s="73">
        <f t="shared" si="68"/>
        <v>0</v>
      </c>
      <c r="T1125" s="73">
        <f t="shared" si="68"/>
        <v>0</v>
      </c>
      <c r="U1125" s="167" t="s">
        <v>7481</v>
      </c>
      <c r="W1125" s="21"/>
      <c r="X1125" s="21"/>
      <c r="Y1125" s="21"/>
    </row>
    <row r="1126" spans="1:26" x14ac:dyDescent="0.25">
      <c r="A1126" s="175" t="s">
        <v>2146</v>
      </c>
      <c r="B1126" s="184" t="s">
        <v>386</v>
      </c>
      <c r="C1126" s="185" t="s">
        <v>387</v>
      </c>
      <c r="D1126" s="170">
        <v>259</v>
      </c>
      <c r="E1126" s="171">
        <v>132090</v>
      </c>
      <c r="F1126" s="216">
        <f t="shared" si="67"/>
        <v>510</v>
      </c>
      <c r="G1126" s="224"/>
      <c r="H1126" s="218" t="s">
        <v>7462</v>
      </c>
      <c r="I1126" s="179" t="s">
        <v>7381</v>
      </c>
      <c r="J1126" s="120" t="s">
        <v>7480</v>
      </c>
      <c r="K1126" s="73">
        <v>259</v>
      </c>
      <c r="L1126" s="73">
        <v>132090</v>
      </c>
      <c r="M1126" s="180">
        <f t="shared" si="69"/>
        <v>1</v>
      </c>
      <c r="O1126" s="73">
        <v>259</v>
      </c>
      <c r="P1126" s="73">
        <v>132090</v>
      </c>
      <c r="Q1126" s="73">
        <v>0</v>
      </c>
      <c r="R1126" s="73">
        <v>0</v>
      </c>
      <c r="S1126" s="73">
        <f t="shared" si="68"/>
        <v>0</v>
      </c>
      <c r="T1126" s="73">
        <f t="shared" si="68"/>
        <v>0</v>
      </c>
      <c r="U1126" s="167" t="s">
        <v>7481</v>
      </c>
      <c r="W1126" s="21"/>
      <c r="X1126" s="21"/>
      <c r="Y1126" s="21"/>
    </row>
    <row r="1127" spans="1:26" x14ac:dyDescent="0.25">
      <c r="A1127" s="175" t="s">
        <v>2146</v>
      </c>
      <c r="B1127" s="184" t="s">
        <v>8463</v>
      </c>
      <c r="C1127" s="185" t="s">
        <v>8464</v>
      </c>
      <c r="D1127" s="170">
        <v>112267</v>
      </c>
      <c r="E1127" s="171">
        <v>57149158</v>
      </c>
      <c r="F1127" s="216">
        <f t="shared" si="67"/>
        <v>509.04680805579557</v>
      </c>
      <c r="G1127" s="224"/>
      <c r="H1127" s="218" t="s">
        <v>7462</v>
      </c>
      <c r="I1127" s="120" t="s">
        <v>7379</v>
      </c>
      <c r="J1127" s="120"/>
      <c r="K1127" s="73">
        <v>0</v>
      </c>
      <c r="L1127" s="73">
        <v>0</v>
      </c>
      <c r="M1127" s="180">
        <f t="shared" si="69"/>
        <v>0</v>
      </c>
      <c r="O1127" s="73">
        <v>112267</v>
      </c>
      <c r="P1127" s="73">
        <v>57149158</v>
      </c>
      <c r="Q1127" s="73">
        <v>112267</v>
      </c>
      <c r="R1127" s="73">
        <v>57149158</v>
      </c>
      <c r="S1127" s="73">
        <f t="shared" si="68"/>
        <v>0</v>
      </c>
      <c r="T1127" s="73">
        <f t="shared" si="68"/>
        <v>0</v>
      </c>
      <c r="U1127" s="167" t="s">
        <v>7467</v>
      </c>
      <c r="W1127" s="21"/>
      <c r="X1127" s="21"/>
      <c r="Y1127" s="21"/>
      <c r="Z1127" s="21"/>
    </row>
    <row r="1128" spans="1:26" x14ac:dyDescent="0.25">
      <c r="A1128" s="175" t="s">
        <v>2146</v>
      </c>
      <c r="B1128" s="184" t="s">
        <v>8465</v>
      </c>
      <c r="C1128" s="185" t="s">
        <v>8466</v>
      </c>
      <c r="D1128" s="170">
        <v>2000</v>
      </c>
      <c r="E1128" s="171">
        <v>1012803</v>
      </c>
      <c r="F1128" s="216">
        <f t="shared" si="67"/>
        <v>506.4015</v>
      </c>
      <c r="G1128" s="224"/>
      <c r="H1128" s="218" t="s">
        <v>7462</v>
      </c>
      <c r="I1128" s="120" t="s">
        <v>7380</v>
      </c>
      <c r="J1128" s="120" t="s">
        <v>7480</v>
      </c>
      <c r="K1128" s="73">
        <v>2000</v>
      </c>
      <c r="L1128" s="73">
        <v>1012803</v>
      </c>
      <c r="M1128" s="180">
        <f t="shared" si="69"/>
        <v>1</v>
      </c>
      <c r="O1128" s="73">
        <v>2000</v>
      </c>
      <c r="P1128" s="73">
        <v>1012803</v>
      </c>
      <c r="Q1128" s="73">
        <v>0</v>
      </c>
      <c r="R1128" s="73">
        <v>0</v>
      </c>
      <c r="S1128" s="73">
        <f t="shared" si="68"/>
        <v>0</v>
      </c>
      <c r="T1128" s="73">
        <f t="shared" si="68"/>
        <v>0</v>
      </c>
      <c r="U1128" s="167" t="s">
        <v>7481</v>
      </c>
      <c r="W1128" s="21"/>
      <c r="X1128" s="21"/>
      <c r="Y1128" s="21"/>
    </row>
    <row r="1129" spans="1:26" x14ac:dyDescent="0.25">
      <c r="A1129" s="175" t="s">
        <v>2146</v>
      </c>
      <c r="B1129" s="184" t="s">
        <v>670</v>
      </c>
      <c r="C1129" s="185" t="s">
        <v>671</v>
      </c>
      <c r="D1129" s="170">
        <v>2961</v>
      </c>
      <c r="E1129" s="171">
        <v>1491409</v>
      </c>
      <c r="F1129" s="216">
        <f t="shared" si="67"/>
        <v>503.68422830124956</v>
      </c>
      <c r="G1129" s="224"/>
      <c r="H1129" s="218" t="s">
        <v>7462</v>
      </c>
      <c r="I1129" s="179" t="s">
        <v>7381</v>
      </c>
      <c r="J1129" s="120" t="s">
        <v>7480</v>
      </c>
      <c r="K1129" s="73">
        <v>2961</v>
      </c>
      <c r="L1129" s="73">
        <v>1491409</v>
      </c>
      <c r="M1129" s="180">
        <f t="shared" si="69"/>
        <v>1</v>
      </c>
      <c r="O1129" s="73">
        <v>2961</v>
      </c>
      <c r="P1129" s="73">
        <v>1491409</v>
      </c>
      <c r="Q1129" s="73">
        <v>0</v>
      </c>
      <c r="R1129" s="73">
        <v>0</v>
      </c>
      <c r="S1129" s="73">
        <f t="shared" si="68"/>
        <v>0</v>
      </c>
      <c r="T1129" s="73">
        <f t="shared" si="68"/>
        <v>0</v>
      </c>
      <c r="U1129" s="167" t="s">
        <v>7481</v>
      </c>
      <c r="W1129" s="21"/>
      <c r="X1129" s="21"/>
      <c r="Y1129" s="21"/>
    </row>
    <row r="1130" spans="1:26" x14ac:dyDescent="0.25">
      <c r="A1130" s="175" t="s">
        <v>2146</v>
      </c>
      <c r="B1130" s="184" t="s">
        <v>8467</v>
      </c>
      <c r="C1130" s="185" t="s">
        <v>8468</v>
      </c>
      <c r="D1130" s="170">
        <v>10120</v>
      </c>
      <c r="E1130" s="171">
        <v>5060000</v>
      </c>
      <c r="F1130" s="216">
        <f t="shared" si="67"/>
        <v>500</v>
      </c>
      <c r="G1130" s="224"/>
      <c r="H1130" s="218" t="s">
        <v>7462</v>
      </c>
      <c r="I1130" s="120" t="s">
        <v>7379</v>
      </c>
      <c r="J1130" s="120"/>
      <c r="K1130" s="73">
        <v>0</v>
      </c>
      <c r="L1130" s="73">
        <v>0</v>
      </c>
      <c r="M1130" s="180">
        <f t="shared" si="69"/>
        <v>0</v>
      </c>
      <c r="O1130" s="73">
        <v>10120</v>
      </c>
      <c r="P1130" s="73">
        <v>5060000</v>
      </c>
      <c r="Q1130" s="73">
        <v>10120</v>
      </c>
      <c r="R1130" s="73">
        <v>5060000</v>
      </c>
      <c r="S1130" s="73">
        <f t="shared" si="68"/>
        <v>0</v>
      </c>
      <c r="T1130" s="73">
        <f t="shared" si="68"/>
        <v>0</v>
      </c>
      <c r="U1130" s="167" t="s">
        <v>7467</v>
      </c>
      <c r="W1130" s="21"/>
      <c r="X1130" s="21"/>
      <c r="Y1130" s="21"/>
      <c r="Z1130" s="21"/>
    </row>
    <row r="1131" spans="1:26" x14ac:dyDescent="0.25">
      <c r="A1131" s="175" t="s">
        <v>2146</v>
      </c>
      <c r="B1131" s="184" t="s">
        <v>588</v>
      </c>
      <c r="C1131" s="185" t="s">
        <v>8469</v>
      </c>
      <c r="D1131" s="170">
        <v>4200</v>
      </c>
      <c r="E1131" s="171">
        <v>2058000</v>
      </c>
      <c r="F1131" s="216">
        <f t="shared" si="67"/>
        <v>490</v>
      </c>
      <c r="G1131" s="224"/>
      <c r="H1131" s="218" t="s">
        <v>7462</v>
      </c>
      <c r="I1131" s="120" t="s">
        <v>7381</v>
      </c>
      <c r="J1131" s="120" t="s">
        <v>7480</v>
      </c>
      <c r="K1131" s="73">
        <f>+D1131</f>
        <v>4200</v>
      </c>
      <c r="L1131" s="73">
        <f>+E1131</f>
        <v>2058000</v>
      </c>
      <c r="M1131" s="180">
        <f t="shared" si="69"/>
        <v>1</v>
      </c>
      <c r="O1131" s="73">
        <v>4200</v>
      </c>
      <c r="P1131" s="73">
        <v>2058000</v>
      </c>
      <c r="Q1131" s="73">
        <v>0</v>
      </c>
      <c r="R1131" s="73">
        <v>0</v>
      </c>
      <c r="S1131" s="73">
        <f t="shared" si="68"/>
        <v>0</v>
      </c>
      <c r="T1131" s="73">
        <f t="shared" si="68"/>
        <v>0</v>
      </c>
      <c r="U1131" s="167" t="s">
        <v>7481</v>
      </c>
      <c r="W1131" s="21"/>
      <c r="X1131" s="21"/>
      <c r="Y1131" s="21"/>
    </row>
    <row r="1132" spans="1:26" x14ac:dyDescent="0.25">
      <c r="A1132" s="175" t="s">
        <v>2146</v>
      </c>
      <c r="B1132" s="184" t="s">
        <v>8470</v>
      </c>
      <c r="C1132" s="185" t="s">
        <v>8471</v>
      </c>
      <c r="D1132" s="170">
        <v>200</v>
      </c>
      <c r="E1132" s="171">
        <v>97600</v>
      </c>
      <c r="F1132" s="216">
        <f t="shared" si="67"/>
        <v>488</v>
      </c>
      <c r="G1132" s="224"/>
      <c r="H1132" s="218" t="s">
        <v>7462</v>
      </c>
      <c r="I1132" s="179" t="s">
        <v>7381</v>
      </c>
      <c r="J1132" s="120" t="s">
        <v>7480</v>
      </c>
      <c r="K1132" s="73">
        <v>200</v>
      </c>
      <c r="L1132" s="73">
        <v>97600</v>
      </c>
      <c r="M1132" s="180">
        <f t="shared" si="69"/>
        <v>1</v>
      </c>
      <c r="O1132" s="73">
        <v>200</v>
      </c>
      <c r="P1132" s="73">
        <v>97600</v>
      </c>
      <c r="Q1132" s="73">
        <v>0</v>
      </c>
      <c r="R1132" s="73">
        <v>0</v>
      </c>
      <c r="S1132" s="73">
        <f t="shared" si="68"/>
        <v>0</v>
      </c>
      <c r="T1132" s="73">
        <f t="shared" si="68"/>
        <v>0</v>
      </c>
      <c r="U1132" s="167" t="s">
        <v>7481</v>
      </c>
      <c r="W1132" s="21"/>
      <c r="X1132" s="21"/>
      <c r="Y1132" s="21"/>
    </row>
    <row r="1133" spans="1:26" x14ac:dyDescent="0.25">
      <c r="A1133" s="175" t="s">
        <v>2146</v>
      </c>
      <c r="B1133" s="184" t="s">
        <v>8472</v>
      </c>
      <c r="C1133" s="185" t="s">
        <v>8473</v>
      </c>
      <c r="D1133" s="170">
        <v>1381</v>
      </c>
      <c r="E1133" s="171">
        <v>663228</v>
      </c>
      <c r="F1133" s="216">
        <f t="shared" si="67"/>
        <v>480.25199131064448</v>
      </c>
      <c r="G1133" s="224"/>
      <c r="H1133" s="218" t="s">
        <v>7462</v>
      </c>
      <c r="I1133" s="120" t="s">
        <v>7380</v>
      </c>
      <c r="J1133" s="120" t="s">
        <v>7480</v>
      </c>
      <c r="K1133" s="73">
        <v>1381</v>
      </c>
      <c r="L1133" s="73">
        <v>663228</v>
      </c>
      <c r="M1133" s="180">
        <f t="shared" si="69"/>
        <v>1</v>
      </c>
      <c r="O1133" s="73">
        <v>1381</v>
      </c>
      <c r="P1133" s="73">
        <v>663228</v>
      </c>
      <c r="Q1133" s="73">
        <v>1381</v>
      </c>
      <c r="R1133" s="73">
        <v>663228</v>
      </c>
      <c r="S1133" s="73">
        <f t="shared" si="68"/>
        <v>-1381</v>
      </c>
      <c r="T1133" s="73">
        <f t="shared" si="68"/>
        <v>-663228</v>
      </c>
      <c r="U1133" s="167" t="s">
        <v>7416</v>
      </c>
      <c r="W1133" s="21"/>
      <c r="X1133" s="21"/>
      <c r="Y1133" s="21"/>
    </row>
    <row r="1134" spans="1:26" x14ac:dyDescent="0.25">
      <c r="A1134" s="175" t="s">
        <v>2146</v>
      </c>
      <c r="B1134" s="184" t="s">
        <v>8474</v>
      </c>
      <c r="C1134" s="185" t="s">
        <v>8475</v>
      </c>
      <c r="D1134" s="194">
        <v>20</v>
      </c>
      <c r="E1134" s="171">
        <v>9540</v>
      </c>
      <c r="F1134" s="216">
        <f t="shared" si="67"/>
        <v>477</v>
      </c>
      <c r="G1134" s="224"/>
      <c r="H1134" s="218" t="s">
        <v>7462</v>
      </c>
      <c r="I1134" s="120" t="s">
        <v>7379</v>
      </c>
      <c r="J1134" s="195"/>
      <c r="K1134" s="196"/>
      <c r="L1134" s="196"/>
      <c r="M1134" s="180">
        <f t="shared" si="69"/>
        <v>0</v>
      </c>
      <c r="O1134" s="73">
        <v>20</v>
      </c>
      <c r="P1134" s="73">
        <v>9540</v>
      </c>
      <c r="Q1134" s="73">
        <v>20</v>
      </c>
      <c r="R1134" s="73">
        <v>9540</v>
      </c>
      <c r="S1134" s="73">
        <f t="shared" si="68"/>
        <v>0</v>
      </c>
      <c r="T1134" s="73">
        <f t="shared" si="68"/>
        <v>0</v>
      </c>
      <c r="U1134" s="167" t="s">
        <v>7467</v>
      </c>
      <c r="W1134" s="21"/>
      <c r="X1134" s="21"/>
      <c r="Y1134" s="21"/>
      <c r="Z1134" s="21"/>
    </row>
    <row r="1135" spans="1:26" x14ac:dyDescent="0.25">
      <c r="A1135" s="175" t="s">
        <v>2146</v>
      </c>
      <c r="B1135" s="184" t="s">
        <v>156</v>
      </c>
      <c r="C1135" s="185" t="s">
        <v>157</v>
      </c>
      <c r="D1135" s="185">
        <v>116476</v>
      </c>
      <c r="E1135" s="171">
        <v>54743727</v>
      </c>
      <c r="F1135" s="216">
        <f t="shared" si="67"/>
        <v>470.00006009821766</v>
      </c>
      <c r="G1135" s="224"/>
      <c r="H1135" s="218" t="s">
        <v>7462</v>
      </c>
      <c r="I1135" s="179" t="s">
        <v>7381</v>
      </c>
      <c r="J1135" s="120" t="s">
        <v>7480</v>
      </c>
      <c r="K1135" s="178">
        <v>116476</v>
      </c>
      <c r="L1135" s="178">
        <v>54743727</v>
      </c>
      <c r="M1135" s="197">
        <f t="shared" si="69"/>
        <v>1</v>
      </c>
      <c r="O1135" s="73">
        <v>116476</v>
      </c>
      <c r="P1135" s="73">
        <v>54743727</v>
      </c>
      <c r="Q1135" s="73">
        <v>0</v>
      </c>
      <c r="R1135" s="73">
        <v>0</v>
      </c>
      <c r="S1135" s="73">
        <f t="shared" si="68"/>
        <v>0</v>
      </c>
      <c r="T1135" s="73">
        <f t="shared" si="68"/>
        <v>0</v>
      </c>
      <c r="U1135" s="167" t="s">
        <v>7481</v>
      </c>
      <c r="W1135" s="21"/>
      <c r="X1135" s="21"/>
      <c r="Y1135" s="21"/>
    </row>
    <row r="1136" spans="1:26" x14ac:dyDescent="0.25">
      <c r="A1136" s="175" t="s">
        <v>2146</v>
      </c>
      <c r="B1136" s="184" t="s">
        <v>1350</v>
      </c>
      <c r="C1136" s="185" t="s">
        <v>1351</v>
      </c>
      <c r="D1136" s="170">
        <v>2880</v>
      </c>
      <c r="E1136" s="171">
        <v>1353600</v>
      </c>
      <c r="F1136" s="216">
        <f t="shared" si="67"/>
        <v>470</v>
      </c>
      <c r="G1136" s="224"/>
      <c r="H1136" s="218" t="s">
        <v>7462</v>
      </c>
      <c r="I1136" s="120" t="s">
        <v>7380</v>
      </c>
      <c r="J1136" s="120" t="s">
        <v>7480</v>
      </c>
      <c r="K1136" s="73">
        <v>2880</v>
      </c>
      <c r="L1136" s="73">
        <v>1353600</v>
      </c>
      <c r="M1136" s="180">
        <f t="shared" si="69"/>
        <v>1</v>
      </c>
      <c r="O1136" s="73">
        <v>2880</v>
      </c>
      <c r="P1136" s="73">
        <v>1353600</v>
      </c>
      <c r="Q1136" s="73">
        <v>0</v>
      </c>
      <c r="R1136" s="73">
        <v>0</v>
      </c>
      <c r="S1136" s="73">
        <f t="shared" si="68"/>
        <v>0</v>
      </c>
      <c r="T1136" s="73">
        <f t="shared" si="68"/>
        <v>0</v>
      </c>
      <c r="U1136" s="167" t="s">
        <v>7481</v>
      </c>
      <c r="W1136" s="21"/>
      <c r="X1136" s="21"/>
      <c r="Y1136" s="21"/>
    </row>
    <row r="1137" spans="1:26" x14ac:dyDescent="0.25">
      <c r="A1137" s="175" t="s">
        <v>2146</v>
      </c>
      <c r="B1137" s="184" t="s">
        <v>762</v>
      </c>
      <c r="C1137" s="185" t="s">
        <v>763</v>
      </c>
      <c r="D1137" s="170">
        <v>1420</v>
      </c>
      <c r="E1137" s="171">
        <v>659831</v>
      </c>
      <c r="F1137" s="216">
        <f t="shared" si="67"/>
        <v>464.66971830985915</v>
      </c>
      <c r="G1137" s="224"/>
      <c r="H1137" s="218" t="s">
        <v>7462</v>
      </c>
      <c r="I1137" s="179" t="s">
        <v>7381</v>
      </c>
      <c r="J1137" s="120" t="s">
        <v>7480</v>
      </c>
      <c r="K1137" s="73">
        <v>1420</v>
      </c>
      <c r="L1137" s="73">
        <v>659831</v>
      </c>
      <c r="M1137" s="180">
        <f t="shared" si="69"/>
        <v>1</v>
      </c>
      <c r="O1137" s="73">
        <v>1420</v>
      </c>
      <c r="P1137" s="73">
        <v>659831</v>
      </c>
      <c r="Q1137" s="73">
        <v>0</v>
      </c>
      <c r="R1137" s="73">
        <v>0</v>
      </c>
      <c r="S1137" s="73">
        <f t="shared" si="68"/>
        <v>0</v>
      </c>
      <c r="T1137" s="73">
        <f t="shared" si="68"/>
        <v>0</v>
      </c>
      <c r="U1137" s="167" t="s">
        <v>7481</v>
      </c>
      <c r="W1137" s="21"/>
      <c r="X1137" s="21"/>
      <c r="Y1137" s="21"/>
    </row>
    <row r="1138" spans="1:26" x14ac:dyDescent="0.25">
      <c r="A1138" s="175" t="s">
        <v>2146</v>
      </c>
      <c r="B1138" s="184" t="s">
        <v>770</v>
      </c>
      <c r="C1138" s="185" t="s">
        <v>771</v>
      </c>
      <c r="D1138" s="170">
        <v>6606</v>
      </c>
      <c r="E1138" s="171">
        <v>3041263</v>
      </c>
      <c r="F1138" s="216">
        <f t="shared" si="67"/>
        <v>460.37889797154105</v>
      </c>
      <c r="G1138" s="224"/>
      <c r="H1138" s="218" t="s">
        <v>7462</v>
      </c>
      <c r="I1138" s="179" t="s">
        <v>7381</v>
      </c>
      <c r="J1138" s="120" t="s">
        <v>7480</v>
      </c>
      <c r="K1138" s="73">
        <v>6606</v>
      </c>
      <c r="L1138" s="73">
        <v>3041263</v>
      </c>
      <c r="M1138" s="180">
        <f t="shared" si="69"/>
        <v>1</v>
      </c>
      <c r="O1138" s="73">
        <v>6606</v>
      </c>
      <c r="P1138" s="73">
        <v>3041263</v>
      </c>
      <c r="Q1138" s="73">
        <v>0</v>
      </c>
      <c r="R1138" s="73">
        <v>0</v>
      </c>
      <c r="S1138" s="73">
        <f t="shared" si="68"/>
        <v>0</v>
      </c>
      <c r="T1138" s="73">
        <f t="shared" si="68"/>
        <v>0</v>
      </c>
      <c r="U1138" s="167" t="s">
        <v>7481</v>
      </c>
      <c r="W1138" s="21"/>
      <c r="X1138" s="21"/>
      <c r="Y1138" s="21"/>
    </row>
    <row r="1139" spans="1:26" x14ac:dyDescent="0.25">
      <c r="A1139" s="175" t="s">
        <v>2146</v>
      </c>
      <c r="B1139" s="184" t="s">
        <v>1194</v>
      </c>
      <c r="C1139" s="185" t="s">
        <v>1195</v>
      </c>
      <c r="D1139" s="170">
        <v>2000</v>
      </c>
      <c r="E1139" s="171">
        <v>920000</v>
      </c>
      <c r="F1139" s="216">
        <f t="shared" si="67"/>
        <v>460</v>
      </c>
      <c r="G1139" s="224"/>
      <c r="H1139" s="218" t="s">
        <v>7462</v>
      </c>
      <c r="I1139" s="120" t="s">
        <v>7380</v>
      </c>
      <c r="J1139" s="120" t="s">
        <v>7480</v>
      </c>
      <c r="K1139" s="73">
        <v>2000</v>
      </c>
      <c r="L1139" s="73">
        <v>920000</v>
      </c>
      <c r="M1139" s="180">
        <f t="shared" si="69"/>
        <v>1</v>
      </c>
      <c r="O1139" s="73">
        <v>2000</v>
      </c>
      <c r="P1139" s="73">
        <v>920000</v>
      </c>
      <c r="Q1139" s="73">
        <v>0</v>
      </c>
      <c r="R1139" s="73">
        <v>0</v>
      </c>
      <c r="S1139" s="73">
        <f t="shared" si="68"/>
        <v>0</v>
      </c>
      <c r="T1139" s="73">
        <f t="shared" si="68"/>
        <v>0</v>
      </c>
      <c r="U1139" s="167" t="s">
        <v>7481</v>
      </c>
      <c r="W1139" s="21"/>
      <c r="X1139" s="21"/>
      <c r="Y1139" s="21"/>
    </row>
    <row r="1140" spans="1:26" x14ac:dyDescent="0.25">
      <c r="A1140" s="175" t="s">
        <v>2146</v>
      </c>
      <c r="B1140" s="184" t="s">
        <v>1490</v>
      </c>
      <c r="C1140" s="185" t="s">
        <v>1491</v>
      </c>
      <c r="D1140" s="170">
        <v>98959</v>
      </c>
      <c r="E1140" s="171">
        <v>45131112</v>
      </c>
      <c r="F1140" s="216">
        <f t="shared" si="67"/>
        <v>456.05869097302923</v>
      </c>
      <c r="G1140" s="224"/>
      <c r="H1140" s="218" t="s">
        <v>7462</v>
      </c>
      <c r="I1140" s="120" t="s">
        <v>7379</v>
      </c>
      <c r="J1140" s="120"/>
      <c r="K1140" s="73">
        <v>0</v>
      </c>
      <c r="L1140" s="73">
        <v>0</v>
      </c>
      <c r="M1140" s="180">
        <f t="shared" si="69"/>
        <v>0</v>
      </c>
      <c r="O1140" s="73">
        <v>98959</v>
      </c>
      <c r="P1140" s="73">
        <v>45131112</v>
      </c>
      <c r="Q1140" s="73">
        <v>0</v>
      </c>
      <c r="R1140" s="73">
        <v>0</v>
      </c>
      <c r="S1140" s="73">
        <f t="shared" si="68"/>
        <v>98959</v>
      </c>
      <c r="T1140" s="73">
        <f t="shared" si="68"/>
        <v>45131112</v>
      </c>
      <c r="U1140" s="167" t="s">
        <v>7958</v>
      </c>
      <c r="W1140" s="21"/>
      <c r="X1140" s="21"/>
      <c r="Y1140" s="21"/>
      <c r="Z1140" s="21">
        <f>+S1140-V1140</f>
        <v>98959</v>
      </c>
    </row>
    <row r="1141" spans="1:26" x14ac:dyDescent="0.25">
      <c r="A1141" s="175" t="s">
        <v>2146</v>
      </c>
      <c r="B1141" s="184" t="s">
        <v>250</v>
      </c>
      <c r="C1141" s="185" t="s">
        <v>251</v>
      </c>
      <c r="D1141" s="170">
        <v>140</v>
      </c>
      <c r="E1141" s="171">
        <v>62825</v>
      </c>
      <c r="F1141" s="216">
        <f t="shared" si="67"/>
        <v>448.75</v>
      </c>
      <c r="G1141" s="224"/>
      <c r="H1141" s="218" t="s">
        <v>7462</v>
      </c>
      <c r="I1141" s="120" t="s">
        <v>7380</v>
      </c>
      <c r="J1141" s="120" t="s">
        <v>7480</v>
      </c>
      <c r="K1141" s="73">
        <v>140</v>
      </c>
      <c r="L1141" s="73">
        <v>62825</v>
      </c>
      <c r="M1141" s="180">
        <f t="shared" si="69"/>
        <v>1</v>
      </c>
      <c r="O1141" s="73">
        <v>140</v>
      </c>
      <c r="P1141" s="73">
        <v>62825</v>
      </c>
      <c r="Q1141" s="73">
        <v>0</v>
      </c>
      <c r="R1141" s="73">
        <v>0</v>
      </c>
      <c r="S1141" s="73">
        <f t="shared" si="68"/>
        <v>0</v>
      </c>
      <c r="T1141" s="73">
        <f t="shared" si="68"/>
        <v>0</v>
      </c>
      <c r="U1141" s="167" t="s">
        <v>7481</v>
      </c>
      <c r="W1141" s="21"/>
      <c r="X1141" s="21"/>
      <c r="Y1141" s="21"/>
    </row>
    <row r="1142" spans="1:26" x14ac:dyDescent="0.25">
      <c r="A1142" s="175" t="s">
        <v>2146</v>
      </c>
      <c r="B1142" s="184" t="s">
        <v>540</v>
      </c>
      <c r="C1142" s="185" t="s">
        <v>541</v>
      </c>
      <c r="D1142" s="170">
        <v>74</v>
      </c>
      <c r="E1142" s="171">
        <v>32412</v>
      </c>
      <c r="F1142" s="216">
        <f t="shared" si="67"/>
        <v>438</v>
      </c>
      <c r="G1142" s="224"/>
      <c r="H1142" s="218" t="s">
        <v>7462</v>
      </c>
      <c r="I1142" s="120" t="s">
        <v>7380</v>
      </c>
      <c r="J1142" s="120" t="s">
        <v>7480</v>
      </c>
      <c r="K1142" s="73">
        <v>74</v>
      </c>
      <c r="L1142" s="73">
        <v>32412</v>
      </c>
      <c r="M1142" s="180">
        <f t="shared" si="69"/>
        <v>1</v>
      </c>
      <c r="O1142" s="73">
        <v>74</v>
      </c>
      <c r="P1142" s="73">
        <v>32412</v>
      </c>
      <c r="Q1142" s="73">
        <v>0</v>
      </c>
      <c r="R1142" s="73">
        <v>0</v>
      </c>
      <c r="S1142" s="73">
        <f t="shared" si="68"/>
        <v>0</v>
      </c>
      <c r="T1142" s="73">
        <f t="shared" si="68"/>
        <v>0</v>
      </c>
      <c r="U1142" s="167" t="s">
        <v>7481</v>
      </c>
      <c r="W1142" s="21"/>
      <c r="X1142" s="21"/>
      <c r="Y1142" s="21"/>
    </row>
    <row r="1143" spans="1:26" x14ac:dyDescent="0.25">
      <c r="A1143" s="175" t="s">
        <v>2146</v>
      </c>
      <c r="B1143" s="184" t="s">
        <v>50</v>
      </c>
      <c r="C1143" s="185" t="s">
        <v>51</v>
      </c>
      <c r="D1143" s="170">
        <v>400</v>
      </c>
      <c r="E1143" s="171">
        <v>173600</v>
      </c>
      <c r="F1143" s="216">
        <f t="shared" si="67"/>
        <v>434</v>
      </c>
      <c r="G1143" s="224"/>
      <c r="H1143" s="218" t="s">
        <v>7462</v>
      </c>
      <c r="I1143" s="179" t="s">
        <v>7381</v>
      </c>
      <c r="J1143" s="120" t="s">
        <v>7480</v>
      </c>
      <c r="K1143" s="73">
        <v>400</v>
      </c>
      <c r="L1143" s="73">
        <v>173600</v>
      </c>
      <c r="M1143" s="180">
        <f t="shared" si="69"/>
        <v>1</v>
      </c>
      <c r="O1143" s="73">
        <v>400</v>
      </c>
      <c r="P1143" s="73">
        <v>173600</v>
      </c>
      <c r="Q1143" s="73">
        <v>0</v>
      </c>
      <c r="R1143" s="73">
        <v>0</v>
      </c>
      <c r="S1143" s="73">
        <f t="shared" si="68"/>
        <v>0</v>
      </c>
      <c r="T1143" s="73">
        <f t="shared" si="68"/>
        <v>0</v>
      </c>
      <c r="U1143" s="167" t="s">
        <v>7481</v>
      </c>
      <c r="W1143" s="21"/>
      <c r="X1143" s="21"/>
      <c r="Y1143" s="21"/>
    </row>
    <row r="1144" spans="1:26" x14ac:dyDescent="0.25">
      <c r="A1144" s="175" t="s">
        <v>2146</v>
      </c>
      <c r="B1144" s="184" t="s">
        <v>8476</v>
      </c>
      <c r="C1144" s="185" t="s">
        <v>8477</v>
      </c>
      <c r="D1144" s="194">
        <v>249</v>
      </c>
      <c r="E1144" s="171">
        <v>107319</v>
      </c>
      <c r="F1144" s="216">
        <f t="shared" si="67"/>
        <v>431</v>
      </c>
      <c r="G1144" s="224"/>
      <c r="H1144" s="218" t="s">
        <v>7462</v>
      </c>
      <c r="I1144" s="120" t="s">
        <v>7379</v>
      </c>
      <c r="J1144" s="195"/>
      <c r="K1144" s="196"/>
      <c r="L1144" s="196"/>
      <c r="M1144" s="180">
        <f t="shared" si="69"/>
        <v>0</v>
      </c>
      <c r="O1144" s="73">
        <v>249</v>
      </c>
      <c r="P1144" s="73">
        <v>107319</v>
      </c>
      <c r="Q1144" s="73">
        <v>249</v>
      </c>
      <c r="R1144" s="73">
        <v>107319</v>
      </c>
      <c r="S1144" s="73">
        <f t="shared" si="68"/>
        <v>0</v>
      </c>
      <c r="T1144" s="73">
        <f t="shared" si="68"/>
        <v>0</v>
      </c>
      <c r="U1144" s="167" t="s">
        <v>7467</v>
      </c>
      <c r="W1144" s="21"/>
      <c r="X1144" s="21"/>
      <c r="Y1144" s="21"/>
      <c r="Z1144" s="21"/>
    </row>
    <row r="1145" spans="1:26" x14ac:dyDescent="0.25">
      <c r="A1145" s="175" t="s">
        <v>2146</v>
      </c>
      <c r="B1145" s="184" t="s">
        <v>8478</v>
      </c>
      <c r="C1145" s="185" t="s">
        <v>8479</v>
      </c>
      <c r="D1145" s="194">
        <v>145</v>
      </c>
      <c r="E1145" s="171">
        <v>62350</v>
      </c>
      <c r="F1145" s="216">
        <f t="shared" si="67"/>
        <v>430</v>
      </c>
      <c r="G1145" s="224"/>
      <c r="H1145" s="218" t="s">
        <v>7462</v>
      </c>
      <c r="I1145" s="120" t="s">
        <v>7379</v>
      </c>
      <c r="J1145" s="195"/>
      <c r="K1145" s="196"/>
      <c r="L1145" s="196"/>
      <c r="M1145" s="180">
        <f t="shared" si="69"/>
        <v>0</v>
      </c>
      <c r="O1145" s="73">
        <v>145</v>
      </c>
      <c r="P1145" s="73">
        <v>62350</v>
      </c>
      <c r="Q1145" s="73">
        <v>145</v>
      </c>
      <c r="R1145" s="73">
        <v>62350</v>
      </c>
      <c r="S1145" s="73">
        <f t="shared" si="68"/>
        <v>0</v>
      </c>
      <c r="T1145" s="73">
        <f t="shared" si="68"/>
        <v>0</v>
      </c>
      <c r="U1145" s="167" t="s">
        <v>7467</v>
      </c>
      <c r="W1145" s="21"/>
      <c r="X1145" s="21"/>
      <c r="Y1145" s="21"/>
      <c r="Z1145" s="21"/>
    </row>
    <row r="1146" spans="1:26" x14ac:dyDescent="0.25">
      <c r="A1146" s="175" t="s">
        <v>2146</v>
      </c>
      <c r="B1146" s="184" t="s">
        <v>1510</v>
      </c>
      <c r="C1146" s="185" t="s">
        <v>1511</v>
      </c>
      <c r="D1146" s="194">
        <v>940</v>
      </c>
      <c r="E1146" s="171">
        <v>398560</v>
      </c>
      <c r="F1146" s="216">
        <f t="shared" si="67"/>
        <v>424</v>
      </c>
      <c r="G1146" s="224"/>
      <c r="H1146" s="218" t="s">
        <v>7462</v>
      </c>
      <c r="I1146" s="120" t="s">
        <v>7379</v>
      </c>
      <c r="J1146" s="195"/>
      <c r="K1146" s="196"/>
      <c r="L1146" s="196"/>
      <c r="M1146" s="180">
        <f t="shared" si="69"/>
        <v>0</v>
      </c>
      <c r="O1146" s="73">
        <v>940</v>
      </c>
      <c r="P1146" s="73">
        <v>398560</v>
      </c>
      <c r="Q1146" s="73">
        <v>660</v>
      </c>
      <c r="R1146" s="73">
        <v>279840</v>
      </c>
      <c r="S1146" s="73">
        <f t="shared" si="68"/>
        <v>280</v>
      </c>
      <c r="T1146" s="73">
        <f t="shared" si="68"/>
        <v>118720</v>
      </c>
      <c r="U1146" s="167" t="s">
        <v>7467</v>
      </c>
      <c r="W1146" s="21"/>
      <c r="X1146" s="21"/>
      <c r="Y1146" s="21"/>
      <c r="Z1146" s="21">
        <f t="shared" ref="Z1146:Z1147" si="70">+S1146-V1146</f>
        <v>280</v>
      </c>
    </row>
    <row r="1147" spans="1:26" x14ac:dyDescent="0.25">
      <c r="A1147" s="175" t="s">
        <v>2146</v>
      </c>
      <c r="B1147" s="184" t="s">
        <v>1498</v>
      </c>
      <c r="C1147" s="185" t="s">
        <v>1499</v>
      </c>
      <c r="D1147" s="170">
        <v>57630</v>
      </c>
      <c r="E1147" s="171">
        <v>23828603</v>
      </c>
      <c r="F1147" s="216">
        <f t="shared" si="67"/>
        <v>413.47567239285092</v>
      </c>
      <c r="G1147" s="224"/>
      <c r="H1147" s="218" t="s">
        <v>7462</v>
      </c>
      <c r="I1147" s="120" t="s">
        <v>7379</v>
      </c>
      <c r="J1147" s="120"/>
      <c r="K1147" s="73">
        <v>0</v>
      </c>
      <c r="L1147" s="73">
        <v>0</v>
      </c>
      <c r="M1147" s="180">
        <f t="shared" si="69"/>
        <v>0</v>
      </c>
      <c r="O1147" s="73">
        <v>57630</v>
      </c>
      <c r="P1147" s="73">
        <v>23828603</v>
      </c>
      <c r="Q1147" s="73">
        <v>41000</v>
      </c>
      <c r="R1147" s="73">
        <v>16952502.56810689</v>
      </c>
      <c r="S1147" s="73">
        <f t="shared" si="68"/>
        <v>16630</v>
      </c>
      <c r="T1147" s="73">
        <f t="shared" si="68"/>
        <v>6876100.4318931103</v>
      </c>
      <c r="U1147" s="167" t="s">
        <v>7467</v>
      </c>
      <c r="W1147" s="21"/>
      <c r="X1147" s="21"/>
      <c r="Y1147" s="21"/>
      <c r="Z1147" s="21">
        <f t="shared" si="70"/>
        <v>16630</v>
      </c>
    </row>
    <row r="1148" spans="1:26" x14ac:dyDescent="0.25">
      <c r="A1148" s="175" t="s">
        <v>2146</v>
      </c>
      <c r="B1148" s="184" t="s">
        <v>416</v>
      </c>
      <c r="C1148" s="185" t="s">
        <v>417</v>
      </c>
      <c r="D1148" s="170">
        <v>80</v>
      </c>
      <c r="E1148" s="171">
        <v>32000</v>
      </c>
      <c r="F1148" s="216">
        <f t="shared" si="67"/>
        <v>400</v>
      </c>
      <c r="G1148" s="224"/>
      <c r="H1148" s="218" t="s">
        <v>7462</v>
      </c>
      <c r="I1148" s="179" t="s">
        <v>7381</v>
      </c>
      <c r="J1148" s="120" t="s">
        <v>7480</v>
      </c>
      <c r="K1148" s="73">
        <v>80</v>
      </c>
      <c r="L1148" s="73">
        <v>32000</v>
      </c>
      <c r="M1148" s="180">
        <f t="shared" si="69"/>
        <v>1</v>
      </c>
      <c r="O1148" s="73">
        <v>80</v>
      </c>
      <c r="P1148" s="73">
        <v>32000</v>
      </c>
      <c r="Q1148" s="73">
        <v>0</v>
      </c>
      <c r="R1148" s="73">
        <v>0</v>
      </c>
      <c r="S1148" s="73">
        <f t="shared" si="68"/>
        <v>0</v>
      </c>
      <c r="T1148" s="73">
        <f t="shared" si="68"/>
        <v>0</v>
      </c>
      <c r="U1148" s="167" t="s">
        <v>7481</v>
      </c>
      <c r="W1148" s="21"/>
      <c r="X1148" s="21"/>
      <c r="Y1148" s="21"/>
    </row>
    <row r="1149" spans="1:26" x14ac:dyDescent="0.25">
      <c r="A1149" s="175" t="s">
        <v>2146</v>
      </c>
      <c r="B1149" s="184" t="s">
        <v>514</v>
      </c>
      <c r="C1149" s="185" t="s">
        <v>515</v>
      </c>
      <c r="D1149" s="170">
        <v>15560</v>
      </c>
      <c r="E1149" s="171">
        <v>6224000</v>
      </c>
      <c r="F1149" s="216">
        <f t="shared" si="67"/>
        <v>400</v>
      </c>
      <c r="G1149" s="224"/>
      <c r="H1149" s="218" t="s">
        <v>7462</v>
      </c>
      <c r="I1149" s="120" t="s">
        <v>7379</v>
      </c>
      <c r="J1149" s="120"/>
      <c r="K1149" s="73">
        <v>0</v>
      </c>
      <c r="L1149" s="73">
        <v>0</v>
      </c>
      <c r="M1149" s="180">
        <f t="shared" si="69"/>
        <v>0</v>
      </c>
      <c r="O1149" s="73">
        <v>15560</v>
      </c>
      <c r="P1149" s="73">
        <v>6224000</v>
      </c>
      <c r="Q1149" s="73">
        <v>0</v>
      </c>
      <c r="R1149" s="73">
        <v>0</v>
      </c>
      <c r="S1149" s="73">
        <f t="shared" si="68"/>
        <v>15560</v>
      </c>
      <c r="T1149" s="73">
        <f t="shared" si="68"/>
        <v>6224000</v>
      </c>
      <c r="U1149" s="167" t="s">
        <v>7958</v>
      </c>
      <c r="W1149" s="21"/>
      <c r="X1149" s="21"/>
      <c r="Y1149" s="21"/>
      <c r="Z1149" s="21">
        <f>+S1149-V1149</f>
        <v>15560</v>
      </c>
    </row>
    <row r="1150" spans="1:26" x14ac:dyDescent="0.25">
      <c r="A1150" s="175" t="s">
        <v>2146</v>
      </c>
      <c r="B1150" s="184" t="s">
        <v>8480</v>
      </c>
      <c r="C1150" s="185" t="s">
        <v>8481</v>
      </c>
      <c r="D1150" s="170">
        <v>3902</v>
      </c>
      <c r="E1150" s="171">
        <v>1560800</v>
      </c>
      <c r="F1150" s="216">
        <f t="shared" si="67"/>
        <v>400</v>
      </c>
      <c r="G1150" s="224"/>
      <c r="H1150" s="218" t="s">
        <v>7462</v>
      </c>
      <c r="I1150" s="120" t="s">
        <v>7379</v>
      </c>
      <c r="J1150" s="120"/>
      <c r="K1150" s="73"/>
      <c r="L1150" s="73"/>
      <c r="M1150" s="180">
        <f t="shared" si="69"/>
        <v>0</v>
      </c>
      <c r="O1150" s="73">
        <v>3902</v>
      </c>
      <c r="P1150" s="73">
        <v>1560800</v>
      </c>
      <c r="Q1150" s="73">
        <v>3902</v>
      </c>
      <c r="R1150" s="73">
        <v>1560800</v>
      </c>
      <c r="S1150" s="73">
        <f t="shared" si="68"/>
        <v>0</v>
      </c>
      <c r="T1150" s="73">
        <f t="shared" si="68"/>
        <v>0</v>
      </c>
      <c r="U1150" s="167" t="s">
        <v>7467</v>
      </c>
      <c r="W1150" s="21"/>
      <c r="X1150" s="21"/>
      <c r="Y1150" s="21"/>
      <c r="Z1150" s="21"/>
    </row>
    <row r="1151" spans="1:26" x14ac:dyDescent="0.25">
      <c r="A1151" s="175" t="s">
        <v>2146</v>
      </c>
      <c r="B1151" s="184" t="s">
        <v>996</v>
      </c>
      <c r="C1151" s="185" t="s">
        <v>997</v>
      </c>
      <c r="D1151" s="170">
        <v>727</v>
      </c>
      <c r="E1151" s="171">
        <v>285713</v>
      </c>
      <c r="F1151" s="216">
        <f t="shared" si="67"/>
        <v>393.00275103163688</v>
      </c>
      <c r="G1151" s="224"/>
      <c r="H1151" s="218" t="s">
        <v>7462</v>
      </c>
      <c r="I1151" s="120" t="s">
        <v>7380</v>
      </c>
      <c r="J1151" s="120"/>
      <c r="K1151" s="73">
        <v>727</v>
      </c>
      <c r="L1151" s="73">
        <v>285713</v>
      </c>
      <c r="M1151" s="180">
        <f t="shared" si="69"/>
        <v>1</v>
      </c>
      <c r="O1151" s="73">
        <v>727</v>
      </c>
      <c r="P1151" s="73">
        <v>285713</v>
      </c>
      <c r="Q1151" s="73">
        <v>0</v>
      </c>
      <c r="R1151" s="73">
        <v>0</v>
      </c>
      <c r="S1151" s="73">
        <f t="shared" si="68"/>
        <v>0</v>
      </c>
      <c r="T1151" s="73">
        <f t="shared" si="68"/>
        <v>0</v>
      </c>
      <c r="U1151" s="167" t="s">
        <v>7481</v>
      </c>
      <c r="W1151" s="21"/>
      <c r="X1151" s="21"/>
      <c r="Y1151" s="21"/>
    </row>
    <row r="1152" spans="1:26" x14ac:dyDescent="0.25">
      <c r="A1152" s="175" t="s">
        <v>2146</v>
      </c>
      <c r="B1152" s="184" t="s">
        <v>1474</v>
      </c>
      <c r="C1152" s="185" t="s">
        <v>1475</v>
      </c>
      <c r="D1152" s="194">
        <v>117935</v>
      </c>
      <c r="E1152" s="171">
        <v>46318791</v>
      </c>
      <c r="F1152" s="216">
        <f t="shared" si="67"/>
        <v>392.74847161572052</v>
      </c>
      <c r="G1152" s="224"/>
      <c r="H1152" s="218" t="s">
        <v>7462</v>
      </c>
      <c r="I1152" s="120" t="s">
        <v>7379</v>
      </c>
      <c r="J1152" s="195"/>
      <c r="K1152" s="196"/>
      <c r="L1152" s="196"/>
      <c r="M1152" s="180">
        <f t="shared" si="69"/>
        <v>0</v>
      </c>
      <c r="O1152" s="73">
        <v>117935</v>
      </c>
      <c r="P1152" s="73">
        <v>46318791</v>
      </c>
      <c r="Q1152" s="73">
        <v>8010</v>
      </c>
      <c r="R1152" s="73">
        <v>3145915.2576419213</v>
      </c>
      <c r="S1152" s="73">
        <f t="shared" si="68"/>
        <v>109925</v>
      </c>
      <c r="T1152" s="73">
        <f t="shared" si="68"/>
        <v>43172875.742358081</v>
      </c>
      <c r="U1152" s="167" t="s">
        <v>7467</v>
      </c>
      <c r="W1152" s="21"/>
      <c r="X1152" s="21"/>
      <c r="Y1152" s="21"/>
      <c r="Z1152" s="21">
        <f>+S1152-V1152</f>
        <v>109925</v>
      </c>
    </row>
    <row r="1153" spans="1:26" x14ac:dyDescent="0.25">
      <c r="A1153" s="175" t="s">
        <v>2146</v>
      </c>
      <c r="B1153" s="184" t="s">
        <v>8482</v>
      </c>
      <c r="C1153" s="185" t="s">
        <v>8483</v>
      </c>
      <c r="D1153" s="170">
        <v>6829</v>
      </c>
      <c r="E1153" s="171">
        <v>2674918</v>
      </c>
      <c r="F1153" s="216">
        <f t="shared" si="67"/>
        <v>391.69980963537853</v>
      </c>
      <c r="G1153" s="224"/>
      <c r="H1153" s="218" t="s">
        <v>7462</v>
      </c>
      <c r="I1153" s="120" t="s">
        <v>7379</v>
      </c>
      <c r="J1153" s="120"/>
      <c r="K1153" s="73">
        <v>0</v>
      </c>
      <c r="L1153" s="73">
        <v>0</v>
      </c>
      <c r="M1153" s="180">
        <f t="shared" si="69"/>
        <v>0</v>
      </c>
      <c r="O1153" s="73">
        <v>6829</v>
      </c>
      <c r="P1153" s="73">
        <v>2674918</v>
      </c>
      <c r="Q1153" s="73">
        <v>6829</v>
      </c>
      <c r="R1153" s="73">
        <v>2674918</v>
      </c>
      <c r="S1153" s="73">
        <f t="shared" si="68"/>
        <v>0</v>
      </c>
      <c r="T1153" s="73">
        <f t="shared" si="68"/>
        <v>0</v>
      </c>
      <c r="U1153" s="167" t="s">
        <v>7467</v>
      </c>
      <c r="W1153" s="21"/>
      <c r="X1153" s="21"/>
      <c r="Y1153" s="21"/>
    </row>
    <row r="1154" spans="1:26" x14ac:dyDescent="0.25">
      <c r="A1154" s="175" t="s">
        <v>2146</v>
      </c>
      <c r="B1154" s="184" t="s">
        <v>1254</v>
      </c>
      <c r="C1154" s="185" t="s">
        <v>1255</v>
      </c>
      <c r="D1154" s="170">
        <v>239000</v>
      </c>
      <c r="E1154" s="171">
        <v>93455001</v>
      </c>
      <c r="F1154" s="216">
        <f t="shared" si="67"/>
        <v>391.02510878661087</v>
      </c>
      <c r="G1154" s="224"/>
      <c r="H1154" s="218" t="s">
        <v>7462</v>
      </c>
      <c r="I1154" s="120" t="s">
        <v>7379</v>
      </c>
      <c r="J1154" s="120"/>
      <c r="K1154" s="73">
        <v>0</v>
      </c>
      <c r="L1154" s="73">
        <v>0</v>
      </c>
      <c r="M1154" s="180">
        <f t="shared" si="69"/>
        <v>0</v>
      </c>
      <c r="O1154" s="73">
        <v>239000</v>
      </c>
      <c r="P1154" s="73">
        <v>93455001</v>
      </c>
      <c r="Q1154" s="73">
        <v>135000</v>
      </c>
      <c r="R1154" s="73">
        <v>52788389.686192453</v>
      </c>
      <c r="S1154" s="73">
        <f t="shared" si="68"/>
        <v>104000</v>
      </c>
      <c r="T1154" s="73">
        <f t="shared" si="68"/>
        <v>40666611.313807547</v>
      </c>
      <c r="U1154" s="167" t="s">
        <v>7467</v>
      </c>
      <c r="W1154" s="21"/>
      <c r="X1154" s="21"/>
      <c r="Y1154" s="21"/>
      <c r="Z1154" s="21">
        <f>+S1154-V1154</f>
        <v>104000</v>
      </c>
    </row>
    <row r="1155" spans="1:26" x14ac:dyDescent="0.25">
      <c r="A1155" s="175" t="s">
        <v>2146</v>
      </c>
      <c r="B1155" s="184" t="s">
        <v>8484</v>
      </c>
      <c r="C1155" s="185" t="s">
        <v>8485</v>
      </c>
      <c r="D1155" s="170">
        <v>235330</v>
      </c>
      <c r="E1155" s="171">
        <v>92016965</v>
      </c>
      <c r="F1155" s="216">
        <f t="shared" si="67"/>
        <v>391.01247184804316</v>
      </c>
      <c r="G1155" s="224"/>
      <c r="H1155" s="218" t="s">
        <v>7462</v>
      </c>
      <c r="I1155" s="120" t="s">
        <v>7379</v>
      </c>
      <c r="J1155" s="120"/>
      <c r="K1155" s="73">
        <v>0</v>
      </c>
      <c r="L1155" s="73">
        <v>0</v>
      </c>
      <c r="M1155" s="180">
        <f t="shared" si="69"/>
        <v>0</v>
      </c>
      <c r="O1155" s="73">
        <v>235330</v>
      </c>
      <c r="P1155" s="73">
        <v>92016965</v>
      </c>
      <c r="Q1155" s="73">
        <v>235330</v>
      </c>
      <c r="R1155" s="73">
        <v>92016965</v>
      </c>
      <c r="S1155" s="73">
        <f t="shared" si="68"/>
        <v>0</v>
      </c>
      <c r="T1155" s="73">
        <f t="shared" si="68"/>
        <v>0</v>
      </c>
      <c r="U1155" s="167" t="s">
        <v>7467</v>
      </c>
      <c r="W1155" s="21"/>
      <c r="X1155" s="21"/>
      <c r="Y1155" s="21"/>
      <c r="Z1155" s="21"/>
    </row>
    <row r="1156" spans="1:26" x14ac:dyDescent="0.25">
      <c r="A1156" s="175" t="s">
        <v>2146</v>
      </c>
      <c r="B1156" s="184" t="s">
        <v>968</v>
      </c>
      <c r="C1156" s="185" t="s">
        <v>969</v>
      </c>
      <c r="D1156" s="170">
        <v>343</v>
      </c>
      <c r="E1156" s="171">
        <v>133770</v>
      </c>
      <c r="F1156" s="216">
        <f t="shared" ref="F1156:F1219" si="71">+E1156/D1156</f>
        <v>390</v>
      </c>
      <c r="G1156" s="224"/>
      <c r="H1156" s="218" t="s">
        <v>7462</v>
      </c>
      <c r="I1156" s="120" t="s">
        <v>7380</v>
      </c>
      <c r="J1156" s="120" t="s">
        <v>7480</v>
      </c>
      <c r="K1156" s="73">
        <v>343</v>
      </c>
      <c r="L1156" s="73">
        <v>133770</v>
      </c>
      <c r="M1156" s="180">
        <f t="shared" si="69"/>
        <v>1</v>
      </c>
      <c r="O1156" s="73">
        <v>343</v>
      </c>
      <c r="P1156" s="73">
        <v>133770</v>
      </c>
      <c r="Q1156" s="73">
        <v>0</v>
      </c>
      <c r="R1156" s="73">
        <v>0</v>
      </c>
      <c r="S1156" s="73">
        <f t="shared" ref="S1156:T1180" si="72">O1156-K1156-Q1156</f>
        <v>0</v>
      </c>
      <c r="T1156" s="73">
        <f t="shared" si="72"/>
        <v>0</v>
      </c>
      <c r="U1156" s="167" t="s">
        <v>7481</v>
      </c>
      <c r="W1156" s="21"/>
      <c r="X1156" s="21"/>
      <c r="Y1156" s="21"/>
    </row>
    <row r="1157" spans="1:26" x14ac:dyDescent="0.25">
      <c r="A1157" s="175" t="s">
        <v>2146</v>
      </c>
      <c r="B1157" s="184" t="s">
        <v>998</v>
      </c>
      <c r="C1157" s="185" t="s">
        <v>999</v>
      </c>
      <c r="D1157" s="170">
        <v>1480</v>
      </c>
      <c r="E1157" s="171">
        <v>572760</v>
      </c>
      <c r="F1157" s="216">
        <f t="shared" si="71"/>
        <v>387</v>
      </c>
      <c r="G1157" s="224"/>
      <c r="H1157" s="218" t="s">
        <v>7462</v>
      </c>
      <c r="I1157" s="120" t="s">
        <v>7380</v>
      </c>
      <c r="J1157" s="120" t="s">
        <v>7480</v>
      </c>
      <c r="K1157" s="73">
        <v>1480</v>
      </c>
      <c r="L1157" s="73">
        <v>572760</v>
      </c>
      <c r="M1157" s="180">
        <f t="shared" si="69"/>
        <v>1</v>
      </c>
      <c r="O1157" s="73">
        <v>1480</v>
      </c>
      <c r="P1157" s="73">
        <v>572760</v>
      </c>
      <c r="Q1157" s="73">
        <v>0</v>
      </c>
      <c r="R1157" s="73">
        <v>0</v>
      </c>
      <c r="S1157" s="73">
        <f t="shared" si="72"/>
        <v>0</v>
      </c>
      <c r="T1157" s="73">
        <f t="shared" si="72"/>
        <v>0</v>
      </c>
      <c r="U1157" s="167" t="s">
        <v>7481</v>
      </c>
      <c r="W1157" s="21"/>
      <c r="X1157" s="21"/>
      <c r="Y1157" s="21"/>
    </row>
    <row r="1158" spans="1:26" x14ac:dyDescent="0.25">
      <c r="A1158" s="175" t="s">
        <v>2146</v>
      </c>
      <c r="B1158" s="184" t="s">
        <v>8486</v>
      </c>
      <c r="C1158" s="185" t="s">
        <v>8487</v>
      </c>
      <c r="D1158" s="170">
        <v>16156</v>
      </c>
      <c r="E1158" s="171">
        <v>6139280</v>
      </c>
      <c r="F1158" s="216">
        <f t="shared" si="71"/>
        <v>380</v>
      </c>
      <c r="G1158" s="224"/>
      <c r="H1158" s="218" t="s">
        <v>7462</v>
      </c>
      <c r="I1158" s="120" t="s">
        <v>7379</v>
      </c>
      <c r="J1158" s="120"/>
      <c r="K1158" s="73">
        <v>0</v>
      </c>
      <c r="L1158" s="73">
        <v>0</v>
      </c>
      <c r="M1158" s="180">
        <f t="shared" si="69"/>
        <v>0</v>
      </c>
      <c r="O1158" s="73">
        <v>16156</v>
      </c>
      <c r="P1158" s="73">
        <v>6139280</v>
      </c>
      <c r="Q1158" s="73">
        <v>16156</v>
      </c>
      <c r="R1158" s="73">
        <v>6139280</v>
      </c>
      <c r="S1158" s="73">
        <f t="shared" si="72"/>
        <v>0</v>
      </c>
      <c r="T1158" s="73">
        <f t="shared" si="72"/>
        <v>0</v>
      </c>
      <c r="U1158" s="167" t="s">
        <v>7467</v>
      </c>
      <c r="W1158" s="21"/>
      <c r="X1158" s="21"/>
      <c r="Y1158" s="21"/>
    </row>
    <row r="1159" spans="1:26" x14ac:dyDescent="0.25">
      <c r="A1159" s="175" t="s">
        <v>2146</v>
      </c>
      <c r="B1159" s="184" t="s">
        <v>62</v>
      </c>
      <c r="C1159" s="185" t="s">
        <v>63</v>
      </c>
      <c r="D1159" s="170">
        <v>2594</v>
      </c>
      <c r="E1159" s="171">
        <v>941172</v>
      </c>
      <c r="F1159" s="216">
        <f t="shared" si="71"/>
        <v>362.82652274479568</v>
      </c>
      <c r="G1159" s="224"/>
      <c r="H1159" s="218" t="s">
        <v>7462</v>
      </c>
      <c r="I1159" s="179" t="s">
        <v>7381</v>
      </c>
      <c r="J1159" s="120" t="s">
        <v>7480</v>
      </c>
      <c r="K1159" s="73">
        <v>2594</v>
      </c>
      <c r="L1159" s="73">
        <v>941172</v>
      </c>
      <c r="M1159" s="180">
        <f t="shared" si="69"/>
        <v>1</v>
      </c>
      <c r="O1159" s="73">
        <v>2594</v>
      </c>
      <c r="P1159" s="73">
        <v>941172</v>
      </c>
      <c r="Q1159" s="73">
        <v>0</v>
      </c>
      <c r="R1159" s="73">
        <v>0</v>
      </c>
      <c r="S1159" s="73">
        <f t="shared" si="72"/>
        <v>0</v>
      </c>
      <c r="T1159" s="73">
        <f t="shared" si="72"/>
        <v>0</v>
      </c>
      <c r="U1159" s="167" t="s">
        <v>7481</v>
      </c>
      <c r="W1159" s="21"/>
      <c r="X1159" s="21"/>
      <c r="Y1159" s="21"/>
    </row>
    <row r="1160" spans="1:26" x14ac:dyDescent="0.25">
      <c r="A1160" s="175" t="s">
        <v>2146</v>
      </c>
      <c r="B1160" s="184" t="s">
        <v>864</v>
      </c>
      <c r="C1160" s="185" t="s">
        <v>865</v>
      </c>
      <c r="D1160" s="170">
        <v>2841</v>
      </c>
      <c r="E1160" s="171">
        <v>1029995</v>
      </c>
      <c r="F1160" s="216">
        <f t="shared" si="71"/>
        <v>362.54663850756776</v>
      </c>
      <c r="G1160" s="224"/>
      <c r="H1160" s="218" t="s">
        <v>7462</v>
      </c>
      <c r="I1160" s="179" t="s">
        <v>7381</v>
      </c>
      <c r="J1160" s="120" t="s">
        <v>7480</v>
      </c>
      <c r="K1160" s="73">
        <v>2841</v>
      </c>
      <c r="L1160" s="73">
        <v>1029995</v>
      </c>
      <c r="M1160" s="180">
        <f t="shared" ref="M1160:M1223" si="73">+L1160/E1160</f>
        <v>1</v>
      </c>
      <c r="O1160" s="73">
        <v>2841</v>
      </c>
      <c r="P1160" s="73">
        <v>1029995</v>
      </c>
      <c r="Q1160" s="73">
        <v>0</v>
      </c>
      <c r="R1160" s="73">
        <v>0</v>
      </c>
      <c r="S1160" s="73">
        <f t="shared" si="72"/>
        <v>0</v>
      </c>
      <c r="T1160" s="73">
        <f t="shared" si="72"/>
        <v>0</v>
      </c>
      <c r="U1160" s="167" t="s">
        <v>7481</v>
      </c>
      <c r="W1160" s="21"/>
      <c r="X1160" s="21"/>
      <c r="Y1160" s="21"/>
    </row>
    <row r="1161" spans="1:26" x14ac:dyDescent="0.25">
      <c r="A1161" s="175" t="s">
        <v>2146</v>
      </c>
      <c r="B1161" s="184" t="s">
        <v>542</v>
      </c>
      <c r="C1161" s="185" t="s">
        <v>543</v>
      </c>
      <c r="D1161" s="170">
        <v>88</v>
      </c>
      <c r="E1161" s="171">
        <v>31328</v>
      </c>
      <c r="F1161" s="216">
        <f t="shared" si="71"/>
        <v>356</v>
      </c>
      <c r="G1161" s="224"/>
      <c r="H1161" s="218" t="s">
        <v>7462</v>
      </c>
      <c r="I1161" s="120" t="s">
        <v>7380</v>
      </c>
      <c r="J1161" s="120" t="s">
        <v>7480</v>
      </c>
      <c r="K1161" s="73">
        <v>88</v>
      </c>
      <c r="L1161" s="73">
        <v>31328</v>
      </c>
      <c r="M1161" s="180">
        <f t="shared" si="73"/>
        <v>1</v>
      </c>
      <c r="O1161" s="73">
        <v>88</v>
      </c>
      <c r="P1161" s="73">
        <v>31328</v>
      </c>
      <c r="Q1161" s="73">
        <v>0</v>
      </c>
      <c r="R1161" s="73">
        <v>0</v>
      </c>
      <c r="S1161" s="73">
        <f t="shared" si="72"/>
        <v>0</v>
      </c>
      <c r="T1161" s="73">
        <f t="shared" si="72"/>
        <v>0</v>
      </c>
      <c r="U1161" s="167" t="s">
        <v>7481</v>
      </c>
      <c r="W1161" s="21"/>
      <c r="X1161" s="21"/>
      <c r="Y1161" s="21"/>
    </row>
    <row r="1162" spans="1:26" x14ac:dyDescent="0.25">
      <c r="A1162" s="175" t="s">
        <v>2146</v>
      </c>
      <c r="B1162" s="184" t="s">
        <v>988</v>
      </c>
      <c r="C1162" s="185" t="s">
        <v>989</v>
      </c>
      <c r="D1162" s="170">
        <v>7952</v>
      </c>
      <c r="E1162" s="171">
        <v>2794651</v>
      </c>
      <c r="F1162" s="216">
        <f t="shared" si="71"/>
        <v>351.44001509054328</v>
      </c>
      <c r="G1162" s="224"/>
      <c r="H1162" s="218" t="s">
        <v>7462</v>
      </c>
      <c r="I1162" s="179" t="s">
        <v>7381</v>
      </c>
      <c r="J1162" s="120" t="s">
        <v>7480</v>
      </c>
      <c r="K1162" s="73">
        <v>7952</v>
      </c>
      <c r="L1162" s="73">
        <v>2794651</v>
      </c>
      <c r="M1162" s="180">
        <f t="shared" si="73"/>
        <v>1</v>
      </c>
      <c r="O1162" s="73">
        <v>7952</v>
      </c>
      <c r="P1162" s="73">
        <v>2794651</v>
      </c>
      <c r="Q1162" s="73">
        <v>0</v>
      </c>
      <c r="R1162" s="73">
        <v>0</v>
      </c>
      <c r="S1162" s="73">
        <f t="shared" si="72"/>
        <v>0</v>
      </c>
      <c r="T1162" s="73">
        <f t="shared" si="72"/>
        <v>0</v>
      </c>
      <c r="U1162" s="167" t="s">
        <v>7481</v>
      </c>
      <c r="W1162" s="21"/>
      <c r="X1162" s="21"/>
      <c r="Y1162" s="21"/>
    </row>
    <row r="1163" spans="1:26" x14ac:dyDescent="0.25">
      <c r="A1163" s="175" t="s">
        <v>2146</v>
      </c>
      <c r="B1163" s="184" t="s">
        <v>594</v>
      </c>
      <c r="C1163" s="185" t="s">
        <v>595</v>
      </c>
      <c r="D1163" s="170">
        <v>3000</v>
      </c>
      <c r="E1163" s="171">
        <v>1050000</v>
      </c>
      <c r="F1163" s="216">
        <f t="shared" si="71"/>
        <v>350</v>
      </c>
      <c r="G1163" s="224"/>
      <c r="H1163" s="218" t="s">
        <v>7462</v>
      </c>
      <c r="I1163" s="179" t="s">
        <v>7381</v>
      </c>
      <c r="J1163" s="120" t="s">
        <v>7480</v>
      </c>
      <c r="K1163" s="73">
        <v>3000</v>
      </c>
      <c r="L1163" s="73">
        <v>1050000</v>
      </c>
      <c r="M1163" s="180">
        <f t="shared" si="73"/>
        <v>1</v>
      </c>
      <c r="O1163" s="73">
        <v>3000</v>
      </c>
      <c r="P1163" s="73">
        <v>1050000</v>
      </c>
      <c r="Q1163" s="73">
        <v>0</v>
      </c>
      <c r="R1163" s="73">
        <v>0</v>
      </c>
      <c r="S1163" s="73">
        <f t="shared" si="72"/>
        <v>0</v>
      </c>
      <c r="T1163" s="73">
        <f t="shared" si="72"/>
        <v>0</v>
      </c>
      <c r="U1163" s="167" t="s">
        <v>7481</v>
      </c>
      <c r="W1163" s="21"/>
      <c r="X1163" s="21"/>
      <c r="Y1163" s="21"/>
    </row>
    <row r="1164" spans="1:26" x14ac:dyDescent="0.25">
      <c r="A1164" s="175" t="s">
        <v>2146</v>
      </c>
      <c r="B1164" s="184" t="s">
        <v>768</v>
      </c>
      <c r="C1164" s="185" t="s">
        <v>769</v>
      </c>
      <c r="D1164" s="170">
        <v>9967</v>
      </c>
      <c r="E1164" s="171">
        <v>3446486</v>
      </c>
      <c r="F1164" s="216">
        <f t="shared" si="71"/>
        <v>345.78970602989864</v>
      </c>
      <c r="G1164" s="224"/>
      <c r="H1164" s="218" t="s">
        <v>7462</v>
      </c>
      <c r="I1164" s="179" t="s">
        <v>7381</v>
      </c>
      <c r="J1164" s="120" t="s">
        <v>7480</v>
      </c>
      <c r="K1164" s="73">
        <v>9967</v>
      </c>
      <c r="L1164" s="73">
        <v>3446486</v>
      </c>
      <c r="M1164" s="180">
        <f t="shared" si="73"/>
        <v>1</v>
      </c>
      <c r="O1164" s="73">
        <v>9967</v>
      </c>
      <c r="P1164" s="73">
        <v>3446486</v>
      </c>
      <c r="Q1164" s="73">
        <v>0</v>
      </c>
      <c r="R1164" s="73">
        <v>0</v>
      </c>
      <c r="S1164" s="73">
        <f t="shared" si="72"/>
        <v>0</v>
      </c>
      <c r="T1164" s="73">
        <f t="shared" si="72"/>
        <v>0</v>
      </c>
      <c r="U1164" s="167" t="s">
        <v>7481</v>
      </c>
      <c r="W1164" s="21"/>
      <c r="X1164" s="21"/>
      <c r="Y1164" s="21"/>
    </row>
    <row r="1165" spans="1:26" x14ac:dyDescent="0.25">
      <c r="A1165" s="175" t="s">
        <v>2146</v>
      </c>
      <c r="B1165" s="184" t="s">
        <v>8488</v>
      </c>
      <c r="C1165" s="185" t="s">
        <v>8489</v>
      </c>
      <c r="D1165" s="194">
        <v>300</v>
      </c>
      <c r="E1165" s="171">
        <v>102900</v>
      </c>
      <c r="F1165" s="216">
        <f t="shared" si="71"/>
        <v>343</v>
      </c>
      <c r="G1165" s="224"/>
      <c r="H1165" s="218" t="s">
        <v>7462</v>
      </c>
      <c r="I1165" s="120" t="s">
        <v>7379</v>
      </c>
      <c r="J1165" s="195"/>
      <c r="K1165" s="196"/>
      <c r="L1165" s="196"/>
      <c r="M1165" s="180">
        <f t="shared" si="73"/>
        <v>0</v>
      </c>
      <c r="O1165" s="73">
        <v>300</v>
      </c>
      <c r="P1165" s="73">
        <v>102900</v>
      </c>
      <c r="Q1165" s="73">
        <v>300</v>
      </c>
      <c r="R1165" s="73">
        <v>102900</v>
      </c>
      <c r="S1165" s="73">
        <f t="shared" si="72"/>
        <v>0</v>
      </c>
      <c r="T1165" s="73">
        <f t="shared" si="72"/>
        <v>0</v>
      </c>
      <c r="U1165" s="167" t="s">
        <v>7467</v>
      </c>
      <c r="W1165" s="21"/>
      <c r="X1165" s="21"/>
      <c r="Y1165" s="21"/>
      <c r="Z1165" s="21"/>
    </row>
    <row r="1166" spans="1:26" x14ac:dyDescent="0.25">
      <c r="A1166" s="175" t="s">
        <v>2146</v>
      </c>
      <c r="B1166" s="184" t="s">
        <v>102</v>
      </c>
      <c r="C1166" s="185" t="s">
        <v>103</v>
      </c>
      <c r="D1166" s="170">
        <v>500</v>
      </c>
      <c r="E1166" s="171">
        <v>170000</v>
      </c>
      <c r="F1166" s="216">
        <f t="shared" si="71"/>
        <v>340</v>
      </c>
      <c r="G1166" s="224"/>
      <c r="H1166" s="218" t="s">
        <v>7462</v>
      </c>
      <c r="I1166" s="179" t="s">
        <v>7381</v>
      </c>
      <c r="J1166" s="120" t="s">
        <v>7480</v>
      </c>
      <c r="K1166" s="73">
        <v>500</v>
      </c>
      <c r="L1166" s="73">
        <v>170000</v>
      </c>
      <c r="M1166" s="180">
        <f t="shared" si="73"/>
        <v>1</v>
      </c>
      <c r="O1166" s="73">
        <v>500</v>
      </c>
      <c r="P1166" s="73">
        <v>170000</v>
      </c>
      <c r="Q1166" s="73">
        <v>0</v>
      </c>
      <c r="R1166" s="73">
        <v>0</v>
      </c>
      <c r="S1166" s="73">
        <f t="shared" si="72"/>
        <v>0</v>
      </c>
      <c r="T1166" s="73">
        <f t="shared" si="72"/>
        <v>0</v>
      </c>
      <c r="U1166" s="167" t="s">
        <v>7481</v>
      </c>
      <c r="W1166" s="21"/>
      <c r="X1166" s="21"/>
      <c r="Y1166" s="21"/>
    </row>
    <row r="1167" spans="1:26" x14ac:dyDescent="0.25">
      <c r="A1167" s="175" t="s">
        <v>2146</v>
      </c>
      <c r="B1167" s="184" t="s">
        <v>8490</v>
      </c>
      <c r="C1167" s="185" t="s">
        <v>8491</v>
      </c>
      <c r="D1167" s="170">
        <v>17421</v>
      </c>
      <c r="E1167" s="171">
        <v>5818335</v>
      </c>
      <c r="F1167" s="216">
        <f t="shared" si="71"/>
        <v>333.98398484587568</v>
      </c>
      <c r="G1167" s="224"/>
      <c r="H1167" s="218" t="s">
        <v>7462</v>
      </c>
      <c r="I1167" s="120" t="s">
        <v>7379</v>
      </c>
      <c r="J1167" s="120"/>
      <c r="K1167" s="73">
        <v>0</v>
      </c>
      <c r="L1167" s="73">
        <v>0</v>
      </c>
      <c r="M1167" s="180">
        <f t="shared" si="73"/>
        <v>0</v>
      </c>
      <c r="O1167" s="73">
        <v>17421</v>
      </c>
      <c r="P1167" s="73">
        <v>5818335</v>
      </c>
      <c r="Q1167" s="73">
        <v>17421</v>
      </c>
      <c r="R1167" s="73">
        <v>5818335</v>
      </c>
      <c r="S1167" s="73">
        <f t="shared" si="72"/>
        <v>0</v>
      </c>
      <c r="T1167" s="73">
        <f t="shared" si="72"/>
        <v>0</v>
      </c>
      <c r="U1167" s="167" t="s">
        <v>7467</v>
      </c>
      <c r="W1167" s="21"/>
      <c r="X1167" s="21"/>
      <c r="Y1167" s="21"/>
    </row>
    <row r="1168" spans="1:26" x14ac:dyDescent="0.25">
      <c r="A1168" s="175" t="s">
        <v>2146</v>
      </c>
      <c r="B1168" s="184" t="s">
        <v>1478</v>
      </c>
      <c r="C1168" s="185" t="s">
        <v>1479</v>
      </c>
      <c r="D1168" s="194">
        <v>197320</v>
      </c>
      <c r="E1168" s="171">
        <v>65399116</v>
      </c>
      <c r="F1168" s="216">
        <f t="shared" si="71"/>
        <v>331.43683356983581</v>
      </c>
      <c r="G1168" s="224"/>
      <c r="H1168" s="218" t="s">
        <v>7462</v>
      </c>
      <c r="I1168" s="120" t="s">
        <v>7379</v>
      </c>
      <c r="J1168" s="195"/>
      <c r="K1168" s="196"/>
      <c r="L1168" s="196"/>
      <c r="M1168" s="180">
        <f t="shared" si="73"/>
        <v>0</v>
      </c>
      <c r="O1168" s="73">
        <v>197320</v>
      </c>
      <c r="P1168" s="73">
        <v>65399116</v>
      </c>
      <c r="Q1168" s="73">
        <v>20500</v>
      </c>
      <c r="R1168" s="73">
        <v>6794455.0881816344</v>
      </c>
      <c r="S1168" s="73">
        <f t="shared" si="72"/>
        <v>176820</v>
      </c>
      <c r="T1168" s="73">
        <f t="shared" si="72"/>
        <v>58604660.911818363</v>
      </c>
      <c r="U1168" s="167" t="s">
        <v>7467</v>
      </c>
      <c r="W1168" s="21"/>
      <c r="X1168" s="21"/>
      <c r="Y1168" s="21"/>
      <c r="Z1168" s="21">
        <f t="shared" ref="Z1168:Z1169" si="74">+S1168-V1168</f>
        <v>176820</v>
      </c>
    </row>
    <row r="1169" spans="1:26" x14ac:dyDescent="0.25">
      <c r="A1169" s="175" t="s">
        <v>2146</v>
      </c>
      <c r="B1169" s="184" t="s">
        <v>1484</v>
      </c>
      <c r="C1169" s="185" t="s">
        <v>1485</v>
      </c>
      <c r="D1169" s="170">
        <v>114566</v>
      </c>
      <c r="E1169" s="171">
        <v>37854281</v>
      </c>
      <c r="F1169" s="216">
        <f t="shared" si="71"/>
        <v>330.41461690204773</v>
      </c>
      <c r="G1169" s="224"/>
      <c r="H1169" s="218" t="s">
        <v>7462</v>
      </c>
      <c r="I1169" s="120" t="s">
        <v>7379</v>
      </c>
      <c r="J1169" s="120"/>
      <c r="K1169" s="73">
        <v>0</v>
      </c>
      <c r="L1169" s="73">
        <v>0</v>
      </c>
      <c r="M1169" s="180">
        <f t="shared" si="73"/>
        <v>0</v>
      </c>
      <c r="O1169" s="73">
        <v>114566</v>
      </c>
      <c r="P1169" s="73">
        <v>37854281</v>
      </c>
      <c r="Q1169" s="73">
        <v>0</v>
      </c>
      <c r="R1169" s="73">
        <v>0</v>
      </c>
      <c r="S1169" s="73">
        <f t="shared" si="72"/>
        <v>114566</v>
      </c>
      <c r="T1169" s="73">
        <f t="shared" si="72"/>
        <v>37854281</v>
      </c>
      <c r="U1169" s="167" t="s">
        <v>7958</v>
      </c>
      <c r="W1169" s="21"/>
      <c r="X1169" s="21"/>
      <c r="Y1169" s="21"/>
      <c r="Z1169" s="21">
        <f t="shared" si="74"/>
        <v>114566</v>
      </c>
    </row>
    <row r="1170" spans="1:26" x14ac:dyDescent="0.25">
      <c r="A1170" s="175" t="s">
        <v>2146</v>
      </c>
      <c r="B1170" s="184" t="s">
        <v>176</v>
      </c>
      <c r="C1170" s="185" t="s">
        <v>177</v>
      </c>
      <c r="D1170" s="170">
        <v>500</v>
      </c>
      <c r="E1170" s="171">
        <v>160000</v>
      </c>
      <c r="F1170" s="216">
        <f t="shared" si="71"/>
        <v>320</v>
      </c>
      <c r="G1170" s="224"/>
      <c r="H1170" s="218" t="s">
        <v>7462</v>
      </c>
      <c r="I1170" s="120" t="s">
        <v>7380</v>
      </c>
      <c r="J1170" s="120" t="s">
        <v>7480</v>
      </c>
      <c r="K1170" s="73">
        <v>500</v>
      </c>
      <c r="L1170" s="73">
        <v>160000</v>
      </c>
      <c r="M1170" s="180">
        <f t="shared" si="73"/>
        <v>1</v>
      </c>
      <c r="O1170" s="73">
        <v>500</v>
      </c>
      <c r="P1170" s="73">
        <v>160000</v>
      </c>
      <c r="Q1170" s="73">
        <v>0</v>
      </c>
      <c r="R1170" s="73">
        <v>0</v>
      </c>
      <c r="S1170" s="73">
        <f t="shared" si="72"/>
        <v>0</v>
      </c>
      <c r="T1170" s="73">
        <f t="shared" si="72"/>
        <v>0</v>
      </c>
      <c r="U1170" s="167" t="s">
        <v>7481</v>
      </c>
      <c r="W1170" s="21"/>
      <c r="X1170" s="21"/>
      <c r="Y1170" s="21"/>
    </row>
    <row r="1171" spans="1:26" x14ac:dyDescent="0.25">
      <c r="A1171" s="175" t="s">
        <v>2146</v>
      </c>
      <c r="B1171" s="184" t="s">
        <v>8492</v>
      </c>
      <c r="C1171" s="185" t="s">
        <v>8493</v>
      </c>
      <c r="D1171" s="194">
        <v>34151</v>
      </c>
      <c r="E1171" s="171">
        <v>10731488</v>
      </c>
      <c r="F1171" s="216">
        <f t="shared" si="71"/>
        <v>314.23642060261778</v>
      </c>
      <c r="G1171" s="224"/>
      <c r="H1171" s="218" t="s">
        <v>7462</v>
      </c>
      <c r="I1171" s="120" t="s">
        <v>7379</v>
      </c>
      <c r="J1171" s="195"/>
      <c r="K1171" s="196"/>
      <c r="L1171" s="196"/>
      <c r="M1171" s="180">
        <f t="shared" si="73"/>
        <v>0</v>
      </c>
      <c r="O1171" s="73">
        <v>34151</v>
      </c>
      <c r="P1171" s="73">
        <v>10731488</v>
      </c>
      <c r="Q1171" s="73">
        <v>34151</v>
      </c>
      <c r="R1171" s="73">
        <v>10731488</v>
      </c>
      <c r="S1171" s="73">
        <f t="shared" si="72"/>
        <v>0</v>
      </c>
      <c r="T1171" s="73">
        <f t="shared" si="72"/>
        <v>0</v>
      </c>
      <c r="U1171" s="167" t="s">
        <v>7467</v>
      </c>
      <c r="W1171" s="21"/>
      <c r="X1171" s="21"/>
      <c r="Y1171" s="21"/>
      <c r="Z1171" s="21"/>
    </row>
    <row r="1172" spans="1:26" x14ac:dyDescent="0.25">
      <c r="A1172" s="175" t="s">
        <v>2146</v>
      </c>
      <c r="B1172" s="184" t="s">
        <v>974</v>
      </c>
      <c r="C1172" s="185" t="s">
        <v>975</v>
      </c>
      <c r="D1172" s="201">
        <v>15500</v>
      </c>
      <c r="E1172" s="171">
        <v>4801078</v>
      </c>
      <c r="F1172" s="216">
        <f t="shared" si="71"/>
        <v>309.74696774193546</v>
      </c>
      <c r="G1172" s="224"/>
      <c r="H1172" s="218" t="s">
        <v>7462</v>
      </c>
      <c r="I1172" s="120" t="s">
        <v>7379</v>
      </c>
      <c r="J1172" s="202"/>
      <c r="K1172" s="203"/>
      <c r="L1172" s="203"/>
      <c r="M1172" s="198">
        <f t="shared" si="73"/>
        <v>0</v>
      </c>
      <c r="O1172" s="73">
        <v>15500</v>
      </c>
      <c r="P1172" s="73">
        <v>4801078</v>
      </c>
      <c r="Q1172" s="73">
        <v>12150</v>
      </c>
      <c r="R1172" s="73">
        <v>3722119.8685714295</v>
      </c>
      <c r="S1172" s="73">
        <f t="shared" si="72"/>
        <v>3350</v>
      </c>
      <c r="T1172" s="73">
        <f t="shared" si="72"/>
        <v>1078958.1314285705</v>
      </c>
      <c r="U1172" s="167" t="s">
        <v>7467</v>
      </c>
      <c r="W1172" s="21"/>
      <c r="X1172" s="21"/>
      <c r="Y1172" s="21"/>
      <c r="Z1172" s="21">
        <f>+S1172-V1172</f>
        <v>3350</v>
      </c>
    </row>
    <row r="1173" spans="1:26" x14ac:dyDescent="0.25">
      <c r="A1173" s="175" t="s">
        <v>2146</v>
      </c>
      <c r="B1173" s="184" t="s">
        <v>8494</v>
      </c>
      <c r="C1173" s="185" t="s">
        <v>8495</v>
      </c>
      <c r="D1173" s="194">
        <v>39573</v>
      </c>
      <c r="E1173" s="171">
        <v>12069765</v>
      </c>
      <c r="F1173" s="216">
        <f t="shared" si="71"/>
        <v>305</v>
      </c>
      <c r="G1173" s="224"/>
      <c r="H1173" s="218" t="s">
        <v>7462</v>
      </c>
      <c r="I1173" s="120" t="s">
        <v>7379</v>
      </c>
      <c r="J1173" s="195"/>
      <c r="K1173" s="196"/>
      <c r="L1173" s="196"/>
      <c r="M1173" s="180">
        <f t="shared" si="73"/>
        <v>0</v>
      </c>
      <c r="O1173" s="73">
        <v>39573</v>
      </c>
      <c r="P1173" s="73">
        <v>12069765</v>
      </c>
      <c r="Q1173" s="73">
        <v>39573</v>
      </c>
      <c r="R1173" s="73">
        <v>12069765</v>
      </c>
      <c r="S1173" s="73">
        <f t="shared" si="72"/>
        <v>0</v>
      </c>
      <c r="T1173" s="73">
        <f t="shared" si="72"/>
        <v>0</v>
      </c>
      <c r="U1173" s="167" t="s">
        <v>7467</v>
      </c>
      <c r="W1173" s="21"/>
      <c r="X1173" s="21"/>
      <c r="Y1173" s="21"/>
      <c r="Z1173" s="21"/>
    </row>
    <row r="1174" spans="1:26" x14ac:dyDescent="0.25">
      <c r="A1174" s="175" t="s">
        <v>2146</v>
      </c>
      <c r="B1174" s="184" t="s">
        <v>1256</v>
      </c>
      <c r="C1174" s="185" t="s">
        <v>1257</v>
      </c>
      <c r="D1174" s="194">
        <v>244906</v>
      </c>
      <c r="E1174" s="171">
        <v>73990931</v>
      </c>
      <c r="F1174" s="216">
        <f t="shared" si="71"/>
        <v>302.11971531934699</v>
      </c>
      <c r="G1174" s="224"/>
      <c r="H1174" s="218" t="s">
        <v>7462</v>
      </c>
      <c r="I1174" s="120" t="s">
        <v>7379</v>
      </c>
      <c r="J1174" s="195"/>
      <c r="K1174" s="196"/>
      <c r="L1174" s="196"/>
      <c r="M1174" s="180">
        <f t="shared" si="73"/>
        <v>0</v>
      </c>
      <c r="O1174" s="73">
        <v>244906</v>
      </c>
      <c r="P1174" s="73">
        <v>73990931</v>
      </c>
      <c r="Q1174" s="73">
        <v>140928</v>
      </c>
      <c r="R1174" s="73">
        <v>42577127.240524918</v>
      </c>
      <c r="S1174" s="73">
        <f t="shared" si="72"/>
        <v>103978</v>
      </c>
      <c r="T1174" s="73">
        <f t="shared" si="72"/>
        <v>31413803.759475082</v>
      </c>
      <c r="U1174" s="167" t="s">
        <v>7467</v>
      </c>
      <c r="W1174" s="21"/>
      <c r="X1174" s="21"/>
      <c r="Y1174" s="21"/>
      <c r="Z1174" s="21">
        <f>+S1174-V1174</f>
        <v>103978</v>
      </c>
    </row>
    <row r="1175" spans="1:26" x14ac:dyDescent="0.25">
      <c r="A1175" s="175" t="s">
        <v>2146</v>
      </c>
      <c r="B1175" s="184" t="s">
        <v>178</v>
      </c>
      <c r="C1175" s="185" t="s">
        <v>179</v>
      </c>
      <c r="D1175" s="170">
        <v>250</v>
      </c>
      <c r="E1175" s="171">
        <v>75000</v>
      </c>
      <c r="F1175" s="216">
        <f t="shared" si="71"/>
        <v>300</v>
      </c>
      <c r="G1175" s="224"/>
      <c r="H1175" s="218" t="s">
        <v>7462</v>
      </c>
      <c r="I1175" s="120" t="s">
        <v>7380</v>
      </c>
      <c r="J1175" s="120" t="s">
        <v>7480</v>
      </c>
      <c r="K1175" s="73">
        <v>250</v>
      </c>
      <c r="L1175" s="73">
        <v>75000</v>
      </c>
      <c r="M1175" s="180">
        <f t="shared" si="73"/>
        <v>1</v>
      </c>
      <c r="O1175" s="73">
        <v>250</v>
      </c>
      <c r="P1175" s="73">
        <v>75000</v>
      </c>
      <c r="Q1175" s="73">
        <v>0</v>
      </c>
      <c r="R1175" s="73">
        <v>0</v>
      </c>
      <c r="S1175" s="73">
        <f t="shared" si="72"/>
        <v>0</v>
      </c>
      <c r="T1175" s="73">
        <f t="shared" si="72"/>
        <v>0</v>
      </c>
      <c r="U1175" s="167" t="s">
        <v>7481</v>
      </c>
      <c r="W1175" s="21"/>
      <c r="X1175" s="21"/>
      <c r="Y1175" s="21"/>
    </row>
    <row r="1176" spans="1:26" x14ac:dyDescent="0.25">
      <c r="A1176" s="175" t="s">
        <v>2146</v>
      </c>
      <c r="B1176" s="184" t="s">
        <v>592</v>
      </c>
      <c r="C1176" s="185" t="s">
        <v>593</v>
      </c>
      <c r="D1176" s="170">
        <v>3000</v>
      </c>
      <c r="E1176" s="171">
        <v>900000</v>
      </c>
      <c r="F1176" s="216">
        <f t="shared" si="71"/>
        <v>300</v>
      </c>
      <c r="G1176" s="224"/>
      <c r="H1176" s="218" t="s">
        <v>7462</v>
      </c>
      <c r="I1176" s="179" t="s">
        <v>7381</v>
      </c>
      <c r="J1176" s="120" t="s">
        <v>7480</v>
      </c>
      <c r="K1176" s="73">
        <v>3000</v>
      </c>
      <c r="L1176" s="73">
        <v>900000</v>
      </c>
      <c r="M1176" s="180">
        <f t="shared" si="73"/>
        <v>1</v>
      </c>
      <c r="O1176" s="73">
        <v>3000</v>
      </c>
      <c r="P1176" s="73">
        <v>900000</v>
      </c>
      <c r="Q1176" s="73">
        <v>0</v>
      </c>
      <c r="R1176" s="73">
        <v>0</v>
      </c>
      <c r="S1176" s="73">
        <f t="shared" si="72"/>
        <v>0</v>
      </c>
      <c r="T1176" s="73">
        <f t="shared" si="72"/>
        <v>0</v>
      </c>
      <c r="U1176" s="167" t="s">
        <v>7481</v>
      </c>
      <c r="W1176" s="21"/>
      <c r="X1176" s="21"/>
      <c r="Y1176" s="21"/>
    </row>
    <row r="1177" spans="1:26" x14ac:dyDescent="0.25">
      <c r="A1177" s="175" t="s">
        <v>2146</v>
      </c>
      <c r="B1177" s="184" t="s">
        <v>8496</v>
      </c>
      <c r="C1177" s="185" t="s">
        <v>8497</v>
      </c>
      <c r="D1177" s="170">
        <v>8350</v>
      </c>
      <c r="E1177" s="171">
        <v>2491407</v>
      </c>
      <c r="F1177" s="216">
        <f t="shared" si="71"/>
        <v>298.37209580838322</v>
      </c>
      <c r="G1177" s="224"/>
      <c r="H1177" s="218" t="s">
        <v>7462</v>
      </c>
      <c r="I1177" s="120" t="s">
        <v>7379</v>
      </c>
      <c r="J1177" s="120"/>
      <c r="K1177" s="73">
        <v>0</v>
      </c>
      <c r="L1177" s="73">
        <v>0</v>
      </c>
      <c r="M1177" s="180">
        <f t="shared" si="73"/>
        <v>0</v>
      </c>
      <c r="O1177" s="73">
        <v>8350</v>
      </c>
      <c r="P1177" s="73">
        <v>2491407</v>
      </c>
      <c r="Q1177" s="73">
        <v>8350</v>
      </c>
      <c r="R1177" s="73">
        <v>2491407</v>
      </c>
      <c r="S1177" s="73">
        <f t="shared" si="72"/>
        <v>0</v>
      </c>
      <c r="T1177" s="73">
        <f t="shared" si="72"/>
        <v>0</v>
      </c>
      <c r="U1177" s="167" t="s">
        <v>7467</v>
      </c>
      <c r="W1177" s="21"/>
      <c r="X1177" s="21"/>
      <c r="Y1177" s="21"/>
      <c r="Z1177" s="21"/>
    </row>
    <row r="1178" spans="1:26" x14ac:dyDescent="0.25">
      <c r="A1178" s="175" t="s">
        <v>2146</v>
      </c>
      <c r="B1178" s="184" t="s">
        <v>8498</v>
      </c>
      <c r="C1178" s="185" t="s">
        <v>8499</v>
      </c>
      <c r="D1178" s="194">
        <v>34991</v>
      </c>
      <c r="E1178" s="171">
        <v>10122146</v>
      </c>
      <c r="F1178" s="216">
        <f t="shared" si="71"/>
        <v>289.27855734331683</v>
      </c>
      <c r="G1178" s="224"/>
      <c r="H1178" s="218" t="s">
        <v>7462</v>
      </c>
      <c r="I1178" s="120" t="s">
        <v>7379</v>
      </c>
      <c r="J1178" s="195"/>
      <c r="K1178" s="196"/>
      <c r="L1178" s="196"/>
      <c r="M1178" s="180">
        <f t="shared" si="73"/>
        <v>0</v>
      </c>
      <c r="O1178" s="73">
        <v>34991</v>
      </c>
      <c r="P1178" s="73">
        <v>10122146</v>
      </c>
      <c r="Q1178" s="73">
        <v>34991</v>
      </c>
      <c r="R1178" s="73">
        <v>10122146</v>
      </c>
      <c r="S1178" s="73">
        <f t="shared" si="72"/>
        <v>0</v>
      </c>
      <c r="T1178" s="73">
        <f t="shared" si="72"/>
        <v>0</v>
      </c>
      <c r="U1178" s="167" t="s">
        <v>7467</v>
      </c>
      <c r="W1178" s="21"/>
      <c r="X1178" s="21"/>
      <c r="Y1178" s="21"/>
      <c r="Z1178" s="21"/>
    </row>
    <row r="1179" spans="1:26" x14ac:dyDescent="0.25">
      <c r="A1179" s="175" t="s">
        <v>2146</v>
      </c>
      <c r="B1179" s="184" t="s">
        <v>8500</v>
      </c>
      <c r="C1179" s="185" t="s">
        <v>8501</v>
      </c>
      <c r="D1179" s="170">
        <v>9350</v>
      </c>
      <c r="E1179" s="171">
        <v>2697983</v>
      </c>
      <c r="F1179" s="216">
        <f t="shared" si="71"/>
        <v>288.55433155080215</v>
      </c>
      <c r="G1179" s="224"/>
      <c r="H1179" s="218" t="s">
        <v>7462</v>
      </c>
      <c r="I1179" s="120" t="s">
        <v>7379</v>
      </c>
      <c r="J1179" s="120"/>
      <c r="K1179" s="73">
        <v>0</v>
      </c>
      <c r="L1179" s="73">
        <v>0</v>
      </c>
      <c r="M1179" s="180">
        <f t="shared" si="73"/>
        <v>0</v>
      </c>
      <c r="O1179" s="73">
        <v>9350</v>
      </c>
      <c r="P1179" s="73">
        <v>2697983</v>
      </c>
      <c r="Q1179" s="73">
        <v>9350</v>
      </c>
      <c r="R1179" s="73">
        <v>2697983</v>
      </c>
      <c r="S1179" s="73">
        <f t="shared" si="72"/>
        <v>0</v>
      </c>
      <c r="T1179" s="73">
        <f t="shared" si="72"/>
        <v>0</v>
      </c>
      <c r="U1179" s="167" t="s">
        <v>7467</v>
      </c>
      <c r="W1179" s="21"/>
      <c r="X1179" s="21"/>
      <c r="Y1179" s="21"/>
      <c r="Z1179" s="21"/>
    </row>
    <row r="1180" spans="1:26" x14ac:dyDescent="0.25">
      <c r="A1180" s="175" t="s">
        <v>2146</v>
      </c>
      <c r="B1180" s="184" t="s">
        <v>8502</v>
      </c>
      <c r="C1180" s="185" t="s">
        <v>8503</v>
      </c>
      <c r="D1180" s="194">
        <v>4295</v>
      </c>
      <c r="E1180" s="171">
        <v>1221961</v>
      </c>
      <c r="F1180" s="216">
        <f t="shared" si="71"/>
        <v>284.50779976717115</v>
      </c>
      <c r="G1180" s="224"/>
      <c r="H1180" s="218" t="s">
        <v>7462</v>
      </c>
      <c r="I1180" s="120" t="s">
        <v>7379</v>
      </c>
      <c r="J1180" s="195"/>
      <c r="K1180" s="196"/>
      <c r="L1180" s="196"/>
      <c r="M1180" s="180">
        <f t="shared" si="73"/>
        <v>0</v>
      </c>
      <c r="O1180" s="73">
        <v>4295</v>
      </c>
      <c r="P1180" s="73">
        <v>1221961</v>
      </c>
      <c r="Q1180" s="73">
        <v>4295</v>
      </c>
      <c r="R1180" s="73">
        <v>1221961</v>
      </c>
      <c r="S1180" s="73">
        <f t="shared" si="72"/>
        <v>0</v>
      </c>
      <c r="T1180" s="73">
        <f t="shared" si="72"/>
        <v>0</v>
      </c>
      <c r="U1180" s="167" t="s">
        <v>7467</v>
      </c>
      <c r="W1180" s="21"/>
      <c r="X1180" s="21"/>
      <c r="Y1180" s="21"/>
      <c r="Z1180" s="21"/>
    </row>
    <row r="1181" spans="1:26" x14ac:dyDescent="0.25">
      <c r="A1181" s="175" t="s">
        <v>2146</v>
      </c>
      <c r="B1181" s="184" t="s">
        <v>160</v>
      </c>
      <c r="C1181" s="185" t="s">
        <v>8504</v>
      </c>
      <c r="D1181" s="170">
        <v>16409</v>
      </c>
      <c r="E1181" s="171">
        <v>4595980</v>
      </c>
      <c r="F1181" s="216">
        <f t="shared" si="71"/>
        <v>280.08897556219148</v>
      </c>
      <c r="G1181" s="224"/>
      <c r="H1181" s="218" t="s">
        <v>7462</v>
      </c>
      <c r="I1181" s="120" t="s">
        <v>7381</v>
      </c>
      <c r="J1181" s="120"/>
      <c r="K1181" s="73">
        <f>+D1181</f>
        <v>16409</v>
      </c>
      <c r="L1181" s="73">
        <f>+E1181</f>
        <v>4595980</v>
      </c>
      <c r="M1181" s="180">
        <f t="shared" si="73"/>
        <v>1</v>
      </c>
      <c r="O1181" s="73">
        <v>16409</v>
      </c>
      <c r="P1181" s="73">
        <v>4595980</v>
      </c>
      <c r="Q1181" s="73">
        <v>1109</v>
      </c>
      <c r="R1181" s="73">
        <v>310618.67389847036</v>
      </c>
      <c r="S1181" s="73"/>
      <c r="T1181" s="73"/>
      <c r="U1181" s="167" t="s">
        <v>7481</v>
      </c>
      <c r="W1181" s="21"/>
      <c r="X1181" s="21"/>
      <c r="Y1181" s="21"/>
    </row>
    <row r="1182" spans="1:26" x14ac:dyDescent="0.25">
      <c r="A1182" s="175" t="s">
        <v>2146</v>
      </c>
      <c r="B1182" s="184" t="s">
        <v>1128</v>
      </c>
      <c r="C1182" s="185" t="s">
        <v>1129</v>
      </c>
      <c r="D1182" s="170">
        <v>4450</v>
      </c>
      <c r="E1182" s="171">
        <v>1223750</v>
      </c>
      <c r="F1182" s="216">
        <f t="shared" si="71"/>
        <v>275</v>
      </c>
      <c r="G1182" s="224"/>
      <c r="H1182" s="218" t="s">
        <v>7462</v>
      </c>
      <c r="I1182" s="179" t="s">
        <v>7381</v>
      </c>
      <c r="J1182" s="120" t="s">
        <v>7480</v>
      </c>
      <c r="K1182" s="73">
        <v>4450</v>
      </c>
      <c r="L1182" s="73">
        <v>1223750</v>
      </c>
      <c r="M1182" s="180">
        <f t="shared" si="73"/>
        <v>1</v>
      </c>
      <c r="O1182" s="73">
        <v>4450</v>
      </c>
      <c r="P1182" s="73">
        <v>1223750</v>
      </c>
      <c r="Q1182" s="73">
        <v>0</v>
      </c>
      <c r="R1182" s="73">
        <v>0</v>
      </c>
      <c r="S1182" s="73">
        <f t="shared" ref="S1182:T1213" si="75">O1182-K1182-Q1182</f>
        <v>0</v>
      </c>
      <c r="T1182" s="73">
        <f t="shared" si="75"/>
        <v>0</v>
      </c>
      <c r="U1182" s="167" t="s">
        <v>7481</v>
      </c>
      <c r="W1182" s="21"/>
      <c r="X1182" s="21"/>
      <c r="Y1182" s="21"/>
    </row>
    <row r="1183" spans="1:26" x14ac:dyDescent="0.25">
      <c r="A1183" s="175" t="s">
        <v>2146</v>
      </c>
      <c r="B1183" s="184" t="s">
        <v>806</v>
      </c>
      <c r="C1183" s="185" t="s">
        <v>807</v>
      </c>
      <c r="D1183" s="170">
        <v>12947</v>
      </c>
      <c r="E1183" s="171">
        <v>3489903</v>
      </c>
      <c r="F1183" s="216">
        <f t="shared" si="71"/>
        <v>269.55302386653278</v>
      </c>
      <c r="G1183" s="224"/>
      <c r="H1183" s="218" t="s">
        <v>7462</v>
      </c>
      <c r="I1183" s="179" t="s">
        <v>7381</v>
      </c>
      <c r="J1183" s="120" t="s">
        <v>7480</v>
      </c>
      <c r="K1183" s="73">
        <v>12947</v>
      </c>
      <c r="L1183" s="73">
        <v>3489903</v>
      </c>
      <c r="M1183" s="180">
        <f t="shared" si="73"/>
        <v>1</v>
      </c>
      <c r="O1183" s="73">
        <v>12947</v>
      </c>
      <c r="P1183" s="73">
        <v>3489903</v>
      </c>
      <c r="Q1183" s="73">
        <v>0</v>
      </c>
      <c r="R1183" s="73">
        <v>0</v>
      </c>
      <c r="S1183" s="73">
        <f t="shared" si="75"/>
        <v>0</v>
      </c>
      <c r="T1183" s="73">
        <f t="shared" si="75"/>
        <v>0</v>
      </c>
      <c r="U1183" s="167" t="s">
        <v>7481</v>
      </c>
      <c r="W1183" s="21"/>
      <c r="X1183" s="21"/>
      <c r="Y1183" s="21"/>
    </row>
    <row r="1184" spans="1:26" x14ac:dyDescent="0.25">
      <c r="A1184" s="175" t="s">
        <v>2146</v>
      </c>
      <c r="B1184" s="184" t="s">
        <v>84</v>
      </c>
      <c r="C1184" s="185" t="s">
        <v>85</v>
      </c>
      <c r="D1184" s="170">
        <v>332</v>
      </c>
      <c r="E1184" s="171">
        <v>87698</v>
      </c>
      <c r="F1184" s="216">
        <f t="shared" si="71"/>
        <v>264.15060240963857</v>
      </c>
      <c r="G1184" s="224"/>
      <c r="H1184" s="218" t="s">
        <v>7462</v>
      </c>
      <c r="I1184" s="179" t="s">
        <v>7381</v>
      </c>
      <c r="J1184" s="120" t="s">
        <v>7480</v>
      </c>
      <c r="K1184" s="73">
        <v>332</v>
      </c>
      <c r="L1184" s="73">
        <v>87698</v>
      </c>
      <c r="M1184" s="180">
        <f t="shared" si="73"/>
        <v>1</v>
      </c>
      <c r="O1184" s="73">
        <v>332</v>
      </c>
      <c r="P1184" s="73">
        <v>87698</v>
      </c>
      <c r="Q1184" s="73">
        <v>0</v>
      </c>
      <c r="R1184" s="73">
        <v>0</v>
      </c>
      <c r="S1184" s="73">
        <f t="shared" si="75"/>
        <v>0</v>
      </c>
      <c r="T1184" s="73">
        <f t="shared" si="75"/>
        <v>0</v>
      </c>
      <c r="U1184" s="167" t="s">
        <v>7481</v>
      </c>
      <c r="W1184" s="21"/>
      <c r="X1184" s="21"/>
      <c r="Y1184" s="21"/>
    </row>
    <row r="1185" spans="1:26" x14ac:dyDescent="0.25">
      <c r="A1185" s="175" t="s">
        <v>2146</v>
      </c>
      <c r="B1185" s="184" t="s">
        <v>590</v>
      </c>
      <c r="C1185" s="185" t="s">
        <v>591</v>
      </c>
      <c r="D1185" s="170">
        <v>25157</v>
      </c>
      <c r="E1185" s="171">
        <v>6637047</v>
      </c>
      <c r="F1185" s="216">
        <f t="shared" si="71"/>
        <v>263.82505863179233</v>
      </c>
      <c r="G1185" s="224"/>
      <c r="H1185" s="218" t="s">
        <v>7462</v>
      </c>
      <c r="I1185" s="179" t="s">
        <v>7381</v>
      </c>
      <c r="J1185" s="120" t="s">
        <v>7480</v>
      </c>
      <c r="K1185" s="73">
        <f>D1185</f>
        <v>25157</v>
      </c>
      <c r="L1185" s="73">
        <f>E1185</f>
        <v>6637047</v>
      </c>
      <c r="M1185" s="180">
        <f t="shared" si="73"/>
        <v>1</v>
      </c>
      <c r="O1185" s="73">
        <v>25157</v>
      </c>
      <c r="P1185" s="73">
        <v>6637047</v>
      </c>
      <c r="Q1185" s="73">
        <v>0</v>
      </c>
      <c r="R1185" s="73">
        <v>0</v>
      </c>
      <c r="S1185" s="73">
        <f t="shared" si="75"/>
        <v>0</v>
      </c>
      <c r="T1185" s="73">
        <f t="shared" si="75"/>
        <v>0</v>
      </c>
      <c r="U1185" s="167" t="s">
        <v>7481</v>
      </c>
      <c r="W1185" s="21"/>
      <c r="X1185" s="21"/>
      <c r="Y1185" s="21"/>
    </row>
    <row r="1186" spans="1:26" x14ac:dyDescent="0.25">
      <c r="A1186" s="175" t="s">
        <v>2146</v>
      </c>
      <c r="B1186" s="184" t="s">
        <v>1462</v>
      </c>
      <c r="C1186" s="185" t="s">
        <v>1463</v>
      </c>
      <c r="D1186" s="170">
        <v>93</v>
      </c>
      <c r="E1186" s="171">
        <v>24459</v>
      </c>
      <c r="F1186" s="216">
        <f t="shared" si="71"/>
        <v>263</v>
      </c>
      <c r="G1186" s="224"/>
      <c r="H1186" s="218" t="s">
        <v>7462</v>
      </c>
      <c r="I1186" s="120" t="s">
        <v>7380</v>
      </c>
      <c r="J1186" s="120"/>
      <c r="K1186" s="73">
        <v>93</v>
      </c>
      <c r="L1186" s="73">
        <v>24459</v>
      </c>
      <c r="M1186" s="180">
        <f t="shared" si="73"/>
        <v>1</v>
      </c>
      <c r="O1186" s="73">
        <v>93</v>
      </c>
      <c r="P1186" s="73">
        <v>24459</v>
      </c>
      <c r="Q1186" s="73">
        <v>0</v>
      </c>
      <c r="R1186" s="73">
        <v>0</v>
      </c>
      <c r="S1186" s="73">
        <f t="shared" si="75"/>
        <v>0</v>
      </c>
      <c r="T1186" s="73">
        <f t="shared" si="75"/>
        <v>0</v>
      </c>
      <c r="U1186" s="167" t="s">
        <v>7481</v>
      </c>
      <c r="W1186" s="21"/>
      <c r="X1186" s="21"/>
      <c r="Y1186" s="21"/>
    </row>
    <row r="1187" spans="1:26" x14ac:dyDescent="0.25">
      <c r="A1187" s="175" t="s">
        <v>2146</v>
      </c>
      <c r="B1187" s="184" t="s">
        <v>382</v>
      </c>
      <c r="C1187" s="185" t="s">
        <v>383</v>
      </c>
      <c r="D1187" s="170">
        <v>500</v>
      </c>
      <c r="E1187" s="171">
        <v>131500</v>
      </c>
      <c r="F1187" s="216">
        <f t="shared" si="71"/>
        <v>263</v>
      </c>
      <c r="G1187" s="224"/>
      <c r="H1187" s="218" t="s">
        <v>7462</v>
      </c>
      <c r="I1187" s="120" t="s">
        <v>7380</v>
      </c>
      <c r="J1187" s="120" t="s">
        <v>7480</v>
      </c>
      <c r="K1187" s="73">
        <v>500</v>
      </c>
      <c r="L1187" s="73">
        <v>131500</v>
      </c>
      <c r="M1187" s="180">
        <f t="shared" si="73"/>
        <v>1</v>
      </c>
      <c r="O1187" s="73">
        <v>500</v>
      </c>
      <c r="P1187" s="73">
        <v>131500</v>
      </c>
      <c r="Q1187" s="73">
        <v>0</v>
      </c>
      <c r="R1187" s="73">
        <v>0</v>
      </c>
      <c r="S1187" s="73">
        <f t="shared" si="75"/>
        <v>0</v>
      </c>
      <c r="T1187" s="73">
        <f t="shared" si="75"/>
        <v>0</v>
      </c>
      <c r="U1187" s="167" t="s">
        <v>7481</v>
      </c>
      <c r="W1187" s="21"/>
      <c r="X1187" s="21"/>
      <c r="Y1187" s="21"/>
    </row>
    <row r="1188" spans="1:26" x14ac:dyDescent="0.25">
      <c r="A1188" s="175" t="s">
        <v>2146</v>
      </c>
      <c r="B1188" s="184" t="s">
        <v>1396</v>
      </c>
      <c r="C1188" s="185" t="s">
        <v>1397</v>
      </c>
      <c r="D1188" s="170">
        <v>331</v>
      </c>
      <c r="E1188" s="171">
        <v>87053</v>
      </c>
      <c r="F1188" s="216">
        <f t="shared" si="71"/>
        <v>263</v>
      </c>
      <c r="G1188" s="224"/>
      <c r="H1188" s="218" t="s">
        <v>7462</v>
      </c>
      <c r="I1188" s="120" t="s">
        <v>7380</v>
      </c>
      <c r="J1188" s="120" t="s">
        <v>7480</v>
      </c>
      <c r="K1188" s="73">
        <v>331</v>
      </c>
      <c r="L1188" s="73">
        <v>87053</v>
      </c>
      <c r="M1188" s="180">
        <f t="shared" si="73"/>
        <v>1</v>
      </c>
      <c r="O1188" s="73">
        <v>331</v>
      </c>
      <c r="P1188" s="73">
        <v>87053</v>
      </c>
      <c r="Q1188" s="73">
        <v>0</v>
      </c>
      <c r="R1188" s="73">
        <v>0</v>
      </c>
      <c r="S1188" s="73">
        <f t="shared" si="75"/>
        <v>0</v>
      </c>
      <c r="T1188" s="73">
        <f t="shared" si="75"/>
        <v>0</v>
      </c>
      <c r="U1188" s="167" t="s">
        <v>7481</v>
      </c>
      <c r="W1188" s="21"/>
      <c r="X1188" s="21"/>
      <c r="Y1188" s="21"/>
    </row>
    <row r="1189" spans="1:26" x14ac:dyDescent="0.25">
      <c r="A1189" s="175" t="s">
        <v>2146</v>
      </c>
      <c r="B1189" s="184" t="s">
        <v>550</v>
      </c>
      <c r="C1189" s="185" t="s">
        <v>551</v>
      </c>
      <c r="D1189" s="170">
        <v>1700</v>
      </c>
      <c r="E1189" s="171">
        <v>442000</v>
      </c>
      <c r="F1189" s="216">
        <f t="shared" si="71"/>
        <v>260</v>
      </c>
      <c r="G1189" s="224"/>
      <c r="H1189" s="218" t="s">
        <v>7462</v>
      </c>
      <c r="I1189" s="120" t="s">
        <v>7380</v>
      </c>
      <c r="J1189" s="120" t="s">
        <v>7480</v>
      </c>
      <c r="K1189" s="73">
        <v>1700</v>
      </c>
      <c r="L1189" s="73">
        <v>442000</v>
      </c>
      <c r="M1189" s="180">
        <f t="shared" si="73"/>
        <v>1</v>
      </c>
      <c r="O1189" s="73">
        <v>1700</v>
      </c>
      <c r="P1189" s="73">
        <v>442000</v>
      </c>
      <c r="Q1189" s="73">
        <v>0</v>
      </c>
      <c r="R1189" s="73">
        <v>0</v>
      </c>
      <c r="S1189" s="73">
        <f t="shared" si="75"/>
        <v>0</v>
      </c>
      <c r="T1189" s="73">
        <f t="shared" si="75"/>
        <v>0</v>
      </c>
      <c r="U1189" s="167" t="s">
        <v>7481</v>
      </c>
      <c r="W1189" s="21"/>
      <c r="X1189" s="21"/>
      <c r="Y1189" s="21"/>
    </row>
    <row r="1190" spans="1:26" x14ac:dyDescent="0.25">
      <c r="A1190" s="175" t="s">
        <v>2146</v>
      </c>
      <c r="B1190" s="184" t="s">
        <v>8505</v>
      </c>
      <c r="C1190" s="185" t="s">
        <v>8506</v>
      </c>
      <c r="D1190" s="194">
        <v>80</v>
      </c>
      <c r="E1190" s="171">
        <v>20320</v>
      </c>
      <c r="F1190" s="216">
        <f t="shared" si="71"/>
        <v>254</v>
      </c>
      <c r="G1190" s="224"/>
      <c r="H1190" s="218" t="s">
        <v>7462</v>
      </c>
      <c r="I1190" s="120" t="s">
        <v>7379</v>
      </c>
      <c r="J1190" s="195"/>
      <c r="K1190" s="196"/>
      <c r="L1190" s="196"/>
      <c r="M1190" s="180">
        <f t="shared" si="73"/>
        <v>0</v>
      </c>
      <c r="O1190" s="73">
        <v>80</v>
      </c>
      <c r="P1190" s="73">
        <v>20320</v>
      </c>
      <c r="Q1190" s="73">
        <v>80</v>
      </c>
      <c r="R1190" s="73">
        <v>20320</v>
      </c>
      <c r="S1190" s="73">
        <f t="shared" si="75"/>
        <v>0</v>
      </c>
      <c r="T1190" s="73">
        <f t="shared" si="75"/>
        <v>0</v>
      </c>
      <c r="U1190" s="167" t="s">
        <v>7467</v>
      </c>
      <c r="W1190" s="21"/>
      <c r="X1190" s="21"/>
      <c r="Y1190" s="21"/>
      <c r="Z1190" s="21"/>
    </row>
    <row r="1191" spans="1:26" x14ac:dyDescent="0.25">
      <c r="A1191" s="175" t="s">
        <v>2146</v>
      </c>
      <c r="B1191" s="184" t="s">
        <v>268</v>
      </c>
      <c r="C1191" s="185" t="s">
        <v>269</v>
      </c>
      <c r="D1191" s="170">
        <v>28800</v>
      </c>
      <c r="E1191" s="171">
        <v>7253054</v>
      </c>
      <c r="F1191" s="216">
        <f t="shared" si="71"/>
        <v>251.84215277777778</v>
      </c>
      <c r="G1191" s="224"/>
      <c r="H1191" s="218" t="s">
        <v>7462</v>
      </c>
      <c r="I1191" s="179" t="s">
        <v>7381</v>
      </c>
      <c r="J1191" s="120" t="s">
        <v>7480</v>
      </c>
      <c r="K1191" s="73">
        <v>28800</v>
      </c>
      <c r="L1191" s="73">
        <v>7253054</v>
      </c>
      <c r="M1191" s="180">
        <f t="shared" si="73"/>
        <v>1</v>
      </c>
      <c r="O1191" s="73">
        <v>28800</v>
      </c>
      <c r="P1191" s="73">
        <v>7253054</v>
      </c>
      <c r="Q1191" s="73">
        <v>0</v>
      </c>
      <c r="R1191" s="73">
        <v>0</v>
      </c>
      <c r="S1191" s="73">
        <f t="shared" si="75"/>
        <v>0</v>
      </c>
      <c r="T1191" s="73">
        <f t="shared" si="75"/>
        <v>0</v>
      </c>
      <c r="U1191" s="167" t="s">
        <v>7481</v>
      </c>
      <c r="W1191" s="21"/>
      <c r="X1191" s="21"/>
      <c r="Y1191" s="21"/>
    </row>
    <row r="1192" spans="1:26" x14ac:dyDescent="0.25">
      <c r="A1192" s="175" t="s">
        <v>2146</v>
      </c>
      <c r="B1192" s="184" t="s">
        <v>668</v>
      </c>
      <c r="C1192" s="185" t="s">
        <v>669</v>
      </c>
      <c r="D1192" s="170">
        <v>4400</v>
      </c>
      <c r="E1192" s="171">
        <v>1108105</v>
      </c>
      <c r="F1192" s="216">
        <f t="shared" si="71"/>
        <v>251.84204545454546</v>
      </c>
      <c r="G1192" s="224"/>
      <c r="H1192" s="218" t="s">
        <v>7462</v>
      </c>
      <c r="I1192" s="179" t="s">
        <v>7381</v>
      </c>
      <c r="J1192" s="120" t="s">
        <v>7480</v>
      </c>
      <c r="K1192" s="73">
        <v>4400</v>
      </c>
      <c r="L1192" s="73">
        <v>1108105</v>
      </c>
      <c r="M1192" s="180">
        <f t="shared" si="73"/>
        <v>1</v>
      </c>
      <c r="O1192" s="73">
        <v>4400</v>
      </c>
      <c r="P1192" s="73">
        <v>1108105</v>
      </c>
      <c r="Q1192" s="73">
        <v>0</v>
      </c>
      <c r="R1192" s="73">
        <v>0</v>
      </c>
      <c r="S1192" s="73">
        <f t="shared" si="75"/>
        <v>0</v>
      </c>
      <c r="T1192" s="73">
        <f t="shared" si="75"/>
        <v>0</v>
      </c>
      <c r="U1192" s="167" t="s">
        <v>7481</v>
      </c>
      <c r="W1192" s="21"/>
      <c r="X1192" s="21"/>
      <c r="Y1192" s="21"/>
    </row>
    <row r="1193" spans="1:26" x14ac:dyDescent="0.25">
      <c r="A1193" s="175" t="s">
        <v>2146</v>
      </c>
      <c r="B1193" s="184" t="s">
        <v>8507</v>
      </c>
      <c r="C1193" s="185" t="s">
        <v>8508</v>
      </c>
      <c r="D1193" s="170">
        <v>81293</v>
      </c>
      <c r="E1193" s="171">
        <v>19934961</v>
      </c>
      <c r="F1193" s="216">
        <f t="shared" si="71"/>
        <v>245.22358628664216</v>
      </c>
      <c r="G1193" s="224"/>
      <c r="H1193" s="218" t="s">
        <v>7462</v>
      </c>
      <c r="I1193" s="120" t="s">
        <v>7379</v>
      </c>
      <c r="J1193" s="120"/>
      <c r="K1193" s="73">
        <v>0</v>
      </c>
      <c r="L1193" s="73">
        <v>0</v>
      </c>
      <c r="M1193" s="180">
        <f t="shared" si="73"/>
        <v>0</v>
      </c>
      <c r="O1193" s="73">
        <v>81293</v>
      </c>
      <c r="P1193" s="73">
        <v>19934961</v>
      </c>
      <c r="Q1193" s="73">
        <v>81293</v>
      </c>
      <c r="R1193" s="73">
        <v>19934961</v>
      </c>
      <c r="S1193" s="73">
        <f t="shared" si="75"/>
        <v>0</v>
      </c>
      <c r="T1193" s="73">
        <f t="shared" si="75"/>
        <v>0</v>
      </c>
      <c r="U1193" s="167" t="s">
        <v>7467</v>
      </c>
      <c r="W1193" s="21"/>
      <c r="X1193" s="21"/>
      <c r="Y1193" s="21"/>
      <c r="Z1193" s="21"/>
    </row>
    <row r="1194" spans="1:26" x14ac:dyDescent="0.25">
      <c r="A1194" s="175" t="s">
        <v>2146</v>
      </c>
      <c r="B1194" s="184" t="s">
        <v>8509</v>
      </c>
      <c r="C1194" s="185" t="s">
        <v>8510</v>
      </c>
      <c r="D1194" s="194">
        <v>124</v>
      </c>
      <c r="E1194" s="171">
        <v>30132</v>
      </c>
      <c r="F1194" s="216">
        <f t="shared" si="71"/>
        <v>243</v>
      </c>
      <c r="G1194" s="224"/>
      <c r="H1194" s="218" t="s">
        <v>7462</v>
      </c>
      <c r="I1194" s="120" t="s">
        <v>7379</v>
      </c>
      <c r="J1194" s="195"/>
      <c r="K1194" s="196"/>
      <c r="L1194" s="196"/>
      <c r="M1194" s="180">
        <f t="shared" si="73"/>
        <v>0</v>
      </c>
      <c r="O1194" s="73">
        <v>124</v>
      </c>
      <c r="P1194" s="73">
        <v>30132</v>
      </c>
      <c r="Q1194" s="73">
        <v>124</v>
      </c>
      <c r="R1194" s="73">
        <v>30132</v>
      </c>
      <c r="S1194" s="73">
        <f t="shared" si="75"/>
        <v>0</v>
      </c>
      <c r="T1194" s="73">
        <f t="shared" si="75"/>
        <v>0</v>
      </c>
      <c r="U1194" s="167" t="s">
        <v>7467</v>
      </c>
      <c r="W1194" s="21"/>
      <c r="X1194" s="21"/>
      <c r="Y1194" s="21"/>
      <c r="Z1194" s="21"/>
    </row>
    <row r="1195" spans="1:26" x14ac:dyDescent="0.25">
      <c r="A1195" s="175" t="s">
        <v>2146</v>
      </c>
      <c r="B1195" s="184" t="s">
        <v>408</v>
      </c>
      <c r="C1195" s="185" t="s">
        <v>409</v>
      </c>
      <c r="D1195" s="170">
        <v>105</v>
      </c>
      <c r="E1195" s="171">
        <v>24675</v>
      </c>
      <c r="F1195" s="216">
        <f t="shared" si="71"/>
        <v>235</v>
      </c>
      <c r="G1195" s="224"/>
      <c r="H1195" s="218" t="s">
        <v>7462</v>
      </c>
      <c r="I1195" s="120" t="s">
        <v>7380</v>
      </c>
      <c r="J1195" s="120"/>
      <c r="K1195" s="73">
        <v>105</v>
      </c>
      <c r="L1195" s="73">
        <v>24675</v>
      </c>
      <c r="M1195" s="180">
        <f t="shared" si="73"/>
        <v>1</v>
      </c>
      <c r="O1195" s="73">
        <v>105</v>
      </c>
      <c r="P1195" s="73">
        <v>24675</v>
      </c>
      <c r="Q1195" s="73">
        <v>0</v>
      </c>
      <c r="R1195" s="73">
        <v>0</v>
      </c>
      <c r="S1195" s="73">
        <f t="shared" si="75"/>
        <v>0</v>
      </c>
      <c r="T1195" s="73">
        <f t="shared" si="75"/>
        <v>0</v>
      </c>
      <c r="U1195" s="167" t="s">
        <v>7481</v>
      </c>
      <c r="W1195" s="21"/>
      <c r="X1195" s="21"/>
      <c r="Y1195" s="21"/>
    </row>
    <row r="1196" spans="1:26" x14ac:dyDescent="0.25">
      <c r="A1196" s="175" t="s">
        <v>2146</v>
      </c>
      <c r="B1196" s="184" t="s">
        <v>406</v>
      </c>
      <c r="C1196" s="185" t="s">
        <v>407</v>
      </c>
      <c r="D1196" s="170">
        <v>105</v>
      </c>
      <c r="E1196" s="171">
        <v>24675</v>
      </c>
      <c r="F1196" s="216">
        <f t="shared" si="71"/>
        <v>235</v>
      </c>
      <c r="G1196" s="224"/>
      <c r="H1196" s="218" t="s">
        <v>7462</v>
      </c>
      <c r="I1196" s="120" t="s">
        <v>7380</v>
      </c>
      <c r="J1196" s="120" t="s">
        <v>7480</v>
      </c>
      <c r="K1196" s="73">
        <v>105</v>
      </c>
      <c r="L1196" s="73">
        <v>24675</v>
      </c>
      <c r="M1196" s="180">
        <f t="shared" si="73"/>
        <v>1</v>
      </c>
      <c r="O1196" s="73">
        <v>105</v>
      </c>
      <c r="P1196" s="73">
        <v>24675</v>
      </c>
      <c r="Q1196" s="73">
        <v>0</v>
      </c>
      <c r="R1196" s="73">
        <v>0</v>
      </c>
      <c r="S1196" s="73">
        <f t="shared" si="75"/>
        <v>0</v>
      </c>
      <c r="T1196" s="73">
        <f t="shared" si="75"/>
        <v>0</v>
      </c>
      <c r="U1196" s="167" t="s">
        <v>7481</v>
      </c>
      <c r="W1196" s="21"/>
      <c r="X1196" s="21"/>
      <c r="Y1196" s="21"/>
    </row>
    <row r="1197" spans="1:26" x14ac:dyDescent="0.25">
      <c r="A1197" s="175" t="s">
        <v>2146</v>
      </c>
      <c r="B1197" s="184" t="s">
        <v>248</v>
      </c>
      <c r="C1197" s="185" t="s">
        <v>249</v>
      </c>
      <c r="D1197" s="170">
        <v>30</v>
      </c>
      <c r="E1197" s="171">
        <v>7050</v>
      </c>
      <c r="F1197" s="216">
        <f t="shared" si="71"/>
        <v>235</v>
      </c>
      <c r="G1197" s="224"/>
      <c r="H1197" s="218" t="s">
        <v>7462</v>
      </c>
      <c r="I1197" s="120" t="s">
        <v>7380</v>
      </c>
      <c r="J1197" s="120" t="s">
        <v>7480</v>
      </c>
      <c r="K1197" s="73">
        <v>30</v>
      </c>
      <c r="L1197" s="73">
        <v>7050</v>
      </c>
      <c r="M1197" s="180">
        <f t="shared" si="73"/>
        <v>1</v>
      </c>
      <c r="O1197" s="73">
        <v>30</v>
      </c>
      <c r="P1197" s="73">
        <v>7050</v>
      </c>
      <c r="Q1197" s="73">
        <v>0</v>
      </c>
      <c r="R1197" s="73">
        <v>0</v>
      </c>
      <c r="S1197" s="73">
        <f t="shared" si="75"/>
        <v>0</v>
      </c>
      <c r="T1197" s="73">
        <f t="shared" si="75"/>
        <v>0</v>
      </c>
      <c r="U1197" s="167" t="s">
        <v>7481</v>
      </c>
      <c r="W1197" s="21"/>
      <c r="X1197" s="21"/>
      <c r="Y1197" s="21"/>
    </row>
    <row r="1198" spans="1:26" x14ac:dyDescent="0.25">
      <c r="A1198" s="175" t="s">
        <v>2146</v>
      </c>
      <c r="B1198" s="184" t="s">
        <v>252</v>
      </c>
      <c r="C1198" s="185" t="s">
        <v>253</v>
      </c>
      <c r="D1198" s="170">
        <v>530</v>
      </c>
      <c r="E1198" s="171">
        <v>124550</v>
      </c>
      <c r="F1198" s="216">
        <f t="shared" si="71"/>
        <v>235</v>
      </c>
      <c r="G1198" s="224"/>
      <c r="H1198" s="218" t="s">
        <v>7462</v>
      </c>
      <c r="I1198" s="120" t="s">
        <v>7380</v>
      </c>
      <c r="J1198" s="120" t="s">
        <v>7480</v>
      </c>
      <c r="K1198" s="73">
        <v>530</v>
      </c>
      <c r="L1198" s="73">
        <v>124550</v>
      </c>
      <c r="M1198" s="180">
        <f t="shared" si="73"/>
        <v>1</v>
      </c>
      <c r="O1198" s="73">
        <v>530</v>
      </c>
      <c r="P1198" s="73">
        <v>124550</v>
      </c>
      <c r="Q1198" s="73">
        <v>0</v>
      </c>
      <c r="R1198" s="73">
        <v>0</v>
      </c>
      <c r="S1198" s="73">
        <f t="shared" si="75"/>
        <v>0</v>
      </c>
      <c r="T1198" s="73">
        <f t="shared" si="75"/>
        <v>0</v>
      </c>
      <c r="U1198" s="167" t="s">
        <v>7481</v>
      </c>
      <c r="W1198" s="21"/>
      <c r="X1198" s="21"/>
      <c r="Y1198" s="21"/>
    </row>
    <row r="1199" spans="1:26" x14ac:dyDescent="0.25">
      <c r="A1199" s="175" t="s">
        <v>2146</v>
      </c>
      <c r="B1199" s="184" t="s">
        <v>254</v>
      </c>
      <c r="C1199" s="185" t="s">
        <v>255</v>
      </c>
      <c r="D1199" s="170">
        <v>50</v>
      </c>
      <c r="E1199" s="171">
        <v>11750</v>
      </c>
      <c r="F1199" s="216">
        <f t="shared" si="71"/>
        <v>235</v>
      </c>
      <c r="G1199" s="224"/>
      <c r="H1199" s="218" t="s">
        <v>7462</v>
      </c>
      <c r="I1199" s="120" t="s">
        <v>7380</v>
      </c>
      <c r="J1199" s="120" t="s">
        <v>7480</v>
      </c>
      <c r="K1199" s="73">
        <v>50</v>
      </c>
      <c r="L1199" s="73">
        <v>11750</v>
      </c>
      <c r="M1199" s="180">
        <f t="shared" si="73"/>
        <v>1</v>
      </c>
      <c r="O1199" s="73">
        <v>50</v>
      </c>
      <c r="P1199" s="73">
        <v>11750</v>
      </c>
      <c r="Q1199" s="73">
        <v>0</v>
      </c>
      <c r="R1199" s="73">
        <v>0</v>
      </c>
      <c r="S1199" s="73">
        <f t="shared" si="75"/>
        <v>0</v>
      </c>
      <c r="T1199" s="73">
        <f t="shared" si="75"/>
        <v>0</v>
      </c>
      <c r="U1199" s="167" t="s">
        <v>7481</v>
      </c>
      <c r="W1199" s="21"/>
      <c r="X1199" s="21"/>
      <c r="Y1199" s="21"/>
    </row>
    <row r="1200" spans="1:26" x14ac:dyDescent="0.25">
      <c r="A1200" s="175" t="s">
        <v>2146</v>
      </c>
      <c r="B1200" s="184" t="s">
        <v>404</v>
      </c>
      <c r="C1200" s="185" t="s">
        <v>405</v>
      </c>
      <c r="D1200" s="170">
        <v>75</v>
      </c>
      <c r="E1200" s="171">
        <v>17625</v>
      </c>
      <c r="F1200" s="216">
        <f t="shared" si="71"/>
        <v>235</v>
      </c>
      <c r="G1200" s="224"/>
      <c r="H1200" s="218" t="s">
        <v>7462</v>
      </c>
      <c r="I1200" s="120" t="s">
        <v>7380</v>
      </c>
      <c r="J1200" s="120" t="s">
        <v>7480</v>
      </c>
      <c r="K1200" s="73">
        <v>75</v>
      </c>
      <c r="L1200" s="73">
        <v>17625</v>
      </c>
      <c r="M1200" s="180">
        <f t="shared" si="73"/>
        <v>1</v>
      </c>
      <c r="O1200" s="73">
        <v>75</v>
      </c>
      <c r="P1200" s="73">
        <v>17625</v>
      </c>
      <c r="Q1200" s="73">
        <v>0</v>
      </c>
      <c r="R1200" s="73">
        <v>0</v>
      </c>
      <c r="S1200" s="73">
        <f t="shared" si="75"/>
        <v>0</v>
      </c>
      <c r="T1200" s="73">
        <f t="shared" si="75"/>
        <v>0</v>
      </c>
      <c r="U1200" s="167" t="s">
        <v>7481</v>
      </c>
      <c r="W1200" s="21"/>
      <c r="X1200" s="21"/>
      <c r="Y1200" s="21"/>
    </row>
    <row r="1201" spans="1:26" x14ac:dyDescent="0.25">
      <c r="A1201" s="175" t="s">
        <v>2146</v>
      </c>
      <c r="B1201" s="184" t="s">
        <v>8511</v>
      </c>
      <c r="C1201" s="185" t="s">
        <v>8512</v>
      </c>
      <c r="D1201" s="194">
        <v>71</v>
      </c>
      <c r="E1201" s="171">
        <v>16614</v>
      </c>
      <c r="F1201" s="216">
        <f t="shared" si="71"/>
        <v>234</v>
      </c>
      <c r="G1201" s="224"/>
      <c r="H1201" s="218" t="s">
        <v>7462</v>
      </c>
      <c r="I1201" s="120" t="s">
        <v>7379</v>
      </c>
      <c r="J1201" s="195"/>
      <c r="K1201" s="196"/>
      <c r="L1201" s="196"/>
      <c r="M1201" s="180">
        <f t="shared" si="73"/>
        <v>0</v>
      </c>
      <c r="O1201" s="73">
        <v>71</v>
      </c>
      <c r="P1201" s="73">
        <v>16614</v>
      </c>
      <c r="Q1201" s="73">
        <v>71</v>
      </c>
      <c r="R1201" s="73">
        <v>16614</v>
      </c>
      <c r="S1201" s="73">
        <f t="shared" si="75"/>
        <v>0</v>
      </c>
      <c r="T1201" s="73">
        <f t="shared" si="75"/>
        <v>0</v>
      </c>
      <c r="U1201" s="167" t="s">
        <v>7467</v>
      </c>
      <c r="W1201" s="21"/>
      <c r="X1201" s="21"/>
      <c r="Y1201" s="21"/>
      <c r="Z1201" s="21"/>
    </row>
    <row r="1202" spans="1:26" x14ac:dyDescent="0.25">
      <c r="A1202" s="175" t="s">
        <v>2146</v>
      </c>
      <c r="B1202" s="184" t="s">
        <v>8513</v>
      </c>
      <c r="C1202" s="185" t="s">
        <v>8514</v>
      </c>
      <c r="D1202" s="194">
        <v>390</v>
      </c>
      <c r="E1202" s="171">
        <v>90480</v>
      </c>
      <c r="F1202" s="216">
        <f t="shared" si="71"/>
        <v>232</v>
      </c>
      <c r="G1202" s="224"/>
      <c r="H1202" s="218" t="s">
        <v>7538</v>
      </c>
      <c r="I1202" s="120" t="s">
        <v>7379</v>
      </c>
      <c r="J1202" s="195"/>
      <c r="K1202" s="196"/>
      <c r="L1202" s="196"/>
      <c r="M1202" s="180">
        <f t="shared" si="73"/>
        <v>0</v>
      </c>
      <c r="O1202" s="73">
        <v>390</v>
      </c>
      <c r="P1202" s="73">
        <v>90480</v>
      </c>
      <c r="Q1202" s="73">
        <v>390</v>
      </c>
      <c r="R1202" s="73">
        <v>90480</v>
      </c>
      <c r="S1202" s="73">
        <f t="shared" si="75"/>
        <v>0</v>
      </c>
      <c r="T1202" s="73">
        <f t="shared" si="75"/>
        <v>0</v>
      </c>
      <c r="U1202" s="167" t="s">
        <v>7467</v>
      </c>
      <c r="W1202" s="21"/>
      <c r="X1202" s="21"/>
      <c r="Y1202" s="21"/>
      <c r="Z1202" s="21"/>
    </row>
    <row r="1203" spans="1:26" x14ac:dyDescent="0.25">
      <c r="A1203" s="175" t="s">
        <v>2146</v>
      </c>
      <c r="B1203" s="184" t="s">
        <v>8515</v>
      </c>
      <c r="C1203" s="185" t="s">
        <v>8516</v>
      </c>
      <c r="D1203" s="194">
        <v>5468</v>
      </c>
      <c r="E1203" s="171">
        <v>1264025</v>
      </c>
      <c r="F1203" s="216">
        <f t="shared" si="71"/>
        <v>231.16770299926847</v>
      </c>
      <c r="G1203" s="224"/>
      <c r="H1203" s="218" t="s">
        <v>7462</v>
      </c>
      <c r="I1203" s="120" t="s">
        <v>7379</v>
      </c>
      <c r="J1203" s="195"/>
      <c r="K1203" s="196"/>
      <c r="L1203" s="196"/>
      <c r="M1203" s="180">
        <f t="shared" si="73"/>
        <v>0</v>
      </c>
      <c r="O1203" s="73">
        <v>5468</v>
      </c>
      <c r="P1203" s="73">
        <v>1264025</v>
      </c>
      <c r="Q1203" s="73">
        <v>5468</v>
      </c>
      <c r="R1203" s="73">
        <v>1264025</v>
      </c>
      <c r="S1203" s="73">
        <f t="shared" si="75"/>
        <v>0</v>
      </c>
      <c r="T1203" s="73">
        <f t="shared" si="75"/>
        <v>0</v>
      </c>
      <c r="U1203" s="167" t="s">
        <v>7467</v>
      </c>
      <c r="W1203" s="21"/>
      <c r="X1203" s="21"/>
      <c r="Y1203" s="21"/>
      <c r="Z1203" s="21"/>
    </row>
    <row r="1204" spans="1:26" x14ac:dyDescent="0.25">
      <c r="A1204" s="175" t="s">
        <v>2146</v>
      </c>
      <c r="B1204" s="184" t="s">
        <v>8517</v>
      </c>
      <c r="C1204" s="185" t="s">
        <v>8518</v>
      </c>
      <c r="D1204" s="194">
        <v>160</v>
      </c>
      <c r="E1204" s="171">
        <v>36800</v>
      </c>
      <c r="F1204" s="216">
        <f t="shared" si="71"/>
        <v>230</v>
      </c>
      <c r="G1204" s="224"/>
      <c r="H1204" s="218" t="s">
        <v>7462</v>
      </c>
      <c r="I1204" s="120" t="s">
        <v>7379</v>
      </c>
      <c r="J1204" s="195"/>
      <c r="K1204" s="196"/>
      <c r="L1204" s="196"/>
      <c r="M1204" s="180">
        <f t="shared" si="73"/>
        <v>0</v>
      </c>
      <c r="O1204" s="73">
        <v>160</v>
      </c>
      <c r="P1204" s="73">
        <v>36800</v>
      </c>
      <c r="Q1204" s="73">
        <v>160</v>
      </c>
      <c r="R1204" s="73">
        <v>36800</v>
      </c>
      <c r="S1204" s="73">
        <f t="shared" si="75"/>
        <v>0</v>
      </c>
      <c r="T1204" s="73">
        <f t="shared" si="75"/>
        <v>0</v>
      </c>
      <c r="U1204" s="167" t="s">
        <v>7467</v>
      </c>
      <c r="W1204" s="21"/>
      <c r="X1204" s="21"/>
      <c r="Y1204" s="21"/>
      <c r="Z1204" s="21"/>
    </row>
    <row r="1205" spans="1:26" x14ac:dyDescent="0.25">
      <c r="A1205" s="175" t="s">
        <v>2146</v>
      </c>
      <c r="B1205" s="184" t="s">
        <v>280</v>
      </c>
      <c r="C1205" s="185" t="s">
        <v>281</v>
      </c>
      <c r="D1205" s="170">
        <v>5950</v>
      </c>
      <c r="E1205" s="171">
        <v>1295218</v>
      </c>
      <c r="F1205" s="216">
        <f t="shared" si="71"/>
        <v>217.6836974789916</v>
      </c>
      <c r="G1205" s="224"/>
      <c r="H1205" s="218" t="s">
        <v>7462</v>
      </c>
      <c r="I1205" s="120" t="s">
        <v>7380</v>
      </c>
      <c r="J1205" s="120" t="s">
        <v>7480</v>
      </c>
      <c r="K1205" s="73">
        <v>5950</v>
      </c>
      <c r="L1205" s="73">
        <v>1295218</v>
      </c>
      <c r="M1205" s="180">
        <f t="shared" si="73"/>
        <v>1</v>
      </c>
      <c r="O1205" s="73">
        <v>5950</v>
      </c>
      <c r="P1205" s="73">
        <v>1295218</v>
      </c>
      <c r="Q1205" s="73">
        <v>0</v>
      </c>
      <c r="R1205" s="73">
        <v>0</v>
      </c>
      <c r="S1205" s="73">
        <f t="shared" si="75"/>
        <v>0</v>
      </c>
      <c r="T1205" s="73">
        <f t="shared" si="75"/>
        <v>0</v>
      </c>
      <c r="U1205" s="167" t="s">
        <v>7481</v>
      </c>
      <c r="W1205" s="21"/>
      <c r="X1205" s="21"/>
      <c r="Y1205" s="21"/>
    </row>
    <row r="1206" spans="1:26" x14ac:dyDescent="0.25">
      <c r="A1206" s="175" t="s">
        <v>2146</v>
      </c>
      <c r="B1206" s="184" t="s">
        <v>964</v>
      </c>
      <c r="C1206" s="185" t="s">
        <v>965</v>
      </c>
      <c r="D1206" s="170">
        <v>300</v>
      </c>
      <c r="E1206" s="171">
        <v>65100</v>
      </c>
      <c r="F1206" s="216">
        <f t="shared" si="71"/>
        <v>217</v>
      </c>
      <c r="G1206" s="224"/>
      <c r="H1206" s="218" t="s">
        <v>7462</v>
      </c>
      <c r="I1206" s="120" t="s">
        <v>7380</v>
      </c>
      <c r="J1206" s="120" t="s">
        <v>7480</v>
      </c>
      <c r="K1206" s="73">
        <v>300</v>
      </c>
      <c r="L1206" s="73">
        <v>65100</v>
      </c>
      <c r="M1206" s="180">
        <f t="shared" si="73"/>
        <v>1</v>
      </c>
      <c r="O1206" s="73">
        <v>300</v>
      </c>
      <c r="P1206" s="73">
        <v>65100</v>
      </c>
      <c r="Q1206" s="73">
        <v>0</v>
      </c>
      <c r="R1206" s="73">
        <v>0</v>
      </c>
      <c r="S1206" s="73">
        <f t="shared" si="75"/>
        <v>0</v>
      </c>
      <c r="T1206" s="73">
        <f t="shared" si="75"/>
        <v>0</v>
      </c>
      <c r="U1206" s="167" t="s">
        <v>7481</v>
      </c>
      <c r="W1206" s="21"/>
      <c r="X1206" s="21"/>
      <c r="Y1206" s="21"/>
    </row>
    <row r="1207" spans="1:26" x14ac:dyDescent="0.25">
      <c r="A1207" s="175" t="s">
        <v>2146</v>
      </c>
      <c r="B1207" s="184" t="s">
        <v>272</v>
      </c>
      <c r="C1207" s="185" t="s">
        <v>273</v>
      </c>
      <c r="D1207" s="170">
        <v>9119</v>
      </c>
      <c r="E1207" s="171">
        <v>1951567</v>
      </c>
      <c r="F1207" s="216">
        <f t="shared" si="71"/>
        <v>214.01107577585262</v>
      </c>
      <c r="G1207" s="224"/>
      <c r="H1207" s="218" t="s">
        <v>7462</v>
      </c>
      <c r="I1207" s="120" t="s">
        <v>7380</v>
      </c>
      <c r="J1207" s="120" t="s">
        <v>7480</v>
      </c>
      <c r="K1207" s="73">
        <f>+D1207</f>
        <v>9119</v>
      </c>
      <c r="L1207" s="73">
        <f>+E1207</f>
        <v>1951567</v>
      </c>
      <c r="M1207" s="180">
        <f t="shared" si="73"/>
        <v>1</v>
      </c>
      <c r="O1207" s="73">
        <v>9119</v>
      </c>
      <c r="P1207" s="73">
        <v>1951567</v>
      </c>
      <c r="Q1207" s="73">
        <v>0</v>
      </c>
      <c r="R1207" s="73">
        <v>0</v>
      </c>
      <c r="S1207" s="73">
        <f t="shared" si="75"/>
        <v>0</v>
      </c>
      <c r="T1207" s="73">
        <f t="shared" si="75"/>
        <v>0</v>
      </c>
      <c r="U1207" s="167" t="s">
        <v>7481</v>
      </c>
      <c r="W1207" s="21"/>
      <c r="X1207" s="21"/>
      <c r="Y1207" s="21"/>
    </row>
    <row r="1208" spans="1:26" x14ac:dyDescent="0.25">
      <c r="A1208" s="175" t="s">
        <v>2146</v>
      </c>
      <c r="B1208" s="184" t="s">
        <v>1258</v>
      </c>
      <c r="C1208" s="185" t="s">
        <v>1259</v>
      </c>
      <c r="D1208" s="194">
        <v>243201</v>
      </c>
      <c r="E1208" s="171">
        <v>50121068</v>
      </c>
      <c r="F1208" s="216">
        <f t="shared" si="71"/>
        <v>206.08907035744096</v>
      </c>
      <c r="G1208" s="224"/>
      <c r="H1208" s="218" t="s">
        <v>7462</v>
      </c>
      <c r="I1208" s="120" t="s">
        <v>7379</v>
      </c>
      <c r="J1208" s="195"/>
      <c r="K1208" s="196"/>
      <c r="L1208" s="196"/>
      <c r="M1208" s="180">
        <f t="shared" si="73"/>
        <v>0</v>
      </c>
      <c r="O1208" s="73">
        <v>243201</v>
      </c>
      <c r="P1208" s="73">
        <v>50121068</v>
      </c>
      <c r="Q1208" s="73">
        <v>36935</v>
      </c>
      <c r="R1208" s="73">
        <v>7611899.8136520907</v>
      </c>
      <c r="S1208" s="73">
        <f t="shared" si="75"/>
        <v>206266</v>
      </c>
      <c r="T1208" s="73">
        <f t="shared" si="75"/>
        <v>42509168.186347909</v>
      </c>
      <c r="U1208" s="167" t="s">
        <v>7467</v>
      </c>
      <c r="W1208" s="21"/>
      <c r="X1208" s="21"/>
      <c r="Y1208" s="21"/>
      <c r="Z1208" s="21">
        <f>+S1208-V1208</f>
        <v>206266</v>
      </c>
    </row>
    <row r="1209" spans="1:26" x14ac:dyDescent="0.25">
      <c r="A1209" s="175" t="s">
        <v>2146</v>
      </c>
      <c r="B1209" s="184" t="s">
        <v>370</v>
      </c>
      <c r="C1209" s="185" t="s">
        <v>371</v>
      </c>
      <c r="D1209" s="170">
        <v>6082</v>
      </c>
      <c r="E1209" s="171">
        <v>1252176</v>
      </c>
      <c r="F1209" s="216">
        <f t="shared" si="71"/>
        <v>205.8822755672476</v>
      </c>
      <c r="G1209" s="224"/>
      <c r="H1209" s="218" t="s">
        <v>7462</v>
      </c>
      <c r="I1209" s="120" t="s">
        <v>7380</v>
      </c>
      <c r="J1209" s="120" t="s">
        <v>7480</v>
      </c>
      <c r="K1209" s="73">
        <v>6082</v>
      </c>
      <c r="L1209" s="73">
        <v>1252176</v>
      </c>
      <c r="M1209" s="180">
        <f t="shared" si="73"/>
        <v>1</v>
      </c>
      <c r="O1209" s="73">
        <v>6082</v>
      </c>
      <c r="P1209" s="73">
        <v>1252176</v>
      </c>
      <c r="Q1209" s="73">
        <v>0</v>
      </c>
      <c r="R1209" s="73">
        <v>0</v>
      </c>
      <c r="S1209" s="73">
        <f t="shared" si="75"/>
        <v>0</v>
      </c>
      <c r="T1209" s="73">
        <f t="shared" si="75"/>
        <v>0</v>
      </c>
      <c r="U1209" s="167" t="s">
        <v>7481</v>
      </c>
      <c r="W1209" s="21"/>
      <c r="X1209" s="21"/>
      <c r="Y1209" s="21"/>
    </row>
    <row r="1210" spans="1:26" x14ac:dyDescent="0.25">
      <c r="A1210" s="175" t="s">
        <v>2146</v>
      </c>
      <c r="B1210" s="184" t="s">
        <v>8519</v>
      </c>
      <c r="C1210" s="204" t="s">
        <v>8520</v>
      </c>
      <c r="D1210" s="170">
        <v>27306</v>
      </c>
      <c r="E1210" s="171">
        <v>5599380</v>
      </c>
      <c r="F1210" s="216">
        <f t="shared" si="71"/>
        <v>205.06042627993847</v>
      </c>
      <c r="G1210" s="224"/>
      <c r="H1210" s="218" t="s">
        <v>7462</v>
      </c>
      <c r="I1210" s="120" t="s">
        <v>7379</v>
      </c>
      <c r="J1210" s="120"/>
      <c r="K1210" s="73">
        <v>0</v>
      </c>
      <c r="L1210" s="73">
        <v>0</v>
      </c>
      <c r="M1210" s="180">
        <f t="shared" si="73"/>
        <v>0</v>
      </c>
      <c r="O1210" s="73">
        <v>27306</v>
      </c>
      <c r="P1210" s="73">
        <v>5599380</v>
      </c>
      <c r="Q1210" s="73">
        <v>27306</v>
      </c>
      <c r="R1210" s="73">
        <v>5599380</v>
      </c>
      <c r="S1210" s="73">
        <f t="shared" si="75"/>
        <v>0</v>
      </c>
      <c r="T1210" s="73">
        <f t="shared" si="75"/>
        <v>0</v>
      </c>
      <c r="U1210" s="167" t="s">
        <v>7467</v>
      </c>
      <c r="W1210" s="21"/>
      <c r="X1210" s="21"/>
      <c r="Y1210" s="21"/>
      <c r="Z1210" s="21"/>
    </row>
    <row r="1211" spans="1:26" x14ac:dyDescent="0.25">
      <c r="A1211" s="175" t="s">
        <v>2146</v>
      </c>
      <c r="B1211" s="184" t="s">
        <v>488</v>
      </c>
      <c r="C1211" s="185" t="s">
        <v>489</v>
      </c>
      <c r="D1211" s="170">
        <v>12428</v>
      </c>
      <c r="E1211" s="171">
        <v>2540474.6832592594</v>
      </c>
      <c r="F1211" s="216">
        <f t="shared" si="71"/>
        <v>204.41540740740743</v>
      </c>
      <c r="G1211" s="224"/>
      <c r="H1211" s="218" t="s">
        <v>7462</v>
      </c>
      <c r="I1211" s="120" t="s">
        <v>7379</v>
      </c>
      <c r="J1211" s="120"/>
      <c r="K1211" s="73">
        <v>0</v>
      </c>
      <c r="L1211" s="73">
        <v>0</v>
      </c>
      <c r="M1211" s="180">
        <f t="shared" si="73"/>
        <v>0</v>
      </c>
      <c r="O1211" s="73">
        <v>12428</v>
      </c>
      <c r="P1211" s="73">
        <v>2540474.6832592594</v>
      </c>
      <c r="Q1211" s="73">
        <v>12428</v>
      </c>
      <c r="R1211" s="73">
        <v>2540474.6832592594</v>
      </c>
      <c r="S1211" s="73">
        <f t="shared" si="75"/>
        <v>0</v>
      </c>
      <c r="T1211" s="73">
        <f t="shared" si="75"/>
        <v>0</v>
      </c>
      <c r="U1211" s="167" t="s">
        <v>7467</v>
      </c>
      <c r="W1211" s="21"/>
      <c r="X1211" s="21"/>
      <c r="Y1211" s="21"/>
      <c r="Z1211" s="21">
        <f>+S1211-V1211</f>
        <v>0</v>
      </c>
    </row>
    <row r="1212" spans="1:26" x14ac:dyDescent="0.25">
      <c r="A1212" s="175" t="s">
        <v>2146</v>
      </c>
      <c r="B1212" s="184" t="s">
        <v>154</v>
      </c>
      <c r="C1212" s="185" t="s">
        <v>155</v>
      </c>
      <c r="D1212" s="185">
        <v>67870</v>
      </c>
      <c r="E1212" s="171">
        <v>13574000</v>
      </c>
      <c r="F1212" s="216">
        <f t="shared" si="71"/>
        <v>200</v>
      </c>
      <c r="G1212" s="224"/>
      <c r="H1212" s="218" t="s">
        <v>7462</v>
      </c>
      <c r="I1212" s="179" t="s">
        <v>7381</v>
      </c>
      <c r="J1212" s="120" t="s">
        <v>7480</v>
      </c>
      <c r="K1212" s="178">
        <f>D1212</f>
        <v>67870</v>
      </c>
      <c r="L1212" s="178">
        <f>E1212</f>
        <v>13574000</v>
      </c>
      <c r="M1212" s="197">
        <f t="shared" si="73"/>
        <v>1</v>
      </c>
      <c r="O1212" s="73">
        <v>67870</v>
      </c>
      <c r="P1212" s="73">
        <v>13574000</v>
      </c>
      <c r="Q1212" s="73">
        <v>0</v>
      </c>
      <c r="R1212" s="73">
        <v>0</v>
      </c>
      <c r="S1212" s="73">
        <f t="shared" si="75"/>
        <v>0</v>
      </c>
      <c r="T1212" s="73">
        <f t="shared" si="75"/>
        <v>0</v>
      </c>
      <c r="U1212" s="167" t="s">
        <v>7481</v>
      </c>
      <c r="W1212" s="21"/>
      <c r="X1212" s="21"/>
      <c r="Y1212" s="21"/>
    </row>
    <row r="1213" spans="1:26" x14ac:dyDescent="0.25">
      <c r="A1213" s="175" t="s">
        <v>2146</v>
      </c>
      <c r="B1213" s="184" t="s">
        <v>710</v>
      </c>
      <c r="C1213" s="185" t="s">
        <v>711</v>
      </c>
      <c r="D1213" s="170">
        <v>73972</v>
      </c>
      <c r="E1213" s="171">
        <v>14794400</v>
      </c>
      <c r="F1213" s="216">
        <f t="shared" si="71"/>
        <v>200</v>
      </c>
      <c r="G1213" s="224"/>
      <c r="H1213" s="218" t="s">
        <v>7462</v>
      </c>
      <c r="I1213" s="120" t="s">
        <v>7379</v>
      </c>
      <c r="J1213" s="120"/>
      <c r="K1213" s="73">
        <v>0</v>
      </c>
      <c r="L1213" s="73">
        <v>0</v>
      </c>
      <c r="M1213" s="180">
        <f t="shared" si="73"/>
        <v>0</v>
      </c>
      <c r="O1213" s="73">
        <v>73972</v>
      </c>
      <c r="P1213" s="73">
        <v>14794400</v>
      </c>
      <c r="Q1213" s="73">
        <v>68307</v>
      </c>
      <c r="R1213" s="73">
        <v>13661400</v>
      </c>
      <c r="S1213" s="73">
        <f t="shared" si="75"/>
        <v>5665</v>
      </c>
      <c r="T1213" s="73">
        <f t="shared" si="75"/>
        <v>1133000</v>
      </c>
      <c r="U1213" s="167" t="s">
        <v>7467</v>
      </c>
      <c r="W1213" s="21"/>
      <c r="X1213" s="21"/>
      <c r="Y1213" s="21"/>
      <c r="Z1213" s="21">
        <f>+S1213-V1213</f>
        <v>5665</v>
      </c>
    </row>
    <row r="1214" spans="1:26" x14ac:dyDescent="0.25">
      <c r="A1214" s="175" t="s">
        <v>2146</v>
      </c>
      <c r="B1214" s="184" t="s">
        <v>712</v>
      </c>
      <c r="C1214" s="185" t="s">
        <v>713</v>
      </c>
      <c r="D1214" s="170">
        <v>6454</v>
      </c>
      <c r="E1214" s="171">
        <v>1290800</v>
      </c>
      <c r="F1214" s="216">
        <f t="shared" si="71"/>
        <v>200</v>
      </c>
      <c r="G1214" s="224"/>
      <c r="H1214" s="218" t="s">
        <v>7462</v>
      </c>
      <c r="I1214" s="120" t="s">
        <v>7380</v>
      </c>
      <c r="J1214" s="120"/>
      <c r="K1214" s="73">
        <v>6454</v>
      </c>
      <c r="L1214" s="73">
        <v>1290800</v>
      </c>
      <c r="M1214" s="180">
        <f t="shared" si="73"/>
        <v>1</v>
      </c>
      <c r="O1214" s="73">
        <v>6454</v>
      </c>
      <c r="P1214" s="73">
        <v>1290800</v>
      </c>
      <c r="Q1214" s="73">
        <v>0</v>
      </c>
      <c r="R1214" s="73">
        <v>0</v>
      </c>
      <c r="S1214" s="73">
        <f t="shared" ref="S1214:T1245" si="76">O1214-K1214-Q1214</f>
        <v>0</v>
      </c>
      <c r="T1214" s="73">
        <f t="shared" si="76"/>
        <v>0</v>
      </c>
      <c r="U1214" s="167" t="s">
        <v>7481</v>
      </c>
      <c r="W1214" s="21"/>
      <c r="X1214" s="21"/>
      <c r="Y1214" s="21"/>
    </row>
    <row r="1215" spans="1:26" x14ac:dyDescent="0.25">
      <c r="A1215" s="175" t="s">
        <v>2146</v>
      </c>
      <c r="B1215" s="184" t="s">
        <v>8521</v>
      </c>
      <c r="C1215" s="185" t="s">
        <v>8522</v>
      </c>
      <c r="D1215" s="194">
        <v>4000</v>
      </c>
      <c r="E1215" s="171">
        <v>781468</v>
      </c>
      <c r="F1215" s="216">
        <f t="shared" si="71"/>
        <v>195.36699999999999</v>
      </c>
      <c r="G1215" s="224"/>
      <c r="H1215" s="218" t="s">
        <v>7462</v>
      </c>
      <c r="I1215" s="120" t="s">
        <v>7379</v>
      </c>
      <c r="J1215" s="195"/>
      <c r="K1215" s="196"/>
      <c r="L1215" s="196"/>
      <c r="M1215" s="180">
        <f t="shared" si="73"/>
        <v>0</v>
      </c>
      <c r="O1215" s="73">
        <v>4000</v>
      </c>
      <c r="P1215" s="73">
        <v>781468</v>
      </c>
      <c r="Q1215" s="73">
        <v>4000</v>
      </c>
      <c r="R1215" s="73">
        <v>781468</v>
      </c>
      <c r="S1215" s="73">
        <f t="shared" si="76"/>
        <v>0</v>
      </c>
      <c r="T1215" s="73">
        <f t="shared" si="76"/>
        <v>0</v>
      </c>
      <c r="U1215" s="167" t="s">
        <v>7467</v>
      </c>
      <c r="W1215" s="21"/>
      <c r="X1215" s="21"/>
      <c r="Y1215" s="21"/>
      <c r="Z1215" s="21"/>
    </row>
    <row r="1216" spans="1:26" x14ac:dyDescent="0.25">
      <c r="A1216" s="175" t="s">
        <v>2146</v>
      </c>
      <c r="B1216" s="184" t="s">
        <v>8523</v>
      </c>
      <c r="C1216" s="185" t="s">
        <v>8524</v>
      </c>
      <c r="D1216" s="170">
        <v>32700</v>
      </c>
      <c r="E1216" s="171">
        <v>6261505</v>
      </c>
      <c r="F1216" s="216">
        <f t="shared" si="71"/>
        <v>191.48333333333332</v>
      </c>
      <c r="G1216" s="224"/>
      <c r="H1216" s="218" t="s">
        <v>7462</v>
      </c>
      <c r="I1216" s="120" t="s">
        <v>7379</v>
      </c>
      <c r="J1216" s="120"/>
      <c r="K1216" s="73">
        <v>0</v>
      </c>
      <c r="L1216" s="73">
        <v>0</v>
      </c>
      <c r="M1216" s="180">
        <f t="shared" si="73"/>
        <v>0</v>
      </c>
      <c r="O1216" s="73">
        <v>32700</v>
      </c>
      <c r="P1216" s="73">
        <v>6261505</v>
      </c>
      <c r="Q1216" s="73">
        <v>32700</v>
      </c>
      <c r="R1216" s="73">
        <v>6261505</v>
      </c>
      <c r="S1216" s="73">
        <f t="shared" si="76"/>
        <v>0</v>
      </c>
      <c r="T1216" s="73">
        <f t="shared" si="76"/>
        <v>0</v>
      </c>
      <c r="U1216" s="167" t="s">
        <v>7467</v>
      </c>
      <c r="W1216" s="21"/>
      <c r="X1216" s="21"/>
      <c r="Y1216" s="21"/>
      <c r="Z1216" s="21"/>
    </row>
    <row r="1217" spans="1:26" x14ac:dyDescent="0.25">
      <c r="A1217" s="175" t="s">
        <v>2146</v>
      </c>
      <c r="B1217" s="184" t="s">
        <v>1112</v>
      </c>
      <c r="C1217" s="185" t="s">
        <v>1113</v>
      </c>
      <c r="D1217" s="170">
        <v>3682</v>
      </c>
      <c r="E1217" s="171">
        <v>703262</v>
      </c>
      <c r="F1217" s="216">
        <f t="shared" si="71"/>
        <v>191</v>
      </c>
      <c r="G1217" s="224"/>
      <c r="H1217" s="218" t="s">
        <v>7462</v>
      </c>
      <c r="I1217" s="120" t="s">
        <v>7380</v>
      </c>
      <c r="J1217" s="120" t="s">
        <v>7480</v>
      </c>
      <c r="K1217" s="73">
        <v>3682</v>
      </c>
      <c r="L1217" s="73">
        <v>703262</v>
      </c>
      <c r="M1217" s="180">
        <f t="shared" si="73"/>
        <v>1</v>
      </c>
      <c r="O1217" s="73">
        <v>3682</v>
      </c>
      <c r="P1217" s="73">
        <v>703262</v>
      </c>
      <c r="Q1217" s="73">
        <v>0</v>
      </c>
      <c r="R1217" s="73">
        <v>0</v>
      </c>
      <c r="S1217" s="73">
        <f t="shared" si="76"/>
        <v>0</v>
      </c>
      <c r="T1217" s="73">
        <f t="shared" si="76"/>
        <v>0</v>
      </c>
      <c r="U1217" s="167" t="s">
        <v>7481</v>
      </c>
      <c r="W1217" s="21"/>
      <c r="X1217" s="21"/>
      <c r="Y1217" s="21"/>
    </row>
    <row r="1218" spans="1:26" x14ac:dyDescent="0.25">
      <c r="A1218" s="175" t="s">
        <v>2146</v>
      </c>
      <c r="B1218" s="184" t="s">
        <v>8525</v>
      </c>
      <c r="C1218" s="185" t="s">
        <v>8526</v>
      </c>
      <c r="D1218" s="194">
        <v>221145</v>
      </c>
      <c r="E1218" s="171">
        <v>41575260</v>
      </c>
      <c r="F1218" s="216">
        <f t="shared" si="71"/>
        <v>188</v>
      </c>
      <c r="G1218" s="224"/>
      <c r="H1218" s="218" t="s">
        <v>7462</v>
      </c>
      <c r="I1218" s="120" t="s">
        <v>7379</v>
      </c>
      <c r="J1218" s="195"/>
      <c r="K1218" s="196"/>
      <c r="L1218" s="196"/>
      <c r="M1218" s="180">
        <f t="shared" si="73"/>
        <v>0</v>
      </c>
      <c r="O1218" s="73">
        <v>221145</v>
      </c>
      <c r="P1218" s="73">
        <v>41575260</v>
      </c>
      <c r="Q1218" s="73">
        <v>221145</v>
      </c>
      <c r="R1218" s="73">
        <v>41575260</v>
      </c>
      <c r="S1218" s="73">
        <f t="shared" si="76"/>
        <v>0</v>
      </c>
      <c r="T1218" s="73">
        <f t="shared" si="76"/>
        <v>0</v>
      </c>
      <c r="U1218" s="167" t="s">
        <v>7467</v>
      </c>
      <c r="W1218" s="21"/>
      <c r="X1218" s="21"/>
      <c r="Y1218" s="21"/>
      <c r="Z1218" s="21"/>
    </row>
    <row r="1219" spans="1:26" x14ac:dyDescent="0.25">
      <c r="A1219" s="175" t="s">
        <v>2146</v>
      </c>
      <c r="B1219" s="184" t="s">
        <v>8527</v>
      </c>
      <c r="C1219" s="185" t="s">
        <v>8528</v>
      </c>
      <c r="D1219" s="194">
        <v>9278</v>
      </c>
      <c r="E1219" s="171">
        <v>1731855</v>
      </c>
      <c r="F1219" s="216">
        <f t="shared" si="71"/>
        <v>186.66253502910109</v>
      </c>
      <c r="G1219" s="224"/>
      <c r="H1219" s="218" t="s">
        <v>7462</v>
      </c>
      <c r="I1219" s="120" t="s">
        <v>7379</v>
      </c>
      <c r="J1219" s="195"/>
      <c r="K1219" s="196"/>
      <c r="L1219" s="196"/>
      <c r="M1219" s="180">
        <f t="shared" si="73"/>
        <v>0</v>
      </c>
      <c r="O1219" s="73">
        <v>9278</v>
      </c>
      <c r="P1219" s="73">
        <v>1731855</v>
      </c>
      <c r="Q1219" s="73">
        <v>9278</v>
      </c>
      <c r="R1219" s="73">
        <v>1731855</v>
      </c>
      <c r="S1219" s="73">
        <f t="shared" si="76"/>
        <v>0</v>
      </c>
      <c r="T1219" s="73">
        <f t="shared" si="76"/>
        <v>0</v>
      </c>
      <c r="U1219" s="167" t="s">
        <v>7467</v>
      </c>
      <c r="W1219" s="21"/>
      <c r="X1219" s="21"/>
      <c r="Y1219" s="21"/>
    </row>
    <row r="1220" spans="1:26" x14ac:dyDescent="0.25">
      <c r="A1220" s="175" t="s">
        <v>2146</v>
      </c>
      <c r="B1220" s="184" t="s">
        <v>1570</v>
      </c>
      <c r="C1220" s="185" t="s">
        <v>1571</v>
      </c>
      <c r="D1220" s="170">
        <v>1240</v>
      </c>
      <c r="E1220" s="171">
        <v>226520</v>
      </c>
      <c r="F1220" s="216">
        <f t="shared" ref="F1220:F1283" si="77">+E1220/D1220</f>
        <v>182.67741935483872</v>
      </c>
      <c r="G1220" s="224"/>
      <c r="H1220" s="218" t="s">
        <v>7462</v>
      </c>
      <c r="I1220" s="179" t="s">
        <v>7381</v>
      </c>
      <c r="J1220" s="120" t="s">
        <v>7480</v>
      </c>
      <c r="K1220" s="73">
        <v>1240</v>
      </c>
      <c r="L1220" s="73">
        <v>226520</v>
      </c>
      <c r="M1220" s="180">
        <f t="shared" si="73"/>
        <v>1</v>
      </c>
      <c r="O1220" s="73">
        <v>1240</v>
      </c>
      <c r="P1220" s="73">
        <v>226520</v>
      </c>
      <c r="Q1220" s="73">
        <v>0</v>
      </c>
      <c r="R1220" s="73">
        <v>0</v>
      </c>
      <c r="S1220" s="73">
        <f t="shared" si="76"/>
        <v>0</v>
      </c>
      <c r="T1220" s="73">
        <f t="shared" si="76"/>
        <v>0</v>
      </c>
      <c r="U1220" s="167" t="s">
        <v>7481</v>
      </c>
      <c r="W1220" s="21"/>
      <c r="X1220" s="21"/>
      <c r="Y1220" s="21"/>
    </row>
    <row r="1221" spans="1:26" x14ac:dyDescent="0.25">
      <c r="A1221" s="175" t="s">
        <v>2146</v>
      </c>
      <c r="B1221" s="184" t="s">
        <v>8529</v>
      </c>
      <c r="C1221" s="185" t="s">
        <v>8530</v>
      </c>
      <c r="D1221" s="170">
        <v>89437</v>
      </c>
      <c r="E1221" s="171">
        <v>16296299</v>
      </c>
      <c r="F1221" s="216">
        <f t="shared" si="77"/>
        <v>182.20981249371064</v>
      </c>
      <c r="G1221" s="224"/>
      <c r="H1221" s="218" t="s">
        <v>7462</v>
      </c>
      <c r="I1221" s="120" t="s">
        <v>7379</v>
      </c>
      <c r="J1221" s="120"/>
      <c r="K1221" s="73">
        <v>0</v>
      </c>
      <c r="L1221" s="73">
        <v>0</v>
      </c>
      <c r="M1221" s="180">
        <f t="shared" si="73"/>
        <v>0</v>
      </c>
      <c r="O1221" s="73">
        <v>89437</v>
      </c>
      <c r="P1221" s="73">
        <v>16296298.999999998</v>
      </c>
      <c r="Q1221" s="73">
        <v>89437</v>
      </c>
      <c r="R1221" s="73">
        <v>16296298.999999998</v>
      </c>
      <c r="S1221" s="73">
        <f t="shared" si="76"/>
        <v>0</v>
      </c>
      <c r="T1221" s="73">
        <f t="shared" si="76"/>
        <v>0</v>
      </c>
      <c r="U1221" s="167" t="s">
        <v>7467</v>
      </c>
      <c r="W1221" s="21"/>
      <c r="X1221" s="21"/>
      <c r="Y1221" s="21"/>
      <c r="Z1221" s="21"/>
    </row>
    <row r="1222" spans="1:26" x14ac:dyDescent="0.25">
      <c r="A1222" s="175" t="s">
        <v>2146</v>
      </c>
      <c r="B1222" s="184" t="s">
        <v>490</v>
      </c>
      <c r="C1222" s="185" t="s">
        <v>491</v>
      </c>
      <c r="D1222" s="170">
        <v>3300</v>
      </c>
      <c r="E1222" s="171">
        <v>594000</v>
      </c>
      <c r="F1222" s="216">
        <f t="shared" si="77"/>
        <v>180</v>
      </c>
      <c r="G1222" s="224"/>
      <c r="H1222" s="218" t="s">
        <v>7462</v>
      </c>
      <c r="I1222" s="179" t="s">
        <v>7381</v>
      </c>
      <c r="J1222" s="120" t="s">
        <v>7480</v>
      </c>
      <c r="K1222" s="73">
        <v>3300</v>
      </c>
      <c r="L1222" s="73">
        <v>594000</v>
      </c>
      <c r="M1222" s="180">
        <f t="shared" si="73"/>
        <v>1</v>
      </c>
      <c r="O1222" s="73">
        <v>3300</v>
      </c>
      <c r="P1222" s="73">
        <v>594000</v>
      </c>
      <c r="Q1222" s="73">
        <v>0</v>
      </c>
      <c r="R1222" s="73">
        <v>0</v>
      </c>
      <c r="S1222" s="73">
        <f t="shared" si="76"/>
        <v>0</v>
      </c>
      <c r="T1222" s="73">
        <f t="shared" si="76"/>
        <v>0</v>
      </c>
      <c r="U1222" s="167" t="s">
        <v>7481</v>
      </c>
      <c r="W1222" s="21"/>
      <c r="X1222" s="21"/>
      <c r="Y1222" s="21"/>
    </row>
    <row r="1223" spans="1:26" x14ac:dyDescent="0.25">
      <c r="A1223" s="175" t="s">
        <v>2146</v>
      </c>
      <c r="B1223" s="184" t="s">
        <v>70</v>
      </c>
      <c r="C1223" s="185" t="s">
        <v>71</v>
      </c>
      <c r="D1223" s="170">
        <v>900</v>
      </c>
      <c r="E1223" s="171">
        <v>150442</v>
      </c>
      <c r="F1223" s="216">
        <f t="shared" si="77"/>
        <v>167.15777777777777</v>
      </c>
      <c r="G1223" s="224"/>
      <c r="H1223" s="218" t="s">
        <v>7462</v>
      </c>
      <c r="I1223" s="120" t="s">
        <v>7380</v>
      </c>
      <c r="J1223" s="120" t="s">
        <v>7480</v>
      </c>
      <c r="K1223" s="73">
        <v>900</v>
      </c>
      <c r="L1223" s="73">
        <v>150442</v>
      </c>
      <c r="M1223" s="180">
        <f t="shared" si="73"/>
        <v>1</v>
      </c>
      <c r="O1223" s="73">
        <v>900</v>
      </c>
      <c r="P1223" s="73">
        <v>150442</v>
      </c>
      <c r="Q1223" s="73">
        <v>0</v>
      </c>
      <c r="R1223" s="73">
        <v>0</v>
      </c>
      <c r="S1223" s="73">
        <f t="shared" si="76"/>
        <v>0</v>
      </c>
      <c r="T1223" s="73">
        <f t="shared" si="76"/>
        <v>0</v>
      </c>
      <c r="U1223" s="167" t="s">
        <v>7481</v>
      </c>
      <c r="W1223" s="21"/>
      <c r="X1223" s="21"/>
      <c r="Y1223" s="21"/>
    </row>
    <row r="1224" spans="1:26" x14ac:dyDescent="0.25">
      <c r="A1224" s="175" t="s">
        <v>2146</v>
      </c>
      <c r="B1224" s="184" t="s">
        <v>374</v>
      </c>
      <c r="C1224" s="185" t="s">
        <v>375</v>
      </c>
      <c r="D1224" s="170">
        <v>5787</v>
      </c>
      <c r="E1224" s="171">
        <v>949923</v>
      </c>
      <c r="F1224" s="216">
        <f t="shared" si="77"/>
        <v>164.14774494556764</v>
      </c>
      <c r="G1224" s="224"/>
      <c r="H1224" s="218" t="s">
        <v>7462</v>
      </c>
      <c r="I1224" s="120" t="s">
        <v>7380</v>
      </c>
      <c r="J1224" s="120" t="s">
        <v>7480</v>
      </c>
      <c r="K1224" s="73">
        <v>5787</v>
      </c>
      <c r="L1224" s="73">
        <v>949923</v>
      </c>
      <c r="M1224" s="180">
        <f t="shared" ref="M1224:M1287" si="78">+L1224/E1224</f>
        <v>1</v>
      </c>
      <c r="O1224" s="73">
        <v>5787</v>
      </c>
      <c r="P1224" s="73">
        <v>949923</v>
      </c>
      <c r="Q1224" s="73">
        <v>0</v>
      </c>
      <c r="R1224" s="73">
        <v>0</v>
      </c>
      <c r="S1224" s="73">
        <f t="shared" si="76"/>
        <v>0</v>
      </c>
      <c r="T1224" s="73">
        <f t="shared" si="76"/>
        <v>0</v>
      </c>
      <c r="U1224" s="167" t="s">
        <v>7481</v>
      </c>
      <c r="W1224" s="21"/>
      <c r="X1224" s="21"/>
      <c r="Y1224" s="21"/>
    </row>
    <row r="1225" spans="1:26" x14ac:dyDescent="0.25">
      <c r="A1225" s="175" t="s">
        <v>2146</v>
      </c>
      <c r="B1225" s="184" t="s">
        <v>8531</v>
      </c>
      <c r="C1225" s="185" t="s">
        <v>8532</v>
      </c>
      <c r="D1225" s="194">
        <v>3597</v>
      </c>
      <c r="E1225" s="171">
        <v>586311</v>
      </c>
      <c r="F1225" s="216">
        <f t="shared" si="77"/>
        <v>163</v>
      </c>
      <c r="G1225" s="224"/>
      <c r="H1225" s="218" t="s">
        <v>7462</v>
      </c>
      <c r="I1225" s="120" t="s">
        <v>7379</v>
      </c>
      <c r="J1225" s="195"/>
      <c r="K1225" s="196"/>
      <c r="L1225" s="196"/>
      <c r="M1225" s="180">
        <f t="shared" si="78"/>
        <v>0</v>
      </c>
      <c r="O1225" s="73">
        <v>3597</v>
      </c>
      <c r="P1225" s="73">
        <v>586311</v>
      </c>
      <c r="Q1225" s="73">
        <v>3597</v>
      </c>
      <c r="R1225" s="73">
        <v>586311</v>
      </c>
      <c r="S1225" s="73">
        <f t="shared" si="76"/>
        <v>0</v>
      </c>
      <c r="T1225" s="73">
        <f t="shared" si="76"/>
        <v>0</v>
      </c>
      <c r="U1225" s="167" t="s">
        <v>7467</v>
      </c>
      <c r="W1225" s="21"/>
      <c r="X1225" s="21"/>
      <c r="Y1225" s="21"/>
      <c r="Z1225" s="21"/>
    </row>
    <row r="1226" spans="1:26" x14ac:dyDescent="0.25">
      <c r="A1226" s="175" t="s">
        <v>2146</v>
      </c>
      <c r="B1226" s="184" t="s">
        <v>1124</v>
      </c>
      <c r="C1226" s="185" t="s">
        <v>1125</v>
      </c>
      <c r="D1226" s="170">
        <v>2466</v>
      </c>
      <c r="E1226" s="171">
        <v>394560</v>
      </c>
      <c r="F1226" s="216">
        <f t="shared" si="77"/>
        <v>160</v>
      </c>
      <c r="G1226" s="224"/>
      <c r="H1226" s="218" t="s">
        <v>7462</v>
      </c>
      <c r="I1226" s="179" t="s">
        <v>7381</v>
      </c>
      <c r="J1226" s="120" t="s">
        <v>7480</v>
      </c>
      <c r="K1226" s="73">
        <v>2466</v>
      </c>
      <c r="L1226" s="73">
        <v>394560</v>
      </c>
      <c r="M1226" s="180">
        <f t="shared" si="78"/>
        <v>1</v>
      </c>
      <c r="O1226" s="73">
        <v>2466</v>
      </c>
      <c r="P1226" s="73">
        <v>394560</v>
      </c>
      <c r="Q1226" s="73">
        <v>0</v>
      </c>
      <c r="R1226" s="73">
        <v>0</v>
      </c>
      <c r="S1226" s="73">
        <f t="shared" si="76"/>
        <v>0</v>
      </c>
      <c r="T1226" s="73">
        <f t="shared" si="76"/>
        <v>0</v>
      </c>
      <c r="U1226" s="167" t="s">
        <v>7481</v>
      </c>
      <c r="W1226" s="21"/>
      <c r="X1226" s="21"/>
      <c r="Y1226" s="21"/>
    </row>
    <row r="1227" spans="1:26" x14ac:dyDescent="0.25">
      <c r="A1227" s="175" t="s">
        <v>2146</v>
      </c>
      <c r="B1227" s="184" t="s">
        <v>358</v>
      </c>
      <c r="C1227" s="185" t="s">
        <v>359</v>
      </c>
      <c r="D1227" s="170">
        <v>547</v>
      </c>
      <c r="E1227" s="171">
        <v>84717</v>
      </c>
      <c r="F1227" s="216">
        <f t="shared" si="77"/>
        <v>154.87568555758685</v>
      </c>
      <c r="G1227" s="224"/>
      <c r="H1227" s="218" t="s">
        <v>7462</v>
      </c>
      <c r="I1227" s="120" t="s">
        <v>7380</v>
      </c>
      <c r="J1227" s="120" t="s">
        <v>7480</v>
      </c>
      <c r="K1227" s="73">
        <v>547</v>
      </c>
      <c r="L1227" s="73">
        <v>84717</v>
      </c>
      <c r="M1227" s="180">
        <f t="shared" si="78"/>
        <v>1</v>
      </c>
      <c r="O1227" s="73">
        <v>547</v>
      </c>
      <c r="P1227" s="73">
        <v>84717</v>
      </c>
      <c r="Q1227" s="73">
        <v>0</v>
      </c>
      <c r="R1227" s="73">
        <v>0</v>
      </c>
      <c r="S1227" s="73">
        <f t="shared" si="76"/>
        <v>0</v>
      </c>
      <c r="T1227" s="73">
        <f t="shared" si="76"/>
        <v>0</v>
      </c>
      <c r="U1227" s="167" t="s">
        <v>7481</v>
      </c>
      <c r="W1227" s="21"/>
      <c r="X1227" s="21"/>
      <c r="Y1227" s="21"/>
    </row>
    <row r="1228" spans="1:26" x14ac:dyDescent="0.25">
      <c r="A1228" s="175" t="s">
        <v>2146</v>
      </c>
      <c r="B1228" s="184" t="s">
        <v>366</v>
      </c>
      <c r="C1228" s="185" t="s">
        <v>367</v>
      </c>
      <c r="D1228" s="170">
        <v>5607</v>
      </c>
      <c r="E1228" s="171">
        <v>868384</v>
      </c>
      <c r="F1228" s="216">
        <f t="shared" si="77"/>
        <v>154.87497770643839</v>
      </c>
      <c r="G1228" s="224"/>
      <c r="H1228" s="218" t="s">
        <v>7462</v>
      </c>
      <c r="I1228" s="120" t="s">
        <v>7380</v>
      </c>
      <c r="J1228" s="120" t="s">
        <v>7480</v>
      </c>
      <c r="K1228" s="73">
        <v>5607</v>
      </c>
      <c r="L1228" s="73">
        <v>868384</v>
      </c>
      <c r="M1228" s="180">
        <f t="shared" si="78"/>
        <v>1</v>
      </c>
      <c r="O1228" s="73">
        <v>5607</v>
      </c>
      <c r="P1228" s="73">
        <v>868384</v>
      </c>
      <c r="Q1228" s="73">
        <v>0</v>
      </c>
      <c r="R1228" s="73">
        <v>0</v>
      </c>
      <c r="S1228" s="73">
        <f t="shared" si="76"/>
        <v>0</v>
      </c>
      <c r="T1228" s="73">
        <f t="shared" si="76"/>
        <v>0</v>
      </c>
      <c r="U1228" s="167" t="s">
        <v>7481</v>
      </c>
      <c r="W1228" s="21"/>
      <c r="X1228" s="21"/>
      <c r="Y1228" s="21"/>
    </row>
    <row r="1229" spans="1:26" x14ac:dyDescent="0.25">
      <c r="A1229" s="175" t="s">
        <v>2146</v>
      </c>
      <c r="B1229" s="184" t="s">
        <v>368</v>
      </c>
      <c r="C1229" s="185" t="s">
        <v>369</v>
      </c>
      <c r="D1229" s="170">
        <v>5622</v>
      </c>
      <c r="E1229" s="171">
        <v>870707</v>
      </c>
      <c r="F1229" s="216">
        <f t="shared" si="77"/>
        <v>154.87495553183919</v>
      </c>
      <c r="G1229" s="224"/>
      <c r="H1229" s="218" t="s">
        <v>7462</v>
      </c>
      <c r="I1229" s="120" t="s">
        <v>7380</v>
      </c>
      <c r="J1229" s="120" t="s">
        <v>7480</v>
      </c>
      <c r="K1229" s="73">
        <v>5622</v>
      </c>
      <c r="L1229" s="73">
        <v>870707</v>
      </c>
      <c r="M1229" s="180">
        <f t="shared" si="78"/>
        <v>1</v>
      </c>
      <c r="O1229" s="73">
        <v>5622</v>
      </c>
      <c r="P1229" s="73">
        <v>870707</v>
      </c>
      <c r="Q1229" s="73">
        <v>0</v>
      </c>
      <c r="R1229" s="73">
        <v>0</v>
      </c>
      <c r="S1229" s="73">
        <f t="shared" si="76"/>
        <v>0</v>
      </c>
      <c r="T1229" s="73">
        <f t="shared" si="76"/>
        <v>0</v>
      </c>
      <c r="U1229" s="167" t="s">
        <v>7481</v>
      </c>
      <c r="W1229" s="21"/>
      <c r="X1229" s="21"/>
      <c r="Y1229" s="21"/>
    </row>
    <row r="1230" spans="1:26" x14ac:dyDescent="0.25">
      <c r="A1230" s="175" t="s">
        <v>2146</v>
      </c>
      <c r="B1230" s="184" t="s">
        <v>360</v>
      </c>
      <c r="C1230" s="185" t="s">
        <v>361</v>
      </c>
      <c r="D1230" s="170">
        <v>4465</v>
      </c>
      <c r="E1230" s="171">
        <v>690186</v>
      </c>
      <c r="F1230" s="216">
        <f t="shared" si="77"/>
        <v>154.57693169092946</v>
      </c>
      <c r="G1230" s="224"/>
      <c r="H1230" s="218" t="s">
        <v>7462</v>
      </c>
      <c r="I1230" s="120" t="s">
        <v>7380</v>
      </c>
      <c r="J1230" s="120" t="s">
        <v>7480</v>
      </c>
      <c r="K1230" s="73">
        <v>4465</v>
      </c>
      <c r="L1230" s="73">
        <v>690186</v>
      </c>
      <c r="M1230" s="180">
        <f t="shared" si="78"/>
        <v>1</v>
      </c>
      <c r="O1230" s="73">
        <v>4465</v>
      </c>
      <c r="P1230" s="73">
        <v>690186</v>
      </c>
      <c r="Q1230" s="73">
        <v>0</v>
      </c>
      <c r="R1230" s="73">
        <v>0</v>
      </c>
      <c r="S1230" s="73">
        <f t="shared" si="76"/>
        <v>0</v>
      </c>
      <c r="T1230" s="73">
        <f t="shared" si="76"/>
        <v>0</v>
      </c>
      <c r="U1230" s="167" t="s">
        <v>7481</v>
      </c>
      <c r="W1230" s="21"/>
      <c r="X1230" s="21"/>
      <c r="Y1230" s="21"/>
    </row>
    <row r="1231" spans="1:26" x14ac:dyDescent="0.25">
      <c r="A1231" s="175" t="s">
        <v>2146</v>
      </c>
      <c r="B1231" s="184" t="s">
        <v>362</v>
      </c>
      <c r="C1231" s="185" t="s">
        <v>363</v>
      </c>
      <c r="D1231" s="170">
        <v>5382</v>
      </c>
      <c r="E1231" s="171">
        <v>831933</v>
      </c>
      <c r="F1231" s="216">
        <f t="shared" si="77"/>
        <v>154.57692307692307</v>
      </c>
      <c r="G1231" s="224"/>
      <c r="H1231" s="218" t="s">
        <v>7462</v>
      </c>
      <c r="I1231" s="120" t="s">
        <v>7380</v>
      </c>
      <c r="J1231" s="120" t="s">
        <v>7480</v>
      </c>
      <c r="K1231" s="73">
        <v>5382</v>
      </c>
      <c r="L1231" s="73">
        <v>831933</v>
      </c>
      <c r="M1231" s="180">
        <f t="shared" si="78"/>
        <v>1</v>
      </c>
      <c r="O1231" s="73">
        <v>5382</v>
      </c>
      <c r="P1231" s="73">
        <v>831933</v>
      </c>
      <c r="Q1231" s="73">
        <v>0</v>
      </c>
      <c r="R1231" s="73">
        <v>0</v>
      </c>
      <c r="S1231" s="73">
        <f t="shared" si="76"/>
        <v>0</v>
      </c>
      <c r="T1231" s="73">
        <f t="shared" si="76"/>
        <v>0</v>
      </c>
      <c r="U1231" s="167" t="s">
        <v>7481</v>
      </c>
      <c r="W1231" s="21"/>
      <c r="X1231" s="21"/>
      <c r="Y1231" s="21"/>
    </row>
    <row r="1232" spans="1:26" x14ac:dyDescent="0.25">
      <c r="A1232" s="175" t="s">
        <v>2146</v>
      </c>
      <c r="B1232" s="184" t="s">
        <v>372</v>
      </c>
      <c r="C1232" s="185" t="s">
        <v>373</v>
      </c>
      <c r="D1232" s="170">
        <v>5380</v>
      </c>
      <c r="E1232" s="171">
        <v>825182</v>
      </c>
      <c r="F1232" s="216">
        <f t="shared" si="77"/>
        <v>153.37955390334574</v>
      </c>
      <c r="G1232" s="224"/>
      <c r="H1232" s="218" t="s">
        <v>7462</v>
      </c>
      <c r="I1232" s="120" t="s">
        <v>7380</v>
      </c>
      <c r="J1232" s="120" t="s">
        <v>7480</v>
      </c>
      <c r="K1232" s="73">
        <v>5380</v>
      </c>
      <c r="L1232" s="73">
        <v>825182</v>
      </c>
      <c r="M1232" s="180">
        <f t="shared" si="78"/>
        <v>1</v>
      </c>
      <c r="O1232" s="73">
        <v>5380</v>
      </c>
      <c r="P1232" s="73">
        <v>825182</v>
      </c>
      <c r="Q1232" s="73">
        <v>0</v>
      </c>
      <c r="R1232" s="73">
        <v>0</v>
      </c>
      <c r="S1232" s="73">
        <f t="shared" si="76"/>
        <v>0</v>
      </c>
      <c r="T1232" s="73">
        <f t="shared" si="76"/>
        <v>0</v>
      </c>
      <c r="U1232" s="167" t="s">
        <v>7481</v>
      </c>
      <c r="W1232" s="21"/>
      <c r="X1232" s="21"/>
      <c r="Y1232" s="21"/>
    </row>
    <row r="1233" spans="1:26" x14ac:dyDescent="0.25">
      <c r="A1233" s="175" t="s">
        <v>2146</v>
      </c>
      <c r="B1233" s="184" t="s">
        <v>872</v>
      </c>
      <c r="C1233" s="185" t="s">
        <v>873</v>
      </c>
      <c r="D1233" s="170">
        <v>3602</v>
      </c>
      <c r="E1233" s="171">
        <v>551106</v>
      </c>
      <c r="F1233" s="216">
        <f t="shared" si="77"/>
        <v>153</v>
      </c>
      <c r="G1233" s="224"/>
      <c r="H1233" s="218" t="s">
        <v>7462</v>
      </c>
      <c r="I1233" s="120" t="s">
        <v>7380</v>
      </c>
      <c r="J1233" s="120" t="s">
        <v>7480</v>
      </c>
      <c r="K1233" s="73">
        <v>3602</v>
      </c>
      <c r="L1233" s="73">
        <v>551106</v>
      </c>
      <c r="M1233" s="180">
        <f t="shared" si="78"/>
        <v>1</v>
      </c>
      <c r="O1233" s="73">
        <v>3602</v>
      </c>
      <c r="P1233" s="73">
        <v>551106</v>
      </c>
      <c r="Q1233" s="73">
        <v>0</v>
      </c>
      <c r="R1233" s="73">
        <v>0</v>
      </c>
      <c r="S1233" s="73">
        <f t="shared" si="76"/>
        <v>0</v>
      </c>
      <c r="T1233" s="73">
        <f t="shared" si="76"/>
        <v>0</v>
      </c>
      <c r="U1233" s="167" t="s">
        <v>7481</v>
      </c>
      <c r="W1233" s="21"/>
      <c r="X1233" s="21"/>
      <c r="Y1233" s="21"/>
    </row>
    <row r="1234" spans="1:26" x14ac:dyDescent="0.25">
      <c r="A1234" s="175" t="s">
        <v>2146</v>
      </c>
      <c r="B1234" s="184" t="s">
        <v>364</v>
      </c>
      <c r="C1234" s="185" t="s">
        <v>365</v>
      </c>
      <c r="D1234" s="170">
        <v>5332</v>
      </c>
      <c r="E1234" s="171">
        <v>808160</v>
      </c>
      <c r="F1234" s="216">
        <f t="shared" si="77"/>
        <v>151.56789197299324</v>
      </c>
      <c r="G1234" s="224"/>
      <c r="H1234" s="218" t="s">
        <v>7462</v>
      </c>
      <c r="I1234" s="120" t="s">
        <v>7380</v>
      </c>
      <c r="J1234" s="120" t="s">
        <v>7480</v>
      </c>
      <c r="K1234" s="73">
        <v>5332</v>
      </c>
      <c r="L1234" s="73">
        <v>808160</v>
      </c>
      <c r="M1234" s="180">
        <f t="shared" si="78"/>
        <v>1</v>
      </c>
      <c r="O1234" s="73">
        <v>5332</v>
      </c>
      <c r="P1234" s="73">
        <v>808160</v>
      </c>
      <c r="Q1234" s="73">
        <v>0</v>
      </c>
      <c r="R1234" s="73">
        <v>0</v>
      </c>
      <c r="S1234" s="73">
        <f t="shared" si="76"/>
        <v>0</v>
      </c>
      <c r="T1234" s="73">
        <f t="shared" si="76"/>
        <v>0</v>
      </c>
      <c r="U1234" s="167" t="s">
        <v>7481</v>
      </c>
      <c r="W1234" s="21"/>
      <c r="X1234" s="21"/>
      <c r="Y1234" s="21"/>
    </row>
    <row r="1235" spans="1:26" x14ac:dyDescent="0.25">
      <c r="A1235" s="175" t="s">
        <v>2146</v>
      </c>
      <c r="B1235" s="184" t="s">
        <v>1488</v>
      </c>
      <c r="C1235" s="185" t="s">
        <v>1489</v>
      </c>
      <c r="D1235" s="170">
        <v>253844</v>
      </c>
      <c r="E1235" s="171">
        <v>38007160</v>
      </c>
      <c r="F1235" s="216">
        <f t="shared" si="77"/>
        <v>149.72644616378562</v>
      </c>
      <c r="G1235" s="224"/>
      <c r="H1235" s="218" t="s">
        <v>7462</v>
      </c>
      <c r="I1235" s="120" t="s">
        <v>7379</v>
      </c>
      <c r="J1235" s="120"/>
      <c r="K1235" s="73">
        <v>0</v>
      </c>
      <c r="L1235" s="73">
        <v>0</v>
      </c>
      <c r="M1235" s="180">
        <f t="shared" si="78"/>
        <v>0</v>
      </c>
      <c r="O1235" s="73">
        <v>253844</v>
      </c>
      <c r="P1235" s="73">
        <v>38007160</v>
      </c>
      <c r="Q1235" s="73">
        <v>99380</v>
      </c>
      <c r="R1235" s="73">
        <v>14879814.219757017</v>
      </c>
      <c r="S1235" s="73">
        <f t="shared" si="76"/>
        <v>154464</v>
      </c>
      <c r="T1235" s="73">
        <f t="shared" si="76"/>
        <v>23127345.780242983</v>
      </c>
      <c r="U1235" s="167" t="s">
        <v>7467</v>
      </c>
      <c r="W1235" s="21"/>
      <c r="X1235" s="21"/>
      <c r="Y1235" s="21"/>
      <c r="Z1235" s="21">
        <f>+S1235-V1235</f>
        <v>154464</v>
      </c>
    </row>
    <row r="1236" spans="1:26" x14ac:dyDescent="0.25">
      <c r="A1236" s="175" t="s">
        <v>2146</v>
      </c>
      <c r="B1236" s="184" t="s">
        <v>8533</v>
      </c>
      <c r="C1236" s="185" t="s">
        <v>8534</v>
      </c>
      <c r="D1236" s="194">
        <v>861</v>
      </c>
      <c r="E1236" s="171">
        <v>128246</v>
      </c>
      <c r="F1236" s="216">
        <f t="shared" si="77"/>
        <v>148.95005807200928</v>
      </c>
      <c r="G1236" s="224"/>
      <c r="H1236" s="218" t="s">
        <v>7462</v>
      </c>
      <c r="I1236" s="120" t="s">
        <v>7379</v>
      </c>
      <c r="J1236" s="195"/>
      <c r="K1236" s="196"/>
      <c r="L1236" s="196"/>
      <c r="M1236" s="180">
        <f t="shared" si="78"/>
        <v>0</v>
      </c>
      <c r="O1236" s="73">
        <v>861</v>
      </c>
      <c r="P1236" s="73">
        <v>128246</v>
      </c>
      <c r="Q1236" s="73">
        <v>861</v>
      </c>
      <c r="R1236" s="73">
        <v>128246</v>
      </c>
      <c r="S1236" s="73">
        <f t="shared" si="76"/>
        <v>0</v>
      </c>
      <c r="T1236" s="73">
        <f t="shared" si="76"/>
        <v>0</v>
      </c>
      <c r="U1236" s="167" t="s">
        <v>7467</v>
      </c>
      <c r="W1236" s="21"/>
      <c r="X1236" s="21"/>
      <c r="Y1236" s="21"/>
    </row>
    <row r="1237" spans="1:26" x14ac:dyDescent="0.25">
      <c r="A1237" s="175" t="s">
        <v>2146</v>
      </c>
      <c r="B1237" s="184" t="s">
        <v>8535</v>
      </c>
      <c r="C1237" s="185" t="s">
        <v>8536</v>
      </c>
      <c r="D1237" s="194">
        <v>5293</v>
      </c>
      <c r="E1237" s="171">
        <v>782993</v>
      </c>
      <c r="F1237" s="216">
        <f t="shared" si="77"/>
        <v>147.92990742490082</v>
      </c>
      <c r="G1237" s="224"/>
      <c r="H1237" s="218" t="s">
        <v>7462</v>
      </c>
      <c r="I1237" s="120" t="s">
        <v>7379</v>
      </c>
      <c r="J1237" s="195"/>
      <c r="K1237" s="196"/>
      <c r="L1237" s="196"/>
      <c r="M1237" s="180">
        <f t="shared" si="78"/>
        <v>0</v>
      </c>
      <c r="O1237" s="73">
        <v>5293</v>
      </c>
      <c r="P1237" s="73">
        <v>782993</v>
      </c>
      <c r="Q1237" s="73">
        <v>5293</v>
      </c>
      <c r="R1237" s="73">
        <v>782993</v>
      </c>
      <c r="S1237" s="73">
        <f t="shared" si="76"/>
        <v>0</v>
      </c>
      <c r="T1237" s="73">
        <f t="shared" si="76"/>
        <v>0</v>
      </c>
      <c r="U1237" s="167" t="s">
        <v>7467</v>
      </c>
      <c r="W1237" s="21"/>
      <c r="X1237" s="21"/>
      <c r="Y1237" s="21"/>
      <c r="Z1237" s="21"/>
    </row>
    <row r="1238" spans="1:26" x14ac:dyDescent="0.25">
      <c r="A1238" s="175" t="s">
        <v>2146</v>
      </c>
      <c r="B1238" s="184" t="s">
        <v>1482</v>
      </c>
      <c r="C1238" s="185" t="s">
        <v>1483</v>
      </c>
      <c r="D1238" s="170">
        <v>96092</v>
      </c>
      <c r="E1238" s="171">
        <v>13098199</v>
      </c>
      <c r="F1238" s="216">
        <f t="shared" si="77"/>
        <v>136.30894351246721</v>
      </c>
      <c r="G1238" s="224"/>
      <c r="H1238" s="218" t="s">
        <v>7462</v>
      </c>
      <c r="I1238" s="120" t="s">
        <v>7379</v>
      </c>
      <c r="J1238" s="120"/>
      <c r="K1238" s="73">
        <v>0</v>
      </c>
      <c r="L1238" s="73">
        <v>0</v>
      </c>
      <c r="M1238" s="180">
        <f t="shared" si="78"/>
        <v>0</v>
      </c>
      <c r="O1238" s="73">
        <v>96092</v>
      </c>
      <c r="P1238" s="73">
        <v>13098199</v>
      </c>
      <c r="Q1238" s="73">
        <v>0</v>
      </c>
      <c r="R1238" s="73">
        <v>0</v>
      </c>
      <c r="S1238" s="73">
        <f t="shared" si="76"/>
        <v>96092</v>
      </c>
      <c r="T1238" s="73">
        <f t="shared" si="76"/>
        <v>13098199</v>
      </c>
      <c r="U1238" s="167" t="s">
        <v>7958</v>
      </c>
      <c r="W1238" s="21"/>
      <c r="X1238" s="21"/>
      <c r="Y1238" s="21"/>
      <c r="Z1238" s="21">
        <f>+S1238-V1238</f>
        <v>96092</v>
      </c>
    </row>
    <row r="1239" spans="1:26" x14ac:dyDescent="0.25">
      <c r="A1239" s="175" t="s">
        <v>2146</v>
      </c>
      <c r="B1239" s="184" t="s">
        <v>74</v>
      </c>
      <c r="C1239" s="185" t="s">
        <v>75</v>
      </c>
      <c r="D1239" s="170">
        <v>9702</v>
      </c>
      <c r="E1239" s="171">
        <v>1293276</v>
      </c>
      <c r="F1239" s="216">
        <f t="shared" si="77"/>
        <v>133.29993815708102</v>
      </c>
      <c r="G1239" s="224"/>
      <c r="H1239" s="218" t="s">
        <v>7462</v>
      </c>
      <c r="I1239" s="179" t="s">
        <v>7381</v>
      </c>
      <c r="J1239" s="120" t="s">
        <v>7480</v>
      </c>
      <c r="K1239" s="73">
        <v>9702</v>
      </c>
      <c r="L1239" s="73">
        <v>1293276</v>
      </c>
      <c r="M1239" s="180">
        <f t="shared" si="78"/>
        <v>1</v>
      </c>
      <c r="O1239" s="73">
        <v>9702</v>
      </c>
      <c r="P1239" s="73">
        <v>1293276</v>
      </c>
      <c r="Q1239" s="73">
        <v>0</v>
      </c>
      <c r="R1239" s="73">
        <v>0</v>
      </c>
      <c r="S1239" s="73">
        <f t="shared" si="76"/>
        <v>0</v>
      </c>
      <c r="T1239" s="73">
        <f t="shared" si="76"/>
        <v>0</v>
      </c>
      <c r="U1239" s="167" t="s">
        <v>7481</v>
      </c>
      <c r="W1239" s="21"/>
      <c r="X1239" s="21"/>
      <c r="Y1239" s="21"/>
    </row>
    <row r="1240" spans="1:26" x14ac:dyDescent="0.25">
      <c r="A1240" s="175" t="s">
        <v>2146</v>
      </c>
      <c r="B1240" s="184" t="s">
        <v>8537</v>
      </c>
      <c r="C1240" s="185" t="s">
        <v>8538</v>
      </c>
      <c r="D1240" s="194">
        <v>157826</v>
      </c>
      <c r="E1240" s="171">
        <v>20395956</v>
      </c>
      <c r="F1240" s="216">
        <f t="shared" si="77"/>
        <v>129.23064640806965</v>
      </c>
      <c r="G1240" s="224"/>
      <c r="H1240" s="218" t="s">
        <v>7462</v>
      </c>
      <c r="I1240" s="120" t="s">
        <v>7379</v>
      </c>
      <c r="J1240" s="195"/>
      <c r="K1240" s="196"/>
      <c r="L1240" s="196"/>
      <c r="M1240" s="180">
        <f t="shared" si="78"/>
        <v>0</v>
      </c>
      <c r="O1240" s="73">
        <v>157826</v>
      </c>
      <c r="P1240" s="73">
        <v>20395956</v>
      </c>
      <c r="Q1240" s="73">
        <v>157826</v>
      </c>
      <c r="R1240" s="73">
        <v>20395956</v>
      </c>
      <c r="S1240" s="73">
        <f t="shared" si="76"/>
        <v>0</v>
      </c>
      <c r="T1240" s="73">
        <f t="shared" si="76"/>
        <v>0</v>
      </c>
      <c r="U1240" s="167" t="s">
        <v>7467</v>
      </c>
      <c r="W1240" s="21"/>
      <c r="X1240" s="21"/>
      <c r="Y1240" s="21"/>
      <c r="Z1240" s="21"/>
    </row>
    <row r="1241" spans="1:26" x14ac:dyDescent="0.25">
      <c r="A1241" s="175" t="s">
        <v>2146</v>
      </c>
      <c r="B1241" s="184" t="s">
        <v>1116</v>
      </c>
      <c r="C1241" s="185" t="s">
        <v>1117</v>
      </c>
      <c r="D1241" s="170">
        <v>4089</v>
      </c>
      <c r="E1241" s="171">
        <v>526774</v>
      </c>
      <c r="F1241" s="216">
        <f t="shared" si="77"/>
        <v>128.82709708975298</v>
      </c>
      <c r="G1241" s="224"/>
      <c r="H1241" s="218" t="s">
        <v>7462</v>
      </c>
      <c r="I1241" s="120" t="s">
        <v>7380</v>
      </c>
      <c r="J1241" s="120" t="s">
        <v>7480</v>
      </c>
      <c r="K1241" s="73">
        <v>4089</v>
      </c>
      <c r="L1241" s="73">
        <v>526774</v>
      </c>
      <c r="M1241" s="180">
        <f t="shared" si="78"/>
        <v>1</v>
      </c>
      <c r="O1241" s="73">
        <v>4089</v>
      </c>
      <c r="P1241" s="73">
        <v>526774</v>
      </c>
      <c r="Q1241" s="73">
        <v>0</v>
      </c>
      <c r="R1241" s="73">
        <v>0</v>
      </c>
      <c r="S1241" s="73">
        <f t="shared" si="76"/>
        <v>0</v>
      </c>
      <c r="T1241" s="73">
        <f t="shared" si="76"/>
        <v>0</v>
      </c>
      <c r="U1241" s="167" t="s">
        <v>7481</v>
      </c>
      <c r="W1241" s="21"/>
      <c r="X1241" s="21"/>
      <c r="Y1241" s="21"/>
    </row>
    <row r="1242" spans="1:26" x14ac:dyDescent="0.25">
      <c r="A1242" s="175" t="s">
        <v>2146</v>
      </c>
      <c r="B1242" s="184" t="s">
        <v>8539</v>
      </c>
      <c r="C1242" s="185" t="s">
        <v>8540</v>
      </c>
      <c r="D1242" s="194">
        <v>120000</v>
      </c>
      <c r="E1242" s="171">
        <v>14880388</v>
      </c>
      <c r="F1242" s="216">
        <f t="shared" si="77"/>
        <v>124.00323333333333</v>
      </c>
      <c r="G1242" s="224"/>
      <c r="H1242" s="218" t="s">
        <v>7462</v>
      </c>
      <c r="I1242" s="120" t="s">
        <v>7379</v>
      </c>
      <c r="J1242" s="195"/>
      <c r="K1242" s="196"/>
      <c r="L1242" s="196"/>
      <c r="M1242" s="180">
        <f t="shared" si="78"/>
        <v>0</v>
      </c>
      <c r="O1242" s="73">
        <v>120000</v>
      </c>
      <c r="P1242" s="73">
        <v>14880388</v>
      </c>
      <c r="Q1242" s="73">
        <v>120000</v>
      </c>
      <c r="R1242" s="73">
        <v>14880388</v>
      </c>
      <c r="S1242" s="73">
        <f t="shared" si="76"/>
        <v>0</v>
      </c>
      <c r="T1242" s="73">
        <f t="shared" si="76"/>
        <v>0</v>
      </c>
      <c r="U1242" s="167" t="s">
        <v>7467</v>
      </c>
      <c r="W1242" s="21"/>
      <c r="X1242" s="21"/>
      <c r="Y1242" s="21"/>
      <c r="Z1242" s="21"/>
    </row>
    <row r="1243" spans="1:26" x14ac:dyDescent="0.25">
      <c r="A1243" s="175" t="s">
        <v>2146</v>
      </c>
      <c r="B1243" s="184" t="s">
        <v>82</v>
      </c>
      <c r="C1243" s="185" t="s">
        <v>83</v>
      </c>
      <c r="D1243" s="170">
        <v>8432</v>
      </c>
      <c r="E1243" s="171">
        <v>991992</v>
      </c>
      <c r="F1243" s="216">
        <f t="shared" si="77"/>
        <v>117.64611005692599</v>
      </c>
      <c r="G1243" s="224"/>
      <c r="H1243" s="218" t="s">
        <v>7462</v>
      </c>
      <c r="I1243" s="179" t="s">
        <v>7381</v>
      </c>
      <c r="J1243" s="120" t="s">
        <v>7480</v>
      </c>
      <c r="K1243" s="73">
        <v>8432</v>
      </c>
      <c r="L1243" s="73">
        <v>991992</v>
      </c>
      <c r="M1243" s="180">
        <f t="shared" si="78"/>
        <v>1</v>
      </c>
      <c r="O1243" s="73">
        <v>8432</v>
      </c>
      <c r="P1243" s="73">
        <v>991992</v>
      </c>
      <c r="Q1243" s="73">
        <v>0</v>
      </c>
      <c r="R1243" s="73">
        <v>0</v>
      </c>
      <c r="S1243" s="73">
        <f t="shared" si="76"/>
        <v>0</v>
      </c>
      <c r="T1243" s="73">
        <f t="shared" si="76"/>
        <v>0</v>
      </c>
      <c r="U1243" s="167" t="s">
        <v>7481</v>
      </c>
      <c r="W1243" s="21"/>
      <c r="X1243" s="21"/>
      <c r="Y1243" s="21"/>
    </row>
    <row r="1244" spans="1:26" x14ac:dyDescent="0.25">
      <c r="A1244" s="175" t="s">
        <v>2146</v>
      </c>
      <c r="B1244" s="184" t="s">
        <v>8541</v>
      </c>
      <c r="C1244" s="185" t="s">
        <v>8542</v>
      </c>
      <c r="D1244" s="170">
        <v>20000</v>
      </c>
      <c r="E1244" s="171">
        <v>2200000</v>
      </c>
      <c r="F1244" s="216">
        <f t="shared" si="77"/>
        <v>110</v>
      </c>
      <c r="G1244" s="224"/>
      <c r="H1244" s="218" t="s">
        <v>7462</v>
      </c>
      <c r="I1244" s="120" t="s">
        <v>7380</v>
      </c>
      <c r="J1244" s="120" t="s">
        <v>7480</v>
      </c>
      <c r="K1244" s="73">
        <v>20000</v>
      </c>
      <c r="L1244" s="73">
        <v>2200000</v>
      </c>
      <c r="M1244" s="180">
        <f t="shared" si="78"/>
        <v>1</v>
      </c>
      <c r="O1244" s="73">
        <v>20000</v>
      </c>
      <c r="P1244" s="73">
        <v>2200000</v>
      </c>
      <c r="Q1244" s="73">
        <v>0</v>
      </c>
      <c r="R1244" s="73">
        <v>0</v>
      </c>
      <c r="S1244" s="73">
        <f t="shared" si="76"/>
        <v>0</v>
      </c>
      <c r="T1244" s="73">
        <f t="shared" si="76"/>
        <v>0</v>
      </c>
      <c r="U1244" s="167" t="s">
        <v>7481</v>
      </c>
      <c r="W1244" s="21"/>
      <c r="X1244" s="21"/>
      <c r="Y1244" s="21"/>
    </row>
    <row r="1245" spans="1:26" x14ac:dyDescent="0.25">
      <c r="A1245" s="175" t="s">
        <v>2146</v>
      </c>
      <c r="B1245" s="184" t="s">
        <v>412</v>
      </c>
      <c r="C1245" s="185" t="s">
        <v>413</v>
      </c>
      <c r="D1245" s="170">
        <v>11740</v>
      </c>
      <c r="E1245" s="171">
        <v>1272220</v>
      </c>
      <c r="F1245" s="216">
        <f t="shared" si="77"/>
        <v>108.36626916524702</v>
      </c>
      <c r="G1245" s="224"/>
      <c r="H1245" s="218" t="s">
        <v>7462</v>
      </c>
      <c r="I1245" s="120" t="s">
        <v>7380</v>
      </c>
      <c r="J1245" s="120" t="s">
        <v>7480</v>
      </c>
      <c r="K1245" s="73">
        <v>11740</v>
      </c>
      <c r="L1245" s="73">
        <v>1272220</v>
      </c>
      <c r="M1245" s="180">
        <f t="shared" si="78"/>
        <v>1</v>
      </c>
      <c r="O1245" s="73">
        <v>11740</v>
      </c>
      <c r="P1245" s="73">
        <v>1272220</v>
      </c>
      <c r="Q1245" s="73">
        <v>0</v>
      </c>
      <c r="R1245" s="73">
        <v>0</v>
      </c>
      <c r="S1245" s="73">
        <f t="shared" si="76"/>
        <v>0</v>
      </c>
      <c r="T1245" s="73">
        <f t="shared" si="76"/>
        <v>0</v>
      </c>
      <c r="U1245" s="167" t="s">
        <v>7481</v>
      </c>
      <c r="W1245" s="21"/>
      <c r="X1245" s="21"/>
      <c r="Y1245" s="21"/>
    </row>
    <row r="1246" spans="1:26" x14ac:dyDescent="0.25">
      <c r="A1246" s="175" t="s">
        <v>2146</v>
      </c>
      <c r="B1246" s="184" t="s">
        <v>400</v>
      </c>
      <c r="C1246" s="185" t="s">
        <v>401</v>
      </c>
      <c r="D1246" s="170">
        <v>10942</v>
      </c>
      <c r="E1246" s="171">
        <v>1138889</v>
      </c>
      <c r="F1246" s="216">
        <f t="shared" si="77"/>
        <v>104.0841710838969</v>
      </c>
      <c r="G1246" s="224"/>
      <c r="H1246" s="218" t="s">
        <v>7462</v>
      </c>
      <c r="I1246" s="120" t="s">
        <v>7380</v>
      </c>
      <c r="J1246" s="120" t="s">
        <v>7480</v>
      </c>
      <c r="K1246" s="73">
        <v>10942</v>
      </c>
      <c r="L1246" s="73">
        <v>1138889</v>
      </c>
      <c r="M1246" s="180">
        <f t="shared" si="78"/>
        <v>1</v>
      </c>
      <c r="O1246" s="73">
        <v>10942</v>
      </c>
      <c r="P1246" s="73">
        <v>1138889</v>
      </c>
      <c r="Q1246" s="73">
        <v>0</v>
      </c>
      <c r="R1246" s="73">
        <v>0</v>
      </c>
      <c r="S1246" s="73">
        <f t="shared" ref="S1246:T1277" si="79">O1246-K1246-Q1246</f>
        <v>0</v>
      </c>
      <c r="T1246" s="73">
        <f t="shared" si="79"/>
        <v>0</v>
      </c>
      <c r="U1246" s="167" t="s">
        <v>7481</v>
      </c>
      <c r="W1246" s="21"/>
      <c r="X1246" s="21"/>
      <c r="Y1246" s="21"/>
    </row>
    <row r="1247" spans="1:26" x14ac:dyDescent="0.25">
      <c r="A1247" s="175" t="s">
        <v>2146</v>
      </c>
      <c r="B1247" s="184" t="s">
        <v>8543</v>
      </c>
      <c r="C1247" s="185" t="s">
        <v>8544</v>
      </c>
      <c r="D1247" s="194">
        <v>6624</v>
      </c>
      <c r="E1247" s="171">
        <v>688951</v>
      </c>
      <c r="F1247" s="216">
        <f t="shared" si="77"/>
        <v>104.00830314009661</v>
      </c>
      <c r="G1247" s="224"/>
      <c r="H1247" s="218" t="s">
        <v>7462</v>
      </c>
      <c r="I1247" s="120" t="s">
        <v>7379</v>
      </c>
      <c r="J1247" s="195"/>
      <c r="K1247" s="196"/>
      <c r="L1247" s="196"/>
      <c r="M1247" s="180">
        <f t="shared" si="78"/>
        <v>0</v>
      </c>
      <c r="O1247" s="73">
        <v>6624</v>
      </c>
      <c r="P1247" s="73">
        <v>688951</v>
      </c>
      <c r="Q1247" s="73">
        <v>6624</v>
      </c>
      <c r="R1247" s="73">
        <v>688951</v>
      </c>
      <c r="S1247" s="73">
        <f t="shared" si="79"/>
        <v>0</v>
      </c>
      <c r="T1247" s="73">
        <f t="shared" si="79"/>
        <v>0</v>
      </c>
      <c r="U1247" s="167" t="s">
        <v>7467</v>
      </c>
      <c r="W1247" s="21"/>
      <c r="X1247" s="21"/>
      <c r="Y1247" s="21"/>
    </row>
    <row r="1248" spans="1:26" x14ac:dyDescent="0.25">
      <c r="A1248" s="175" t="s">
        <v>2146</v>
      </c>
      <c r="B1248" s="184" t="s">
        <v>410</v>
      </c>
      <c r="C1248" s="185" t="s">
        <v>411</v>
      </c>
      <c r="D1248" s="170">
        <v>11104</v>
      </c>
      <c r="E1248" s="171">
        <v>1154873</v>
      </c>
      <c r="F1248" s="216">
        <f t="shared" si="77"/>
        <v>104.00513328530259</v>
      </c>
      <c r="G1248" s="224"/>
      <c r="H1248" s="218" t="s">
        <v>7462</v>
      </c>
      <c r="I1248" s="120" t="s">
        <v>7380</v>
      </c>
      <c r="J1248" s="120" t="s">
        <v>7480</v>
      </c>
      <c r="K1248" s="73">
        <v>11104</v>
      </c>
      <c r="L1248" s="73">
        <v>1154873</v>
      </c>
      <c r="M1248" s="180">
        <f t="shared" si="78"/>
        <v>1</v>
      </c>
      <c r="O1248" s="73">
        <v>11104</v>
      </c>
      <c r="P1248" s="73">
        <v>1154873</v>
      </c>
      <c r="Q1248" s="73">
        <v>0</v>
      </c>
      <c r="R1248" s="73">
        <v>0</v>
      </c>
      <c r="S1248" s="73">
        <f t="shared" si="79"/>
        <v>0</v>
      </c>
      <c r="T1248" s="73">
        <f t="shared" si="79"/>
        <v>0</v>
      </c>
      <c r="U1248" s="167" t="s">
        <v>7481</v>
      </c>
      <c r="W1248" s="21"/>
      <c r="X1248" s="21"/>
      <c r="Y1248" s="21"/>
    </row>
    <row r="1249" spans="1:25" x14ac:dyDescent="0.25">
      <c r="A1249" s="175" t="s">
        <v>2146</v>
      </c>
      <c r="B1249" s="184" t="s">
        <v>76</v>
      </c>
      <c r="C1249" s="185" t="s">
        <v>77</v>
      </c>
      <c r="D1249" s="170">
        <v>10168</v>
      </c>
      <c r="E1249" s="171">
        <v>1016800</v>
      </c>
      <c r="F1249" s="216">
        <f t="shared" si="77"/>
        <v>100</v>
      </c>
      <c r="G1249" s="224"/>
      <c r="H1249" s="218" t="s">
        <v>7462</v>
      </c>
      <c r="I1249" s="179" t="s">
        <v>7381</v>
      </c>
      <c r="J1249" s="120" t="s">
        <v>7480</v>
      </c>
      <c r="K1249" s="73">
        <v>10168</v>
      </c>
      <c r="L1249" s="73">
        <v>1016800</v>
      </c>
      <c r="M1249" s="180">
        <f t="shared" si="78"/>
        <v>1</v>
      </c>
      <c r="O1249" s="73">
        <v>10168</v>
      </c>
      <c r="P1249" s="73">
        <v>1016800</v>
      </c>
      <c r="Q1249" s="73">
        <v>0</v>
      </c>
      <c r="R1249" s="73">
        <v>0</v>
      </c>
      <c r="S1249" s="73">
        <f t="shared" si="79"/>
        <v>0</v>
      </c>
      <c r="T1249" s="73">
        <f t="shared" si="79"/>
        <v>0</v>
      </c>
      <c r="U1249" s="167" t="s">
        <v>7481</v>
      </c>
      <c r="W1249" s="21"/>
      <c r="X1249" s="21"/>
      <c r="Y1249" s="21"/>
    </row>
    <row r="1250" spans="1:25" x14ac:dyDescent="0.25">
      <c r="A1250" s="175" t="s">
        <v>2146</v>
      </c>
      <c r="B1250" s="184" t="s">
        <v>496</v>
      </c>
      <c r="C1250" s="185" t="s">
        <v>497</v>
      </c>
      <c r="D1250" s="170">
        <v>10633</v>
      </c>
      <c r="E1250" s="171">
        <v>1063300</v>
      </c>
      <c r="F1250" s="216">
        <f t="shared" si="77"/>
        <v>100</v>
      </c>
      <c r="G1250" s="224"/>
      <c r="H1250" s="218" t="s">
        <v>7462</v>
      </c>
      <c r="I1250" s="179" t="s">
        <v>7381</v>
      </c>
      <c r="J1250" s="120" t="s">
        <v>7480</v>
      </c>
      <c r="K1250" s="73">
        <v>10633</v>
      </c>
      <c r="L1250" s="73">
        <v>1063300</v>
      </c>
      <c r="M1250" s="180">
        <f t="shared" si="78"/>
        <v>1</v>
      </c>
      <c r="O1250" s="73">
        <v>10633</v>
      </c>
      <c r="P1250" s="73">
        <v>1063300</v>
      </c>
      <c r="Q1250" s="73">
        <v>0</v>
      </c>
      <c r="R1250" s="73">
        <v>0</v>
      </c>
      <c r="S1250" s="73">
        <f t="shared" si="79"/>
        <v>0</v>
      </c>
      <c r="T1250" s="73">
        <f t="shared" si="79"/>
        <v>0</v>
      </c>
      <c r="U1250" s="167" t="s">
        <v>7481</v>
      </c>
      <c r="W1250" s="21"/>
      <c r="X1250" s="21"/>
      <c r="Y1250" s="21"/>
    </row>
    <row r="1251" spans="1:25" x14ac:dyDescent="0.25">
      <c r="A1251" s="175" t="s">
        <v>2146</v>
      </c>
      <c r="B1251" s="184" t="s">
        <v>792</v>
      </c>
      <c r="C1251" s="185" t="s">
        <v>793</v>
      </c>
      <c r="D1251" s="170">
        <v>4092</v>
      </c>
      <c r="E1251" s="171">
        <v>409200</v>
      </c>
      <c r="F1251" s="216">
        <f t="shared" si="77"/>
        <v>100</v>
      </c>
      <c r="G1251" s="224"/>
      <c r="H1251" s="218" t="s">
        <v>7538</v>
      </c>
      <c r="I1251" s="120" t="s">
        <v>7390</v>
      </c>
      <c r="J1251" s="120" t="s">
        <v>7480</v>
      </c>
      <c r="K1251" s="73">
        <v>4092</v>
      </c>
      <c r="L1251" s="73">
        <v>409200</v>
      </c>
      <c r="M1251" s="180">
        <f t="shared" si="78"/>
        <v>1</v>
      </c>
      <c r="O1251" s="73">
        <v>4092</v>
      </c>
      <c r="P1251" s="73">
        <v>409200</v>
      </c>
      <c r="Q1251" s="73">
        <v>0</v>
      </c>
      <c r="R1251" s="73">
        <v>0</v>
      </c>
      <c r="S1251" s="73">
        <f t="shared" si="79"/>
        <v>0</v>
      </c>
      <c r="T1251" s="73">
        <f t="shared" si="79"/>
        <v>0</v>
      </c>
      <c r="U1251" s="167" t="s">
        <v>7481</v>
      </c>
      <c r="W1251" s="21"/>
      <c r="X1251" s="21"/>
      <c r="Y1251" s="21"/>
    </row>
    <row r="1252" spans="1:25" x14ac:dyDescent="0.25">
      <c r="A1252" s="175" t="s">
        <v>2146</v>
      </c>
      <c r="B1252" s="184" t="s">
        <v>794</v>
      </c>
      <c r="C1252" s="185" t="s">
        <v>795</v>
      </c>
      <c r="D1252" s="170">
        <v>4092</v>
      </c>
      <c r="E1252" s="171">
        <v>409200</v>
      </c>
      <c r="F1252" s="216">
        <f t="shared" si="77"/>
        <v>100</v>
      </c>
      <c r="G1252" s="224"/>
      <c r="H1252" s="218" t="s">
        <v>7462</v>
      </c>
      <c r="I1252" s="120" t="s">
        <v>7380</v>
      </c>
      <c r="J1252" s="120" t="s">
        <v>7480</v>
      </c>
      <c r="K1252" s="73">
        <v>4092</v>
      </c>
      <c r="L1252" s="73">
        <v>409200</v>
      </c>
      <c r="M1252" s="180">
        <f t="shared" si="78"/>
        <v>1</v>
      </c>
      <c r="O1252" s="73">
        <v>4092</v>
      </c>
      <c r="P1252" s="73">
        <v>409200</v>
      </c>
      <c r="Q1252" s="73">
        <v>0</v>
      </c>
      <c r="R1252" s="73">
        <v>0</v>
      </c>
      <c r="S1252" s="73">
        <f t="shared" si="79"/>
        <v>0</v>
      </c>
      <c r="T1252" s="73">
        <f t="shared" si="79"/>
        <v>0</v>
      </c>
      <c r="U1252" s="167" t="s">
        <v>7481</v>
      </c>
      <c r="W1252" s="21"/>
      <c r="X1252" s="21"/>
      <c r="Y1252" s="21"/>
    </row>
    <row r="1253" spans="1:25" x14ac:dyDescent="0.25">
      <c r="A1253" s="175" t="s">
        <v>2146</v>
      </c>
      <c r="B1253" s="184" t="s">
        <v>454</v>
      </c>
      <c r="C1253" s="185" t="s">
        <v>455</v>
      </c>
      <c r="D1253" s="170">
        <v>7944</v>
      </c>
      <c r="E1253" s="171">
        <v>794400</v>
      </c>
      <c r="F1253" s="216">
        <f t="shared" si="77"/>
        <v>100</v>
      </c>
      <c r="G1253" s="224"/>
      <c r="H1253" s="218" t="s">
        <v>7462</v>
      </c>
      <c r="I1253" s="120" t="s">
        <v>7380</v>
      </c>
      <c r="J1253" s="120" t="s">
        <v>7480</v>
      </c>
      <c r="K1253" s="73">
        <v>7944</v>
      </c>
      <c r="L1253" s="73">
        <v>794400</v>
      </c>
      <c r="M1253" s="180">
        <f t="shared" si="78"/>
        <v>1</v>
      </c>
      <c r="O1253" s="73">
        <v>7944</v>
      </c>
      <c r="P1253" s="73">
        <v>794400</v>
      </c>
      <c r="Q1253" s="73">
        <v>0</v>
      </c>
      <c r="R1253" s="73">
        <v>0</v>
      </c>
      <c r="S1253" s="73">
        <f t="shared" si="79"/>
        <v>0</v>
      </c>
      <c r="T1253" s="73">
        <f t="shared" si="79"/>
        <v>0</v>
      </c>
      <c r="U1253" s="167" t="s">
        <v>7481</v>
      </c>
      <c r="W1253" s="21"/>
      <c r="X1253" s="21"/>
      <c r="Y1253" s="21"/>
    </row>
    <row r="1254" spans="1:25" x14ac:dyDescent="0.25">
      <c r="A1254" s="175" t="s">
        <v>2146</v>
      </c>
      <c r="B1254" s="184" t="s">
        <v>394</v>
      </c>
      <c r="C1254" s="185" t="s">
        <v>395</v>
      </c>
      <c r="D1254" s="170">
        <v>5000</v>
      </c>
      <c r="E1254" s="171">
        <v>500000</v>
      </c>
      <c r="F1254" s="216">
        <f t="shared" si="77"/>
        <v>100</v>
      </c>
      <c r="G1254" s="224"/>
      <c r="H1254" s="218" t="s">
        <v>7462</v>
      </c>
      <c r="I1254" s="179" t="s">
        <v>7381</v>
      </c>
      <c r="J1254" s="120" t="s">
        <v>7480</v>
      </c>
      <c r="K1254" s="73">
        <v>5000</v>
      </c>
      <c r="L1254" s="73">
        <v>500000</v>
      </c>
      <c r="M1254" s="180">
        <f t="shared" si="78"/>
        <v>1</v>
      </c>
      <c r="O1254" s="73">
        <v>5000</v>
      </c>
      <c r="P1254" s="73">
        <v>500000</v>
      </c>
      <c r="Q1254" s="73">
        <v>0</v>
      </c>
      <c r="R1254" s="73">
        <v>0</v>
      </c>
      <c r="S1254" s="73">
        <f t="shared" si="79"/>
        <v>0</v>
      </c>
      <c r="T1254" s="73">
        <f t="shared" si="79"/>
        <v>0</v>
      </c>
      <c r="U1254" s="167" t="s">
        <v>7481</v>
      </c>
      <c r="W1254" s="21"/>
      <c r="X1254" s="21"/>
      <c r="Y1254" s="21"/>
    </row>
    <row r="1255" spans="1:25" x14ac:dyDescent="0.25">
      <c r="A1255" s="175" t="s">
        <v>2146</v>
      </c>
      <c r="B1255" s="184" t="s">
        <v>780</v>
      </c>
      <c r="C1255" s="185" t="s">
        <v>781</v>
      </c>
      <c r="D1255" s="170">
        <v>3084</v>
      </c>
      <c r="E1255" s="171">
        <v>308400</v>
      </c>
      <c r="F1255" s="216">
        <f t="shared" si="77"/>
        <v>100</v>
      </c>
      <c r="G1255" s="224"/>
      <c r="H1255" s="218" t="s">
        <v>7462</v>
      </c>
      <c r="I1255" s="120" t="s">
        <v>7380</v>
      </c>
      <c r="J1255" s="120" t="s">
        <v>7480</v>
      </c>
      <c r="K1255" s="73">
        <v>3084</v>
      </c>
      <c r="L1255" s="73">
        <v>308400</v>
      </c>
      <c r="M1255" s="180">
        <f t="shared" si="78"/>
        <v>1</v>
      </c>
      <c r="O1255" s="73">
        <v>3084</v>
      </c>
      <c r="P1255" s="73">
        <v>308400</v>
      </c>
      <c r="Q1255" s="73">
        <v>0</v>
      </c>
      <c r="R1255" s="73">
        <v>0</v>
      </c>
      <c r="S1255" s="73">
        <f t="shared" si="79"/>
        <v>0</v>
      </c>
      <c r="T1255" s="73">
        <f t="shared" si="79"/>
        <v>0</v>
      </c>
      <c r="U1255" s="167" t="s">
        <v>7481</v>
      </c>
      <c r="W1255" s="21"/>
      <c r="X1255" s="21"/>
      <c r="Y1255" s="21"/>
    </row>
    <row r="1256" spans="1:25" x14ac:dyDescent="0.25">
      <c r="A1256" s="175" t="s">
        <v>2146</v>
      </c>
      <c r="B1256" s="184" t="s">
        <v>782</v>
      </c>
      <c r="C1256" s="185" t="s">
        <v>783</v>
      </c>
      <c r="D1256" s="170">
        <v>4092</v>
      </c>
      <c r="E1256" s="171">
        <v>409200</v>
      </c>
      <c r="F1256" s="216">
        <f t="shared" si="77"/>
        <v>100</v>
      </c>
      <c r="G1256" s="224"/>
      <c r="H1256" s="218" t="s">
        <v>7462</v>
      </c>
      <c r="I1256" s="120" t="s">
        <v>7380</v>
      </c>
      <c r="J1256" s="120" t="s">
        <v>7480</v>
      </c>
      <c r="K1256" s="73">
        <v>4092</v>
      </c>
      <c r="L1256" s="73">
        <v>409200</v>
      </c>
      <c r="M1256" s="180">
        <f t="shared" si="78"/>
        <v>1</v>
      </c>
      <c r="O1256" s="73">
        <v>4092</v>
      </c>
      <c r="P1256" s="73">
        <v>409200</v>
      </c>
      <c r="Q1256" s="73">
        <v>0</v>
      </c>
      <c r="R1256" s="73">
        <v>0</v>
      </c>
      <c r="S1256" s="73">
        <f t="shared" si="79"/>
        <v>0</v>
      </c>
      <c r="T1256" s="73">
        <f t="shared" si="79"/>
        <v>0</v>
      </c>
      <c r="U1256" s="167" t="s">
        <v>7481</v>
      </c>
      <c r="W1256" s="21"/>
      <c r="X1256" s="21"/>
      <c r="Y1256" s="21"/>
    </row>
    <row r="1257" spans="1:25" x14ac:dyDescent="0.25">
      <c r="A1257" s="175" t="s">
        <v>2146</v>
      </c>
      <c r="B1257" s="184" t="s">
        <v>784</v>
      </c>
      <c r="C1257" s="185" t="s">
        <v>785</v>
      </c>
      <c r="D1257" s="170">
        <v>4092</v>
      </c>
      <c r="E1257" s="171">
        <v>409200</v>
      </c>
      <c r="F1257" s="216">
        <f t="shared" si="77"/>
        <v>100</v>
      </c>
      <c r="G1257" s="224"/>
      <c r="H1257" s="218" t="s">
        <v>7462</v>
      </c>
      <c r="I1257" s="120" t="s">
        <v>7380</v>
      </c>
      <c r="J1257" s="120" t="s">
        <v>7480</v>
      </c>
      <c r="K1257" s="73">
        <v>4092</v>
      </c>
      <c r="L1257" s="73">
        <v>409200</v>
      </c>
      <c r="M1257" s="180">
        <f t="shared" si="78"/>
        <v>1</v>
      </c>
      <c r="O1257" s="73">
        <v>4092</v>
      </c>
      <c r="P1257" s="73">
        <v>409200</v>
      </c>
      <c r="Q1257" s="73">
        <v>0</v>
      </c>
      <c r="R1257" s="73">
        <v>0</v>
      </c>
      <c r="S1257" s="73">
        <f t="shared" si="79"/>
        <v>0</v>
      </c>
      <c r="T1257" s="73">
        <f t="shared" si="79"/>
        <v>0</v>
      </c>
      <c r="U1257" s="167" t="s">
        <v>7481</v>
      </c>
      <c r="W1257" s="21"/>
      <c r="X1257" s="21"/>
      <c r="Y1257" s="21"/>
    </row>
    <row r="1258" spans="1:25" x14ac:dyDescent="0.25">
      <c r="A1258" s="175" t="s">
        <v>2146</v>
      </c>
      <c r="B1258" s="184" t="s">
        <v>786</v>
      </c>
      <c r="C1258" s="185" t="s">
        <v>787</v>
      </c>
      <c r="D1258" s="170">
        <v>4092</v>
      </c>
      <c r="E1258" s="171">
        <v>409200</v>
      </c>
      <c r="F1258" s="216">
        <f t="shared" si="77"/>
        <v>100</v>
      </c>
      <c r="G1258" s="224"/>
      <c r="H1258" s="218" t="s">
        <v>7462</v>
      </c>
      <c r="I1258" s="120" t="s">
        <v>7380</v>
      </c>
      <c r="J1258" s="120" t="s">
        <v>7480</v>
      </c>
      <c r="K1258" s="73">
        <v>4092</v>
      </c>
      <c r="L1258" s="73">
        <v>409200</v>
      </c>
      <c r="M1258" s="180">
        <f t="shared" si="78"/>
        <v>1</v>
      </c>
      <c r="O1258" s="73">
        <v>4092</v>
      </c>
      <c r="P1258" s="73">
        <v>409200</v>
      </c>
      <c r="Q1258" s="73">
        <v>0</v>
      </c>
      <c r="R1258" s="73">
        <v>0</v>
      </c>
      <c r="S1258" s="73">
        <f t="shared" si="79"/>
        <v>0</v>
      </c>
      <c r="T1258" s="73">
        <f t="shared" si="79"/>
        <v>0</v>
      </c>
      <c r="U1258" s="167" t="s">
        <v>7481</v>
      </c>
      <c r="W1258" s="21"/>
      <c r="X1258" s="21"/>
      <c r="Y1258" s="21"/>
    </row>
    <row r="1259" spans="1:25" x14ac:dyDescent="0.25">
      <c r="A1259" s="175" t="s">
        <v>2146</v>
      </c>
      <c r="B1259" s="184" t="s">
        <v>788</v>
      </c>
      <c r="C1259" s="185" t="s">
        <v>789</v>
      </c>
      <c r="D1259" s="170">
        <v>4092</v>
      </c>
      <c r="E1259" s="171">
        <v>409200</v>
      </c>
      <c r="F1259" s="216">
        <f t="shared" si="77"/>
        <v>100</v>
      </c>
      <c r="G1259" s="224"/>
      <c r="H1259" s="218" t="s">
        <v>7462</v>
      </c>
      <c r="I1259" s="120" t="s">
        <v>7380</v>
      </c>
      <c r="J1259" s="120" t="s">
        <v>7480</v>
      </c>
      <c r="K1259" s="73">
        <v>4092</v>
      </c>
      <c r="L1259" s="73">
        <v>409200</v>
      </c>
      <c r="M1259" s="180">
        <f t="shared" si="78"/>
        <v>1</v>
      </c>
      <c r="O1259" s="73">
        <v>4092</v>
      </c>
      <c r="P1259" s="73">
        <v>409200</v>
      </c>
      <c r="Q1259" s="73">
        <v>0</v>
      </c>
      <c r="R1259" s="73">
        <v>0</v>
      </c>
      <c r="S1259" s="73">
        <f t="shared" si="79"/>
        <v>0</v>
      </c>
      <c r="T1259" s="73">
        <f t="shared" si="79"/>
        <v>0</v>
      </c>
      <c r="U1259" s="167" t="s">
        <v>7481</v>
      </c>
      <c r="W1259" s="21"/>
      <c r="X1259" s="21"/>
      <c r="Y1259" s="21"/>
    </row>
    <row r="1260" spans="1:25" x14ac:dyDescent="0.25">
      <c r="A1260" s="175" t="s">
        <v>2146</v>
      </c>
      <c r="B1260" s="184" t="s">
        <v>790</v>
      </c>
      <c r="C1260" s="185" t="s">
        <v>791</v>
      </c>
      <c r="D1260" s="170">
        <v>4092</v>
      </c>
      <c r="E1260" s="171">
        <v>409200</v>
      </c>
      <c r="F1260" s="216">
        <f t="shared" si="77"/>
        <v>100</v>
      </c>
      <c r="G1260" s="224"/>
      <c r="H1260" s="218" t="s">
        <v>7462</v>
      </c>
      <c r="I1260" s="120" t="s">
        <v>7380</v>
      </c>
      <c r="J1260" s="120" t="s">
        <v>7480</v>
      </c>
      <c r="K1260" s="73">
        <v>4092</v>
      </c>
      <c r="L1260" s="73">
        <v>409200</v>
      </c>
      <c r="M1260" s="180">
        <f t="shared" si="78"/>
        <v>1</v>
      </c>
      <c r="O1260" s="73">
        <v>4092</v>
      </c>
      <c r="P1260" s="73">
        <v>409200</v>
      </c>
      <c r="Q1260" s="73">
        <v>0</v>
      </c>
      <c r="R1260" s="73">
        <v>0</v>
      </c>
      <c r="S1260" s="73">
        <f t="shared" si="79"/>
        <v>0</v>
      </c>
      <c r="T1260" s="73">
        <f t="shared" si="79"/>
        <v>0</v>
      </c>
      <c r="U1260" s="167" t="s">
        <v>7481</v>
      </c>
      <c r="W1260" s="21"/>
      <c r="X1260" s="21"/>
      <c r="Y1260" s="21"/>
    </row>
    <row r="1261" spans="1:25" x14ac:dyDescent="0.25">
      <c r="A1261" s="175" t="s">
        <v>2146</v>
      </c>
      <c r="B1261" s="184" t="s">
        <v>528</v>
      </c>
      <c r="C1261" s="185" t="s">
        <v>529</v>
      </c>
      <c r="D1261" s="170">
        <v>3481</v>
      </c>
      <c r="E1261" s="171">
        <v>348100</v>
      </c>
      <c r="F1261" s="216">
        <f t="shared" si="77"/>
        <v>100</v>
      </c>
      <c r="G1261" s="224"/>
      <c r="H1261" s="218" t="s">
        <v>7462</v>
      </c>
      <c r="I1261" s="179" t="s">
        <v>7381</v>
      </c>
      <c r="J1261" s="120" t="s">
        <v>7480</v>
      </c>
      <c r="K1261" s="73">
        <v>3481</v>
      </c>
      <c r="L1261" s="73">
        <v>348100</v>
      </c>
      <c r="M1261" s="180">
        <f t="shared" si="78"/>
        <v>1</v>
      </c>
      <c r="O1261" s="73">
        <v>3481</v>
      </c>
      <c r="P1261" s="73">
        <v>348100</v>
      </c>
      <c r="Q1261" s="73">
        <v>0</v>
      </c>
      <c r="R1261" s="73">
        <v>0</v>
      </c>
      <c r="S1261" s="73">
        <f t="shared" si="79"/>
        <v>0</v>
      </c>
      <c r="T1261" s="73">
        <f t="shared" si="79"/>
        <v>0</v>
      </c>
      <c r="U1261" s="167" t="s">
        <v>7481</v>
      </c>
      <c r="W1261" s="21"/>
      <c r="X1261" s="21"/>
      <c r="Y1261" s="21"/>
    </row>
    <row r="1262" spans="1:25" x14ac:dyDescent="0.25">
      <c r="A1262" s="175" t="s">
        <v>2146</v>
      </c>
      <c r="B1262" s="184" t="s">
        <v>530</v>
      </c>
      <c r="C1262" s="185" t="s">
        <v>531</v>
      </c>
      <c r="D1262" s="170">
        <v>5768</v>
      </c>
      <c r="E1262" s="171">
        <v>576800</v>
      </c>
      <c r="F1262" s="216">
        <f t="shared" si="77"/>
        <v>100</v>
      </c>
      <c r="G1262" s="224"/>
      <c r="H1262" s="218" t="s">
        <v>7462</v>
      </c>
      <c r="I1262" s="179" t="s">
        <v>7381</v>
      </c>
      <c r="J1262" s="120" t="s">
        <v>7480</v>
      </c>
      <c r="K1262" s="73">
        <v>5768</v>
      </c>
      <c r="L1262" s="73">
        <v>576800</v>
      </c>
      <c r="M1262" s="180">
        <f t="shared" si="78"/>
        <v>1</v>
      </c>
      <c r="O1262" s="73">
        <v>5768</v>
      </c>
      <c r="P1262" s="73">
        <v>576800</v>
      </c>
      <c r="Q1262" s="73">
        <v>0</v>
      </c>
      <c r="R1262" s="73">
        <v>0</v>
      </c>
      <c r="S1262" s="73">
        <f t="shared" si="79"/>
        <v>0</v>
      </c>
      <c r="T1262" s="73">
        <f t="shared" si="79"/>
        <v>0</v>
      </c>
      <c r="U1262" s="167" t="s">
        <v>7481</v>
      </c>
      <c r="W1262" s="21"/>
      <c r="X1262" s="21"/>
      <c r="Y1262" s="21"/>
    </row>
    <row r="1263" spans="1:25" x14ac:dyDescent="0.25">
      <c r="A1263" s="175" t="s">
        <v>2146</v>
      </c>
      <c r="B1263" s="184" t="s">
        <v>798</v>
      </c>
      <c r="C1263" s="185" t="s">
        <v>799</v>
      </c>
      <c r="D1263" s="170">
        <v>2984</v>
      </c>
      <c r="E1263" s="171">
        <v>298400</v>
      </c>
      <c r="F1263" s="216">
        <f t="shared" si="77"/>
        <v>100</v>
      </c>
      <c r="G1263" s="224"/>
      <c r="H1263" s="218" t="s">
        <v>7462</v>
      </c>
      <c r="I1263" s="120" t="s">
        <v>7380</v>
      </c>
      <c r="J1263" s="120" t="s">
        <v>7480</v>
      </c>
      <c r="K1263" s="73">
        <v>2984</v>
      </c>
      <c r="L1263" s="73">
        <v>298400</v>
      </c>
      <c r="M1263" s="180">
        <f t="shared" si="78"/>
        <v>1</v>
      </c>
      <c r="O1263" s="73">
        <v>2984</v>
      </c>
      <c r="P1263" s="73">
        <v>298400</v>
      </c>
      <c r="Q1263" s="73">
        <v>0</v>
      </c>
      <c r="R1263" s="73">
        <v>0</v>
      </c>
      <c r="S1263" s="73">
        <f t="shared" si="79"/>
        <v>0</v>
      </c>
      <c r="T1263" s="73">
        <f t="shared" si="79"/>
        <v>0</v>
      </c>
      <c r="U1263" s="167" t="s">
        <v>7481</v>
      </c>
      <c r="W1263" s="21"/>
      <c r="X1263" s="21"/>
      <c r="Y1263" s="21"/>
    </row>
    <row r="1264" spans="1:25" x14ac:dyDescent="0.25">
      <c r="A1264" s="175" t="s">
        <v>2146</v>
      </c>
      <c r="B1264" s="184" t="s">
        <v>86</v>
      </c>
      <c r="C1264" s="185" t="s">
        <v>87</v>
      </c>
      <c r="D1264" s="170">
        <v>7506</v>
      </c>
      <c r="E1264" s="171">
        <v>735817</v>
      </c>
      <c r="F1264" s="216">
        <f t="shared" si="77"/>
        <v>98.030508926192383</v>
      </c>
      <c r="G1264" s="224"/>
      <c r="H1264" s="218" t="s">
        <v>7462</v>
      </c>
      <c r="I1264" s="179" t="s">
        <v>7381</v>
      </c>
      <c r="J1264" s="120" t="s">
        <v>7480</v>
      </c>
      <c r="K1264" s="73">
        <v>7506</v>
      </c>
      <c r="L1264" s="73">
        <v>735817</v>
      </c>
      <c r="M1264" s="180">
        <f t="shared" si="78"/>
        <v>1</v>
      </c>
      <c r="O1264" s="73">
        <v>7506</v>
      </c>
      <c r="P1264" s="73">
        <v>735817</v>
      </c>
      <c r="Q1264" s="73">
        <v>0</v>
      </c>
      <c r="R1264" s="73">
        <v>0</v>
      </c>
      <c r="S1264" s="73">
        <f t="shared" si="79"/>
        <v>0</v>
      </c>
      <c r="T1264" s="73">
        <f t="shared" si="79"/>
        <v>0</v>
      </c>
      <c r="U1264" s="167" t="s">
        <v>7481</v>
      </c>
      <c r="W1264" s="21"/>
      <c r="X1264" s="21"/>
      <c r="Y1264" s="21"/>
    </row>
    <row r="1265" spans="1:26" x14ac:dyDescent="0.25">
      <c r="A1265" s="175" t="s">
        <v>2146</v>
      </c>
      <c r="B1265" s="184" t="s">
        <v>340</v>
      </c>
      <c r="C1265" s="185" t="s">
        <v>341</v>
      </c>
      <c r="D1265" s="170">
        <v>3848</v>
      </c>
      <c r="E1265" s="171">
        <v>372855</v>
      </c>
      <c r="F1265" s="216">
        <f t="shared" si="77"/>
        <v>96.895790020790017</v>
      </c>
      <c r="G1265" s="224"/>
      <c r="H1265" s="218" t="s">
        <v>7462</v>
      </c>
      <c r="I1265" s="120" t="s">
        <v>7380</v>
      </c>
      <c r="J1265" s="120" t="s">
        <v>7480</v>
      </c>
      <c r="K1265" s="73">
        <v>3848</v>
      </c>
      <c r="L1265" s="73">
        <v>372855</v>
      </c>
      <c r="M1265" s="180">
        <f t="shared" si="78"/>
        <v>1</v>
      </c>
      <c r="O1265" s="73">
        <v>3848</v>
      </c>
      <c r="P1265" s="73">
        <v>372855</v>
      </c>
      <c r="Q1265" s="73">
        <v>0</v>
      </c>
      <c r="R1265" s="73">
        <v>0</v>
      </c>
      <c r="S1265" s="73">
        <f t="shared" si="79"/>
        <v>0</v>
      </c>
      <c r="T1265" s="73">
        <f t="shared" si="79"/>
        <v>0</v>
      </c>
      <c r="U1265" s="167" t="s">
        <v>7481</v>
      </c>
      <c r="W1265" s="21"/>
      <c r="X1265" s="21"/>
      <c r="Y1265" s="21"/>
    </row>
    <row r="1266" spans="1:26" x14ac:dyDescent="0.25">
      <c r="A1266" s="175" t="s">
        <v>2146</v>
      </c>
      <c r="B1266" s="184" t="s">
        <v>1486</v>
      </c>
      <c r="C1266" s="185" t="s">
        <v>1487</v>
      </c>
      <c r="D1266" s="170">
        <v>108451</v>
      </c>
      <c r="E1266" s="171">
        <v>10402104</v>
      </c>
      <c r="F1266" s="216">
        <f t="shared" si="77"/>
        <v>95.915242828558519</v>
      </c>
      <c r="G1266" s="224"/>
      <c r="H1266" s="218" t="s">
        <v>7462</v>
      </c>
      <c r="I1266" s="120" t="s">
        <v>7379</v>
      </c>
      <c r="J1266" s="120"/>
      <c r="K1266" s="73">
        <v>0</v>
      </c>
      <c r="L1266" s="73">
        <v>0</v>
      </c>
      <c r="M1266" s="180">
        <f t="shared" si="78"/>
        <v>0</v>
      </c>
      <c r="O1266" s="73">
        <v>108451</v>
      </c>
      <c r="P1266" s="73">
        <v>10402104</v>
      </c>
      <c r="Q1266" s="73">
        <v>0</v>
      </c>
      <c r="R1266" s="73">
        <v>0</v>
      </c>
      <c r="S1266" s="73">
        <f t="shared" si="79"/>
        <v>108451</v>
      </c>
      <c r="T1266" s="73">
        <f t="shared" si="79"/>
        <v>10402104</v>
      </c>
      <c r="U1266" s="167" t="s">
        <v>7958</v>
      </c>
      <c r="W1266" s="21"/>
      <c r="X1266" s="21"/>
      <c r="Y1266" s="21"/>
      <c r="Z1266" s="21">
        <f>+S1266-V1266</f>
        <v>108451</v>
      </c>
    </row>
    <row r="1267" spans="1:26" x14ac:dyDescent="0.25">
      <c r="A1267" s="175" t="s">
        <v>2146</v>
      </c>
      <c r="B1267" s="184" t="s">
        <v>8545</v>
      </c>
      <c r="C1267" s="185" t="s">
        <v>8546</v>
      </c>
      <c r="D1267" s="194">
        <v>9700</v>
      </c>
      <c r="E1267" s="171">
        <v>921500</v>
      </c>
      <c r="F1267" s="216">
        <f t="shared" si="77"/>
        <v>95</v>
      </c>
      <c r="G1267" s="224"/>
      <c r="H1267" s="218" t="s">
        <v>7462</v>
      </c>
      <c r="I1267" s="120" t="s">
        <v>7379</v>
      </c>
      <c r="J1267" s="195"/>
      <c r="K1267" s="196"/>
      <c r="L1267" s="196"/>
      <c r="M1267" s="180">
        <f t="shared" si="78"/>
        <v>0</v>
      </c>
      <c r="O1267" s="73">
        <v>9700</v>
      </c>
      <c r="P1267" s="73">
        <v>921500</v>
      </c>
      <c r="Q1267" s="73">
        <v>9700</v>
      </c>
      <c r="R1267" s="73">
        <v>921500</v>
      </c>
      <c r="S1267" s="73">
        <f t="shared" si="79"/>
        <v>0</v>
      </c>
      <c r="T1267" s="73">
        <f t="shared" si="79"/>
        <v>0</v>
      </c>
      <c r="U1267" s="167" t="s">
        <v>7467</v>
      </c>
      <c r="W1267" s="21"/>
      <c r="X1267" s="21"/>
      <c r="Y1267" s="21"/>
      <c r="Z1267" s="21"/>
    </row>
    <row r="1268" spans="1:26" x14ac:dyDescent="0.25">
      <c r="A1268" s="175" t="s">
        <v>2146</v>
      </c>
      <c r="B1268" s="184" t="s">
        <v>8547</v>
      </c>
      <c r="C1268" s="185" t="s">
        <v>8548</v>
      </c>
      <c r="D1268" s="194">
        <v>4463</v>
      </c>
      <c r="E1268" s="171">
        <v>414384</v>
      </c>
      <c r="F1268" s="216">
        <f t="shared" si="77"/>
        <v>92.848756441855258</v>
      </c>
      <c r="G1268" s="224"/>
      <c r="H1268" s="218" t="s">
        <v>7462</v>
      </c>
      <c r="I1268" s="120" t="s">
        <v>7379</v>
      </c>
      <c r="J1268" s="195"/>
      <c r="K1268" s="196"/>
      <c r="L1268" s="196"/>
      <c r="M1268" s="180">
        <f t="shared" si="78"/>
        <v>0</v>
      </c>
      <c r="O1268" s="73">
        <v>4463</v>
      </c>
      <c r="P1268" s="73">
        <v>414384</v>
      </c>
      <c r="Q1268" s="73">
        <v>4463</v>
      </c>
      <c r="R1268" s="73">
        <v>414384</v>
      </c>
      <c r="S1268" s="73">
        <f t="shared" si="79"/>
        <v>0</v>
      </c>
      <c r="T1268" s="73">
        <f t="shared" si="79"/>
        <v>0</v>
      </c>
      <c r="U1268" s="167" t="s">
        <v>7467</v>
      </c>
      <c r="W1268" s="21"/>
      <c r="X1268" s="21"/>
      <c r="Y1268" s="21"/>
      <c r="Z1268" s="21"/>
    </row>
    <row r="1269" spans="1:26" x14ac:dyDescent="0.25">
      <c r="A1269" s="175" t="s">
        <v>2146</v>
      </c>
      <c r="B1269" s="184" t="s">
        <v>1500</v>
      </c>
      <c r="C1269" s="185" t="s">
        <v>1501</v>
      </c>
      <c r="D1269" s="170">
        <v>40150</v>
      </c>
      <c r="E1269" s="171">
        <v>3252150</v>
      </c>
      <c r="F1269" s="216">
        <f t="shared" si="77"/>
        <v>81</v>
      </c>
      <c r="G1269" s="224"/>
      <c r="H1269" s="218" t="s">
        <v>7462</v>
      </c>
      <c r="I1269" s="120" t="s">
        <v>7379</v>
      </c>
      <c r="J1269" s="120"/>
      <c r="K1269" s="73">
        <v>0</v>
      </c>
      <c r="L1269" s="73">
        <v>0</v>
      </c>
      <c r="M1269" s="180">
        <f t="shared" si="78"/>
        <v>0</v>
      </c>
      <c r="O1269" s="73">
        <v>40150</v>
      </c>
      <c r="P1269" s="73">
        <v>3252150</v>
      </c>
      <c r="Q1269" s="73">
        <v>0</v>
      </c>
      <c r="R1269" s="73">
        <v>0</v>
      </c>
      <c r="S1269" s="73">
        <f t="shared" si="79"/>
        <v>40150</v>
      </c>
      <c r="T1269" s="73">
        <f t="shared" si="79"/>
        <v>3252150</v>
      </c>
      <c r="U1269" s="167" t="s">
        <v>7958</v>
      </c>
      <c r="W1269" s="21"/>
      <c r="X1269" s="21"/>
      <c r="Y1269" s="21"/>
      <c r="Z1269" s="21">
        <f>+S1269-V1269</f>
        <v>40150</v>
      </c>
    </row>
    <row r="1270" spans="1:26" x14ac:dyDescent="0.25">
      <c r="A1270" s="175" t="s">
        <v>2146</v>
      </c>
      <c r="B1270" s="184" t="s">
        <v>354</v>
      </c>
      <c r="C1270" s="185" t="s">
        <v>355</v>
      </c>
      <c r="D1270" s="170">
        <v>1338</v>
      </c>
      <c r="E1270" s="171">
        <v>107040</v>
      </c>
      <c r="F1270" s="216">
        <f t="shared" si="77"/>
        <v>80</v>
      </c>
      <c r="G1270" s="224"/>
      <c r="H1270" s="218" t="s">
        <v>7462</v>
      </c>
      <c r="I1270" s="120" t="s">
        <v>7380</v>
      </c>
      <c r="J1270" s="120" t="s">
        <v>7480</v>
      </c>
      <c r="K1270" s="73">
        <v>1338</v>
      </c>
      <c r="L1270" s="73">
        <v>107040</v>
      </c>
      <c r="M1270" s="180">
        <f t="shared" si="78"/>
        <v>1</v>
      </c>
      <c r="O1270" s="73">
        <v>1338</v>
      </c>
      <c r="P1270" s="73">
        <v>107040</v>
      </c>
      <c r="Q1270" s="73">
        <v>0</v>
      </c>
      <c r="R1270" s="73">
        <v>0</v>
      </c>
      <c r="S1270" s="73">
        <f t="shared" si="79"/>
        <v>0</v>
      </c>
      <c r="T1270" s="73">
        <f t="shared" si="79"/>
        <v>0</v>
      </c>
      <c r="U1270" s="167" t="s">
        <v>7481</v>
      </c>
      <c r="W1270" s="21"/>
      <c r="X1270" s="21"/>
      <c r="Y1270" s="21"/>
    </row>
    <row r="1271" spans="1:26" x14ac:dyDescent="0.25">
      <c r="A1271" s="175" t="s">
        <v>2146</v>
      </c>
      <c r="B1271" s="184" t="s">
        <v>58</v>
      </c>
      <c r="C1271" s="185" t="s">
        <v>59</v>
      </c>
      <c r="D1271" s="170">
        <v>45000</v>
      </c>
      <c r="E1271" s="171">
        <v>3573812</v>
      </c>
      <c r="F1271" s="216">
        <f t="shared" si="77"/>
        <v>79.418044444444448</v>
      </c>
      <c r="G1271" s="224"/>
      <c r="H1271" s="218" t="s">
        <v>7462</v>
      </c>
      <c r="I1271" s="179" t="s">
        <v>7381</v>
      </c>
      <c r="J1271" s="120" t="s">
        <v>7480</v>
      </c>
      <c r="K1271" s="73">
        <v>45000</v>
      </c>
      <c r="L1271" s="73">
        <v>3573812</v>
      </c>
      <c r="M1271" s="180">
        <f t="shared" si="78"/>
        <v>1</v>
      </c>
      <c r="O1271" s="73">
        <v>45000</v>
      </c>
      <c r="P1271" s="73">
        <v>3573812</v>
      </c>
      <c r="Q1271" s="73">
        <v>0</v>
      </c>
      <c r="R1271" s="73">
        <v>0</v>
      </c>
      <c r="S1271" s="73">
        <f t="shared" si="79"/>
        <v>0</v>
      </c>
      <c r="T1271" s="73">
        <f t="shared" si="79"/>
        <v>0</v>
      </c>
      <c r="U1271" s="167" t="s">
        <v>7481</v>
      </c>
      <c r="W1271" s="21"/>
      <c r="X1271" s="21"/>
      <c r="Y1271" s="21"/>
    </row>
    <row r="1272" spans="1:26" x14ac:dyDescent="0.25">
      <c r="A1272" s="175" t="s">
        <v>2146</v>
      </c>
      <c r="B1272" s="184" t="s">
        <v>8549</v>
      </c>
      <c r="C1272" s="185" t="s">
        <v>8550</v>
      </c>
      <c r="D1272" s="170">
        <v>101049</v>
      </c>
      <c r="E1272" s="171">
        <v>7703265</v>
      </c>
      <c r="F1272" s="216">
        <f t="shared" si="77"/>
        <v>76.232966184722258</v>
      </c>
      <c r="G1272" s="224"/>
      <c r="H1272" s="218" t="s">
        <v>7462</v>
      </c>
      <c r="I1272" s="120" t="s">
        <v>7379</v>
      </c>
      <c r="J1272" s="120"/>
      <c r="K1272" s="73">
        <v>0</v>
      </c>
      <c r="L1272" s="73">
        <v>0</v>
      </c>
      <c r="M1272" s="180">
        <f t="shared" si="78"/>
        <v>0</v>
      </c>
      <c r="O1272" s="73">
        <v>101049</v>
      </c>
      <c r="P1272" s="73">
        <v>7703264.9999999991</v>
      </c>
      <c r="Q1272" s="73">
        <v>101049</v>
      </c>
      <c r="R1272" s="73">
        <v>7703264.9999999991</v>
      </c>
      <c r="S1272" s="73">
        <f t="shared" si="79"/>
        <v>0</v>
      </c>
      <c r="T1272" s="73">
        <f t="shared" si="79"/>
        <v>0</v>
      </c>
      <c r="U1272" s="167" t="s">
        <v>7467</v>
      </c>
      <c r="W1272" s="21"/>
      <c r="X1272" s="21"/>
      <c r="Y1272" s="21"/>
    </row>
    <row r="1273" spans="1:26" x14ac:dyDescent="0.25">
      <c r="A1273" s="175" t="s">
        <v>2146</v>
      </c>
      <c r="B1273" s="184" t="s">
        <v>874</v>
      </c>
      <c r="C1273" s="185" t="s">
        <v>875</v>
      </c>
      <c r="D1273" s="170">
        <v>3137</v>
      </c>
      <c r="E1273" s="171">
        <v>235275</v>
      </c>
      <c r="F1273" s="216">
        <f t="shared" si="77"/>
        <v>75</v>
      </c>
      <c r="G1273" s="224"/>
      <c r="H1273" s="218" t="s">
        <v>7462</v>
      </c>
      <c r="I1273" s="120" t="s">
        <v>7380</v>
      </c>
      <c r="J1273" s="120" t="s">
        <v>7480</v>
      </c>
      <c r="K1273" s="73">
        <v>3137</v>
      </c>
      <c r="L1273" s="73">
        <v>235275</v>
      </c>
      <c r="M1273" s="180">
        <f t="shared" si="78"/>
        <v>1</v>
      </c>
      <c r="O1273" s="73">
        <v>3137</v>
      </c>
      <c r="P1273" s="73">
        <v>235275</v>
      </c>
      <c r="Q1273" s="73">
        <v>0</v>
      </c>
      <c r="R1273" s="73">
        <v>0</v>
      </c>
      <c r="S1273" s="73">
        <f t="shared" si="79"/>
        <v>0</v>
      </c>
      <c r="T1273" s="73">
        <f t="shared" si="79"/>
        <v>0</v>
      </c>
      <c r="U1273" s="167" t="s">
        <v>7481</v>
      </c>
      <c r="W1273" s="21"/>
      <c r="X1273" s="21"/>
      <c r="Y1273" s="21"/>
    </row>
    <row r="1274" spans="1:26" x14ac:dyDescent="0.25">
      <c r="A1274" s="175" t="s">
        <v>2146</v>
      </c>
      <c r="B1274" s="184" t="s">
        <v>8551</v>
      </c>
      <c r="C1274" s="185" t="s">
        <v>8552</v>
      </c>
      <c r="D1274" s="194">
        <v>797</v>
      </c>
      <c r="E1274" s="171">
        <v>58888</v>
      </c>
      <c r="F1274" s="216">
        <f t="shared" si="77"/>
        <v>73.887076537013797</v>
      </c>
      <c r="G1274" s="224"/>
      <c r="H1274" s="218" t="s">
        <v>7462</v>
      </c>
      <c r="I1274" s="120" t="s">
        <v>7379</v>
      </c>
      <c r="J1274" s="195"/>
      <c r="K1274" s="196"/>
      <c r="L1274" s="196"/>
      <c r="M1274" s="180">
        <f t="shared" si="78"/>
        <v>0</v>
      </c>
      <c r="O1274" s="73">
        <v>797</v>
      </c>
      <c r="P1274" s="73">
        <v>58888</v>
      </c>
      <c r="Q1274" s="73">
        <v>797</v>
      </c>
      <c r="R1274" s="73">
        <v>58888</v>
      </c>
      <c r="S1274" s="73">
        <f t="shared" si="79"/>
        <v>0</v>
      </c>
      <c r="T1274" s="73">
        <f t="shared" si="79"/>
        <v>0</v>
      </c>
      <c r="U1274" s="167" t="s">
        <v>7467</v>
      </c>
      <c r="W1274" s="21"/>
      <c r="X1274" s="21"/>
      <c r="Y1274" s="21"/>
      <c r="Z1274" s="21"/>
    </row>
    <row r="1275" spans="1:26" x14ac:dyDescent="0.25">
      <c r="A1275" s="175" t="s">
        <v>2146</v>
      </c>
      <c r="B1275" s="184" t="s">
        <v>772</v>
      </c>
      <c r="C1275" s="185" t="s">
        <v>773</v>
      </c>
      <c r="D1275" s="170">
        <v>1420</v>
      </c>
      <c r="E1275" s="171">
        <v>104184</v>
      </c>
      <c r="F1275" s="216">
        <f t="shared" si="77"/>
        <v>73.369014084507043</v>
      </c>
      <c r="G1275" s="224"/>
      <c r="H1275" s="218" t="s">
        <v>7462</v>
      </c>
      <c r="I1275" s="179" t="s">
        <v>7381</v>
      </c>
      <c r="J1275" s="120" t="s">
        <v>7480</v>
      </c>
      <c r="K1275" s="73">
        <v>1420</v>
      </c>
      <c r="L1275" s="73">
        <v>104184</v>
      </c>
      <c r="M1275" s="180">
        <f t="shared" si="78"/>
        <v>1</v>
      </c>
      <c r="O1275" s="73">
        <v>1420</v>
      </c>
      <c r="P1275" s="73">
        <v>104184</v>
      </c>
      <c r="Q1275" s="73">
        <v>0</v>
      </c>
      <c r="R1275" s="73">
        <v>0</v>
      </c>
      <c r="S1275" s="73">
        <f t="shared" si="79"/>
        <v>0</v>
      </c>
      <c r="T1275" s="73">
        <f t="shared" si="79"/>
        <v>0</v>
      </c>
      <c r="U1275" s="167" t="s">
        <v>7481</v>
      </c>
      <c r="W1275" s="21"/>
      <c r="X1275" s="21"/>
      <c r="Y1275" s="21"/>
    </row>
    <row r="1276" spans="1:26" x14ac:dyDescent="0.25">
      <c r="A1276" s="175" t="s">
        <v>2146</v>
      </c>
      <c r="B1276" s="184" t="s">
        <v>8553</v>
      </c>
      <c r="C1276" s="185" t="s">
        <v>8554</v>
      </c>
      <c r="D1276" s="185">
        <v>92234</v>
      </c>
      <c r="E1276" s="171">
        <v>6665554</v>
      </c>
      <c r="F1276" s="216">
        <f t="shared" si="77"/>
        <v>72.267862176637678</v>
      </c>
      <c r="G1276" s="224"/>
      <c r="H1276" s="218" t="s">
        <v>7462</v>
      </c>
      <c r="I1276" s="120" t="s">
        <v>7379</v>
      </c>
      <c r="J1276" s="120"/>
      <c r="K1276" s="178"/>
      <c r="L1276" s="178"/>
      <c r="M1276" s="197">
        <f t="shared" si="78"/>
        <v>0</v>
      </c>
      <c r="O1276" s="73">
        <v>92234</v>
      </c>
      <c r="P1276" s="73">
        <v>6665554</v>
      </c>
      <c r="Q1276" s="73">
        <v>92234</v>
      </c>
      <c r="R1276" s="73">
        <v>6665554</v>
      </c>
      <c r="S1276" s="73">
        <f t="shared" si="79"/>
        <v>0</v>
      </c>
      <c r="T1276" s="73">
        <f t="shared" si="79"/>
        <v>0</v>
      </c>
      <c r="U1276" s="167" t="s">
        <v>7467</v>
      </c>
      <c r="W1276" s="21"/>
      <c r="X1276" s="21"/>
      <c r="Y1276" s="21"/>
    </row>
    <row r="1277" spans="1:26" x14ac:dyDescent="0.25">
      <c r="A1277" s="175" t="s">
        <v>2146</v>
      </c>
      <c r="B1277" s="184" t="s">
        <v>200</v>
      </c>
      <c r="C1277" s="185" t="s">
        <v>201</v>
      </c>
      <c r="D1277" s="170">
        <v>24375</v>
      </c>
      <c r="E1277" s="171">
        <v>1755928</v>
      </c>
      <c r="F1277" s="216">
        <f t="shared" si="77"/>
        <v>72.038071794871797</v>
      </c>
      <c r="G1277" s="224"/>
      <c r="H1277" s="218" t="s">
        <v>7462</v>
      </c>
      <c r="I1277" s="179" t="s">
        <v>7381</v>
      </c>
      <c r="J1277" s="120" t="s">
        <v>7480</v>
      </c>
      <c r="K1277" s="73">
        <f>D1277</f>
        <v>24375</v>
      </c>
      <c r="L1277" s="73">
        <f>E1277</f>
        <v>1755928</v>
      </c>
      <c r="M1277" s="180">
        <f t="shared" si="78"/>
        <v>1</v>
      </c>
      <c r="O1277" s="73">
        <v>24375</v>
      </c>
      <c r="P1277" s="73">
        <v>1755928</v>
      </c>
      <c r="Q1277" s="73">
        <v>0</v>
      </c>
      <c r="R1277" s="73">
        <v>0</v>
      </c>
      <c r="S1277" s="73">
        <f t="shared" si="79"/>
        <v>0</v>
      </c>
      <c r="T1277" s="73">
        <f t="shared" si="79"/>
        <v>0</v>
      </c>
      <c r="U1277" s="167" t="s">
        <v>7481</v>
      </c>
      <c r="W1277" s="21"/>
      <c r="X1277" s="21"/>
      <c r="Y1277" s="21"/>
    </row>
    <row r="1278" spans="1:26" x14ac:dyDescent="0.25">
      <c r="A1278" s="175" t="s">
        <v>2146</v>
      </c>
      <c r="B1278" s="184" t="s">
        <v>8555</v>
      </c>
      <c r="C1278" s="185" t="s">
        <v>8556</v>
      </c>
      <c r="D1278" s="194">
        <v>1000</v>
      </c>
      <c r="E1278" s="171">
        <v>70442</v>
      </c>
      <c r="F1278" s="216">
        <f t="shared" si="77"/>
        <v>70.441999999999993</v>
      </c>
      <c r="G1278" s="224"/>
      <c r="H1278" s="218" t="s">
        <v>7462</v>
      </c>
      <c r="I1278" s="120" t="s">
        <v>7379</v>
      </c>
      <c r="J1278" s="195"/>
      <c r="K1278" s="196"/>
      <c r="L1278" s="196"/>
      <c r="M1278" s="180">
        <f t="shared" si="78"/>
        <v>0</v>
      </c>
      <c r="O1278" s="73">
        <v>1000</v>
      </c>
      <c r="P1278" s="73">
        <v>70442</v>
      </c>
      <c r="Q1278" s="73">
        <v>1000</v>
      </c>
      <c r="R1278" s="73">
        <v>70442</v>
      </c>
      <c r="S1278" s="73">
        <f t="shared" ref="S1278:T1310" si="80">O1278-K1278-Q1278</f>
        <v>0</v>
      </c>
      <c r="T1278" s="73">
        <f t="shared" si="80"/>
        <v>0</v>
      </c>
      <c r="U1278" s="167" t="s">
        <v>7467</v>
      </c>
      <c r="W1278" s="21"/>
      <c r="X1278" s="21"/>
      <c r="Y1278" s="21"/>
    </row>
    <row r="1279" spans="1:26" x14ac:dyDescent="0.25">
      <c r="A1279" s="175" t="s">
        <v>2146</v>
      </c>
      <c r="B1279" s="184" t="s">
        <v>1496</v>
      </c>
      <c r="C1279" s="185" t="s">
        <v>1497</v>
      </c>
      <c r="D1279" s="194">
        <v>101350</v>
      </c>
      <c r="E1279" s="171">
        <v>7082140</v>
      </c>
      <c r="F1279" s="216">
        <f t="shared" si="77"/>
        <v>69.878046373951648</v>
      </c>
      <c r="G1279" s="224"/>
      <c r="H1279" s="218" t="s">
        <v>7462</v>
      </c>
      <c r="I1279" s="120" t="s">
        <v>7379</v>
      </c>
      <c r="J1279" s="195"/>
      <c r="K1279" s="196"/>
      <c r="L1279" s="196"/>
      <c r="M1279" s="180">
        <f t="shared" si="78"/>
        <v>0</v>
      </c>
      <c r="O1279" s="73">
        <v>101350</v>
      </c>
      <c r="P1279" s="73">
        <v>7082140</v>
      </c>
      <c r="Q1279" s="73">
        <v>0</v>
      </c>
      <c r="R1279" s="73">
        <v>0</v>
      </c>
      <c r="S1279" s="73">
        <f t="shared" si="80"/>
        <v>101350</v>
      </c>
      <c r="T1279" s="73">
        <f t="shared" si="80"/>
        <v>7082140</v>
      </c>
      <c r="U1279" s="167" t="s">
        <v>7958</v>
      </c>
      <c r="W1279" s="21"/>
      <c r="X1279" s="21"/>
      <c r="Y1279" s="21"/>
      <c r="Z1279" s="21">
        <f>+S1279-V1279</f>
        <v>101350</v>
      </c>
    </row>
    <row r="1280" spans="1:26" x14ac:dyDescent="0.25">
      <c r="A1280" s="175" t="s">
        <v>2146</v>
      </c>
      <c r="B1280" s="184" t="s">
        <v>8557</v>
      </c>
      <c r="C1280" s="185" t="s">
        <v>8558</v>
      </c>
      <c r="D1280" s="194">
        <v>2843</v>
      </c>
      <c r="E1280" s="171">
        <v>190481</v>
      </c>
      <c r="F1280" s="216">
        <f t="shared" si="77"/>
        <v>67</v>
      </c>
      <c r="G1280" s="224"/>
      <c r="H1280" s="218" t="s">
        <v>7462</v>
      </c>
      <c r="I1280" s="120" t="s">
        <v>7379</v>
      </c>
      <c r="J1280" s="195"/>
      <c r="K1280" s="196"/>
      <c r="L1280" s="196"/>
      <c r="M1280" s="180">
        <f t="shared" si="78"/>
        <v>0</v>
      </c>
      <c r="O1280" s="73">
        <v>2843</v>
      </c>
      <c r="P1280" s="73">
        <v>190481</v>
      </c>
      <c r="Q1280" s="73">
        <v>2843</v>
      </c>
      <c r="R1280" s="73">
        <v>190481</v>
      </c>
      <c r="S1280" s="73">
        <f t="shared" si="80"/>
        <v>0</v>
      </c>
      <c r="T1280" s="73">
        <f t="shared" si="80"/>
        <v>0</v>
      </c>
      <c r="U1280" s="167" t="s">
        <v>7467</v>
      </c>
      <c r="W1280" s="21"/>
      <c r="X1280" s="21"/>
      <c r="Y1280" s="21"/>
      <c r="Z1280" s="21"/>
    </row>
    <row r="1281" spans="1:26" x14ac:dyDescent="0.25">
      <c r="A1281" s="175" t="s">
        <v>2146</v>
      </c>
      <c r="B1281" s="184" t="s">
        <v>8559</v>
      </c>
      <c r="C1281" s="185" t="s">
        <v>8560</v>
      </c>
      <c r="D1281" s="194">
        <v>3750</v>
      </c>
      <c r="E1281" s="171">
        <v>241580</v>
      </c>
      <c r="F1281" s="216">
        <f t="shared" si="77"/>
        <v>64.421333333333337</v>
      </c>
      <c r="G1281" s="224"/>
      <c r="H1281" s="218" t="s">
        <v>7462</v>
      </c>
      <c r="I1281" s="120" t="s">
        <v>7379</v>
      </c>
      <c r="J1281" s="195"/>
      <c r="K1281" s="196"/>
      <c r="L1281" s="196"/>
      <c r="M1281" s="180">
        <f t="shared" si="78"/>
        <v>0</v>
      </c>
      <c r="O1281" s="73">
        <v>3750</v>
      </c>
      <c r="P1281" s="73">
        <v>241580</v>
      </c>
      <c r="Q1281" s="73">
        <v>3750</v>
      </c>
      <c r="R1281" s="73">
        <v>241580</v>
      </c>
      <c r="S1281" s="73">
        <f t="shared" si="80"/>
        <v>0</v>
      </c>
      <c r="T1281" s="73">
        <f t="shared" si="80"/>
        <v>0</v>
      </c>
      <c r="U1281" s="167" t="s">
        <v>7467</v>
      </c>
      <c r="W1281" s="21"/>
      <c r="X1281" s="21"/>
      <c r="Y1281" s="21"/>
      <c r="Z1281" s="21"/>
    </row>
    <row r="1282" spans="1:26" x14ac:dyDescent="0.25">
      <c r="A1282" s="175" t="s">
        <v>2146</v>
      </c>
      <c r="B1282" s="184" t="s">
        <v>1476</v>
      </c>
      <c r="C1282" s="185" t="s">
        <v>1477</v>
      </c>
      <c r="D1282" s="185">
        <v>80481</v>
      </c>
      <c r="E1282" s="171">
        <v>5116453</v>
      </c>
      <c r="F1282" s="216">
        <f t="shared" si="77"/>
        <v>63.573427268547853</v>
      </c>
      <c r="G1282" s="224"/>
      <c r="H1282" s="218" t="s">
        <v>7462</v>
      </c>
      <c r="I1282" s="179" t="s">
        <v>7381</v>
      </c>
      <c r="J1282" s="120" t="s">
        <v>7480</v>
      </c>
      <c r="K1282" s="178">
        <v>80481</v>
      </c>
      <c r="L1282" s="178">
        <v>5116453</v>
      </c>
      <c r="M1282" s="197">
        <f t="shared" si="78"/>
        <v>1</v>
      </c>
      <c r="O1282" s="73">
        <v>80481</v>
      </c>
      <c r="P1282" s="73">
        <v>5116453</v>
      </c>
      <c r="Q1282" s="73">
        <v>0</v>
      </c>
      <c r="R1282" s="73">
        <v>0</v>
      </c>
      <c r="S1282" s="73">
        <f t="shared" si="80"/>
        <v>0</v>
      </c>
      <c r="T1282" s="73">
        <f t="shared" si="80"/>
        <v>0</v>
      </c>
      <c r="U1282" s="167" t="s">
        <v>7481</v>
      </c>
      <c r="W1282" s="21"/>
      <c r="X1282" s="21"/>
      <c r="Y1282" s="21"/>
    </row>
    <row r="1283" spans="1:26" x14ac:dyDescent="0.25">
      <c r="A1283" s="175" t="s">
        <v>2146</v>
      </c>
      <c r="B1283" s="184" t="s">
        <v>8561</v>
      </c>
      <c r="C1283" s="185" t="s">
        <v>8562</v>
      </c>
      <c r="D1283" s="194">
        <v>1103</v>
      </c>
      <c r="E1283" s="171">
        <v>70043</v>
      </c>
      <c r="F1283" s="216">
        <f t="shared" si="77"/>
        <v>63.502266545784224</v>
      </c>
      <c r="G1283" s="224"/>
      <c r="H1283" s="218" t="s">
        <v>7462</v>
      </c>
      <c r="I1283" s="120" t="s">
        <v>7379</v>
      </c>
      <c r="J1283" s="195"/>
      <c r="K1283" s="196"/>
      <c r="L1283" s="196"/>
      <c r="M1283" s="180">
        <f t="shared" si="78"/>
        <v>0</v>
      </c>
      <c r="O1283" s="73">
        <v>1103</v>
      </c>
      <c r="P1283" s="73">
        <v>70043</v>
      </c>
      <c r="Q1283" s="73">
        <v>1103</v>
      </c>
      <c r="R1283" s="73">
        <v>70043</v>
      </c>
      <c r="S1283" s="73">
        <f t="shared" si="80"/>
        <v>0</v>
      </c>
      <c r="T1283" s="73">
        <f t="shared" si="80"/>
        <v>0</v>
      </c>
      <c r="U1283" s="167" t="s">
        <v>7467</v>
      </c>
      <c r="W1283" s="21"/>
      <c r="X1283" s="21"/>
      <c r="Y1283" s="21"/>
      <c r="Z1283" s="21"/>
    </row>
    <row r="1284" spans="1:26" x14ac:dyDescent="0.25">
      <c r="A1284" s="175" t="s">
        <v>2146</v>
      </c>
      <c r="B1284" s="184" t="s">
        <v>158</v>
      </c>
      <c r="C1284" s="185" t="s">
        <v>159</v>
      </c>
      <c r="D1284" s="170">
        <v>749365</v>
      </c>
      <c r="E1284" s="171">
        <v>45271075</v>
      </c>
      <c r="F1284" s="216">
        <f t="shared" ref="F1284:F1347" si="81">+E1284/D1284</f>
        <v>60.412582653313137</v>
      </c>
      <c r="G1284" s="224"/>
      <c r="H1284" s="218" t="s">
        <v>7462</v>
      </c>
      <c r="I1284" s="179" t="s">
        <v>7381</v>
      </c>
      <c r="J1284" s="120" t="s">
        <v>7480</v>
      </c>
      <c r="K1284" s="73">
        <f>D1284</f>
        <v>749365</v>
      </c>
      <c r="L1284" s="73">
        <f>E1284</f>
        <v>45271075</v>
      </c>
      <c r="M1284" s="180">
        <f t="shared" si="78"/>
        <v>1</v>
      </c>
      <c r="O1284" s="73">
        <v>749365</v>
      </c>
      <c r="P1284" s="73">
        <v>45271075</v>
      </c>
      <c r="Q1284" s="73">
        <v>0</v>
      </c>
      <c r="R1284" s="73">
        <v>0</v>
      </c>
      <c r="S1284" s="73">
        <f t="shared" si="80"/>
        <v>0</v>
      </c>
      <c r="T1284" s="73">
        <f t="shared" si="80"/>
        <v>0</v>
      </c>
      <c r="U1284" s="167" t="s">
        <v>7481</v>
      </c>
      <c r="W1284" s="21"/>
      <c r="X1284" s="21"/>
      <c r="Y1284" s="21"/>
    </row>
    <row r="1285" spans="1:26" x14ac:dyDescent="0.25">
      <c r="A1285" s="175" t="s">
        <v>2146</v>
      </c>
      <c r="B1285" s="184" t="s">
        <v>8563</v>
      </c>
      <c r="C1285" s="185" t="s">
        <v>8564</v>
      </c>
      <c r="D1285" s="194">
        <v>4300</v>
      </c>
      <c r="E1285" s="171">
        <v>245100</v>
      </c>
      <c r="F1285" s="216">
        <f t="shared" si="81"/>
        <v>57</v>
      </c>
      <c r="G1285" s="224"/>
      <c r="H1285" s="218" t="s">
        <v>7462</v>
      </c>
      <c r="I1285" s="120" t="s">
        <v>7379</v>
      </c>
      <c r="J1285" s="195"/>
      <c r="K1285" s="196"/>
      <c r="L1285" s="196"/>
      <c r="M1285" s="180">
        <f t="shared" si="78"/>
        <v>0</v>
      </c>
      <c r="O1285" s="73">
        <v>4300</v>
      </c>
      <c r="P1285" s="73">
        <v>245100</v>
      </c>
      <c r="Q1285" s="73">
        <v>4300</v>
      </c>
      <c r="R1285" s="73">
        <v>245100</v>
      </c>
      <c r="S1285" s="73">
        <f t="shared" si="80"/>
        <v>0</v>
      </c>
      <c r="T1285" s="73">
        <f t="shared" si="80"/>
        <v>0</v>
      </c>
      <c r="U1285" s="167" t="s">
        <v>7467</v>
      </c>
      <c r="W1285" s="21"/>
      <c r="X1285" s="21"/>
      <c r="Y1285" s="21"/>
      <c r="Z1285" s="21"/>
    </row>
    <row r="1286" spans="1:26" x14ac:dyDescent="0.25">
      <c r="A1286" s="175" t="s">
        <v>2146</v>
      </c>
      <c r="B1286" s="184" t="s">
        <v>800</v>
      </c>
      <c r="C1286" s="185" t="s">
        <v>801</v>
      </c>
      <c r="D1286" s="170">
        <v>12981</v>
      </c>
      <c r="E1286" s="171">
        <v>739917</v>
      </c>
      <c r="F1286" s="216">
        <f t="shared" si="81"/>
        <v>57</v>
      </c>
      <c r="G1286" s="224"/>
      <c r="H1286" s="218" t="s">
        <v>7462</v>
      </c>
      <c r="I1286" s="120" t="s">
        <v>7380</v>
      </c>
      <c r="J1286" s="120" t="s">
        <v>7480</v>
      </c>
      <c r="K1286" s="73">
        <v>12981</v>
      </c>
      <c r="L1286" s="73">
        <v>739917</v>
      </c>
      <c r="M1286" s="180">
        <f t="shared" si="78"/>
        <v>1</v>
      </c>
      <c r="O1286" s="73">
        <v>12981</v>
      </c>
      <c r="P1286" s="73">
        <v>739917</v>
      </c>
      <c r="Q1286" s="73">
        <v>0</v>
      </c>
      <c r="R1286" s="73">
        <v>0</v>
      </c>
      <c r="S1286" s="73">
        <f t="shared" si="80"/>
        <v>0</v>
      </c>
      <c r="T1286" s="73">
        <f t="shared" si="80"/>
        <v>0</v>
      </c>
      <c r="U1286" s="167" t="s">
        <v>7481</v>
      </c>
      <c r="W1286" s="21"/>
      <c r="X1286" s="21"/>
      <c r="Y1286" s="21"/>
    </row>
    <row r="1287" spans="1:26" x14ac:dyDescent="0.25">
      <c r="A1287" s="175" t="s">
        <v>2146</v>
      </c>
      <c r="B1287" s="184" t="s">
        <v>1480</v>
      </c>
      <c r="C1287" s="185" t="s">
        <v>1481</v>
      </c>
      <c r="D1287" s="194">
        <v>110384</v>
      </c>
      <c r="E1287" s="171">
        <v>6080569</v>
      </c>
      <c r="F1287" s="216">
        <f t="shared" si="81"/>
        <v>55.085601174083202</v>
      </c>
      <c r="G1287" s="224"/>
      <c r="H1287" s="218" t="s">
        <v>7462</v>
      </c>
      <c r="I1287" s="120" t="s">
        <v>7379</v>
      </c>
      <c r="J1287" s="195"/>
      <c r="K1287" s="196"/>
      <c r="L1287" s="196"/>
      <c r="M1287" s="180">
        <f t="shared" si="78"/>
        <v>0</v>
      </c>
      <c r="O1287" s="73">
        <v>110384</v>
      </c>
      <c r="P1287" s="73">
        <v>6080569</v>
      </c>
      <c r="Q1287" s="73">
        <v>0</v>
      </c>
      <c r="R1287" s="73">
        <v>0</v>
      </c>
      <c r="S1287" s="73">
        <f t="shared" si="80"/>
        <v>110384</v>
      </c>
      <c r="T1287" s="73">
        <f t="shared" si="80"/>
        <v>6080569</v>
      </c>
      <c r="U1287" s="167" t="s">
        <v>7958</v>
      </c>
      <c r="W1287" s="21"/>
      <c r="X1287" s="21"/>
      <c r="Y1287" s="21"/>
      <c r="Z1287" s="21">
        <f>+S1287-V1287</f>
        <v>110384</v>
      </c>
    </row>
    <row r="1288" spans="1:26" x14ac:dyDescent="0.25">
      <c r="A1288" s="175" t="s">
        <v>2146</v>
      </c>
      <c r="B1288" s="184" t="s">
        <v>256</v>
      </c>
      <c r="C1288" s="185" t="s">
        <v>257</v>
      </c>
      <c r="D1288" s="185">
        <v>1000</v>
      </c>
      <c r="E1288" s="171">
        <v>55000</v>
      </c>
      <c r="F1288" s="216">
        <f t="shared" si="81"/>
        <v>55</v>
      </c>
      <c r="G1288" s="224"/>
      <c r="H1288" s="218" t="s">
        <v>7581</v>
      </c>
      <c r="I1288" s="120" t="s">
        <v>8065</v>
      </c>
      <c r="J1288" s="120" t="s">
        <v>7480</v>
      </c>
      <c r="K1288" s="178">
        <v>1000</v>
      </c>
      <c r="L1288" s="178">
        <v>55000</v>
      </c>
      <c r="M1288" s="197">
        <f t="shared" ref="M1288:M1351" si="82">+L1288/E1288</f>
        <v>1</v>
      </c>
      <c r="O1288" s="73">
        <v>1000</v>
      </c>
      <c r="P1288" s="73">
        <v>55000</v>
      </c>
      <c r="Q1288" s="73">
        <v>0</v>
      </c>
      <c r="R1288" s="73">
        <v>0</v>
      </c>
      <c r="S1288" s="73">
        <f t="shared" si="80"/>
        <v>0</v>
      </c>
      <c r="T1288" s="73">
        <f t="shared" si="80"/>
        <v>0</v>
      </c>
      <c r="U1288" s="167" t="s">
        <v>7481</v>
      </c>
      <c r="W1288" s="21"/>
      <c r="X1288" s="21"/>
      <c r="Y1288" s="21"/>
    </row>
    <row r="1289" spans="1:26" x14ac:dyDescent="0.25">
      <c r="A1289" s="175" t="s">
        <v>2146</v>
      </c>
      <c r="B1289" s="184" t="s">
        <v>332</v>
      </c>
      <c r="C1289" s="185" t="s">
        <v>333</v>
      </c>
      <c r="D1289" s="170">
        <v>1894</v>
      </c>
      <c r="E1289" s="171">
        <v>100292</v>
      </c>
      <c r="F1289" s="216">
        <f t="shared" si="81"/>
        <v>52.952481520591341</v>
      </c>
      <c r="G1289" s="224"/>
      <c r="H1289" s="218" t="s">
        <v>7462</v>
      </c>
      <c r="I1289" s="179" t="s">
        <v>7381</v>
      </c>
      <c r="J1289" s="120" t="s">
        <v>7480</v>
      </c>
      <c r="K1289" s="73">
        <v>1894</v>
      </c>
      <c r="L1289" s="73">
        <v>100292</v>
      </c>
      <c r="M1289" s="180">
        <f t="shared" si="82"/>
        <v>1</v>
      </c>
      <c r="O1289" s="73">
        <v>1894</v>
      </c>
      <c r="P1289" s="73">
        <v>100292</v>
      </c>
      <c r="Q1289" s="73">
        <v>0</v>
      </c>
      <c r="R1289" s="73">
        <v>0</v>
      </c>
      <c r="S1289" s="73">
        <f t="shared" si="80"/>
        <v>0</v>
      </c>
      <c r="T1289" s="73">
        <f t="shared" si="80"/>
        <v>0</v>
      </c>
      <c r="U1289" s="167" t="s">
        <v>7481</v>
      </c>
      <c r="W1289" s="21"/>
      <c r="X1289" s="21"/>
      <c r="Y1289" s="21"/>
    </row>
    <row r="1290" spans="1:26" x14ac:dyDescent="0.25">
      <c r="A1290" s="175" t="s">
        <v>2146</v>
      </c>
      <c r="B1290" s="184" t="s">
        <v>526</v>
      </c>
      <c r="C1290" s="185" t="s">
        <v>527</v>
      </c>
      <c r="D1290" s="185">
        <v>2000</v>
      </c>
      <c r="E1290" s="171">
        <v>100000</v>
      </c>
      <c r="F1290" s="216">
        <f t="shared" si="81"/>
        <v>50</v>
      </c>
      <c r="G1290" s="224"/>
      <c r="H1290" s="218" t="s">
        <v>7462</v>
      </c>
      <c r="I1290" s="179" t="s">
        <v>7381</v>
      </c>
      <c r="J1290" s="120" t="s">
        <v>7480</v>
      </c>
      <c r="K1290" s="178">
        <v>2000</v>
      </c>
      <c r="L1290" s="178">
        <v>100000</v>
      </c>
      <c r="M1290" s="197">
        <f t="shared" si="82"/>
        <v>1</v>
      </c>
      <c r="O1290" s="73">
        <v>2000</v>
      </c>
      <c r="P1290" s="73">
        <v>100000</v>
      </c>
      <c r="Q1290" s="73">
        <v>0</v>
      </c>
      <c r="R1290" s="73">
        <v>0</v>
      </c>
      <c r="S1290" s="73">
        <f t="shared" si="80"/>
        <v>0</v>
      </c>
      <c r="T1290" s="73">
        <f t="shared" si="80"/>
        <v>0</v>
      </c>
      <c r="U1290" s="167" t="s">
        <v>7481</v>
      </c>
      <c r="W1290" s="21"/>
      <c r="X1290" s="21"/>
      <c r="Y1290" s="21"/>
    </row>
    <row r="1291" spans="1:26" x14ac:dyDescent="0.25">
      <c r="A1291" s="175" t="s">
        <v>2146</v>
      </c>
      <c r="B1291" s="184" t="s">
        <v>8565</v>
      </c>
      <c r="C1291" s="185" t="s">
        <v>8566</v>
      </c>
      <c r="D1291" s="194">
        <v>794</v>
      </c>
      <c r="E1291" s="171">
        <v>39073</v>
      </c>
      <c r="F1291" s="216">
        <f t="shared" si="81"/>
        <v>49.210327455919398</v>
      </c>
      <c r="G1291" s="224"/>
      <c r="H1291" s="218" t="s">
        <v>7462</v>
      </c>
      <c r="I1291" s="120" t="s">
        <v>7379</v>
      </c>
      <c r="J1291" s="195"/>
      <c r="K1291" s="196"/>
      <c r="L1291" s="196"/>
      <c r="M1291" s="180">
        <f t="shared" si="82"/>
        <v>0</v>
      </c>
      <c r="O1291" s="73">
        <v>794</v>
      </c>
      <c r="P1291" s="73">
        <v>39073</v>
      </c>
      <c r="Q1291" s="73">
        <v>794</v>
      </c>
      <c r="R1291" s="73">
        <v>39073</v>
      </c>
      <c r="S1291" s="73">
        <f t="shared" si="80"/>
        <v>0</v>
      </c>
      <c r="T1291" s="73">
        <f t="shared" si="80"/>
        <v>0</v>
      </c>
      <c r="U1291" s="167" t="s">
        <v>7467</v>
      </c>
      <c r="W1291" s="21"/>
      <c r="X1291" s="21"/>
      <c r="Y1291" s="21"/>
      <c r="Z1291" s="21"/>
    </row>
    <row r="1292" spans="1:26" x14ac:dyDescent="0.25">
      <c r="A1292" s="175" t="s">
        <v>2146</v>
      </c>
      <c r="B1292" s="184" t="s">
        <v>8567</v>
      </c>
      <c r="C1292" s="185" t="s">
        <v>8568</v>
      </c>
      <c r="D1292" s="185">
        <v>4865</v>
      </c>
      <c r="E1292" s="171">
        <v>238385</v>
      </c>
      <c r="F1292" s="216">
        <f t="shared" si="81"/>
        <v>49</v>
      </c>
      <c r="G1292" s="224"/>
      <c r="H1292" s="218" t="s">
        <v>7462</v>
      </c>
      <c r="I1292" s="120" t="s">
        <v>7379</v>
      </c>
      <c r="J1292" s="120"/>
      <c r="K1292" s="178"/>
      <c r="L1292" s="178"/>
      <c r="M1292" s="197">
        <f t="shared" si="82"/>
        <v>0</v>
      </c>
      <c r="O1292" s="73">
        <v>4865</v>
      </c>
      <c r="P1292" s="73">
        <v>238385</v>
      </c>
      <c r="Q1292" s="73">
        <v>4865</v>
      </c>
      <c r="R1292" s="73">
        <v>238385</v>
      </c>
      <c r="S1292" s="73">
        <f t="shared" si="80"/>
        <v>0</v>
      </c>
      <c r="T1292" s="73">
        <f t="shared" si="80"/>
        <v>0</v>
      </c>
      <c r="U1292" s="167" t="s">
        <v>7467</v>
      </c>
      <c r="W1292" s="21"/>
      <c r="X1292" s="21"/>
      <c r="Y1292" s="21"/>
      <c r="Z1292" s="21"/>
    </row>
    <row r="1293" spans="1:26" x14ac:dyDescent="0.25">
      <c r="A1293" s="175" t="s">
        <v>2146</v>
      </c>
      <c r="B1293" s="184" t="s">
        <v>8569</v>
      </c>
      <c r="C1293" s="185" t="s">
        <v>8570</v>
      </c>
      <c r="D1293" s="194">
        <v>500</v>
      </c>
      <c r="E1293" s="171">
        <v>24456</v>
      </c>
      <c r="F1293" s="216">
        <f t="shared" si="81"/>
        <v>48.911999999999999</v>
      </c>
      <c r="G1293" s="224"/>
      <c r="H1293" s="218" t="s">
        <v>7462</v>
      </c>
      <c r="I1293" s="120" t="s">
        <v>7379</v>
      </c>
      <c r="J1293" s="195"/>
      <c r="K1293" s="196"/>
      <c r="L1293" s="196"/>
      <c r="M1293" s="180">
        <f t="shared" si="82"/>
        <v>0</v>
      </c>
      <c r="O1293" s="73">
        <v>500</v>
      </c>
      <c r="P1293" s="73">
        <v>24456</v>
      </c>
      <c r="Q1293" s="73">
        <v>500</v>
      </c>
      <c r="R1293" s="73">
        <v>24456</v>
      </c>
      <c r="S1293" s="73">
        <f t="shared" si="80"/>
        <v>0</v>
      </c>
      <c r="T1293" s="73">
        <f t="shared" si="80"/>
        <v>0</v>
      </c>
      <c r="U1293" s="167" t="s">
        <v>7467</v>
      </c>
      <c r="W1293" s="21"/>
      <c r="X1293" s="21"/>
      <c r="Y1293" s="21"/>
      <c r="Z1293" s="21"/>
    </row>
    <row r="1294" spans="1:26" x14ac:dyDescent="0.25">
      <c r="A1294" s="175" t="s">
        <v>2146</v>
      </c>
      <c r="B1294" s="184" t="s">
        <v>8571</v>
      </c>
      <c r="C1294" s="185" t="s">
        <v>8572</v>
      </c>
      <c r="D1294" s="194">
        <v>2200</v>
      </c>
      <c r="E1294" s="171">
        <v>100358</v>
      </c>
      <c r="F1294" s="216">
        <f t="shared" si="81"/>
        <v>45.617272727272727</v>
      </c>
      <c r="G1294" s="224"/>
      <c r="H1294" s="218" t="s">
        <v>7462</v>
      </c>
      <c r="I1294" s="120" t="s">
        <v>7379</v>
      </c>
      <c r="J1294" s="195"/>
      <c r="K1294" s="196"/>
      <c r="L1294" s="196"/>
      <c r="M1294" s="180">
        <f t="shared" si="82"/>
        <v>0</v>
      </c>
      <c r="O1294" s="73">
        <v>2200</v>
      </c>
      <c r="P1294" s="73">
        <v>100358</v>
      </c>
      <c r="Q1294" s="73">
        <v>2200</v>
      </c>
      <c r="R1294" s="73">
        <v>100358</v>
      </c>
      <c r="S1294" s="73">
        <f t="shared" si="80"/>
        <v>0</v>
      </c>
      <c r="T1294" s="73">
        <f t="shared" si="80"/>
        <v>0</v>
      </c>
      <c r="U1294" s="167" t="s">
        <v>7467</v>
      </c>
      <c r="W1294" s="21"/>
      <c r="X1294" s="21"/>
      <c r="Y1294" s="21"/>
      <c r="Z1294" s="21"/>
    </row>
    <row r="1295" spans="1:26" x14ac:dyDescent="0.25">
      <c r="A1295" s="175" t="s">
        <v>2146</v>
      </c>
      <c r="B1295" s="184" t="s">
        <v>1272</v>
      </c>
      <c r="C1295" s="185" t="s">
        <v>1273</v>
      </c>
      <c r="D1295" s="170">
        <v>9100</v>
      </c>
      <c r="E1295" s="171">
        <v>400655</v>
      </c>
      <c r="F1295" s="216">
        <f t="shared" si="81"/>
        <v>44.028021978021975</v>
      </c>
      <c r="G1295" s="224"/>
      <c r="H1295" s="218" t="s">
        <v>7462</v>
      </c>
      <c r="I1295" s="120" t="s">
        <v>7380</v>
      </c>
      <c r="J1295" s="120" t="s">
        <v>7480</v>
      </c>
      <c r="K1295" s="73">
        <v>9100</v>
      </c>
      <c r="L1295" s="73">
        <v>400655</v>
      </c>
      <c r="M1295" s="180">
        <f t="shared" si="82"/>
        <v>1</v>
      </c>
      <c r="O1295" s="73">
        <v>9100</v>
      </c>
      <c r="P1295" s="73">
        <v>400655</v>
      </c>
      <c r="Q1295" s="73">
        <v>0</v>
      </c>
      <c r="R1295" s="73">
        <v>0</v>
      </c>
      <c r="S1295" s="73">
        <f t="shared" si="80"/>
        <v>0</v>
      </c>
      <c r="T1295" s="73">
        <f t="shared" si="80"/>
        <v>0</v>
      </c>
      <c r="U1295" s="167" t="s">
        <v>7481</v>
      </c>
      <c r="W1295" s="21"/>
      <c r="X1295" s="21"/>
      <c r="Y1295" s="21"/>
    </row>
    <row r="1296" spans="1:26" x14ac:dyDescent="0.25">
      <c r="A1296" s="175" t="s">
        <v>2146</v>
      </c>
      <c r="B1296" s="184" t="s">
        <v>72</v>
      </c>
      <c r="C1296" s="185" t="s">
        <v>73</v>
      </c>
      <c r="D1296" s="170">
        <v>1500</v>
      </c>
      <c r="E1296" s="171">
        <v>55500</v>
      </c>
      <c r="F1296" s="216">
        <f t="shared" si="81"/>
        <v>37</v>
      </c>
      <c r="G1296" s="224"/>
      <c r="H1296" s="218" t="s">
        <v>7462</v>
      </c>
      <c r="I1296" s="120" t="s">
        <v>7380</v>
      </c>
      <c r="J1296" s="120" t="s">
        <v>7480</v>
      </c>
      <c r="K1296" s="73">
        <v>1500</v>
      </c>
      <c r="L1296" s="73">
        <v>55500</v>
      </c>
      <c r="M1296" s="180">
        <f t="shared" si="82"/>
        <v>1</v>
      </c>
      <c r="O1296" s="73">
        <v>1500</v>
      </c>
      <c r="P1296" s="73">
        <v>55500</v>
      </c>
      <c r="Q1296" s="73">
        <v>0</v>
      </c>
      <c r="R1296" s="73">
        <v>0</v>
      </c>
      <c r="S1296" s="73">
        <f t="shared" si="80"/>
        <v>0</v>
      </c>
      <c r="T1296" s="73">
        <f t="shared" si="80"/>
        <v>0</v>
      </c>
      <c r="U1296" s="167" t="s">
        <v>7481</v>
      </c>
      <c r="W1296" s="21"/>
      <c r="X1296" s="21"/>
      <c r="Y1296" s="21"/>
    </row>
    <row r="1297" spans="1:26" x14ac:dyDescent="0.25">
      <c r="A1297" s="175" t="s">
        <v>2146</v>
      </c>
      <c r="B1297" s="184" t="s">
        <v>78</v>
      </c>
      <c r="C1297" s="185" t="s">
        <v>79</v>
      </c>
      <c r="D1297" s="170">
        <v>2200</v>
      </c>
      <c r="E1297" s="171">
        <v>81400</v>
      </c>
      <c r="F1297" s="216">
        <f t="shared" si="81"/>
        <v>37</v>
      </c>
      <c r="G1297" s="224"/>
      <c r="H1297" s="218" t="s">
        <v>7462</v>
      </c>
      <c r="I1297" s="120" t="s">
        <v>7380</v>
      </c>
      <c r="J1297" s="120" t="s">
        <v>7480</v>
      </c>
      <c r="K1297" s="73">
        <v>2200</v>
      </c>
      <c r="L1297" s="73">
        <v>81400</v>
      </c>
      <c r="M1297" s="180">
        <f t="shared" si="82"/>
        <v>1</v>
      </c>
      <c r="O1297" s="73">
        <v>2200</v>
      </c>
      <c r="P1297" s="73">
        <v>81400</v>
      </c>
      <c r="Q1297" s="73">
        <v>0</v>
      </c>
      <c r="R1297" s="73">
        <v>0</v>
      </c>
      <c r="S1297" s="73">
        <f t="shared" si="80"/>
        <v>0</v>
      </c>
      <c r="T1297" s="73">
        <f t="shared" si="80"/>
        <v>0</v>
      </c>
      <c r="U1297" s="167" t="s">
        <v>7481</v>
      </c>
      <c r="W1297" s="21"/>
      <c r="X1297" s="21"/>
      <c r="Y1297" s="21"/>
    </row>
    <row r="1298" spans="1:26" x14ac:dyDescent="0.25">
      <c r="A1298" s="175" t="s">
        <v>2146</v>
      </c>
      <c r="B1298" s="184" t="s">
        <v>1492</v>
      </c>
      <c r="C1298" s="185" t="s">
        <v>1493</v>
      </c>
      <c r="D1298" s="170">
        <v>122887</v>
      </c>
      <c r="E1298" s="171">
        <v>3588242</v>
      </c>
      <c r="F1298" s="216">
        <f t="shared" si="81"/>
        <v>29.199524766655546</v>
      </c>
      <c r="G1298" s="224"/>
      <c r="H1298" s="218" t="s">
        <v>7462</v>
      </c>
      <c r="I1298" s="120" t="s">
        <v>7379</v>
      </c>
      <c r="J1298" s="120"/>
      <c r="K1298" s="73">
        <v>0</v>
      </c>
      <c r="L1298" s="73">
        <v>0</v>
      </c>
      <c r="M1298" s="180">
        <f t="shared" si="82"/>
        <v>0</v>
      </c>
      <c r="O1298" s="73">
        <v>122887</v>
      </c>
      <c r="P1298" s="73">
        <v>3588242</v>
      </c>
      <c r="Q1298" s="73">
        <v>0</v>
      </c>
      <c r="R1298" s="73">
        <v>0</v>
      </c>
      <c r="S1298" s="73">
        <f t="shared" si="80"/>
        <v>122887</v>
      </c>
      <c r="T1298" s="73">
        <f t="shared" si="80"/>
        <v>3588242</v>
      </c>
      <c r="U1298" s="167" t="s">
        <v>7958</v>
      </c>
      <c r="W1298" s="21"/>
      <c r="X1298" s="21"/>
      <c r="Y1298" s="21"/>
      <c r="Z1298" s="21">
        <f>+S1298-V1298</f>
        <v>122887</v>
      </c>
    </row>
    <row r="1299" spans="1:26" x14ac:dyDescent="0.25">
      <c r="A1299" s="175" t="s">
        <v>2146</v>
      </c>
      <c r="B1299" s="184" t="s">
        <v>8573</v>
      </c>
      <c r="C1299" s="185" t="s">
        <v>8574</v>
      </c>
      <c r="D1299" s="194">
        <v>31800</v>
      </c>
      <c r="E1299" s="171">
        <v>795001</v>
      </c>
      <c r="F1299" s="216">
        <f t="shared" si="81"/>
        <v>25.000031446540881</v>
      </c>
      <c r="G1299" s="224"/>
      <c r="H1299" s="218" t="s">
        <v>7462</v>
      </c>
      <c r="I1299" s="120" t="s">
        <v>7379</v>
      </c>
      <c r="J1299" s="195"/>
      <c r="K1299" s="196"/>
      <c r="L1299" s="196"/>
      <c r="M1299" s="180">
        <f t="shared" si="82"/>
        <v>0</v>
      </c>
      <c r="O1299" s="73">
        <v>31800</v>
      </c>
      <c r="P1299" s="73">
        <v>795001</v>
      </c>
      <c r="Q1299" s="73">
        <v>31800</v>
      </c>
      <c r="R1299" s="73">
        <v>795001</v>
      </c>
      <c r="S1299" s="73">
        <f t="shared" si="80"/>
        <v>0</v>
      </c>
      <c r="T1299" s="73">
        <f t="shared" si="80"/>
        <v>0</v>
      </c>
      <c r="U1299" s="167" t="s">
        <v>7467</v>
      </c>
      <c r="W1299" s="21"/>
      <c r="X1299" s="21"/>
      <c r="Y1299" s="21"/>
      <c r="Z1299" s="21"/>
    </row>
    <row r="1300" spans="1:26" x14ac:dyDescent="0.25">
      <c r="A1300" s="175" t="s">
        <v>2146</v>
      </c>
      <c r="B1300" s="184" t="s">
        <v>8575</v>
      </c>
      <c r="C1300" s="185" t="s">
        <v>8576</v>
      </c>
      <c r="D1300" s="170">
        <v>350000</v>
      </c>
      <c r="E1300" s="171">
        <v>8471152</v>
      </c>
      <c r="F1300" s="216">
        <f t="shared" si="81"/>
        <v>24.203291428571429</v>
      </c>
      <c r="G1300" s="224"/>
      <c r="H1300" s="218" t="s">
        <v>7462</v>
      </c>
      <c r="I1300" s="120" t="s">
        <v>7379</v>
      </c>
      <c r="J1300" s="120"/>
      <c r="K1300" s="73">
        <v>0</v>
      </c>
      <c r="L1300" s="73">
        <v>0</v>
      </c>
      <c r="M1300" s="180">
        <f t="shared" si="82"/>
        <v>0</v>
      </c>
      <c r="O1300" s="73">
        <v>350000</v>
      </c>
      <c r="P1300" s="73">
        <v>8471152</v>
      </c>
      <c r="Q1300" s="73">
        <v>350000</v>
      </c>
      <c r="R1300" s="73">
        <v>8471152</v>
      </c>
      <c r="S1300" s="73">
        <f t="shared" si="80"/>
        <v>0</v>
      </c>
      <c r="T1300" s="73">
        <f t="shared" si="80"/>
        <v>0</v>
      </c>
      <c r="U1300" s="167" t="s">
        <v>7467</v>
      </c>
      <c r="W1300" s="21"/>
      <c r="X1300" s="21"/>
      <c r="Y1300" s="21"/>
    </row>
    <row r="1301" spans="1:26" x14ac:dyDescent="0.25">
      <c r="A1301" s="175" t="s">
        <v>2146</v>
      </c>
      <c r="B1301" s="184" t="s">
        <v>8577</v>
      </c>
      <c r="C1301" s="185" t="s">
        <v>8578</v>
      </c>
      <c r="D1301" s="194">
        <v>28850</v>
      </c>
      <c r="E1301" s="171">
        <v>692405</v>
      </c>
      <c r="F1301" s="216">
        <f t="shared" si="81"/>
        <v>24.000173310225303</v>
      </c>
      <c r="G1301" s="224"/>
      <c r="H1301" s="218" t="s">
        <v>7462</v>
      </c>
      <c r="I1301" s="120" t="s">
        <v>7379</v>
      </c>
      <c r="J1301" s="195"/>
      <c r="K1301" s="196"/>
      <c r="L1301" s="196"/>
      <c r="M1301" s="180">
        <f t="shared" si="82"/>
        <v>0</v>
      </c>
      <c r="O1301" s="73">
        <v>28850</v>
      </c>
      <c r="P1301" s="73">
        <v>692405</v>
      </c>
      <c r="Q1301" s="73">
        <v>28850</v>
      </c>
      <c r="R1301" s="73">
        <v>692405</v>
      </c>
      <c r="S1301" s="73">
        <f t="shared" si="80"/>
        <v>0</v>
      </c>
      <c r="T1301" s="73">
        <f t="shared" si="80"/>
        <v>0</v>
      </c>
      <c r="U1301" s="167" t="s">
        <v>7467</v>
      </c>
      <c r="W1301" s="21"/>
      <c r="X1301" s="21"/>
      <c r="Y1301" s="21"/>
      <c r="Z1301" s="21"/>
    </row>
    <row r="1302" spans="1:26" x14ac:dyDescent="0.25">
      <c r="A1302" s="175" t="s">
        <v>2146</v>
      </c>
      <c r="B1302" s="184" t="s">
        <v>214</v>
      </c>
      <c r="C1302" s="185" t="s">
        <v>215</v>
      </c>
      <c r="D1302" s="170">
        <v>74883</v>
      </c>
      <c r="E1302" s="171">
        <v>1723355</v>
      </c>
      <c r="F1302" s="216">
        <f t="shared" si="81"/>
        <v>23.013968457460305</v>
      </c>
      <c r="G1302" s="224"/>
      <c r="H1302" s="218" t="s">
        <v>7462</v>
      </c>
      <c r="I1302" s="179" t="s">
        <v>7381</v>
      </c>
      <c r="J1302" s="120" t="s">
        <v>7480</v>
      </c>
      <c r="K1302" s="73">
        <v>74883</v>
      </c>
      <c r="L1302" s="73">
        <v>1723355</v>
      </c>
      <c r="M1302" s="180">
        <f t="shared" si="82"/>
        <v>1</v>
      </c>
      <c r="O1302" s="73">
        <v>74883</v>
      </c>
      <c r="P1302" s="73">
        <v>1723355</v>
      </c>
      <c r="Q1302" s="73">
        <v>0</v>
      </c>
      <c r="R1302" s="73">
        <v>0</v>
      </c>
      <c r="S1302" s="73">
        <f t="shared" si="80"/>
        <v>0</v>
      </c>
      <c r="T1302" s="73">
        <f t="shared" si="80"/>
        <v>0</v>
      </c>
      <c r="U1302" s="167" t="s">
        <v>7481</v>
      </c>
      <c r="W1302" s="21"/>
      <c r="X1302" s="21"/>
      <c r="Y1302" s="21"/>
    </row>
    <row r="1303" spans="1:26" x14ac:dyDescent="0.25">
      <c r="A1303" s="175" t="s">
        <v>2146</v>
      </c>
      <c r="B1303" s="184" t="s">
        <v>8579</v>
      </c>
      <c r="C1303" s="185" t="s">
        <v>8580</v>
      </c>
      <c r="D1303" s="194">
        <v>152097</v>
      </c>
      <c r="E1303" s="171">
        <v>3086690</v>
      </c>
      <c r="F1303" s="216">
        <f t="shared" si="81"/>
        <v>20.294220135834369</v>
      </c>
      <c r="G1303" s="224"/>
      <c r="H1303" s="218" t="s">
        <v>7462</v>
      </c>
      <c r="I1303" s="120" t="s">
        <v>7379</v>
      </c>
      <c r="J1303" s="195"/>
      <c r="K1303" s="196"/>
      <c r="L1303" s="196"/>
      <c r="M1303" s="180">
        <f t="shared" si="82"/>
        <v>0</v>
      </c>
      <c r="O1303" s="73">
        <v>152097</v>
      </c>
      <c r="P1303" s="73">
        <v>3086690</v>
      </c>
      <c r="Q1303" s="73">
        <v>152097</v>
      </c>
      <c r="R1303" s="73">
        <v>3086690</v>
      </c>
      <c r="S1303" s="73">
        <f t="shared" si="80"/>
        <v>0</v>
      </c>
      <c r="T1303" s="73">
        <f t="shared" si="80"/>
        <v>0</v>
      </c>
      <c r="U1303" s="167" t="s">
        <v>7467</v>
      </c>
      <c r="W1303" s="21"/>
      <c r="X1303" s="21"/>
      <c r="Y1303" s="21"/>
      <c r="Z1303" s="21"/>
    </row>
    <row r="1304" spans="1:26" x14ac:dyDescent="0.25">
      <c r="A1304" s="175" t="s">
        <v>2146</v>
      </c>
      <c r="B1304" s="184" t="s">
        <v>1260</v>
      </c>
      <c r="C1304" s="185" t="s">
        <v>1261</v>
      </c>
      <c r="D1304" s="194">
        <v>245806</v>
      </c>
      <c r="E1304" s="171">
        <v>4928954</v>
      </c>
      <c r="F1304" s="216">
        <f t="shared" si="81"/>
        <v>20.052211906951012</v>
      </c>
      <c r="G1304" s="224"/>
      <c r="H1304" s="218" t="s">
        <v>7462</v>
      </c>
      <c r="I1304" s="120" t="s">
        <v>7379</v>
      </c>
      <c r="J1304" s="195"/>
      <c r="K1304" s="196"/>
      <c r="L1304" s="196"/>
      <c r="M1304" s="180">
        <f t="shared" si="82"/>
        <v>0</v>
      </c>
      <c r="O1304" s="73">
        <v>245806</v>
      </c>
      <c r="P1304" s="73">
        <v>4928954</v>
      </c>
      <c r="Q1304" s="73">
        <v>163988</v>
      </c>
      <c r="R1304" s="73">
        <v>3288322.1261970801</v>
      </c>
      <c r="S1304" s="73">
        <f t="shared" si="80"/>
        <v>81818</v>
      </c>
      <c r="T1304" s="73">
        <f t="shared" si="80"/>
        <v>1640631.8738029199</v>
      </c>
      <c r="U1304" s="167" t="s">
        <v>7467</v>
      </c>
      <c r="W1304" s="21"/>
      <c r="X1304" s="21"/>
      <c r="Y1304" s="21"/>
      <c r="Z1304" s="21">
        <f>+S1304-V1304</f>
        <v>81818</v>
      </c>
    </row>
    <row r="1305" spans="1:26" x14ac:dyDescent="0.25">
      <c r="A1305" s="175" t="s">
        <v>2146</v>
      </c>
      <c r="B1305" s="184" t="s">
        <v>8581</v>
      </c>
      <c r="C1305" s="185" t="s">
        <v>8582</v>
      </c>
      <c r="D1305" s="194">
        <v>10607</v>
      </c>
      <c r="E1305" s="171">
        <v>212140</v>
      </c>
      <c r="F1305" s="216">
        <f t="shared" si="81"/>
        <v>20</v>
      </c>
      <c r="G1305" s="224"/>
      <c r="H1305" s="218" t="s">
        <v>7462</v>
      </c>
      <c r="I1305" s="120" t="s">
        <v>7379</v>
      </c>
      <c r="J1305" s="195"/>
      <c r="K1305" s="196"/>
      <c r="L1305" s="196"/>
      <c r="M1305" s="180">
        <f t="shared" si="82"/>
        <v>0</v>
      </c>
      <c r="O1305" s="73">
        <v>10607</v>
      </c>
      <c r="P1305" s="73">
        <v>212140</v>
      </c>
      <c r="Q1305" s="73">
        <v>10607</v>
      </c>
      <c r="R1305" s="73">
        <v>212140</v>
      </c>
      <c r="S1305" s="73">
        <f t="shared" si="80"/>
        <v>0</v>
      </c>
      <c r="T1305" s="73">
        <f t="shared" si="80"/>
        <v>0</v>
      </c>
      <c r="U1305" s="167" t="s">
        <v>7467</v>
      </c>
      <c r="W1305" s="21"/>
      <c r="X1305" s="21"/>
      <c r="Y1305" s="21"/>
      <c r="Z1305" s="21"/>
    </row>
    <row r="1306" spans="1:26" x14ac:dyDescent="0.25">
      <c r="A1306" s="175" t="s">
        <v>2146</v>
      </c>
      <c r="B1306" s="184" t="s">
        <v>208</v>
      </c>
      <c r="C1306" s="185" t="s">
        <v>8583</v>
      </c>
      <c r="D1306" s="170">
        <v>608876</v>
      </c>
      <c r="E1306" s="171">
        <v>11718427</v>
      </c>
      <c r="F1306" s="216">
        <f t="shared" si="81"/>
        <v>19.245999185384218</v>
      </c>
      <c r="G1306" s="224"/>
      <c r="H1306" s="218" t="s">
        <v>7462</v>
      </c>
      <c r="I1306" s="120" t="s">
        <v>7379</v>
      </c>
      <c r="J1306" s="120" t="s">
        <v>7480</v>
      </c>
      <c r="K1306" s="73">
        <f>+D1306</f>
        <v>608876</v>
      </c>
      <c r="L1306" s="73">
        <f>+E1306</f>
        <v>11718427</v>
      </c>
      <c r="M1306" s="180">
        <f t="shared" si="82"/>
        <v>1</v>
      </c>
      <c r="O1306" s="73">
        <v>608876</v>
      </c>
      <c r="P1306" s="73">
        <v>11718427</v>
      </c>
      <c r="Q1306" s="73">
        <v>0</v>
      </c>
      <c r="R1306" s="73">
        <v>0</v>
      </c>
      <c r="S1306" s="73">
        <f t="shared" si="80"/>
        <v>0</v>
      </c>
      <c r="T1306" s="73">
        <f t="shared" si="80"/>
        <v>0</v>
      </c>
      <c r="U1306" s="167" t="s">
        <v>7481</v>
      </c>
      <c r="W1306" s="21"/>
      <c r="X1306" s="21"/>
      <c r="Y1306" s="21"/>
    </row>
    <row r="1307" spans="1:26" x14ac:dyDescent="0.25">
      <c r="A1307" s="175" t="s">
        <v>2146</v>
      </c>
      <c r="B1307" s="184" t="s">
        <v>8584</v>
      </c>
      <c r="C1307" s="185" t="s">
        <v>8585</v>
      </c>
      <c r="D1307" s="194">
        <v>4200</v>
      </c>
      <c r="E1307" s="171">
        <v>71400</v>
      </c>
      <c r="F1307" s="216">
        <f t="shared" si="81"/>
        <v>17</v>
      </c>
      <c r="G1307" s="224"/>
      <c r="H1307" s="218" t="s">
        <v>7462</v>
      </c>
      <c r="I1307" s="120" t="s">
        <v>7379</v>
      </c>
      <c r="J1307" s="195"/>
      <c r="K1307" s="196"/>
      <c r="L1307" s="196"/>
      <c r="M1307" s="180">
        <f t="shared" si="82"/>
        <v>0</v>
      </c>
      <c r="O1307" s="73">
        <v>4200</v>
      </c>
      <c r="P1307" s="73">
        <v>71400</v>
      </c>
      <c r="Q1307" s="73">
        <v>4200</v>
      </c>
      <c r="R1307" s="73">
        <v>71400</v>
      </c>
      <c r="S1307" s="73">
        <f t="shared" si="80"/>
        <v>0</v>
      </c>
      <c r="T1307" s="73">
        <f t="shared" si="80"/>
        <v>0</v>
      </c>
      <c r="U1307" s="167" t="s">
        <v>7467</v>
      </c>
      <c r="W1307" s="21"/>
      <c r="X1307" s="21"/>
      <c r="Y1307" s="21"/>
      <c r="Z1307" s="21"/>
    </row>
    <row r="1308" spans="1:26" x14ac:dyDescent="0.25">
      <c r="A1308" s="175" t="s">
        <v>2146</v>
      </c>
      <c r="B1308" s="184" t="s">
        <v>8586</v>
      </c>
      <c r="C1308" s="185" t="s">
        <v>8587</v>
      </c>
      <c r="D1308" s="194">
        <v>3800</v>
      </c>
      <c r="E1308" s="171">
        <v>64600</v>
      </c>
      <c r="F1308" s="216">
        <f t="shared" si="81"/>
        <v>17</v>
      </c>
      <c r="G1308" s="224"/>
      <c r="H1308" s="218" t="s">
        <v>7462</v>
      </c>
      <c r="I1308" s="120" t="s">
        <v>7379</v>
      </c>
      <c r="J1308" s="195"/>
      <c r="K1308" s="196"/>
      <c r="L1308" s="196"/>
      <c r="M1308" s="180">
        <f t="shared" si="82"/>
        <v>0</v>
      </c>
      <c r="O1308" s="73">
        <v>3800</v>
      </c>
      <c r="P1308" s="73">
        <v>64600</v>
      </c>
      <c r="Q1308" s="73">
        <v>3800</v>
      </c>
      <c r="R1308" s="73">
        <v>64600</v>
      </c>
      <c r="S1308" s="73">
        <f t="shared" si="80"/>
        <v>0</v>
      </c>
      <c r="T1308" s="73">
        <f t="shared" si="80"/>
        <v>0</v>
      </c>
      <c r="U1308" s="167" t="s">
        <v>7467</v>
      </c>
      <c r="W1308" s="21"/>
      <c r="X1308" s="21"/>
      <c r="Y1308" s="21"/>
    </row>
    <row r="1309" spans="1:26" x14ac:dyDescent="0.25">
      <c r="A1309" s="175" t="s">
        <v>2146</v>
      </c>
      <c r="B1309" s="184" t="s">
        <v>206</v>
      </c>
      <c r="C1309" s="185" t="s">
        <v>207</v>
      </c>
      <c r="D1309" s="170">
        <v>95040</v>
      </c>
      <c r="E1309" s="171">
        <v>1571460</v>
      </c>
      <c r="F1309" s="216">
        <f t="shared" si="81"/>
        <v>16.534722222222221</v>
      </c>
      <c r="G1309" s="224"/>
      <c r="H1309" s="218" t="s">
        <v>7462</v>
      </c>
      <c r="I1309" s="179" t="s">
        <v>7381</v>
      </c>
      <c r="J1309" s="120" t="s">
        <v>7480</v>
      </c>
      <c r="K1309" s="73">
        <f>+D1309</f>
        <v>95040</v>
      </c>
      <c r="L1309" s="73">
        <f>+E1309</f>
        <v>1571460</v>
      </c>
      <c r="M1309" s="180">
        <f t="shared" si="82"/>
        <v>1</v>
      </c>
      <c r="O1309" s="73">
        <v>95040</v>
      </c>
      <c r="P1309" s="73">
        <v>1571460</v>
      </c>
      <c r="Q1309" s="73">
        <v>0</v>
      </c>
      <c r="R1309" s="73">
        <v>0</v>
      </c>
      <c r="S1309" s="73">
        <f t="shared" si="80"/>
        <v>0</v>
      </c>
      <c r="T1309" s="73">
        <f t="shared" si="80"/>
        <v>0</v>
      </c>
      <c r="U1309" s="167" t="s">
        <v>7481</v>
      </c>
      <c r="W1309" s="21"/>
      <c r="X1309" s="21"/>
      <c r="Y1309" s="21"/>
    </row>
    <row r="1310" spans="1:26" x14ac:dyDescent="0.25">
      <c r="A1310" s="175" t="s">
        <v>2146</v>
      </c>
      <c r="B1310" s="184" t="s">
        <v>8588</v>
      </c>
      <c r="C1310" s="185" t="s">
        <v>8589</v>
      </c>
      <c r="D1310" s="194">
        <v>247796</v>
      </c>
      <c r="E1310" s="171">
        <v>2975033</v>
      </c>
      <c r="F1310" s="216">
        <f t="shared" si="81"/>
        <v>12.005976690503479</v>
      </c>
      <c r="G1310" s="224"/>
      <c r="H1310" s="218" t="s">
        <v>7462</v>
      </c>
      <c r="I1310" s="120" t="s">
        <v>7379</v>
      </c>
      <c r="J1310" s="195"/>
      <c r="K1310" s="196"/>
      <c r="L1310" s="196"/>
      <c r="M1310" s="180">
        <f t="shared" si="82"/>
        <v>0</v>
      </c>
      <c r="O1310" s="73">
        <v>247796</v>
      </c>
      <c r="P1310" s="73">
        <v>2975033</v>
      </c>
      <c r="Q1310" s="73">
        <v>247796</v>
      </c>
      <c r="R1310" s="73">
        <v>2975033</v>
      </c>
      <c r="S1310" s="73">
        <f t="shared" si="80"/>
        <v>0</v>
      </c>
      <c r="T1310" s="73">
        <f t="shared" si="80"/>
        <v>0</v>
      </c>
      <c r="U1310" s="167" t="s">
        <v>7467</v>
      </c>
      <c r="W1310" s="21"/>
      <c r="X1310" s="21"/>
      <c r="Y1310" s="21"/>
      <c r="Z1310" s="21"/>
    </row>
    <row r="1311" spans="1:26" x14ac:dyDescent="0.25">
      <c r="A1311" s="175" t="s">
        <v>2146</v>
      </c>
      <c r="B1311" s="184" t="s">
        <v>1268</v>
      </c>
      <c r="C1311" s="185" t="s">
        <v>1269</v>
      </c>
      <c r="D1311" s="170">
        <v>4400</v>
      </c>
      <c r="E1311" s="171">
        <v>45812</v>
      </c>
      <c r="F1311" s="216">
        <f t="shared" si="81"/>
        <v>10.411818181818182</v>
      </c>
      <c r="G1311" s="224"/>
      <c r="H1311" s="218" t="s">
        <v>7462</v>
      </c>
      <c r="I1311" s="120" t="s">
        <v>7380</v>
      </c>
      <c r="J1311" s="120" t="s">
        <v>7480</v>
      </c>
      <c r="K1311" s="73">
        <v>4400</v>
      </c>
      <c r="L1311" s="73">
        <v>45812</v>
      </c>
      <c r="M1311" s="180">
        <f t="shared" si="82"/>
        <v>1</v>
      </c>
      <c r="O1311" s="73">
        <v>4400</v>
      </c>
      <c r="P1311" s="73">
        <v>45812</v>
      </c>
      <c r="Q1311" s="73">
        <v>2400</v>
      </c>
      <c r="R1311" s="73">
        <v>24988.363636363636</v>
      </c>
      <c r="S1311" s="73"/>
      <c r="T1311" s="73"/>
      <c r="U1311" s="167" t="s">
        <v>7416</v>
      </c>
      <c r="W1311" s="21"/>
      <c r="X1311" s="21"/>
      <c r="Y1311" s="21"/>
      <c r="Z1311" s="21">
        <f t="shared" ref="Z1311:Z1312" si="83">+S1311-V1311</f>
        <v>0</v>
      </c>
    </row>
    <row r="1312" spans="1:26" x14ac:dyDescent="0.25">
      <c r="A1312" s="175" t="s">
        <v>2146</v>
      </c>
      <c r="B1312" s="184" t="s">
        <v>958</v>
      </c>
      <c r="C1312" s="185" t="s">
        <v>959</v>
      </c>
      <c r="D1312" s="194">
        <v>1387</v>
      </c>
      <c r="E1312" s="171">
        <v>13864</v>
      </c>
      <c r="F1312" s="216">
        <f t="shared" si="81"/>
        <v>9.9956741167988472</v>
      </c>
      <c r="G1312" s="224"/>
      <c r="H1312" s="218" t="s">
        <v>7462</v>
      </c>
      <c r="I1312" s="120" t="s">
        <v>7379</v>
      </c>
      <c r="J1312" s="195"/>
      <c r="K1312" s="196"/>
      <c r="L1312" s="196"/>
      <c r="M1312" s="180">
        <f t="shared" si="82"/>
        <v>0</v>
      </c>
      <c r="O1312" s="73">
        <v>1387</v>
      </c>
      <c r="P1312" s="73">
        <v>13864</v>
      </c>
      <c r="Q1312" s="73">
        <v>1300</v>
      </c>
      <c r="R1312" s="73">
        <v>12994.376351838502</v>
      </c>
      <c r="S1312" s="73">
        <f t="shared" ref="S1312:T1375" si="84">O1312-K1312-Q1312</f>
        <v>87</v>
      </c>
      <c r="T1312" s="73">
        <f t="shared" si="84"/>
        <v>869.62364816149784</v>
      </c>
      <c r="U1312" s="167" t="s">
        <v>7467</v>
      </c>
      <c r="W1312" s="21"/>
      <c r="X1312" s="21"/>
      <c r="Y1312" s="21"/>
      <c r="Z1312" s="21">
        <f t="shared" si="83"/>
        <v>87</v>
      </c>
    </row>
    <row r="1313" spans="1:26" x14ac:dyDescent="0.25">
      <c r="A1313" s="175" t="s">
        <v>2146</v>
      </c>
      <c r="B1313" s="184" t="s">
        <v>8590</v>
      </c>
      <c r="C1313" s="185" t="s">
        <v>8591</v>
      </c>
      <c r="D1313" s="194">
        <v>247100</v>
      </c>
      <c r="E1313" s="171">
        <v>1983901</v>
      </c>
      <c r="F1313" s="216">
        <f t="shared" si="81"/>
        <v>8.0287373532982595</v>
      </c>
      <c r="G1313" s="224"/>
      <c r="H1313" s="218" t="s">
        <v>7462</v>
      </c>
      <c r="I1313" s="120" t="s">
        <v>7379</v>
      </c>
      <c r="J1313" s="195"/>
      <c r="K1313" s="196"/>
      <c r="L1313" s="196"/>
      <c r="M1313" s="180">
        <f t="shared" si="82"/>
        <v>0</v>
      </c>
      <c r="O1313" s="73">
        <v>247100</v>
      </c>
      <c r="P1313" s="73">
        <v>1983901</v>
      </c>
      <c r="Q1313" s="73">
        <v>247100</v>
      </c>
      <c r="R1313" s="73">
        <v>1983901</v>
      </c>
      <c r="S1313" s="73">
        <f t="shared" si="84"/>
        <v>0</v>
      </c>
      <c r="T1313" s="73">
        <f t="shared" si="84"/>
        <v>0</v>
      </c>
      <c r="U1313" s="167" t="s">
        <v>7467</v>
      </c>
      <c r="W1313" s="21"/>
      <c r="X1313" s="21"/>
      <c r="Y1313" s="21"/>
      <c r="Z1313" s="21"/>
    </row>
    <row r="1314" spans="1:26" x14ac:dyDescent="0.25">
      <c r="A1314" s="175" t="s">
        <v>2146</v>
      </c>
      <c r="B1314" s="184" t="s">
        <v>8592</v>
      </c>
      <c r="C1314" s="185" t="s">
        <v>8593</v>
      </c>
      <c r="D1314" s="194">
        <v>237800</v>
      </c>
      <c r="E1314" s="171">
        <v>1907234</v>
      </c>
      <c r="F1314" s="216">
        <f t="shared" si="81"/>
        <v>8.0203280067283433</v>
      </c>
      <c r="G1314" s="224"/>
      <c r="H1314" s="218" t="s">
        <v>7462</v>
      </c>
      <c r="I1314" s="120" t="s">
        <v>7379</v>
      </c>
      <c r="J1314" s="195"/>
      <c r="K1314" s="196"/>
      <c r="L1314" s="196"/>
      <c r="M1314" s="180">
        <f t="shared" si="82"/>
        <v>0</v>
      </c>
      <c r="O1314" s="73">
        <v>237800</v>
      </c>
      <c r="P1314" s="73">
        <v>1907234</v>
      </c>
      <c r="Q1314" s="73">
        <v>237800</v>
      </c>
      <c r="R1314" s="73">
        <v>1907234</v>
      </c>
      <c r="S1314" s="73">
        <f t="shared" si="84"/>
        <v>0</v>
      </c>
      <c r="T1314" s="73">
        <f t="shared" si="84"/>
        <v>0</v>
      </c>
      <c r="U1314" s="167" t="s">
        <v>7467</v>
      </c>
      <c r="W1314" s="21"/>
      <c r="X1314" s="21"/>
      <c r="Y1314" s="21"/>
      <c r="Z1314" s="21"/>
    </row>
    <row r="1315" spans="1:26" x14ac:dyDescent="0.25">
      <c r="A1315" s="175" t="s">
        <v>2146</v>
      </c>
      <c r="B1315" s="184" t="s">
        <v>8594</v>
      </c>
      <c r="C1315" s="185" t="s">
        <v>8595</v>
      </c>
      <c r="D1315" s="194">
        <v>245920</v>
      </c>
      <c r="E1315" s="171">
        <v>1970817</v>
      </c>
      <c r="F1315" s="216">
        <f t="shared" si="81"/>
        <v>8.0140574170461942</v>
      </c>
      <c r="G1315" s="224"/>
      <c r="H1315" s="218" t="s">
        <v>7462</v>
      </c>
      <c r="I1315" s="120" t="s">
        <v>7379</v>
      </c>
      <c r="J1315" s="195"/>
      <c r="K1315" s="196"/>
      <c r="L1315" s="196"/>
      <c r="M1315" s="180">
        <f t="shared" si="82"/>
        <v>0</v>
      </c>
      <c r="O1315" s="73">
        <v>245920</v>
      </c>
      <c r="P1315" s="73">
        <v>1970817</v>
      </c>
      <c r="Q1315" s="73">
        <v>245920</v>
      </c>
      <c r="R1315" s="73">
        <v>1970817</v>
      </c>
      <c r="S1315" s="73">
        <f t="shared" si="84"/>
        <v>0</v>
      </c>
      <c r="T1315" s="73">
        <f t="shared" si="84"/>
        <v>0</v>
      </c>
      <c r="U1315" s="167" t="s">
        <v>7467</v>
      </c>
      <c r="W1315" s="21"/>
      <c r="X1315" s="21"/>
      <c r="Y1315" s="21"/>
      <c r="Z1315" s="21"/>
    </row>
    <row r="1316" spans="1:26" x14ac:dyDescent="0.25">
      <c r="A1316" s="175" t="s">
        <v>2146</v>
      </c>
      <c r="B1316" s="184" t="s">
        <v>8596</v>
      </c>
      <c r="C1316" s="185" t="s">
        <v>8597</v>
      </c>
      <c r="D1316" s="194">
        <v>14491</v>
      </c>
      <c r="E1316" s="171">
        <v>115944</v>
      </c>
      <c r="F1316" s="216">
        <f t="shared" si="81"/>
        <v>8.0011041336001654</v>
      </c>
      <c r="G1316" s="224"/>
      <c r="H1316" s="218" t="s">
        <v>7462</v>
      </c>
      <c r="I1316" s="120" t="s">
        <v>7379</v>
      </c>
      <c r="J1316" s="195"/>
      <c r="K1316" s="196"/>
      <c r="L1316" s="196"/>
      <c r="M1316" s="180">
        <f t="shared" si="82"/>
        <v>0</v>
      </c>
      <c r="O1316" s="73">
        <v>14491</v>
      </c>
      <c r="P1316" s="73">
        <v>115944</v>
      </c>
      <c r="Q1316" s="73">
        <v>14491</v>
      </c>
      <c r="R1316" s="73">
        <v>115944</v>
      </c>
      <c r="S1316" s="73">
        <f t="shared" si="84"/>
        <v>0</v>
      </c>
      <c r="T1316" s="73">
        <f t="shared" si="84"/>
        <v>0</v>
      </c>
      <c r="U1316" s="167" t="s">
        <v>7467</v>
      </c>
      <c r="W1316" s="21"/>
      <c r="X1316" s="21"/>
      <c r="Y1316" s="21"/>
      <c r="Z1316" s="21"/>
    </row>
    <row r="1317" spans="1:26" x14ac:dyDescent="0.25">
      <c r="A1317" s="175" t="s">
        <v>5189</v>
      </c>
      <c r="B1317" s="205" t="s">
        <v>8598</v>
      </c>
      <c r="C1317" s="168" t="s">
        <v>8599</v>
      </c>
      <c r="D1317" s="206">
        <v>1</v>
      </c>
      <c r="E1317" s="178">
        <v>29043480</v>
      </c>
      <c r="F1317" s="216">
        <f t="shared" si="81"/>
        <v>29043480</v>
      </c>
      <c r="G1317" s="224"/>
      <c r="H1317" s="218" t="s">
        <v>7462</v>
      </c>
      <c r="I1317" s="174" t="s">
        <v>7470</v>
      </c>
      <c r="J1317" s="120" t="s">
        <v>7471</v>
      </c>
      <c r="K1317" s="73">
        <v>0</v>
      </c>
      <c r="L1317" s="73">
        <v>0</v>
      </c>
      <c r="M1317" s="180">
        <f t="shared" si="82"/>
        <v>0</v>
      </c>
      <c r="O1317" s="73">
        <v>1</v>
      </c>
      <c r="P1317" s="73">
        <v>29043480</v>
      </c>
      <c r="Q1317" s="73">
        <v>1</v>
      </c>
      <c r="R1317" s="73">
        <v>29043480</v>
      </c>
      <c r="S1317" s="73">
        <f t="shared" si="84"/>
        <v>0</v>
      </c>
      <c r="T1317" s="73">
        <f t="shared" si="84"/>
        <v>0</v>
      </c>
      <c r="U1317" s="167" t="s">
        <v>7467</v>
      </c>
      <c r="W1317" s="21"/>
      <c r="X1317" s="21"/>
    </row>
    <row r="1318" spans="1:26" x14ac:dyDescent="0.25">
      <c r="A1318" s="175" t="s">
        <v>5189</v>
      </c>
      <c r="B1318" s="205" t="s">
        <v>8600</v>
      </c>
      <c r="C1318" s="168" t="s">
        <v>8601</v>
      </c>
      <c r="D1318" s="206">
        <v>1</v>
      </c>
      <c r="E1318" s="178">
        <v>27939816.640000001</v>
      </c>
      <c r="F1318" s="216">
        <f t="shared" si="81"/>
        <v>27939816.640000001</v>
      </c>
      <c r="G1318" s="224"/>
      <c r="H1318" s="218" t="s">
        <v>7462</v>
      </c>
      <c r="I1318" s="174" t="s">
        <v>7470</v>
      </c>
      <c r="J1318" s="120" t="s">
        <v>7471</v>
      </c>
      <c r="K1318" s="73">
        <v>0</v>
      </c>
      <c r="L1318" s="73">
        <v>0</v>
      </c>
      <c r="M1318" s="180">
        <f t="shared" si="82"/>
        <v>0</v>
      </c>
      <c r="O1318" s="73">
        <v>1</v>
      </c>
      <c r="P1318" s="73">
        <v>27939816.640000001</v>
      </c>
      <c r="Q1318" s="73">
        <v>1</v>
      </c>
      <c r="R1318" s="73">
        <v>27939816.640000001</v>
      </c>
      <c r="S1318" s="73">
        <f t="shared" si="84"/>
        <v>0</v>
      </c>
      <c r="T1318" s="73">
        <f t="shared" si="84"/>
        <v>0</v>
      </c>
      <c r="U1318" s="167" t="s">
        <v>7467</v>
      </c>
      <c r="W1318" s="21"/>
      <c r="X1318" s="21"/>
    </row>
    <row r="1319" spans="1:26" x14ac:dyDescent="0.25">
      <c r="A1319" s="175" t="s">
        <v>5189</v>
      </c>
      <c r="B1319" s="205" t="s">
        <v>8602</v>
      </c>
      <c r="C1319" s="168" t="s">
        <v>8603</v>
      </c>
      <c r="D1319" s="206">
        <v>1</v>
      </c>
      <c r="E1319" s="178">
        <v>19900000</v>
      </c>
      <c r="F1319" s="216">
        <f t="shared" si="81"/>
        <v>19900000</v>
      </c>
      <c r="G1319" s="224"/>
      <c r="H1319" s="218" t="s">
        <v>7581</v>
      </c>
      <c r="I1319" s="179" t="s">
        <v>8604</v>
      </c>
      <c r="J1319" s="120" t="s">
        <v>7480</v>
      </c>
      <c r="K1319" s="73">
        <v>1</v>
      </c>
      <c r="L1319" s="73">
        <v>19900000</v>
      </c>
      <c r="M1319" s="180">
        <f t="shared" si="82"/>
        <v>1</v>
      </c>
      <c r="O1319" s="73">
        <v>1</v>
      </c>
      <c r="P1319" s="73">
        <v>19900000</v>
      </c>
      <c r="Q1319" s="73">
        <v>1</v>
      </c>
      <c r="R1319" s="73">
        <v>19900000</v>
      </c>
      <c r="S1319" s="73">
        <f t="shared" si="84"/>
        <v>-1</v>
      </c>
      <c r="T1319" s="73">
        <f t="shared" si="84"/>
        <v>-19900000</v>
      </c>
      <c r="U1319" s="167" t="s">
        <v>7416</v>
      </c>
      <c r="W1319" s="21"/>
      <c r="X1319" s="21"/>
    </row>
    <row r="1320" spans="1:26" x14ac:dyDescent="0.25">
      <c r="A1320" s="175" t="s">
        <v>5189</v>
      </c>
      <c r="B1320" s="205" t="s">
        <v>8605</v>
      </c>
      <c r="C1320" s="168" t="s">
        <v>8606</v>
      </c>
      <c r="D1320" s="206">
        <v>1</v>
      </c>
      <c r="E1320" s="178">
        <v>17000000</v>
      </c>
      <c r="F1320" s="216">
        <f t="shared" si="81"/>
        <v>17000000</v>
      </c>
      <c r="G1320" s="224"/>
      <c r="H1320" s="218" t="s">
        <v>7462</v>
      </c>
      <c r="I1320" s="120" t="s">
        <v>7379</v>
      </c>
      <c r="J1320" s="120"/>
      <c r="K1320" s="73">
        <v>0</v>
      </c>
      <c r="L1320" s="73">
        <v>0</v>
      </c>
      <c r="M1320" s="180">
        <f t="shared" si="82"/>
        <v>0</v>
      </c>
      <c r="O1320" s="73">
        <v>1</v>
      </c>
      <c r="P1320" s="73">
        <v>17000000</v>
      </c>
      <c r="Q1320" s="73">
        <v>1</v>
      </c>
      <c r="R1320" s="73">
        <v>17000000</v>
      </c>
      <c r="S1320" s="73">
        <f t="shared" si="84"/>
        <v>0</v>
      </c>
      <c r="T1320" s="73">
        <f t="shared" si="84"/>
        <v>0</v>
      </c>
      <c r="U1320" s="167" t="s">
        <v>7467</v>
      </c>
      <c r="W1320" s="21"/>
      <c r="X1320" s="21"/>
    </row>
    <row r="1321" spans="1:26" x14ac:dyDescent="0.25">
      <c r="A1321" s="175" t="s">
        <v>5189</v>
      </c>
      <c r="B1321" s="205" t="s">
        <v>8607</v>
      </c>
      <c r="C1321" s="168" t="s">
        <v>8606</v>
      </c>
      <c r="D1321" s="206">
        <v>1</v>
      </c>
      <c r="E1321" s="178">
        <v>17000000</v>
      </c>
      <c r="F1321" s="216">
        <f t="shared" si="81"/>
        <v>17000000</v>
      </c>
      <c r="G1321" s="224"/>
      <c r="H1321" s="218" t="s">
        <v>7462</v>
      </c>
      <c r="I1321" s="120" t="s">
        <v>7379</v>
      </c>
      <c r="J1321" s="120"/>
      <c r="K1321" s="73">
        <v>0</v>
      </c>
      <c r="L1321" s="73">
        <v>0</v>
      </c>
      <c r="M1321" s="180">
        <f t="shared" si="82"/>
        <v>0</v>
      </c>
      <c r="O1321" s="73">
        <v>1</v>
      </c>
      <c r="P1321" s="73">
        <v>17000000</v>
      </c>
      <c r="Q1321" s="73">
        <v>1</v>
      </c>
      <c r="R1321" s="73">
        <v>17000000</v>
      </c>
      <c r="S1321" s="73">
        <f t="shared" si="84"/>
        <v>0</v>
      </c>
      <c r="T1321" s="73">
        <f t="shared" si="84"/>
        <v>0</v>
      </c>
      <c r="U1321" s="167" t="s">
        <v>7467</v>
      </c>
      <c r="W1321" s="21"/>
      <c r="X1321" s="21"/>
    </row>
    <row r="1322" spans="1:26" x14ac:dyDescent="0.25">
      <c r="A1322" s="175" t="s">
        <v>5189</v>
      </c>
      <c r="B1322" s="205" t="s">
        <v>8608</v>
      </c>
      <c r="C1322" s="168" t="s">
        <v>8609</v>
      </c>
      <c r="D1322" s="206">
        <v>2</v>
      </c>
      <c r="E1322" s="178">
        <v>31200000</v>
      </c>
      <c r="F1322" s="216">
        <f t="shared" si="81"/>
        <v>15600000</v>
      </c>
      <c r="G1322" s="224"/>
      <c r="H1322" s="218" t="s">
        <v>7462</v>
      </c>
      <c r="I1322" s="120" t="s">
        <v>7379</v>
      </c>
      <c r="J1322" s="120"/>
      <c r="K1322" s="73">
        <v>0</v>
      </c>
      <c r="L1322" s="73">
        <v>0</v>
      </c>
      <c r="M1322" s="180">
        <f t="shared" si="82"/>
        <v>0</v>
      </c>
      <c r="O1322" s="73">
        <v>2</v>
      </c>
      <c r="P1322" s="73">
        <v>31200000</v>
      </c>
      <c r="Q1322" s="73">
        <v>2</v>
      </c>
      <c r="R1322" s="73">
        <v>31200000</v>
      </c>
      <c r="S1322" s="73">
        <f t="shared" si="84"/>
        <v>0</v>
      </c>
      <c r="T1322" s="73">
        <f t="shared" si="84"/>
        <v>0</v>
      </c>
      <c r="U1322" s="167" t="s">
        <v>7467</v>
      </c>
      <c r="W1322" s="21"/>
      <c r="X1322" s="21"/>
    </row>
    <row r="1323" spans="1:26" x14ac:dyDescent="0.25">
      <c r="A1323" s="175" t="s">
        <v>5189</v>
      </c>
      <c r="B1323" s="205" t="s">
        <v>8610</v>
      </c>
      <c r="C1323" s="168" t="s">
        <v>8611</v>
      </c>
      <c r="D1323" s="206">
        <v>1</v>
      </c>
      <c r="E1323" s="178">
        <v>15379875</v>
      </c>
      <c r="F1323" s="216">
        <f t="shared" si="81"/>
        <v>15379875</v>
      </c>
      <c r="G1323" s="224"/>
      <c r="H1323" s="218" t="s">
        <v>7462</v>
      </c>
      <c r="I1323" s="174" t="s">
        <v>7470</v>
      </c>
      <c r="J1323" s="120" t="s">
        <v>7471</v>
      </c>
      <c r="K1323" s="73">
        <v>0</v>
      </c>
      <c r="L1323" s="73">
        <v>0</v>
      </c>
      <c r="M1323" s="180">
        <f t="shared" si="82"/>
        <v>0</v>
      </c>
      <c r="O1323" s="73">
        <v>1</v>
      </c>
      <c r="P1323" s="73">
        <v>15379875</v>
      </c>
      <c r="Q1323" s="73">
        <v>1</v>
      </c>
      <c r="R1323" s="73">
        <v>15379875</v>
      </c>
      <c r="S1323" s="73">
        <f t="shared" si="84"/>
        <v>0</v>
      </c>
      <c r="T1323" s="73">
        <f t="shared" si="84"/>
        <v>0</v>
      </c>
      <c r="U1323" s="167" t="s">
        <v>7467</v>
      </c>
      <c r="W1323" s="21"/>
      <c r="X1323" s="21"/>
    </row>
    <row r="1324" spans="1:26" x14ac:dyDescent="0.25">
      <c r="A1324" s="175" t="s">
        <v>5189</v>
      </c>
      <c r="B1324" s="205" t="s">
        <v>8612</v>
      </c>
      <c r="C1324" s="168" t="s">
        <v>8613</v>
      </c>
      <c r="D1324" s="206">
        <v>1</v>
      </c>
      <c r="E1324" s="178">
        <v>15000000</v>
      </c>
      <c r="F1324" s="216">
        <f t="shared" si="81"/>
        <v>15000000</v>
      </c>
      <c r="G1324" s="224"/>
      <c r="H1324" s="218" t="s">
        <v>7462</v>
      </c>
      <c r="I1324" s="120" t="s">
        <v>7379</v>
      </c>
      <c r="J1324" s="120"/>
      <c r="K1324" s="73">
        <v>0</v>
      </c>
      <c r="L1324" s="73">
        <v>0</v>
      </c>
      <c r="M1324" s="180">
        <f t="shared" si="82"/>
        <v>0</v>
      </c>
      <c r="O1324" s="73">
        <v>1</v>
      </c>
      <c r="P1324" s="73">
        <v>15000000</v>
      </c>
      <c r="Q1324" s="73">
        <v>1</v>
      </c>
      <c r="R1324" s="73">
        <v>15000000</v>
      </c>
      <c r="S1324" s="73">
        <f t="shared" si="84"/>
        <v>0</v>
      </c>
      <c r="T1324" s="73">
        <f t="shared" si="84"/>
        <v>0</v>
      </c>
      <c r="U1324" s="167" t="s">
        <v>7467</v>
      </c>
      <c r="W1324" s="21"/>
      <c r="X1324" s="21"/>
    </row>
    <row r="1325" spans="1:26" x14ac:dyDescent="0.25">
      <c r="A1325" s="175" t="s">
        <v>5189</v>
      </c>
      <c r="B1325" s="205" t="s">
        <v>8614</v>
      </c>
      <c r="C1325" s="168" t="s">
        <v>8615</v>
      </c>
      <c r="D1325" s="206">
        <v>1</v>
      </c>
      <c r="E1325" s="178">
        <v>14900000</v>
      </c>
      <c r="F1325" s="216">
        <f t="shared" si="81"/>
        <v>14900000</v>
      </c>
      <c r="G1325" s="224"/>
      <c r="H1325" s="218" t="s">
        <v>7462</v>
      </c>
      <c r="I1325" s="120" t="s">
        <v>7379</v>
      </c>
      <c r="J1325" s="120"/>
      <c r="K1325" s="73">
        <v>0</v>
      </c>
      <c r="L1325" s="73">
        <v>0</v>
      </c>
      <c r="M1325" s="180">
        <f t="shared" si="82"/>
        <v>0</v>
      </c>
      <c r="O1325" s="73">
        <v>1</v>
      </c>
      <c r="P1325" s="73">
        <v>14900000</v>
      </c>
      <c r="Q1325" s="73">
        <v>1</v>
      </c>
      <c r="R1325" s="73">
        <v>14900000</v>
      </c>
      <c r="S1325" s="73">
        <f t="shared" si="84"/>
        <v>0</v>
      </c>
      <c r="T1325" s="73">
        <f t="shared" si="84"/>
        <v>0</v>
      </c>
      <c r="U1325" s="167" t="s">
        <v>7467</v>
      </c>
      <c r="W1325" s="21"/>
      <c r="X1325" s="21"/>
    </row>
    <row r="1326" spans="1:26" x14ac:dyDescent="0.25">
      <c r="A1326" s="175" t="s">
        <v>5189</v>
      </c>
      <c r="B1326" s="205" t="s">
        <v>8616</v>
      </c>
      <c r="C1326" s="168" t="s">
        <v>8617</v>
      </c>
      <c r="D1326" s="206">
        <v>1</v>
      </c>
      <c r="E1326" s="178">
        <v>14877085.439999999</v>
      </c>
      <c r="F1326" s="216">
        <f t="shared" si="81"/>
        <v>14877085.439999999</v>
      </c>
      <c r="G1326" s="224"/>
      <c r="H1326" s="218" t="s">
        <v>7462</v>
      </c>
      <c r="I1326" s="120" t="s">
        <v>7379</v>
      </c>
      <c r="J1326" s="120"/>
      <c r="K1326" s="73">
        <v>0</v>
      </c>
      <c r="L1326" s="73">
        <v>0</v>
      </c>
      <c r="M1326" s="180">
        <f t="shared" si="82"/>
        <v>0</v>
      </c>
      <c r="O1326" s="73">
        <v>1</v>
      </c>
      <c r="P1326" s="73">
        <v>14877085.439999999</v>
      </c>
      <c r="Q1326" s="73">
        <v>1</v>
      </c>
      <c r="R1326" s="73">
        <v>14877085.439999999</v>
      </c>
      <c r="S1326" s="73">
        <f t="shared" si="84"/>
        <v>0</v>
      </c>
      <c r="T1326" s="73">
        <f t="shared" si="84"/>
        <v>0</v>
      </c>
      <c r="U1326" s="167" t="s">
        <v>7467</v>
      </c>
      <c r="W1326" s="21"/>
      <c r="X1326" s="21"/>
    </row>
    <row r="1327" spans="1:26" x14ac:dyDescent="0.25">
      <c r="A1327" s="175" t="s">
        <v>5189</v>
      </c>
      <c r="B1327" s="205" t="s">
        <v>3387</v>
      </c>
      <c r="C1327" s="168" t="s">
        <v>3388</v>
      </c>
      <c r="D1327" s="206">
        <v>1</v>
      </c>
      <c r="E1327" s="178">
        <v>14400000</v>
      </c>
      <c r="F1327" s="216">
        <f t="shared" si="81"/>
        <v>14400000</v>
      </c>
      <c r="G1327" s="224"/>
      <c r="H1327" s="218" t="s">
        <v>7462</v>
      </c>
      <c r="I1327" s="120" t="s">
        <v>7379</v>
      </c>
      <c r="J1327" s="120"/>
      <c r="K1327" s="73">
        <v>0</v>
      </c>
      <c r="L1327" s="73">
        <v>0</v>
      </c>
      <c r="M1327" s="180">
        <f t="shared" si="82"/>
        <v>0</v>
      </c>
      <c r="O1327" s="73">
        <v>1</v>
      </c>
      <c r="P1327" s="73">
        <v>14400000</v>
      </c>
      <c r="Q1327" s="73">
        <v>0</v>
      </c>
      <c r="R1327" s="73">
        <v>0</v>
      </c>
      <c r="S1327" s="73">
        <f t="shared" si="84"/>
        <v>1</v>
      </c>
      <c r="T1327" s="73">
        <f t="shared" si="84"/>
        <v>14400000</v>
      </c>
      <c r="U1327" s="167" t="s">
        <v>7958</v>
      </c>
      <c r="W1327" s="21"/>
      <c r="X1327" s="21"/>
      <c r="Z1327" s="21"/>
    </row>
    <row r="1328" spans="1:26" x14ac:dyDescent="0.25">
      <c r="A1328" s="175" t="s">
        <v>5189</v>
      </c>
      <c r="B1328" s="205" t="s">
        <v>8618</v>
      </c>
      <c r="C1328" s="168" t="s">
        <v>8619</v>
      </c>
      <c r="D1328" s="206">
        <v>3</v>
      </c>
      <c r="E1328" s="178">
        <v>42000000</v>
      </c>
      <c r="F1328" s="216">
        <f t="shared" si="81"/>
        <v>14000000</v>
      </c>
      <c r="G1328" s="224"/>
      <c r="H1328" s="218" t="s">
        <v>7462</v>
      </c>
      <c r="I1328" s="174" t="s">
        <v>7470</v>
      </c>
      <c r="J1328" s="120" t="s">
        <v>7471</v>
      </c>
      <c r="K1328" s="73">
        <v>0</v>
      </c>
      <c r="L1328" s="73">
        <v>0</v>
      </c>
      <c r="M1328" s="180">
        <f t="shared" si="82"/>
        <v>0</v>
      </c>
      <c r="O1328" s="73">
        <v>3</v>
      </c>
      <c r="P1328" s="73">
        <v>42000000</v>
      </c>
      <c r="Q1328" s="73">
        <v>3</v>
      </c>
      <c r="R1328" s="73">
        <v>42000000</v>
      </c>
      <c r="S1328" s="73">
        <f t="shared" si="84"/>
        <v>0</v>
      </c>
      <c r="T1328" s="73">
        <f t="shared" si="84"/>
        <v>0</v>
      </c>
      <c r="U1328" s="167" t="s">
        <v>7467</v>
      </c>
      <c r="W1328" s="21"/>
      <c r="X1328" s="21"/>
    </row>
    <row r="1329" spans="1:26" x14ac:dyDescent="0.25">
      <c r="A1329" s="175" t="s">
        <v>5189</v>
      </c>
      <c r="B1329" s="205" t="s">
        <v>8620</v>
      </c>
      <c r="C1329" s="168" t="s">
        <v>8621</v>
      </c>
      <c r="D1329" s="206">
        <v>2</v>
      </c>
      <c r="E1329" s="178">
        <v>28000000</v>
      </c>
      <c r="F1329" s="216">
        <f t="shared" si="81"/>
        <v>14000000</v>
      </c>
      <c r="G1329" s="224"/>
      <c r="H1329" s="218" t="s">
        <v>7462</v>
      </c>
      <c r="I1329" s="174" t="s">
        <v>7470</v>
      </c>
      <c r="J1329" s="120" t="s">
        <v>7471</v>
      </c>
      <c r="K1329" s="73">
        <v>0</v>
      </c>
      <c r="L1329" s="73">
        <v>0</v>
      </c>
      <c r="M1329" s="180">
        <f t="shared" si="82"/>
        <v>0</v>
      </c>
      <c r="O1329" s="73">
        <v>2</v>
      </c>
      <c r="P1329" s="73">
        <v>28000000</v>
      </c>
      <c r="Q1329" s="73">
        <v>2</v>
      </c>
      <c r="R1329" s="73">
        <v>28000000</v>
      </c>
      <c r="S1329" s="73">
        <f t="shared" si="84"/>
        <v>0</v>
      </c>
      <c r="T1329" s="73">
        <f t="shared" si="84"/>
        <v>0</v>
      </c>
      <c r="U1329" s="167" t="s">
        <v>7467</v>
      </c>
      <c r="W1329" s="21"/>
      <c r="X1329" s="21"/>
    </row>
    <row r="1330" spans="1:26" x14ac:dyDescent="0.25">
      <c r="A1330" s="175" t="s">
        <v>5189</v>
      </c>
      <c r="B1330" s="205" t="s">
        <v>8622</v>
      </c>
      <c r="C1330" s="168" t="s">
        <v>8623</v>
      </c>
      <c r="D1330" s="206">
        <v>2</v>
      </c>
      <c r="E1330" s="178">
        <v>28000000</v>
      </c>
      <c r="F1330" s="216">
        <f t="shared" si="81"/>
        <v>14000000</v>
      </c>
      <c r="G1330" s="224"/>
      <c r="H1330" s="218" t="s">
        <v>7462</v>
      </c>
      <c r="I1330" s="174" t="s">
        <v>7470</v>
      </c>
      <c r="J1330" s="120" t="s">
        <v>7471</v>
      </c>
      <c r="K1330" s="73">
        <v>0</v>
      </c>
      <c r="L1330" s="73">
        <v>0</v>
      </c>
      <c r="M1330" s="180">
        <f t="shared" si="82"/>
        <v>0</v>
      </c>
      <c r="O1330" s="73">
        <v>2</v>
      </c>
      <c r="P1330" s="73">
        <v>28000000</v>
      </c>
      <c r="Q1330" s="73">
        <v>2</v>
      </c>
      <c r="R1330" s="73">
        <v>28000000</v>
      </c>
      <c r="S1330" s="73">
        <f t="shared" si="84"/>
        <v>0</v>
      </c>
      <c r="T1330" s="73">
        <f t="shared" si="84"/>
        <v>0</v>
      </c>
      <c r="U1330" s="167" t="s">
        <v>7467</v>
      </c>
      <c r="W1330" s="21"/>
      <c r="X1330" s="21"/>
    </row>
    <row r="1331" spans="1:26" x14ac:dyDescent="0.25">
      <c r="A1331" s="175" t="s">
        <v>5189</v>
      </c>
      <c r="B1331" s="205" t="s">
        <v>8624</v>
      </c>
      <c r="C1331" s="168" t="s">
        <v>8625</v>
      </c>
      <c r="D1331" s="206">
        <v>2</v>
      </c>
      <c r="E1331" s="178">
        <v>28000000</v>
      </c>
      <c r="F1331" s="216">
        <f t="shared" si="81"/>
        <v>14000000</v>
      </c>
      <c r="G1331" s="224"/>
      <c r="H1331" s="218" t="s">
        <v>7462</v>
      </c>
      <c r="I1331" s="174" t="s">
        <v>7470</v>
      </c>
      <c r="J1331" s="120" t="s">
        <v>7471</v>
      </c>
      <c r="K1331" s="73">
        <v>0</v>
      </c>
      <c r="L1331" s="73">
        <v>0</v>
      </c>
      <c r="M1331" s="180">
        <f t="shared" si="82"/>
        <v>0</v>
      </c>
      <c r="O1331" s="73">
        <v>2</v>
      </c>
      <c r="P1331" s="73">
        <v>28000000</v>
      </c>
      <c r="Q1331" s="73">
        <v>2</v>
      </c>
      <c r="R1331" s="73">
        <v>28000000</v>
      </c>
      <c r="S1331" s="73">
        <f t="shared" si="84"/>
        <v>0</v>
      </c>
      <c r="T1331" s="73">
        <f t="shared" si="84"/>
        <v>0</v>
      </c>
      <c r="U1331" s="167" t="s">
        <v>7467</v>
      </c>
      <c r="W1331" s="21"/>
      <c r="X1331" s="21"/>
    </row>
    <row r="1332" spans="1:26" x14ac:dyDescent="0.25">
      <c r="A1332" s="175" t="s">
        <v>5189</v>
      </c>
      <c r="B1332" s="205" t="s">
        <v>8626</v>
      </c>
      <c r="C1332" s="168" t="s">
        <v>8627</v>
      </c>
      <c r="D1332" s="206">
        <v>2</v>
      </c>
      <c r="E1332" s="178">
        <v>28000000</v>
      </c>
      <c r="F1332" s="216">
        <f t="shared" si="81"/>
        <v>14000000</v>
      </c>
      <c r="G1332" s="224"/>
      <c r="H1332" s="218" t="s">
        <v>7462</v>
      </c>
      <c r="I1332" s="174" t="s">
        <v>7470</v>
      </c>
      <c r="J1332" s="120" t="s">
        <v>7471</v>
      </c>
      <c r="K1332" s="73">
        <v>0</v>
      </c>
      <c r="L1332" s="73">
        <v>0</v>
      </c>
      <c r="M1332" s="180">
        <f t="shared" si="82"/>
        <v>0</v>
      </c>
      <c r="O1332" s="73">
        <v>2</v>
      </c>
      <c r="P1332" s="73">
        <v>28000000</v>
      </c>
      <c r="Q1332" s="73">
        <v>2</v>
      </c>
      <c r="R1332" s="73">
        <v>28000000</v>
      </c>
      <c r="S1332" s="73">
        <f t="shared" si="84"/>
        <v>0</v>
      </c>
      <c r="T1332" s="73">
        <f t="shared" si="84"/>
        <v>0</v>
      </c>
      <c r="U1332" s="167" t="s">
        <v>7467</v>
      </c>
      <c r="W1332" s="21"/>
      <c r="X1332" s="21"/>
    </row>
    <row r="1333" spans="1:26" x14ac:dyDescent="0.25">
      <c r="A1333" s="175" t="s">
        <v>5189</v>
      </c>
      <c r="B1333" s="205" t="s">
        <v>8628</v>
      </c>
      <c r="C1333" s="168" t="s">
        <v>8629</v>
      </c>
      <c r="D1333" s="206">
        <v>3</v>
      </c>
      <c r="E1333" s="178">
        <v>42000000</v>
      </c>
      <c r="F1333" s="216">
        <f t="shared" si="81"/>
        <v>14000000</v>
      </c>
      <c r="G1333" s="224"/>
      <c r="H1333" s="218" t="s">
        <v>7462</v>
      </c>
      <c r="I1333" s="174" t="s">
        <v>7470</v>
      </c>
      <c r="J1333" s="120" t="s">
        <v>7471</v>
      </c>
      <c r="K1333" s="73">
        <v>0</v>
      </c>
      <c r="L1333" s="73">
        <v>0</v>
      </c>
      <c r="M1333" s="180">
        <f t="shared" si="82"/>
        <v>0</v>
      </c>
      <c r="O1333" s="73">
        <v>3</v>
      </c>
      <c r="P1333" s="73">
        <v>42000000</v>
      </c>
      <c r="Q1333" s="73">
        <v>3</v>
      </c>
      <c r="R1333" s="73">
        <v>42000000</v>
      </c>
      <c r="S1333" s="73">
        <f t="shared" si="84"/>
        <v>0</v>
      </c>
      <c r="T1333" s="73">
        <f t="shared" si="84"/>
        <v>0</v>
      </c>
      <c r="U1333" s="167" t="s">
        <v>7467</v>
      </c>
      <c r="W1333" s="21"/>
      <c r="X1333" s="21"/>
    </row>
    <row r="1334" spans="1:26" x14ac:dyDescent="0.25">
      <c r="A1334" s="175" t="s">
        <v>5189</v>
      </c>
      <c r="B1334" s="205" t="s">
        <v>8630</v>
      </c>
      <c r="C1334" s="168" t="s">
        <v>8631</v>
      </c>
      <c r="D1334" s="206">
        <v>1</v>
      </c>
      <c r="E1334" s="178">
        <v>14000000</v>
      </c>
      <c r="F1334" s="216">
        <f t="shared" si="81"/>
        <v>14000000</v>
      </c>
      <c r="G1334" s="224"/>
      <c r="H1334" s="218" t="s">
        <v>7462</v>
      </c>
      <c r="I1334" s="174" t="s">
        <v>7470</v>
      </c>
      <c r="J1334" s="120" t="s">
        <v>7471</v>
      </c>
      <c r="K1334" s="73">
        <v>0</v>
      </c>
      <c r="L1334" s="73">
        <v>0</v>
      </c>
      <c r="M1334" s="180">
        <f t="shared" si="82"/>
        <v>0</v>
      </c>
      <c r="O1334" s="73">
        <v>1</v>
      </c>
      <c r="P1334" s="73">
        <v>14000000</v>
      </c>
      <c r="Q1334" s="73">
        <v>1</v>
      </c>
      <c r="R1334" s="73">
        <v>14000000</v>
      </c>
      <c r="S1334" s="73">
        <f t="shared" si="84"/>
        <v>0</v>
      </c>
      <c r="T1334" s="73">
        <f t="shared" si="84"/>
        <v>0</v>
      </c>
      <c r="U1334" s="167" t="s">
        <v>7467</v>
      </c>
      <c r="W1334" s="21"/>
      <c r="X1334" s="21"/>
    </row>
    <row r="1335" spans="1:26" x14ac:dyDescent="0.25">
      <c r="A1335" s="175" t="s">
        <v>5189</v>
      </c>
      <c r="B1335" s="205" t="s">
        <v>8632</v>
      </c>
      <c r="C1335" s="168" t="s">
        <v>8633</v>
      </c>
      <c r="D1335" s="206">
        <v>1</v>
      </c>
      <c r="E1335" s="178">
        <v>14000000</v>
      </c>
      <c r="F1335" s="216">
        <f t="shared" si="81"/>
        <v>14000000</v>
      </c>
      <c r="G1335" s="224"/>
      <c r="H1335" s="218" t="s">
        <v>7462</v>
      </c>
      <c r="I1335" s="174" t="s">
        <v>7470</v>
      </c>
      <c r="J1335" s="120" t="s">
        <v>7471</v>
      </c>
      <c r="K1335" s="73">
        <v>0</v>
      </c>
      <c r="L1335" s="73">
        <v>0</v>
      </c>
      <c r="M1335" s="180">
        <f t="shared" si="82"/>
        <v>0</v>
      </c>
      <c r="O1335" s="73">
        <v>1</v>
      </c>
      <c r="P1335" s="73">
        <v>14000000</v>
      </c>
      <c r="Q1335" s="73">
        <v>1</v>
      </c>
      <c r="R1335" s="73">
        <v>14000000</v>
      </c>
      <c r="S1335" s="73">
        <f t="shared" si="84"/>
        <v>0</v>
      </c>
      <c r="T1335" s="73">
        <f t="shared" si="84"/>
        <v>0</v>
      </c>
      <c r="U1335" s="167" t="s">
        <v>7467</v>
      </c>
      <c r="W1335" s="21"/>
      <c r="X1335" s="21"/>
    </row>
    <row r="1336" spans="1:26" x14ac:dyDescent="0.25">
      <c r="A1336" s="175" t="s">
        <v>5189</v>
      </c>
      <c r="B1336" s="205" t="s">
        <v>8634</v>
      </c>
      <c r="C1336" s="168" t="s">
        <v>8635</v>
      </c>
      <c r="D1336" s="206">
        <v>2</v>
      </c>
      <c r="E1336" s="178">
        <v>28000000</v>
      </c>
      <c r="F1336" s="216">
        <f t="shared" si="81"/>
        <v>14000000</v>
      </c>
      <c r="G1336" s="224"/>
      <c r="H1336" s="218" t="s">
        <v>7462</v>
      </c>
      <c r="I1336" s="174" t="s">
        <v>7470</v>
      </c>
      <c r="J1336" s="120" t="s">
        <v>7471</v>
      </c>
      <c r="K1336" s="73">
        <v>0</v>
      </c>
      <c r="L1336" s="73">
        <v>0</v>
      </c>
      <c r="M1336" s="180">
        <f t="shared" si="82"/>
        <v>0</v>
      </c>
      <c r="O1336" s="73">
        <v>2</v>
      </c>
      <c r="P1336" s="73">
        <v>28000000</v>
      </c>
      <c r="Q1336" s="73">
        <v>2</v>
      </c>
      <c r="R1336" s="73">
        <v>28000000</v>
      </c>
      <c r="S1336" s="73">
        <f t="shared" si="84"/>
        <v>0</v>
      </c>
      <c r="T1336" s="73">
        <f t="shared" si="84"/>
        <v>0</v>
      </c>
      <c r="U1336" s="167" t="s">
        <v>7467</v>
      </c>
      <c r="W1336" s="21"/>
      <c r="X1336" s="21"/>
    </row>
    <row r="1337" spans="1:26" x14ac:dyDescent="0.25">
      <c r="A1337" s="175" t="s">
        <v>5189</v>
      </c>
      <c r="B1337" s="205" t="s">
        <v>8636</v>
      </c>
      <c r="C1337" s="168" t="s">
        <v>8637</v>
      </c>
      <c r="D1337" s="206">
        <v>1</v>
      </c>
      <c r="E1337" s="178">
        <v>14000000</v>
      </c>
      <c r="F1337" s="216">
        <f t="shared" si="81"/>
        <v>14000000</v>
      </c>
      <c r="G1337" s="224"/>
      <c r="H1337" s="218" t="s">
        <v>7462</v>
      </c>
      <c r="I1337" s="174" t="s">
        <v>7470</v>
      </c>
      <c r="J1337" s="120" t="s">
        <v>7471</v>
      </c>
      <c r="K1337" s="73">
        <v>0</v>
      </c>
      <c r="L1337" s="73">
        <v>0</v>
      </c>
      <c r="M1337" s="180">
        <f t="shared" si="82"/>
        <v>0</v>
      </c>
      <c r="O1337" s="73">
        <v>1</v>
      </c>
      <c r="P1337" s="73">
        <v>14000000</v>
      </c>
      <c r="Q1337" s="73">
        <v>1</v>
      </c>
      <c r="R1337" s="73">
        <v>14000000</v>
      </c>
      <c r="S1337" s="73">
        <f t="shared" si="84"/>
        <v>0</v>
      </c>
      <c r="T1337" s="73">
        <f t="shared" si="84"/>
        <v>0</v>
      </c>
      <c r="U1337" s="167" t="s">
        <v>7467</v>
      </c>
      <c r="W1337" s="21"/>
      <c r="X1337" s="21"/>
    </row>
    <row r="1338" spans="1:26" x14ac:dyDescent="0.25">
      <c r="A1338" s="175" t="s">
        <v>5189</v>
      </c>
      <c r="B1338" s="205" t="s">
        <v>8638</v>
      </c>
      <c r="C1338" s="168" t="s">
        <v>8639</v>
      </c>
      <c r="D1338" s="206">
        <v>3</v>
      </c>
      <c r="E1338" s="178">
        <v>42000000</v>
      </c>
      <c r="F1338" s="216">
        <f t="shared" si="81"/>
        <v>14000000</v>
      </c>
      <c r="G1338" s="224"/>
      <c r="H1338" s="218" t="s">
        <v>7462</v>
      </c>
      <c r="I1338" s="174" t="s">
        <v>7470</v>
      </c>
      <c r="J1338" s="120" t="s">
        <v>7471</v>
      </c>
      <c r="K1338" s="73">
        <v>0</v>
      </c>
      <c r="L1338" s="73">
        <v>0</v>
      </c>
      <c r="M1338" s="180">
        <f t="shared" si="82"/>
        <v>0</v>
      </c>
      <c r="O1338" s="73">
        <v>3</v>
      </c>
      <c r="P1338" s="73">
        <v>42000000</v>
      </c>
      <c r="Q1338" s="73">
        <v>3</v>
      </c>
      <c r="R1338" s="73">
        <v>42000000</v>
      </c>
      <c r="S1338" s="73">
        <f t="shared" si="84"/>
        <v>0</v>
      </c>
      <c r="T1338" s="73">
        <f t="shared" si="84"/>
        <v>0</v>
      </c>
      <c r="U1338" s="167" t="s">
        <v>7467</v>
      </c>
      <c r="W1338" s="21"/>
      <c r="X1338" s="21"/>
    </row>
    <row r="1339" spans="1:26" x14ac:dyDescent="0.25">
      <c r="A1339" s="175" t="s">
        <v>5189</v>
      </c>
      <c r="B1339" s="205" t="s">
        <v>8640</v>
      </c>
      <c r="C1339" s="168" t="s">
        <v>8641</v>
      </c>
      <c r="D1339" s="206">
        <v>3</v>
      </c>
      <c r="E1339" s="178">
        <v>42000000</v>
      </c>
      <c r="F1339" s="216">
        <f t="shared" si="81"/>
        <v>14000000</v>
      </c>
      <c r="G1339" s="224"/>
      <c r="H1339" s="218" t="s">
        <v>7462</v>
      </c>
      <c r="I1339" s="174" t="s">
        <v>7470</v>
      </c>
      <c r="J1339" s="120" t="s">
        <v>7471</v>
      </c>
      <c r="K1339" s="73">
        <v>0</v>
      </c>
      <c r="L1339" s="73">
        <v>0</v>
      </c>
      <c r="M1339" s="180">
        <f t="shared" si="82"/>
        <v>0</v>
      </c>
      <c r="O1339" s="73">
        <v>3</v>
      </c>
      <c r="P1339" s="73">
        <v>42000000</v>
      </c>
      <c r="Q1339" s="73">
        <v>3</v>
      </c>
      <c r="R1339" s="73">
        <v>42000000</v>
      </c>
      <c r="S1339" s="73">
        <f t="shared" si="84"/>
        <v>0</v>
      </c>
      <c r="T1339" s="73">
        <f t="shared" si="84"/>
        <v>0</v>
      </c>
      <c r="U1339" s="167" t="s">
        <v>7467</v>
      </c>
      <c r="W1339" s="21"/>
      <c r="X1339" s="21"/>
    </row>
    <row r="1340" spans="1:26" x14ac:dyDescent="0.25">
      <c r="A1340" s="175" t="s">
        <v>5189</v>
      </c>
      <c r="B1340" s="205" t="s">
        <v>3267</v>
      </c>
      <c r="C1340" s="168" t="s">
        <v>3268</v>
      </c>
      <c r="D1340" s="206">
        <v>1</v>
      </c>
      <c r="E1340" s="178">
        <v>13833333.333333334</v>
      </c>
      <c r="F1340" s="216">
        <f t="shared" si="81"/>
        <v>13833333.333333334</v>
      </c>
      <c r="G1340" s="224"/>
      <c r="H1340" s="218" t="s">
        <v>7462</v>
      </c>
      <c r="I1340" s="120" t="s">
        <v>7379</v>
      </c>
      <c r="J1340" s="120"/>
      <c r="K1340" s="73">
        <v>0</v>
      </c>
      <c r="L1340" s="73">
        <v>0</v>
      </c>
      <c r="M1340" s="180">
        <f t="shared" si="82"/>
        <v>0</v>
      </c>
      <c r="O1340" s="73">
        <v>3</v>
      </c>
      <c r="P1340" s="73">
        <v>41500000</v>
      </c>
      <c r="Q1340" s="73"/>
      <c r="R1340" s="73"/>
      <c r="S1340" s="73">
        <f t="shared" si="84"/>
        <v>3</v>
      </c>
      <c r="T1340" s="73">
        <f t="shared" si="84"/>
        <v>41500000</v>
      </c>
      <c r="U1340" s="167" t="s">
        <v>7467</v>
      </c>
      <c r="W1340" s="21"/>
      <c r="X1340" s="21"/>
      <c r="Z1340" s="21"/>
    </row>
    <row r="1341" spans="1:26" x14ac:dyDescent="0.25">
      <c r="A1341" s="175" t="s">
        <v>5189</v>
      </c>
      <c r="B1341" s="205" t="s">
        <v>8642</v>
      </c>
      <c r="C1341" s="168" t="s">
        <v>8643</v>
      </c>
      <c r="D1341" s="206">
        <v>2</v>
      </c>
      <c r="E1341" s="178">
        <v>27000000</v>
      </c>
      <c r="F1341" s="216">
        <f t="shared" si="81"/>
        <v>13500000</v>
      </c>
      <c r="G1341" s="224"/>
      <c r="H1341" s="218" t="s">
        <v>7462</v>
      </c>
      <c r="I1341" s="120" t="s">
        <v>7379</v>
      </c>
      <c r="J1341" s="120"/>
      <c r="K1341" s="73">
        <v>0</v>
      </c>
      <c r="L1341" s="73">
        <v>0</v>
      </c>
      <c r="M1341" s="180">
        <f t="shared" si="82"/>
        <v>0</v>
      </c>
      <c r="O1341" s="73">
        <v>2</v>
      </c>
      <c r="P1341" s="73">
        <v>27000000</v>
      </c>
      <c r="Q1341" s="73">
        <v>2</v>
      </c>
      <c r="R1341" s="73">
        <v>27000000</v>
      </c>
      <c r="S1341" s="73">
        <f t="shared" si="84"/>
        <v>0</v>
      </c>
      <c r="T1341" s="73">
        <f t="shared" si="84"/>
        <v>0</v>
      </c>
      <c r="U1341" s="167" t="s">
        <v>7467</v>
      </c>
      <c r="W1341" s="21"/>
      <c r="X1341" s="21"/>
    </row>
    <row r="1342" spans="1:26" x14ac:dyDescent="0.25">
      <c r="A1342" s="175" t="s">
        <v>5189</v>
      </c>
      <c r="B1342" s="205" t="s">
        <v>8644</v>
      </c>
      <c r="C1342" s="168" t="s">
        <v>8645</v>
      </c>
      <c r="D1342" s="206">
        <v>1</v>
      </c>
      <c r="E1342" s="178">
        <v>13500000</v>
      </c>
      <c r="F1342" s="216">
        <f t="shared" si="81"/>
        <v>13500000</v>
      </c>
      <c r="G1342" s="224"/>
      <c r="H1342" s="218" t="s">
        <v>7462</v>
      </c>
      <c r="I1342" s="120" t="s">
        <v>7379</v>
      </c>
      <c r="J1342" s="120"/>
      <c r="K1342" s="73">
        <v>0</v>
      </c>
      <c r="L1342" s="73">
        <v>0</v>
      </c>
      <c r="M1342" s="180">
        <f t="shared" si="82"/>
        <v>0</v>
      </c>
      <c r="O1342" s="73">
        <v>1</v>
      </c>
      <c r="P1342" s="73">
        <v>13500000</v>
      </c>
      <c r="Q1342" s="73">
        <v>1</v>
      </c>
      <c r="R1342" s="73">
        <v>13500000</v>
      </c>
      <c r="S1342" s="73">
        <f t="shared" si="84"/>
        <v>0</v>
      </c>
      <c r="T1342" s="73">
        <f t="shared" si="84"/>
        <v>0</v>
      </c>
      <c r="U1342" s="167" t="s">
        <v>7467</v>
      </c>
      <c r="W1342" s="21"/>
      <c r="X1342" s="21"/>
    </row>
    <row r="1343" spans="1:26" x14ac:dyDescent="0.25">
      <c r="A1343" s="175" t="s">
        <v>5189</v>
      </c>
      <c r="B1343" s="205" t="s">
        <v>2543</v>
      </c>
      <c r="C1343" s="168" t="s">
        <v>2544</v>
      </c>
      <c r="D1343" s="206">
        <v>1</v>
      </c>
      <c r="E1343" s="178">
        <v>13500000</v>
      </c>
      <c r="F1343" s="216">
        <f t="shared" si="81"/>
        <v>13500000</v>
      </c>
      <c r="G1343" s="224"/>
      <c r="H1343" s="218" t="s">
        <v>7462</v>
      </c>
      <c r="I1343" s="120" t="s">
        <v>7379</v>
      </c>
      <c r="J1343" s="120"/>
      <c r="K1343" s="73">
        <v>0</v>
      </c>
      <c r="L1343" s="73">
        <v>0</v>
      </c>
      <c r="M1343" s="180">
        <f t="shared" si="82"/>
        <v>0</v>
      </c>
      <c r="O1343" s="73">
        <v>1</v>
      </c>
      <c r="P1343" s="73">
        <v>13500000</v>
      </c>
      <c r="Q1343" s="73">
        <v>0</v>
      </c>
      <c r="R1343" s="73">
        <v>0</v>
      </c>
      <c r="S1343" s="73">
        <f t="shared" si="84"/>
        <v>1</v>
      </c>
      <c r="T1343" s="73">
        <f t="shared" si="84"/>
        <v>13500000</v>
      </c>
      <c r="U1343" s="167" t="s">
        <v>7958</v>
      </c>
      <c r="W1343" s="21"/>
      <c r="X1343" s="21"/>
      <c r="Z1343" s="21"/>
    </row>
    <row r="1344" spans="1:26" x14ac:dyDescent="0.25">
      <c r="A1344" s="175" t="s">
        <v>5189</v>
      </c>
      <c r="B1344" s="205" t="s">
        <v>8646</v>
      </c>
      <c r="C1344" s="168" t="s">
        <v>8647</v>
      </c>
      <c r="D1344" s="206">
        <v>2</v>
      </c>
      <c r="E1344" s="178">
        <v>26320000</v>
      </c>
      <c r="F1344" s="216">
        <f t="shared" si="81"/>
        <v>13160000</v>
      </c>
      <c r="G1344" s="224"/>
      <c r="H1344" s="218" t="s">
        <v>7462</v>
      </c>
      <c r="I1344" s="120" t="s">
        <v>7379</v>
      </c>
      <c r="J1344" s="120"/>
      <c r="K1344" s="73">
        <v>0</v>
      </c>
      <c r="L1344" s="73">
        <v>0</v>
      </c>
      <c r="M1344" s="180">
        <f t="shared" si="82"/>
        <v>0</v>
      </c>
      <c r="O1344" s="73">
        <v>2</v>
      </c>
      <c r="P1344" s="73">
        <v>26320000</v>
      </c>
      <c r="Q1344" s="73">
        <v>2</v>
      </c>
      <c r="R1344" s="73">
        <v>26320000</v>
      </c>
      <c r="S1344" s="73">
        <f t="shared" si="84"/>
        <v>0</v>
      </c>
      <c r="T1344" s="73">
        <f t="shared" si="84"/>
        <v>0</v>
      </c>
      <c r="U1344" s="167" t="s">
        <v>7467</v>
      </c>
      <c r="W1344" s="21"/>
      <c r="X1344" s="21"/>
    </row>
    <row r="1345" spans="1:26" x14ac:dyDescent="0.25">
      <c r="A1345" s="175" t="s">
        <v>5189</v>
      </c>
      <c r="B1345" s="205" t="s">
        <v>8648</v>
      </c>
      <c r="C1345" s="168" t="s">
        <v>8649</v>
      </c>
      <c r="D1345" s="206">
        <v>3</v>
      </c>
      <c r="E1345" s="178">
        <v>37050000</v>
      </c>
      <c r="F1345" s="216">
        <f t="shared" si="81"/>
        <v>12350000</v>
      </c>
      <c r="G1345" s="224"/>
      <c r="H1345" s="218" t="s">
        <v>7462</v>
      </c>
      <c r="I1345" s="120" t="s">
        <v>7379</v>
      </c>
      <c r="J1345" s="120"/>
      <c r="K1345" s="73">
        <v>0</v>
      </c>
      <c r="L1345" s="73">
        <v>0</v>
      </c>
      <c r="M1345" s="180">
        <f t="shared" si="82"/>
        <v>0</v>
      </c>
      <c r="O1345" s="73">
        <v>3</v>
      </c>
      <c r="P1345" s="73">
        <v>37050000</v>
      </c>
      <c r="Q1345" s="73">
        <v>3</v>
      </c>
      <c r="R1345" s="73">
        <v>37050000</v>
      </c>
      <c r="S1345" s="73">
        <f t="shared" si="84"/>
        <v>0</v>
      </c>
      <c r="T1345" s="73">
        <f t="shared" si="84"/>
        <v>0</v>
      </c>
      <c r="U1345" s="167" t="s">
        <v>7467</v>
      </c>
      <c r="W1345" s="21"/>
      <c r="X1345" s="21"/>
    </row>
    <row r="1346" spans="1:26" x14ac:dyDescent="0.25">
      <c r="A1346" s="175" t="s">
        <v>5189</v>
      </c>
      <c r="B1346" s="205" t="s">
        <v>8650</v>
      </c>
      <c r="C1346" s="168" t="s">
        <v>8651</v>
      </c>
      <c r="D1346" s="206">
        <v>2</v>
      </c>
      <c r="E1346" s="178">
        <v>24700000</v>
      </c>
      <c r="F1346" s="216">
        <f t="shared" si="81"/>
        <v>12350000</v>
      </c>
      <c r="G1346" s="224"/>
      <c r="H1346" s="218" t="s">
        <v>7462</v>
      </c>
      <c r="I1346" s="120" t="s">
        <v>7379</v>
      </c>
      <c r="J1346" s="120"/>
      <c r="K1346" s="73">
        <v>0</v>
      </c>
      <c r="L1346" s="73">
        <v>0</v>
      </c>
      <c r="M1346" s="180">
        <f t="shared" si="82"/>
        <v>0</v>
      </c>
      <c r="O1346" s="73">
        <v>2</v>
      </c>
      <c r="P1346" s="73">
        <v>24700000</v>
      </c>
      <c r="Q1346" s="73">
        <v>2</v>
      </c>
      <c r="R1346" s="73">
        <v>24700000</v>
      </c>
      <c r="S1346" s="73">
        <f t="shared" si="84"/>
        <v>0</v>
      </c>
      <c r="T1346" s="73">
        <f t="shared" si="84"/>
        <v>0</v>
      </c>
      <c r="U1346" s="167" t="s">
        <v>7467</v>
      </c>
      <c r="W1346" s="21"/>
      <c r="X1346" s="21"/>
    </row>
    <row r="1347" spans="1:26" x14ac:dyDescent="0.25">
      <c r="A1347" s="175" t="s">
        <v>5189</v>
      </c>
      <c r="B1347" s="205" t="s">
        <v>8652</v>
      </c>
      <c r="C1347" s="168" t="s">
        <v>8653</v>
      </c>
      <c r="D1347" s="206">
        <v>2</v>
      </c>
      <c r="E1347" s="178">
        <v>24500000</v>
      </c>
      <c r="F1347" s="216">
        <f t="shared" si="81"/>
        <v>12250000</v>
      </c>
      <c r="G1347" s="224"/>
      <c r="H1347" s="218" t="s">
        <v>7462</v>
      </c>
      <c r="I1347" s="174" t="s">
        <v>7470</v>
      </c>
      <c r="J1347" s="120" t="s">
        <v>7471</v>
      </c>
      <c r="K1347" s="73">
        <v>0</v>
      </c>
      <c r="L1347" s="73">
        <v>0</v>
      </c>
      <c r="M1347" s="180">
        <f t="shared" si="82"/>
        <v>0</v>
      </c>
      <c r="O1347" s="73">
        <v>2</v>
      </c>
      <c r="P1347" s="73">
        <v>24500000</v>
      </c>
      <c r="Q1347" s="73">
        <v>2</v>
      </c>
      <c r="R1347" s="73">
        <v>24500000</v>
      </c>
      <c r="S1347" s="73">
        <f t="shared" si="84"/>
        <v>0</v>
      </c>
      <c r="T1347" s="73">
        <f t="shared" si="84"/>
        <v>0</v>
      </c>
      <c r="U1347" s="167" t="s">
        <v>7467</v>
      </c>
      <c r="W1347" s="21"/>
      <c r="X1347" s="21"/>
    </row>
    <row r="1348" spans="1:26" x14ac:dyDescent="0.25">
      <c r="A1348" s="175" t="s">
        <v>5189</v>
      </c>
      <c r="B1348" s="205" t="s">
        <v>8654</v>
      </c>
      <c r="C1348" s="168" t="s">
        <v>8655</v>
      </c>
      <c r="D1348" s="206">
        <v>2</v>
      </c>
      <c r="E1348" s="178">
        <v>24400000</v>
      </c>
      <c r="F1348" s="216">
        <f t="shared" ref="F1348:F1411" si="85">+E1348/D1348</f>
        <v>12200000</v>
      </c>
      <c r="G1348" s="224"/>
      <c r="H1348" s="218" t="s">
        <v>7462</v>
      </c>
      <c r="I1348" s="120" t="s">
        <v>7379</v>
      </c>
      <c r="J1348" s="120"/>
      <c r="K1348" s="73">
        <v>0</v>
      </c>
      <c r="L1348" s="73">
        <v>0</v>
      </c>
      <c r="M1348" s="180">
        <f t="shared" si="82"/>
        <v>0</v>
      </c>
      <c r="O1348" s="73">
        <v>2</v>
      </c>
      <c r="P1348" s="73">
        <v>24400000</v>
      </c>
      <c r="Q1348" s="73">
        <v>2</v>
      </c>
      <c r="R1348" s="73">
        <v>24400000</v>
      </c>
      <c r="S1348" s="73">
        <f t="shared" si="84"/>
        <v>0</v>
      </c>
      <c r="T1348" s="73">
        <f t="shared" si="84"/>
        <v>0</v>
      </c>
      <c r="U1348" s="167" t="s">
        <v>7467</v>
      </c>
      <c r="W1348" s="21"/>
      <c r="X1348" s="21"/>
    </row>
    <row r="1349" spans="1:26" x14ac:dyDescent="0.25">
      <c r="A1349" s="175" t="s">
        <v>5189</v>
      </c>
      <c r="B1349" s="205" t="s">
        <v>8656</v>
      </c>
      <c r="C1349" s="168" t="s">
        <v>8657</v>
      </c>
      <c r="D1349" s="206">
        <v>1</v>
      </c>
      <c r="E1349" s="178">
        <v>12090000</v>
      </c>
      <c r="F1349" s="216">
        <f t="shared" si="85"/>
        <v>12090000</v>
      </c>
      <c r="G1349" s="224"/>
      <c r="H1349" s="218" t="s">
        <v>7462</v>
      </c>
      <c r="I1349" s="120" t="s">
        <v>7379</v>
      </c>
      <c r="J1349" s="120"/>
      <c r="K1349" s="73">
        <v>0</v>
      </c>
      <c r="L1349" s="73">
        <v>0</v>
      </c>
      <c r="M1349" s="180">
        <f t="shared" si="82"/>
        <v>0</v>
      </c>
      <c r="O1349" s="73">
        <v>1</v>
      </c>
      <c r="P1349" s="73">
        <v>12090000</v>
      </c>
      <c r="Q1349" s="73">
        <v>1</v>
      </c>
      <c r="R1349" s="73">
        <v>12090000</v>
      </c>
      <c r="S1349" s="73">
        <f t="shared" si="84"/>
        <v>0</v>
      </c>
      <c r="T1349" s="73">
        <f t="shared" si="84"/>
        <v>0</v>
      </c>
      <c r="U1349" s="167" t="s">
        <v>7467</v>
      </c>
      <c r="W1349" s="21"/>
      <c r="X1349" s="21"/>
      <c r="Z1349" s="21"/>
    </row>
    <row r="1350" spans="1:26" x14ac:dyDescent="0.25">
      <c r="A1350" s="175" t="s">
        <v>5189</v>
      </c>
      <c r="B1350" s="205" t="s">
        <v>8658</v>
      </c>
      <c r="C1350" s="168" t="s">
        <v>8659</v>
      </c>
      <c r="D1350" s="206">
        <v>1</v>
      </c>
      <c r="E1350" s="178">
        <v>12000000</v>
      </c>
      <c r="F1350" s="216">
        <f t="shared" si="85"/>
        <v>12000000</v>
      </c>
      <c r="G1350" s="224"/>
      <c r="H1350" s="218" t="s">
        <v>7462</v>
      </c>
      <c r="I1350" s="174" t="s">
        <v>7470</v>
      </c>
      <c r="J1350" s="120" t="s">
        <v>7471</v>
      </c>
      <c r="K1350" s="73">
        <v>0</v>
      </c>
      <c r="L1350" s="73">
        <v>0</v>
      </c>
      <c r="M1350" s="180">
        <f t="shared" si="82"/>
        <v>0</v>
      </c>
      <c r="O1350" s="73">
        <v>1</v>
      </c>
      <c r="P1350" s="73">
        <v>12000000</v>
      </c>
      <c r="Q1350" s="73">
        <v>1</v>
      </c>
      <c r="R1350" s="73">
        <v>12000000</v>
      </c>
      <c r="S1350" s="73">
        <f t="shared" si="84"/>
        <v>0</v>
      </c>
      <c r="T1350" s="73">
        <f t="shared" si="84"/>
        <v>0</v>
      </c>
      <c r="U1350" s="167" t="s">
        <v>7467</v>
      </c>
      <c r="W1350" s="21"/>
      <c r="X1350" s="21"/>
    </row>
    <row r="1351" spans="1:26" x14ac:dyDescent="0.25">
      <c r="A1351" s="175" t="s">
        <v>5189</v>
      </c>
      <c r="B1351" s="205" t="s">
        <v>8660</v>
      </c>
      <c r="C1351" s="168" t="s">
        <v>8661</v>
      </c>
      <c r="D1351" s="206">
        <v>1</v>
      </c>
      <c r="E1351" s="178">
        <v>11700000</v>
      </c>
      <c r="F1351" s="216">
        <f t="shared" si="85"/>
        <v>11700000</v>
      </c>
      <c r="G1351" s="224"/>
      <c r="H1351" s="218" t="s">
        <v>7462</v>
      </c>
      <c r="I1351" s="120" t="s">
        <v>7379</v>
      </c>
      <c r="J1351" s="120"/>
      <c r="K1351" s="73">
        <v>0</v>
      </c>
      <c r="L1351" s="73">
        <v>0</v>
      </c>
      <c r="M1351" s="180">
        <f t="shared" si="82"/>
        <v>0</v>
      </c>
      <c r="O1351" s="73">
        <v>1</v>
      </c>
      <c r="P1351" s="73">
        <v>11700000</v>
      </c>
      <c r="Q1351" s="73">
        <v>1</v>
      </c>
      <c r="R1351" s="73">
        <v>11700000</v>
      </c>
      <c r="S1351" s="73">
        <f t="shared" si="84"/>
        <v>0</v>
      </c>
      <c r="T1351" s="73">
        <f t="shared" si="84"/>
        <v>0</v>
      </c>
      <c r="U1351" s="167" t="s">
        <v>7467</v>
      </c>
      <c r="W1351" s="21"/>
      <c r="X1351" s="21"/>
    </row>
    <row r="1352" spans="1:26" x14ac:dyDescent="0.25">
      <c r="A1352" s="175" t="s">
        <v>5189</v>
      </c>
      <c r="B1352" s="205" t="s">
        <v>8662</v>
      </c>
      <c r="C1352" s="168" t="s">
        <v>8663</v>
      </c>
      <c r="D1352" s="206">
        <v>1</v>
      </c>
      <c r="E1352" s="178">
        <v>11119273.33</v>
      </c>
      <c r="F1352" s="216">
        <f t="shared" si="85"/>
        <v>11119273.33</v>
      </c>
      <c r="G1352" s="224"/>
      <c r="H1352" s="218" t="s">
        <v>7462</v>
      </c>
      <c r="I1352" s="120" t="s">
        <v>7379</v>
      </c>
      <c r="J1352" s="120"/>
      <c r="K1352" s="73">
        <v>0</v>
      </c>
      <c r="L1352" s="73">
        <v>0</v>
      </c>
      <c r="M1352" s="180">
        <f t="shared" ref="M1352:M1415" si="86">+L1352/E1352</f>
        <v>0</v>
      </c>
      <c r="O1352" s="73">
        <v>1</v>
      </c>
      <c r="P1352" s="73">
        <v>11119273.33</v>
      </c>
      <c r="Q1352" s="73">
        <v>1</v>
      </c>
      <c r="R1352" s="73">
        <v>11119273.33</v>
      </c>
      <c r="S1352" s="73">
        <f t="shared" si="84"/>
        <v>0</v>
      </c>
      <c r="T1352" s="73">
        <f t="shared" si="84"/>
        <v>0</v>
      </c>
      <c r="U1352" s="167" t="s">
        <v>7467</v>
      </c>
      <c r="W1352" s="21"/>
      <c r="X1352" s="21"/>
      <c r="Z1352" s="21"/>
    </row>
    <row r="1353" spans="1:26" x14ac:dyDescent="0.25">
      <c r="A1353" s="175" t="s">
        <v>5189</v>
      </c>
      <c r="B1353" s="205" t="s">
        <v>8664</v>
      </c>
      <c r="C1353" s="168" t="s">
        <v>8665</v>
      </c>
      <c r="D1353" s="206">
        <v>1</v>
      </c>
      <c r="E1353" s="178">
        <v>11000000</v>
      </c>
      <c r="F1353" s="216">
        <f t="shared" si="85"/>
        <v>11000000</v>
      </c>
      <c r="G1353" s="224"/>
      <c r="H1353" s="218" t="s">
        <v>7462</v>
      </c>
      <c r="I1353" s="120" t="s">
        <v>7379</v>
      </c>
      <c r="J1353" s="120"/>
      <c r="K1353" s="73">
        <v>0</v>
      </c>
      <c r="L1353" s="73">
        <v>0</v>
      </c>
      <c r="M1353" s="180">
        <f t="shared" si="86"/>
        <v>0</v>
      </c>
      <c r="O1353" s="73">
        <v>1</v>
      </c>
      <c r="P1353" s="73">
        <v>11000000</v>
      </c>
      <c r="Q1353" s="73">
        <v>1</v>
      </c>
      <c r="R1353" s="73">
        <v>11000000</v>
      </c>
      <c r="S1353" s="73">
        <f t="shared" si="84"/>
        <v>0</v>
      </c>
      <c r="T1353" s="73">
        <f t="shared" si="84"/>
        <v>0</v>
      </c>
      <c r="U1353" s="167" t="s">
        <v>7467</v>
      </c>
      <c r="W1353" s="21"/>
      <c r="X1353" s="21"/>
    </row>
    <row r="1354" spans="1:26" x14ac:dyDescent="0.25">
      <c r="A1354" s="175" t="s">
        <v>5189</v>
      </c>
      <c r="B1354" s="205" t="s">
        <v>8666</v>
      </c>
      <c r="C1354" s="168" t="s">
        <v>8667</v>
      </c>
      <c r="D1354" s="206">
        <v>1</v>
      </c>
      <c r="E1354" s="178">
        <v>11000000</v>
      </c>
      <c r="F1354" s="216">
        <f t="shared" si="85"/>
        <v>11000000</v>
      </c>
      <c r="G1354" s="224"/>
      <c r="H1354" s="218" t="s">
        <v>7462</v>
      </c>
      <c r="I1354" s="120" t="s">
        <v>7379</v>
      </c>
      <c r="J1354" s="120"/>
      <c r="K1354" s="73">
        <v>0</v>
      </c>
      <c r="L1354" s="73">
        <v>0</v>
      </c>
      <c r="M1354" s="180">
        <f t="shared" si="86"/>
        <v>0</v>
      </c>
      <c r="O1354" s="73">
        <v>1</v>
      </c>
      <c r="P1354" s="73">
        <v>11000000</v>
      </c>
      <c r="Q1354" s="73">
        <v>1</v>
      </c>
      <c r="R1354" s="73">
        <v>11000000</v>
      </c>
      <c r="S1354" s="73">
        <f t="shared" si="84"/>
        <v>0</v>
      </c>
      <c r="T1354" s="73">
        <f t="shared" si="84"/>
        <v>0</v>
      </c>
      <c r="U1354" s="167" t="s">
        <v>7467</v>
      </c>
      <c r="W1354" s="21"/>
      <c r="X1354" s="21"/>
    </row>
    <row r="1355" spans="1:26" x14ac:dyDescent="0.25">
      <c r="A1355" s="175" t="s">
        <v>5189</v>
      </c>
      <c r="B1355" s="205" t="s">
        <v>8668</v>
      </c>
      <c r="C1355" s="168" t="s">
        <v>8669</v>
      </c>
      <c r="D1355" s="206">
        <v>2</v>
      </c>
      <c r="E1355" s="178">
        <v>21900000</v>
      </c>
      <c r="F1355" s="216">
        <f t="shared" si="85"/>
        <v>10950000</v>
      </c>
      <c r="G1355" s="224"/>
      <c r="H1355" s="218" t="s">
        <v>7462</v>
      </c>
      <c r="I1355" s="120" t="s">
        <v>7379</v>
      </c>
      <c r="J1355" s="120"/>
      <c r="K1355" s="73">
        <v>0</v>
      </c>
      <c r="L1355" s="73">
        <v>0</v>
      </c>
      <c r="M1355" s="180">
        <f t="shared" si="86"/>
        <v>0</v>
      </c>
      <c r="O1355" s="73">
        <v>2</v>
      </c>
      <c r="P1355" s="73">
        <v>21900000</v>
      </c>
      <c r="Q1355" s="73">
        <v>2</v>
      </c>
      <c r="R1355" s="73">
        <v>21900000</v>
      </c>
      <c r="S1355" s="73">
        <f t="shared" si="84"/>
        <v>0</v>
      </c>
      <c r="T1355" s="73">
        <f t="shared" si="84"/>
        <v>0</v>
      </c>
      <c r="U1355" s="167" t="s">
        <v>7467</v>
      </c>
      <c r="W1355" s="21"/>
      <c r="X1355" s="21"/>
    </row>
    <row r="1356" spans="1:26" x14ac:dyDescent="0.25">
      <c r="A1356" s="175" t="s">
        <v>5189</v>
      </c>
      <c r="B1356" s="205" t="s">
        <v>2539</v>
      </c>
      <c r="C1356" s="168" t="s">
        <v>2540</v>
      </c>
      <c r="D1356" s="206">
        <v>1</v>
      </c>
      <c r="E1356" s="178">
        <v>10800000</v>
      </c>
      <c r="F1356" s="216">
        <f t="shared" si="85"/>
        <v>10800000</v>
      </c>
      <c r="G1356" s="224"/>
      <c r="H1356" s="218" t="s">
        <v>7462</v>
      </c>
      <c r="I1356" s="120" t="s">
        <v>7379</v>
      </c>
      <c r="J1356" s="120"/>
      <c r="K1356" s="73">
        <v>0</v>
      </c>
      <c r="L1356" s="73">
        <v>0</v>
      </c>
      <c r="M1356" s="180">
        <f t="shared" si="86"/>
        <v>0</v>
      </c>
      <c r="O1356" s="73">
        <v>1</v>
      </c>
      <c r="P1356" s="73">
        <v>10800000</v>
      </c>
      <c r="Q1356" s="73">
        <v>0</v>
      </c>
      <c r="R1356" s="73">
        <v>0</v>
      </c>
      <c r="S1356" s="73">
        <f t="shared" si="84"/>
        <v>1</v>
      </c>
      <c r="T1356" s="73">
        <f t="shared" si="84"/>
        <v>10800000</v>
      </c>
      <c r="U1356" s="167" t="s">
        <v>7958</v>
      </c>
      <c r="W1356" s="21"/>
      <c r="X1356" s="21"/>
      <c r="Z1356" s="21"/>
    </row>
    <row r="1357" spans="1:26" x14ac:dyDescent="0.25">
      <c r="A1357" s="175" t="s">
        <v>5189</v>
      </c>
      <c r="B1357" s="205" t="s">
        <v>8670</v>
      </c>
      <c r="C1357" s="168" t="s">
        <v>8671</v>
      </c>
      <c r="D1357" s="206">
        <v>1</v>
      </c>
      <c r="E1357" s="178">
        <v>10600000</v>
      </c>
      <c r="F1357" s="216">
        <f t="shared" si="85"/>
        <v>10600000</v>
      </c>
      <c r="G1357" s="224"/>
      <c r="H1357" s="218" t="s">
        <v>7462</v>
      </c>
      <c r="I1357" s="120" t="s">
        <v>7379</v>
      </c>
      <c r="J1357" s="120"/>
      <c r="K1357" s="73">
        <v>0</v>
      </c>
      <c r="L1357" s="73">
        <v>0</v>
      </c>
      <c r="M1357" s="180">
        <f t="shared" si="86"/>
        <v>0</v>
      </c>
      <c r="O1357" s="73">
        <v>1</v>
      </c>
      <c r="P1357" s="73">
        <v>10600000</v>
      </c>
      <c r="Q1357" s="73">
        <v>1</v>
      </c>
      <c r="R1357" s="73">
        <v>10600000</v>
      </c>
      <c r="S1357" s="73">
        <f t="shared" si="84"/>
        <v>0</v>
      </c>
      <c r="T1357" s="73">
        <f t="shared" si="84"/>
        <v>0</v>
      </c>
      <c r="U1357" s="167" t="s">
        <v>7467</v>
      </c>
      <c r="W1357" s="21"/>
      <c r="X1357" s="21"/>
    </row>
    <row r="1358" spans="1:26" x14ac:dyDescent="0.25">
      <c r="A1358" s="175" t="s">
        <v>5189</v>
      </c>
      <c r="B1358" s="205" t="s">
        <v>8672</v>
      </c>
      <c r="C1358" s="168" t="s">
        <v>8673</v>
      </c>
      <c r="D1358" s="206">
        <v>1</v>
      </c>
      <c r="E1358" s="178">
        <v>10000000</v>
      </c>
      <c r="F1358" s="216">
        <f t="shared" si="85"/>
        <v>10000000</v>
      </c>
      <c r="G1358" s="224"/>
      <c r="H1358" s="218" t="s">
        <v>7462</v>
      </c>
      <c r="I1358" s="120" t="s">
        <v>7379</v>
      </c>
      <c r="J1358" s="120"/>
      <c r="K1358" s="73">
        <v>0</v>
      </c>
      <c r="L1358" s="73">
        <v>0</v>
      </c>
      <c r="M1358" s="180">
        <f t="shared" si="86"/>
        <v>0</v>
      </c>
      <c r="O1358" s="73">
        <v>1</v>
      </c>
      <c r="P1358" s="73">
        <v>10000000</v>
      </c>
      <c r="Q1358" s="73">
        <v>1</v>
      </c>
      <c r="R1358" s="73">
        <v>10000000</v>
      </c>
      <c r="S1358" s="73">
        <f t="shared" si="84"/>
        <v>0</v>
      </c>
      <c r="T1358" s="73">
        <f t="shared" si="84"/>
        <v>0</v>
      </c>
      <c r="U1358" s="167" t="s">
        <v>7467</v>
      </c>
      <c r="W1358" s="21"/>
      <c r="X1358" s="21"/>
    </row>
    <row r="1359" spans="1:26" x14ac:dyDescent="0.25">
      <c r="A1359" s="175" t="s">
        <v>5189</v>
      </c>
      <c r="B1359" s="205" t="s">
        <v>8674</v>
      </c>
      <c r="C1359" s="168" t="s">
        <v>8675</v>
      </c>
      <c r="D1359" s="206">
        <v>1</v>
      </c>
      <c r="E1359" s="178">
        <v>9533241.0399999991</v>
      </c>
      <c r="F1359" s="216">
        <f t="shared" si="85"/>
        <v>9533241.0399999991</v>
      </c>
      <c r="G1359" s="224"/>
      <c r="H1359" s="218" t="s">
        <v>7462</v>
      </c>
      <c r="I1359" s="120" t="s">
        <v>7379</v>
      </c>
      <c r="J1359" s="120"/>
      <c r="K1359" s="73">
        <v>0</v>
      </c>
      <c r="L1359" s="73">
        <v>0</v>
      </c>
      <c r="M1359" s="180">
        <f t="shared" si="86"/>
        <v>0</v>
      </c>
      <c r="O1359" s="73">
        <v>1</v>
      </c>
      <c r="P1359" s="73">
        <v>9533241.0399999991</v>
      </c>
      <c r="Q1359" s="73">
        <v>1</v>
      </c>
      <c r="R1359" s="73">
        <v>9533241.0399999991</v>
      </c>
      <c r="S1359" s="73">
        <f t="shared" si="84"/>
        <v>0</v>
      </c>
      <c r="T1359" s="73">
        <f t="shared" si="84"/>
        <v>0</v>
      </c>
      <c r="U1359" s="167" t="s">
        <v>7467</v>
      </c>
      <c r="W1359" s="21"/>
      <c r="X1359" s="21"/>
    </row>
    <row r="1360" spans="1:26" x14ac:dyDescent="0.25">
      <c r="A1360" s="175" t="s">
        <v>5189</v>
      </c>
      <c r="B1360" s="205" t="s">
        <v>8676</v>
      </c>
      <c r="C1360" s="168" t="s">
        <v>8677</v>
      </c>
      <c r="D1360" s="206">
        <v>3</v>
      </c>
      <c r="E1360" s="178">
        <v>27780000</v>
      </c>
      <c r="F1360" s="216">
        <f t="shared" si="85"/>
        <v>9260000</v>
      </c>
      <c r="G1360" s="224"/>
      <c r="H1360" s="218" t="s">
        <v>7462</v>
      </c>
      <c r="I1360" s="120" t="s">
        <v>7379</v>
      </c>
      <c r="J1360" s="120"/>
      <c r="K1360" s="73">
        <v>0</v>
      </c>
      <c r="L1360" s="73">
        <v>0</v>
      </c>
      <c r="M1360" s="180">
        <f t="shared" si="86"/>
        <v>0</v>
      </c>
      <c r="O1360" s="73">
        <v>3</v>
      </c>
      <c r="P1360" s="73">
        <v>27780000</v>
      </c>
      <c r="Q1360" s="73">
        <v>3</v>
      </c>
      <c r="R1360" s="73">
        <v>27780000</v>
      </c>
      <c r="S1360" s="73">
        <f t="shared" si="84"/>
        <v>0</v>
      </c>
      <c r="T1360" s="73">
        <f t="shared" si="84"/>
        <v>0</v>
      </c>
      <c r="U1360" s="167" t="s">
        <v>7467</v>
      </c>
      <c r="W1360" s="21"/>
      <c r="X1360" s="21"/>
    </row>
    <row r="1361" spans="1:26" x14ac:dyDescent="0.25">
      <c r="A1361" s="175" t="s">
        <v>5189</v>
      </c>
      <c r="B1361" s="205" t="s">
        <v>8678</v>
      </c>
      <c r="C1361" s="168" t="s">
        <v>8679</v>
      </c>
      <c r="D1361" s="206">
        <v>2</v>
      </c>
      <c r="E1361" s="178">
        <v>18000000</v>
      </c>
      <c r="F1361" s="216">
        <f t="shared" si="85"/>
        <v>9000000</v>
      </c>
      <c r="G1361" s="224"/>
      <c r="H1361" s="218" t="s">
        <v>7462</v>
      </c>
      <c r="I1361" s="120" t="s">
        <v>7379</v>
      </c>
      <c r="J1361" s="120"/>
      <c r="K1361" s="73">
        <v>0</v>
      </c>
      <c r="L1361" s="73">
        <v>0</v>
      </c>
      <c r="M1361" s="180">
        <f t="shared" si="86"/>
        <v>0</v>
      </c>
      <c r="O1361" s="73">
        <v>2</v>
      </c>
      <c r="P1361" s="73">
        <v>18000000</v>
      </c>
      <c r="Q1361" s="73">
        <v>2</v>
      </c>
      <c r="R1361" s="73">
        <v>18000000</v>
      </c>
      <c r="S1361" s="73">
        <f t="shared" si="84"/>
        <v>0</v>
      </c>
      <c r="T1361" s="73">
        <f t="shared" si="84"/>
        <v>0</v>
      </c>
      <c r="U1361" s="167" t="s">
        <v>7467</v>
      </c>
      <c r="W1361" s="21"/>
      <c r="X1361" s="21"/>
    </row>
    <row r="1362" spans="1:26" x14ac:dyDescent="0.25">
      <c r="A1362" s="175" t="s">
        <v>5189</v>
      </c>
      <c r="B1362" s="205" t="s">
        <v>2569</v>
      </c>
      <c r="C1362" s="168" t="s">
        <v>2570</v>
      </c>
      <c r="D1362" s="206">
        <v>1</v>
      </c>
      <c r="E1362" s="178">
        <v>8800000</v>
      </c>
      <c r="F1362" s="216">
        <f t="shared" si="85"/>
        <v>8800000</v>
      </c>
      <c r="G1362" s="224"/>
      <c r="H1362" s="218" t="s">
        <v>7462</v>
      </c>
      <c r="I1362" s="120" t="s">
        <v>7379</v>
      </c>
      <c r="J1362" s="120"/>
      <c r="K1362" s="73">
        <v>0</v>
      </c>
      <c r="L1362" s="73">
        <v>0</v>
      </c>
      <c r="M1362" s="180">
        <f t="shared" si="86"/>
        <v>0</v>
      </c>
      <c r="O1362" s="73">
        <v>1</v>
      </c>
      <c r="P1362" s="73">
        <v>8800000</v>
      </c>
      <c r="Q1362" s="73">
        <v>0</v>
      </c>
      <c r="R1362" s="73">
        <v>0</v>
      </c>
      <c r="S1362" s="73">
        <f t="shared" si="84"/>
        <v>1</v>
      </c>
      <c r="T1362" s="73">
        <f t="shared" si="84"/>
        <v>8800000</v>
      </c>
      <c r="U1362" s="167" t="s">
        <v>7958</v>
      </c>
      <c r="W1362" s="21"/>
      <c r="X1362" s="21"/>
      <c r="Z1362" s="21"/>
    </row>
    <row r="1363" spans="1:26" x14ac:dyDescent="0.25">
      <c r="A1363" s="175" t="s">
        <v>5189</v>
      </c>
      <c r="B1363" s="205" t="s">
        <v>8680</v>
      </c>
      <c r="C1363" s="168" t="s">
        <v>8681</v>
      </c>
      <c r="D1363" s="206">
        <v>5</v>
      </c>
      <c r="E1363" s="178">
        <v>43613767</v>
      </c>
      <c r="F1363" s="216">
        <f t="shared" si="85"/>
        <v>8722753.4000000004</v>
      </c>
      <c r="G1363" s="224"/>
      <c r="H1363" s="218" t="s">
        <v>7462</v>
      </c>
      <c r="I1363" s="174" t="s">
        <v>7470</v>
      </c>
      <c r="J1363" s="120" t="s">
        <v>7471</v>
      </c>
      <c r="K1363" s="73">
        <v>0</v>
      </c>
      <c r="L1363" s="73">
        <v>0</v>
      </c>
      <c r="M1363" s="180">
        <f t="shared" si="86"/>
        <v>0</v>
      </c>
      <c r="O1363" s="73">
        <v>5</v>
      </c>
      <c r="P1363" s="73">
        <v>43613767</v>
      </c>
      <c r="Q1363" s="73">
        <v>5</v>
      </c>
      <c r="R1363" s="73">
        <v>43613767.000000007</v>
      </c>
      <c r="S1363" s="73">
        <f t="shared" si="84"/>
        <v>0</v>
      </c>
      <c r="T1363" s="73">
        <f t="shared" si="84"/>
        <v>0</v>
      </c>
      <c r="U1363" s="167" t="s">
        <v>7467</v>
      </c>
      <c r="W1363" s="21"/>
      <c r="X1363" s="21"/>
    </row>
    <row r="1364" spans="1:26" x14ac:dyDescent="0.25">
      <c r="A1364" s="175" t="s">
        <v>5189</v>
      </c>
      <c r="B1364" s="205" t="s">
        <v>3299</v>
      </c>
      <c r="C1364" s="168" t="s">
        <v>3300</v>
      </c>
      <c r="D1364" s="206">
        <v>1</v>
      </c>
      <c r="E1364" s="178">
        <v>8625000</v>
      </c>
      <c r="F1364" s="216">
        <f t="shared" si="85"/>
        <v>8625000</v>
      </c>
      <c r="G1364" s="224"/>
      <c r="H1364" s="218" t="s">
        <v>7462</v>
      </c>
      <c r="I1364" s="120" t="s">
        <v>7379</v>
      </c>
      <c r="J1364" s="120"/>
      <c r="K1364" s="73">
        <v>0</v>
      </c>
      <c r="L1364" s="73">
        <v>0</v>
      </c>
      <c r="M1364" s="180">
        <f t="shared" si="86"/>
        <v>0</v>
      </c>
      <c r="O1364" s="73">
        <v>1</v>
      </c>
      <c r="P1364" s="73">
        <v>8625000</v>
      </c>
      <c r="Q1364" s="73">
        <v>0</v>
      </c>
      <c r="R1364" s="73">
        <v>0</v>
      </c>
      <c r="S1364" s="73">
        <f t="shared" si="84"/>
        <v>1</v>
      </c>
      <c r="T1364" s="73">
        <f t="shared" si="84"/>
        <v>8625000</v>
      </c>
      <c r="U1364" s="167" t="s">
        <v>7958</v>
      </c>
      <c r="W1364" s="21"/>
      <c r="X1364" s="21"/>
      <c r="Z1364" s="21"/>
    </row>
    <row r="1365" spans="1:26" x14ac:dyDescent="0.25">
      <c r="A1365" s="175" t="s">
        <v>5189</v>
      </c>
      <c r="B1365" s="205" t="s">
        <v>8682</v>
      </c>
      <c r="C1365" s="168" t="s">
        <v>8683</v>
      </c>
      <c r="D1365" s="206">
        <v>2</v>
      </c>
      <c r="E1365" s="178">
        <v>16953333.329999998</v>
      </c>
      <c r="F1365" s="216">
        <f t="shared" si="85"/>
        <v>8476666.6649999991</v>
      </c>
      <c r="G1365" s="224"/>
      <c r="H1365" s="218" t="s">
        <v>7462</v>
      </c>
      <c r="I1365" s="120" t="s">
        <v>7379</v>
      </c>
      <c r="J1365" s="120"/>
      <c r="K1365" s="73">
        <v>0</v>
      </c>
      <c r="L1365" s="73">
        <v>0</v>
      </c>
      <c r="M1365" s="180">
        <f t="shared" si="86"/>
        <v>0</v>
      </c>
      <c r="O1365" s="73">
        <v>2</v>
      </c>
      <c r="P1365" s="73">
        <v>16953333.329999998</v>
      </c>
      <c r="Q1365" s="73">
        <v>2</v>
      </c>
      <c r="R1365" s="73">
        <v>16953333.329999998</v>
      </c>
      <c r="S1365" s="73">
        <f t="shared" si="84"/>
        <v>0</v>
      </c>
      <c r="T1365" s="73">
        <f t="shared" si="84"/>
        <v>0</v>
      </c>
      <c r="U1365" s="167" t="s">
        <v>7467</v>
      </c>
      <c r="W1365" s="21"/>
      <c r="X1365" s="21"/>
    </row>
    <row r="1366" spans="1:26" x14ac:dyDescent="0.25">
      <c r="A1366" s="175" t="s">
        <v>5189</v>
      </c>
      <c r="B1366" s="205" t="s">
        <v>8684</v>
      </c>
      <c r="C1366" s="168" t="s">
        <v>8685</v>
      </c>
      <c r="D1366" s="206">
        <v>10</v>
      </c>
      <c r="E1366" s="178">
        <v>84159011.918466672</v>
      </c>
      <c r="F1366" s="216">
        <f t="shared" si="85"/>
        <v>8415901.1918466669</v>
      </c>
      <c r="G1366" s="224"/>
      <c r="H1366" s="218" t="s">
        <v>7462</v>
      </c>
      <c r="I1366" s="120" t="s">
        <v>7379</v>
      </c>
      <c r="J1366" s="120"/>
      <c r="K1366" s="73">
        <v>0</v>
      </c>
      <c r="L1366" s="73">
        <v>0</v>
      </c>
      <c r="M1366" s="180">
        <f t="shared" si="86"/>
        <v>0</v>
      </c>
      <c r="O1366" s="73">
        <v>124</v>
      </c>
      <c r="P1366" s="73">
        <v>1043571747.7889867</v>
      </c>
      <c r="Q1366" s="73">
        <v>124</v>
      </c>
      <c r="R1366" s="73">
        <v>8415901.1918466669</v>
      </c>
      <c r="S1366" s="73">
        <f t="shared" si="84"/>
        <v>0</v>
      </c>
      <c r="T1366" s="73">
        <f t="shared" si="84"/>
        <v>1035155846.5971401</v>
      </c>
      <c r="U1366" s="167" t="s">
        <v>7467</v>
      </c>
      <c r="W1366" s="21"/>
      <c r="X1366" s="21"/>
      <c r="Z1366" s="21"/>
    </row>
    <row r="1367" spans="1:26" x14ac:dyDescent="0.25">
      <c r="A1367" s="175" t="s">
        <v>5189</v>
      </c>
      <c r="B1367" s="205" t="s">
        <v>3363</v>
      </c>
      <c r="C1367" s="168" t="s">
        <v>3364</v>
      </c>
      <c r="D1367" s="206">
        <v>8</v>
      </c>
      <c r="E1367" s="178">
        <v>67200000</v>
      </c>
      <c r="F1367" s="216">
        <f t="shared" si="85"/>
        <v>8400000</v>
      </c>
      <c r="G1367" s="224"/>
      <c r="H1367" s="218" t="s">
        <v>7462</v>
      </c>
      <c r="I1367" s="120" t="s">
        <v>7379</v>
      </c>
      <c r="J1367" s="120"/>
      <c r="K1367" s="73">
        <v>0</v>
      </c>
      <c r="L1367" s="73">
        <v>0</v>
      </c>
      <c r="M1367" s="180">
        <f t="shared" si="86"/>
        <v>0</v>
      </c>
      <c r="O1367" s="73">
        <v>8</v>
      </c>
      <c r="P1367" s="73">
        <v>67200000</v>
      </c>
      <c r="Q1367" s="73">
        <v>0</v>
      </c>
      <c r="R1367" s="73">
        <v>0</v>
      </c>
      <c r="S1367" s="73">
        <f t="shared" si="84"/>
        <v>8</v>
      </c>
      <c r="T1367" s="73">
        <f t="shared" si="84"/>
        <v>67200000</v>
      </c>
      <c r="U1367" s="167" t="s">
        <v>7958</v>
      </c>
      <c r="W1367" s="21"/>
      <c r="X1367" s="21"/>
      <c r="Z1367" s="21"/>
    </row>
    <row r="1368" spans="1:26" x14ac:dyDescent="0.25">
      <c r="A1368" s="175" t="s">
        <v>5189</v>
      </c>
      <c r="B1368" s="205" t="s">
        <v>8686</v>
      </c>
      <c r="C1368" s="168" t="s">
        <v>8687</v>
      </c>
      <c r="D1368" s="206">
        <v>2</v>
      </c>
      <c r="E1368" s="178">
        <v>15537071.440196417</v>
      </c>
      <c r="F1368" s="216">
        <f t="shared" si="85"/>
        <v>7768535.7200982086</v>
      </c>
      <c r="G1368" s="224"/>
      <c r="H1368" s="218" t="s">
        <v>7462</v>
      </c>
      <c r="I1368" s="120" t="s">
        <v>7379</v>
      </c>
      <c r="J1368" s="120"/>
      <c r="K1368" s="73">
        <v>0</v>
      </c>
      <c r="L1368" s="73">
        <v>0</v>
      </c>
      <c r="M1368" s="180">
        <f t="shared" si="86"/>
        <v>0</v>
      </c>
      <c r="O1368" s="73">
        <v>116</v>
      </c>
      <c r="P1368" s="73">
        <v>901150143.53139222</v>
      </c>
      <c r="Q1368" s="73">
        <v>116</v>
      </c>
      <c r="R1368" s="73">
        <v>901150143.53139222</v>
      </c>
      <c r="S1368" s="73">
        <f t="shared" si="84"/>
        <v>0</v>
      </c>
      <c r="T1368" s="73">
        <f t="shared" si="84"/>
        <v>0</v>
      </c>
      <c r="U1368" s="167" t="s">
        <v>7467</v>
      </c>
      <c r="W1368" s="21"/>
      <c r="X1368" s="21"/>
      <c r="Z1368" s="21"/>
    </row>
    <row r="1369" spans="1:26" x14ac:dyDescent="0.25">
      <c r="A1369" s="175" t="s">
        <v>5189</v>
      </c>
      <c r="B1369" s="205" t="s">
        <v>8688</v>
      </c>
      <c r="C1369" s="168" t="s">
        <v>8689</v>
      </c>
      <c r="D1369" s="206">
        <v>8</v>
      </c>
      <c r="E1369" s="178">
        <v>60172269.065712005</v>
      </c>
      <c r="F1369" s="216">
        <f t="shared" si="85"/>
        <v>7521533.6332140006</v>
      </c>
      <c r="G1369" s="224"/>
      <c r="H1369" s="218" t="s">
        <v>7462</v>
      </c>
      <c r="I1369" s="120" t="s">
        <v>7379</v>
      </c>
      <c r="J1369" s="120"/>
      <c r="K1369" s="73">
        <v>0</v>
      </c>
      <c r="L1369" s="73">
        <v>0</v>
      </c>
      <c r="M1369" s="180">
        <f t="shared" si="86"/>
        <v>0</v>
      </c>
      <c r="O1369" s="73">
        <v>18</v>
      </c>
      <c r="P1369" s="73">
        <v>135387605.397852</v>
      </c>
      <c r="Q1369" s="73">
        <v>18</v>
      </c>
      <c r="R1369" s="73">
        <v>135387605.397852</v>
      </c>
      <c r="S1369" s="73">
        <f t="shared" si="84"/>
        <v>0</v>
      </c>
      <c r="T1369" s="73">
        <f t="shared" si="84"/>
        <v>0</v>
      </c>
      <c r="U1369" s="167" t="s">
        <v>7467</v>
      </c>
      <c r="W1369" s="21"/>
      <c r="X1369" s="21"/>
    </row>
    <row r="1370" spans="1:26" x14ac:dyDescent="0.25">
      <c r="A1370" s="175" t="s">
        <v>5189</v>
      </c>
      <c r="B1370" s="205" t="s">
        <v>2571</v>
      </c>
      <c r="C1370" s="168" t="s">
        <v>2572</v>
      </c>
      <c r="D1370" s="206">
        <v>1</v>
      </c>
      <c r="E1370" s="178">
        <v>7500000</v>
      </c>
      <c r="F1370" s="216">
        <f t="shared" si="85"/>
        <v>7500000</v>
      </c>
      <c r="G1370" s="224"/>
      <c r="H1370" s="218" t="s">
        <v>7462</v>
      </c>
      <c r="I1370" s="120" t="s">
        <v>7379</v>
      </c>
      <c r="J1370" s="120"/>
      <c r="K1370" s="73">
        <v>0</v>
      </c>
      <c r="L1370" s="73">
        <v>0</v>
      </c>
      <c r="M1370" s="180">
        <f t="shared" si="86"/>
        <v>0</v>
      </c>
      <c r="O1370" s="73">
        <v>1</v>
      </c>
      <c r="P1370" s="73">
        <v>7500000</v>
      </c>
      <c r="Q1370" s="73">
        <v>0</v>
      </c>
      <c r="R1370" s="73">
        <v>0</v>
      </c>
      <c r="S1370" s="73">
        <f t="shared" si="84"/>
        <v>1</v>
      </c>
      <c r="T1370" s="73">
        <f t="shared" si="84"/>
        <v>7500000</v>
      </c>
      <c r="U1370" s="167" t="s">
        <v>7958</v>
      </c>
      <c r="W1370" s="21"/>
      <c r="X1370" s="21"/>
      <c r="Z1370" s="21"/>
    </row>
    <row r="1371" spans="1:26" x14ac:dyDescent="0.25">
      <c r="A1371" s="175" t="s">
        <v>5189</v>
      </c>
      <c r="B1371" s="205" t="s">
        <v>3315</v>
      </c>
      <c r="C1371" s="168" t="s">
        <v>3316</v>
      </c>
      <c r="D1371" s="206">
        <v>1</v>
      </c>
      <c r="E1371" s="178">
        <v>7425000</v>
      </c>
      <c r="F1371" s="216">
        <f t="shared" si="85"/>
        <v>7425000</v>
      </c>
      <c r="G1371" s="224"/>
      <c r="H1371" s="218" t="s">
        <v>7462</v>
      </c>
      <c r="I1371" s="120" t="s">
        <v>7379</v>
      </c>
      <c r="J1371" s="120"/>
      <c r="K1371" s="73">
        <v>0</v>
      </c>
      <c r="L1371" s="73">
        <v>0</v>
      </c>
      <c r="M1371" s="180">
        <f t="shared" si="86"/>
        <v>0</v>
      </c>
      <c r="O1371" s="73">
        <v>1</v>
      </c>
      <c r="P1371" s="73">
        <v>7425000</v>
      </c>
      <c r="Q1371" s="73">
        <v>0</v>
      </c>
      <c r="R1371" s="73">
        <v>0</v>
      </c>
      <c r="S1371" s="73">
        <f t="shared" si="84"/>
        <v>1</v>
      </c>
      <c r="T1371" s="73">
        <f t="shared" si="84"/>
        <v>7425000</v>
      </c>
      <c r="U1371" s="167" t="s">
        <v>7958</v>
      </c>
      <c r="W1371" s="21"/>
      <c r="X1371" s="21"/>
      <c r="Z1371" s="21"/>
    </row>
    <row r="1372" spans="1:26" x14ac:dyDescent="0.25">
      <c r="A1372" s="175" t="s">
        <v>5189</v>
      </c>
      <c r="B1372" s="205" t="s">
        <v>8690</v>
      </c>
      <c r="C1372" s="168" t="s">
        <v>8691</v>
      </c>
      <c r="D1372" s="206">
        <v>3</v>
      </c>
      <c r="E1372" s="178">
        <v>21468180</v>
      </c>
      <c r="F1372" s="216">
        <f t="shared" si="85"/>
        <v>7156060</v>
      </c>
      <c r="G1372" s="224"/>
      <c r="H1372" s="218" t="s">
        <v>7462</v>
      </c>
      <c r="I1372" s="174" t="s">
        <v>7470</v>
      </c>
      <c r="J1372" s="120" t="s">
        <v>7471</v>
      </c>
      <c r="K1372" s="73">
        <v>0</v>
      </c>
      <c r="L1372" s="73">
        <v>0</v>
      </c>
      <c r="M1372" s="180">
        <f t="shared" si="86"/>
        <v>0</v>
      </c>
      <c r="O1372" s="73">
        <v>3</v>
      </c>
      <c r="P1372" s="73">
        <v>21468180</v>
      </c>
      <c r="Q1372" s="73">
        <v>3</v>
      </c>
      <c r="R1372" s="73">
        <v>21468180</v>
      </c>
      <c r="S1372" s="73">
        <f t="shared" si="84"/>
        <v>0</v>
      </c>
      <c r="T1372" s="73">
        <f t="shared" si="84"/>
        <v>0</v>
      </c>
      <c r="U1372" s="167" t="s">
        <v>7467</v>
      </c>
      <c r="W1372" s="21"/>
      <c r="X1372" s="21"/>
    </row>
    <row r="1373" spans="1:26" x14ac:dyDescent="0.25">
      <c r="A1373" s="175" t="s">
        <v>5189</v>
      </c>
      <c r="B1373" s="205" t="s">
        <v>8692</v>
      </c>
      <c r="C1373" s="168" t="s">
        <v>8681</v>
      </c>
      <c r="D1373" s="206">
        <v>3</v>
      </c>
      <c r="E1373" s="178">
        <v>21463470</v>
      </c>
      <c r="F1373" s="216">
        <f t="shared" si="85"/>
        <v>7154490</v>
      </c>
      <c r="G1373" s="224"/>
      <c r="H1373" s="218" t="s">
        <v>7462</v>
      </c>
      <c r="I1373" s="174" t="s">
        <v>7470</v>
      </c>
      <c r="J1373" s="120" t="s">
        <v>7471</v>
      </c>
      <c r="K1373" s="73">
        <v>0</v>
      </c>
      <c r="L1373" s="73">
        <v>0</v>
      </c>
      <c r="M1373" s="180">
        <f t="shared" si="86"/>
        <v>0</v>
      </c>
      <c r="O1373" s="73">
        <v>3</v>
      </c>
      <c r="P1373" s="73">
        <v>21463470</v>
      </c>
      <c r="Q1373" s="73">
        <v>3</v>
      </c>
      <c r="R1373" s="73">
        <v>21463470</v>
      </c>
      <c r="S1373" s="73">
        <f t="shared" si="84"/>
        <v>0</v>
      </c>
      <c r="T1373" s="73">
        <f t="shared" si="84"/>
        <v>0</v>
      </c>
      <c r="U1373" s="167" t="s">
        <v>7467</v>
      </c>
      <c r="W1373" s="21"/>
      <c r="X1373" s="21"/>
    </row>
    <row r="1374" spans="1:26" x14ac:dyDescent="0.25">
      <c r="A1374" s="175" t="s">
        <v>5189</v>
      </c>
      <c r="B1374" s="205" t="s">
        <v>8693</v>
      </c>
      <c r="C1374" s="168" t="s">
        <v>8694</v>
      </c>
      <c r="D1374" s="206">
        <v>2</v>
      </c>
      <c r="E1374" s="178">
        <v>14000000</v>
      </c>
      <c r="F1374" s="216">
        <f t="shared" si="85"/>
        <v>7000000</v>
      </c>
      <c r="G1374" s="224"/>
      <c r="H1374" s="218" t="s">
        <v>7462</v>
      </c>
      <c r="I1374" s="174" t="s">
        <v>7470</v>
      </c>
      <c r="J1374" s="120" t="s">
        <v>7471</v>
      </c>
      <c r="K1374" s="73">
        <v>0</v>
      </c>
      <c r="L1374" s="73">
        <v>0</v>
      </c>
      <c r="M1374" s="180">
        <f t="shared" si="86"/>
        <v>0</v>
      </c>
      <c r="O1374" s="73">
        <v>2</v>
      </c>
      <c r="P1374" s="73">
        <v>14000000</v>
      </c>
      <c r="Q1374" s="73">
        <v>2</v>
      </c>
      <c r="R1374" s="73">
        <v>14000000</v>
      </c>
      <c r="S1374" s="73">
        <f t="shared" si="84"/>
        <v>0</v>
      </c>
      <c r="T1374" s="73">
        <f t="shared" si="84"/>
        <v>0</v>
      </c>
      <c r="U1374" s="167" t="s">
        <v>7467</v>
      </c>
      <c r="W1374" s="21"/>
      <c r="X1374" s="21"/>
    </row>
    <row r="1375" spans="1:26" x14ac:dyDescent="0.25">
      <c r="A1375" s="175" t="s">
        <v>5189</v>
      </c>
      <c r="B1375" s="205" t="s">
        <v>8695</v>
      </c>
      <c r="C1375" s="168" t="s">
        <v>8696</v>
      </c>
      <c r="D1375" s="206">
        <v>2</v>
      </c>
      <c r="E1375" s="178">
        <v>14000000</v>
      </c>
      <c r="F1375" s="216">
        <f t="shared" si="85"/>
        <v>7000000</v>
      </c>
      <c r="G1375" s="224"/>
      <c r="H1375" s="218" t="s">
        <v>7462</v>
      </c>
      <c r="I1375" s="174" t="s">
        <v>7470</v>
      </c>
      <c r="J1375" s="120" t="s">
        <v>7471</v>
      </c>
      <c r="K1375" s="73">
        <v>0</v>
      </c>
      <c r="L1375" s="73">
        <v>0</v>
      </c>
      <c r="M1375" s="180">
        <f t="shared" si="86"/>
        <v>0</v>
      </c>
      <c r="O1375" s="73">
        <v>2</v>
      </c>
      <c r="P1375" s="73">
        <v>14000000</v>
      </c>
      <c r="Q1375" s="73">
        <v>2</v>
      </c>
      <c r="R1375" s="73">
        <v>14000000</v>
      </c>
      <c r="S1375" s="73">
        <f t="shared" si="84"/>
        <v>0</v>
      </c>
      <c r="T1375" s="73">
        <f t="shared" si="84"/>
        <v>0</v>
      </c>
      <c r="U1375" s="167" t="s">
        <v>7467</v>
      </c>
      <c r="W1375" s="21"/>
      <c r="X1375" s="21"/>
    </row>
    <row r="1376" spans="1:26" x14ac:dyDescent="0.25">
      <c r="A1376" s="175" t="s">
        <v>5189</v>
      </c>
      <c r="B1376" s="205" t="s">
        <v>8697</v>
      </c>
      <c r="C1376" s="168" t="s">
        <v>8698</v>
      </c>
      <c r="D1376" s="206">
        <v>2</v>
      </c>
      <c r="E1376" s="178">
        <v>14000000</v>
      </c>
      <c r="F1376" s="216">
        <f t="shared" si="85"/>
        <v>7000000</v>
      </c>
      <c r="G1376" s="224"/>
      <c r="H1376" s="218" t="s">
        <v>7462</v>
      </c>
      <c r="I1376" s="174" t="s">
        <v>7470</v>
      </c>
      <c r="J1376" s="120" t="s">
        <v>7471</v>
      </c>
      <c r="K1376" s="73">
        <v>0</v>
      </c>
      <c r="L1376" s="73">
        <v>0</v>
      </c>
      <c r="M1376" s="180">
        <f t="shared" si="86"/>
        <v>0</v>
      </c>
      <c r="O1376" s="73">
        <v>2</v>
      </c>
      <c r="P1376" s="73">
        <v>14000000</v>
      </c>
      <c r="Q1376" s="73">
        <v>2</v>
      </c>
      <c r="R1376" s="73">
        <v>14000000</v>
      </c>
      <c r="S1376" s="73">
        <f t="shared" ref="S1376:T1439" si="87">O1376-K1376-Q1376</f>
        <v>0</v>
      </c>
      <c r="T1376" s="73">
        <f t="shared" si="87"/>
        <v>0</v>
      </c>
      <c r="U1376" s="167" t="s">
        <v>7467</v>
      </c>
      <c r="W1376" s="21"/>
      <c r="X1376" s="21"/>
    </row>
    <row r="1377" spans="1:26" x14ac:dyDescent="0.25">
      <c r="A1377" s="175" t="s">
        <v>5189</v>
      </c>
      <c r="B1377" s="205" t="s">
        <v>8699</v>
      </c>
      <c r="C1377" s="168" t="s">
        <v>8700</v>
      </c>
      <c r="D1377" s="206">
        <v>14</v>
      </c>
      <c r="E1377" s="178">
        <v>98000000</v>
      </c>
      <c r="F1377" s="216">
        <f t="shared" si="85"/>
        <v>7000000</v>
      </c>
      <c r="G1377" s="224"/>
      <c r="H1377" s="218" t="s">
        <v>7462</v>
      </c>
      <c r="I1377" s="120" t="s">
        <v>7379</v>
      </c>
      <c r="J1377" s="120"/>
      <c r="K1377" s="73">
        <v>0</v>
      </c>
      <c r="L1377" s="73">
        <v>0</v>
      </c>
      <c r="M1377" s="180">
        <f t="shared" si="86"/>
        <v>0</v>
      </c>
      <c r="O1377" s="73">
        <v>14</v>
      </c>
      <c r="P1377" s="73">
        <v>98000000</v>
      </c>
      <c r="Q1377" s="73">
        <v>14</v>
      </c>
      <c r="R1377" s="73">
        <v>98000000</v>
      </c>
      <c r="S1377" s="73">
        <f t="shared" si="87"/>
        <v>0</v>
      </c>
      <c r="T1377" s="73">
        <f t="shared" si="87"/>
        <v>0</v>
      </c>
      <c r="U1377" s="167" t="s">
        <v>7467</v>
      </c>
      <c r="W1377" s="21"/>
      <c r="X1377" s="21"/>
    </row>
    <row r="1378" spans="1:26" x14ac:dyDescent="0.25">
      <c r="A1378" s="175" t="s">
        <v>5189</v>
      </c>
      <c r="B1378" s="205" t="s">
        <v>8701</v>
      </c>
      <c r="C1378" s="168" t="s">
        <v>8702</v>
      </c>
      <c r="D1378" s="206">
        <v>2</v>
      </c>
      <c r="E1378" s="178">
        <v>13034800</v>
      </c>
      <c r="F1378" s="216">
        <f t="shared" si="85"/>
        <v>6517400</v>
      </c>
      <c r="G1378" s="224"/>
      <c r="H1378" s="218" t="s">
        <v>7462</v>
      </c>
      <c r="I1378" s="120" t="s">
        <v>7807</v>
      </c>
      <c r="J1378" s="120"/>
      <c r="K1378" s="73"/>
      <c r="L1378" s="73"/>
      <c r="M1378" s="180">
        <f t="shared" si="86"/>
        <v>0</v>
      </c>
      <c r="O1378" s="73">
        <v>2</v>
      </c>
      <c r="P1378" s="73">
        <v>13034800</v>
      </c>
      <c r="Q1378" s="73">
        <v>2</v>
      </c>
      <c r="R1378" s="73">
        <v>13034800</v>
      </c>
      <c r="S1378" s="73">
        <f t="shared" si="87"/>
        <v>0</v>
      </c>
      <c r="T1378" s="73">
        <f t="shared" si="87"/>
        <v>0</v>
      </c>
      <c r="U1378" s="167" t="s">
        <v>7467</v>
      </c>
      <c r="W1378" s="21"/>
      <c r="X1378" s="21"/>
    </row>
    <row r="1379" spans="1:26" x14ac:dyDescent="0.25">
      <c r="A1379" s="175" t="s">
        <v>5189</v>
      </c>
      <c r="B1379" s="205" t="s">
        <v>8703</v>
      </c>
      <c r="C1379" s="168" t="s">
        <v>8704</v>
      </c>
      <c r="D1379" s="206">
        <v>2</v>
      </c>
      <c r="E1379" s="178">
        <v>13020000</v>
      </c>
      <c r="F1379" s="216">
        <f t="shared" si="85"/>
        <v>6510000</v>
      </c>
      <c r="G1379" s="224"/>
      <c r="H1379" s="218" t="s">
        <v>7462</v>
      </c>
      <c r="I1379" s="174" t="s">
        <v>7470</v>
      </c>
      <c r="J1379" s="120" t="s">
        <v>7471</v>
      </c>
      <c r="K1379" s="73">
        <v>0</v>
      </c>
      <c r="L1379" s="73">
        <v>0</v>
      </c>
      <c r="M1379" s="180">
        <f t="shared" si="86"/>
        <v>0</v>
      </c>
      <c r="O1379" s="73">
        <v>2</v>
      </c>
      <c r="P1379" s="73">
        <v>13020000</v>
      </c>
      <c r="Q1379" s="73">
        <v>2</v>
      </c>
      <c r="R1379" s="73">
        <v>13020000</v>
      </c>
      <c r="S1379" s="73">
        <f t="shared" si="87"/>
        <v>0</v>
      </c>
      <c r="T1379" s="73">
        <f t="shared" si="87"/>
        <v>0</v>
      </c>
      <c r="U1379" s="167" t="s">
        <v>7467</v>
      </c>
      <c r="W1379" s="21"/>
      <c r="X1379" s="21"/>
    </row>
    <row r="1380" spans="1:26" x14ac:dyDescent="0.25">
      <c r="A1380" s="175" t="s">
        <v>5189</v>
      </c>
      <c r="B1380" s="205" t="s">
        <v>8705</v>
      </c>
      <c r="C1380" s="168" t="s">
        <v>8706</v>
      </c>
      <c r="D1380" s="206">
        <v>1</v>
      </c>
      <c r="E1380" s="178">
        <v>6357800</v>
      </c>
      <c r="F1380" s="216">
        <f t="shared" si="85"/>
        <v>6357800</v>
      </c>
      <c r="G1380" s="224"/>
      <c r="H1380" s="218" t="s">
        <v>7462</v>
      </c>
      <c r="I1380" s="120" t="s">
        <v>7807</v>
      </c>
      <c r="J1380" s="120"/>
      <c r="K1380" s="73"/>
      <c r="L1380" s="73"/>
      <c r="M1380" s="180">
        <f t="shared" si="86"/>
        <v>0</v>
      </c>
      <c r="O1380" s="73">
        <v>1</v>
      </c>
      <c r="P1380" s="73">
        <v>6357800</v>
      </c>
      <c r="Q1380" s="73">
        <v>1</v>
      </c>
      <c r="R1380" s="73">
        <v>6357800</v>
      </c>
      <c r="S1380" s="73">
        <f t="shared" si="87"/>
        <v>0</v>
      </c>
      <c r="T1380" s="73">
        <f t="shared" si="87"/>
        <v>0</v>
      </c>
      <c r="U1380" s="167" t="s">
        <v>7467</v>
      </c>
      <c r="W1380" s="21"/>
      <c r="X1380" s="21"/>
    </row>
    <row r="1381" spans="1:26" x14ac:dyDescent="0.25">
      <c r="A1381" s="175" t="s">
        <v>5189</v>
      </c>
      <c r="B1381" s="205" t="s">
        <v>8707</v>
      </c>
      <c r="C1381" s="168" t="s">
        <v>8708</v>
      </c>
      <c r="D1381" s="206">
        <v>4</v>
      </c>
      <c r="E1381" s="178">
        <v>25267349.666001</v>
      </c>
      <c r="F1381" s="216">
        <f t="shared" si="85"/>
        <v>6316837.4165002499</v>
      </c>
      <c r="G1381" s="224"/>
      <c r="H1381" s="218" t="s">
        <v>7462</v>
      </c>
      <c r="I1381" s="120" t="s">
        <v>7379</v>
      </c>
      <c r="J1381" s="120"/>
      <c r="K1381" s="73">
        <v>0</v>
      </c>
      <c r="L1381" s="73">
        <v>0</v>
      </c>
      <c r="M1381" s="180">
        <f t="shared" si="86"/>
        <v>0</v>
      </c>
      <c r="O1381" s="73">
        <v>19</v>
      </c>
      <c r="P1381" s="73">
        <v>120019910.91350475</v>
      </c>
      <c r="Q1381" s="73">
        <v>19</v>
      </c>
      <c r="R1381" s="73">
        <v>120019910.91350475</v>
      </c>
      <c r="S1381" s="73">
        <f t="shared" si="87"/>
        <v>0</v>
      </c>
      <c r="T1381" s="73">
        <f t="shared" si="87"/>
        <v>0</v>
      </c>
      <c r="U1381" s="167" t="s">
        <v>7467</v>
      </c>
      <c r="W1381" s="21"/>
      <c r="X1381" s="21"/>
      <c r="Z1381" s="21"/>
    </row>
    <row r="1382" spans="1:26" x14ac:dyDescent="0.25">
      <c r="A1382" s="175" t="s">
        <v>5189</v>
      </c>
      <c r="B1382" s="205" t="s">
        <v>8709</v>
      </c>
      <c r="C1382" s="168" t="s">
        <v>8710</v>
      </c>
      <c r="D1382" s="206">
        <v>2</v>
      </c>
      <c r="E1382" s="178">
        <v>12600000</v>
      </c>
      <c r="F1382" s="216">
        <f t="shared" si="85"/>
        <v>6300000</v>
      </c>
      <c r="G1382" s="224"/>
      <c r="H1382" s="218" t="s">
        <v>7462</v>
      </c>
      <c r="I1382" s="120" t="s">
        <v>7379</v>
      </c>
      <c r="J1382" s="120"/>
      <c r="K1382" s="73">
        <v>0</v>
      </c>
      <c r="L1382" s="73">
        <v>0</v>
      </c>
      <c r="M1382" s="180">
        <f t="shared" si="86"/>
        <v>0</v>
      </c>
      <c r="O1382" s="73">
        <v>2</v>
      </c>
      <c r="P1382" s="73">
        <v>12600000</v>
      </c>
      <c r="Q1382" s="73">
        <v>2</v>
      </c>
      <c r="R1382" s="73">
        <v>12600000</v>
      </c>
      <c r="S1382" s="73">
        <f t="shared" si="87"/>
        <v>0</v>
      </c>
      <c r="T1382" s="73">
        <f t="shared" si="87"/>
        <v>0</v>
      </c>
      <c r="U1382" s="167" t="s">
        <v>7467</v>
      </c>
      <c r="W1382" s="21"/>
      <c r="X1382" s="21"/>
    </row>
    <row r="1383" spans="1:26" x14ac:dyDescent="0.25">
      <c r="A1383" s="175" t="s">
        <v>5189</v>
      </c>
      <c r="B1383" s="205" t="s">
        <v>8711</v>
      </c>
      <c r="C1383" s="168" t="s">
        <v>8712</v>
      </c>
      <c r="D1383" s="206">
        <v>2</v>
      </c>
      <c r="E1383" s="178">
        <v>12400000</v>
      </c>
      <c r="F1383" s="216">
        <f t="shared" si="85"/>
        <v>6200000</v>
      </c>
      <c r="G1383" s="224"/>
      <c r="H1383" s="218" t="s">
        <v>7462</v>
      </c>
      <c r="I1383" s="120" t="s">
        <v>7377</v>
      </c>
      <c r="J1383" s="120"/>
      <c r="K1383" s="73">
        <v>0</v>
      </c>
      <c r="L1383" s="73">
        <v>0</v>
      </c>
      <c r="M1383" s="180">
        <f t="shared" si="86"/>
        <v>0</v>
      </c>
      <c r="O1383" s="73">
        <v>2</v>
      </c>
      <c r="P1383" s="73">
        <v>12400000</v>
      </c>
      <c r="Q1383" s="73">
        <v>2</v>
      </c>
      <c r="R1383" s="73">
        <v>12400000</v>
      </c>
      <c r="S1383" s="73">
        <f t="shared" si="87"/>
        <v>0</v>
      </c>
      <c r="T1383" s="73">
        <f t="shared" si="87"/>
        <v>0</v>
      </c>
      <c r="U1383" s="167" t="s">
        <v>7467</v>
      </c>
      <c r="W1383" s="21"/>
      <c r="X1383" s="21"/>
    </row>
    <row r="1384" spans="1:26" x14ac:dyDescent="0.25">
      <c r="A1384" s="175" t="s">
        <v>5189</v>
      </c>
      <c r="B1384" s="205" t="s">
        <v>8713</v>
      </c>
      <c r="C1384" s="168" t="s">
        <v>8714</v>
      </c>
      <c r="D1384" s="206">
        <v>1</v>
      </c>
      <c r="E1384" s="178">
        <v>6168598.6399999997</v>
      </c>
      <c r="F1384" s="216">
        <f t="shared" si="85"/>
        <v>6168598.6399999997</v>
      </c>
      <c r="G1384" s="224"/>
      <c r="H1384" s="218" t="s">
        <v>7462</v>
      </c>
      <c r="I1384" s="120" t="s">
        <v>7379</v>
      </c>
      <c r="J1384" s="120"/>
      <c r="K1384" s="73">
        <v>0</v>
      </c>
      <c r="L1384" s="73">
        <v>0</v>
      </c>
      <c r="M1384" s="180">
        <f t="shared" si="86"/>
        <v>0</v>
      </c>
      <c r="O1384" s="73">
        <v>1</v>
      </c>
      <c r="P1384" s="73">
        <v>6168598.6399999997</v>
      </c>
      <c r="Q1384" s="73">
        <v>1</v>
      </c>
      <c r="R1384" s="73">
        <v>6168598.6399999997</v>
      </c>
      <c r="S1384" s="73">
        <f t="shared" si="87"/>
        <v>0</v>
      </c>
      <c r="T1384" s="73">
        <f t="shared" si="87"/>
        <v>0</v>
      </c>
      <c r="U1384" s="167" t="s">
        <v>7467</v>
      </c>
      <c r="W1384" s="21"/>
      <c r="X1384" s="21"/>
    </row>
    <row r="1385" spans="1:26" x14ac:dyDescent="0.25">
      <c r="A1385" s="175" t="s">
        <v>5189</v>
      </c>
      <c r="B1385" s="205" t="s">
        <v>8715</v>
      </c>
      <c r="C1385" s="168" t="s">
        <v>8716</v>
      </c>
      <c r="D1385" s="206">
        <v>1</v>
      </c>
      <c r="E1385" s="178">
        <v>6068100</v>
      </c>
      <c r="F1385" s="216">
        <f t="shared" si="85"/>
        <v>6068100</v>
      </c>
      <c r="G1385" s="224"/>
      <c r="H1385" s="218" t="s">
        <v>7462</v>
      </c>
      <c r="I1385" s="120" t="s">
        <v>7807</v>
      </c>
      <c r="J1385" s="120"/>
      <c r="K1385" s="73"/>
      <c r="L1385" s="73"/>
      <c r="M1385" s="180">
        <f t="shared" si="86"/>
        <v>0</v>
      </c>
      <c r="O1385" s="73">
        <v>1</v>
      </c>
      <c r="P1385" s="73">
        <v>6068100</v>
      </c>
      <c r="Q1385" s="73">
        <v>1</v>
      </c>
      <c r="R1385" s="73">
        <v>6068100</v>
      </c>
      <c r="S1385" s="73">
        <f t="shared" si="87"/>
        <v>0</v>
      </c>
      <c r="T1385" s="73">
        <f t="shared" si="87"/>
        <v>0</v>
      </c>
      <c r="U1385" s="167" t="s">
        <v>7467</v>
      </c>
      <c r="W1385" s="21"/>
      <c r="X1385" s="21"/>
    </row>
    <row r="1386" spans="1:26" x14ac:dyDescent="0.25">
      <c r="A1386" s="175" t="s">
        <v>5189</v>
      </c>
      <c r="B1386" s="205" t="s">
        <v>2265</v>
      </c>
      <c r="C1386" s="168" t="s">
        <v>2266</v>
      </c>
      <c r="D1386" s="206">
        <v>1</v>
      </c>
      <c r="E1386" s="178">
        <v>6066000</v>
      </c>
      <c r="F1386" s="216">
        <f t="shared" si="85"/>
        <v>6066000</v>
      </c>
      <c r="G1386" s="224"/>
      <c r="H1386" s="218" t="s">
        <v>7462</v>
      </c>
      <c r="I1386" s="120" t="s">
        <v>7379</v>
      </c>
      <c r="J1386" s="120"/>
      <c r="K1386" s="73">
        <v>0</v>
      </c>
      <c r="L1386" s="73">
        <v>0</v>
      </c>
      <c r="M1386" s="180">
        <f t="shared" si="86"/>
        <v>0</v>
      </c>
      <c r="O1386" s="73">
        <v>1</v>
      </c>
      <c r="P1386" s="73">
        <v>6066000</v>
      </c>
      <c r="Q1386" s="73">
        <v>0</v>
      </c>
      <c r="R1386" s="73">
        <v>0</v>
      </c>
      <c r="S1386" s="73">
        <f t="shared" si="87"/>
        <v>1</v>
      </c>
      <c r="T1386" s="73">
        <f t="shared" si="87"/>
        <v>6066000</v>
      </c>
      <c r="U1386" s="167" t="s">
        <v>7958</v>
      </c>
      <c r="W1386" s="21"/>
      <c r="X1386" s="21"/>
      <c r="Z1386" s="21"/>
    </row>
    <row r="1387" spans="1:26" x14ac:dyDescent="0.25">
      <c r="A1387" s="175" t="s">
        <v>5189</v>
      </c>
      <c r="B1387" s="205" t="s">
        <v>8717</v>
      </c>
      <c r="C1387" s="168" t="s">
        <v>8718</v>
      </c>
      <c r="D1387" s="206">
        <v>1</v>
      </c>
      <c r="E1387" s="178">
        <v>6000000</v>
      </c>
      <c r="F1387" s="216">
        <f t="shared" si="85"/>
        <v>6000000</v>
      </c>
      <c r="G1387" s="224"/>
      <c r="H1387" s="218" t="s">
        <v>7462</v>
      </c>
      <c r="I1387" s="174" t="s">
        <v>7470</v>
      </c>
      <c r="J1387" s="120" t="s">
        <v>7471</v>
      </c>
      <c r="K1387" s="73">
        <v>0</v>
      </c>
      <c r="L1387" s="73">
        <v>0</v>
      </c>
      <c r="M1387" s="180">
        <f t="shared" si="86"/>
        <v>0</v>
      </c>
      <c r="O1387" s="73">
        <v>1</v>
      </c>
      <c r="P1387" s="73">
        <v>6000000</v>
      </c>
      <c r="Q1387" s="73">
        <v>1</v>
      </c>
      <c r="R1387" s="73">
        <v>6000000</v>
      </c>
      <c r="S1387" s="73">
        <f t="shared" si="87"/>
        <v>0</v>
      </c>
      <c r="T1387" s="73">
        <f t="shared" si="87"/>
        <v>0</v>
      </c>
      <c r="U1387" s="167" t="s">
        <v>7467</v>
      </c>
      <c r="W1387" s="21"/>
      <c r="X1387" s="21"/>
    </row>
    <row r="1388" spans="1:26" x14ac:dyDescent="0.25">
      <c r="A1388" s="175" t="s">
        <v>5189</v>
      </c>
      <c r="B1388" s="205" t="s">
        <v>8719</v>
      </c>
      <c r="C1388" s="168" t="s">
        <v>8720</v>
      </c>
      <c r="D1388" s="206">
        <v>1</v>
      </c>
      <c r="E1388" s="178">
        <v>6000000</v>
      </c>
      <c r="F1388" s="216">
        <f t="shared" si="85"/>
        <v>6000000</v>
      </c>
      <c r="G1388" s="224"/>
      <c r="H1388" s="218" t="s">
        <v>7462</v>
      </c>
      <c r="I1388" s="174" t="s">
        <v>7470</v>
      </c>
      <c r="J1388" s="120" t="s">
        <v>7471</v>
      </c>
      <c r="K1388" s="73">
        <v>0</v>
      </c>
      <c r="L1388" s="73">
        <v>0</v>
      </c>
      <c r="M1388" s="180">
        <f t="shared" si="86"/>
        <v>0</v>
      </c>
      <c r="O1388" s="73">
        <v>1</v>
      </c>
      <c r="P1388" s="73">
        <v>6000000</v>
      </c>
      <c r="Q1388" s="73">
        <v>1</v>
      </c>
      <c r="R1388" s="73">
        <v>6000000</v>
      </c>
      <c r="S1388" s="73">
        <f t="shared" si="87"/>
        <v>0</v>
      </c>
      <c r="T1388" s="73">
        <f t="shared" si="87"/>
        <v>0</v>
      </c>
      <c r="U1388" s="167" t="s">
        <v>7467</v>
      </c>
      <c r="W1388" s="21"/>
      <c r="X1388" s="21"/>
    </row>
    <row r="1389" spans="1:26" x14ac:dyDescent="0.25">
      <c r="A1389" s="175" t="s">
        <v>5189</v>
      </c>
      <c r="B1389" s="205" t="s">
        <v>8721</v>
      </c>
      <c r="C1389" s="168" t="s">
        <v>8722</v>
      </c>
      <c r="D1389" s="206">
        <v>2</v>
      </c>
      <c r="E1389" s="178">
        <v>11920000</v>
      </c>
      <c r="F1389" s="216">
        <f t="shared" si="85"/>
        <v>5960000</v>
      </c>
      <c r="G1389" s="224"/>
      <c r="H1389" s="218" t="s">
        <v>7462</v>
      </c>
      <c r="I1389" s="120" t="s">
        <v>7379</v>
      </c>
      <c r="J1389" s="120"/>
      <c r="K1389" s="73">
        <v>0</v>
      </c>
      <c r="L1389" s="73">
        <v>0</v>
      </c>
      <c r="M1389" s="180">
        <f t="shared" si="86"/>
        <v>0</v>
      </c>
      <c r="O1389" s="73">
        <v>2</v>
      </c>
      <c r="P1389" s="73">
        <v>11920000</v>
      </c>
      <c r="Q1389" s="73">
        <v>2</v>
      </c>
      <c r="R1389" s="73">
        <v>11920000</v>
      </c>
      <c r="S1389" s="73">
        <f t="shared" si="87"/>
        <v>0</v>
      </c>
      <c r="T1389" s="73">
        <f t="shared" si="87"/>
        <v>0</v>
      </c>
      <c r="U1389" s="167" t="s">
        <v>7467</v>
      </c>
      <c r="W1389" s="21"/>
      <c r="X1389" s="21"/>
    </row>
    <row r="1390" spans="1:26" x14ac:dyDescent="0.25">
      <c r="A1390" s="175" t="s">
        <v>5189</v>
      </c>
      <c r="B1390" s="205" t="s">
        <v>8723</v>
      </c>
      <c r="C1390" s="168" t="s">
        <v>8724</v>
      </c>
      <c r="D1390" s="206">
        <v>1</v>
      </c>
      <c r="E1390" s="178">
        <v>5900000</v>
      </c>
      <c r="F1390" s="216">
        <f t="shared" si="85"/>
        <v>5900000</v>
      </c>
      <c r="G1390" s="224"/>
      <c r="H1390" s="218" t="s">
        <v>7462</v>
      </c>
      <c r="I1390" s="120" t="s">
        <v>7379</v>
      </c>
      <c r="J1390" s="120"/>
      <c r="K1390" s="73">
        <v>0</v>
      </c>
      <c r="L1390" s="73">
        <v>0</v>
      </c>
      <c r="M1390" s="180">
        <f t="shared" si="86"/>
        <v>0</v>
      </c>
      <c r="O1390" s="73">
        <v>1</v>
      </c>
      <c r="P1390" s="73">
        <v>5900000</v>
      </c>
      <c r="Q1390" s="73">
        <v>1</v>
      </c>
      <c r="R1390" s="73">
        <v>5900000</v>
      </c>
      <c r="S1390" s="73">
        <f t="shared" si="87"/>
        <v>0</v>
      </c>
      <c r="T1390" s="73">
        <f t="shared" si="87"/>
        <v>0</v>
      </c>
      <c r="U1390" s="167" t="s">
        <v>7467</v>
      </c>
      <c r="W1390" s="21"/>
      <c r="X1390" s="21"/>
    </row>
    <row r="1391" spans="1:26" x14ac:dyDescent="0.25">
      <c r="A1391" s="175" t="s">
        <v>5189</v>
      </c>
      <c r="B1391" s="205" t="s">
        <v>8725</v>
      </c>
      <c r="C1391" s="168" t="s">
        <v>8726</v>
      </c>
      <c r="D1391" s="206">
        <v>5</v>
      </c>
      <c r="E1391" s="178">
        <v>28500000</v>
      </c>
      <c r="F1391" s="216">
        <f t="shared" si="85"/>
        <v>5700000</v>
      </c>
      <c r="G1391" s="224"/>
      <c r="H1391" s="218" t="s">
        <v>7462</v>
      </c>
      <c r="I1391" s="120" t="s">
        <v>7379</v>
      </c>
      <c r="J1391" s="120"/>
      <c r="K1391" s="73">
        <v>0</v>
      </c>
      <c r="L1391" s="73">
        <v>0</v>
      </c>
      <c r="M1391" s="180">
        <f t="shared" si="86"/>
        <v>0</v>
      </c>
      <c r="O1391" s="73">
        <v>5</v>
      </c>
      <c r="P1391" s="73">
        <v>28500000</v>
      </c>
      <c r="Q1391" s="73">
        <v>5</v>
      </c>
      <c r="R1391" s="73">
        <v>28500000</v>
      </c>
      <c r="S1391" s="73">
        <f t="shared" si="87"/>
        <v>0</v>
      </c>
      <c r="T1391" s="73">
        <f t="shared" si="87"/>
        <v>0</v>
      </c>
      <c r="U1391" s="167" t="s">
        <v>7467</v>
      </c>
      <c r="W1391" s="21"/>
      <c r="X1391" s="21"/>
    </row>
    <row r="1392" spans="1:26" x14ac:dyDescent="0.25">
      <c r="A1392" s="175" t="s">
        <v>5189</v>
      </c>
      <c r="B1392" s="205" t="s">
        <v>4113</v>
      </c>
      <c r="C1392" s="168" t="s">
        <v>4114</v>
      </c>
      <c r="D1392" s="206">
        <v>2</v>
      </c>
      <c r="E1392" s="178">
        <v>11257697.27</v>
      </c>
      <c r="F1392" s="216">
        <f t="shared" si="85"/>
        <v>5628848.6349999998</v>
      </c>
      <c r="G1392" s="224"/>
      <c r="H1392" s="218" t="s">
        <v>7462</v>
      </c>
      <c r="I1392" s="120" t="s">
        <v>7379</v>
      </c>
      <c r="J1392" s="120"/>
      <c r="K1392" s="73">
        <v>0</v>
      </c>
      <c r="L1392" s="73">
        <v>0</v>
      </c>
      <c r="M1392" s="180">
        <f t="shared" si="86"/>
        <v>0</v>
      </c>
      <c r="O1392" s="73">
        <v>2</v>
      </c>
      <c r="P1392" s="73">
        <v>11257697.27</v>
      </c>
      <c r="Q1392" s="73">
        <v>2</v>
      </c>
      <c r="R1392" s="73">
        <v>11257697.27</v>
      </c>
      <c r="S1392" s="73">
        <f t="shared" si="87"/>
        <v>0</v>
      </c>
      <c r="T1392" s="73">
        <f t="shared" si="87"/>
        <v>0</v>
      </c>
      <c r="U1392" s="167" t="s">
        <v>7467</v>
      </c>
      <c r="W1392" s="21"/>
      <c r="X1392" s="21"/>
    </row>
    <row r="1393" spans="1:26" x14ac:dyDescent="0.25">
      <c r="A1393" s="175" t="s">
        <v>5189</v>
      </c>
      <c r="B1393" s="205" t="s">
        <v>8727</v>
      </c>
      <c r="C1393" s="168" t="s">
        <v>8728</v>
      </c>
      <c r="D1393" s="206">
        <v>10</v>
      </c>
      <c r="E1393" s="178">
        <v>55565000</v>
      </c>
      <c r="F1393" s="216">
        <f t="shared" si="85"/>
        <v>5556500</v>
      </c>
      <c r="G1393" s="224"/>
      <c r="H1393" s="218" t="s">
        <v>7462</v>
      </c>
      <c r="I1393" s="120" t="s">
        <v>7379</v>
      </c>
      <c r="J1393" s="120"/>
      <c r="K1393" s="73">
        <v>0</v>
      </c>
      <c r="L1393" s="73">
        <v>0</v>
      </c>
      <c r="M1393" s="180">
        <f t="shared" si="86"/>
        <v>0</v>
      </c>
      <c r="O1393" s="73">
        <v>20</v>
      </c>
      <c r="P1393" s="73">
        <v>111130000</v>
      </c>
      <c r="Q1393" s="73">
        <v>20</v>
      </c>
      <c r="R1393" s="73">
        <v>111130000</v>
      </c>
      <c r="S1393" s="73">
        <f t="shared" si="87"/>
        <v>0</v>
      </c>
      <c r="T1393" s="73">
        <f t="shared" si="87"/>
        <v>0</v>
      </c>
      <c r="U1393" s="167" t="s">
        <v>7467</v>
      </c>
      <c r="W1393" s="21"/>
      <c r="X1393" s="21"/>
    </row>
    <row r="1394" spans="1:26" x14ac:dyDescent="0.25">
      <c r="A1394" s="175" t="s">
        <v>5189</v>
      </c>
      <c r="B1394" s="205" t="s">
        <v>8729</v>
      </c>
      <c r="C1394" s="168" t="s">
        <v>8730</v>
      </c>
      <c r="D1394" s="206">
        <v>1</v>
      </c>
      <c r="E1394" s="178">
        <v>5500000</v>
      </c>
      <c r="F1394" s="216">
        <f t="shared" si="85"/>
        <v>5500000</v>
      </c>
      <c r="G1394" s="224"/>
      <c r="H1394" s="218" t="s">
        <v>7462</v>
      </c>
      <c r="I1394" s="120" t="s">
        <v>7379</v>
      </c>
      <c r="J1394" s="120"/>
      <c r="K1394" s="73">
        <v>0</v>
      </c>
      <c r="L1394" s="73">
        <v>0</v>
      </c>
      <c r="M1394" s="180">
        <f t="shared" si="86"/>
        <v>0</v>
      </c>
      <c r="O1394" s="73">
        <v>1</v>
      </c>
      <c r="P1394" s="73">
        <v>5500000</v>
      </c>
      <c r="Q1394" s="73">
        <v>1</v>
      </c>
      <c r="R1394" s="73">
        <v>5500000</v>
      </c>
      <c r="S1394" s="73">
        <f t="shared" si="87"/>
        <v>0</v>
      </c>
      <c r="T1394" s="73">
        <f t="shared" si="87"/>
        <v>0</v>
      </c>
      <c r="U1394" s="167" t="s">
        <v>7467</v>
      </c>
      <c r="W1394" s="21"/>
      <c r="X1394" s="21"/>
    </row>
    <row r="1395" spans="1:26" x14ac:dyDescent="0.25">
      <c r="A1395" s="175" t="s">
        <v>5189</v>
      </c>
      <c r="B1395" s="205" t="s">
        <v>3169</v>
      </c>
      <c r="C1395" s="168" t="s">
        <v>3170</v>
      </c>
      <c r="D1395" s="206">
        <v>2</v>
      </c>
      <c r="E1395" s="178">
        <v>11000000</v>
      </c>
      <c r="F1395" s="216">
        <f t="shared" si="85"/>
        <v>5500000</v>
      </c>
      <c r="G1395" s="224"/>
      <c r="H1395" s="218" t="s">
        <v>7462</v>
      </c>
      <c r="I1395" s="120" t="s">
        <v>7379</v>
      </c>
      <c r="J1395" s="120"/>
      <c r="K1395" s="73">
        <v>0</v>
      </c>
      <c r="L1395" s="73">
        <v>0</v>
      </c>
      <c r="M1395" s="180">
        <f t="shared" si="86"/>
        <v>0</v>
      </c>
      <c r="O1395" s="73">
        <v>2</v>
      </c>
      <c r="P1395" s="73">
        <v>11000000</v>
      </c>
      <c r="Q1395" s="73">
        <v>0</v>
      </c>
      <c r="R1395" s="73">
        <v>0</v>
      </c>
      <c r="S1395" s="73">
        <f t="shared" si="87"/>
        <v>2</v>
      </c>
      <c r="T1395" s="73">
        <f t="shared" si="87"/>
        <v>11000000</v>
      </c>
      <c r="U1395" s="167" t="s">
        <v>7958</v>
      </c>
      <c r="W1395" s="21"/>
      <c r="X1395" s="21"/>
      <c r="Z1395" s="21"/>
    </row>
    <row r="1396" spans="1:26" x14ac:dyDescent="0.25">
      <c r="A1396" s="175" t="s">
        <v>5189</v>
      </c>
      <c r="B1396" s="205" t="s">
        <v>8731</v>
      </c>
      <c r="C1396" s="168" t="s">
        <v>8732</v>
      </c>
      <c r="D1396" s="206">
        <v>4</v>
      </c>
      <c r="E1396" s="178">
        <v>21844693.640000001</v>
      </c>
      <c r="F1396" s="216">
        <f t="shared" si="85"/>
        <v>5461173.4100000001</v>
      </c>
      <c r="G1396" s="224"/>
      <c r="H1396" s="218" t="s">
        <v>7462</v>
      </c>
      <c r="I1396" s="120" t="s">
        <v>7379</v>
      </c>
      <c r="J1396" s="120"/>
      <c r="K1396" s="73">
        <v>0</v>
      </c>
      <c r="L1396" s="73">
        <v>0</v>
      </c>
      <c r="M1396" s="180">
        <f t="shared" si="86"/>
        <v>0</v>
      </c>
      <c r="O1396" s="73">
        <v>4</v>
      </c>
      <c r="P1396" s="73">
        <v>21844693.640000001</v>
      </c>
      <c r="Q1396" s="73">
        <v>4</v>
      </c>
      <c r="R1396" s="73">
        <v>21844693.640000001</v>
      </c>
      <c r="S1396" s="73">
        <f t="shared" si="87"/>
        <v>0</v>
      </c>
      <c r="T1396" s="73">
        <f t="shared" si="87"/>
        <v>0</v>
      </c>
      <c r="U1396" s="167" t="s">
        <v>7467</v>
      </c>
      <c r="W1396" s="21"/>
      <c r="X1396" s="21"/>
    </row>
    <row r="1397" spans="1:26" x14ac:dyDescent="0.25">
      <c r="A1397" s="175" t="s">
        <v>5189</v>
      </c>
      <c r="B1397" s="205" t="s">
        <v>8733</v>
      </c>
      <c r="C1397" s="168" t="s">
        <v>8734</v>
      </c>
      <c r="D1397" s="206">
        <v>2</v>
      </c>
      <c r="E1397" s="178">
        <v>10920800</v>
      </c>
      <c r="F1397" s="216">
        <f t="shared" si="85"/>
        <v>5460400</v>
      </c>
      <c r="G1397" s="224"/>
      <c r="H1397" s="218" t="s">
        <v>7462</v>
      </c>
      <c r="I1397" s="120" t="s">
        <v>7807</v>
      </c>
      <c r="J1397" s="120"/>
      <c r="K1397" s="73"/>
      <c r="L1397" s="73"/>
      <c r="M1397" s="180">
        <f t="shared" si="86"/>
        <v>0</v>
      </c>
      <c r="O1397" s="73">
        <v>2</v>
      </c>
      <c r="P1397" s="73">
        <v>10920800</v>
      </c>
      <c r="Q1397" s="73">
        <v>2</v>
      </c>
      <c r="R1397" s="73">
        <v>10920800</v>
      </c>
      <c r="S1397" s="73">
        <f t="shared" si="87"/>
        <v>0</v>
      </c>
      <c r="T1397" s="73">
        <f t="shared" si="87"/>
        <v>0</v>
      </c>
      <c r="U1397" s="167" t="s">
        <v>7467</v>
      </c>
      <c r="W1397" s="21"/>
      <c r="X1397" s="21"/>
    </row>
    <row r="1398" spans="1:26" x14ac:dyDescent="0.25">
      <c r="A1398" s="175" t="s">
        <v>5189</v>
      </c>
      <c r="B1398" s="205" t="s">
        <v>8735</v>
      </c>
      <c r="C1398" s="168" t="s">
        <v>8736</v>
      </c>
      <c r="D1398" s="206">
        <v>3</v>
      </c>
      <c r="E1398" s="178">
        <v>15870000</v>
      </c>
      <c r="F1398" s="216">
        <f t="shared" si="85"/>
        <v>5290000</v>
      </c>
      <c r="G1398" s="224"/>
      <c r="H1398" s="218" t="s">
        <v>7462</v>
      </c>
      <c r="I1398" s="120" t="s">
        <v>7379</v>
      </c>
      <c r="J1398" s="120"/>
      <c r="K1398" s="73">
        <v>0</v>
      </c>
      <c r="L1398" s="73">
        <v>0</v>
      </c>
      <c r="M1398" s="180">
        <f t="shared" si="86"/>
        <v>0</v>
      </c>
      <c r="O1398" s="73">
        <v>3</v>
      </c>
      <c r="P1398" s="73">
        <v>15870000</v>
      </c>
      <c r="Q1398" s="73">
        <v>3</v>
      </c>
      <c r="R1398" s="73">
        <v>15870000</v>
      </c>
      <c r="S1398" s="73">
        <f t="shared" si="87"/>
        <v>0</v>
      </c>
      <c r="T1398" s="73">
        <f t="shared" si="87"/>
        <v>0</v>
      </c>
      <c r="U1398" s="167" t="s">
        <v>7467</v>
      </c>
      <c r="W1398" s="21"/>
      <c r="X1398" s="21"/>
    </row>
    <row r="1399" spans="1:26" x14ac:dyDescent="0.25">
      <c r="A1399" s="175" t="s">
        <v>5189</v>
      </c>
      <c r="B1399" s="205" t="s">
        <v>8737</v>
      </c>
      <c r="C1399" s="168" t="s">
        <v>8738</v>
      </c>
      <c r="D1399" s="206">
        <v>3</v>
      </c>
      <c r="E1399" s="178">
        <v>15188742.410001</v>
      </c>
      <c r="F1399" s="216">
        <f t="shared" si="85"/>
        <v>5062914.1366670001</v>
      </c>
      <c r="G1399" s="224"/>
      <c r="H1399" s="218" t="s">
        <v>7462</v>
      </c>
      <c r="I1399" s="120" t="s">
        <v>7379</v>
      </c>
      <c r="J1399" s="120"/>
      <c r="K1399" s="73">
        <v>0</v>
      </c>
      <c r="L1399" s="73">
        <v>0</v>
      </c>
      <c r="M1399" s="180">
        <f t="shared" si="86"/>
        <v>0</v>
      </c>
      <c r="O1399" s="73">
        <v>3</v>
      </c>
      <c r="P1399" s="73">
        <v>15188742.410001</v>
      </c>
      <c r="Q1399" s="73">
        <v>3</v>
      </c>
      <c r="R1399" s="73">
        <v>15188742.410001</v>
      </c>
      <c r="S1399" s="73">
        <f t="shared" si="87"/>
        <v>0</v>
      </c>
      <c r="T1399" s="73">
        <f t="shared" si="87"/>
        <v>0</v>
      </c>
      <c r="U1399" s="167" t="s">
        <v>7467</v>
      </c>
      <c r="W1399" s="21"/>
      <c r="X1399" s="21"/>
    </row>
    <row r="1400" spans="1:26" x14ac:dyDescent="0.25">
      <c r="A1400" s="175" t="s">
        <v>5189</v>
      </c>
      <c r="B1400" s="205" t="s">
        <v>8739</v>
      </c>
      <c r="C1400" s="168" t="s">
        <v>8740</v>
      </c>
      <c r="D1400" s="206">
        <v>2</v>
      </c>
      <c r="E1400" s="178">
        <v>9800000</v>
      </c>
      <c r="F1400" s="216">
        <f t="shared" si="85"/>
        <v>4900000</v>
      </c>
      <c r="G1400" s="224"/>
      <c r="H1400" s="218" t="s">
        <v>7462</v>
      </c>
      <c r="I1400" s="120" t="s">
        <v>7379</v>
      </c>
      <c r="J1400" s="120"/>
      <c r="K1400" s="73">
        <v>0</v>
      </c>
      <c r="L1400" s="73">
        <v>0</v>
      </c>
      <c r="M1400" s="180">
        <f t="shared" si="86"/>
        <v>0</v>
      </c>
      <c r="O1400" s="73">
        <v>2</v>
      </c>
      <c r="P1400" s="73">
        <v>9800000</v>
      </c>
      <c r="Q1400" s="73">
        <v>2</v>
      </c>
      <c r="R1400" s="73">
        <v>9800000</v>
      </c>
      <c r="S1400" s="73">
        <f t="shared" si="87"/>
        <v>0</v>
      </c>
      <c r="T1400" s="73">
        <f t="shared" si="87"/>
        <v>0</v>
      </c>
      <c r="U1400" s="167" t="s">
        <v>7467</v>
      </c>
      <c r="W1400" s="21"/>
      <c r="X1400" s="21"/>
    </row>
    <row r="1401" spans="1:26" x14ac:dyDescent="0.25">
      <c r="A1401" s="175" t="s">
        <v>5189</v>
      </c>
      <c r="B1401" s="205" t="s">
        <v>8741</v>
      </c>
      <c r="C1401" s="168" t="s">
        <v>8742</v>
      </c>
      <c r="D1401" s="206">
        <v>3</v>
      </c>
      <c r="E1401" s="178">
        <v>14400000</v>
      </c>
      <c r="F1401" s="216">
        <f t="shared" si="85"/>
        <v>4800000</v>
      </c>
      <c r="G1401" s="224"/>
      <c r="H1401" s="218" t="s">
        <v>7462</v>
      </c>
      <c r="I1401" s="120" t="s">
        <v>7379</v>
      </c>
      <c r="J1401" s="120"/>
      <c r="K1401" s="73">
        <v>0</v>
      </c>
      <c r="L1401" s="73">
        <v>0</v>
      </c>
      <c r="M1401" s="180">
        <f t="shared" si="86"/>
        <v>0</v>
      </c>
      <c r="O1401" s="73">
        <v>3</v>
      </c>
      <c r="P1401" s="73">
        <v>14400000</v>
      </c>
      <c r="Q1401" s="73">
        <v>3</v>
      </c>
      <c r="R1401" s="73">
        <v>14400000</v>
      </c>
      <c r="S1401" s="73">
        <f t="shared" si="87"/>
        <v>0</v>
      </c>
      <c r="T1401" s="73">
        <f t="shared" si="87"/>
        <v>0</v>
      </c>
      <c r="U1401" s="167" t="s">
        <v>7467</v>
      </c>
      <c r="W1401" s="21"/>
      <c r="X1401" s="21"/>
    </row>
    <row r="1402" spans="1:26" x14ac:dyDescent="0.25">
      <c r="A1402" s="175" t="s">
        <v>5189</v>
      </c>
      <c r="B1402" s="205" t="s">
        <v>8743</v>
      </c>
      <c r="C1402" s="168" t="s">
        <v>8744</v>
      </c>
      <c r="D1402" s="206">
        <v>11</v>
      </c>
      <c r="E1402" s="178">
        <v>52800000</v>
      </c>
      <c r="F1402" s="216">
        <f t="shared" si="85"/>
        <v>4800000</v>
      </c>
      <c r="G1402" s="224"/>
      <c r="H1402" s="218" t="s">
        <v>7462</v>
      </c>
      <c r="I1402" s="174" t="s">
        <v>7470</v>
      </c>
      <c r="J1402" s="120" t="s">
        <v>7471</v>
      </c>
      <c r="K1402" s="73">
        <v>0</v>
      </c>
      <c r="L1402" s="73">
        <v>0</v>
      </c>
      <c r="M1402" s="180">
        <f t="shared" si="86"/>
        <v>0</v>
      </c>
      <c r="O1402" s="73">
        <v>11</v>
      </c>
      <c r="P1402" s="73">
        <v>52800000</v>
      </c>
      <c r="Q1402" s="73">
        <v>11</v>
      </c>
      <c r="R1402" s="73">
        <v>52800000</v>
      </c>
      <c r="S1402" s="73">
        <f t="shared" si="87"/>
        <v>0</v>
      </c>
      <c r="T1402" s="73">
        <f t="shared" si="87"/>
        <v>0</v>
      </c>
      <c r="U1402" s="167" t="s">
        <v>7467</v>
      </c>
      <c r="W1402" s="21"/>
      <c r="X1402" s="21"/>
    </row>
    <row r="1403" spans="1:26" x14ac:dyDescent="0.25">
      <c r="A1403" s="175" t="s">
        <v>5189</v>
      </c>
      <c r="B1403" s="205" t="s">
        <v>8745</v>
      </c>
      <c r="C1403" s="168" t="s">
        <v>8746</v>
      </c>
      <c r="D1403" s="206">
        <v>2</v>
      </c>
      <c r="E1403" s="178">
        <v>9400000</v>
      </c>
      <c r="F1403" s="216">
        <f t="shared" si="85"/>
        <v>4700000</v>
      </c>
      <c r="G1403" s="224"/>
      <c r="H1403" s="218" t="s">
        <v>7462</v>
      </c>
      <c r="I1403" s="120" t="s">
        <v>7379</v>
      </c>
      <c r="J1403" s="120"/>
      <c r="K1403" s="73">
        <v>0</v>
      </c>
      <c r="L1403" s="73">
        <v>0</v>
      </c>
      <c r="M1403" s="180">
        <f t="shared" si="86"/>
        <v>0</v>
      </c>
      <c r="O1403" s="73">
        <v>2</v>
      </c>
      <c r="P1403" s="73">
        <v>9400000</v>
      </c>
      <c r="Q1403" s="73">
        <v>2</v>
      </c>
      <c r="R1403" s="73">
        <v>9400000</v>
      </c>
      <c r="S1403" s="73">
        <f t="shared" si="87"/>
        <v>0</v>
      </c>
      <c r="T1403" s="73">
        <f t="shared" si="87"/>
        <v>0</v>
      </c>
      <c r="U1403" s="167" t="s">
        <v>7467</v>
      </c>
      <c r="W1403" s="21"/>
      <c r="X1403" s="21"/>
    </row>
    <row r="1404" spans="1:26" x14ac:dyDescent="0.25">
      <c r="A1404" s="175" t="s">
        <v>5189</v>
      </c>
      <c r="B1404" s="205" t="s">
        <v>8747</v>
      </c>
      <c r="C1404" s="168" t="s">
        <v>8748</v>
      </c>
      <c r="D1404" s="206">
        <v>13</v>
      </c>
      <c r="E1404" s="178">
        <v>60059991.454671003</v>
      </c>
      <c r="F1404" s="216">
        <f t="shared" si="85"/>
        <v>4619999.3426670004</v>
      </c>
      <c r="G1404" s="224"/>
      <c r="H1404" s="218" t="s">
        <v>7462</v>
      </c>
      <c r="I1404" s="120" t="s">
        <v>7379</v>
      </c>
      <c r="J1404" s="120"/>
      <c r="K1404" s="73">
        <v>0</v>
      </c>
      <c r="L1404" s="73">
        <v>0</v>
      </c>
      <c r="M1404" s="180">
        <f t="shared" si="86"/>
        <v>0</v>
      </c>
      <c r="O1404" s="73">
        <v>15</v>
      </c>
      <c r="P1404" s="73">
        <v>69299990.140005007</v>
      </c>
      <c r="Q1404" s="73">
        <v>15</v>
      </c>
      <c r="R1404" s="73">
        <v>69299990.140005007</v>
      </c>
      <c r="S1404" s="73">
        <f t="shared" si="87"/>
        <v>0</v>
      </c>
      <c r="T1404" s="73">
        <f t="shared" si="87"/>
        <v>0</v>
      </c>
      <c r="U1404" s="167" t="s">
        <v>7467</v>
      </c>
      <c r="W1404" s="21"/>
      <c r="X1404" s="21"/>
      <c r="Z1404" s="21"/>
    </row>
    <row r="1405" spans="1:26" x14ac:dyDescent="0.25">
      <c r="A1405" s="175" t="s">
        <v>5189</v>
      </c>
      <c r="B1405" s="205" t="s">
        <v>2541</v>
      </c>
      <c r="C1405" s="168" t="s">
        <v>2542</v>
      </c>
      <c r="D1405" s="206">
        <v>1</v>
      </c>
      <c r="E1405" s="178">
        <v>4600000</v>
      </c>
      <c r="F1405" s="216">
        <f t="shared" si="85"/>
        <v>4600000</v>
      </c>
      <c r="G1405" s="224"/>
      <c r="H1405" s="218" t="s">
        <v>7462</v>
      </c>
      <c r="I1405" s="120" t="s">
        <v>7379</v>
      </c>
      <c r="J1405" s="120"/>
      <c r="K1405" s="73">
        <v>0</v>
      </c>
      <c r="L1405" s="73">
        <v>0</v>
      </c>
      <c r="M1405" s="180">
        <f t="shared" si="86"/>
        <v>0</v>
      </c>
      <c r="O1405" s="73">
        <v>1</v>
      </c>
      <c r="P1405" s="73">
        <v>4600000</v>
      </c>
      <c r="Q1405" s="73">
        <v>0</v>
      </c>
      <c r="R1405" s="73">
        <v>0</v>
      </c>
      <c r="S1405" s="73">
        <f t="shared" si="87"/>
        <v>1</v>
      </c>
      <c r="T1405" s="73">
        <f t="shared" si="87"/>
        <v>4600000</v>
      </c>
      <c r="U1405" s="167" t="s">
        <v>7958</v>
      </c>
      <c r="W1405" s="21"/>
      <c r="X1405" s="21"/>
      <c r="Z1405" s="21"/>
    </row>
    <row r="1406" spans="1:26" x14ac:dyDescent="0.25">
      <c r="A1406" s="175" t="s">
        <v>5189</v>
      </c>
      <c r="B1406" s="205" t="s">
        <v>8749</v>
      </c>
      <c r="C1406" s="168" t="s">
        <v>8750</v>
      </c>
      <c r="D1406" s="206">
        <v>2</v>
      </c>
      <c r="E1406" s="178">
        <v>9120178.2914279979</v>
      </c>
      <c r="F1406" s="216">
        <f t="shared" si="85"/>
        <v>4560089.1457139989</v>
      </c>
      <c r="G1406" s="224"/>
      <c r="H1406" s="218" t="s">
        <v>7462</v>
      </c>
      <c r="I1406" s="120" t="s">
        <v>7379</v>
      </c>
      <c r="J1406" s="120"/>
      <c r="K1406" s="73">
        <v>0</v>
      </c>
      <c r="L1406" s="73">
        <v>0</v>
      </c>
      <c r="M1406" s="180">
        <f t="shared" si="86"/>
        <v>0</v>
      </c>
      <c r="O1406" s="73">
        <v>6</v>
      </c>
      <c r="P1406" s="73">
        <v>27360534.874283992</v>
      </c>
      <c r="Q1406" s="73">
        <v>6</v>
      </c>
      <c r="R1406" s="73">
        <v>27360534.874283992</v>
      </c>
      <c r="S1406" s="73">
        <f t="shared" si="87"/>
        <v>0</v>
      </c>
      <c r="T1406" s="73">
        <f t="shared" si="87"/>
        <v>0</v>
      </c>
      <c r="U1406" s="167" t="s">
        <v>7467</v>
      </c>
      <c r="W1406" s="21"/>
      <c r="X1406" s="21"/>
      <c r="Z1406" s="21"/>
    </row>
    <row r="1407" spans="1:26" x14ac:dyDescent="0.25">
      <c r="A1407" s="175" t="s">
        <v>5189</v>
      </c>
      <c r="B1407" s="205" t="s">
        <v>3369</v>
      </c>
      <c r="C1407" s="168" t="s">
        <v>3370</v>
      </c>
      <c r="D1407" s="206">
        <v>1</v>
      </c>
      <c r="E1407" s="178">
        <v>4550000</v>
      </c>
      <c r="F1407" s="216">
        <f t="shared" si="85"/>
        <v>4550000</v>
      </c>
      <c r="G1407" s="224"/>
      <c r="H1407" s="218" t="s">
        <v>7462</v>
      </c>
      <c r="I1407" s="120" t="s">
        <v>7379</v>
      </c>
      <c r="J1407" s="120"/>
      <c r="K1407" s="73">
        <v>0</v>
      </c>
      <c r="L1407" s="73">
        <v>0</v>
      </c>
      <c r="M1407" s="180">
        <f t="shared" si="86"/>
        <v>0</v>
      </c>
      <c r="O1407" s="73">
        <v>1</v>
      </c>
      <c r="P1407" s="73">
        <v>4550000</v>
      </c>
      <c r="Q1407" s="73">
        <v>0</v>
      </c>
      <c r="R1407" s="73">
        <v>0</v>
      </c>
      <c r="S1407" s="73">
        <f t="shared" si="87"/>
        <v>1</v>
      </c>
      <c r="T1407" s="73">
        <f t="shared" si="87"/>
        <v>4550000</v>
      </c>
      <c r="U1407" s="167" t="s">
        <v>7958</v>
      </c>
      <c r="W1407" s="21"/>
      <c r="X1407" s="21"/>
      <c r="Z1407" s="21"/>
    </row>
    <row r="1408" spans="1:26" x14ac:dyDescent="0.25">
      <c r="A1408" s="175" t="s">
        <v>5189</v>
      </c>
      <c r="B1408" s="205" t="s">
        <v>8751</v>
      </c>
      <c r="C1408" s="168" t="s">
        <v>8752</v>
      </c>
      <c r="D1408" s="206">
        <v>2</v>
      </c>
      <c r="E1408" s="178">
        <v>9000000</v>
      </c>
      <c r="F1408" s="216">
        <f t="shared" si="85"/>
        <v>4500000</v>
      </c>
      <c r="G1408" s="224"/>
      <c r="H1408" s="218" t="s">
        <v>7462</v>
      </c>
      <c r="I1408" s="120" t="s">
        <v>7379</v>
      </c>
      <c r="J1408" s="120"/>
      <c r="K1408" s="73">
        <v>0</v>
      </c>
      <c r="L1408" s="73">
        <v>0</v>
      </c>
      <c r="M1408" s="180">
        <f t="shared" si="86"/>
        <v>0</v>
      </c>
      <c r="O1408" s="73">
        <v>2</v>
      </c>
      <c r="P1408" s="73">
        <v>9000000</v>
      </c>
      <c r="Q1408" s="73">
        <v>2</v>
      </c>
      <c r="R1408" s="73">
        <v>9000000</v>
      </c>
      <c r="S1408" s="73">
        <f t="shared" si="87"/>
        <v>0</v>
      </c>
      <c r="T1408" s="73">
        <f t="shared" si="87"/>
        <v>0</v>
      </c>
      <c r="U1408" s="167" t="s">
        <v>7467</v>
      </c>
      <c r="W1408" s="21"/>
      <c r="X1408" s="21"/>
    </row>
    <row r="1409" spans="1:26" x14ac:dyDescent="0.25">
      <c r="A1409" s="175" t="s">
        <v>5189</v>
      </c>
      <c r="B1409" s="205" t="s">
        <v>8753</v>
      </c>
      <c r="C1409" s="168" t="s">
        <v>8754</v>
      </c>
      <c r="D1409" s="206">
        <v>2</v>
      </c>
      <c r="E1409" s="178">
        <v>9000000</v>
      </c>
      <c r="F1409" s="216">
        <f t="shared" si="85"/>
        <v>4500000</v>
      </c>
      <c r="G1409" s="224"/>
      <c r="H1409" s="218" t="s">
        <v>7462</v>
      </c>
      <c r="I1409" s="120" t="s">
        <v>7379</v>
      </c>
      <c r="J1409" s="120"/>
      <c r="K1409" s="73">
        <v>0</v>
      </c>
      <c r="L1409" s="73">
        <v>0</v>
      </c>
      <c r="M1409" s="180">
        <f t="shared" si="86"/>
        <v>0</v>
      </c>
      <c r="O1409" s="73">
        <v>2</v>
      </c>
      <c r="P1409" s="73">
        <v>9000000</v>
      </c>
      <c r="Q1409" s="73">
        <v>2</v>
      </c>
      <c r="R1409" s="73">
        <v>9000000</v>
      </c>
      <c r="S1409" s="73">
        <f t="shared" si="87"/>
        <v>0</v>
      </c>
      <c r="T1409" s="73">
        <f t="shared" si="87"/>
        <v>0</v>
      </c>
      <c r="U1409" s="167" t="s">
        <v>7467</v>
      </c>
      <c r="W1409" s="21"/>
      <c r="X1409" s="21"/>
    </row>
    <row r="1410" spans="1:26" x14ac:dyDescent="0.25">
      <c r="A1410" s="175" t="s">
        <v>5189</v>
      </c>
      <c r="B1410" s="205" t="s">
        <v>8755</v>
      </c>
      <c r="C1410" s="168" t="s">
        <v>8756</v>
      </c>
      <c r="D1410" s="206">
        <v>1</v>
      </c>
      <c r="E1410" s="178">
        <v>4500000</v>
      </c>
      <c r="F1410" s="216">
        <f t="shared" si="85"/>
        <v>4500000</v>
      </c>
      <c r="G1410" s="224"/>
      <c r="H1410" s="218" t="s">
        <v>7462</v>
      </c>
      <c r="I1410" s="120" t="s">
        <v>7379</v>
      </c>
      <c r="J1410" s="120"/>
      <c r="K1410" s="73">
        <v>0</v>
      </c>
      <c r="L1410" s="73">
        <v>0</v>
      </c>
      <c r="M1410" s="180">
        <f t="shared" si="86"/>
        <v>0</v>
      </c>
      <c r="O1410" s="73">
        <v>1</v>
      </c>
      <c r="P1410" s="73">
        <v>4500000</v>
      </c>
      <c r="Q1410" s="73">
        <v>1</v>
      </c>
      <c r="R1410" s="73">
        <v>4500000</v>
      </c>
      <c r="S1410" s="73">
        <f t="shared" si="87"/>
        <v>0</v>
      </c>
      <c r="T1410" s="73">
        <f t="shared" si="87"/>
        <v>0</v>
      </c>
      <c r="U1410" s="167" t="s">
        <v>7467</v>
      </c>
      <c r="W1410" s="21"/>
      <c r="X1410" s="21"/>
    </row>
    <row r="1411" spans="1:26" x14ac:dyDescent="0.25">
      <c r="A1411" s="175" t="s">
        <v>5189</v>
      </c>
      <c r="B1411" s="205" t="s">
        <v>8757</v>
      </c>
      <c r="C1411" s="168" t="s">
        <v>8758</v>
      </c>
      <c r="D1411" s="206">
        <v>1</v>
      </c>
      <c r="E1411" s="178">
        <v>4400000</v>
      </c>
      <c r="F1411" s="216">
        <f t="shared" si="85"/>
        <v>4400000</v>
      </c>
      <c r="G1411" s="224"/>
      <c r="H1411" s="218" t="s">
        <v>7462</v>
      </c>
      <c r="I1411" s="120" t="s">
        <v>7379</v>
      </c>
      <c r="J1411" s="120"/>
      <c r="K1411" s="73">
        <v>0</v>
      </c>
      <c r="L1411" s="73">
        <v>0</v>
      </c>
      <c r="M1411" s="180">
        <f t="shared" si="86"/>
        <v>0</v>
      </c>
      <c r="O1411" s="73">
        <v>1</v>
      </c>
      <c r="P1411" s="73">
        <v>4400000</v>
      </c>
      <c r="Q1411" s="73">
        <v>1</v>
      </c>
      <c r="R1411" s="73">
        <v>4400000</v>
      </c>
      <c r="S1411" s="73">
        <f t="shared" si="87"/>
        <v>0</v>
      </c>
      <c r="T1411" s="73">
        <f t="shared" si="87"/>
        <v>0</v>
      </c>
      <c r="U1411" s="167" t="s">
        <v>7467</v>
      </c>
      <c r="W1411" s="21"/>
      <c r="X1411" s="21"/>
    </row>
    <row r="1412" spans="1:26" x14ac:dyDescent="0.25">
      <c r="A1412" s="175" t="s">
        <v>5189</v>
      </c>
      <c r="B1412" s="205" t="s">
        <v>8759</v>
      </c>
      <c r="C1412" s="168" t="s">
        <v>8760</v>
      </c>
      <c r="D1412" s="206">
        <v>3</v>
      </c>
      <c r="E1412" s="178">
        <v>12900000</v>
      </c>
      <c r="F1412" s="216">
        <f t="shared" ref="F1412:F1475" si="88">+E1412/D1412</f>
        <v>4300000</v>
      </c>
      <c r="G1412" s="224"/>
      <c r="H1412" s="218" t="s">
        <v>7462</v>
      </c>
      <c r="I1412" s="120" t="s">
        <v>7379</v>
      </c>
      <c r="J1412" s="120"/>
      <c r="K1412" s="73">
        <v>0</v>
      </c>
      <c r="L1412" s="73">
        <v>0</v>
      </c>
      <c r="M1412" s="180">
        <f t="shared" si="86"/>
        <v>0</v>
      </c>
      <c r="O1412" s="73">
        <v>3</v>
      </c>
      <c r="P1412" s="73">
        <v>12900000</v>
      </c>
      <c r="Q1412" s="73">
        <v>3</v>
      </c>
      <c r="R1412" s="73">
        <v>12900000</v>
      </c>
      <c r="S1412" s="73">
        <f t="shared" si="87"/>
        <v>0</v>
      </c>
      <c r="T1412" s="73">
        <f t="shared" si="87"/>
        <v>0</v>
      </c>
      <c r="U1412" s="167" t="s">
        <v>7467</v>
      </c>
      <c r="W1412" s="21"/>
      <c r="X1412" s="21"/>
    </row>
    <row r="1413" spans="1:26" x14ac:dyDescent="0.25">
      <c r="A1413" s="175" t="s">
        <v>5189</v>
      </c>
      <c r="B1413" s="205" t="s">
        <v>8761</v>
      </c>
      <c r="C1413" s="168" t="s">
        <v>8762</v>
      </c>
      <c r="D1413" s="206">
        <v>5</v>
      </c>
      <c r="E1413" s="178">
        <v>21297021.869999997</v>
      </c>
      <c r="F1413" s="216">
        <f t="shared" si="88"/>
        <v>4259404.3739999998</v>
      </c>
      <c r="G1413" s="224"/>
      <c r="H1413" s="218" t="s">
        <v>7462</v>
      </c>
      <c r="I1413" s="120" t="s">
        <v>7379</v>
      </c>
      <c r="J1413" s="120"/>
      <c r="K1413" s="73">
        <v>0</v>
      </c>
      <c r="L1413" s="73">
        <v>0</v>
      </c>
      <c r="M1413" s="180">
        <f t="shared" si="86"/>
        <v>0</v>
      </c>
      <c r="O1413" s="73">
        <v>5</v>
      </c>
      <c r="P1413" s="73">
        <v>21297021.869999997</v>
      </c>
      <c r="Q1413" s="73">
        <v>5</v>
      </c>
      <c r="R1413" s="73">
        <v>21297021.869999997</v>
      </c>
      <c r="S1413" s="73">
        <f t="shared" si="87"/>
        <v>0</v>
      </c>
      <c r="T1413" s="73">
        <f t="shared" si="87"/>
        <v>0</v>
      </c>
      <c r="U1413" s="167" t="s">
        <v>7467</v>
      </c>
      <c r="W1413" s="21"/>
      <c r="X1413" s="21"/>
    </row>
    <row r="1414" spans="1:26" x14ac:dyDescent="0.25">
      <c r="A1414" s="175" t="s">
        <v>5189</v>
      </c>
      <c r="B1414" s="205" t="s">
        <v>8763</v>
      </c>
      <c r="C1414" s="168" t="s">
        <v>8764</v>
      </c>
      <c r="D1414" s="206">
        <v>1</v>
      </c>
      <c r="E1414" s="178">
        <v>4190000</v>
      </c>
      <c r="F1414" s="216">
        <f t="shared" si="88"/>
        <v>4190000</v>
      </c>
      <c r="G1414" s="224"/>
      <c r="H1414" s="218" t="s">
        <v>7462</v>
      </c>
      <c r="I1414" s="120" t="s">
        <v>7379</v>
      </c>
      <c r="J1414" s="120"/>
      <c r="K1414" s="73">
        <v>0</v>
      </c>
      <c r="L1414" s="73">
        <v>0</v>
      </c>
      <c r="M1414" s="180">
        <f t="shared" si="86"/>
        <v>0</v>
      </c>
      <c r="O1414" s="73">
        <v>1</v>
      </c>
      <c r="P1414" s="73">
        <v>4190000</v>
      </c>
      <c r="Q1414" s="73">
        <v>1</v>
      </c>
      <c r="R1414" s="73">
        <v>4190000</v>
      </c>
      <c r="S1414" s="73">
        <f t="shared" si="87"/>
        <v>0</v>
      </c>
      <c r="T1414" s="73">
        <f t="shared" si="87"/>
        <v>0</v>
      </c>
      <c r="U1414" s="167" t="s">
        <v>7467</v>
      </c>
      <c r="W1414" s="21"/>
      <c r="X1414" s="21"/>
    </row>
    <row r="1415" spans="1:26" x14ac:dyDescent="0.25">
      <c r="A1415" s="175" t="s">
        <v>5189</v>
      </c>
      <c r="B1415" s="205" t="s">
        <v>8765</v>
      </c>
      <c r="C1415" s="168" t="s">
        <v>8766</v>
      </c>
      <c r="D1415" s="206">
        <v>1</v>
      </c>
      <c r="E1415" s="178">
        <v>4025000</v>
      </c>
      <c r="F1415" s="216">
        <f t="shared" si="88"/>
        <v>4025000</v>
      </c>
      <c r="G1415" s="224"/>
      <c r="H1415" s="218" t="s">
        <v>7462</v>
      </c>
      <c r="I1415" s="120" t="s">
        <v>7379</v>
      </c>
      <c r="J1415" s="120"/>
      <c r="K1415" s="73">
        <v>0</v>
      </c>
      <c r="L1415" s="73">
        <v>0</v>
      </c>
      <c r="M1415" s="180">
        <f t="shared" si="86"/>
        <v>0</v>
      </c>
      <c r="O1415" s="73">
        <v>1</v>
      </c>
      <c r="P1415" s="73">
        <v>4025000</v>
      </c>
      <c r="Q1415" s="73">
        <v>1</v>
      </c>
      <c r="R1415" s="73">
        <v>4025000</v>
      </c>
      <c r="S1415" s="73">
        <f t="shared" si="87"/>
        <v>0</v>
      </c>
      <c r="T1415" s="73">
        <f t="shared" si="87"/>
        <v>0</v>
      </c>
      <c r="U1415" s="167" t="s">
        <v>7467</v>
      </c>
      <c r="W1415" s="21"/>
      <c r="X1415" s="21"/>
    </row>
    <row r="1416" spans="1:26" x14ac:dyDescent="0.25">
      <c r="A1416" s="175" t="s">
        <v>5189</v>
      </c>
      <c r="B1416" s="205" t="s">
        <v>8767</v>
      </c>
      <c r="C1416" s="168" t="s">
        <v>8768</v>
      </c>
      <c r="D1416" s="206">
        <v>2</v>
      </c>
      <c r="E1416" s="178">
        <v>8000000</v>
      </c>
      <c r="F1416" s="216">
        <f t="shared" si="88"/>
        <v>4000000</v>
      </c>
      <c r="G1416" s="224"/>
      <c r="H1416" s="218" t="s">
        <v>7462</v>
      </c>
      <c r="I1416" s="120" t="s">
        <v>7379</v>
      </c>
      <c r="J1416" s="120"/>
      <c r="K1416" s="73">
        <v>0</v>
      </c>
      <c r="L1416" s="73">
        <v>0</v>
      </c>
      <c r="M1416" s="180">
        <f t="shared" ref="M1416:M1479" si="89">+L1416/E1416</f>
        <v>0</v>
      </c>
      <c r="O1416" s="73">
        <v>2</v>
      </c>
      <c r="P1416" s="73">
        <v>8000000</v>
      </c>
      <c r="Q1416" s="73">
        <v>2</v>
      </c>
      <c r="R1416" s="73">
        <v>8000000</v>
      </c>
      <c r="S1416" s="73">
        <f t="shared" si="87"/>
        <v>0</v>
      </c>
      <c r="T1416" s="73">
        <f t="shared" si="87"/>
        <v>0</v>
      </c>
      <c r="U1416" s="167" t="s">
        <v>7467</v>
      </c>
      <c r="W1416" s="21"/>
      <c r="X1416" s="21"/>
    </row>
    <row r="1417" spans="1:26" x14ac:dyDescent="0.25">
      <c r="A1417" s="175" t="s">
        <v>5189</v>
      </c>
      <c r="B1417" s="205" t="s">
        <v>8769</v>
      </c>
      <c r="C1417" s="168" t="s">
        <v>8770</v>
      </c>
      <c r="D1417" s="206">
        <v>2</v>
      </c>
      <c r="E1417" s="178">
        <v>7800000</v>
      </c>
      <c r="F1417" s="216">
        <f t="shared" si="88"/>
        <v>3900000</v>
      </c>
      <c r="G1417" s="224"/>
      <c r="H1417" s="218" t="s">
        <v>7462</v>
      </c>
      <c r="I1417" s="120" t="s">
        <v>7379</v>
      </c>
      <c r="J1417" s="120"/>
      <c r="K1417" s="73">
        <v>0</v>
      </c>
      <c r="L1417" s="73">
        <v>0</v>
      </c>
      <c r="M1417" s="180">
        <f t="shared" si="89"/>
        <v>0</v>
      </c>
      <c r="O1417" s="73">
        <v>2</v>
      </c>
      <c r="P1417" s="73">
        <v>7800000</v>
      </c>
      <c r="Q1417" s="73">
        <v>2</v>
      </c>
      <c r="R1417" s="73">
        <v>7800000</v>
      </c>
      <c r="S1417" s="73">
        <f t="shared" si="87"/>
        <v>0</v>
      </c>
      <c r="T1417" s="73">
        <f t="shared" si="87"/>
        <v>0</v>
      </c>
      <c r="U1417" s="167" t="s">
        <v>7467</v>
      </c>
      <c r="W1417" s="21"/>
      <c r="X1417" s="21"/>
    </row>
    <row r="1418" spans="1:26" x14ac:dyDescent="0.25">
      <c r="A1418" s="175" t="s">
        <v>5189</v>
      </c>
      <c r="B1418" s="205" t="s">
        <v>3279</v>
      </c>
      <c r="C1418" s="168" t="s">
        <v>3280</v>
      </c>
      <c r="D1418" s="206">
        <v>1</v>
      </c>
      <c r="E1418" s="178">
        <v>3885000</v>
      </c>
      <c r="F1418" s="216">
        <f t="shared" si="88"/>
        <v>3885000</v>
      </c>
      <c r="G1418" s="224"/>
      <c r="H1418" s="218" t="s">
        <v>7462</v>
      </c>
      <c r="I1418" s="120" t="s">
        <v>7379</v>
      </c>
      <c r="J1418" s="120"/>
      <c r="K1418" s="73">
        <v>0</v>
      </c>
      <c r="L1418" s="73">
        <v>0</v>
      </c>
      <c r="M1418" s="180">
        <f t="shared" si="89"/>
        <v>0</v>
      </c>
      <c r="O1418" s="73">
        <v>1</v>
      </c>
      <c r="P1418" s="73">
        <v>3885000</v>
      </c>
      <c r="Q1418" s="73">
        <v>0</v>
      </c>
      <c r="R1418" s="73">
        <v>0</v>
      </c>
      <c r="S1418" s="73">
        <f t="shared" si="87"/>
        <v>1</v>
      </c>
      <c r="T1418" s="73">
        <f t="shared" si="87"/>
        <v>3885000</v>
      </c>
      <c r="U1418" s="167" t="s">
        <v>7958</v>
      </c>
      <c r="W1418" s="21"/>
      <c r="X1418" s="21"/>
      <c r="Z1418" s="21"/>
    </row>
    <row r="1419" spans="1:26" x14ac:dyDescent="0.25">
      <c r="A1419" s="175" t="s">
        <v>5189</v>
      </c>
      <c r="B1419" s="205" t="s">
        <v>8771</v>
      </c>
      <c r="C1419" s="168" t="s">
        <v>8772</v>
      </c>
      <c r="D1419" s="206">
        <v>1</v>
      </c>
      <c r="E1419" s="178">
        <v>3787300</v>
      </c>
      <c r="F1419" s="216">
        <f t="shared" si="88"/>
        <v>3787300</v>
      </c>
      <c r="G1419" s="224"/>
      <c r="H1419" s="218" t="s">
        <v>7462</v>
      </c>
      <c r="I1419" s="120" t="s">
        <v>7807</v>
      </c>
      <c r="J1419" s="120"/>
      <c r="K1419" s="73"/>
      <c r="L1419" s="73"/>
      <c r="M1419" s="180">
        <f t="shared" si="89"/>
        <v>0</v>
      </c>
      <c r="O1419" s="73">
        <v>1</v>
      </c>
      <c r="P1419" s="73">
        <v>3787300</v>
      </c>
      <c r="Q1419" s="73">
        <v>1</v>
      </c>
      <c r="R1419" s="73">
        <v>3787300</v>
      </c>
      <c r="S1419" s="73">
        <f t="shared" si="87"/>
        <v>0</v>
      </c>
      <c r="T1419" s="73">
        <f t="shared" si="87"/>
        <v>0</v>
      </c>
      <c r="U1419" s="167" t="s">
        <v>7467</v>
      </c>
      <c r="W1419" s="21"/>
      <c r="X1419" s="21"/>
    </row>
    <row r="1420" spans="1:26" x14ac:dyDescent="0.25">
      <c r="A1420" s="175" t="s">
        <v>5189</v>
      </c>
      <c r="B1420" s="205" t="s">
        <v>4365</v>
      </c>
      <c r="C1420" s="168" t="s">
        <v>4366</v>
      </c>
      <c r="D1420" s="206">
        <v>2</v>
      </c>
      <c r="E1420" s="178">
        <v>7566666.6699999999</v>
      </c>
      <c r="F1420" s="216">
        <f t="shared" si="88"/>
        <v>3783333.335</v>
      </c>
      <c r="G1420" s="224"/>
      <c r="H1420" s="218" t="s">
        <v>7462</v>
      </c>
      <c r="I1420" s="120" t="s">
        <v>7379</v>
      </c>
      <c r="J1420" s="120"/>
      <c r="K1420" s="73">
        <v>0</v>
      </c>
      <c r="L1420" s="73">
        <v>0</v>
      </c>
      <c r="M1420" s="180">
        <f t="shared" si="89"/>
        <v>0</v>
      </c>
      <c r="O1420" s="73">
        <v>2</v>
      </c>
      <c r="P1420" s="73">
        <v>7566666.6699999999</v>
      </c>
      <c r="Q1420" s="73">
        <v>2</v>
      </c>
      <c r="R1420" s="73">
        <v>7566666.6699999999</v>
      </c>
      <c r="S1420" s="73">
        <f t="shared" si="87"/>
        <v>0</v>
      </c>
      <c r="T1420" s="73">
        <f t="shared" si="87"/>
        <v>0</v>
      </c>
      <c r="U1420" s="167" t="s">
        <v>7467</v>
      </c>
      <c r="W1420" s="21"/>
      <c r="X1420" s="21"/>
    </row>
    <row r="1421" spans="1:26" x14ac:dyDescent="0.25">
      <c r="A1421" s="175" t="s">
        <v>5189</v>
      </c>
      <c r="B1421" s="205" t="s">
        <v>8773</v>
      </c>
      <c r="C1421" s="168" t="s">
        <v>8774</v>
      </c>
      <c r="D1421" s="206">
        <v>1</v>
      </c>
      <c r="E1421" s="178">
        <v>3744076.44</v>
      </c>
      <c r="F1421" s="216">
        <f t="shared" si="88"/>
        <v>3744076.44</v>
      </c>
      <c r="G1421" s="224"/>
      <c r="H1421" s="218" t="s">
        <v>7462</v>
      </c>
      <c r="I1421" s="120" t="s">
        <v>7379</v>
      </c>
      <c r="J1421" s="120"/>
      <c r="K1421" s="73">
        <v>0</v>
      </c>
      <c r="L1421" s="73">
        <v>0</v>
      </c>
      <c r="M1421" s="180">
        <f t="shared" si="89"/>
        <v>0</v>
      </c>
      <c r="O1421" s="73">
        <v>1</v>
      </c>
      <c r="P1421" s="73">
        <v>3744076.44</v>
      </c>
      <c r="Q1421" s="73">
        <v>1</v>
      </c>
      <c r="R1421" s="73">
        <v>3744076.44</v>
      </c>
      <c r="S1421" s="73">
        <f t="shared" si="87"/>
        <v>0</v>
      </c>
      <c r="T1421" s="73">
        <f t="shared" si="87"/>
        <v>0</v>
      </c>
      <c r="U1421" s="167" t="s">
        <v>7467</v>
      </c>
      <c r="W1421" s="21"/>
      <c r="X1421" s="21"/>
    </row>
    <row r="1422" spans="1:26" x14ac:dyDescent="0.25">
      <c r="A1422" s="175" t="s">
        <v>5189</v>
      </c>
      <c r="B1422" s="205" t="s">
        <v>8775</v>
      </c>
      <c r="C1422" s="168" t="s">
        <v>8776</v>
      </c>
      <c r="D1422" s="206">
        <v>1</v>
      </c>
      <c r="E1422" s="178">
        <v>3720000</v>
      </c>
      <c r="F1422" s="216">
        <f t="shared" si="88"/>
        <v>3720000</v>
      </c>
      <c r="G1422" s="224"/>
      <c r="H1422" s="218" t="s">
        <v>7462</v>
      </c>
      <c r="I1422" s="174" t="s">
        <v>7470</v>
      </c>
      <c r="J1422" s="120" t="s">
        <v>7471</v>
      </c>
      <c r="K1422" s="73">
        <v>0</v>
      </c>
      <c r="L1422" s="73">
        <v>0</v>
      </c>
      <c r="M1422" s="180">
        <f t="shared" si="89"/>
        <v>0</v>
      </c>
      <c r="O1422" s="73">
        <v>1</v>
      </c>
      <c r="P1422" s="73">
        <v>3720000</v>
      </c>
      <c r="Q1422" s="73">
        <v>1</v>
      </c>
      <c r="R1422" s="73">
        <v>3720000</v>
      </c>
      <c r="S1422" s="73">
        <f t="shared" si="87"/>
        <v>0</v>
      </c>
      <c r="T1422" s="73">
        <f t="shared" si="87"/>
        <v>0</v>
      </c>
      <c r="U1422" s="167" t="s">
        <v>7467</v>
      </c>
      <c r="W1422" s="21"/>
      <c r="X1422" s="21"/>
    </row>
    <row r="1423" spans="1:26" x14ac:dyDescent="0.25">
      <c r="A1423" s="175" t="s">
        <v>5189</v>
      </c>
      <c r="B1423" s="205" t="s">
        <v>2781</v>
      </c>
      <c r="C1423" s="168" t="s">
        <v>2782</v>
      </c>
      <c r="D1423" s="206">
        <v>2</v>
      </c>
      <c r="E1423" s="178">
        <v>7340400</v>
      </c>
      <c r="F1423" s="216">
        <f t="shared" si="88"/>
        <v>3670200</v>
      </c>
      <c r="G1423" s="224"/>
      <c r="H1423" s="218" t="s">
        <v>7462</v>
      </c>
      <c r="I1423" s="120" t="s">
        <v>7379</v>
      </c>
      <c r="J1423" s="120"/>
      <c r="K1423" s="73">
        <v>0</v>
      </c>
      <c r="L1423" s="73">
        <v>0</v>
      </c>
      <c r="M1423" s="180">
        <f t="shared" si="89"/>
        <v>0</v>
      </c>
      <c r="O1423" s="73">
        <v>2</v>
      </c>
      <c r="P1423" s="73">
        <v>7340400</v>
      </c>
      <c r="Q1423" s="73">
        <v>0</v>
      </c>
      <c r="R1423" s="73">
        <v>0</v>
      </c>
      <c r="S1423" s="73">
        <f t="shared" si="87"/>
        <v>2</v>
      </c>
      <c r="T1423" s="73">
        <f t="shared" si="87"/>
        <v>7340400</v>
      </c>
      <c r="U1423" s="167" t="s">
        <v>7958</v>
      </c>
      <c r="W1423" s="21"/>
      <c r="X1423" s="21"/>
      <c r="Z1423" s="21"/>
    </row>
    <row r="1424" spans="1:26" x14ac:dyDescent="0.25">
      <c r="A1424" s="175" t="s">
        <v>5189</v>
      </c>
      <c r="B1424" s="205" t="s">
        <v>8777</v>
      </c>
      <c r="C1424" s="168" t="s">
        <v>8778</v>
      </c>
      <c r="D1424" s="206">
        <v>4</v>
      </c>
      <c r="E1424" s="178">
        <v>14680000</v>
      </c>
      <c r="F1424" s="216">
        <f t="shared" si="88"/>
        <v>3670000</v>
      </c>
      <c r="G1424" s="224"/>
      <c r="H1424" s="218" t="s">
        <v>7462</v>
      </c>
      <c r="I1424" s="120" t="s">
        <v>7379</v>
      </c>
      <c r="J1424" s="120"/>
      <c r="K1424" s="73">
        <v>0</v>
      </c>
      <c r="L1424" s="73">
        <v>0</v>
      </c>
      <c r="M1424" s="180">
        <f t="shared" si="89"/>
        <v>0</v>
      </c>
      <c r="O1424" s="73">
        <v>4</v>
      </c>
      <c r="P1424" s="73">
        <v>14680000</v>
      </c>
      <c r="Q1424" s="73">
        <v>4</v>
      </c>
      <c r="R1424" s="73">
        <v>14680000</v>
      </c>
      <c r="S1424" s="73">
        <f t="shared" si="87"/>
        <v>0</v>
      </c>
      <c r="T1424" s="73">
        <f t="shared" si="87"/>
        <v>0</v>
      </c>
      <c r="U1424" s="167" t="s">
        <v>7467</v>
      </c>
      <c r="W1424" s="21"/>
      <c r="X1424" s="21"/>
    </row>
    <row r="1425" spans="1:26" x14ac:dyDescent="0.25">
      <c r="A1425" s="175" t="s">
        <v>5189</v>
      </c>
      <c r="B1425" s="205" t="s">
        <v>8779</v>
      </c>
      <c r="C1425" s="168" t="s">
        <v>8780</v>
      </c>
      <c r="D1425" s="206">
        <v>4</v>
      </c>
      <c r="E1425" s="178">
        <v>14680000</v>
      </c>
      <c r="F1425" s="216">
        <f t="shared" si="88"/>
        <v>3670000</v>
      </c>
      <c r="G1425" s="224"/>
      <c r="H1425" s="218" t="s">
        <v>7462</v>
      </c>
      <c r="I1425" s="120" t="s">
        <v>7379</v>
      </c>
      <c r="J1425" s="120"/>
      <c r="K1425" s="73">
        <v>0</v>
      </c>
      <c r="L1425" s="73">
        <v>0</v>
      </c>
      <c r="M1425" s="180">
        <f t="shared" si="89"/>
        <v>0</v>
      </c>
      <c r="O1425" s="73">
        <v>4</v>
      </c>
      <c r="P1425" s="73">
        <v>14680000</v>
      </c>
      <c r="Q1425" s="73">
        <v>4</v>
      </c>
      <c r="R1425" s="73">
        <v>14680000</v>
      </c>
      <c r="S1425" s="73">
        <f t="shared" si="87"/>
        <v>0</v>
      </c>
      <c r="T1425" s="73">
        <f t="shared" si="87"/>
        <v>0</v>
      </c>
      <c r="U1425" s="167" t="s">
        <v>7467</v>
      </c>
      <c r="W1425" s="21"/>
      <c r="X1425" s="21"/>
    </row>
    <row r="1426" spans="1:26" x14ac:dyDescent="0.25">
      <c r="A1426" s="175" t="s">
        <v>5189</v>
      </c>
      <c r="B1426" s="205" t="s">
        <v>8781</v>
      </c>
      <c r="C1426" s="168" t="s">
        <v>8782</v>
      </c>
      <c r="D1426" s="206">
        <v>50</v>
      </c>
      <c r="E1426" s="178">
        <v>182547900</v>
      </c>
      <c r="F1426" s="216">
        <f t="shared" si="88"/>
        <v>3650958</v>
      </c>
      <c r="G1426" s="224"/>
      <c r="H1426" s="218" t="s">
        <v>7462</v>
      </c>
      <c r="I1426" s="120" t="s">
        <v>7379</v>
      </c>
      <c r="J1426" s="120"/>
      <c r="K1426" s="73">
        <v>0</v>
      </c>
      <c r="L1426" s="73">
        <v>0</v>
      </c>
      <c r="M1426" s="180">
        <f t="shared" si="89"/>
        <v>0</v>
      </c>
      <c r="O1426" s="73">
        <v>50</v>
      </c>
      <c r="P1426" s="73">
        <v>182547900</v>
      </c>
      <c r="Q1426" s="73">
        <v>50</v>
      </c>
      <c r="R1426" s="73">
        <v>182547900</v>
      </c>
      <c r="S1426" s="73">
        <f t="shared" si="87"/>
        <v>0</v>
      </c>
      <c r="T1426" s="73">
        <f t="shared" si="87"/>
        <v>0</v>
      </c>
      <c r="U1426" s="167" t="s">
        <v>7467</v>
      </c>
      <c r="W1426" s="21"/>
      <c r="X1426" s="21"/>
    </row>
    <row r="1427" spans="1:26" x14ac:dyDescent="0.25">
      <c r="A1427" s="175" t="s">
        <v>5189</v>
      </c>
      <c r="B1427" s="205" t="s">
        <v>8783</v>
      </c>
      <c r="C1427" s="168" t="s">
        <v>8784</v>
      </c>
      <c r="D1427" s="206">
        <v>2</v>
      </c>
      <c r="E1427" s="178">
        <v>7070500</v>
      </c>
      <c r="F1427" s="216">
        <f t="shared" si="88"/>
        <v>3535250</v>
      </c>
      <c r="G1427" s="224"/>
      <c r="H1427" s="218" t="s">
        <v>7462</v>
      </c>
      <c r="I1427" s="120" t="s">
        <v>7807</v>
      </c>
      <c r="J1427" s="120"/>
      <c r="K1427" s="73"/>
      <c r="L1427" s="73"/>
      <c r="M1427" s="180">
        <f t="shared" si="89"/>
        <v>0</v>
      </c>
      <c r="O1427" s="73">
        <v>2</v>
      </c>
      <c r="P1427" s="73">
        <v>7070500</v>
      </c>
      <c r="Q1427" s="73">
        <v>2</v>
      </c>
      <c r="R1427" s="73">
        <v>7070500</v>
      </c>
      <c r="S1427" s="73">
        <f t="shared" si="87"/>
        <v>0</v>
      </c>
      <c r="T1427" s="73">
        <f t="shared" si="87"/>
        <v>0</v>
      </c>
      <c r="U1427" s="167" t="s">
        <v>7467</v>
      </c>
      <c r="W1427" s="21"/>
      <c r="X1427" s="21"/>
    </row>
    <row r="1428" spans="1:26" x14ac:dyDescent="0.25">
      <c r="A1428" s="175" t="s">
        <v>5189</v>
      </c>
      <c r="B1428" s="205" t="s">
        <v>8785</v>
      </c>
      <c r="C1428" s="168" t="s">
        <v>8786</v>
      </c>
      <c r="D1428" s="206">
        <v>1</v>
      </c>
      <c r="E1428" s="178">
        <v>3500000</v>
      </c>
      <c r="F1428" s="216">
        <f t="shared" si="88"/>
        <v>3500000</v>
      </c>
      <c r="G1428" s="224"/>
      <c r="H1428" s="218" t="s">
        <v>7462</v>
      </c>
      <c r="I1428" s="120" t="s">
        <v>7379</v>
      </c>
      <c r="J1428" s="120"/>
      <c r="K1428" s="73">
        <v>0</v>
      </c>
      <c r="L1428" s="73">
        <v>0</v>
      </c>
      <c r="M1428" s="180">
        <f t="shared" si="89"/>
        <v>0</v>
      </c>
      <c r="O1428" s="73">
        <v>1</v>
      </c>
      <c r="P1428" s="73">
        <v>3500000</v>
      </c>
      <c r="Q1428" s="73">
        <v>1</v>
      </c>
      <c r="R1428" s="73">
        <v>3500000</v>
      </c>
      <c r="S1428" s="73">
        <f t="shared" si="87"/>
        <v>0</v>
      </c>
      <c r="T1428" s="73">
        <f t="shared" si="87"/>
        <v>0</v>
      </c>
      <c r="U1428" s="167" t="s">
        <v>7467</v>
      </c>
      <c r="W1428" s="21"/>
      <c r="X1428" s="21"/>
    </row>
    <row r="1429" spans="1:26" x14ac:dyDescent="0.25">
      <c r="A1429" s="175" t="s">
        <v>5189</v>
      </c>
      <c r="B1429" s="205" t="s">
        <v>3373</v>
      </c>
      <c r="C1429" s="168" t="s">
        <v>3374</v>
      </c>
      <c r="D1429" s="206">
        <v>1</v>
      </c>
      <c r="E1429" s="178">
        <v>3324000</v>
      </c>
      <c r="F1429" s="216">
        <f t="shared" si="88"/>
        <v>3324000</v>
      </c>
      <c r="G1429" s="224"/>
      <c r="H1429" s="218" t="s">
        <v>7462</v>
      </c>
      <c r="I1429" s="120" t="s">
        <v>7379</v>
      </c>
      <c r="J1429" s="120"/>
      <c r="K1429" s="73">
        <v>0</v>
      </c>
      <c r="L1429" s="73">
        <v>0</v>
      </c>
      <c r="M1429" s="180">
        <f t="shared" si="89"/>
        <v>0</v>
      </c>
      <c r="O1429" s="73">
        <v>1</v>
      </c>
      <c r="P1429" s="73">
        <v>3324000</v>
      </c>
      <c r="Q1429" s="73">
        <v>0</v>
      </c>
      <c r="R1429" s="73">
        <v>0</v>
      </c>
      <c r="S1429" s="73">
        <f t="shared" si="87"/>
        <v>1</v>
      </c>
      <c r="T1429" s="73">
        <f t="shared" si="87"/>
        <v>3324000</v>
      </c>
      <c r="U1429" s="167" t="s">
        <v>7958</v>
      </c>
      <c r="W1429" s="21"/>
      <c r="X1429" s="21"/>
      <c r="Z1429" s="21"/>
    </row>
    <row r="1430" spans="1:26" x14ac:dyDescent="0.25">
      <c r="A1430" s="175" t="s">
        <v>5189</v>
      </c>
      <c r="B1430" s="205" t="s">
        <v>8787</v>
      </c>
      <c r="C1430" s="168" t="s">
        <v>8788</v>
      </c>
      <c r="D1430" s="206">
        <v>1</v>
      </c>
      <c r="E1430" s="178">
        <v>3321200</v>
      </c>
      <c r="F1430" s="216">
        <f t="shared" si="88"/>
        <v>3321200</v>
      </c>
      <c r="G1430" s="224"/>
      <c r="H1430" s="218" t="s">
        <v>7462</v>
      </c>
      <c r="I1430" s="120" t="s">
        <v>7807</v>
      </c>
      <c r="J1430" s="120"/>
      <c r="K1430" s="73"/>
      <c r="L1430" s="73"/>
      <c r="M1430" s="180">
        <f t="shared" si="89"/>
        <v>0</v>
      </c>
      <c r="O1430" s="73">
        <v>1</v>
      </c>
      <c r="P1430" s="73">
        <v>3321200</v>
      </c>
      <c r="Q1430" s="73">
        <v>1</v>
      </c>
      <c r="R1430" s="73">
        <v>3321200</v>
      </c>
      <c r="S1430" s="73">
        <f t="shared" si="87"/>
        <v>0</v>
      </c>
      <c r="T1430" s="73">
        <f t="shared" si="87"/>
        <v>0</v>
      </c>
      <c r="U1430" s="167" t="s">
        <v>7467</v>
      </c>
      <c r="W1430" s="21"/>
      <c r="X1430" s="21"/>
    </row>
    <row r="1431" spans="1:26" x14ac:dyDescent="0.25">
      <c r="A1431" s="175" t="s">
        <v>5189</v>
      </c>
      <c r="B1431" s="205" t="s">
        <v>8789</v>
      </c>
      <c r="C1431" s="168" t="s">
        <v>8790</v>
      </c>
      <c r="D1431" s="206">
        <v>5</v>
      </c>
      <c r="E1431" s="178">
        <v>16300000</v>
      </c>
      <c r="F1431" s="216">
        <f t="shared" si="88"/>
        <v>3260000</v>
      </c>
      <c r="G1431" s="224"/>
      <c r="H1431" s="218" t="s">
        <v>7462</v>
      </c>
      <c r="I1431" s="120" t="s">
        <v>7379</v>
      </c>
      <c r="J1431" s="120"/>
      <c r="K1431" s="73">
        <v>0</v>
      </c>
      <c r="L1431" s="73">
        <v>0</v>
      </c>
      <c r="M1431" s="180">
        <f t="shared" si="89"/>
        <v>0</v>
      </c>
      <c r="O1431" s="73">
        <v>5</v>
      </c>
      <c r="P1431" s="73">
        <v>16300000</v>
      </c>
      <c r="Q1431" s="73">
        <v>5</v>
      </c>
      <c r="R1431" s="73">
        <v>16300000</v>
      </c>
      <c r="S1431" s="73">
        <f t="shared" si="87"/>
        <v>0</v>
      </c>
      <c r="T1431" s="73">
        <f t="shared" si="87"/>
        <v>0</v>
      </c>
      <c r="U1431" s="167" t="s">
        <v>7467</v>
      </c>
      <c r="W1431" s="21"/>
      <c r="X1431" s="21"/>
    </row>
    <row r="1432" spans="1:26" x14ac:dyDescent="0.25">
      <c r="A1432" s="175" t="s">
        <v>5189</v>
      </c>
      <c r="B1432" s="205" t="s">
        <v>8791</v>
      </c>
      <c r="C1432" s="168" t="s">
        <v>8792</v>
      </c>
      <c r="D1432" s="206">
        <v>2</v>
      </c>
      <c r="E1432" s="178">
        <v>6510000</v>
      </c>
      <c r="F1432" s="216">
        <f t="shared" si="88"/>
        <v>3255000</v>
      </c>
      <c r="G1432" s="224"/>
      <c r="H1432" s="218" t="s">
        <v>7462</v>
      </c>
      <c r="I1432" s="174" t="s">
        <v>7470</v>
      </c>
      <c r="J1432" s="120" t="s">
        <v>7471</v>
      </c>
      <c r="K1432" s="73">
        <v>0</v>
      </c>
      <c r="L1432" s="73">
        <v>0</v>
      </c>
      <c r="M1432" s="180">
        <f t="shared" si="89"/>
        <v>0</v>
      </c>
      <c r="O1432" s="73">
        <v>2</v>
      </c>
      <c r="P1432" s="73">
        <v>6510000</v>
      </c>
      <c r="Q1432" s="73">
        <v>2</v>
      </c>
      <c r="R1432" s="73">
        <v>6510000</v>
      </c>
      <c r="S1432" s="73">
        <f t="shared" si="87"/>
        <v>0</v>
      </c>
      <c r="T1432" s="73">
        <f t="shared" si="87"/>
        <v>0</v>
      </c>
      <c r="U1432" s="167" t="s">
        <v>7467</v>
      </c>
      <c r="W1432" s="21"/>
      <c r="X1432" s="21"/>
    </row>
    <row r="1433" spans="1:26" x14ac:dyDescent="0.25">
      <c r="A1433" s="175" t="s">
        <v>5189</v>
      </c>
      <c r="B1433" s="205" t="s">
        <v>8793</v>
      </c>
      <c r="C1433" s="168" t="s">
        <v>8794</v>
      </c>
      <c r="D1433" s="206">
        <v>2</v>
      </c>
      <c r="E1433" s="178">
        <v>6510000</v>
      </c>
      <c r="F1433" s="216">
        <f t="shared" si="88"/>
        <v>3255000</v>
      </c>
      <c r="G1433" s="224"/>
      <c r="H1433" s="218" t="s">
        <v>7462</v>
      </c>
      <c r="I1433" s="174" t="s">
        <v>7470</v>
      </c>
      <c r="J1433" s="120" t="s">
        <v>7471</v>
      </c>
      <c r="K1433" s="73">
        <v>0</v>
      </c>
      <c r="L1433" s="73">
        <v>0</v>
      </c>
      <c r="M1433" s="180">
        <f t="shared" si="89"/>
        <v>0</v>
      </c>
      <c r="O1433" s="73">
        <v>2</v>
      </c>
      <c r="P1433" s="73">
        <v>6510000</v>
      </c>
      <c r="Q1433" s="73">
        <v>2</v>
      </c>
      <c r="R1433" s="73">
        <v>6510000</v>
      </c>
      <c r="S1433" s="73">
        <f t="shared" si="87"/>
        <v>0</v>
      </c>
      <c r="T1433" s="73">
        <f t="shared" si="87"/>
        <v>0</v>
      </c>
      <c r="U1433" s="167" t="s">
        <v>7467</v>
      </c>
      <c r="W1433" s="21"/>
      <c r="X1433" s="21"/>
    </row>
    <row r="1434" spans="1:26" x14ac:dyDescent="0.25">
      <c r="A1434" s="175" t="s">
        <v>5189</v>
      </c>
      <c r="B1434" s="205" t="s">
        <v>8795</v>
      </c>
      <c r="C1434" s="168" t="s">
        <v>8796</v>
      </c>
      <c r="D1434" s="206">
        <v>1</v>
      </c>
      <c r="E1434" s="178">
        <v>3255000</v>
      </c>
      <c r="F1434" s="216">
        <f t="shared" si="88"/>
        <v>3255000</v>
      </c>
      <c r="G1434" s="224"/>
      <c r="H1434" s="218" t="s">
        <v>7462</v>
      </c>
      <c r="I1434" s="174" t="s">
        <v>7470</v>
      </c>
      <c r="J1434" s="120" t="s">
        <v>7471</v>
      </c>
      <c r="K1434" s="73">
        <v>0</v>
      </c>
      <c r="L1434" s="73">
        <v>0</v>
      </c>
      <c r="M1434" s="180">
        <f t="shared" si="89"/>
        <v>0</v>
      </c>
      <c r="O1434" s="73">
        <v>1</v>
      </c>
      <c r="P1434" s="73">
        <v>3255000</v>
      </c>
      <c r="Q1434" s="73">
        <v>1</v>
      </c>
      <c r="R1434" s="73">
        <v>3255000</v>
      </c>
      <c r="S1434" s="73">
        <f t="shared" si="87"/>
        <v>0</v>
      </c>
      <c r="T1434" s="73">
        <f t="shared" si="87"/>
        <v>0</v>
      </c>
      <c r="U1434" s="167" t="s">
        <v>7467</v>
      </c>
      <c r="W1434" s="21"/>
      <c r="X1434" s="21"/>
    </row>
    <row r="1435" spans="1:26" x14ac:dyDescent="0.25">
      <c r="A1435" s="175" t="s">
        <v>5189</v>
      </c>
      <c r="B1435" s="205" t="s">
        <v>8797</v>
      </c>
      <c r="C1435" s="168" t="s">
        <v>8798</v>
      </c>
      <c r="D1435" s="206">
        <v>4</v>
      </c>
      <c r="E1435" s="178">
        <v>13000000</v>
      </c>
      <c r="F1435" s="216">
        <f t="shared" si="88"/>
        <v>3250000</v>
      </c>
      <c r="G1435" s="224"/>
      <c r="H1435" s="218" t="s">
        <v>7462</v>
      </c>
      <c r="I1435" s="120" t="s">
        <v>7379</v>
      </c>
      <c r="J1435" s="120"/>
      <c r="K1435" s="73">
        <v>0</v>
      </c>
      <c r="L1435" s="73">
        <v>0</v>
      </c>
      <c r="M1435" s="180">
        <f t="shared" si="89"/>
        <v>0</v>
      </c>
      <c r="O1435" s="73">
        <v>4</v>
      </c>
      <c r="P1435" s="73">
        <v>13000000</v>
      </c>
      <c r="Q1435" s="73">
        <v>4</v>
      </c>
      <c r="R1435" s="73">
        <v>13000000</v>
      </c>
      <c r="S1435" s="73">
        <f t="shared" si="87"/>
        <v>0</v>
      </c>
      <c r="T1435" s="73">
        <f t="shared" si="87"/>
        <v>0</v>
      </c>
      <c r="U1435" s="167" t="s">
        <v>7467</v>
      </c>
      <c r="W1435" s="21"/>
      <c r="X1435" s="21"/>
    </row>
    <row r="1436" spans="1:26" x14ac:dyDescent="0.25">
      <c r="A1436" s="175" t="s">
        <v>5189</v>
      </c>
      <c r="B1436" s="205" t="s">
        <v>8799</v>
      </c>
      <c r="C1436" s="168" t="s">
        <v>8800</v>
      </c>
      <c r="D1436" s="206">
        <v>1</v>
      </c>
      <c r="E1436" s="178">
        <v>3200000</v>
      </c>
      <c r="F1436" s="216">
        <f t="shared" si="88"/>
        <v>3200000</v>
      </c>
      <c r="G1436" s="224"/>
      <c r="H1436" s="218" t="s">
        <v>7462</v>
      </c>
      <c r="I1436" s="120" t="s">
        <v>7379</v>
      </c>
      <c r="J1436" s="120"/>
      <c r="K1436" s="73">
        <v>0</v>
      </c>
      <c r="L1436" s="73">
        <v>0</v>
      </c>
      <c r="M1436" s="180">
        <f t="shared" si="89"/>
        <v>0</v>
      </c>
      <c r="O1436" s="73">
        <v>1</v>
      </c>
      <c r="P1436" s="73">
        <v>3200000</v>
      </c>
      <c r="Q1436" s="73">
        <v>1</v>
      </c>
      <c r="R1436" s="73">
        <v>3200000</v>
      </c>
      <c r="S1436" s="73">
        <f t="shared" si="87"/>
        <v>0</v>
      </c>
      <c r="T1436" s="73">
        <f t="shared" si="87"/>
        <v>0</v>
      </c>
      <c r="U1436" s="167" t="s">
        <v>7467</v>
      </c>
      <c r="W1436" s="21"/>
      <c r="X1436" s="21"/>
    </row>
    <row r="1437" spans="1:26" x14ac:dyDescent="0.25">
      <c r="A1437" s="175" t="s">
        <v>5189</v>
      </c>
      <c r="B1437" s="205" t="s">
        <v>2961</v>
      </c>
      <c r="C1437" s="168" t="s">
        <v>2962</v>
      </c>
      <c r="D1437" s="206">
        <v>3</v>
      </c>
      <c r="E1437" s="178">
        <v>9587071.7200004999</v>
      </c>
      <c r="F1437" s="216">
        <f t="shared" si="88"/>
        <v>3195690.5733335</v>
      </c>
      <c r="G1437" s="224"/>
      <c r="H1437" s="218" t="s">
        <v>7462</v>
      </c>
      <c r="I1437" s="120" t="s">
        <v>7379</v>
      </c>
      <c r="J1437" s="120"/>
      <c r="K1437" s="73">
        <v>0</v>
      </c>
      <c r="L1437" s="73">
        <v>0</v>
      </c>
      <c r="M1437" s="180">
        <f t="shared" si="89"/>
        <v>0</v>
      </c>
      <c r="O1437" s="73">
        <v>6</v>
      </c>
      <c r="P1437" s="73">
        <v>19174143.440001</v>
      </c>
      <c r="Q1437" s="73">
        <v>6</v>
      </c>
      <c r="R1437" s="73">
        <v>19174143.440001</v>
      </c>
      <c r="S1437" s="73">
        <f t="shared" si="87"/>
        <v>0</v>
      </c>
      <c r="T1437" s="73">
        <f t="shared" si="87"/>
        <v>0</v>
      </c>
      <c r="U1437" s="167" t="s">
        <v>7467</v>
      </c>
      <c r="W1437" s="21"/>
      <c r="X1437" s="21"/>
      <c r="Z1437" s="21"/>
    </row>
    <row r="1438" spans="1:26" x14ac:dyDescent="0.25">
      <c r="A1438" s="175" t="s">
        <v>5189</v>
      </c>
      <c r="B1438" s="205" t="s">
        <v>8801</v>
      </c>
      <c r="C1438" s="168" t="s">
        <v>8802</v>
      </c>
      <c r="D1438" s="206">
        <v>4</v>
      </c>
      <c r="E1438" s="178">
        <v>12645571.640000001</v>
      </c>
      <c r="F1438" s="216">
        <f t="shared" si="88"/>
        <v>3161392.91</v>
      </c>
      <c r="G1438" s="224"/>
      <c r="H1438" s="218" t="s">
        <v>7462</v>
      </c>
      <c r="I1438" s="120" t="s">
        <v>7379</v>
      </c>
      <c r="J1438" s="120"/>
      <c r="K1438" s="73">
        <v>0</v>
      </c>
      <c r="L1438" s="73">
        <v>0</v>
      </c>
      <c r="M1438" s="180">
        <f t="shared" si="89"/>
        <v>0</v>
      </c>
      <c r="O1438" s="73">
        <v>4</v>
      </c>
      <c r="P1438" s="73">
        <v>12645571.640000001</v>
      </c>
      <c r="Q1438" s="73">
        <v>4</v>
      </c>
      <c r="R1438" s="73">
        <v>12645571.640000001</v>
      </c>
      <c r="S1438" s="73">
        <f t="shared" si="87"/>
        <v>0</v>
      </c>
      <c r="T1438" s="73">
        <f t="shared" si="87"/>
        <v>0</v>
      </c>
      <c r="U1438" s="167" t="s">
        <v>7467</v>
      </c>
      <c r="W1438" s="21"/>
      <c r="X1438" s="21"/>
    </row>
    <row r="1439" spans="1:26" x14ac:dyDescent="0.25">
      <c r="A1439" s="175" t="s">
        <v>5189</v>
      </c>
      <c r="B1439" s="205" t="s">
        <v>8803</v>
      </c>
      <c r="C1439" s="168" t="s">
        <v>8804</v>
      </c>
      <c r="D1439" s="206">
        <v>1</v>
      </c>
      <c r="E1439" s="178">
        <v>3135000</v>
      </c>
      <c r="F1439" s="216">
        <f t="shared" si="88"/>
        <v>3135000</v>
      </c>
      <c r="G1439" s="224"/>
      <c r="H1439" s="218" t="s">
        <v>7462</v>
      </c>
      <c r="I1439" s="120" t="s">
        <v>7379</v>
      </c>
      <c r="J1439" s="120"/>
      <c r="K1439" s="73">
        <v>0</v>
      </c>
      <c r="L1439" s="73">
        <v>0</v>
      </c>
      <c r="M1439" s="180">
        <f t="shared" si="89"/>
        <v>0</v>
      </c>
      <c r="O1439" s="73">
        <v>1</v>
      </c>
      <c r="P1439" s="73">
        <v>3135000</v>
      </c>
      <c r="Q1439" s="73">
        <v>1</v>
      </c>
      <c r="R1439" s="73">
        <v>3135000</v>
      </c>
      <c r="S1439" s="73">
        <f t="shared" si="87"/>
        <v>0</v>
      </c>
      <c r="T1439" s="73">
        <f t="shared" si="87"/>
        <v>0</v>
      </c>
      <c r="U1439" s="167" t="s">
        <v>7467</v>
      </c>
      <c r="W1439" s="21"/>
      <c r="X1439" s="21"/>
    </row>
    <row r="1440" spans="1:26" x14ac:dyDescent="0.25">
      <c r="A1440" s="175" t="s">
        <v>5189</v>
      </c>
      <c r="B1440" s="205" t="s">
        <v>8805</v>
      </c>
      <c r="C1440" s="168" t="s">
        <v>8806</v>
      </c>
      <c r="D1440" s="206">
        <v>1</v>
      </c>
      <c r="E1440" s="178">
        <v>3111500</v>
      </c>
      <c r="F1440" s="216">
        <f t="shared" si="88"/>
        <v>3111500</v>
      </c>
      <c r="G1440" s="224"/>
      <c r="H1440" s="218" t="s">
        <v>7462</v>
      </c>
      <c r="I1440" s="120" t="s">
        <v>7379</v>
      </c>
      <c r="J1440" s="120"/>
      <c r="K1440" s="73">
        <v>0</v>
      </c>
      <c r="L1440" s="73">
        <v>0</v>
      </c>
      <c r="M1440" s="180">
        <f t="shared" si="89"/>
        <v>0</v>
      </c>
      <c r="O1440" s="73">
        <v>1</v>
      </c>
      <c r="P1440" s="73">
        <v>3111500</v>
      </c>
      <c r="Q1440" s="73">
        <v>1</v>
      </c>
      <c r="R1440" s="73">
        <v>3111500</v>
      </c>
      <c r="S1440" s="73">
        <f t="shared" ref="S1440:T1503" si="90">O1440-K1440-Q1440</f>
        <v>0</v>
      </c>
      <c r="T1440" s="73">
        <f t="shared" si="90"/>
        <v>0</v>
      </c>
      <c r="U1440" s="167" t="s">
        <v>7467</v>
      </c>
      <c r="W1440" s="21"/>
      <c r="X1440" s="21"/>
    </row>
    <row r="1441" spans="1:26" x14ac:dyDescent="0.25">
      <c r="A1441" s="175" t="s">
        <v>5189</v>
      </c>
      <c r="B1441" s="205" t="s">
        <v>8807</v>
      </c>
      <c r="C1441" s="168" t="s">
        <v>8808</v>
      </c>
      <c r="D1441" s="206">
        <v>4</v>
      </c>
      <c r="E1441" s="178">
        <v>12400000</v>
      </c>
      <c r="F1441" s="216">
        <f t="shared" si="88"/>
        <v>3100000</v>
      </c>
      <c r="G1441" s="224"/>
      <c r="H1441" s="218" t="s">
        <v>7462</v>
      </c>
      <c r="I1441" s="120" t="s">
        <v>7379</v>
      </c>
      <c r="J1441" s="120"/>
      <c r="K1441" s="73">
        <v>0</v>
      </c>
      <c r="L1441" s="73">
        <v>0</v>
      </c>
      <c r="M1441" s="180">
        <f t="shared" si="89"/>
        <v>0</v>
      </c>
      <c r="O1441" s="73">
        <v>4</v>
      </c>
      <c r="P1441" s="73">
        <v>12400000</v>
      </c>
      <c r="Q1441" s="73">
        <v>4</v>
      </c>
      <c r="R1441" s="73">
        <v>12400000</v>
      </c>
      <c r="S1441" s="73">
        <f t="shared" si="90"/>
        <v>0</v>
      </c>
      <c r="T1441" s="73">
        <f t="shared" si="90"/>
        <v>0</v>
      </c>
      <c r="U1441" s="167" t="s">
        <v>7467</v>
      </c>
      <c r="W1441" s="21"/>
      <c r="X1441" s="21"/>
    </row>
    <row r="1442" spans="1:26" x14ac:dyDescent="0.25">
      <c r="A1442" s="175" t="s">
        <v>5189</v>
      </c>
      <c r="B1442" s="205" t="s">
        <v>8809</v>
      </c>
      <c r="C1442" s="168" t="s">
        <v>8810</v>
      </c>
      <c r="D1442" s="206">
        <v>1</v>
      </c>
      <c r="E1442" s="178">
        <v>3060000</v>
      </c>
      <c r="F1442" s="216">
        <f t="shared" si="88"/>
        <v>3060000</v>
      </c>
      <c r="G1442" s="224"/>
      <c r="H1442" s="218" t="s">
        <v>7462</v>
      </c>
      <c r="I1442" s="120" t="s">
        <v>7379</v>
      </c>
      <c r="J1442" s="120"/>
      <c r="K1442" s="73">
        <v>0</v>
      </c>
      <c r="L1442" s="73">
        <v>0</v>
      </c>
      <c r="M1442" s="180">
        <f t="shared" si="89"/>
        <v>0</v>
      </c>
      <c r="O1442" s="73">
        <v>1</v>
      </c>
      <c r="P1442" s="73">
        <v>3060000</v>
      </c>
      <c r="Q1442" s="73">
        <v>1</v>
      </c>
      <c r="R1442" s="73">
        <v>3060000</v>
      </c>
      <c r="S1442" s="73">
        <f t="shared" si="90"/>
        <v>0</v>
      </c>
      <c r="T1442" s="73">
        <f t="shared" si="90"/>
        <v>0</v>
      </c>
      <c r="U1442" s="167" t="s">
        <v>7467</v>
      </c>
      <c r="W1442" s="21"/>
      <c r="X1442" s="21"/>
    </row>
    <row r="1443" spans="1:26" x14ac:dyDescent="0.25">
      <c r="A1443" s="175" t="s">
        <v>5189</v>
      </c>
      <c r="B1443" s="205" t="s">
        <v>3219</v>
      </c>
      <c r="C1443" s="168" t="s">
        <v>3220</v>
      </c>
      <c r="D1443" s="206">
        <v>3</v>
      </c>
      <c r="E1443" s="178">
        <v>9180000</v>
      </c>
      <c r="F1443" s="216">
        <f t="shared" si="88"/>
        <v>3060000</v>
      </c>
      <c r="G1443" s="224"/>
      <c r="H1443" s="218" t="s">
        <v>7462</v>
      </c>
      <c r="I1443" s="120" t="s">
        <v>7379</v>
      </c>
      <c r="J1443" s="120"/>
      <c r="K1443" s="73">
        <v>0</v>
      </c>
      <c r="L1443" s="73">
        <v>0</v>
      </c>
      <c r="M1443" s="180">
        <f t="shared" si="89"/>
        <v>0</v>
      </c>
      <c r="O1443" s="73">
        <v>3</v>
      </c>
      <c r="P1443" s="73">
        <v>9180000</v>
      </c>
      <c r="Q1443" s="73">
        <v>0</v>
      </c>
      <c r="R1443" s="73">
        <v>0</v>
      </c>
      <c r="S1443" s="73">
        <f t="shared" si="90"/>
        <v>3</v>
      </c>
      <c r="T1443" s="73">
        <f t="shared" si="90"/>
        <v>9180000</v>
      </c>
      <c r="U1443" s="167" t="s">
        <v>7958</v>
      </c>
      <c r="W1443" s="21"/>
      <c r="X1443" s="21"/>
      <c r="Z1443" s="21"/>
    </row>
    <row r="1444" spans="1:26" x14ac:dyDescent="0.25">
      <c r="A1444" s="175" t="s">
        <v>5189</v>
      </c>
      <c r="B1444" s="205" t="s">
        <v>8811</v>
      </c>
      <c r="C1444" s="168" t="s">
        <v>8812</v>
      </c>
      <c r="D1444" s="206">
        <v>12</v>
      </c>
      <c r="E1444" s="178">
        <v>36668900.000004001</v>
      </c>
      <c r="F1444" s="216">
        <f t="shared" si="88"/>
        <v>3055741.6666669999</v>
      </c>
      <c r="G1444" s="224"/>
      <c r="H1444" s="218" t="s">
        <v>7462</v>
      </c>
      <c r="I1444" s="120" t="s">
        <v>7379</v>
      </c>
      <c r="J1444" s="120"/>
      <c r="K1444" s="73">
        <v>0</v>
      </c>
      <c r="L1444" s="73">
        <v>0</v>
      </c>
      <c r="M1444" s="180">
        <f t="shared" si="89"/>
        <v>0</v>
      </c>
      <c r="O1444" s="73">
        <v>12</v>
      </c>
      <c r="P1444" s="73">
        <v>36668900.000004001</v>
      </c>
      <c r="Q1444" s="73">
        <v>12</v>
      </c>
      <c r="R1444" s="73">
        <v>36668900.000004001</v>
      </c>
      <c r="S1444" s="73">
        <f t="shared" si="90"/>
        <v>0</v>
      </c>
      <c r="T1444" s="73">
        <f t="shared" si="90"/>
        <v>0</v>
      </c>
      <c r="U1444" s="167" t="s">
        <v>7467</v>
      </c>
      <c r="W1444" s="21"/>
      <c r="X1444" s="21"/>
    </row>
    <row r="1445" spans="1:26" x14ac:dyDescent="0.25">
      <c r="A1445" s="175" t="s">
        <v>5189</v>
      </c>
      <c r="B1445" s="205" t="s">
        <v>4287</v>
      </c>
      <c r="C1445" s="168" t="s">
        <v>8813</v>
      </c>
      <c r="D1445" s="206">
        <v>2</v>
      </c>
      <c r="E1445" s="178">
        <v>5921592</v>
      </c>
      <c r="F1445" s="216">
        <f t="shared" si="88"/>
        <v>2960796</v>
      </c>
      <c r="G1445" s="224"/>
      <c r="H1445" s="218" t="s">
        <v>7462</v>
      </c>
      <c r="I1445" s="120" t="s">
        <v>7379</v>
      </c>
      <c r="J1445" s="120"/>
      <c r="K1445" s="73">
        <v>0</v>
      </c>
      <c r="L1445" s="73">
        <v>0</v>
      </c>
      <c r="M1445" s="180">
        <f t="shared" si="89"/>
        <v>0</v>
      </c>
      <c r="O1445" s="73">
        <v>5</v>
      </c>
      <c r="P1445" s="73">
        <v>14803980</v>
      </c>
      <c r="Q1445" s="73">
        <v>5</v>
      </c>
      <c r="R1445" s="73">
        <v>14803980</v>
      </c>
      <c r="S1445" s="73">
        <f t="shared" si="90"/>
        <v>0</v>
      </c>
      <c r="T1445" s="73">
        <f t="shared" si="90"/>
        <v>0</v>
      </c>
      <c r="U1445" s="167" t="s">
        <v>7467</v>
      </c>
      <c r="W1445" s="21"/>
      <c r="X1445" s="21"/>
      <c r="Z1445" s="21"/>
    </row>
    <row r="1446" spans="1:26" x14ac:dyDescent="0.25">
      <c r="A1446" s="175" t="s">
        <v>5189</v>
      </c>
      <c r="B1446" s="205" t="s">
        <v>8814</v>
      </c>
      <c r="C1446" s="168" t="s">
        <v>8815</v>
      </c>
      <c r="D1446" s="206">
        <v>8</v>
      </c>
      <c r="E1446" s="178">
        <v>23600000</v>
      </c>
      <c r="F1446" s="216">
        <f t="shared" si="88"/>
        <v>2950000</v>
      </c>
      <c r="G1446" s="224"/>
      <c r="H1446" s="218" t="s">
        <v>7462</v>
      </c>
      <c r="I1446" s="120" t="s">
        <v>7379</v>
      </c>
      <c r="J1446" s="120"/>
      <c r="K1446" s="73">
        <v>0</v>
      </c>
      <c r="L1446" s="73">
        <v>0</v>
      </c>
      <c r="M1446" s="180">
        <f t="shared" si="89"/>
        <v>0</v>
      </c>
      <c r="O1446" s="73">
        <v>8</v>
      </c>
      <c r="P1446" s="73">
        <v>23600000</v>
      </c>
      <c r="Q1446" s="73">
        <v>8</v>
      </c>
      <c r="R1446" s="73">
        <v>23600000</v>
      </c>
      <c r="S1446" s="73">
        <f t="shared" si="90"/>
        <v>0</v>
      </c>
      <c r="T1446" s="73">
        <f t="shared" si="90"/>
        <v>0</v>
      </c>
      <c r="U1446" s="167" t="s">
        <v>7467</v>
      </c>
      <c r="W1446" s="21"/>
      <c r="X1446" s="21"/>
    </row>
    <row r="1447" spans="1:26" x14ac:dyDescent="0.25">
      <c r="A1447" s="175" t="s">
        <v>5189</v>
      </c>
      <c r="B1447" s="205" t="s">
        <v>8816</v>
      </c>
      <c r="C1447" s="168" t="s">
        <v>8817</v>
      </c>
      <c r="D1447" s="206">
        <v>1</v>
      </c>
      <c r="E1447" s="178">
        <v>2944000</v>
      </c>
      <c r="F1447" s="216">
        <f t="shared" si="88"/>
        <v>2944000</v>
      </c>
      <c r="G1447" s="224"/>
      <c r="H1447" s="218" t="s">
        <v>7462</v>
      </c>
      <c r="I1447" s="120" t="s">
        <v>7379</v>
      </c>
      <c r="J1447" s="120"/>
      <c r="K1447" s="73">
        <v>0</v>
      </c>
      <c r="L1447" s="73">
        <v>0</v>
      </c>
      <c r="M1447" s="180">
        <f t="shared" si="89"/>
        <v>0</v>
      </c>
      <c r="O1447" s="73">
        <v>1</v>
      </c>
      <c r="P1447" s="73">
        <v>2944000</v>
      </c>
      <c r="Q1447" s="73">
        <v>1</v>
      </c>
      <c r="R1447" s="73">
        <v>2944000</v>
      </c>
      <c r="S1447" s="73">
        <f t="shared" si="90"/>
        <v>0</v>
      </c>
      <c r="T1447" s="73">
        <f t="shared" si="90"/>
        <v>0</v>
      </c>
      <c r="U1447" s="167" t="s">
        <v>7467</v>
      </c>
      <c r="W1447" s="21"/>
      <c r="X1447" s="21"/>
    </row>
    <row r="1448" spans="1:26" x14ac:dyDescent="0.25">
      <c r="A1448" s="175" t="s">
        <v>5189</v>
      </c>
      <c r="B1448" s="205" t="s">
        <v>8818</v>
      </c>
      <c r="C1448" s="168" t="s">
        <v>8819</v>
      </c>
      <c r="D1448" s="206">
        <v>3</v>
      </c>
      <c r="E1448" s="178">
        <v>8754375</v>
      </c>
      <c r="F1448" s="216">
        <f t="shared" si="88"/>
        <v>2918125</v>
      </c>
      <c r="G1448" s="224"/>
      <c r="H1448" s="218" t="s">
        <v>7462</v>
      </c>
      <c r="I1448" s="120" t="s">
        <v>7379</v>
      </c>
      <c r="J1448" s="120"/>
      <c r="K1448" s="73">
        <v>0</v>
      </c>
      <c r="L1448" s="73">
        <v>0</v>
      </c>
      <c r="M1448" s="180">
        <f t="shared" si="89"/>
        <v>0</v>
      </c>
      <c r="O1448" s="73">
        <v>3</v>
      </c>
      <c r="P1448" s="73">
        <v>8754375</v>
      </c>
      <c r="Q1448" s="73">
        <v>3</v>
      </c>
      <c r="R1448" s="73">
        <v>8754375</v>
      </c>
      <c r="S1448" s="73">
        <f t="shared" si="90"/>
        <v>0</v>
      </c>
      <c r="T1448" s="73">
        <f t="shared" si="90"/>
        <v>0</v>
      </c>
      <c r="U1448" s="167" t="s">
        <v>7467</v>
      </c>
      <c r="W1448" s="21"/>
      <c r="X1448" s="21"/>
    </row>
    <row r="1449" spans="1:26" x14ac:dyDescent="0.25">
      <c r="A1449" s="175" t="s">
        <v>5189</v>
      </c>
      <c r="B1449" s="205" t="s">
        <v>8820</v>
      </c>
      <c r="C1449" s="168" t="s">
        <v>8821</v>
      </c>
      <c r="D1449" s="206">
        <v>2</v>
      </c>
      <c r="E1449" s="178">
        <v>5800000</v>
      </c>
      <c r="F1449" s="216">
        <f t="shared" si="88"/>
        <v>2900000</v>
      </c>
      <c r="G1449" s="224"/>
      <c r="H1449" s="218" t="s">
        <v>7462</v>
      </c>
      <c r="I1449" s="174" t="s">
        <v>7470</v>
      </c>
      <c r="J1449" s="120" t="s">
        <v>7471</v>
      </c>
      <c r="K1449" s="73">
        <v>0</v>
      </c>
      <c r="L1449" s="73">
        <v>0</v>
      </c>
      <c r="M1449" s="180">
        <f t="shared" si="89"/>
        <v>0</v>
      </c>
      <c r="O1449" s="73">
        <v>2</v>
      </c>
      <c r="P1449" s="73">
        <v>5800000</v>
      </c>
      <c r="Q1449" s="73">
        <v>2</v>
      </c>
      <c r="R1449" s="73">
        <v>5800000</v>
      </c>
      <c r="S1449" s="73">
        <f t="shared" si="90"/>
        <v>0</v>
      </c>
      <c r="T1449" s="73">
        <f t="shared" si="90"/>
        <v>0</v>
      </c>
      <c r="U1449" s="167" t="s">
        <v>7467</v>
      </c>
      <c r="W1449" s="21"/>
      <c r="X1449" s="21"/>
    </row>
    <row r="1450" spans="1:26" x14ac:dyDescent="0.25">
      <c r="A1450" s="175" t="s">
        <v>5189</v>
      </c>
      <c r="B1450" s="205" t="s">
        <v>8822</v>
      </c>
      <c r="C1450" s="168" t="s">
        <v>8823</v>
      </c>
      <c r="D1450" s="206">
        <v>3</v>
      </c>
      <c r="E1450" s="178">
        <v>8400000</v>
      </c>
      <c r="F1450" s="216">
        <f t="shared" si="88"/>
        <v>2800000</v>
      </c>
      <c r="G1450" s="224"/>
      <c r="H1450" s="218" t="s">
        <v>7462</v>
      </c>
      <c r="I1450" s="120" t="s">
        <v>7379</v>
      </c>
      <c r="J1450" s="120"/>
      <c r="K1450" s="73">
        <v>0</v>
      </c>
      <c r="L1450" s="73">
        <v>0</v>
      </c>
      <c r="M1450" s="180">
        <f t="shared" si="89"/>
        <v>0</v>
      </c>
      <c r="O1450" s="73">
        <v>3</v>
      </c>
      <c r="P1450" s="73">
        <v>8400000</v>
      </c>
      <c r="Q1450" s="73">
        <v>3</v>
      </c>
      <c r="R1450" s="73">
        <v>8400000</v>
      </c>
      <c r="S1450" s="73">
        <f t="shared" si="90"/>
        <v>0</v>
      </c>
      <c r="T1450" s="73">
        <f t="shared" si="90"/>
        <v>0</v>
      </c>
      <c r="U1450" s="167" t="s">
        <v>7467</v>
      </c>
      <c r="W1450" s="21"/>
      <c r="X1450" s="21"/>
    </row>
    <row r="1451" spans="1:26" x14ac:dyDescent="0.25">
      <c r="A1451" s="175" t="s">
        <v>5189</v>
      </c>
      <c r="B1451" s="205" t="s">
        <v>2817</v>
      </c>
      <c r="C1451" s="168" t="s">
        <v>2818</v>
      </c>
      <c r="D1451" s="206">
        <v>1</v>
      </c>
      <c r="E1451" s="178">
        <v>2800000</v>
      </c>
      <c r="F1451" s="216">
        <f t="shared" si="88"/>
        <v>2800000</v>
      </c>
      <c r="G1451" s="224"/>
      <c r="H1451" s="218" t="s">
        <v>7462</v>
      </c>
      <c r="I1451" s="120" t="s">
        <v>7379</v>
      </c>
      <c r="J1451" s="120"/>
      <c r="K1451" s="73">
        <v>0</v>
      </c>
      <c r="L1451" s="73">
        <v>0</v>
      </c>
      <c r="M1451" s="180">
        <f t="shared" si="89"/>
        <v>0</v>
      </c>
      <c r="O1451" s="73">
        <v>1</v>
      </c>
      <c r="P1451" s="73">
        <v>2800000</v>
      </c>
      <c r="Q1451" s="73">
        <v>0</v>
      </c>
      <c r="R1451" s="73">
        <v>0</v>
      </c>
      <c r="S1451" s="73">
        <f t="shared" si="90"/>
        <v>1</v>
      </c>
      <c r="T1451" s="73">
        <f t="shared" si="90"/>
        <v>2800000</v>
      </c>
      <c r="U1451" s="167" t="s">
        <v>7958</v>
      </c>
      <c r="W1451" s="21"/>
      <c r="X1451" s="21"/>
      <c r="Z1451" s="21"/>
    </row>
    <row r="1452" spans="1:26" x14ac:dyDescent="0.25">
      <c r="A1452" s="175" t="s">
        <v>5189</v>
      </c>
      <c r="B1452" s="205" t="s">
        <v>8824</v>
      </c>
      <c r="C1452" s="168" t="s">
        <v>8825</v>
      </c>
      <c r="D1452" s="206">
        <v>2</v>
      </c>
      <c r="E1452" s="178">
        <v>5600000</v>
      </c>
      <c r="F1452" s="216">
        <f t="shared" si="88"/>
        <v>2800000</v>
      </c>
      <c r="G1452" s="224"/>
      <c r="H1452" s="218" t="s">
        <v>7462</v>
      </c>
      <c r="I1452" s="174" t="s">
        <v>7470</v>
      </c>
      <c r="J1452" s="120" t="s">
        <v>7471</v>
      </c>
      <c r="K1452" s="73">
        <v>0</v>
      </c>
      <c r="L1452" s="73">
        <v>0</v>
      </c>
      <c r="M1452" s="180">
        <f t="shared" si="89"/>
        <v>0</v>
      </c>
      <c r="O1452" s="73">
        <v>2</v>
      </c>
      <c r="P1452" s="73">
        <v>5600000</v>
      </c>
      <c r="Q1452" s="73">
        <v>2</v>
      </c>
      <c r="R1452" s="73">
        <v>5600000</v>
      </c>
      <c r="S1452" s="73">
        <f t="shared" si="90"/>
        <v>0</v>
      </c>
      <c r="T1452" s="73">
        <f t="shared" si="90"/>
        <v>0</v>
      </c>
      <c r="U1452" s="167" t="s">
        <v>7467</v>
      </c>
      <c r="W1452" s="21"/>
      <c r="X1452" s="21"/>
    </row>
    <row r="1453" spans="1:26" x14ac:dyDescent="0.25">
      <c r="A1453" s="175" t="s">
        <v>5189</v>
      </c>
      <c r="B1453" s="205" t="s">
        <v>8826</v>
      </c>
      <c r="C1453" s="168" t="s">
        <v>8827</v>
      </c>
      <c r="D1453" s="206">
        <v>1</v>
      </c>
      <c r="E1453" s="178">
        <v>2800000</v>
      </c>
      <c r="F1453" s="216">
        <f t="shared" si="88"/>
        <v>2800000</v>
      </c>
      <c r="G1453" s="224"/>
      <c r="H1453" s="218" t="s">
        <v>7462</v>
      </c>
      <c r="I1453" s="120" t="s">
        <v>7379</v>
      </c>
      <c r="J1453" s="120"/>
      <c r="K1453" s="73">
        <v>0</v>
      </c>
      <c r="L1453" s="73">
        <v>0</v>
      </c>
      <c r="M1453" s="180">
        <f t="shared" si="89"/>
        <v>0</v>
      </c>
      <c r="O1453" s="73">
        <v>1</v>
      </c>
      <c r="P1453" s="73">
        <v>2800000</v>
      </c>
      <c r="Q1453" s="73">
        <v>1</v>
      </c>
      <c r="R1453" s="73">
        <v>2800000</v>
      </c>
      <c r="S1453" s="73">
        <f t="shared" si="90"/>
        <v>0</v>
      </c>
      <c r="T1453" s="73">
        <f t="shared" si="90"/>
        <v>0</v>
      </c>
      <c r="U1453" s="167" t="s">
        <v>7467</v>
      </c>
      <c r="W1453" s="21"/>
      <c r="X1453" s="21"/>
    </row>
    <row r="1454" spans="1:26" x14ac:dyDescent="0.25">
      <c r="A1454" s="175" t="s">
        <v>5189</v>
      </c>
      <c r="B1454" s="205" t="s">
        <v>3091</v>
      </c>
      <c r="C1454" s="168" t="s">
        <v>3092</v>
      </c>
      <c r="D1454" s="206">
        <v>3</v>
      </c>
      <c r="E1454" s="178">
        <v>8400000</v>
      </c>
      <c r="F1454" s="216">
        <f t="shared" si="88"/>
        <v>2800000</v>
      </c>
      <c r="G1454" s="224"/>
      <c r="H1454" s="218" t="s">
        <v>7462</v>
      </c>
      <c r="I1454" s="120" t="s">
        <v>7379</v>
      </c>
      <c r="J1454" s="120"/>
      <c r="K1454" s="73">
        <v>0</v>
      </c>
      <c r="L1454" s="73">
        <v>0</v>
      </c>
      <c r="M1454" s="180">
        <f t="shared" si="89"/>
        <v>0</v>
      </c>
      <c r="O1454" s="73">
        <v>3</v>
      </c>
      <c r="P1454" s="73">
        <v>8400000</v>
      </c>
      <c r="Q1454" s="73">
        <v>0</v>
      </c>
      <c r="R1454" s="73">
        <v>0</v>
      </c>
      <c r="S1454" s="73">
        <f t="shared" si="90"/>
        <v>3</v>
      </c>
      <c r="T1454" s="73">
        <f t="shared" si="90"/>
        <v>8400000</v>
      </c>
      <c r="U1454" s="167" t="s">
        <v>7958</v>
      </c>
      <c r="W1454" s="21"/>
      <c r="X1454" s="21"/>
      <c r="Z1454" s="21"/>
    </row>
    <row r="1455" spans="1:26" x14ac:dyDescent="0.25">
      <c r="A1455" s="175" t="s">
        <v>5189</v>
      </c>
      <c r="B1455" s="205" t="s">
        <v>8828</v>
      </c>
      <c r="C1455" s="168" t="s">
        <v>8829</v>
      </c>
      <c r="D1455" s="206">
        <v>1</v>
      </c>
      <c r="E1455" s="178">
        <v>2780000</v>
      </c>
      <c r="F1455" s="216">
        <f t="shared" si="88"/>
        <v>2780000</v>
      </c>
      <c r="G1455" s="224"/>
      <c r="H1455" s="218" t="s">
        <v>7462</v>
      </c>
      <c r="I1455" s="120" t="s">
        <v>7379</v>
      </c>
      <c r="J1455" s="120"/>
      <c r="K1455" s="73">
        <v>0</v>
      </c>
      <c r="L1455" s="73">
        <v>0</v>
      </c>
      <c r="M1455" s="180">
        <f t="shared" si="89"/>
        <v>0</v>
      </c>
      <c r="O1455" s="73">
        <v>1</v>
      </c>
      <c r="P1455" s="73">
        <v>2780000</v>
      </c>
      <c r="Q1455" s="73">
        <v>1</v>
      </c>
      <c r="R1455" s="73">
        <v>2780000</v>
      </c>
      <c r="S1455" s="73">
        <f t="shared" si="90"/>
        <v>0</v>
      </c>
      <c r="T1455" s="73">
        <f t="shared" si="90"/>
        <v>0</v>
      </c>
      <c r="U1455" s="167" t="s">
        <v>7467</v>
      </c>
      <c r="W1455" s="21"/>
      <c r="X1455" s="21"/>
    </row>
    <row r="1456" spans="1:26" x14ac:dyDescent="0.25">
      <c r="A1456" s="175" t="s">
        <v>5189</v>
      </c>
      <c r="B1456" s="205" t="s">
        <v>2375</v>
      </c>
      <c r="C1456" s="168" t="s">
        <v>2376</v>
      </c>
      <c r="D1456" s="206">
        <v>1</v>
      </c>
      <c r="E1456" s="178">
        <v>2750000</v>
      </c>
      <c r="F1456" s="216">
        <f t="shared" si="88"/>
        <v>2750000</v>
      </c>
      <c r="G1456" s="224"/>
      <c r="H1456" s="218" t="s">
        <v>7462</v>
      </c>
      <c r="I1456" s="120" t="s">
        <v>7379</v>
      </c>
      <c r="J1456" s="120"/>
      <c r="K1456" s="73">
        <v>0</v>
      </c>
      <c r="L1456" s="73">
        <v>0</v>
      </c>
      <c r="M1456" s="180">
        <f t="shared" si="89"/>
        <v>0</v>
      </c>
      <c r="O1456" s="73">
        <v>21</v>
      </c>
      <c r="P1456" s="73">
        <v>57750000</v>
      </c>
      <c r="Q1456" s="21">
        <v>13</v>
      </c>
      <c r="R1456" s="2">
        <v>35750000</v>
      </c>
      <c r="S1456" s="73">
        <f t="shared" si="90"/>
        <v>8</v>
      </c>
      <c r="T1456" s="73">
        <f t="shared" si="90"/>
        <v>22000000</v>
      </c>
      <c r="U1456" s="167" t="s">
        <v>7467</v>
      </c>
      <c r="W1456" s="21"/>
      <c r="X1456" s="21"/>
      <c r="Z1456" s="21"/>
    </row>
    <row r="1457" spans="1:26" x14ac:dyDescent="0.25">
      <c r="A1457" s="175" t="s">
        <v>5189</v>
      </c>
      <c r="B1457" s="205" t="s">
        <v>8830</v>
      </c>
      <c r="C1457" s="168" t="s">
        <v>8831</v>
      </c>
      <c r="D1457" s="206">
        <v>6</v>
      </c>
      <c r="E1457" s="178">
        <v>16239257.460000001</v>
      </c>
      <c r="F1457" s="216">
        <f t="shared" si="88"/>
        <v>2706542.91</v>
      </c>
      <c r="G1457" s="224"/>
      <c r="H1457" s="218" t="s">
        <v>7462</v>
      </c>
      <c r="I1457" s="120" t="s">
        <v>7379</v>
      </c>
      <c r="J1457" s="120"/>
      <c r="K1457" s="73">
        <v>0</v>
      </c>
      <c r="L1457" s="73">
        <v>0</v>
      </c>
      <c r="M1457" s="180">
        <f t="shared" si="89"/>
        <v>0</v>
      </c>
      <c r="O1457" s="73">
        <v>6</v>
      </c>
      <c r="P1457" s="73">
        <v>16239257.460000001</v>
      </c>
      <c r="Q1457" s="73">
        <v>6</v>
      </c>
      <c r="R1457" s="73">
        <v>16239257.460000001</v>
      </c>
      <c r="S1457" s="73">
        <f t="shared" si="90"/>
        <v>0</v>
      </c>
      <c r="T1457" s="73">
        <f t="shared" si="90"/>
        <v>0</v>
      </c>
      <c r="U1457" s="167" t="s">
        <v>7467</v>
      </c>
      <c r="W1457" s="21"/>
      <c r="X1457" s="21"/>
    </row>
    <row r="1458" spans="1:26" x14ac:dyDescent="0.25">
      <c r="A1458" s="175" t="s">
        <v>5189</v>
      </c>
      <c r="B1458" s="205" t="s">
        <v>8832</v>
      </c>
      <c r="C1458" s="168" t="s">
        <v>8833</v>
      </c>
      <c r="D1458" s="206">
        <v>1</v>
      </c>
      <c r="E1458" s="178">
        <v>2630000</v>
      </c>
      <c r="F1458" s="216">
        <f t="shared" si="88"/>
        <v>2630000</v>
      </c>
      <c r="G1458" s="224"/>
      <c r="H1458" s="218" t="s">
        <v>7462</v>
      </c>
      <c r="I1458" s="120" t="s">
        <v>7379</v>
      </c>
      <c r="J1458" s="120"/>
      <c r="K1458" s="73">
        <v>0</v>
      </c>
      <c r="L1458" s="73">
        <v>0</v>
      </c>
      <c r="M1458" s="180">
        <f t="shared" si="89"/>
        <v>0</v>
      </c>
      <c r="O1458" s="73">
        <v>1</v>
      </c>
      <c r="P1458" s="73">
        <v>2630000</v>
      </c>
      <c r="Q1458" s="73">
        <v>1</v>
      </c>
      <c r="R1458" s="73">
        <v>2630000</v>
      </c>
      <c r="S1458" s="73">
        <f t="shared" si="90"/>
        <v>0</v>
      </c>
      <c r="T1458" s="73">
        <f t="shared" si="90"/>
        <v>0</v>
      </c>
      <c r="U1458" s="167" t="s">
        <v>7467</v>
      </c>
      <c r="W1458" s="21"/>
      <c r="X1458" s="21"/>
    </row>
    <row r="1459" spans="1:26" x14ac:dyDescent="0.25">
      <c r="A1459" s="175" t="s">
        <v>5189</v>
      </c>
      <c r="B1459" s="205" t="s">
        <v>8834</v>
      </c>
      <c r="C1459" s="168" t="s">
        <v>8835</v>
      </c>
      <c r="D1459" s="206">
        <v>12</v>
      </c>
      <c r="E1459" s="178">
        <v>31200000</v>
      </c>
      <c r="F1459" s="216">
        <f t="shared" si="88"/>
        <v>2600000</v>
      </c>
      <c r="G1459" s="224"/>
      <c r="H1459" s="218" t="s">
        <v>7462</v>
      </c>
      <c r="I1459" s="120" t="s">
        <v>7379</v>
      </c>
      <c r="J1459" s="120"/>
      <c r="K1459" s="73">
        <v>0</v>
      </c>
      <c r="L1459" s="73">
        <v>0</v>
      </c>
      <c r="M1459" s="180">
        <f t="shared" si="89"/>
        <v>0</v>
      </c>
      <c r="O1459" s="73">
        <v>12</v>
      </c>
      <c r="P1459" s="73">
        <v>31200000</v>
      </c>
      <c r="Q1459" s="73">
        <v>12</v>
      </c>
      <c r="R1459" s="73">
        <v>31200000</v>
      </c>
      <c r="S1459" s="73">
        <f t="shared" si="90"/>
        <v>0</v>
      </c>
      <c r="T1459" s="73">
        <f t="shared" si="90"/>
        <v>0</v>
      </c>
      <c r="U1459" s="167" t="s">
        <v>7467</v>
      </c>
      <c r="W1459" s="21"/>
      <c r="X1459" s="21"/>
    </row>
    <row r="1460" spans="1:26" x14ac:dyDescent="0.25">
      <c r="A1460" s="175" t="s">
        <v>5189</v>
      </c>
      <c r="B1460" s="205" t="s">
        <v>8836</v>
      </c>
      <c r="C1460" s="168" t="s">
        <v>8837</v>
      </c>
      <c r="D1460" s="206">
        <v>1</v>
      </c>
      <c r="E1460" s="178">
        <v>2600000</v>
      </c>
      <c r="F1460" s="216">
        <f t="shared" si="88"/>
        <v>2600000</v>
      </c>
      <c r="G1460" s="224"/>
      <c r="H1460" s="218" t="s">
        <v>7462</v>
      </c>
      <c r="I1460" s="174" t="s">
        <v>7470</v>
      </c>
      <c r="J1460" s="120" t="s">
        <v>7471</v>
      </c>
      <c r="K1460" s="73">
        <v>0</v>
      </c>
      <c r="L1460" s="73">
        <v>0</v>
      </c>
      <c r="M1460" s="180">
        <f t="shared" si="89"/>
        <v>0</v>
      </c>
      <c r="O1460" s="73">
        <v>1</v>
      </c>
      <c r="P1460" s="73">
        <v>2600000</v>
      </c>
      <c r="Q1460" s="73">
        <v>1</v>
      </c>
      <c r="R1460" s="73">
        <v>2600000</v>
      </c>
      <c r="S1460" s="73">
        <f t="shared" si="90"/>
        <v>0</v>
      </c>
      <c r="T1460" s="73">
        <f t="shared" si="90"/>
        <v>0</v>
      </c>
      <c r="U1460" s="167" t="s">
        <v>7467</v>
      </c>
      <c r="W1460" s="21"/>
      <c r="X1460" s="21"/>
    </row>
    <row r="1461" spans="1:26" x14ac:dyDescent="0.25">
      <c r="A1461" s="175" t="s">
        <v>5189</v>
      </c>
      <c r="B1461" s="205" t="s">
        <v>8838</v>
      </c>
      <c r="C1461" s="168" t="s">
        <v>8839</v>
      </c>
      <c r="D1461" s="206">
        <v>8</v>
      </c>
      <c r="E1461" s="178">
        <v>20000000</v>
      </c>
      <c r="F1461" s="216">
        <f t="shared" si="88"/>
        <v>2500000</v>
      </c>
      <c r="G1461" s="224"/>
      <c r="H1461" s="218" t="s">
        <v>7462</v>
      </c>
      <c r="I1461" s="120" t="s">
        <v>7379</v>
      </c>
      <c r="J1461" s="120"/>
      <c r="K1461" s="73">
        <v>0</v>
      </c>
      <c r="L1461" s="73">
        <v>0</v>
      </c>
      <c r="M1461" s="180">
        <f t="shared" si="89"/>
        <v>0</v>
      </c>
      <c r="O1461" s="73">
        <v>8</v>
      </c>
      <c r="P1461" s="73">
        <v>20000000</v>
      </c>
      <c r="Q1461" s="73">
        <v>8</v>
      </c>
      <c r="R1461" s="73">
        <v>20000000</v>
      </c>
      <c r="S1461" s="73">
        <f t="shared" si="90"/>
        <v>0</v>
      </c>
      <c r="T1461" s="73">
        <f t="shared" si="90"/>
        <v>0</v>
      </c>
      <c r="U1461" s="167" t="s">
        <v>7467</v>
      </c>
      <c r="W1461" s="21"/>
      <c r="X1461" s="21"/>
    </row>
    <row r="1462" spans="1:26" x14ac:dyDescent="0.25">
      <c r="A1462" s="175" t="s">
        <v>5189</v>
      </c>
      <c r="B1462" s="205" t="s">
        <v>8840</v>
      </c>
      <c r="C1462" s="168" t="s">
        <v>8841</v>
      </c>
      <c r="D1462" s="206">
        <v>2</v>
      </c>
      <c r="E1462" s="178">
        <v>5000000</v>
      </c>
      <c r="F1462" s="216">
        <f t="shared" si="88"/>
        <v>2500000</v>
      </c>
      <c r="G1462" s="224"/>
      <c r="H1462" s="218" t="s">
        <v>7462</v>
      </c>
      <c r="I1462" s="174" t="s">
        <v>7470</v>
      </c>
      <c r="J1462" s="120" t="s">
        <v>7471</v>
      </c>
      <c r="K1462" s="73">
        <v>0</v>
      </c>
      <c r="L1462" s="73">
        <v>0</v>
      </c>
      <c r="M1462" s="180">
        <f t="shared" si="89"/>
        <v>0</v>
      </c>
      <c r="O1462" s="73">
        <v>2</v>
      </c>
      <c r="P1462" s="73">
        <v>5000000</v>
      </c>
      <c r="Q1462" s="73">
        <v>2</v>
      </c>
      <c r="R1462" s="73">
        <v>5000000</v>
      </c>
      <c r="S1462" s="73">
        <f t="shared" si="90"/>
        <v>0</v>
      </c>
      <c r="T1462" s="73">
        <f t="shared" si="90"/>
        <v>0</v>
      </c>
      <c r="U1462" s="167" t="s">
        <v>7467</v>
      </c>
      <c r="W1462" s="21"/>
      <c r="X1462" s="21"/>
    </row>
    <row r="1463" spans="1:26" x14ac:dyDescent="0.25">
      <c r="A1463" s="175" t="s">
        <v>5189</v>
      </c>
      <c r="B1463" s="205" t="s">
        <v>3161</v>
      </c>
      <c r="C1463" s="168" t="s">
        <v>3162</v>
      </c>
      <c r="D1463" s="206">
        <v>1</v>
      </c>
      <c r="E1463" s="178">
        <v>2500000</v>
      </c>
      <c r="F1463" s="216">
        <f t="shared" si="88"/>
        <v>2500000</v>
      </c>
      <c r="G1463" s="224"/>
      <c r="H1463" s="218" t="s">
        <v>7462</v>
      </c>
      <c r="I1463" s="120" t="s">
        <v>7379</v>
      </c>
      <c r="J1463" s="120"/>
      <c r="K1463" s="73">
        <v>0</v>
      </c>
      <c r="L1463" s="73">
        <v>0</v>
      </c>
      <c r="M1463" s="180">
        <f t="shared" si="89"/>
        <v>0</v>
      </c>
      <c r="O1463" s="73">
        <v>1</v>
      </c>
      <c r="P1463" s="73">
        <v>2500000</v>
      </c>
      <c r="Q1463" s="73">
        <v>0</v>
      </c>
      <c r="R1463" s="73">
        <v>0</v>
      </c>
      <c r="S1463" s="73">
        <f t="shared" si="90"/>
        <v>1</v>
      </c>
      <c r="T1463" s="73">
        <f t="shared" si="90"/>
        <v>2500000</v>
      </c>
      <c r="U1463" s="167" t="s">
        <v>7958</v>
      </c>
      <c r="W1463" s="21"/>
      <c r="X1463" s="21"/>
      <c r="Z1463" s="21"/>
    </row>
    <row r="1464" spans="1:26" x14ac:dyDescent="0.25">
      <c r="A1464" s="175" t="s">
        <v>5189</v>
      </c>
      <c r="B1464" s="205" t="s">
        <v>8842</v>
      </c>
      <c r="C1464" s="168" t="s">
        <v>8843</v>
      </c>
      <c r="D1464" s="206">
        <v>1</v>
      </c>
      <c r="E1464" s="178">
        <v>2500000</v>
      </c>
      <c r="F1464" s="216">
        <f t="shared" si="88"/>
        <v>2500000</v>
      </c>
      <c r="G1464" s="224"/>
      <c r="H1464" s="218" t="s">
        <v>7462</v>
      </c>
      <c r="I1464" s="120" t="s">
        <v>7379</v>
      </c>
      <c r="J1464" s="120"/>
      <c r="K1464" s="73">
        <v>0</v>
      </c>
      <c r="L1464" s="73">
        <v>0</v>
      </c>
      <c r="M1464" s="180">
        <f t="shared" si="89"/>
        <v>0</v>
      </c>
      <c r="O1464" s="73">
        <v>1</v>
      </c>
      <c r="P1464" s="73">
        <v>2500000</v>
      </c>
      <c r="Q1464" s="73">
        <v>1</v>
      </c>
      <c r="R1464" s="73">
        <v>2500000</v>
      </c>
      <c r="S1464" s="73">
        <f t="shared" si="90"/>
        <v>0</v>
      </c>
      <c r="T1464" s="73">
        <f t="shared" si="90"/>
        <v>0</v>
      </c>
      <c r="U1464" s="167" t="s">
        <v>7467</v>
      </c>
      <c r="W1464" s="21"/>
      <c r="X1464" s="21"/>
    </row>
    <row r="1465" spans="1:26" x14ac:dyDescent="0.25">
      <c r="A1465" s="175" t="s">
        <v>5189</v>
      </c>
      <c r="B1465" s="205" t="s">
        <v>8844</v>
      </c>
      <c r="C1465" s="168" t="s">
        <v>8845</v>
      </c>
      <c r="D1465" s="206">
        <v>2</v>
      </c>
      <c r="E1465" s="178">
        <v>4800000</v>
      </c>
      <c r="F1465" s="216">
        <f t="shared" si="88"/>
        <v>2400000</v>
      </c>
      <c r="G1465" s="224"/>
      <c r="H1465" s="218" t="s">
        <v>7462</v>
      </c>
      <c r="I1465" s="120" t="s">
        <v>7379</v>
      </c>
      <c r="J1465" s="120"/>
      <c r="K1465" s="73">
        <v>0</v>
      </c>
      <c r="L1465" s="73">
        <v>0</v>
      </c>
      <c r="M1465" s="180">
        <f t="shared" si="89"/>
        <v>0</v>
      </c>
      <c r="O1465" s="73">
        <v>2</v>
      </c>
      <c r="P1465" s="73">
        <v>4800000</v>
      </c>
      <c r="Q1465" s="73">
        <v>2</v>
      </c>
      <c r="R1465" s="73">
        <v>4800000</v>
      </c>
      <c r="S1465" s="73">
        <f t="shared" si="90"/>
        <v>0</v>
      </c>
      <c r="T1465" s="73">
        <f t="shared" si="90"/>
        <v>0</v>
      </c>
      <c r="U1465" s="167" t="s">
        <v>7467</v>
      </c>
      <c r="W1465" s="21"/>
      <c r="X1465" s="21"/>
    </row>
    <row r="1466" spans="1:26" x14ac:dyDescent="0.25">
      <c r="A1466" s="175" t="s">
        <v>5189</v>
      </c>
      <c r="B1466" s="205" t="s">
        <v>8846</v>
      </c>
      <c r="C1466" s="168" t="s">
        <v>8847</v>
      </c>
      <c r="D1466" s="206">
        <v>1</v>
      </c>
      <c r="E1466" s="178">
        <v>2400000</v>
      </c>
      <c r="F1466" s="216">
        <f t="shared" si="88"/>
        <v>2400000</v>
      </c>
      <c r="G1466" s="224"/>
      <c r="H1466" s="218" t="s">
        <v>7462</v>
      </c>
      <c r="I1466" s="120" t="s">
        <v>7379</v>
      </c>
      <c r="J1466" s="120"/>
      <c r="K1466" s="73">
        <v>0</v>
      </c>
      <c r="L1466" s="73">
        <v>0</v>
      </c>
      <c r="M1466" s="180">
        <f t="shared" si="89"/>
        <v>0</v>
      </c>
      <c r="O1466" s="73">
        <v>1</v>
      </c>
      <c r="P1466" s="73">
        <v>2400000</v>
      </c>
      <c r="Q1466" s="73">
        <v>1</v>
      </c>
      <c r="R1466" s="73">
        <v>2400000</v>
      </c>
      <c r="S1466" s="73">
        <f t="shared" si="90"/>
        <v>0</v>
      </c>
      <c r="T1466" s="73">
        <f t="shared" si="90"/>
        <v>0</v>
      </c>
      <c r="U1466" s="167" t="s">
        <v>7467</v>
      </c>
      <c r="W1466" s="21"/>
      <c r="X1466" s="21"/>
    </row>
    <row r="1467" spans="1:26" x14ac:dyDescent="0.25">
      <c r="A1467" s="175" t="s">
        <v>5189</v>
      </c>
      <c r="B1467" s="205" t="s">
        <v>8848</v>
      </c>
      <c r="C1467" s="168" t="s">
        <v>8849</v>
      </c>
      <c r="D1467" s="206">
        <v>10</v>
      </c>
      <c r="E1467" s="178">
        <v>24000000</v>
      </c>
      <c r="F1467" s="216">
        <f t="shared" si="88"/>
        <v>2400000</v>
      </c>
      <c r="G1467" s="224"/>
      <c r="H1467" s="218" t="s">
        <v>7462</v>
      </c>
      <c r="I1467" s="120" t="s">
        <v>7379</v>
      </c>
      <c r="J1467" s="120"/>
      <c r="K1467" s="73">
        <v>0</v>
      </c>
      <c r="L1467" s="73">
        <v>0</v>
      </c>
      <c r="M1467" s="180">
        <f t="shared" si="89"/>
        <v>0</v>
      </c>
      <c r="O1467" s="73">
        <v>10</v>
      </c>
      <c r="P1467" s="73">
        <v>24000000</v>
      </c>
      <c r="Q1467" s="73">
        <v>10</v>
      </c>
      <c r="R1467" s="73">
        <v>24000000</v>
      </c>
      <c r="S1467" s="73">
        <f t="shared" si="90"/>
        <v>0</v>
      </c>
      <c r="T1467" s="73">
        <f t="shared" si="90"/>
        <v>0</v>
      </c>
      <c r="U1467" s="167" t="s">
        <v>7467</v>
      </c>
      <c r="W1467" s="21"/>
      <c r="X1467" s="21"/>
    </row>
    <row r="1468" spans="1:26" x14ac:dyDescent="0.25">
      <c r="A1468" s="175" t="s">
        <v>5189</v>
      </c>
      <c r="B1468" s="205" t="s">
        <v>8850</v>
      </c>
      <c r="C1468" s="168" t="s">
        <v>8851</v>
      </c>
      <c r="D1468" s="206">
        <v>1</v>
      </c>
      <c r="E1468" s="178">
        <v>2400000</v>
      </c>
      <c r="F1468" s="216">
        <f t="shared" si="88"/>
        <v>2400000</v>
      </c>
      <c r="G1468" s="224"/>
      <c r="H1468" s="218" t="s">
        <v>7462</v>
      </c>
      <c r="I1468" s="120" t="s">
        <v>7379</v>
      </c>
      <c r="J1468" s="120"/>
      <c r="K1468" s="73">
        <v>0</v>
      </c>
      <c r="L1468" s="73">
        <v>0</v>
      </c>
      <c r="M1468" s="180">
        <f t="shared" si="89"/>
        <v>0</v>
      </c>
      <c r="O1468" s="73">
        <v>1</v>
      </c>
      <c r="P1468" s="73">
        <v>2400000</v>
      </c>
      <c r="Q1468" s="73">
        <v>1</v>
      </c>
      <c r="R1468" s="73">
        <v>2400000</v>
      </c>
      <c r="S1468" s="73">
        <f t="shared" si="90"/>
        <v>0</v>
      </c>
      <c r="T1468" s="73">
        <f t="shared" si="90"/>
        <v>0</v>
      </c>
      <c r="U1468" s="167" t="s">
        <v>7467</v>
      </c>
      <c r="W1468" s="21"/>
      <c r="X1468" s="21"/>
    </row>
    <row r="1469" spans="1:26" x14ac:dyDescent="0.25">
      <c r="A1469" s="175" t="s">
        <v>5189</v>
      </c>
      <c r="B1469" s="205" t="s">
        <v>8852</v>
      </c>
      <c r="C1469" s="168" t="s">
        <v>8853</v>
      </c>
      <c r="D1469" s="206">
        <v>5</v>
      </c>
      <c r="E1469" s="178">
        <v>12000000</v>
      </c>
      <c r="F1469" s="216">
        <f t="shared" si="88"/>
        <v>2400000</v>
      </c>
      <c r="G1469" s="224"/>
      <c r="H1469" s="218" t="s">
        <v>7462</v>
      </c>
      <c r="I1469" s="120" t="s">
        <v>7379</v>
      </c>
      <c r="J1469" s="120"/>
      <c r="K1469" s="73">
        <v>0</v>
      </c>
      <c r="L1469" s="73">
        <v>0</v>
      </c>
      <c r="M1469" s="180">
        <f t="shared" si="89"/>
        <v>0</v>
      </c>
      <c r="O1469" s="73">
        <v>5</v>
      </c>
      <c r="P1469" s="73">
        <v>12000000</v>
      </c>
      <c r="Q1469" s="73">
        <v>5</v>
      </c>
      <c r="R1469" s="73">
        <v>12000000</v>
      </c>
      <c r="S1469" s="73">
        <f t="shared" si="90"/>
        <v>0</v>
      </c>
      <c r="T1469" s="73">
        <f t="shared" si="90"/>
        <v>0</v>
      </c>
      <c r="U1469" s="167" t="s">
        <v>7467</v>
      </c>
      <c r="W1469" s="21"/>
      <c r="X1469" s="21"/>
    </row>
    <row r="1470" spans="1:26" x14ac:dyDescent="0.25">
      <c r="A1470" s="175" t="s">
        <v>5189</v>
      </c>
      <c r="B1470" s="205" t="s">
        <v>2565</v>
      </c>
      <c r="C1470" s="168" t="s">
        <v>2566</v>
      </c>
      <c r="D1470" s="206">
        <v>4</v>
      </c>
      <c r="E1470" s="178">
        <v>9600000</v>
      </c>
      <c r="F1470" s="216">
        <f t="shared" si="88"/>
        <v>2400000</v>
      </c>
      <c r="G1470" s="224"/>
      <c r="H1470" s="218" t="s">
        <v>7462</v>
      </c>
      <c r="I1470" s="120" t="s">
        <v>7379</v>
      </c>
      <c r="J1470" s="120"/>
      <c r="K1470" s="73">
        <v>0</v>
      </c>
      <c r="L1470" s="73">
        <v>0</v>
      </c>
      <c r="M1470" s="180">
        <f t="shared" si="89"/>
        <v>0</v>
      </c>
      <c r="O1470" s="73">
        <v>14</v>
      </c>
      <c r="P1470" s="73">
        <v>33600000</v>
      </c>
      <c r="Q1470" s="73">
        <v>14</v>
      </c>
      <c r="R1470" s="73">
        <v>33600000</v>
      </c>
      <c r="S1470" s="73">
        <f t="shared" si="90"/>
        <v>0</v>
      </c>
      <c r="T1470" s="73">
        <f t="shared" si="90"/>
        <v>0</v>
      </c>
      <c r="U1470" s="167" t="s">
        <v>7467</v>
      </c>
      <c r="W1470" s="21"/>
      <c r="X1470" s="21"/>
      <c r="Z1470" s="21"/>
    </row>
    <row r="1471" spans="1:26" x14ac:dyDescent="0.25">
      <c r="A1471" s="175" t="s">
        <v>5189</v>
      </c>
      <c r="B1471" s="205" t="s">
        <v>2159</v>
      </c>
      <c r="C1471" s="168" t="s">
        <v>2160</v>
      </c>
      <c r="D1471" s="206">
        <v>1</v>
      </c>
      <c r="E1471" s="178">
        <v>2390000</v>
      </c>
      <c r="F1471" s="216">
        <f t="shared" si="88"/>
        <v>2390000</v>
      </c>
      <c r="G1471" s="224"/>
      <c r="H1471" s="218" t="s">
        <v>7462</v>
      </c>
      <c r="I1471" s="120" t="s">
        <v>7379</v>
      </c>
      <c r="J1471" s="120"/>
      <c r="K1471" s="73">
        <v>0</v>
      </c>
      <c r="L1471" s="73">
        <v>0</v>
      </c>
      <c r="M1471" s="180">
        <f t="shared" si="89"/>
        <v>0</v>
      </c>
      <c r="O1471" s="73">
        <v>1</v>
      </c>
      <c r="P1471" s="73">
        <v>2390000</v>
      </c>
      <c r="Q1471" s="73">
        <v>0</v>
      </c>
      <c r="R1471" s="73">
        <v>0</v>
      </c>
      <c r="S1471" s="73">
        <f t="shared" si="90"/>
        <v>1</v>
      </c>
      <c r="T1471" s="73">
        <f t="shared" si="90"/>
        <v>2390000</v>
      </c>
      <c r="U1471" s="167" t="s">
        <v>7958</v>
      </c>
      <c r="W1471" s="21"/>
      <c r="X1471" s="21"/>
      <c r="Z1471" s="21"/>
    </row>
    <row r="1472" spans="1:26" x14ac:dyDescent="0.25">
      <c r="A1472" s="175" t="s">
        <v>5189</v>
      </c>
      <c r="B1472" s="205" t="s">
        <v>2387</v>
      </c>
      <c r="C1472" s="168" t="s">
        <v>2388</v>
      </c>
      <c r="D1472" s="206">
        <v>8</v>
      </c>
      <c r="E1472" s="178">
        <v>18936000</v>
      </c>
      <c r="F1472" s="216">
        <f t="shared" si="88"/>
        <v>2367000</v>
      </c>
      <c r="G1472" s="224"/>
      <c r="H1472" s="218" t="s">
        <v>7462</v>
      </c>
      <c r="I1472" s="120" t="s">
        <v>7379</v>
      </c>
      <c r="J1472" s="120"/>
      <c r="K1472" s="73">
        <v>0</v>
      </c>
      <c r="L1472" s="73">
        <v>0</v>
      </c>
      <c r="M1472" s="180">
        <f t="shared" si="89"/>
        <v>0</v>
      </c>
      <c r="O1472" s="73">
        <v>17</v>
      </c>
      <c r="P1472" s="73">
        <v>40239000</v>
      </c>
      <c r="Q1472" s="73">
        <v>17</v>
      </c>
      <c r="R1472" s="73">
        <v>40239000</v>
      </c>
      <c r="S1472" s="73">
        <f t="shared" si="90"/>
        <v>0</v>
      </c>
      <c r="T1472" s="73">
        <f t="shared" si="90"/>
        <v>0</v>
      </c>
      <c r="U1472" s="167" t="s">
        <v>7467</v>
      </c>
      <c r="W1472" s="21"/>
      <c r="X1472" s="21"/>
      <c r="Z1472" s="21"/>
    </row>
    <row r="1473" spans="1:26" x14ac:dyDescent="0.25">
      <c r="A1473" s="175" t="s">
        <v>5189</v>
      </c>
      <c r="B1473" s="205" t="s">
        <v>8854</v>
      </c>
      <c r="C1473" s="168" t="s">
        <v>8855</v>
      </c>
      <c r="D1473" s="206">
        <v>3</v>
      </c>
      <c r="E1473" s="178">
        <v>7092000</v>
      </c>
      <c r="F1473" s="216">
        <f t="shared" si="88"/>
        <v>2364000</v>
      </c>
      <c r="G1473" s="224"/>
      <c r="H1473" s="218" t="s">
        <v>7462</v>
      </c>
      <c r="I1473" s="120" t="s">
        <v>7379</v>
      </c>
      <c r="J1473" s="120"/>
      <c r="K1473" s="73">
        <v>0</v>
      </c>
      <c r="L1473" s="73">
        <v>0</v>
      </c>
      <c r="M1473" s="180">
        <f t="shared" si="89"/>
        <v>0</v>
      </c>
      <c r="O1473" s="73">
        <v>3</v>
      </c>
      <c r="P1473" s="73">
        <v>7092000</v>
      </c>
      <c r="Q1473" s="73">
        <v>3</v>
      </c>
      <c r="R1473" s="73">
        <v>7092000</v>
      </c>
      <c r="S1473" s="73">
        <f t="shared" si="90"/>
        <v>0</v>
      </c>
      <c r="T1473" s="73">
        <f t="shared" si="90"/>
        <v>0</v>
      </c>
      <c r="U1473" s="167" t="s">
        <v>7467</v>
      </c>
      <c r="W1473" s="21"/>
      <c r="X1473" s="21"/>
    </row>
    <row r="1474" spans="1:26" x14ac:dyDescent="0.25">
      <c r="A1474" s="175" t="s">
        <v>5189</v>
      </c>
      <c r="B1474" s="205" t="s">
        <v>2915</v>
      </c>
      <c r="C1474" s="168" t="s">
        <v>2916</v>
      </c>
      <c r="D1474" s="206">
        <v>1</v>
      </c>
      <c r="E1474" s="178">
        <v>2350000</v>
      </c>
      <c r="F1474" s="216">
        <f t="shared" si="88"/>
        <v>2350000</v>
      </c>
      <c r="G1474" s="224"/>
      <c r="H1474" s="218" t="s">
        <v>7462</v>
      </c>
      <c r="I1474" s="120" t="s">
        <v>7379</v>
      </c>
      <c r="J1474" s="120"/>
      <c r="K1474" s="73">
        <v>0</v>
      </c>
      <c r="L1474" s="73">
        <v>0</v>
      </c>
      <c r="M1474" s="180">
        <f t="shared" si="89"/>
        <v>0</v>
      </c>
      <c r="O1474" s="73">
        <v>1</v>
      </c>
      <c r="P1474" s="73">
        <v>2350000</v>
      </c>
      <c r="Q1474" s="73">
        <v>1</v>
      </c>
      <c r="R1474" s="73">
        <v>2350000</v>
      </c>
      <c r="S1474" s="73">
        <f t="shared" si="90"/>
        <v>0</v>
      </c>
      <c r="T1474" s="73">
        <f t="shared" si="90"/>
        <v>0</v>
      </c>
      <c r="U1474" s="167" t="s">
        <v>7467</v>
      </c>
      <c r="W1474" s="21"/>
      <c r="X1474" s="21"/>
    </row>
    <row r="1475" spans="1:26" x14ac:dyDescent="0.25">
      <c r="A1475" s="175" t="s">
        <v>5189</v>
      </c>
      <c r="B1475" s="205" t="s">
        <v>8856</v>
      </c>
      <c r="C1475" s="168" t="s">
        <v>8857</v>
      </c>
      <c r="D1475" s="206">
        <v>2</v>
      </c>
      <c r="E1475" s="178">
        <v>4673800</v>
      </c>
      <c r="F1475" s="216">
        <f t="shared" si="88"/>
        <v>2336900</v>
      </c>
      <c r="G1475" s="224"/>
      <c r="H1475" s="218" t="s">
        <v>7462</v>
      </c>
      <c r="I1475" s="120" t="s">
        <v>7807</v>
      </c>
      <c r="J1475" s="120"/>
      <c r="K1475" s="73"/>
      <c r="L1475" s="73"/>
      <c r="M1475" s="180">
        <f t="shared" si="89"/>
        <v>0</v>
      </c>
      <c r="O1475" s="73">
        <v>2</v>
      </c>
      <c r="P1475" s="73">
        <v>4673800</v>
      </c>
      <c r="Q1475" s="73">
        <v>2</v>
      </c>
      <c r="R1475" s="73">
        <v>4673800</v>
      </c>
      <c r="S1475" s="73">
        <f t="shared" si="90"/>
        <v>0</v>
      </c>
      <c r="T1475" s="73">
        <f t="shared" si="90"/>
        <v>0</v>
      </c>
      <c r="U1475" s="167" t="s">
        <v>7467</v>
      </c>
      <c r="W1475" s="21"/>
      <c r="X1475" s="21"/>
    </row>
    <row r="1476" spans="1:26" x14ac:dyDescent="0.25">
      <c r="A1476" s="175" t="s">
        <v>5189</v>
      </c>
      <c r="B1476" s="205" t="s">
        <v>3281</v>
      </c>
      <c r="C1476" s="168" t="s">
        <v>3282</v>
      </c>
      <c r="D1476" s="206">
        <v>2</v>
      </c>
      <c r="E1476" s="178">
        <v>4673333.333333333</v>
      </c>
      <c r="F1476" s="216">
        <f t="shared" ref="F1476:F1539" si="91">+E1476/D1476</f>
        <v>2336666.6666666665</v>
      </c>
      <c r="G1476" s="224"/>
      <c r="H1476" s="218" t="s">
        <v>7462</v>
      </c>
      <c r="I1476" s="120" t="s">
        <v>7379</v>
      </c>
      <c r="J1476" s="120"/>
      <c r="K1476" s="73">
        <v>0</v>
      </c>
      <c r="L1476" s="73">
        <v>0</v>
      </c>
      <c r="M1476" s="180">
        <f t="shared" si="89"/>
        <v>0</v>
      </c>
      <c r="O1476" s="73">
        <v>6</v>
      </c>
      <c r="P1476" s="73">
        <v>14020000</v>
      </c>
      <c r="Q1476" s="73">
        <v>2</v>
      </c>
      <c r="R1476" s="73">
        <v>4548571.4285714235</v>
      </c>
      <c r="S1476" s="73">
        <f t="shared" si="90"/>
        <v>4</v>
      </c>
      <c r="T1476" s="73">
        <f t="shared" si="90"/>
        <v>9471428.5714285765</v>
      </c>
      <c r="U1476" s="167" t="s">
        <v>7467</v>
      </c>
      <c r="W1476" s="21"/>
      <c r="X1476" s="21"/>
      <c r="Z1476" s="21"/>
    </row>
    <row r="1477" spans="1:26" x14ac:dyDescent="0.25">
      <c r="A1477" s="175" t="s">
        <v>5189</v>
      </c>
      <c r="B1477" s="205" t="s">
        <v>3175</v>
      </c>
      <c r="C1477" s="168" t="s">
        <v>3176</v>
      </c>
      <c r="D1477" s="206">
        <v>4</v>
      </c>
      <c r="E1477" s="178">
        <v>9316000</v>
      </c>
      <c r="F1477" s="216">
        <f t="shared" si="91"/>
        <v>2329000</v>
      </c>
      <c r="G1477" s="224"/>
      <c r="H1477" s="218" t="s">
        <v>7462</v>
      </c>
      <c r="I1477" s="120" t="s">
        <v>7379</v>
      </c>
      <c r="J1477" s="120"/>
      <c r="K1477" s="73">
        <v>0</v>
      </c>
      <c r="L1477" s="73">
        <v>0</v>
      </c>
      <c r="M1477" s="180">
        <f t="shared" si="89"/>
        <v>0</v>
      </c>
      <c r="O1477" s="73">
        <v>4</v>
      </c>
      <c r="P1477" s="73">
        <v>9316000</v>
      </c>
      <c r="Q1477" s="73">
        <v>0</v>
      </c>
      <c r="R1477" s="73">
        <v>0</v>
      </c>
      <c r="S1477" s="73">
        <f t="shared" si="90"/>
        <v>4</v>
      </c>
      <c r="T1477" s="73">
        <f t="shared" si="90"/>
        <v>9316000</v>
      </c>
      <c r="U1477" s="167" t="s">
        <v>7958</v>
      </c>
      <c r="W1477" s="21"/>
      <c r="X1477" s="21"/>
      <c r="Z1477" s="21"/>
    </row>
    <row r="1478" spans="1:26" x14ac:dyDescent="0.25">
      <c r="A1478" s="175" t="s">
        <v>5189</v>
      </c>
      <c r="B1478" s="205" t="s">
        <v>8858</v>
      </c>
      <c r="C1478" s="168" t="s">
        <v>8859</v>
      </c>
      <c r="D1478" s="206">
        <v>2</v>
      </c>
      <c r="E1478" s="178">
        <v>4600000</v>
      </c>
      <c r="F1478" s="216">
        <f t="shared" si="91"/>
        <v>2300000</v>
      </c>
      <c r="G1478" s="224"/>
      <c r="H1478" s="218" t="s">
        <v>7462</v>
      </c>
      <c r="I1478" s="120" t="s">
        <v>7379</v>
      </c>
      <c r="J1478" s="120"/>
      <c r="K1478" s="73">
        <v>0</v>
      </c>
      <c r="L1478" s="73">
        <v>0</v>
      </c>
      <c r="M1478" s="180">
        <f t="shared" si="89"/>
        <v>0</v>
      </c>
      <c r="O1478" s="73">
        <v>2</v>
      </c>
      <c r="P1478" s="73">
        <v>4600000</v>
      </c>
      <c r="Q1478" s="73">
        <v>2</v>
      </c>
      <c r="R1478" s="73">
        <v>4600000</v>
      </c>
      <c r="S1478" s="73">
        <f t="shared" si="90"/>
        <v>0</v>
      </c>
      <c r="T1478" s="73">
        <f t="shared" si="90"/>
        <v>0</v>
      </c>
      <c r="U1478" s="167" t="s">
        <v>7467</v>
      </c>
      <c r="W1478" s="21"/>
      <c r="X1478" s="21"/>
    </row>
    <row r="1479" spans="1:26" x14ac:dyDescent="0.25">
      <c r="A1479" s="175" t="s">
        <v>5189</v>
      </c>
      <c r="B1479" s="205" t="s">
        <v>8860</v>
      </c>
      <c r="C1479" s="168" t="s">
        <v>8861</v>
      </c>
      <c r="D1479" s="206">
        <v>1</v>
      </c>
      <c r="E1479" s="178">
        <v>2280000</v>
      </c>
      <c r="F1479" s="216">
        <f t="shared" si="91"/>
        <v>2280000</v>
      </c>
      <c r="G1479" s="224"/>
      <c r="H1479" s="218" t="s">
        <v>7462</v>
      </c>
      <c r="I1479" s="120" t="s">
        <v>7379</v>
      </c>
      <c r="J1479" s="120"/>
      <c r="K1479" s="73">
        <v>0</v>
      </c>
      <c r="L1479" s="73">
        <v>0</v>
      </c>
      <c r="M1479" s="180">
        <f t="shared" si="89"/>
        <v>0</v>
      </c>
      <c r="O1479" s="73">
        <v>1</v>
      </c>
      <c r="P1479" s="73">
        <v>2280000</v>
      </c>
      <c r="Q1479" s="73">
        <v>1</v>
      </c>
      <c r="R1479" s="73">
        <v>2280000</v>
      </c>
      <c r="S1479" s="73">
        <f t="shared" si="90"/>
        <v>0</v>
      </c>
      <c r="T1479" s="73">
        <f t="shared" si="90"/>
        <v>0</v>
      </c>
      <c r="U1479" s="167" t="s">
        <v>7467</v>
      </c>
      <c r="W1479" s="21"/>
      <c r="X1479" s="21"/>
    </row>
    <row r="1480" spans="1:26" x14ac:dyDescent="0.25">
      <c r="A1480" s="175" t="s">
        <v>5189</v>
      </c>
      <c r="B1480" s="205" t="s">
        <v>8862</v>
      </c>
      <c r="C1480" s="168" t="s">
        <v>8863</v>
      </c>
      <c r="D1480" s="206">
        <v>1</v>
      </c>
      <c r="E1480" s="178">
        <v>2244000</v>
      </c>
      <c r="F1480" s="216">
        <f t="shared" si="91"/>
        <v>2244000</v>
      </c>
      <c r="G1480" s="224"/>
      <c r="H1480" s="218" t="s">
        <v>7462</v>
      </c>
      <c r="I1480" s="120" t="s">
        <v>7379</v>
      </c>
      <c r="J1480" s="120"/>
      <c r="K1480" s="73">
        <v>0</v>
      </c>
      <c r="L1480" s="73">
        <v>0</v>
      </c>
      <c r="M1480" s="180">
        <f t="shared" ref="M1480:M1543" si="92">+L1480/E1480</f>
        <v>0</v>
      </c>
      <c r="O1480" s="73">
        <v>1</v>
      </c>
      <c r="P1480" s="73">
        <v>2244000</v>
      </c>
      <c r="Q1480" s="73">
        <v>1</v>
      </c>
      <c r="R1480" s="73">
        <v>2244000</v>
      </c>
      <c r="S1480" s="73">
        <f t="shared" si="90"/>
        <v>0</v>
      </c>
      <c r="T1480" s="73">
        <f t="shared" si="90"/>
        <v>0</v>
      </c>
      <c r="U1480" s="167" t="s">
        <v>7467</v>
      </c>
      <c r="W1480" s="21"/>
      <c r="X1480" s="21"/>
    </row>
    <row r="1481" spans="1:26" x14ac:dyDescent="0.25">
      <c r="A1481" s="175" t="s">
        <v>5189</v>
      </c>
      <c r="B1481" s="205" t="s">
        <v>8864</v>
      </c>
      <c r="C1481" s="168" t="s">
        <v>8865</v>
      </c>
      <c r="D1481" s="206">
        <v>3</v>
      </c>
      <c r="E1481" s="178">
        <v>6717000</v>
      </c>
      <c r="F1481" s="216">
        <f t="shared" si="91"/>
        <v>2239000</v>
      </c>
      <c r="G1481" s="224"/>
      <c r="H1481" s="218" t="s">
        <v>7462</v>
      </c>
      <c r="I1481" s="120" t="s">
        <v>7379</v>
      </c>
      <c r="J1481" s="120"/>
      <c r="K1481" s="73">
        <v>0</v>
      </c>
      <c r="L1481" s="73">
        <v>0</v>
      </c>
      <c r="M1481" s="180">
        <f t="shared" si="92"/>
        <v>0</v>
      </c>
      <c r="O1481" s="73">
        <v>3</v>
      </c>
      <c r="P1481" s="73">
        <v>6717000</v>
      </c>
      <c r="Q1481" s="73">
        <v>3</v>
      </c>
      <c r="R1481" s="73">
        <v>6717000</v>
      </c>
      <c r="S1481" s="73">
        <f t="shared" si="90"/>
        <v>0</v>
      </c>
      <c r="T1481" s="73">
        <f t="shared" si="90"/>
        <v>0</v>
      </c>
      <c r="U1481" s="167" t="s">
        <v>7467</v>
      </c>
      <c r="W1481" s="21"/>
      <c r="X1481" s="21"/>
      <c r="Z1481" s="21"/>
    </row>
    <row r="1482" spans="1:26" x14ac:dyDescent="0.25">
      <c r="A1482" s="175" t="s">
        <v>5189</v>
      </c>
      <c r="B1482" s="205" t="s">
        <v>8866</v>
      </c>
      <c r="C1482" s="168" t="s">
        <v>8867</v>
      </c>
      <c r="D1482" s="206">
        <v>1</v>
      </c>
      <c r="E1482" s="178">
        <v>2200000</v>
      </c>
      <c r="F1482" s="216">
        <f t="shared" si="91"/>
        <v>2200000</v>
      </c>
      <c r="G1482" s="224"/>
      <c r="H1482" s="218" t="s">
        <v>7462</v>
      </c>
      <c r="I1482" s="174" t="s">
        <v>7470</v>
      </c>
      <c r="J1482" s="120" t="s">
        <v>7471</v>
      </c>
      <c r="K1482" s="73">
        <v>0</v>
      </c>
      <c r="L1482" s="73">
        <v>0</v>
      </c>
      <c r="M1482" s="180">
        <f t="shared" si="92"/>
        <v>0</v>
      </c>
      <c r="O1482" s="73">
        <v>1</v>
      </c>
      <c r="P1482" s="73">
        <v>2200000</v>
      </c>
      <c r="Q1482" s="73">
        <v>1</v>
      </c>
      <c r="R1482" s="73">
        <v>2200000</v>
      </c>
      <c r="S1482" s="73">
        <f t="shared" si="90"/>
        <v>0</v>
      </c>
      <c r="T1482" s="73">
        <f t="shared" si="90"/>
        <v>0</v>
      </c>
      <c r="U1482" s="167" t="s">
        <v>7467</v>
      </c>
      <c r="W1482" s="21"/>
      <c r="X1482" s="21"/>
    </row>
    <row r="1483" spans="1:26" x14ac:dyDescent="0.25">
      <c r="A1483" s="175" t="s">
        <v>5189</v>
      </c>
      <c r="B1483" s="205" t="s">
        <v>8868</v>
      </c>
      <c r="C1483" s="168" t="s">
        <v>8869</v>
      </c>
      <c r="D1483" s="206">
        <v>1</v>
      </c>
      <c r="E1483" s="178">
        <v>2200000</v>
      </c>
      <c r="F1483" s="216">
        <f t="shared" si="91"/>
        <v>2200000</v>
      </c>
      <c r="G1483" s="224"/>
      <c r="H1483" s="218" t="s">
        <v>7462</v>
      </c>
      <c r="I1483" s="120" t="s">
        <v>7379</v>
      </c>
      <c r="J1483" s="120"/>
      <c r="K1483" s="73">
        <v>0</v>
      </c>
      <c r="L1483" s="73">
        <v>0</v>
      </c>
      <c r="M1483" s="180">
        <f t="shared" si="92"/>
        <v>0</v>
      </c>
      <c r="O1483" s="73">
        <v>1</v>
      </c>
      <c r="P1483" s="73">
        <v>2200000</v>
      </c>
      <c r="Q1483" s="73">
        <v>1</v>
      </c>
      <c r="R1483" s="73">
        <v>2200000</v>
      </c>
      <c r="S1483" s="73">
        <f t="shared" si="90"/>
        <v>0</v>
      </c>
      <c r="T1483" s="73">
        <f t="shared" si="90"/>
        <v>0</v>
      </c>
      <c r="U1483" s="167" t="s">
        <v>7467</v>
      </c>
      <c r="W1483" s="21"/>
      <c r="X1483" s="21"/>
    </row>
    <row r="1484" spans="1:26" x14ac:dyDescent="0.25">
      <c r="A1484" s="175" t="s">
        <v>5189</v>
      </c>
      <c r="B1484" s="205" t="s">
        <v>5145</v>
      </c>
      <c r="C1484" s="168" t="s">
        <v>8870</v>
      </c>
      <c r="D1484" s="206">
        <v>2</v>
      </c>
      <c r="E1484" s="178">
        <v>4355502.9588888884</v>
      </c>
      <c r="F1484" s="216">
        <f t="shared" si="91"/>
        <v>2177751.4794444442</v>
      </c>
      <c r="G1484" s="224"/>
      <c r="H1484" s="218" t="s">
        <v>7462</v>
      </c>
      <c r="I1484" s="120" t="s">
        <v>7379</v>
      </c>
      <c r="J1484" s="120"/>
      <c r="K1484" s="73">
        <v>0</v>
      </c>
      <c r="L1484" s="73">
        <v>0</v>
      </c>
      <c r="M1484" s="180">
        <f t="shared" si="92"/>
        <v>0</v>
      </c>
      <c r="O1484" s="73">
        <v>17</v>
      </c>
      <c r="P1484" s="73">
        <v>37021775.150555551</v>
      </c>
      <c r="Q1484" s="73">
        <v>17</v>
      </c>
      <c r="R1484" s="73">
        <v>37021775.150555551</v>
      </c>
      <c r="S1484" s="73">
        <f t="shared" si="90"/>
        <v>0</v>
      </c>
      <c r="T1484" s="73">
        <f t="shared" si="90"/>
        <v>0</v>
      </c>
      <c r="U1484" s="167" t="s">
        <v>7467</v>
      </c>
      <c r="W1484" s="21"/>
      <c r="X1484" s="21"/>
      <c r="Z1484" s="21"/>
    </row>
    <row r="1485" spans="1:26" x14ac:dyDescent="0.25">
      <c r="A1485" s="175" t="s">
        <v>5189</v>
      </c>
      <c r="B1485" s="205" t="s">
        <v>8871</v>
      </c>
      <c r="C1485" s="168" t="s">
        <v>8872</v>
      </c>
      <c r="D1485" s="206">
        <v>4</v>
      </c>
      <c r="E1485" s="178">
        <v>8466666.6600000001</v>
      </c>
      <c r="F1485" s="216">
        <f t="shared" si="91"/>
        <v>2116666.665</v>
      </c>
      <c r="G1485" s="224"/>
      <c r="H1485" s="218" t="s">
        <v>7462</v>
      </c>
      <c r="I1485" s="120" t="s">
        <v>7379</v>
      </c>
      <c r="J1485" s="120"/>
      <c r="K1485" s="73">
        <v>0</v>
      </c>
      <c r="L1485" s="73">
        <v>0</v>
      </c>
      <c r="M1485" s="180">
        <f t="shared" si="92"/>
        <v>0</v>
      </c>
      <c r="O1485" s="73">
        <v>4</v>
      </c>
      <c r="P1485" s="73">
        <v>8466666.6600000001</v>
      </c>
      <c r="Q1485" s="73">
        <v>4</v>
      </c>
      <c r="R1485" s="73">
        <v>8466666.6600000001</v>
      </c>
      <c r="S1485" s="73">
        <f t="shared" si="90"/>
        <v>0</v>
      </c>
      <c r="T1485" s="73">
        <f t="shared" si="90"/>
        <v>0</v>
      </c>
      <c r="U1485" s="167" t="s">
        <v>7467</v>
      </c>
      <c r="W1485" s="21"/>
      <c r="X1485" s="21"/>
    </row>
    <row r="1486" spans="1:26" x14ac:dyDescent="0.25">
      <c r="A1486" s="175" t="s">
        <v>5189</v>
      </c>
      <c r="B1486" s="205" t="s">
        <v>8873</v>
      </c>
      <c r="C1486" s="168" t="s">
        <v>8874</v>
      </c>
      <c r="D1486" s="206">
        <v>1</v>
      </c>
      <c r="E1486" s="178">
        <v>2100000</v>
      </c>
      <c r="F1486" s="216">
        <f t="shared" si="91"/>
        <v>2100000</v>
      </c>
      <c r="G1486" s="224"/>
      <c r="H1486" s="218" t="s">
        <v>7462</v>
      </c>
      <c r="I1486" s="120" t="s">
        <v>7379</v>
      </c>
      <c r="J1486" s="120"/>
      <c r="K1486" s="73">
        <v>0</v>
      </c>
      <c r="L1486" s="73">
        <v>0</v>
      </c>
      <c r="M1486" s="180">
        <f t="shared" si="92"/>
        <v>0</v>
      </c>
      <c r="O1486" s="73">
        <v>1</v>
      </c>
      <c r="P1486" s="73">
        <v>2100000</v>
      </c>
      <c r="Q1486" s="73">
        <v>1</v>
      </c>
      <c r="R1486" s="73">
        <v>2100000</v>
      </c>
      <c r="S1486" s="73">
        <f t="shared" si="90"/>
        <v>0</v>
      </c>
      <c r="T1486" s="73">
        <f t="shared" si="90"/>
        <v>0</v>
      </c>
      <c r="U1486" s="167" t="s">
        <v>7467</v>
      </c>
      <c r="W1486" s="21"/>
      <c r="X1486" s="21"/>
    </row>
    <row r="1487" spans="1:26" x14ac:dyDescent="0.25">
      <c r="A1487" s="175" t="s">
        <v>5189</v>
      </c>
      <c r="B1487" s="205" t="s">
        <v>8875</v>
      </c>
      <c r="C1487" s="168" t="s">
        <v>8876</v>
      </c>
      <c r="D1487" s="206">
        <v>1</v>
      </c>
      <c r="E1487" s="178">
        <v>2100000</v>
      </c>
      <c r="F1487" s="216">
        <f t="shared" si="91"/>
        <v>2100000</v>
      </c>
      <c r="G1487" s="224"/>
      <c r="H1487" s="218" t="s">
        <v>7462</v>
      </c>
      <c r="I1487" s="174" t="s">
        <v>7470</v>
      </c>
      <c r="J1487" s="120" t="s">
        <v>7471</v>
      </c>
      <c r="K1487" s="73">
        <v>0</v>
      </c>
      <c r="L1487" s="73">
        <v>0</v>
      </c>
      <c r="M1487" s="180">
        <f t="shared" si="92"/>
        <v>0</v>
      </c>
      <c r="O1487" s="73">
        <v>1</v>
      </c>
      <c r="P1487" s="73">
        <v>2100000</v>
      </c>
      <c r="Q1487" s="73">
        <v>1</v>
      </c>
      <c r="R1487" s="73">
        <v>2100000</v>
      </c>
      <c r="S1487" s="73">
        <f t="shared" si="90"/>
        <v>0</v>
      </c>
      <c r="T1487" s="73">
        <f t="shared" si="90"/>
        <v>0</v>
      </c>
      <c r="U1487" s="167" t="s">
        <v>7467</v>
      </c>
      <c r="W1487" s="21"/>
      <c r="X1487" s="21"/>
    </row>
    <row r="1488" spans="1:26" x14ac:dyDescent="0.25">
      <c r="A1488" s="175" t="s">
        <v>5189</v>
      </c>
      <c r="B1488" s="205" t="s">
        <v>8877</v>
      </c>
      <c r="C1488" s="168" t="s">
        <v>8878</v>
      </c>
      <c r="D1488" s="206">
        <v>1</v>
      </c>
      <c r="E1488" s="178">
        <v>2090000</v>
      </c>
      <c r="F1488" s="216">
        <f t="shared" si="91"/>
        <v>2090000</v>
      </c>
      <c r="G1488" s="224"/>
      <c r="H1488" s="218" t="s">
        <v>7462</v>
      </c>
      <c r="I1488" s="120" t="s">
        <v>7379</v>
      </c>
      <c r="J1488" s="120"/>
      <c r="K1488" s="73">
        <v>0</v>
      </c>
      <c r="L1488" s="73">
        <v>0</v>
      </c>
      <c r="M1488" s="180">
        <f t="shared" si="92"/>
        <v>0</v>
      </c>
      <c r="O1488" s="73">
        <v>1</v>
      </c>
      <c r="P1488" s="73">
        <v>2090000</v>
      </c>
      <c r="Q1488" s="73">
        <v>1</v>
      </c>
      <c r="R1488" s="73">
        <v>2090000</v>
      </c>
      <c r="S1488" s="73">
        <f t="shared" si="90"/>
        <v>0</v>
      </c>
      <c r="T1488" s="73">
        <f t="shared" si="90"/>
        <v>0</v>
      </c>
      <c r="U1488" s="167" t="s">
        <v>7467</v>
      </c>
      <c r="W1488" s="21"/>
      <c r="X1488" s="21"/>
    </row>
    <row r="1489" spans="1:26" x14ac:dyDescent="0.25">
      <c r="A1489" s="175" t="s">
        <v>5189</v>
      </c>
      <c r="B1489" s="205" t="s">
        <v>8879</v>
      </c>
      <c r="C1489" s="168" t="s">
        <v>8880</v>
      </c>
      <c r="D1489" s="206">
        <v>1</v>
      </c>
      <c r="E1489" s="178">
        <v>2073333.33</v>
      </c>
      <c r="F1489" s="216">
        <f t="shared" si="91"/>
        <v>2073333.33</v>
      </c>
      <c r="G1489" s="224"/>
      <c r="H1489" s="218" t="s">
        <v>7462</v>
      </c>
      <c r="I1489" s="120" t="s">
        <v>7379</v>
      </c>
      <c r="J1489" s="120"/>
      <c r="K1489" s="73">
        <v>0</v>
      </c>
      <c r="L1489" s="73">
        <v>0</v>
      </c>
      <c r="M1489" s="180">
        <f t="shared" si="92"/>
        <v>0</v>
      </c>
      <c r="O1489" s="73">
        <v>1</v>
      </c>
      <c r="P1489" s="73">
        <v>2073333.33</v>
      </c>
      <c r="Q1489" s="73">
        <v>1</v>
      </c>
      <c r="R1489" s="73">
        <v>2073333.33</v>
      </c>
      <c r="S1489" s="73">
        <f t="shared" si="90"/>
        <v>0</v>
      </c>
      <c r="T1489" s="73">
        <f t="shared" si="90"/>
        <v>0</v>
      </c>
      <c r="U1489" s="167" t="s">
        <v>7467</v>
      </c>
      <c r="W1489" s="21"/>
      <c r="X1489" s="21"/>
    </row>
    <row r="1490" spans="1:26" x14ac:dyDescent="0.25">
      <c r="A1490" s="175" t="s">
        <v>5189</v>
      </c>
      <c r="B1490" s="205" t="s">
        <v>3365</v>
      </c>
      <c r="C1490" s="168" t="s">
        <v>3366</v>
      </c>
      <c r="D1490" s="206">
        <v>1</v>
      </c>
      <c r="E1490" s="178">
        <v>2050000</v>
      </c>
      <c r="F1490" s="216">
        <f t="shared" si="91"/>
        <v>2050000</v>
      </c>
      <c r="G1490" s="224"/>
      <c r="H1490" s="218" t="s">
        <v>7462</v>
      </c>
      <c r="I1490" s="120" t="s">
        <v>7379</v>
      </c>
      <c r="J1490" s="120"/>
      <c r="K1490" s="73">
        <v>0</v>
      </c>
      <c r="L1490" s="73">
        <v>0</v>
      </c>
      <c r="M1490" s="180">
        <f t="shared" si="92"/>
        <v>0</v>
      </c>
      <c r="O1490" s="73">
        <v>1</v>
      </c>
      <c r="P1490" s="73">
        <v>2050000</v>
      </c>
      <c r="Q1490" s="73">
        <v>0</v>
      </c>
      <c r="R1490" s="73">
        <v>0</v>
      </c>
      <c r="S1490" s="73">
        <f t="shared" si="90"/>
        <v>1</v>
      </c>
      <c r="T1490" s="73">
        <f t="shared" si="90"/>
        <v>2050000</v>
      </c>
      <c r="U1490" s="167" t="s">
        <v>7958</v>
      </c>
      <c r="W1490" s="21"/>
      <c r="X1490" s="21"/>
      <c r="Z1490" s="21"/>
    </row>
    <row r="1491" spans="1:26" x14ac:dyDescent="0.25">
      <c r="A1491" s="175" t="s">
        <v>5189</v>
      </c>
      <c r="B1491" s="205" t="s">
        <v>8881</v>
      </c>
      <c r="C1491" s="168" t="s">
        <v>8882</v>
      </c>
      <c r="D1491" s="206">
        <v>5</v>
      </c>
      <c r="E1491" s="178">
        <v>10214285.710000001</v>
      </c>
      <c r="F1491" s="216">
        <f t="shared" si="91"/>
        <v>2042857.1420000002</v>
      </c>
      <c r="G1491" s="224"/>
      <c r="H1491" s="218" t="s">
        <v>7462</v>
      </c>
      <c r="I1491" s="120" t="s">
        <v>7379</v>
      </c>
      <c r="J1491" s="120"/>
      <c r="K1491" s="73">
        <v>0</v>
      </c>
      <c r="L1491" s="73">
        <v>0</v>
      </c>
      <c r="M1491" s="180">
        <f t="shared" si="92"/>
        <v>0</v>
      </c>
      <c r="O1491" s="73">
        <v>5</v>
      </c>
      <c r="P1491" s="73">
        <v>10214285.710000001</v>
      </c>
      <c r="Q1491" s="73">
        <v>5</v>
      </c>
      <c r="R1491" s="73">
        <v>10214285.710000001</v>
      </c>
      <c r="S1491" s="73">
        <f t="shared" si="90"/>
        <v>0</v>
      </c>
      <c r="T1491" s="73">
        <f t="shared" si="90"/>
        <v>0</v>
      </c>
      <c r="U1491" s="167" t="s">
        <v>7467</v>
      </c>
      <c r="W1491" s="21"/>
      <c r="X1491" s="21"/>
    </row>
    <row r="1492" spans="1:26" x14ac:dyDescent="0.25">
      <c r="A1492" s="175" t="s">
        <v>5189</v>
      </c>
      <c r="B1492" s="205" t="s">
        <v>8883</v>
      </c>
      <c r="C1492" s="168" t="s">
        <v>8884</v>
      </c>
      <c r="D1492" s="206">
        <v>2</v>
      </c>
      <c r="E1492" s="178">
        <v>4080000</v>
      </c>
      <c r="F1492" s="216">
        <f t="shared" si="91"/>
        <v>2040000</v>
      </c>
      <c r="G1492" s="224"/>
      <c r="H1492" s="218" t="s">
        <v>7462</v>
      </c>
      <c r="I1492" s="120" t="s">
        <v>7379</v>
      </c>
      <c r="J1492" s="120"/>
      <c r="K1492" s="73">
        <v>0</v>
      </c>
      <c r="L1492" s="73">
        <v>0</v>
      </c>
      <c r="M1492" s="180">
        <f t="shared" si="92"/>
        <v>0</v>
      </c>
      <c r="O1492" s="73">
        <v>2</v>
      </c>
      <c r="P1492" s="73">
        <v>4080000</v>
      </c>
      <c r="Q1492" s="73">
        <v>2</v>
      </c>
      <c r="R1492" s="73">
        <v>4080000</v>
      </c>
      <c r="S1492" s="73">
        <f t="shared" si="90"/>
        <v>0</v>
      </c>
      <c r="T1492" s="73">
        <f t="shared" si="90"/>
        <v>0</v>
      </c>
      <c r="U1492" s="167" t="s">
        <v>7467</v>
      </c>
      <c r="W1492" s="21"/>
      <c r="X1492" s="21"/>
    </row>
    <row r="1493" spans="1:26" x14ac:dyDescent="0.25">
      <c r="A1493" s="175" t="s">
        <v>5189</v>
      </c>
      <c r="B1493" s="205" t="s">
        <v>8885</v>
      </c>
      <c r="C1493" s="168" t="s">
        <v>8886</v>
      </c>
      <c r="D1493" s="206">
        <v>4</v>
      </c>
      <c r="E1493" s="178">
        <v>8107600</v>
      </c>
      <c r="F1493" s="216">
        <f t="shared" si="91"/>
        <v>2026900</v>
      </c>
      <c r="G1493" s="224"/>
      <c r="H1493" s="218" t="s">
        <v>7462</v>
      </c>
      <c r="I1493" s="120" t="s">
        <v>7807</v>
      </c>
      <c r="J1493" s="120"/>
      <c r="K1493" s="73"/>
      <c r="L1493" s="73"/>
      <c r="M1493" s="180">
        <f t="shared" si="92"/>
        <v>0</v>
      </c>
      <c r="O1493" s="73">
        <v>4</v>
      </c>
      <c r="P1493" s="73">
        <v>8107600</v>
      </c>
      <c r="Q1493" s="73">
        <v>4</v>
      </c>
      <c r="R1493" s="73">
        <v>8107600</v>
      </c>
      <c r="S1493" s="73">
        <f t="shared" si="90"/>
        <v>0</v>
      </c>
      <c r="T1493" s="73">
        <f t="shared" si="90"/>
        <v>0</v>
      </c>
      <c r="U1493" s="167" t="s">
        <v>7467</v>
      </c>
      <c r="W1493" s="21"/>
      <c r="X1493" s="21"/>
    </row>
    <row r="1494" spans="1:26" x14ac:dyDescent="0.25">
      <c r="A1494" s="175" t="s">
        <v>5189</v>
      </c>
      <c r="B1494" s="205" t="s">
        <v>8887</v>
      </c>
      <c r="C1494" s="168" t="s">
        <v>8888</v>
      </c>
      <c r="D1494" s="206">
        <v>1</v>
      </c>
      <c r="E1494" s="178">
        <v>2022500</v>
      </c>
      <c r="F1494" s="216">
        <f t="shared" si="91"/>
        <v>2022500</v>
      </c>
      <c r="G1494" s="224"/>
      <c r="H1494" s="218" t="s">
        <v>7462</v>
      </c>
      <c r="I1494" s="120" t="s">
        <v>7379</v>
      </c>
      <c r="J1494" s="120"/>
      <c r="K1494" s="73">
        <v>0</v>
      </c>
      <c r="L1494" s="73">
        <v>0</v>
      </c>
      <c r="M1494" s="180">
        <f t="shared" si="92"/>
        <v>0</v>
      </c>
      <c r="O1494" s="73">
        <v>1</v>
      </c>
      <c r="P1494" s="73">
        <v>2022500</v>
      </c>
      <c r="Q1494" s="73">
        <v>1</v>
      </c>
      <c r="R1494" s="73">
        <v>2022500</v>
      </c>
      <c r="S1494" s="73">
        <f t="shared" si="90"/>
        <v>0</v>
      </c>
      <c r="T1494" s="73">
        <f t="shared" si="90"/>
        <v>0</v>
      </c>
      <c r="U1494" s="167" t="s">
        <v>7467</v>
      </c>
      <c r="W1494" s="21"/>
      <c r="X1494" s="21"/>
    </row>
    <row r="1495" spans="1:26" x14ac:dyDescent="0.25">
      <c r="A1495" s="175" t="s">
        <v>5189</v>
      </c>
      <c r="B1495" s="205" t="s">
        <v>8889</v>
      </c>
      <c r="C1495" s="168" t="s">
        <v>8890</v>
      </c>
      <c r="D1495" s="206">
        <v>4</v>
      </c>
      <c r="E1495" s="178">
        <v>8000000</v>
      </c>
      <c r="F1495" s="216">
        <f t="shared" si="91"/>
        <v>2000000</v>
      </c>
      <c r="G1495" s="224"/>
      <c r="H1495" s="218" t="s">
        <v>7462</v>
      </c>
      <c r="I1495" s="174" t="s">
        <v>7470</v>
      </c>
      <c r="J1495" s="120" t="s">
        <v>7471</v>
      </c>
      <c r="K1495" s="73">
        <v>0</v>
      </c>
      <c r="L1495" s="73">
        <v>0</v>
      </c>
      <c r="M1495" s="180">
        <f t="shared" si="92"/>
        <v>0</v>
      </c>
      <c r="O1495" s="73">
        <v>4</v>
      </c>
      <c r="P1495" s="73">
        <v>8000000</v>
      </c>
      <c r="Q1495" s="73">
        <v>4</v>
      </c>
      <c r="R1495" s="73">
        <v>8000000</v>
      </c>
      <c r="S1495" s="73">
        <f t="shared" si="90"/>
        <v>0</v>
      </c>
      <c r="T1495" s="73">
        <f t="shared" si="90"/>
        <v>0</v>
      </c>
      <c r="U1495" s="167" t="s">
        <v>7467</v>
      </c>
      <c r="W1495" s="21"/>
      <c r="X1495" s="21"/>
    </row>
    <row r="1496" spans="1:26" x14ac:dyDescent="0.25">
      <c r="A1496" s="175" t="s">
        <v>5189</v>
      </c>
      <c r="B1496" s="205" t="s">
        <v>8891</v>
      </c>
      <c r="C1496" s="168" t="s">
        <v>8892</v>
      </c>
      <c r="D1496" s="206">
        <v>2</v>
      </c>
      <c r="E1496" s="178">
        <v>4000000</v>
      </c>
      <c r="F1496" s="216">
        <f t="shared" si="91"/>
        <v>2000000</v>
      </c>
      <c r="G1496" s="224"/>
      <c r="H1496" s="218" t="s">
        <v>7462</v>
      </c>
      <c r="I1496" s="174" t="s">
        <v>7470</v>
      </c>
      <c r="J1496" s="120" t="s">
        <v>7471</v>
      </c>
      <c r="K1496" s="73">
        <v>0</v>
      </c>
      <c r="L1496" s="73">
        <v>0</v>
      </c>
      <c r="M1496" s="180">
        <f t="shared" si="92"/>
        <v>0</v>
      </c>
      <c r="O1496" s="73">
        <v>2</v>
      </c>
      <c r="P1496" s="73">
        <v>4000000</v>
      </c>
      <c r="Q1496" s="73">
        <v>2</v>
      </c>
      <c r="R1496" s="73">
        <v>4000000</v>
      </c>
      <c r="S1496" s="73">
        <f t="shared" si="90"/>
        <v>0</v>
      </c>
      <c r="T1496" s="73">
        <f t="shared" si="90"/>
        <v>0</v>
      </c>
      <c r="U1496" s="167" t="s">
        <v>7467</v>
      </c>
      <c r="W1496" s="21"/>
      <c r="X1496" s="21"/>
    </row>
    <row r="1497" spans="1:26" x14ac:dyDescent="0.25">
      <c r="A1497" s="175" t="s">
        <v>5189</v>
      </c>
      <c r="B1497" s="205" t="s">
        <v>8893</v>
      </c>
      <c r="C1497" s="168" t="s">
        <v>8894</v>
      </c>
      <c r="D1497" s="206">
        <v>2</v>
      </c>
      <c r="E1497" s="178">
        <v>4000000</v>
      </c>
      <c r="F1497" s="216">
        <f t="shared" si="91"/>
        <v>2000000</v>
      </c>
      <c r="G1497" s="224"/>
      <c r="H1497" s="218" t="s">
        <v>7462</v>
      </c>
      <c r="I1497" s="174" t="s">
        <v>7470</v>
      </c>
      <c r="J1497" s="120" t="s">
        <v>7471</v>
      </c>
      <c r="K1497" s="73">
        <v>0</v>
      </c>
      <c r="L1497" s="73">
        <v>0</v>
      </c>
      <c r="M1497" s="180">
        <f t="shared" si="92"/>
        <v>0</v>
      </c>
      <c r="O1497" s="73">
        <v>2</v>
      </c>
      <c r="P1497" s="73">
        <v>4000000</v>
      </c>
      <c r="Q1497" s="73">
        <v>2</v>
      </c>
      <c r="R1497" s="73">
        <v>4000000</v>
      </c>
      <c r="S1497" s="73">
        <f t="shared" si="90"/>
        <v>0</v>
      </c>
      <c r="T1497" s="73">
        <f t="shared" si="90"/>
        <v>0</v>
      </c>
      <c r="U1497" s="167" t="s">
        <v>7467</v>
      </c>
      <c r="W1497" s="21"/>
      <c r="X1497" s="21"/>
    </row>
    <row r="1498" spans="1:26" x14ac:dyDescent="0.25">
      <c r="A1498" s="175" t="s">
        <v>5189</v>
      </c>
      <c r="B1498" s="205" t="s">
        <v>3289</v>
      </c>
      <c r="C1498" s="168" t="s">
        <v>3290</v>
      </c>
      <c r="D1498" s="206">
        <v>2</v>
      </c>
      <c r="E1498" s="178">
        <v>3960000</v>
      </c>
      <c r="F1498" s="216">
        <f t="shared" si="91"/>
        <v>1980000</v>
      </c>
      <c r="G1498" s="224"/>
      <c r="H1498" s="218" t="s">
        <v>7462</v>
      </c>
      <c r="I1498" s="120" t="s">
        <v>7379</v>
      </c>
      <c r="J1498" s="120"/>
      <c r="K1498" s="73">
        <v>0</v>
      </c>
      <c r="L1498" s="73">
        <v>0</v>
      </c>
      <c r="M1498" s="180">
        <f t="shared" si="92"/>
        <v>0</v>
      </c>
      <c r="O1498" s="73">
        <v>2</v>
      </c>
      <c r="P1498" s="73">
        <v>3960000</v>
      </c>
      <c r="Q1498" s="73">
        <v>0</v>
      </c>
      <c r="R1498" s="73">
        <v>0</v>
      </c>
      <c r="S1498" s="73">
        <f t="shared" si="90"/>
        <v>2</v>
      </c>
      <c r="T1498" s="73">
        <f t="shared" si="90"/>
        <v>3960000</v>
      </c>
      <c r="U1498" s="167" t="s">
        <v>7958</v>
      </c>
      <c r="W1498" s="21"/>
      <c r="X1498" s="21"/>
      <c r="Z1498" s="21"/>
    </row>
    <row r="1499" spans="1:26" x14ac:dyDescent="0.25">
      <c r="A1499" s="175" t="s">
        <v>5189</v>
      </c>
      <c r="B1499" s="205" t="s">
        <v>3359</v>
      </c>
      <c r="C1499" s="168" t="s">
        <v>3360</v>
      </c>
      <c r="D1499" s="206">
        <v>1</v>
      </c>
      <c r="E1499" s="178">
        <v>1980000</v>
      </c>
      <c r="F1499" s="216">
        <f t="shared" si="91"/>
        <v>1980000</v>
      </c>
      <c r="G1499" s="224"/>
      <c r="H1499" s="218" t="s">
        <v>7462</v>
      </c>
      <c r="I1499" s="120" t="s">
        <v>7379</v>
      </c>
      <c r="J1499" s="120"/>
      <c r="K1499" s="73">
        <v>0</v>
      </c>
      <c r="L1499" s="73">
        <v>0</v>
      </c>
      <c r="M1499" s="180">
        <f t="shared" si="92"/>
        <v>0</v>
      </c>
      <c r="O1499" s="73">
        <v>1</v>
      </c>
      <c r="P1499" s="73">
        <v>1980000</v>
      </c>
      <c r="Q1499" s="73">
        <v>0</v>
      </c>
      <c r="R1499" s="73">
        <v>0</v>
      </c>
      <c r="S1499" s="73">
        <f t="shared" si="90"/>
        <v>1</v>
      </c>
      <c r="T1499" s="73">
        <f t="shared" si="90"/>
        <v>1980000</v>
      </c>
      <c r="U1499" s="167" t="s">
        <v>7958</v>
      </c>
      <c r="W1499" s="21"/>
      <c r="X1499" s="21"/>
      <c r="Z1499" s="21"/>
    </row>
    <row r="1500" spans="1:26" x14ac:dyDescent="0.25">
      <c r="A1500" s="175" t="s">
        <v>5189</v>
      </c>
      <c r="B1500" s="205" t="s">
        <v>8895</v>
      </c>
      <c r="C1500" s="168" t="s">
        <v>8896</v>
      </c>
      <c r="D1500" s="206">
        <v>2</v>
      </c>
      <c r="E1500" s="178">
        <v>3942909.09</v>
      </c>
      <c r="F1500" s="216">
        <f t="shared" si="91"/>
        <v>1971454.5449999999</v>
      </c>
      <c r="G1500" s="224"/>
      <c r="H1500" s="218" t="s">
        <v>7462</v>
      </c>
      <c r="I1500" s="120" t="s">
        <v>7379</v>
      </c>
      <c r="J1500" s="120"/>
      <c r="K1500" s="73">
        <v>0</v>
      </c>
      <c r="L1500" s="73">
        <v>0</v>
      </c>
      <c r="M1500" s="180">
        <f t="shared" si="92"/>
        <v>0</v>
      </c>
      <c r="O1500" s="73">
        <v>2</v>
      </c>
      <c r="P1500" s="73">
        <v>3942909.09</v>
      </c>
      <c r="Q1500" s="73">
        <v>2</v>
      </c>
      <c r="R1500" s="73">
        <v>3942909.09</v>
      </c>
      <c r="S1500" s="73">
        <f t="shared" si="90"/>
        <v>0</v>
      </c>
      <c r="T1500" s="73">
        <f t="shared" si="90"/>
        <v>0</v>
      </c>
      <c r="U1500" s="167" t="s">
        <v>7467</v>
      </c>
      <c r="W1500" s="21"/>
      <c r="X1500" s="21"/>
    </row>
    <row r="1501" spans="1:26" x14ac:dyDescent="0.25">
      <c r="A1501" s="175" t="s">
        <v>5189</v>
      </c>
      <c r="B1501" s="205" t="s">
        <v>8897</v>
      </c>
      <c r="C1501" s="168" t="s">
        <v>8898</v>
      </c>
      <c r="D1501" s="206">
        <v>2</v>
      </c>
      <c r="E1501" s="178">
        <v>3900000</v>
      </c>
      <c r="F1501" s="216">
        <f t="shared" si="91"/>
        <v>1950000</v>
      </c>
      <c r="G1501" s="224"/>
      <c r="H1501" s="218" t="s">
        <v>7462</v>
      </c>
      <c r="I1501" s="120" t="s">
        <v>7379</v>
      </c>
      <c r="J1501" s="120"/>
      <c r="K1501" s="73">
        <v>0</v>
      </c>
      <c r="L1501" s="73">
        <v>0</v>
      </c>
      <c r="M1501" s="180">
        <f t="shared" si="92"/>
        <v>0</v>
      </c>
      <c r="O1501" s="73">
        <v>2</v>
      </c>
      <c r="P1501" s="73">
        <v>3900000</v>
      </c>
      <c r="Q1501" s="73">
        <v>2</v>
      </c>
      <c r="R1501" s="73">
        <v>3900000</v>
      </c>
      <c r="S1501" s="73">
        <f t="shared" si="90"/>
        <v>0</v>
      </c>
      <c r="T1501" s="73">
        <f t="shared" si="90"/>
        <v>0</v>
      </c>
      <c r="U1501" s="167" t="s">
        <v>7467</v>
      </c>
      <c r="W1501" s="21"/>
      <c r="X1501" s="21"/>
    </row>
    <row r="1502" spans="1:26" x14ac:dyDescent="0.25">
      <c r="A1502" s="175" t="s">
        <v>5189</v>
      </c>
      <c r="B1502" s="205" t="s">
        <v>8899</v>
      </c>
      <c r="C1502" s="168" t="s">
        <v>8900</v>
      </c>
      <c r="D1502" s="206">
        <v>2</v>
      </c>
      <c r="E1502" s="178">
        <v>3800000</v>
      </c>
      <c r="F1502" s="216">
        <f t="shared" si="91"/>
        <v>1900000</v>
      </c>
      <c r="G1502" s="224"/>
      <c r="H1502" s="218" t="s">
        <v>7462</v>
      </c>
      <c r="I1502" s="174" t="s">
        <v>7470</v>
      </c>
      <c r="J1502" s="120" t="s">
        <v>7471</v>
      </c>
      <c r="K1502" s="73">
        <v>0</v>
      </c>
      <c r="L1502" s="73">
        <v>0</v>
      </c>
      <c r="M1502" s="180">
        <f t="shared" si="92"/>
        <v>0</v>
      </c>
      <c r="O1502" s="73">
        <v>2</v>
      </c>
      <c r="P1502" s="73">
        <v>3800000</v>
      </c>
      <c r="Q1502" s="73">
        <v>2</v>
      </c>
      <c r="R1502" s="73">
        <v>3800000</v>
      </c>
      <c r="S1502" s="73">
        <f t="shared" si="90"/>
        <v>0</v>
      </c>
      <c r="T1502" s="73">
        <f t="shared" si="90"/>
        <v>0</v>
      </c>
      <c r="U1502" s="167" t="s">
        <v>7467</v>
      </c>
      <c r="W1502" s="21"/>
      <c r="X1502" s="21"/>
    </row>
    <row r="1503" spans="1:26" x14ac:dyDescent="0.25">
      <c r="A1503" s="175" t="s">
        <v>5189</v>
      </c>
      <c r="B1503" s="205" t="s">
        <v>8901</v>
      </c>
      <c r="C1503" s="168" t="s">
        <v>8902</v>
      </c>
      <c r="D1503" s="206">
        <v>4</v>
      </c>
      <c r="E1503" s="178">
        <v>7372100</v>
      </c>
      <c r="F1503" s="216">
        <f t="shared" si="91"/>
        <v>1843025</v>
      </c>
      <c r="G1503" s="224"/>
      <c r="H1503" s="218" t="s">
        <v>7462</v>
      </c>
      <c r="I1503" s="120" t="s">
        <v>7807</v>
      </c>
      <c r="J1503" s="120"/>
      <c r="K1503" s="73"/>
      <c r="L1503" s="73"/>
      <c r="M1503" s="180">
        <f t="shared" si="92"/>
        <v>0</v>
      </c>
      <c r="O1503" s="73">
        <v>4</v>
      </c>
      <c r="P1503" s="73">
        <v>7372100</v>
      </c>
      <c r="Q1503" s="73">
        <v>4</v>
      </c>
      <c r="R1503" s="73">
        <v>7372100</v>
      </c>
      <c r="S1503" s="73">
        <f t="shared" si="90"/>
        <v>0</v>
      </c>
      <c r="T1503" s="73">
        <f t="shared" si="90"/>
        <v>0</v>
      </c>
      <c r="U1503" s="167" t="s">
        <v>7467</v>
      </c>
      <c r="W1503" s="21"/>
      <c r="X1503" s="21"/>
    </row>
    <row r="1504" spans="1:26" x14ac:dyDescent="0.25">
      <c r="A1504" s="175" t="s">
        <v>5189</v>
      </c>
      <c r="B1504" s="205" t="s">
        <v>8903</v>
      </c>
      <c r="C1504" s="168" t="s">
        <v>8904</v>
      </c>
      <c r="D1504" s="206">
        <v>1</v>
      </c>
      <c r="E1504" s="178">
        <v>1840000</v>
      </c>
      <c r="F1504" s="216">
        <f t="shared" si="91"/>
        <v>1840000</v>
      </c>
      <c r="G1504" s="224"/>
      <c r="H1504" s="218" t="s">
        <v>7462</v>
      </c>
      <c r="I1504" s="120" t="s">
        <v>7379</v>
      </c>
      <c r="J1504" s="120"/>
      <c r="K1504" s="73">
        <v>0</v>
      </c>
      <c r="L1504" s="73">
        <v>0</v>
      </c>
      <c r="M1504" s="180">
        <f t="shared" si="92"/>
        <v>0</v>
      </c>
      <c r="O1504" s="73">
        <v>1</v>
      </c>
      <c r="P1504" s="73">
        <v>1840000</v>
      </c>
      <c r="Q1504" s="73">
        <v>1</v>
      </c>
      <c r="R1504" s="73">
        <v>1840000</v>
      </c>
      <c r="S1504" s="73">
        <f t="shared" ref="S1504:T1567" si="93">O1504-K1504-Q1504</f>
        <v>0</v>
      </c>
      <c r="T1504" s="73">
        <f t="shared" si="93"/>
        <v>0</v>
      </c>
      <c r="U1504" s="167" t="s">
        <v>7467</v>
      </c>
      <c r="W1504" s="21"/>
      <c r="X1504" s="21"/>
    </row>
    <row r="1505" spans="1:26" x14ac:dyDescent="0.25">
      <c r="A1505" s="175" t="s">
        <v>5189</v>
      </c>
      <c r="B1505" s="205" t="s">
        <v>8905</v>
      </c>
      <c r="C1505" s="168" t="s">
        <v>8906</v>
      </c>
      <c r="D1505" s="206">
        <v>1</v>
      </c>
      <c r="E1505" s="178">
        <v>1818000</v>
      </c>
      <c r="F1505" s="216">
        <f t="shared" si="91"/>
        <v>1818000</v>
      </c>
      <c r="G1505" s="224"/>
      <c r="H1505" s="218" t="s">
        <v>7462</v>
      </c>
      <c r="I1505" s="120" t="s">
        <v>7379</v>
      </c>
      <c r="J1505" s="120"/>
      <c r="K1505" s="73">
        <v>0</v>
      </c>
      <c r="L1505" s="73">
        <v>0</v>
      </c>
      <c r="M1505" s="180">
        <f t="shared" si="92"/>
        <v>0</v>
      </c>
      <c r="O1505" s="73">
        <v>1</v>
      </c>
      <c r="P1505" s="73">
        <v>1818000</v>
      </c>
      <c r="Q1505" s="73">
        <v>1</v>
      </c>
      <c r="R1505" s="73">
        <v>1818000</v>
      </c>
      <c r="S1505" s="73">
        <f t="shared" si="93"/>
        <v>0</v>
      </c>
      <c r="T1505" s="73">
        <f t="shared" si="93"/>
        <v>0</v>
      </c>
      <c r="U1505" s="167" t="s">
        <v>7467</v>
      </c>
      <c r="W1505" s="21"/>
      <c r="X1505" s="21"/>
    </row>
    <row r="1506" spans="1:26" x14ac:dyDescent="0.25">
      <c r="A1506" s="175" t="s">
        <v>5189</v>
      </c>
      <c r="B1506" s="205" t="s">
        <v>8907</v>
      </c>
      <c r="C1506" s="168" t="s">
        <v>8908</v>
      </c>
      <c r="D1506" s="206">
        <v>2</v>
      </c>
      <c r="E1506" s="178">
        <v>3630000</v>
      </c>
      <c r="F1506" s="216">
        <f t="shared" si="91"/>
        <v>1815000</v>
      </c>
      <c r="G1506" s="224"/>
      <c r="H1506" s="218" t="s">
        <v>7462</v>
      </c>
      <c r="I1506" s="120" t="s">
        <v>7379</v>
      </c>
      <c r="J1506" s="120"/>
      <c r="K1506" s="73">
        <v>0</v>
      </c>
      <c r="L1506" s="73">
        <v>0</v>
      </c>
      <c r="M1506" s="180">
        <f t="shared" si="92"/>
        <v>0</v>
      </c>
      <c r="O1506" s="73">
        <v>2</v>
      </c>
      <c r="P1506" s="73">
        <v>3630000</v>
      </c>
      <c r="Q1506" s="73">
        <v>2</v>
      </c>
      <c r="R1506" s="73">
        <v>3630000</v>
      </c>
      <c r="S1506" s="73">
        <f t="shared" si="93"/>
        <v>0</v>
      </c>
      <c r="T1506" s="73">
        <f t="shared" si="93"/>
        <v>0</v>
      </c>
      <c r="U1506" s="167" t="s">
        <v>7467</v>
      </c>
      <c r="W1506" s="21"/>
      <c r="X1506" s="21"/>
    </row>
    <row r="1507" spans="1:26" x14ac:dyDescent="0.25">
      <c r="A1507" s="175" t="s">
        <v>5189</v>
      </c>
      <c r="B1507" s="205" t="s">
        <v>8909</v>
      </c>
      <c r="C1507" s="168" t="s">
        <v>8910</v>
      </c>
      <c r="D1507" s="206">
        <v>1</v>
      </c>
      <c r="E1507" s="178">
        <v>1812500</v>
      </c>
      <c r="F1507" s="216">
        <f t="shared" si="91"/>
        <v>1812500</v>
      </c>
      <c r="G1507" s="224"/>
      <c r="H1507" s="218" t="s">
        <v>7462</v>
      </c>
      <c r="I1507" s="120" t="s">
        <v>7379</v>
      </c>
      <c r="J1507" s="120"/>
      <c r="K1507" s="73">
        <v>0</v>
      </c>
      <c r="L1507" s="73">
        <v>0</v>
      </c>
      <c r="M1507" s="180">
        <f t="shared" si="92"/>
        <v>0</v>
      </c>
      <c r="O1507" s="73">
        <v>1</v>
      </c>
      <c r="P1507" s="73">
        <v>1812500</v>
      </c>
      <c r="Q1507" s="73">
        <v>1</v>
      </c>
      <c r="R1507" s="73">
        <v>1812500</v>
      </c>
      <c r="S1507" s="73">
        <f t="shared" si="93"/>
        <v>0</v>
      </c>
      <c r="T1507" s="73">
        <f t="shared" si="93"/>
        <v>0</v>
      </c>
      <c r="U1507" s="167" t="s">
        <v>8911</v>
      </c>
      <c r="W1507" s="21"/>
      <c r="X1507" s="21"/>
      <c r="Z1507" s="21"/>
    </row>
    <row r="1508" spans="1:26" x14ac:dyDescent="0.25">
      <c r="A1508" s="175" t="s">
        <v>5189</v>
      </c>
      <c r="B1508" s="205" t="s">
        <v>8912</v>
      </c>
      <c r="C1508" s="168" t="s">
        <v>8913</v>
      </c>
      <c r="D1508" s="206">
        <v>2</v>
      </c>
      <c r="E1508" s="178">
        <v>3600000</v>
      </c>
      <c r="F1508" s="216">
        <f t="shared" si="91"/>
        <v>1800000</v>
      </c>
      <c r="G1508" s="224"/>
      <c r="H1508" s="218" t="s">
        <v>7462</v>
      </c>
      <c r="I1508" s="120" t="s">
        <v>7379</v>
      </c>
      <c r="J1508" s="120"/>
      <c r="K1508" s="73">
        <v>0</v>
      </c>
      <c r="L1508" s="73">
        <v>0</v>
      </c>
      <c r="M1508" s="180">
        <f t="shared" si="92"/>
        <v>0</v>
      </c>
      <c r="O1508" s="73">
        <v>2</v>
      </c>
      <c r="P1508" s="73">
        <v>3600000</v>
      </c>
      <c r="Q1508" s="73">
        <v>2</v>
      </c>
      <c r="R1508" s="73">
        <v>3600000</v>
      </c>
      <c r="S1508" s="73">
        <f t="shared" si="93"/>
        <v>0</v>
      </c>
      <c r="T1508" s="73">
        <f t="shared" si="93"/>
        <v>0</v>
      </c>
      <c r="U1508" s="167" t="s">
        <v>7467</v>
      </c>
      <c r="W1508" s="21"/>
      <c r="X1508" s="21"/>
    </row>
    <row r="1509" spans="1:26" x14ac:dyDescent="0.25">
      <c r="A1509" s="175" t="s">
        <v>5189</v>
      </c>
      <c r="B1509" s="205" t="s">
        <v>8914</v>
      </c>
      <c r="C1509" s="168" t="s">
        <v>8915</v>
      </c>
      <c r="D1509" s="206">
        <v>1</v>
      </c>
      <c r="E1509" s="178">
        <v>1785000</v>
      </c>
      <c r="F1509" s="216">
        <f t="shared" si="91"/>
        <v>1785000</v>
      </c>
      <c r="G1509" s="224"/>
      <c r="H1509" s="218" t="s">
        <v>7462</v>
      </c>
      <c r="I1509" s="120" t="s">
        <v>7379</v>
      </c>
      <c r="J1509" s="120"/>
      <c r="K1509" s="73">
        <v>0</v>
      </c>
      <c r="L1509" s="73">
        <v>0</v>
      </c>
      <c r="M1509" s="180">
        <f t="shared" si="92"/>
        <v>0</v>
      </c>
      <c r="O1509" s="73">
        <v>1</v>
      </c>
      <c r="P1509" s="73">
        <v>1785000</v>
      </c>
      <c r="Q1509" s="73">
        <v>1</v>
      </c>
      <c r="R1509" s="73">
        <v>1785000</v>
      </c>
      <c r="S1509" s="73">
        <f t="shared" si="93"/>
        <v>0</v>
      </c>
      <c r="T1509" s="73">
        <f t="shared" si="93"/>
        <v>0</v>
      </c>
      <c r="U1509" s="167" t="s">
        <v>7467</v>
      </c>
      <c r="W1509" s="21"/>
      <c r="X1509" s="21"/>
    </row>
    <row r="1510" spans="1:26" x14ac:dyDescent="0.25">
      <c r="A1510" s="175" t="s">
        <v>5189</v>
      </c>
      <c r="B1510" s="205" t="s">
        <v>8916</v>
      </c>
      <c r="C1510" s="168" t="s">
        <v>8917</v>
      </c>
      <c r="D1510" s="206">
        <v>1</v>
      </c>
      <c r="E1510" s="178">
        <v>1776500</v>
      </c>
      <c r="F1510" s="216">
        <f t="shared" si="91"/>
        <v>1776500</v>
      </c>
      <c r="G1510" s="224"/>
      <c r="H1510" s="218" t="s">
        <v>7462</v>
      </c>
      <c r="I1510" s="120" t="s">
        <v>7379</v>
      </c>
      <c r="J1510" s="120"/>
      <c r="K1510" s="73">
        <v>0</v>
      </c>
      <c r="L1510" s="73">
        <v>0</v>
      </c>
      <c r="M1510" s="180">
        <f t="shared" si="92"/>
        <v>0</v>
      </c>
      <c r="O1510" s="73">
        <v>1</v>
      </c>
      <c r="P1510" s="73">
        <v>1776500</v>
      </c>
      <c r="Q1510" s="73">
        <v>1</v>
      </c>
      <c r="R1510" s="73">
        <v>1776500</v>
      </c>
      <c r="S1510" s="73">
        <f t="shared" si="93"/>
        <v>0</v>
      </c>
      <c r="T1510" s="73">
        <f t="shared" si="93"/>
        <v>0</v>
      </c>
      <c r="U1510" s="167" t="s">
        <v>7467</v>
      </c>
      <c r="W1510" s="21"/>
      <c r="X1510" s="21"/>
    </row>
    <row r="1511" spans="1:26" x14ac:dyDescent="0.25">
      <c r="A1511" s="175" t="s">
        <v>5189</v>
      </c>
      <c r="B1511" s="205" t="s">
        <v>8918</v>
      </c>
      <c r="C1511" s="168" t="s">
        <v>8919</v>
      </c>
      <c r="D1511" s="206">
        <v>1</v>
      </c>
      <c r="E1511" s="178">
        <v>1760000</v>
      </c>
      <c r="F1511" s="216">
        <f t="shared" si="91"/>
        <v>1760000</v>
      </c>
      <c r="G1511" s="224"/>
      <c r="H1511" s="218" t="s">
        <v>7462</v>
      </c>
      <c r="I1511" s="120" t="s">
        <v>7379</v>
      </c>
      <c r="J1511" s="120"/>
      <c r="K1511" s="73">
        <v>0</v>
      </c>
      <c r="L1511" s="73">
        <v>0</v>
      </c>
      <c r="M1511" s="180">
        <f t="shared" si="92"/>
        <v>0</v>
      </c>
      <c r="O1511" s="73">
        <v>1</v>
      </c>
      <c r="P1511" s="73">
        <v>1760000</v>
      </c>
      <c r="Q1511" s="73">
        <v>1</v>
      </c>
      <c r="R1511" s="73">
        <v>1760000</v>
      </c>
      <c r="S1511" s="73">
        <f t="shared" si="93"/>
        <v>0</v>
      </c>
      <c r="T1511" s="73">
        <f t="shared" si="93"/>
        <v>0</v>
      </c>
      <c r="U1511" s="167" t="s">
        <v>7467</v>
      </c>
      <c r="W1511" s="21"/>
      <c r="X1511" s="21"/>
    </row>
    <row r="1512" spans="1:26" x14ac:dyDescent="0.25">
      <c r="A1512" s="175" t="s">
        <v>5189</v>
      </c>
      <c r="B1512" s="205" t="s">
        <v>8920</v>
      </c>
      <c r="C1512" s="168" t="s">
        <v>8921</v>
      </c>
      <c r="D1512" s="206">
        <v>4</v>
      </c>
      <c r="E1512" s="178">
        <v>6960000</v>
      </c>
      <c r="F1512" s="216">
        <f t="shared" si="91"/>
        <v>1740000</v>
      </c>
      <c r="G1512" s="224"/>
      <c r="H1512" s="218" t="s">
        <v>7462</v>
      </c>
      <c r="I1512" s="120" t="s">
        <v>7379</v>
      </c>
      <c r="J1512" s="120"/>
      <c r="K1512" s="73">
        <v>0</v>
      </c>
      <c r="L1512" s="73">
        <v>0</v>
      </c>
      <c r="M1512" s="180">
        <f t="shared" si="92"/>
        <v>0</v>
      </c>
      <c r="O1512" s="73">
        <v>4</v>
      </c>
      <c r="P1512" s="73">
        <v>6960000</v>
      </c>
      <c r="Q1512" s="73">
        <v>4</v>
      </c>
      <c r="R1512" s="73">
        <v>6960000</v>
      </c>
      <c r="S1512" s="73">
        <f t="shared" si="93"/>
        <v>0</v>
      </c>
      <c r="T1512" s="73">
        <f t="shared" si="93"/>
        <v>0</v>
      </c>
      <c r="U1512" s="167" t="s">
        <v>7467</v>
      </c>
      <c r="W1512" s="21"/>
      <c r="X1512" s="21"/>
    </row>
    <row r="1513" spans="1:26" x14ac:dyDescent="0.25">
      <c r="A1513" s="175" t="s">
        <v>5189</v>
      </c>
      <c r="B1513" s="205" t="s">
        <v>8922</v>
      </c>
      <c r="C1513" s="168" t="s">
        <v>8923</v>
      </c>
      <c r="D1513" s="206">
        <v>3</v>
      </c>
      <c r="E1513" s="178">
        <v>5163460.8600000003</v>
      </c>
      <c r="F1513" s="216">
        <f t="shared" si="91"/>
        <v>1721153.62</v>
      </c>
      <c r="G1513" s="224"/>
      <c r="H1513" s="218" t="s">
        <v>7462</v>
      </c>
      <c r="I1513" s="120" t="s">
        <v>7379</v>
      </c>
      <c r="J1513" s="120"/>
      <c r="K1513" s="73">
        <v>0</v>
      </c>
      <c r="L1513" s="73">
        <v>0</v>
      </c>
      <c r="M1513" s="180">
        <f t="shared" si="92"/>
        <v>0</v>
      </c>
      <c r="O1513" s="73">
        <v>3</v>
      </c>
      <c r="P1513" s="73">
        <v>5163460.8600000003</v>
      </c>
      <c r="Q1513" s="73">
        <v>3</v>
      </c>
      <c r="R1513" s="73">
        <v>5163460.8600000003</v>
      </c>
      <c r="S1513" s="73">
        <f t="shared" si="93"/>
        <v>0</v>
      </c>
      <c r="T1513" s="73">
        <f t="shared" si="93"/>
        <v>0</v>
      </c>
      <c r="U1513" s="167" t="s">
        <v>7467</v>
      </c>
      <c r="W1513" s="21"/>
      <c r="X1513" s="21"/>
    </row>
    <row r="1514" spans="1:26" x14ac:dyDescent="0.25">
      <c r="A1514" s="175" t="s">
        <v>5189</v>
      </c>
      <c r="B1514" s="205" t="s">
        <v>8924</v>
      </c>
      <c r="C1514" s="168" t="s">
        <v>8925</v>
      </c>
      <c r="D1514" s="206">
        <v>3</v>
      </c>
      <c r="E1514" s="178">
        <v>5100000</v>
      </c>
      <c r="F1514" s="216">
        <f t="shared" si="91"/>
        <v>1700000</v>
      </c>
      <c r="G1514" s="224"/>
      <c r="H1514" s="218" t="s">
        <v>7462</v>
      </c>
      <c r="I1514" s="120" t="s">
        <v>7379</v>
      </c>
      <c r="J1514" s="120"/>
      <c r="K1514" s="73">
        <v>0</v>
      </c>
      <c r="L1514" s="73">
        <v>0</v>
      </c>
      <c r="M1514" s="180">
        <f t="shared" si="92"/>
        <v>0</v>
      </c>
      <c r="O1514" s="73">
        <v>3</v>
      </c>
      <c r="P1514" s="73">
        <v>5100000</v>
      </c>
      <c r="Q1514" s="73">
        <v>3</v>
      </c>
      <c r="R1514" s="73">
        <v>5100000</v>
      </c>
      <c r="S1514" s="73">
        <f t="shared" si="93"/>
        <v>0</v>
      </c>
      <c r="T1514" s="73">
        <f t="shared" si="93"/>
        <v>0</v>
      </c>
      <c r="U1514" s="167" t="s">
        <v>7467</v>
      </c>
      <c r="W1514" s="21"/>
      <c r="X1514" s="21"/>
    </row>
    <row r="1515" spans="1:26" x14ac:dyDescent="0.25">
      <c r="A1515" s="175" t="s">
        <v>5189</v>
      </c>
      <c r="B1515" s="205" t="s">
        <v>8926</v>
      </c>
      <c r="C1515" s="168" t="s">
        <v>8927</v>
      </c>
      <c r="D1515" s="206">
        <v>1</v>
      </c>
      <c r="E1515" s="178">
        <v>1700000</v>
      </c>
      <c r="F1515" s="216">
        <f t="shared" si="91"/>
        <v>1700000</v>
      </c>
      <c r="G1515" s="224"/>
      <c r="H1515" s="218" t="s">
        <v>7462</v>
      </c>
      <c r="I1515" s="120" t="s">
        <v>7379</v>
      </c>
      <c r="J1515" s="120"/>
      <c r="K1515" s="73">
        <v>0</v>
      </c>
      <c r="L1515" s="73">
        <v>0</v>
      </c>
      <c r="M1515" s="180">
        <f t="shared" si="92"/>
        <v>0</v>
      </c>
      <c r="O1515" s="73">
        <v>1</v>
      </c>
      <c r="P1515" s="73">
        <v>1700000</v>
      </c>
      <c r="Q1515" s="73">
        <v>1</v>
      </c>
      <c r="R1515" s="73">
        <v>1700000</v>
      </c>
      <c r="S1515" s="73">
        <f t="shared" si="93"/>
        <v>0</v>
      </c>
      <c r="T1515" s="73">
        <f t="shared" si="93"/>
        <v>0</v>
      </c>
      <c r="U1515" s="167" t="s">
        <v>7467</v>
      </c>
      <c r="W1515" s="21"/>
      <c r="X1515" s="21"/>
    </row>
    <row r="1516" spans="1:26" x14ac:dyDescent="0.25">
      <c r="A1516" s="175" t="s">
        <v>5189</v>
      </c>
      <c r="B1516" s="205" t="s">
        <v>2783</v>
      </c>
      <c r="C1516" s="168" t="s">
        <v>2784</v>
      </c>
      <c r="D1516" s="206">
        <v>1</v>
      </c>
      <c r="E1516" s="178">
        <v>1682000</v>
      </c>
      <c r="F1516" s="216">
        <f t="shared" si="91"/>
        <v>1682000</v>
      </c>
      <c r="G1516" s="224"/>
      <c r="H1516" s="218" t="s">
        <v>7462</v>
      </c>
      <c r="I1516" s="120" t="s">
        <v>7379</v>
      </c>
      <c r="J1516" s="120"/>
      <c r="K1516" s="73">
        <v>0</v>
      </c>
      <c r="L1516" s="73">
        <v>0</v>
      </c>
      <c r="M1516" s="180">
        <f t="shared" si="92"/>
        <v>0</v>
      </c>
      <c r="O1516" s="73">
        <v>1</v>
      </c>
      <c r="P1516" s="73">
        <v>1682000</v>
      </c>
      <c r="Q1516" s="73">
        <v>0</v>
      </c>
      <c r="R1516" s="73">
        <v>0</v>
      </c>
      <c r="S1516" s="73">
        <f t="shared" si="93"/>
        <v>1</v>
      </c>
      <c r="T1516" s="73">
        <f t="shared" si="93"/>
        <v>1682000</v>
      </c>
      <c r="U1516" s="167" t="s">
        <v>7958</v>
      </c>
      <c r="W1516" s="21"/>
      <c r="X1516" s="21"/>
      <c r="Z1516" s="21"/>
    </row>
    <row r="1517" spans="1:26" x14ac:dyDescent="0.25">
      <c r="A1517" s="175" t="s">
        <v>5189</v>
      </c>
      <c r="B1517" s="205" t="s">
        <v>8928</v>
      </c>
      <c r="C1517" s="168" t="s">
        <v>8929</v>
      </c>
      <c r="D1517" s="206">
        <v>2</v>
      </c>
      <c r="E1517" s="178">
        <v>3344000</v>
      </c>
      <c r="F1517" s="216">
        <f t="shared" si="91"/>
        <v>1672000</v>
      </c>
      <c r="G1517" s="224"/>
      <c r="H1517" s="218" t="s">
        <v>7462</v>
      </c>
      <c r="I1517" s="120" t="s">
        <v>7379</v>
      </c>
      <c r="J1517" s="120"/>
      <c r="K1517" s="73">
        <v>0</v>
      </c>
      <c r="L1517" s="73">
        <v>0</v>
      </c>
      <c r="M1517" s="180">
        <f t="shared" si="92"/>
        <v>0</v>
      </c>
      <c r="O1517" s="73">
        <v>2</v>
      </c>
      <c r="P1517" s="73">
        <v>3344000</v>
      </c>
      <c r="Q1517" s="73">
        <v>2</v>
      </c>
      <c r="R1517" s="73">
        <v>3344000</v>
      </c>
      <c r="S1517" s="73">
        <f t="shared" si="93"/>
        <v>0</v>
      </c>
      <c r="T1517" s="73">
        <f t="shared" si="93"/>
        <v>0</v>
      </c>
      <c r="U1517" s="167" t="s">
        <v>7467</v>
      </c>
      <c r="W1517" s="21"/>
      <c r="X1517" s="21"/>
    </row>
    <row r="1518" spans="1:26" x14ac:dyDescent="0.25">
      <c r="A1518" s="175" t="s">
        <v>5189</v>
      </c>
      <c r="B1518" s="205" t="s">
        <v>8930</v>
      </c>
      <c r="C1518" s="168" t="s">
        <v>8931</v>
      </c>
      <c r="D1518" s="206">
        <v>1</v>
      </c>
      <c r="E1518" s="178">
        <v>1667562</v>
      </c>
      <c r="F1518" s="216">
        <f t="shared" si="91"/>
        <v>1667562</v>
      </c>
      <c r="G1518" s="224"/>
      <c r="H1518" s="218" t="s">
        <v>7462</v>
      </c>
      <c r="I1518" s="120" t="s">
        <v>7807</v>
      </c>
      <c r="J1518" s="120"/>
      <c r="K1518" s="73">
        <v>0</v>
      </c>
      <c r="L1518" s="73">
        <v>0</v>
      </c>
      <c r="M1518" s="180">
        <f t="shared" si="92"/>
        <v>0</v>
      </c>
      <c r="O1518" s="73">
        <v>1</v>
      </c>
      <c r="P1518" s="73">
        <v>1667562</v>
      </c>
      <c r="Q1518" s="73">
        <v>1</v>
      </c>
      <c r="R1518" s="73">
        <v>1667562</v>
      </c>
      <c r="S1518" s="73">
        <f t="shared" si="93"/>
        <v>0</v>
      </c>
      <c r="T1518" s="73">
        <f t="shared" si="93"/>
        <v>0</v>
      </c>
      <c r="U1518" s="167" t="s">
        <v>7467</v>
      </c>
      <c r="W1518" s="21"/>
      <c r="X1518" s="21"/>
    </row>
    <row r="1519" spans="1:26" x14ac:dyDescent="0.25">
      <c r="A1519" s="175" t="s">
        <v>5189</v>
      </c>
      <c r="B1519" s="205" t="s">
        <v>2887</v>
      </c>
      <c r="C1519" s="168" t="s">
        <v>2888</v>
      </c>
      <c r="D1519" s="206">
        <v>1</v>
      </c>
      <c r="E1519" s="178">
        <v>1650000</v>
      </c>
      <c r="F1519" s="216">
        <f t="shared" si="91"/>
        <v>1650000</v>
      </c>
      <c r="G1519" s="224"/>
      <c r="H1519" s="218" t="s">
        <v>7462</v>
      </c>
      <c r="I1519" s="120" t="s">
        <v>7379</v>
      </c>
      <c r="J1519" s="120"/>
      <c r="K1519" s="73">
        <v>0</v>
      </c>
      <c r="L1519" s="73">
        <v>0</v>
      </c>
      <c r="M1519" s="180">
        <f t="shared" si="92"/>
        <v>0</v>
      </c>
      <c r="O1519" s="73">
        <v>1</v>
      </c>
      <c r="P1519" s="73">
        <v>1650000</v>
      </c>
      <c r="Q1519" s="73">
        <v>0</v>
      </c>
      <c r="R1519" s="73">
        <v>0</v>
      </c>
      <c r="S1519" s="73">
        <f t="shared" si="93"/>
        <v>1</v>
      </c>
      <c r="T1519" s="73">
        <f t="shared" si="93"/>
        <v>1650000</v>
      </c>
      <c r="U1519" s="167" t="s">
        <v>7958</v>
      </c>
      <c r="W1519" s="21"/>
      <c r="X1519" s="21"/>
      <c r="Z1519" s="21"/>
    </row>
    <row r="1520" spans="1:26" x14ac:dyDescent="0.25">
      <c r="A1520" s="175" t="s">
        <v>5189</v>
      </c>
      <c r="B1520" s="205" t="s">
        <v>8932</v>
      </c>
      <c r="C1520" s="168" t="s">
        <v>8933</v>
      </c>
      <c r="D1520" s="206">
        <v>4</v>
      </c>
      <c r="E1520" s="178">
        <v>6600000</v>
      </c>
      <c r="F1520" s="216">
        <f t="shared" si="91"/>
        <v>1650000</v>
      </c>
      <c r="G1520" s="224"/>
      <c r="H1520" s="218" t="s">
        <v>7462</v>
      </c>
      <c r="I1520" s="120" t="s">
        <v>7379</v>
      </c>
      <c r="J1520" s="120"/>
      <c r="K1520" s="73">
        <v>0</v>
      </c>
      <c r="L1520" s="73">
        <v>0</v>
      </c>
      <c r="M1520" s="180">
        <f t="shared" si="92"/>
        <v>0</v>
      </c>
      <c r="O1520" s="73">
        <v>4</v>
      </c>
      <c r="P1520" s="73">
        <v>6600000</v>
      </c>
      <c r="Q1520" s="73">
        <v>4</v>
      </c>
      <c r="R1520" s="73">
        <v>6600000</v>
      </c>
      <c r="S1520" s="73">
        <f t="shared" si="93"/>
        <v>0</v>
      </c>
      <c r="T1520" s="73">
        <f t="shared" si="93"/>
        <v>0</v>
      </c>
      <c r="U1520" s="167" t="s">
        <v>7467</v>
      </c>
      <c r="W1520" s="21"/>
      <c r="X1520" s="21"/>
    </row>
    <row r="1521" spans="1:26" x14ac:dyDescent="0.25">
      <c r="A1521" s="175" t="s">
        <v>5189</v>
      </c>
      <c r="B1521" s="205" t="s">
        <v>8934</v>
      </c>
      <c r="C1521" s="168" t="s">
        <v>8935</v>
      </c>
      <c r="D1521" s="206">
        <v>2</v>
      </c>
      <c r="E1521" s="178">
        <v>3180000</v>
      </c>
      <c r="F1521" s="216">
        <f t="shared" si="91"/>
        <v>1590000</v>
      </c>
      <c r="G1521" s="224"/>
      <c r="H1521" s="218" t="s">
        <v>7462</v>
      </c>
      <c r="I1521" s="120" t="s">
        <v>7379</v>
      </c>
      <c r="J1521" s="120"/>
      <c r="K1521" s="73">
        <v>0</v>
      </c>
      <c r="L1521" s="73">
        <v>0</v>
      </c>
      <c r="M1521" s="180">
        <f t="shared" si="92"/>
        <v>0</v>
      </c>
      <c r="O1521" s="73">
        <v>2</v>
      </c>
      <c r="P1521" s="73">
        <v>3180000</v>
      </c>
      <c r="Q1521" s="73">
        <v>2</v>
      </c>
      <c r="R1521" s="73">
        <v>3180000</v>
      </c>
      <c r="S1521" s="73">
        <f t="shared" si="93"/>
        <v>0</v>
      </c>
      <c r="T1521" s="73">
        <f t="shared" si="93"/>
        <v>0</v>
      </c>
      <c r="U1521" s="167" t="s">
        <v>7467</v>
      </c>
      <c r="W1521" s="21"/>
      <c r="X1521" s="21"/>
    </row>
    <row r="1522" spans="1:26" x14ac:dyDescent="0.25">
      <c r="A1522" s="175" t="s">
        <v>5189</v>
      </c>
      <c r="B1522" s="205" t="s">
        <v>8936</v>
      </c>
      <c r="C1522" s="168" t="s">
        <v>8937</v>
      </c>
      <c r="D1522" s="206">
        <v>1</v>
      </c>
      <c r="E1522" s="178">
        <v>1580000</v>
      </c>
      <c r="F1522" s="216">
        <f t="shared" si="91"/>
        <v>1580000</v>
      </c>
      <c r="G1522" s="224"/>
      <c r="H1522" s="218" t="s">
        <v>7462</v>
      </c>
      <c r="I1522" s="120" t="s">
        <v>7379</v>
      </c>
      <c r="J1522" s="120"/>
      <c r="K1522" s="73">
        <v>0</v>
      </c>
      <c r="L1522" s="73">
        <v>0</v>
      </c>
      <c r="M1522" s="180">
        <f t="shared" si="92"/>
        <v>0</v>
      </c>
      <c r="O1522" s="73">
        <v>1</v>
      </c>
      <c r="P1522" s="73">
        <v>1580000</v>
      </c>
      <c r="Q1522" s="73">
        <v>1</v>
      </c>
      <c r="R1522" s="73">
        <v>1580000</v>
      </c>
      <c r="S1522" s="73">
        <f t="shared" si="93"/>
        <v>0</v>
      </c>
      <c r="T1522" s="73">
        <f t="shared" si="93"/>
        <v>0</v>
      </c>
      <c r="U1522" s="167" t="s">
        <v>7467</v>
      </c>
      <c r="W1522" s="21"/>
      <c r="X1522" s="21"/>
    </row>
    <row r="1523" spans="1:26" x14ac:dyDescent="0.25">
      <c r="A1523" s="175" t="s">
        <v>5189</v>
      </c>
      <c r="B1523" s="205" t="s">
        <v>8938</v>
      </c>
      <c r="C1523" s="168" t="s">
        <v>8939</v>
      </c>
      <c r="D1523" s="206">
        <v>9</v>
      </c>
      <c r="E1523" s="178">
        <v>14145750</v>
      </c>
      <c r="F1523" s="216">
        <f t="shared" si="91"/>
        <v>1571750</v>
      </c>
      <c r="G1523" s="224"/>
      <c r="H1523" s="218" t="s">
        <v>7462</v>
      </c>
      <c r="I1523" s="120" t="s">
        <v>7379</v>
      </c>
      <c r="J1523" s="120"/>
      <c r="K1523" s="73">
        <v>0</v>
      </c>
      <c r="L1523" s="73">
        <v>0</v>
      </c>
      <c r="M1523" s="180">
        <f t="shared" si="92"/>
        <v>0</v>
      </c>
      <c r="O1523" s="73">
        <v>9</v>
      </c>
      <c r="P1523" s="73">
        <v>14145750</v>
      </c>
      <c r="Q1523" s="73">
        <v>9</v>
      </c>
      <c r="R1523" s="73">
        <v>14145750</v>
      </c>
      <c r="S1523" s="73">
        <f t="shared" si="93"/>
        <v>0</v>
      </c>
      <c r="T1523" s="73">
        <f t="shared" si="93"/>
        <v>0</v>
      </c>
      <c r="U1523" s="167" t="s">
        <v>7467</v>
      </c>
      <c r="W1523" s="21"/>
      <c r="X1523" s="21"/>
    </row>
    <row r="1524" spans="1:26" x14ac:dyDescent="0.25">
      <c r="A1524" s="175" t="s">
        <v>5189</v>
      </c>
      <c r="B1524" s="205" t="s">
        <v>8940</v>
      </c>
      <c r="C1524" s="168" t="s">
        <v>8941</v>
      </c>
      <c r="D1524" s="206">
        <v>1</v>
      </c>
      <c r="E1524" s="178">
        <v>1555200</v>
      </c>
      <c r="F1524" s="216">
        <f t="shared" si="91"/>
        <v>1555200</v>
      </c>
      <c r="G1524" s="224"/>
      <c r="H1524" s="218" t="s">
        <v>7462</v>
      </c>
      <c r="I1524" s="174" t="s">
        <v>7470</v>
      </c>
      <c r="J1524" s="120" t="s">
        <v>7471</v>
      </c>
      <c r="K1524" s="73">
        <v>0</v>
      </c>
      <c r="L1524" s="73">
        <v>0</v>
      </c>
      <c r="M1524" s="180">
        <f t="shared" si="92"/>
        <v>0</v>
      </c>
      <c r="O1524" s="73">
        <v>1</v>
      </c>
      <c r="P1524" s="73">
        <v>1555200</v>
      </c>
      <c r="Q1524" s="73">
        <v>1</v>
      </c>
      <c r="R1524" s="73">
        <v>1555200</v>
      </c>
      <c r="S1524" s="73">
        <f t="shared" si="93"/>
        <v>0</v>
      </c>
      <c r="T1524" s="73">
        <f t="shared" si="93"/>
        <v>0</v>
      </c>
      <c r="U1524" s="167" t="s">
        <v>7467</v>
      </c>
      <c r="W1524" s="21"/>
      <c r="X1524" s="21"/>
    </row>
    <row r="1525" spans="1:26" x14ac:dyDescent="0.25">
      <c r="A1525" s="175" t="s">
        <v>5189</v>
      </c>
      <c r="B1525" s="205" t="s">
        <v>3311</v>
      </c>
      <c r="C1525" s="168" t="s">
        <v>3312</v>
      </c>
      <c r="D1525" s="206">
        <v>1</v>
      </c>
      <c r="E1525" s="178">
        <v>1525000</v>
      </c>
      <c r="F1525" s="216">
        <f t="shared" si="91"/>
        <v>1525000</v>
      </c>
      <c r="G1525" s="224"/>
      <c r="H1525" s="218" t="s">
        <v>7462</v>
      </c>
      <c r="I1525" s="120" t="s">
        <v>7379</v>
      </c>
      <c r="J1525" s="120"/>
      <c r="K1525" s="73">
        <v>0</v>
      </c>
      <c r="L1525" s="73">
        <v>0</v>
      </c>
      <c r="M1525" s="180">
        <f t="shared" si="92"/>
        <v>0</v>
      </c>
      <c r="O1525" s="73">
        <v>1</v>
      </c>
      <c r="P1525" s="73">
        <v>1525000</v>
      </c>
      <c r="Q1525" s="73">
        <v>0</v>
      </c>
      <c r="R1525" s="73">
        <v>0</v>
      </c>
      <c r="S1525" s="73">
        <f t="shared" si="93"/>
        <v>1</v>
      </c>
      <c r="T1525" s="73">
        <f t="shared" si="93"/>
        <v>1525000</v>
      </c>
      <c r="U1525" s="167" t="s">
        <v>7958</v>
      </c>
      <c r="W1525" s="21"/>
      <c r="X1525" s="21"/>
      <c r="Z1525" s="21"/>
    </row>
    <row r="1526" spans="1:26" x14ac:dyDescent="0.25">
      <c r="A1526" s="175" t="s">
        <v>5189</v>
      </c>
      <c r="B1526" s="205" t="s">
        <v>8942</v>
      </c>
      <c r="C1526" s="168" t="s">
        <v>8943</v>
      </c>
      <c r="D1526" s="206">
        <v>2</v>
      </c>
      <c r="E1526" s="178">
        <v>3000000</v>
      </c>
      <c r="F1526" s="216">
        <f t="shared" si="91"/>
        <v>1500000</v>
      </c>
      <c r="G1526" s="224"/>
      <c r="H1526" s="218" t="s">
        <v>7462</v>
      </c>
      <c r="I1526" s="120" t="s">
        <v>7379</v>
      </c>
      <c r="J1526" s="120"/>
      <c r="K1526" s="73">
        <v>0</v>
      </c>
      <c r="L1526" s="73">
        <v>0</v>
      </c>
      <c r="M1526" s="180">
        <f t="shared" si="92"/>
        <v>0</v>
      </c>
      <c r="O1526" s="73">
        <v>2</v>
      </c>
      <c r="P1526" s="73">
        <v>3000000</v>
      </c>
      <c r="Q1526" s="73">
        <v>2</v>
      </c>
      <c r="R1526" s="73">
        <v>3000000</v>
      </c>
      <c r="S1526" s="73">
        <f t="shared" si="93"/>
        <v>0</v>
      </c>
      <c r="T1526" s="73">
        <f t="shared" si="93"/>
        <v>0</v>
      </c>
      <c r="U1526" s="167" t="s">
        <v>7467</v>
      </c>
      <c r="W1526" s="21"/>
      <c r="X1526" s="21"/>
    </row>
    <row r="1527" spans="1:26" x14ac:dyDescent="0.25">
      <c r="A1527" s="175" t="s">
        <v>5189</v>
      </c>
      <c r="B1527" s="205" t="s">
        <v>8944</v>
      </c>
      <c r="C1527" s="168" t="s">
        <v>8945</v>
      </c>
      <c r="D1527" s="206">
        <v>2</v>
      </c>
      <c r="E1527" s="178">
        <v>3000000</v>
      </c>
      <c r="F1527" s="216">
        <f t="shared" si="91"/>
        <v>1500000</v>
      </c>
      <c r="G1527" s="224"/>
      <c r="H1527" s="218" t="s">
        <v>7462</v>
      </c>
      <c r="I1527" s="174" t="s">
        <v>7470</v>
      </c>
      <c r="J1527" s="120" t="s">
        <v>7471</v>
      </c>
      <c r="K1527" s="73">
        <v>0</v>
      </c>
      <c r="L1527" s="73">
        <v>0</v>
      </c>
      <c r="M1527" s="180">
        <f t="shared" si="92"/>
        <v>0</v>
      </c>
      <c r="O1527" s="73">
        <v>2</v>
      </c>
      <c r="P1527" s="73">
        <v>3000000</v>
      </c>
      <c r="Q1527" s="73">
        <v>2</v>
      </c>
      <c r="R1527" s="73">
        <v>3000000</v>
      </c>
      <c r="S1527" s="73">
        <f t="shared" si="93"/>
        <v>0</v>
      </c>
      <c r="T1527" s="73">
        <f t="shared" si="93"/>
        <v>0</v>
      </c>
      <c r="U1527" s="167" t="s">
        <v>7467</v>
      </c>
      <c r="W1527" s="21"/>
      <c r="X1527" s="21"/>
    </row>
    <row r="1528" spans="1:26" x14ac:dyDescent="0.25">
      <c r="A1528" s="175" t="s">
        <v>5189</v>
      </c>
      <c r="B1528" s="205" t="s">
        <v>2379</v>
      </c>
      <c r="C1528" s="168" t="s">
        <v>2380</v>
      </c>
      <c r="D1528" s="206">
        <v>17</v>
      </c>
      <c r="E1528" s="178">
        <v>25500000</v>
      </c>
      <c r="F1528" s="216">
        <f t="shared" si="91"/>
        <v>1500000</v>
      </c>
      <c r="G1528" s="224"/>
      <c r="H1528" s="218" t="s">
        <v>7462</v>
      </c>
      <c r="I1528" s="120" t="s">
        <v>7379</v>
      </c>
      <c r="J1528" s="120"/>
      <c r="K1528" s="73">
        <v>0</v>
      </c>
      <c r="L1528" s="73">
        <v>0</v>
      </c>
      <c r="M1528" s="180">
        <f t="shared" si="92"/>
        <v>0</v>
      </c>
      <c r="O1528" s="73">
        <v>17</v>
      </c>
      <c r="P1528" s="73">
        <v>25500000</v>
      </c>
      <c r="Q1528" s="73">
        <v>17</v>
      </c>
      <c r="R1528" s="73">
        <v>25500000</v>
      </c>
      <c r="S1528" s="73">
        <f t="shared" si="93"/>
        <v>0</v>
      </c>
      <c r="T1528" s="73">
        <f t="shared" si="93"/>
        <v>0</v>
      </c>
      <c r="U1528" s="167" t="s">
        <v>7467</v>
      </c>
      <c r="W1528" s="21"/>
      <c r="X1528" s="21"/>
      <c r="Z1528" s="21"/>
    </row>
    <row r="1529" spans="1:26" x14ac:dyDescent="0.25">
      <c r="A1529" s="175" t="s">
        <v>5189</v>
      </c>
      <c r="B1529" s="205" t="s">
        <v>8946</v>
      </c>
      <c r="C1529" s="168" t="s">
        <v>8947</v>
      </c>
      <c r="D1529" s="206">
        <v>2</v>
      </c>
      <c r="E1529" s="178">
        <v>3000000</v>
      </c>
      <c r="F1529" s="216">
        <f t="shared" si="91"/>
        <v>1500000</v>
      </c>
      <c r="G1529" s="224"/>
      <c r="H1529" s="218" t="s">
        <v>7462</v>
      </c>
      <c r="I1529" s="174" t="s">
        <v>7470</v>
      </c>
      <c r="J1529" s="120" t="s">
        <v>7471</v>
      </c>
      <c r="K1529" s="73">
        <v>0</v>
      </c>
      <c r="L1529" s="73">
        <v>0</v>
      </c>
      <c r="M1529" s="180">
        <f t="shared" si="92"/>
        <v>0</v>
      </c>
      <c r="O1529" s="73">
        <v>2</v>
      </c>
      <c r="P1529" s="73">
        <v>3000000</v>
      </c>
      <c r="Q1529" s="73">
        <v>2</v>
      </c>
      <c r="R1529" s="73">
        <v>3000000</v>
      </c>
      <c r="S1529" s="73">
        <f t="shared" si="93"/>
        <v>0</v>
      </c>
      <c r="T1529" s="73">
        <f t="shared" si="93"/>
        <v>0</v>
      </c>
      <c r="U1529" s="167" t="s">
        <v>7467</v>
      </c>
      <c r="W1529" s="21"/>
      <c r="X1529" s="21"/>
    </row>
    <row r="1530" spans="1:26" x14ac:dyDescent="0.25">
      <c r="A1530" s="175" t="s">
        <v>5189</v>
      </c>
      <c r="B1530" s="205" t="s">
        <v>8948</v>
      </c>
      <c r="C1530" s="168" t="s">
        <v>8949</v>
      </c>
      <c r="D1530" s="206">
        <v>1</v>
      </c>
      <c r="E1530" s="178">
        <v>1500000</v>
      </c>
      <c r="F1530" s="216">
        <f t="shared" si="91"/>
        <v>1500000</v>
      </c>
      <c r="G1530" s="224"/>
      <c r="H1530" s="218" t="s">
        <v>7462</v>
      </c>
      <c r="I1530" s="120" t="s">
        <v>7379</v>
      </c>
      <c r="J1530" s="120"/>
      <c r="K1530" s="73">
        <v>0</v>
      </c>
      <c r="L1530" s="73">
        <v>0</v>
      </c>
      <c r="M1530" s="180">
        <f t="shared" si="92"/>
        <v>0</v>
      </c>
      <c r="O1530" s="73">
        <v>1</v>
      </c>
      <c r="P1530" s="73">
        <v>1500000</v>
      </c>
      <c r="Q1530" s="73">
        <v>1</v>
      </c>
      <c r="R1530" s="73">
        <v>1500000</v>
      </c>
      <c r="S1530" s="73">
        <f t="shared" si="93"/>
        <v>0</v>
      </c>
      <c r="T1530" s="73">
        <f t="shared" si="93"/>
        <v>0</v>
      </c>
      <c r="U1530" s="167" t="s">
        <v>7467</v>
      </c>
      <c r="W1530" s="21"/>
      <c r="X1530" s="21"/>
    </row>
    <row r="1531" spans="1:26" x14ac:dyDescent="0.25">
      <c r="A1531" s="175" t="s">
        <v>5189</v>
      </c>
      <c r="B1531" s="205" t="s">
        <v>8950</v>
      </c>
      <c r="C1531" s="168" t="s">
        <v>8951</v>
      </c>
      <c r="D1531" s="206">
        <v>1</v>
      </c>
      <c r="E1531" s="178">
        <v>1500000</v>
      </c>
      <c r="F1531" s="216">
        <f t="shared" si="91"/>
        <v>1500000</v>
      </c>
      <c r="G1531" s="224"/>
      <c r="H1531" s="218" t="s">
        <v>7462</v>
      </c>
      <c r="I1531" s="120" t="s">
        <v>7379</v>
      </c>
      <c r="J1531" s="120"/>
      <c r="K1531" s="73">
        <v>0</v>
      </c>
      <c r="L1531" s="73">
        <v>0</v>
      </c>
      <c r="M1531" s="180">
        <f t="shared" si="92"/>
        <v>0</v>
      </c>
      <c r="O1531" s="73">
        <v>1</v>
      </c>
      <c r="P1531" s="73">
        <v>1500000</v>
      </c>
      <c r="Q1531" s="73">
        <v>1</v>
      </c>
      <c r="R1531" s="73">
        <v>1500000</v>
      </c>
      <c r="S1531" s="73">
        <f t="shared" si="93"/>
        <v>0</v>
      </c>
      <c r="T1531" s="73">
        <f t="shared" si="93"/>
        <v>0</v>
      </c>
      <c r="U1531" s="167" t="s">
        <v>7467</v>
      </c>
      <c r="W1531" s="21"/>
      <c r="X1531" s="21"/>
    </row>
    <row r="1532" spans="1:26" x14ac:dyDescent="0.25">
      <c r="A1532" s="175" t="s">
        <v>5189</v>
      </c>
      <c r="B1532" s="205" t="s">
        <v>8952</v>
      </c>
      <c r="C1532" s="168" t="s">
        <v>8953</v>
      </c>
      <c r="D1532" s="206">
        <v>5</v>
      </c>
      <c r="E1532" s="178">
        <v>7500000</v>
      </c>
      <c r="F1532" s="216">
        <f t="shared" si="91"/>
        <v>1500000</v>
      </c>
      <c r="G1532" s="224"/>
      <c r="H1532" s="218" t="s">
        <v>7462</v>
      </c>
      <c r="I1532" s="120" t="s">
        <v>7379</v>
      </c>
      <c r="J1532" s="120"/>
      <c r="K1532" s="73">
        <v>0</v>
      </c>
      <c r="L1532" s="73">
        <v>0</v>
      </c>
      <c r="M1532" s="180">
        <f t="shared" si="92"/>
        <v>0</v>
      </c>
      <c r="O1532" s="73">
        <v>5</v>
      </c>
      <c r="P1532" s="73">
        <v>7500000</v>
      </c>
      <c r="Q1532" s="73">
        <v>5</v>
      </c>
      <c r="R1532" s="73">
        <v>7500000</v>
      </c>
      <c r="S1532" s="73">
        <f t="shared" si="93"/>
        <v>0</v>
      </c>
      <c r="T1532" s="73">
        <f t="shared" si="93"/>
        <v>0</v>
      </c>
      <c r="U1532" s="167" t="s">
        <v>7467</v>
      </c>
      <c r="W1532" s="21"/>
      <c r="X1532" s="21"/>
    </row>
    <row r="1533" spans="1:26" x14ac:dyDescent="0.25">
      <c r="A1533" s="175" t="s">
        <v>5189</v>
      </c>
      <c r="B1533" s="205" t="s">
        <v>8954</v>
      </c>
      <c r="C1533" s="168" t="s">
        <v>8955</v>
      </c>
      <c r="D1533" s="206">
        <v>6</v>
      </c>
      <c r="E1533" s="178">
        <v>9000000</v>
      </c>
      <c r="F1533" s="216">
        <f t="shared" si="91"/>
        <v>1500000</v>
      </c>
      <c r="G1533" s="224"/>
      <c r="H1533" s="218" t="s">
        <v>7462</v>
      </c>
      <c r="I1533" s="174" t="s">
        <v>7470</v>
      </c>
      <c r="J1533" s="120" t="s">
        <v>7471</v>
      </c>
      <c r="K1533" s="73">
        <v>0</v>
      </c>
      <c r="L1533" s="73">
        <v>0</v>
      </c>
      <c r="M1533" s="180">
        <f t="shared" si="92"/>
        <v>0</v>
      </c>
      <c r="O1533" s="73">
        <v>6</v>
      </c>
      <c r="P1533" s="73">
        <v>9000000</v>
      </c>
      <c r="Q1533" s="73">
        <v>6</v>
      </c>
      <c r="R1533" s="73">
        <v>9000000</v>
      </c>
      <c r="S1533" s="73">
        <f t="shared" si="93"/>
        <v>0</v>
      </c>
      <c r="T1533" s="73">
        <f t="shared" si="93"/>
        <v>0</v>
      </c>
      <c r="U1533" s="167" t="s">
        <v>7467</v>
      </c>
      <c r="W1533" s="21"/>
      <c r="X1533" s="21"/>
    </row>
    <row r="1534" spans="1:26" x14ac:dyDescent="0.25">
      <c r="A1534" s="175" t="s">
        <v>5189</v>
      </c>
      <c r="B1534" s="205" t="s">
        <v>8956</v>
      </c>
      <c r="C1534" s="168" t="s">
        <v>8957</v>
      </c>
      <c r="D1534" s="206">
        <v>1</v>
      </c>
      <c r="E1534" s="178">
        <v>1480000</v>
      </c>
      <c r="F1534" s="216">
        <f t="shared" si="91"/>
        <v>1480000</v>
      </c>
      <c r="G1534" s="224"/>
      <c r="H1534" s="218" t="s">
        <v>7462</v>
      </c>
      <c r="I1534" s="120" t="s">
        <v>7379</v>
      </c>
      <c r="J1534" s="120"/>
      <c r="K1534" s="73">
        <v>0</v>
      </c>
      <c r="L1534" s="73">
        <v>0</v>
      </c>
      <c r="M1534" s="180">
        <f t="shared" si="92"/>
        <v>0</v>
      </c>
      <c r="O1534" s="73">
        <v>1</v>
      </c>
      <c r="P1534" s="73">
        <v>1480000</v>
      </c>
      <c r="Q1534" s="73">
        <v>1</v>
      </c>
      <c r="R1534" s="73">
        <v>1480000</v>
      </c>
      <c r="S1534" s="73">
        <f t="shared" si="93"/>
        <v>0</v>
      </c>
      <c r="T1534" s="73">
        <f t="shared" si="93"/>
        <v>0</v>
      </c>
      <c r="U1534" s="167" t="s">
        <v>7467</v>
      </c>
      <c r="W1534" s="21"/>
      <c r="X1534" s="21"/>
    </row>
    <row r="1535" spans="1:26" x14ac:dyDescent="0.25">
      <c r="A1535" s="175" t="s">
        <v>5189</v>
      </c>
      <c r="B1535" s="205" t="s">
        <v>3081</v>
      </c>
      <c r="C1535" s="168" t="s">
        <v>3082</v>
      </c>
      <c r="D1535" s="206">
        <v>3</v>
      </c>
      <c r="E1535" s="178">
        <v>4425000</v>
      </c>
      <c r="F1535" s="216">
        <f t="shared" si="91"/>
        <v>1475000</v>
      </c>
      <c r="G1535" s="224"/>
      <c r="H1535" s="218" t="s">
        <v>7462</v>
      </c>
      <c r="I1535" s="120" t="s">
        <v>7379</v>
      </c>
      <c r="J1535" s="120"/>
      <c r="K1535" s="73">
        <v>0</v>
      </c>
      <c r="L1535" s="73">
        <v>0</v>
      </c>
      <c r="M1535" s="180">
        <f t="shared" si="92"/>
        <v>0</v>
      </c>
      <c r="O1535" s="73">
        <v>5</v>
      </c>
      <c r="P1535" s="73">
        <v>7375000</v>
      </c>
      <c r="Q1535" s="73">
        <v>0</v>
      </c>
      <c r="R1535" s="73">
        <v>0</v>
      </c>
      <c r="S1535" s="73">
        <f t="shared" si="93"/>
        <v>5</v>
      </c>
      <c r="T1535" s="73">
        <f t="shared" si="93"/>
        <v>7375000</v>
      </c>
      <c r="U1535" s="167" t="s">
        <v>7958</v>
      </c>
      <c r="W1535" s="21"/>
      <c r="X1535" s="21"/>
      <c r="Z1535" s="21"/>
    </row>
    <row r="1536" spans="1:26" x14ac:dyDescent="0.25">
      <c r="A1536" s="175" t="s">
        <v>5189</v>
      </c>
      <c r="B1536" s="205" t="s">
        <v>2797</v>
      </c>
      <c r="C1536" s="168" t="s">
        <v>2798</v>
      </c>
      <c r="D1536" s="206">
        <v>2</v>
      </c>
      <c r="E1536" s="178">
        <v>2894635.04</v>
      </c>
      <c r="F1536" s="216">
        <f t="shared" si="91"/>
        <v>1447317.52</v>
      </c>
      <c r="G1536" s="224"/>
      <c r="H1536" s="218" t="s">
        <v>7462</v>
      </c>
      <c r="I1536" s="120" t="s">
        <v>7379</v>
      </c>
      <c r="J1536" s="120"/>
      <c r="K1536" s="73">
        <v>0</v>
      </c>
      <c r="L1536" s="73">
        <v>0</v>
      </c>
      <c r="M1536" s="180">
        <f t="shared" si="92"/>
        <v>0</v>
      </c>
      <c r="O1536" s="73">
        <v>2</v>
      </c>
      <c r="P1536" s="73">
        <v>2894635.04</v>
      </c>
      <c r="Q1536" s="73">
        <v>2</v>
      </c>
      <c r="R1536" s="73">
        <v>2894635.04</v>
      </c>
      <c r="S1536" s="73">
        <f t="shared" si="93"/>
        <v>0</v>
      </c>
      <c r="T1536" s="73">
        <f t="shared" si="93"/>
        <v>0</v>
      </c>
      <c r="U1536" s="167" t="s">
        <v>7467</v>
      </c>
      <c r="W1536" s="21"/>
      <c r="X1536" s="21"/>
      <c r="Z1536" s="21"/>
    </row>
    <row r="1537" spans="1:26" x14ac:dyDescent="0.25">
      <c r="A1537" s="175" t="s">
        <v>5189</v>
      </c>
      <c r="B1537" s="205" t="s">
        <v>8958</v>
      </c>
      <c r="C1537" s="168" t="s">
        <v>8959</v>
      </c>
      <c r="D1537" s="206">
        <v>2</v>
      </c>
      <c r="E1537" s="178">
        <v>2893333.33</v>
      </c>
      <c r="F1537" s="216">
        <f t="shared" si="91"/>
        <v>1446666.665</v>
      </c>
      <c r="G1537" s="224"/>
      <c r="H1537" s="218" t="s">
        <v>7462</v>
      </c>
      <c r="I1537" s="120" t="s">
        <v>7379</v>
      </c>
      <c r="J1537" s="120"/>
      <c r="K1537" s="73">
        <v>0</v>
      </c>
      <c r="L1537" s="73">
        <v>0</v>
      </c>
      <c r="M1537" s="180">
        <f t="shared" si="92"/>
        <v>0</v>
      </c>
      <c r="O1537" s="73">
        <v>2</v>
      </c>
      <c r="P1537" s="73">
        <v>2893333.33</v>
      </c>
      <c r="Q1537" s="73">
        <v>2</v>
      </c>
      <c r="R1537" s="73">
        <v>2893333.33</v>
      </c>
      <c r="S1537" s="73">
        <f t="shared" si="93"/>
        <v>0</v>
      </c>
      <c r="T1537" s="73">
        <f t="shared" si="93"/>
        <v>0</v>
      </c>
      <c r="U1537" s="167" t="s">
        <v>7467</v>
      </c>
      <c r="W1537" s="21"/>
      <c r="X1537" s="21"/>
    </row>
    <row r="1538" spans="1:26" x14ac:dyDescent="0.25">
      <c r="A1538" s="175" t="s">
        <v>5189</v>
      </c>
      <c r="B1538" s="205" t="s">
        <v>8960</v>
      </c>
      <c r="C1538" s="168" t="s">
        <v>8961</v>
      </c>
      <c r="D1538" s="206">
        <v>2</v>
      </c>
      <c r="E1538" s="178">
        <v>2891934.26</v>
      </c>
      <c r="F1538" s="216">
        <f t="shared" si="91"/>
        <v>1445967.13</v>
      </c>
      <c r="G1538" s="224"/>
      <c r="H1538" s="218" t="s">
        <v>7462</v>
      </c>
      <c r="I1538" s="120" t="s">
        <v>7379</v>
      </c>
      <c r="J1538" s="120"/>
      <c r="K1538" s="73">
        <v>0</v>
      </c>
      <c r="L1538" s="73">
        <v>0</v>
      </c>
      <c r="M1538" s="180">
        <f t="shared" si="92"/>
        <v>0</v>
      </c>
      <c r="O1538" s="73">
        <v>2</v>
      </c>
      <c r="P1538" s="73">
        <v>2891934.26</v>
      </c>
      <c r="Q1538" s="73">
        <v>2</v>
      </c>
      <c r="R1538" s="73">
        <v>2891934.26</v>
      </c>
      <c r="S1538" s="73">
        <f t="shared" si="93"/>
        <v>0</v>
      </c>
      <c r="T1538" s="73">
        <f t="shared" si="93"/>
        <v>0</v>
      </c>
      <c r="U1538" s="167" t="s">
        <v>7467</v>
      </c>
      <c r="W1538" s="21"/>
      <c r="X1538" s="21"/>
    </row>
    <row r="1539" spans="1:26" x14ac:dyDescent="0.25">
      <c r="A1539" s="175" t="s">
        <v>5189</v>
      </c>
      <c r="B1539" s="205" t="s">
        <v>2799</v>
      </c>
      <c r="C1539" s="168" t="s">
        <v>2800</v>
      </c>
      <c r="D1539" s="206">
        <v>3</v>
      </c>
      <c r="E1539" s="178">
        <v>4298884.9400009997</v>
      </c>
      <c r="F1539" s="216">
        <f t="shared" si="91"/>
        <v>1432961.6466669999</v>
      </c>
      <c r="G1539" s="224"/>
      <c r="H1539" s="218" t="s">
        <v>7462</v>
      </c>
      <c r="I1539" s="120" t="s">
        <v>7379</v>
      </c>
      <c r="J1539" s="120"/>
      <c r="K1539" s="73">
        <v>0</v>
      </c>
      <c r="L1539" s="73">
        <v>0</v>
      </c>
      <c r="M1539" s="180">
        <f t="shared" si="92"/>
        <v>0</v>
      </c>
      <c r="O1539" s="73">
        <v>3</v>
      </c>
      <c r="P1539" s="73">
        <v>4298884.9400009997</v>
      </c>
      <c r="Q1539" s="73">
        <v>1</v>
      </c>
      <c r="R1539" s="73">
        <v>1432961.6466669999</v>
      </c>
      <c r="S1539" s="73">
        <f t="shared" si="93"/>
        <v>2</v>
      </c>
      <c r="T1539" s="73">
        <f t="shared" si="93"/>
        <v>2865923.2933339998</v>
      </c>
      <c r="U1539" s="167" t="s">
        <v>7467</v>
      </c>
      <c r="W1539" s="21"/>
      <c r="X1539" s="21"/>
      <c r="Z1539" s="21"/>
    </row>
    <row r="1540" spans="1:26" x14ac:dyDescent="0.25">
      <c r="A1540" s="175" t="s">
        <v>5189</v>
      </c>
      <c r="B1540" s="205" t="s">
        <v>8962</v>
      </c>
      <c r="C1540" s="168" t="s">
        <v>8963</v>
      </c>
      <c r="D1540" s="206">
        <v>1</v>
      </c>
      <c r="E1540" s="178">
        <v>1421800</v>
      </c>
      <c r="F1540" s="216">
        <f t="shared" ref="F1540:F1603" si="94">+E1540/D1540</f>
        <v>1421800</v>
      </c>
      <c r="G1540" s="224"/>
      <c r="H1540" s="218" t="s">
        <v>7462</v>
      </c>
      <c r="I1540" s="174" t="s">
        <v>7470</v>
      </c>
      <c r="J1540" s="120" t="s">
        <v>7471</v>
      </c>
      <c r="K1540" s="73">
        <v>0</v>
      </c>
      <c r="L1540" s="73">
        <v>0</v>
      </c>
      <c r="M1540" s="180">
        <f t="shared" si="92"/>
        <v>0</v>
      </c>
      <c r="O1540" s="73">
        <v>1</v>
      </c>
      <c r="P1540" s="73">
        <v>1421800</v>
      </c>
      <c r="Q1540" s="73">
        <v>1</v>
      </c>
      <c r="R1540" s="73">
        <v>1421800</v>
      </c>
      <c r="S1540" s="73">
        <f t="shared" si="93"/>
        <v>0</v>
      </c>
      <c r="T1540" s="73">
        <f t="shared" si="93"/>
        <v>0</v>
      </c>
      <c r="U1540" s="167" t="s">
        <v>7467</v>
      </c>
      <c r="W1540" s="21"/>
      <c r="X1540" s="21"/>
    </row>
    <row r="1541" spans="1:26" x14ac:dyDescent="0.25">
      <c r="A1541" s="175" t="s">
        <v>5189</v>
      </c>
      <c r="B1541" s="205" t="s">
        <v>8964</v>
      </c>
      <c r="C1541" s="168" t="s">
        <v>8965</v>
      </c>
      <c r="D1541" s="206">
        <v>2</v>
      </c>
      <c r="E1541" s="178">
        <v>2830500</v>
      </c>
      <c r="F1541" s="216">
        <f t="shared" si="94"/>
        <v>1415250</v>
      </c>
      <c r="G1541" s="224"/>
      <c r="H1541" s="218" t="s">
        <v>7462</v>
      </c>
      <c r="I1541" s="120" t="s">
        <v>7379</v>
      </c>
      <c r="J1541" s="120"/>
      <c r="K1541" s="73">
        <v>0</v>
      </c>
      <c r="L1541" s="73">
        <v>0</v>
      </c>
      <c r="M1541" s="180">
        <f t="shared" si="92"/>
        <v>0</v>
      </c>
      <c r="O1541" s="73">
        <v>2</v>
      </c>
      <c r="P1541" s="73">
        <v>2830500</v>
      </c>
      <c r="Q1541" s="73">
        <v>2</v>
      </c>
      <c r="R1541" s="73">
        <v>2830500</v>
      </c>
      <c r="S1541" s="73">
        <f t="shared" si="93"/>
        <v>0</v>
      </c>
      <c r="T1541" s="73">
        <f t="shared" si="93"/>
        <v>0</v>
      </c>
      <c r="U1541" s="167" t="s">
        <v>7467</v>
      </c>
      <c r="W1541" s="21"/>
      <c r="X1541" s="21"/>
    </row>
    <row r="1542" spans="1:26" x14ac:dyDescent="0.25">
      <c r="A1542" s="175" t="s">
        <v>5189</v>
      </c>
      <c r="B1542" s="205" t="s">
        <v>8966</v>
      </c>
      <c r="C1542" s="168" t="s">
        <v>8967</v>
      </c>
      <c r="D1542" s="206">
        <v>3</v>
      </c>
      <c r="E1542" s="178">
        <v>4227000</v>
      </c>
      <c r="F1542" s="216">
        <f t="shared" si="94"/>
        <v>1409000</v>
      </c>
      <c r="G1542" s="224"/>
      <c r="H1542" s="218" t="s">
        <v>7462</v>
      </c>
      <c r="I1542" s="120" t="s">
        <v>7379</v>
      </c>
      <c r="J1542" s="120"/>
      <c r="K1542" s="73">
        <v>0</v>
      </c>
      <c r="L1542" s="73">
        <v>0</v>
      </c>
      <c r="M1542" s="180">
        <f t="shared" si="92"/>
        <v>0</v>
      </c>
      <c r="O1542" s="73">
        <v>3</v>
      </c>
      <c r="P1542" s="73">
        <v>4227000</v>
      </c>
      <c r="Q1542" s="73">
        <v>3</v>
      </c>
      <c r="R1542" s="73">
        <v>4227000</v>
      </c>
      <c r="S1542" s="73">
        <f t="shared" si="93"/>
        <v>0</v>
      </c>
      <c r="T1542" s="73">
        <f t="shared" si="93"/>
        <v>0</v>
      </c>
      <c r="U1542" s="167" t="s">
        <v>7467</v>
      </c>
      <c r="W1542" s="21"/>
      <c r="X1542" s="21"/>
      <c r="Z1542" s="21"/>
    </row>
    <row r="1543" spans="1:26" x14ac:dyDescent="0.25">
      <c r="A1543" s="175" t="s">
        <v>5189</v>
      </c>
      <c r="B1543" s="205" t="s">
        <v>8968</v>
      </c>
      <c r="C1543" s="168" t="s">
        <v>8969</v>
      </c>
      <c r="D1543" s="206">
        <v>2</v>
      </c>
      <c r="E1543" s="178">
        <v>2800000</v>
      </c>
      <c r="F1543" s="216">
        <f t="shared" si="94"/>
        <v>1400000</v>
      </c>
      <c r="G1543" s="224"/>
      <c r="H1543" s="218" t="s">
        <v>7462</v>
      </c>
      <c r="I1543" s="120" t="s">
        <v>7379</v>
      </c>
      <c r="J1543" s="120"/>
      <c r="K1543" s="73">
        <v>0</v>
      </c>
      <c r="L1543" s="73">
        <v>0</v>
      </c>
      <c r="M1543" s="180">
        <f t="shared" si="92"/>
        <v>0</v>
      </c>
      <c r="O1543" s="73">
        <v>2</v>
      </c>
      <c r="P1543" s="73">
        <v>2800000</v>
      </c>
      <c r="Q1543" s="73">
        <v>2</v>
      </c>
      <c r="R1543" s="73">
        <v>2800000</v>
      </c>
      <c r="S1543" s="73">
        <f t="shared" si="93"/>
        <v>0</v>
      </c>
      <c r="T1543" s="73">
        <f t="shared" si="93"/>
        <v>0</v>
      </c>
      <c r="U1543" s="167" t="s">
        <v>7467</v>
      </c>
      <c r="W1543" s="21"/>
      <c r="X1543" s="21"/>
    </row>
    <row r="1544" spans="1:26" x14ac:dyDescent="0.25">
      <c r="A1544" s="175" t="s">
        <v>5189</v>
      </c>
      <c r="B1544" s="205" t="s">
        <v>8970</v>
      </c>
      <c r="C1544" s="168" t="s">
        <v>8971</v>
      </c>
      <c r="D1544" s="206">
        <v>10</v>
      </c>
      <c r="E1544" s="178">
        <v>13907922.074999999</v>
      </c>
      <c r="F1544" s="216">
        <f t="shared" si="94"/>
        <v>1390792.2075</v>
      </c>
      <c r="G1544" s="224"/>
      <c r="H1544" s="218" t="s">
        <v>7462</v>
      </c>
      <c r="I1544" s="120" t="s">
        <v>7379</v>
      </c>
      <c r="J1544" s="120"/>
      <c r="K1544" s="73">
        <v>0</v>
      </c>
      <c r="L1544" s="73">
        <v>0</v>
      </c>
      <c r="M1544" s="180">
        <f t="shared" ref="M1544:M1607" si="95">+L1544/E1544</f>
        <v>0</v>
      </c>
      <c r="O1544" s="73">
        <v>20</v>
      </c>
      <c r="P1544" s="73">
        <v>27815844.149999999</v>
      </c>
      <c r="Q1544" s="73">
        <v>20</v>
      </c>
      <c r="R1544" s="73">
        <v>27815844.149999995</v>
      </c>
      <c r="S1544" s="73">
        <f t="shared" si="93"/>
        <v>0</v>
      </c>
      <c r="T1544" s="73">
        <f t="shared" si="93"/>
        <v>0</v>
      </c>
      <c r="U1544" s="167" t="s">
        <v>7467</v>
      </c>
      <c r="W1544" s="21"/>
      <c r="X1544" s="21"/>
    </row>
    <row r="1545" spans="1:26" x14ac:dyDescent="0.25">
      <c r="A1545" s="175" t="s">
        <v>5189</v>
      </c>
      <c r="B1545" s="205" t="s">
        <v>8972</v>
      </c>
      <c r="C1545" s="168" t="s">
        <v>8973</v>
      </c>
      <c r="D1545" s="206">
        <v>3</v>
      </c>
      <c r="E1545" s="178">
        <v>4137000</v>
      </c>
      <c r="F1545" s="216">
        <f t="shared" si="94"/>
        <v>1379000</v>
      </c>
      <c r="G1545" s="224"/>
      <c r="H1545" s="218" t="s">
        <v>7462</v>
      </c>
      <c r="I1545" s="120" t="s">
        <v>7379</v>
      </c>
      <c r="J1545" s="120"/>
      <c r="K1545" s="73">
        <v>0</v>
      </c>
      <c r="L1545" s="73">
        <v>0</v>
      </c>
      <c r="M1545" s="180">
        <f t="shared" si="95"/>
        <v>0</v>
      </c>
      <c r="O1545" s="73">
        <v>3</v>
      </c>
      <c r="P1545" s="73">
        <v>4137000</v>
      </c>
      <c r="Q1545" s="73">
        <v>3</v>
      </c>
      <c r="R1545" s="73">
        <v>4137000</v>
      </c>
      <c r="S1545" s="73">
        <f t="shared" si="93"/>
        <v>0</v>
      </c>
      <c r="T1545" s="73">
        <f t="shared" si="93"/>
        <v>0</v>
      </c>
      <c r="U1545" s="167" t="s">
        <v>7467</v>
      </c>
      <c r="W1545" s="21"/>
      <c r="X1545" s="21"/>
    </row>
    <row r="1546" spans="1:26" x14ac:dyDescent="0.25">
      <c r="A1546" s="175" t="s">
        <v>5189</v>
      </c>
      <c r="B1546" s="205" t="s">
        <v>8974</v>
      </c>
      <c r="C1546" s="168" t="s">
        <v>8975</v>
      </c>
      <c r="D1546" s="206">
        <v>4</v>
      </c>
      <c r="E1546" s="178">
        <v>5454545.4500000002</v>
      </c>
      <c r="F1546" s="216">
        <f t="shared" si="94"/>
        <v>1363636.3625</v>
      </c>
      <c r="G1546" s="224"/>
      <c r="H1546" s="218" t="s">
        <v>7462</v>
      </c>
      <c r="I1546" s="174" t="s">
        <v>7470</v>
      </c>
      <c r="J1546" s="120" t="s">
        <v>7471</v>
      </c>
      <c r="K1546" s="73">
        <v>0</v>
      </c>
      <c r="L1546" s="73">
        <v>0</v>
      </c>
      <c r="M1546" s="180">
        <f t="shared" si="95"/>
        <v>0</v>
      </c>
      <c r="O1546" s="73">
        <v>4</v>
      </c>
      <c r="P1546" s="73">
        <v>5454545.4500000002</v>
      </c>
      <c r="Q1546" s="73">
        <v>4</v>
      </c>
      <c r="R1546" s="73">
        <v>5454545.4500000011</v>
      </c>
      <c r="S1546" s="73">
        <f t="shared" si="93"/>
        <v>0</v>
      </c>
      <c r="T1546" s="73">
        <f t="shared" si="93"/>
        <v>0</v>
      </c>
      <c r="U1546" s="167" t="s">
        <v>7467</v>
      </c>
      <c r="W1546" s="21"/>
      <c r="X1546" s="21"/>
    </row>
    <row r="1547" spans="1:26" x14ac:dyDescent="0.25">
      <c r="A1547" s="175" t="s">
        <v>5189</v>
      </c>
      <c r="B1547" s="205" t="s">
        <v>8976</v>
      </c>
      <c r="C1547" s="168" t="s">
        <v>8977</v>
      </c>
      <c r="D1547" s="206">
        <v>67</v>
      </c>
      <c r="E1547" s="178">
        <v>90983035.999998003</v>
      </c>
      <c r="F1547" s="216">
        <f t="shared" si="94"/>
        <v>1357955.761194</v>
      </c>
      <c r="G1547" s="224"/>
      <c r="H1547" s="218" t="s">
        <v>7462</v>
      </c>
      <c r="I1547" s="120" t="s">
        <v>7807</v>
      </c>
      <c r="J1547" s="120"/>
      <c r="K1547" s="73"/>
      <c r="L1547" s="73"/>
      <c r="M1547" s="180">
        <f t="shared" si="95"/>
        <v>0</v>
      </c>
      <c r="O1547" s="73">
        <v>67</v>
      </c>
      <c r="P1547" s="73">
        <v>90983035.999998003</v>
      </c>
      <c r="Q1547" s="73">
        <v>67</v>
      </c>
      <c r="R1547" s="73">
        <v>90983035.999998003</v>
      </c>
      <c r="S1547" s="73">
        <f t="shared" si="93"/>
        <v>0</v>
      </c>
      <c r="T1547" s="73">
        <f t="shared" si="93"/>
        <v>0</v>
      </c>
      <c r="U1547" s="167" t="s">
        <v>7467</v>
      </c>
      <c r="W1547" s="21"/>
      <c r="X1547" s="21"/>
    </row>
    <row r="1548" spans="1:26" x14ac:dyDescent="0.25">
      <c r="A1548" s="175" t="s">
        <v>5189</v>
      </c>
      <c r="B1548" s="205" t="s">
        <v>8978</v>
      </c>
      <c r="C1548" s="168" t="s">
        <v>8979</v>
      </c>
      <c r="D1548" s="206">
        <v>10</v>
      </c>
      <c r="E1548" s="178">
        <v>13287600</v>
      </c>
      <c r="F1548" s="216">
        <f t="shared" si="94"/>
        <v>1328760</v>
      </c>
      <c r="G1548" s="224"/>
      <c r="H1548" s="218" t="s">
        <v>7462</v>
      </c>
      <c r="I1548" s="120" t="s">
        <v>7807</v>
      </c>
      <c r="J1548" s="120"/>
      <c r="K1548" s="73"/>
      <c r="L1548" s="73"/>
      <c r="M1548" s="180">
        <f t="shared" si="95"/>
        <v>0</v>
      </c>
      <c r="O1548" s="73">
        <v>10</v>
      </c>
      <c r="P1548" s="73">
        <v>13287600</v>
      </c>
      <c r="Q1548" s="73">
        <v>10</v>
      </c>
      <c r="R1548" s="73">
        <v>13287600</v>
      </c>
      <c r="S1548" s="73">
        <f t="shared" si="93"/>
        <v>0</v>
      </c>
      <c r="T1548" s="73">
        <f t="shared" si="93"/>
        <v>0</v>
      </c>
      <c r="U1548" s="167" t="s">
        <v>7467</v>
      </c>
      <c r="W1548" s="21"/>
      <c r="X1548" s="21"/>
    </row>
    <row r="1549" spans="1:26" x14ac:dyDescent="0.25">
      <c r="A1549" s="175" t="s">
        <v>5189</v>
      </c>
      <c r="B1549" s="205" t="s">
        <v>8980</v>
      </c>
      <c r="C1549" s="168" t="s">
        <v>8981</v>
      </c>
      <c r="D1549" s="206">
        <v>55</v>
      </c>
      <c r="E1549" s="178">
        <v>72886825.416404992</v>
      </c>
      <c r="F1549" s="216">
        <f t="shared" si="94"/>
        <v>1325215.0075709999</v>
      </c>
      <c r="G1549" s="224"/>
      <c r="H1549" s="218" t="s">
        <v>7462</v>
      </c>
      <c r="I1549" s="120" t="s">
        <v>7379</v>
      </c>
      <c r="J1549" s="120"/>
      <c r="K1549" s="73">
        <v>0</v>
      </c>
      <c r="L1549" s="73">
        <v>0</v>
      </c>
      <c r="M1549" s="180">
        <f t="shared" si="95"/>
        <v>0</v>
      </c>
      <c r="O1549" s="73">
        <v>70</v>
      </c>
      <c r="P1549" s="73">
        <v>92765050.52996999</v>
      </c>
      <c r="Q1549" s="73">
        <v>70</v>
      </c>
      <c r="R1549" s="73">
        <v>92765050.52996999</v>
      </c>
      <c r="S1549" s="73">
        <f t="shared" si="93"/>
        <v>0</v>
      </c>
      <c r="T1549" s="73">
        <f t="shared" si="93"/>
        <v>0</v>
      </c>
      <c r="U1549" s="167" t="s">
        <v>7467</v>
      </c>
      <c r="W1549" s="21"/>
      <c r="X1549" s="21"/>
    </row>
    <row r="1550" spans="1:26" x14ac:dyDescent="0.25">
      <c r="A1550" s="175" t="s">
        <v>5189</v>
      </c>
      <c r="B1550" s="205" t="s">
        <v>8982</v>
      </c>
      <c r="C1550" s="168" t="s">
        <v>8983</v>
      </c>
      <c r="D1550" s="206">
        <v>1</v>
      </c>
      <c r="E1550" s="178">
        <v>1320000</v>
      </c>
      <c r="F1550" s="216">
        <f t="shared" si="94"/>
        <v>1320000</v>
      </c>
      <c r="G1550" s="224"/>
      <c r="H1550" s="218" t="s">
        <v>7462</v>
      </c>
      <c r="I1550" s="120" t="s">
        <v>7379</v>
      </c>
      <c r="J1550" s="120"/>
      <c r="K1550" s="73">
        <v>0</v>
      </c>
      <c r="L1550" s="73">
        <v>0</v>
      </c>
      <c r="M1550" s="180">
        <f t="shared" si="95"/>
        <v>0</v>
      </c>
      <c r="O1550" s="73">
        <v>1</v>
      </c>
      <c r="P1550" s="73">
        <v>1320000</v>
      </c>
      <c r="Q1550" s="73">
        <v>1</v>
      </c>
      <c r="R1550" s="73">
        <v>1320000</v>
      </c>
      <c r="S1550" s="73">
        <f t="shared" si="93"/>
        <v>0</v>
      </c>
      <c r="T1550" s="73">
        <f t="shared" si="93"/>
        <v>0</v>
      </c>
      <c r="U1550" s="167" t="s">
        <v>7467</v>
      </c>
      <c r="W1550" s="21"/>
      <c r="X1550" s="21"/>
    </row>
    <row r="1551" spans="1:26" x14ac:dyDescent="0.25">
      <c r="A1551" s="175" t="s">
        <v>5189</v>
      </c>
      <c r="B1551" s="205" t="s">
        <v>3293</v>
      </c>
      <c r="C1551" s="168" t="s">
        <v>3294</v>
      </c>
      <c r="D1551" s="206">
        <v>1</v>
      </c>
      <c r="E1551" s="178">
        <v>1320000</v>
      </c>
      <c r="F1551" s="216">
        <f t="shared" si="94"/>
        <v>1320000</v>
      </c>
      <c r="G1551" s="224"/>
      <c r="H1551" s="218" t="s">
        <v>7462</v>
      </c>
      <c r="I1551" s="120" t="s">
        <v>7379</v>
      </c>
      <c r="J1551" s="120"/>
      <c r="K1551" s="73">
        <v>0</v>
      </c>
      <c r="L1551" s="73">
        <v>0</v>
      </c>
      <c r="M1551" s="180">
        <f t="shared" si="95"/>
        <v>0</v>
      </c>
      <c r="O1551" s="73">
        <v>1</v>
      </c>
      <c r="P1551" s="73">
        <v>1320000</v>
      </c>
      <c r="Q1551" s="73">
        <v>0</v>
      </c>
      <c r="R1551" s="73">
        <v>0</v>
      </c>
      <c r="S1551" s="73">
        <f t="shared" si="93"/>
        <v>1</v>
      </c>
      <c r="T1551" s="73">
        <f t="shared" si="93"/>
        <v>1320000</v>
      </c>
      <c r="U1551" s="167" t="s">
        <v>7958</v>
      </c>
      <c r="W1551" s="21"/>
      <c r="X1551" s="21"/>
      <c r="Z1551" s="21"/>
    </row>
    <row r="1552" spans="1:26" x14ac:dyDescent="0.25">
      <c r="A1552" s="175" t="s">
        <v>5189</v>
      </c>
      <c r="B1552" s="205" t="s">
        <v>8984</v>
      </c>
      <c r="C1552" s="168" t="s">
        <v>8985</v>
      </c>
      <c r="D1552" s="206">
        <v>7</v>
      </c>
      <c r="E1552" s="178">
        <v>9240000</v>
      </c>
      <c r="F1552" s="216">
        <f t="shared" si="94"/>
        <v>1320000</v>
      </c>
      <c r="G1552" s="224"/>
      <c r="H1552" s="218" t="s">
        <v>7462</v>
      </c>
      <c r="I1552" s="120" t="s">
        <v>7379</v>
      </c>
      <c r="J1552" s="120"/>
      <c r="K1552" s="73">
        <v>0</v>
      </c>
      <c r="L1552" s="73">
        <v>0</v>
      </c>
      <c r="M1552" s="180">
        <f t="shared" si="95"/>
        <v>0</v>
      </c>
      <c r="O1552" s="73">
        <v>7</v>
      </c>
      <c r="P1552" s="73">
        <v>9240000</v>
      </c>
      <c r="Q1552" s="73">
        <v>7</v>
      </c>
      <c r="R1552" s="73">
        <v>9240000</v>
      </c>
      <c r="S1552" s="73">
        <f t="shared" si="93"/>
        <v>0</v>
      </c>
      <c r="T1552" s="73">
        <f t="shared" si="93"/>
        <v>0</v>
      </c>
      <c r="U1552" s="167" t="s">
        <v>7467</v>
      </c>
      <c r="W1552" s="21"/>
      <c r="X1552" s="21"/>
    </row>
    <row r="1553" spans="1:26" x14ac:dyDescent="0.25">
      <c r="A1553" s="175" t="s">
        <v>5189</v>
      </c>
      <c r="B1553" s="205" t="s">
        <v>8986</v>
      </c>
      <c r="C1553" s="168" t="s">
        <v>8987</v>
      </c>
      <c r="D1553" s="206">
        <v>1</v>
      </c>
      <c r="E1553" s="178">
        <v>1300000</v>
      </c>
      <c r="F1553" s="216">
        <f t="shared" si="94"/>
        <v>1300000</v>
      </c>
      <c r="G1553" s="224"/>
      <c r="H1553" s="218" t="s">
        <v>7462</v>
      </c>
      <c r="I1553" s="120" t="s">
        <v>7379</v>
      </c>
      <c r="J1553" s="120"/>
      <c r="K1553" s="73">
        <v>0</v>
      </c>
      <c r="L1553" s="73">
        <v>0</v>
      </c>
      <c r="M1553" s="180">
        <f t="shared" si="95"/>
        <v>0</v>
      </c>
      <c r="O1553" s="73">
        <v>1</v>
      </c>
      <c r="P1553" s="73">
        <v>1300000</v>
      </c>
      <c r="Q1553" s="73">
        <v>1</v>
      </c>
      <c r="R1553" s="73">
        <v>1300000</v>
      </c>
      <c r="S1553" s="73">
        <f t="shared" si="93"/>
        <v>0</v>
      </c>
      <c r="T1553" s="73">
        <f t="shared" si="93"/>
        <v>0</v>
      </c>
      <c r="U1553" s="167" t="s">
        <v>7467</v>
      </c>
      <c r="W1553" s="21"/>
      <c r="X1553" s="21"/>
    </row>
    <row r="1554" spans="1:26" x14ac:dyDescent="0.25">
      <c r="A1554" s="175" t="s">
        <v>5189</v>
      </c>
      <c r="B1554" s="205" t="s">
        <v>8988</v>
      </c>
      <c r="C1554" s="168" t="s">
        <v>8989</v>
      </c>
      <c r="D1554" s="206">
        <v>10</v>
      </c>
      <c r="E1554" s="178">
        <v>13000000</v>
      </c>
      <c r="F1554" s="216">
        <f t="shared" si="94"/>
        <v>1300000</v>
      </c>
      <c r="G1554" s="224"/>
      <c r="H1554" s="218" t="s">
        <v>7462</v>
      </c>
      <c r="I1554" s="120" t="s">
        <v>7379</v>
      </c>
      <c r="J1554" s="120"/>
      <c r="K1554" s="73">
        <v>0</v>
      </c>
      <c r="L1554" s="73">
        <v>0</v>
      </c>
      <c r="M1554" s="180">
        <f t="shared" si="95"/>
        <v>0</v>
      </c>
      <c r="O1554" s="73">
        <v>10</v>
      </c>
      <c r="P1554" s="73">
        <v>13000000</v>
      </c>
      <c r="Q1554" s="73">
        <v>10</v>
      </c>
      <c r="R1554" s="73">
        <v>13000000</v>
      </c>
      <c r="S1554" s="73">
        <f t="shared" si="93"/>
        <v>0</v>
      </c>
      <c r="T1554" s="73">
        <f t="shared" si="93"/>
        <v>0</v>
      </c>
      <c r="U1554" s="167" t="s">
        <v>7467</v>
      </c>
      <c r="W1554" s="21"/>
      <c r="X1554" s="21"/>
    </row>
    <row r="1555" spans="1:26" x14ac:dyDescent="0.25">
      <c r="A1555" s="175" t="s">
        <v>5189</v>
      </c>
      <c r="B1555" s="205" t="s">
        <v>8990</v>
      </c>
      <c r="C1555" s="168" t="s">
        <v>8991</v>
      </c>
      <c r="D1555" s="206">
        <v>1</v>
      </c>
      <c r="E1555" s="178">
        <v>1281462.96</v>
      </c>
      <c r="F1555" s="216">
        <f t="shared" si="94"/>
        <v>1281462.96</v>
      </c>
      <c r="G1555" s="224"/>
      <c r="H1555" s="218" t="s">
        <v>7462</v>
      </c>
      <c r="I1555" s="120" t="s">
        <v>7379</v>
      </c>
      <c r="J1555" s="120"/>
      <c r="K1555" s="73">
        <v>0</v>
      </c>
      <c r="L1555" s="73">
        <v>0</v>
      </c>
      <c r="M1555" s="180">
        <f t="shared" si="95"/>
        <v>0</v>
      </c>
      <c r="O1555" s="73">
        <v>1</v>
      </c>
      <c r="P1555" s="73">
        <v>1281462.96</v>
      </c>
      <c r="Q1555" s="73">
        <v>1</v>
      </c>
      <c r="R1555" s="73">
        <v>1281462.96</v>
      </c>
      <c r="S1555" s="73">
        <f t="shared" si="93"/>
        <v>0</v>
      </c>
      <c r="T1555" s="73">
        <f t="shared" si="93"/>
        <v>0</v>
      </c>
      <c r="U1555" s="167" t="s">
        <v>7467</v>
      </c>
      <c r="W1555" s="21"/>
      <c r="X1555" s="21"/>
    </row>
    <row r="1556" spans="1:26" x14ac:dyDescent="0.25">
      <c r="A1556" s="175" t="s">
        <v>5189</v>
      </c>
      <c r="B1556" s="205" t="s">
        <v>8992</v>
      </c>
      <c r="C1556" s="168" t="s">
        <v>8993</v>
      </c>
      <c r="D1556" s="206">
        <v>112</v>
      </c>
      <c r="E1556" s="178">
        <v>142228369.33756417</v>
      </c>
      <c r="F1556" s="216">
        <f t="shared" si="94"/>
        <v>1269896.15479968</v>
      </c>
      <c r="G1556" s="224"/>
      <c r="H1556" s="218" t="s">
        <v>7462</v>
      </c>
      <c r="I1556" s="120" t="s">
        <v>7379</v>
      </c>
      <c r="J1556" s="120"/>
      <c r="K1556" s="73">
        <v>0</v>
      </c>
      <c r="L1556" s="73">
        <v>0</v>
      </c>
      <c r="M1556" s="180">
        <f t="shared" si="95"/>
        <v>0</v>
      </c>
      <c r="O1556" s="73">
        <v>122</v>
      </c>
      <c r="P1556" s="73">
        <v>154927330.88556096</v>
      </c>
      <c r="Q1556" s="73">
        <v>122</v>
      </c>
      <c r="R1556" s="73">
        <v>154927330.88556096</v>
      </c>
      <c r="S1556" s="73">
        <f t="shared" si="93"/>
        <v>0</v>
      </c>
      <c r="T1556" s="73">
        <f t="shared" si="93"/>
        <v>0</v>
      </c>
      <c r="U1556" s="167" t="s">
        <v>7467</v>
      </c>
      <c r="W1556" s="21"/>
      <c r="X1556" s="21"/>
      <c r="Z1556" s="21"/>
    </row>
    <row r="1557" spans="1:26" x14ac:dyDescent="0.25">
      <c r="A1557" s="175" t="s">
        <v>5189</v>
      </c>
      <c r="B1557" s="205" t="s">
        <v>8994</v>
      </c>
      <c r="C1557" s="168" t="s">
        <v>8995</v>
      </c>
      <c r="D1557" s="206">
        <v>1</v>
      </c>
      <c r="E1557" s="178">
        <v>1263000</v>
      </c>
      <c r="F1557" s="216">
        <f t="shared" si="94"/>
        <v>1263000</v>
      </c>
      <c r="G1557" s="224"/>
      <c r="H1557" s="218" t="s">
        <v>7462</v>
      </c>
      <c r="I1557" s="120" t="s">
        <v>7379</v>
      </c>
      <c r="J1557" s="120"/>
      <c r="K1557" s="73">
        <v>0</v>
      </c>
      <c r="L1557" s="73">
        <v>0</v>
      </c>
      <c r="M1557" s="180">
        <f t="shared" si="95"/>
        <v>0</v>
      </c>
      <c r="O1557" s="73">
        <v>1</v>
      </c>
      <c r="P1557" s="73">
        <v>1263000</v>
      </c>
      <c r="Q1557" s="73">
        <v>1</v>
      </c>
      <c r="R1557" s="73">
        <v>1263000</v>
      </c>
      <c r="S1557" s="73">
        <f t="shared" si="93"/>
        <v>0</v>
      </c>
      <c r="T1557" s="73">
        <f t="shared" si="93"/>
        <v>0</v>
      </c>
      <c r="U1557" s="167" t="s">
        <v>7467</v>
      </c>
      <c r="W1557" s="21"/>
      <c r="X1557" s="21"/>
    </row>
    <row r="1558" spans="1:26" x14ac:dyDescent="0.25">
      <c r="A1558" s="175" t="s">
        <v>5189</v>
      </c>
      <c r="B1558" s="205" t="s">
        <v>2787</v>
      </c>
      <c r="C1558" s="168" t="s">
        <v>2788</v>
      </c>
      <c r="D1558" s="206">
        <v>35</v>
      </c>
      <c r="E1558" s="178">
        <v>43171976.359995</v>
      </c>
      <c r="F1558" s="216">
        <f t="shared" si="94"/>
        <v>1233485.0388569999</v>
      </c>
      <c r="G1558" s="224"/>
      <c r="H1558" s="218" t="s">
        <v>7462</v>
      </c>
      <c r="I1558" s="120" t="s">
        <v>7379</v>
      </c>
      <c r="J1558" s="120"/>
      <c r="K1558" s="73">
        <v>0</v>
      </c>
      <c r="L1558" s="73">
        <v>0</v>
      </c>
      <c r="M1558" s="180">
        <f t="shared" si="95"/>
        <v>0</v>
      </c>
      <c r="O1558" s="73">
        <v>35</v>
      </c>
      <c r="P1558" s="73">
        <v>43171976.359995</v>
      </c>
      <c r="Q1558" s="73">
        <v>7</v>
      </c>
      <c r="R1558" s="73">
        <v>8634395.2719989996</v>
      </c>
      <c r="S1558" s="73">
        <f t="shared" si="93"/>
        <v>28</v>
      </c>
      <c r="T1558" s="73">
        <f t="shared" si="93"/>
        <v>34537581.087995999</v>
      </c>
      <c r="U1558" s="167" t="s">
        <v>7467</v>
      </c>
      <c r="W1558" s="21"/>
      <c r="X1558" s="21"/>
      <c r="Z1558" s="21"/>
    </row>
    <row r="1559" spans="1:26" x14ac:dyDescent="0.25">
      <c r="A1559" s="175" t="s">
        <v>5189</v>
      </c>
      <c r="B1559" s="205" t="s">
        <v>8996</v>
      </c>
      <c r="C1559" s="168" t="s">
        <v>8997</v>
      </c>
      <c r="D1559" s="206">
        <v>1</v>
      </c>
      <c r="E1559" s="178">
        <v>1200444.4433329999</v>
      </c>
      <c r="F1559" s="216">
        <f t="shared" si="94"/>
        <v>1200444.4433329999</v>
      </c>
      <c r="G1559" s="224"/>
      <c r="H1559" s="218" t="s">
        <v>7462</v>
      </c>
      <c r="I1559" s="120" t="s">
        <v>7379</v>
      </c>
      <c r="J1559" s="120"/>
      <c r="K1559" s="73">
        <v>0</v>
      </c>
      <c r="L1559" s="73">
        <v>0</v>
      </c>
      <c r="M1559" s="180">
        <f t="shared" si="95"/>
        <v>0</v>
      </c>
      <c r="O1559" s="73">
        <v>2</v>
      </c>
      <c r="P1559" s="73">
        <v>2400888.8866659999</v>
      </c>
      <c r="Q1559" s="73">
        <v>2</v>
      </c>
      <c r="R1559" s="73">
        <v>2400888.8866659999</v>
      </c>
      <c r="S1559" s="73">
        <f t="shared" si="93"/>
        <v>0</v>
      </c>
      <c r="T1559" s="73">
        <f t="shared" si="93"/>
        <v>0</v>
      </c>
      <c r="U1559" s="167" t="s">
        <v>7467</v>
      </c>
      <c r="W1559" s="21"/>
      <c r="X1559" s="21"/>
    </row>
    <row r="1560" spans="1:26" x14ac:dyDescent="0.25">
      <c r="A1560" s="175" t="s">
        <v>5189</v>
      </c>
      <c r="B1560" s="205" t="s">
        <v>8998</v>
      </c>
      <c r="C1560" s="168" t="s">
        <v>8999</v>
      </c>
      <c r="D1560" s="206">
        <v>1</v>
      </c>
      <c r="E1560" s="178">
        <v>1200000</v>
      </c>
      <c r="F1560" s="216">
        <f t="shared" si="94"/>
        <v>1200000</v>
      </c>
      <c r="G1560" s="224"/>
      <c r="H1560" s="218" t="s">
        <v>7462</v>
      </c>
      <c r="I1560" s="120" t="s">
        <v>7379</v>
      </c>
      <c r="J1560" s="120"/>
      <c r="K1560" s="73">
        <v>0</v>
      </c>
      <c r="L1560" s="73">
        <v>0</v>
      </c>
      <c r="M1560" s="180">
        <f t="shared" si="95"/>
        <v>0</v>
      </c>
      <c r="O1560" s="73">
        <v>1</v>
      </c>
      <c r="P1560" s="73">
        <v>1200000</v>
      </c>
      <c r="Q1560" s="73">
        <v>1</v>
      </c>
      <c r="R1560" s="73">
        <v>1200000</v>
      </c>
      <c r="S1560" s="73">
        <f t="shared" si="93"/>
        <v>0</v>
      </c>
      <c r="T1560" s="73">
        <f t="shared" si="93"/>
        <v>0</v>
      </c>
      <c r="U1560" s="167" t="s">
        <v>7467</v>
      </c>
      <c r="W1560" s="21"/>
      <c r="X1560" s="21"/>
    </row>
    <row r="1561" spans="1:26" x14ac:dyDescent="0.25">
      <c r="A1561" s="175" t="s">
        <v>5189</v>
      </c>
      <c r="B1561" s="205" t="s">
        <v>3285</v>
      </c>
      <c r="C1561" s="168" t="s">
        <v>3286</v>
      </c>
      <c r="D1561" s="206">
        <v>2</v>
      </c>
      <c r="E1561" s="178">
        <v>2400000</v>
      </c>
      <c r="F1561" s="216">
        <f t="shared" si="94"/>
        <v>1200000</v>
      </c>
      <c r="G1561" s="224"/>
      <c r="H1561" s="218" t="s">
        <v>7462</v>
      </c>
      <c r="I1561" s="120" t="s">
        <v>7379</v>
      </c>
      <c r="J1561" s="120"/>
      <c r="K1561" s="73">
        <v>0</v>
      </c>
      <c r="L1561" s="73">
        <v>0</v>
      </c>
      <c r="M1561" s="180">
        <f t="shared" si="95"/>
        <v>0</v>
      </c>
      <c r="O1561" s="73">
        <v>2</v>
      </c>
      <c r="P1561" s="73">
        <v>2400000</v>
      </c>
      <c r="Q1561" s="73">
        <v>1</v>
      </c>
      <c r="R1561" s="73">
        <v>1200000</v>
      </c>
      <c r="S1561" s="73">
        <f t="shared" si="93"/>
        <v>1</v>
      </c>
      <c r="T1561" s="73">
        <f t="shared" si="93"/>
        <v>1200000</v>
      </c>
      <c r="U1561" s="167" t="s">
        <v>7467</v>
      </c>
      <c r="W1561" s="21"/>
      <c r="X1561" s="21"/>
      <c r="Z1561" s="21"/>
    </row>
    <row r="1562" spans="1:26" x14ac:dyDescent="0.25">
      <c r="A1562" s="175" t="s">
        <v>5189</v>
      </c>
      <c r="B1562" s="205" t="s">
        <v>9000</v>
      </c>
      <c r="C1562" s="168" t="s">
        <v>9001</v>
      </c>
      <c r="D1562" s="206">
        <v>6</v>
      </c>
      <c r="E1562" s="178">
        <v>7133006.4900000002</v>
      </c>
      <c r="F1562" s="216">
        <f t="shared" si="94"/>
        <v>1188834.415</v>
      </c>
      <c r="G1562" s="224"/>
      <c r="H1562" s="218" t="s">
        <v>7462</v>
      </c>
      <c r="I1562" s="120" t="s">
        <v>7379</v>
      </c>
      <c r="J1562" s="120"/>
      <c r="K1562" s="73">
        <v>0</v>
      </c>
      <c r="L1562" s="73">
        <v>0</v>
      </c>
      <c r="M1562" s="180">
        <f t="shared" si="95"/>
        <v>0</v>
      </c>
      <c r="O1562" s="73">
        <v>6</v>
      </c>
      <c r="P1562" s="73">
        <v>7133006.4900000002</v>
      </c>
      <c r="Q1562" s="73">
        <v>6</v>
      </c>
      <c r="R1562" s="73">
        <v>7133006.4900000002</v>
      </c>
      <c r="S1562" s="73">
        <f t="shared" si="93"/>
        <v>0</v>
      </c>
      <c r="T1562" s="73">
        <f t="shared" si="93"/>
        <v>0</v>
      </c>
      <c r="U1562" s="167" t="s">
        <v>7467</v>
      </c>
      <c r="W1562" s="21"/>
      <c r="X1562" s="21"/>
    </row>
    <row r="1563" spans="1:26" x14ac:dyDescent="0.25">
      <c r="A1563" s="175" t="s">
        <v>5189</v>
      </c>
      <c r="B1563" s="205" t="s">
        <v>4087</v>
      </c>
      <c r="C1563" s="168" t="s">
        <v>9002</v>
      </c>
      <c r="D1563" s="206">
        <v>25</v>
      </c>
      <c r="E1563" s="178">
        <v>29193514.15173611</v>
      </c>
      <c r="F1563" s="216">
        <f t="shared" si="94"/>
        <v>1167740.5660694444</v>
      </c>
      <c r="G1563" s="224"/>
      <c r="H1563" s="218" t="s">
        <v>7462</v>
      </c>
      <c r="I1563" s="120" t="s">
        <v>7379</v>
      </c>
      <c r="J1563" s="120"/>
      <c r="K1563" s="73">
        <v>0</v>
      </c>
      <c r="L1563" s="73">
        <v>0</v>
      </c>
      <c r="M1563" s="180">
        <f t="shared" si="95"/>
        <v>0</v>
      </c>
      <c r="O1563" s="73">
        <v>48</v>
      </c>
      <c r="P1563" s="73">
        <v>56051547.171333328</v>
      </c>
      <c r="Q1563" s="73">
        <v>48</v>
      </c>
      <c r="R1563" s="73">
        <v>56051547.171333328</v>
      </c>
      <c r="S1563" s="73">
        <f t="shared" si="93"/>
        <v>0</v>
      </c>
      <c r="T1563" s="73">
        <f t="shared" si="93"/>
        <v>0</v>
      </c>
      <c r="U1563" s="167" t="s">
        <v>7467</v>
      </c>
      <c r="W1563" s="21"/>
      <c r="X1563" s="21"/>
      <c r="Z1563" s="21"/>
    </row>
    <row r="1564" spans="1:26" x14ac:dyDescent="0.25">
      <c r="A1564" s="175" t="s">
        <v>5189</v>
      </c>
      <c r="B1564" s="205" t="s">
        <v>9003</v>
      </c>
      <c r="C1564" s="168" t="s">
        <v>9004</v>
      </c>
      <c r="D1564" s="206">
        <v>4</v>
      </c>
      <c r="E1564" s="178">
        <v>4600000</v>
      </c>
      <c r="F1564" s="216">
        <f t="shared" si="94"/>
        <v>1150000</v>
      </c>
      <c r="G1564" s="224"/>
      <c r="H1564" s="218" t="s">
        <v>7462</v>
      </c>
      <c r="I1564" s="120" t="s">
        <v>7379</v>
      </c>
      <c r="J1564" s="120"/>
      <c r="K1564" s="73">
        <v>0</v>
      </c>
      <c r="L1564" s="73">
        <v>0</v>
      </c>
      <c r="M1564" s="180">
        <f t="shared" si="95"/>
        <v>0</v>
      </c>
      <c r="O1564" s="73">
        <v>4</v>
      </c>
      <c r="P1564" s="73">
        <v>4600000</v>
      </c>
      <c r="Q1564" s="73">
        <v>4</v>
      </c>
      <c r="R1564" s="73">
        <v>4600000</v>
      </c>
      <c r="S1564" s="73">
        <f t="shared" si="93"/>
        <v>0</v>
      </c>
      <c r="T1564" s="73">
        <f t="shared" si="93"/>
        <v>0</v>
      </c>
      <c r="U1564" s="167" t="s">
        <v>7467</v>
      </c>
      <c r="W1564" s="21"/>
      <c r="X1564" s="21"/>
    </row>
    <row r="1565" spans="1:26" x14ac:dyDescent="0.25">
      <c r="A1565" s="175" t="s">
        <v>5189</v>
      </c>
      <c r="B1565" s="205" t="s">
        <v>9005</v>
      </c>
      <c r="C1565" s="168" t="s">
        <v>9006</v>
      </c>
      <c r="D1565" s="206">
        <v>2</v>
      </c>
      <c r="E1565" s="178">
        <v>2260000</v>
      </c>
      <c r="F1565" s="216">
        <f t="shared" si="94"/>
        <v>1130000</v>
      </c>
      <c r="G1565" s="224"/>
      <c r="H1565" s="218" t="s">
        <v>7462</v>
      </c>
      <c r="I1565" s="120" t="s">
        <v>7379</v>
      </c>
      <c r="J1565" s="120"/>
      <c r="K1565" s="73">
        <v>0</v>
      </c>
      <c r="L1565" s="73">
        <v>0</v>
      </c>
      <c r="M1565" s="180">
        <f t="shared" si="95"/>
        <v>0</v>
      </c>
      <c r="O1565" s="73">
        <v>2</v>
      </c>
      <c r="P1565" s="73">
        <v>2260000</v>
      </c>
      <c r="Q1565" s="73">
        <v>2</v>
      </c>
      <c r="R1565" s="73">
        <v>2260000</v>
      </c>
      <c r="S1565" s="73">
        <f t="shared" si="93"/>
        <v>0</v>
      </c>
      <c r="T1565" s="73">
        <f t="shared" si="93"/>
        <v>0</v>
      </c>
      <c r="U1565" s="167" t="s">
        <v>7467</v>
      </c>
      <c r="W1565" s="21"/>
      <c r="X1565" s="21"/>
    </row>
    <row r="1566" spans="1:26" x14ac:dyDescent="0.25">
      <c r="A1566" s="175" t="s">
        <v>5189</v>
      </c>
      <c r="B1566" s="205" t="s">
        <v>9007</v>
      </c>
      <c r="C1566" s="168" t="s">
        <v>9008</v>
      </c>
      <c r="D1566" s="206">
        <v>2</v>
      </c>
      <c r="E1566" s="178">
        <v>2257000</v>
      </c>
      <c r="F1566" s="216">
        <f t="shared" si="94"/>
        <v>1128500</v>
      </c>
      <c r="G1566" s="224"/>
      <c r="H1566" s="218" t="s">
        <v>7462</v>
      </c>
      <c r="I1566" s="120" t="s">
        <v>7379</v>
      </c>
      <c r="J1566" s="120"/>
      <c r="K1566" s="73">
        <v>0</v>
      </c>
      <c r="L1566" s="73">
        <v>0</v>
      </c>
      <c r="M1566" s="180">
        <f t="shared" si="95"/>
        <v>0</v>
      </c>
      <c r="O1566" s="73">
        <v>2</v>
      </c>
      <c r="P1566" s="73">
        <v>2257000</v>
      </c>
      <c r="Q1566" s="73">
        <v>2</v>
      </c>
      <c r="R1566" s="73">
        <v>2257000</v>
      </c>
      <c r="S1566" s="73">
        <f t="shared" si="93"/>
        <v>0</v>
      </c>
      <c r="T1566" s="73">
        <f t="shared" si="93"/>
        <v>0</v>
      </c>
      <c r="U1566" s="167" t="s">
        <v>7467</v>
      </c>
      <c r="W1566" s="21"/>
      <c r="X1566" s="21"/>
    </row>
    <row r="1567" spans="1:26" x14ac:dyDescent="0.25">
      <c r="A1567" s="175" t="s">
        <v>5189</v>
      </c>
      <c r="B1567" s="205" t="s">
        <v>9009</v>
      </c>
      <c r="C1567" s="168" t="s">
        <v>9010</v>
      </c>
      <c r="D1567" s="206">
        <v>3</v>
      </c>
      <c r="E1567" s="178">
        <v>3375000</v>
      </c>
      <c r="F1567" s="216">
        <f t="shared" si="94"/>
        <v>1125000</v>
      </c>
      <c r="G1567" s="224"/>
      <c r="H1567" s="218" t="s">
        <v>7462</v>
      </c>
      <c r="I1567" s="120" t="s">
        <v>7379</v>
      </c>
      <c r="J1567" s="120"/>
      <c r="K1567" s="73">
        <v>0</v>
      </c>
      <c r="L1567" s="73">
        <v>0</v>
      </c>
      <c r="M1567" s="180">
        <f t="shared" si="95"/>
        <v>0</v>
      </c>
      <c r="O1567" s="73">
        <v>3</v>
      </c>
      <c r="P1567" s="73">
        <v>3375000</v>
      </c>
      <c r="Q1567" s="73">
        <v>3</v>
      </c>
      <c r="R1567" s="73">
        <v>3375000</v>
      </c>
      <c r="S1567" s="73">
        <f t="shared" si="93"/>
        <v>0</v>
      </c>
      <c r="T1567" s="73">
        <f t="shared" si="93"/>
        <v>0</v>
      </c>
      <c r="U1567" s="167" t="s">
        <v>7467</v>
      </c>
      <c r="W1567" s="21"/>
      <c r="X1567" s="21"/>
    </row>
    <row r="1568" spans="1:26" x14ac:dyDescent="0.25">
      <c r="A1568" s="175" t="s">
        <v>5189</v>
      </c>
      <c r="B1568" s="205" t="s">
        <v>9011</v>
      </c>
      <c r="C1568" s="168" t="s">
        <v>9012</v>
      </c>
      <c r="D1568" s="206">
        <v>2</v>
      </c>
      <c r="E1568" s="178">
        <v>2240000</v>
      </c>
      <c r="F1568" s="216">
        <f t="shared" si="94"/>
        <v>1120000</v>
      </c>
      <c r="G1568" s="224"/>
      <c r="H1568" s="218" t="s">
        <v>7462</v>
      </c>
      <c r="I1568" s="120" t="s">
        <v>7379</v>
      </c>
      <c r="J1568" s="120"/>
      <c r="K1568" s="73">
        <v>0</v>
      </c>
      <c r="L1568" s="73">
        <v>0</v>
      </c>
      <c r="M1568" s="180">
        <f t="shared" si="95"/>
        <v>0</v>
      </c>
      <c r="O1568" s="73">
        <v>2</v>
      </c>
      <c r="P1568" s="73">
        <v>2240000</v>
      </c>
      <c r="Q1568" s="73">
        <v>2</v>
      </c>
      <c r="R1568" s="73">
        <v>2240000</v>
      </c>
      <c r="S1568" s="73">
        <f t="shared" ref="S1568:T1602" si="96">O1568-K1568-Q1568</f>
        <v>0</v>
      </c>
      <c r="T1568" s="73">
        <f t="shared" si="96"/>
        <v>0</v>
      </c>
      <c r="U1568" s="167" t="s">
        <v>7467</v>
      </c>
      <c r="W1568" s="21"/>
      <c r="X1568" s="21"/>
    </row>
    <row r="1569" spans="1:26" x14ac:dyDescent="0.25">
      <c r="A1569" s="175" t="s">
        <v>5189</v>
      </c>
      <c r="B1569" s="205" t="s">
        <v>5127</v>
      </c>
      <c r="C1569" s="168" t="s">
        <v>9013</v>
      </c>
      <c r="D1569" s="206">
        <v>24</v>
      </c>
      <c r="E1569" s="178">
        <v>26288124.812303998</v>
      </c>
      <c r="F1569" s="216">
        <f t="shared" si="94"/>
        <v>1095338.533846</v>
      </c>
      <c r="G1569" s="224"/>
      <c r="H1569" s="218" t="s">
        <v>7462</v>
      </c>
      <c r="I1569" s="174" t="s">
        <v>7470</v>
      </c>
      <c r="J1569" s="120" t="s">
        <v>7471</v>
      </c>
      <c r="K1569" s="73">
        <v>0</v>
      </c>
      <c r="L1569" s="73">
        <v>0</v>
      </c>
      <c r="M1569" s="180">
        <f t="shared" si="95"/>
        <v>0</v>
      </c>
      <c r="O1569" s="73">
        <v>39</v>
      </c>
      <c r="P1569" s="73">
        <v>42718202.819994003</v>
      </c>
      <c r="Q1569" s="73">
        <v>39</v>
      </c>
      <c r="R1569" s="73">
        <v>42718202.819994003</v>
      </c>
      <c r="S1569" s="73">
        <f t="shared" si="96"/>
        <v>0</v>
      </c>
      <c r="T1569" s="73">
        <f t="shared" si="96"/>
        <v>0</v>
      </c>
      <c r="U1569" s="167" t="s">
        <v>7467</v>
      </c>
      <c r="W1569" s="21"/>
      <c r="X1569" s="21"/>
    </row>
    <row r="1570" spans="1:26" x14ac:dyDescent="0.25">
      <c r="A1570" s="175" t="s">
        <v>5189</v>
      </c>
      <c r="B1570" s="205" t="s">
        <v>9014</v>
      </c>
      <c r="C1570" s="168" t="s">
        <v>9015</v>
      </c>
      <c r="D1570" s="206">
        <v>2</v>
      </c>
      <c r="E1570" s="178">
        <v>2185714.2857142859</v>
      </c>
      <c r="F1570" s="216">
        <f t="shared" si="94"/>
        <v>1092857.142857143</v>
      </c>
      <c r="G1570" s="224"/>
      <c r="H1570" s="218" t="s">
        <v>7462</v>
      </c>
      <c r="I1570" s="120" t="s">
        <v>7379</v>
      </c>
      <c r="J1570" s="120"/>
      <c r="K1570" s="73">
        <v>0</v>
      </c>
      <c r="L1570" s="73">
        <v>0</v>
      </c>
      <c r="M1570" s="180">
        <f t="shared" si="95"/>
        <v>0</v>
      </c>
      <c r="O1570" s="73">
        <v>7</v>
      </c>
      <c r="P1570" s="73">
        <v>7650000.0000000009</v>
      </c>
      <c r="Q1570" s="73">
        <v>7</v>
      </c>
      <c r="R1570" s="73">
        <v>7650000.0000000009</v>
      </c>
      <c r="S1570" s="73">
        <f t="shared" si="96"/>
        <v>0</v>
      </c>
      <c r="T1570" s="73">
        <f t="shared" si="96"/>
        <v>0</v>
      </c>
      <c r="U1570" s="167" t="s">
        <v>7467</v>
      </c>
      <c r="W1570" s="21"/>
      <c r="X1570" s="21"/>
      <c r="Z1570" s="21"/>
    </row>
    <row r="1571" spans="1:26" x14ac:dyDescent="0.25">
      <c r="A1571" s="175" t="s">
        <v>5189</v>
      </c>
      <c r="B1571" s="205" t="s">
        <v>9016</v>
      </c>
      <c r="C1571" s="168" t="s">
        <v>9017</v>
      </c>
      <c r="D1571" s="206">
        <v>2</v>
      </c>
      <c r="E1571" s="178">
        <v>2184893.7999999998</v>
      </c>
      <c r="F1571" s="216">
        <f t="shared" si="94"/>
        <v>1092446.8999999999</v>
      </c>
      <c r="G1571" s="224"/>
      <c r="H1571" s="218" t="s">
        <v>7462</v>
      </c>
      <c r="I1571" s="120" t="s">
        <v>7379</v>
      </c>
      <c r="J1571" s="120"/>
      <c r="K1571" s="73">
        <v>0</v>
      </c>
      <c r="L1571" s="73">
        <v>0</v>
      </c>
      <c r="M1571" s="180">
        <f t="shared" si="95"/>
        <v>0</v>
      </c>
      <c r="O1571" s="73">
        <v>2</v>
      </c>
      <c r="P1571" s="73">
        <v>2184893.7999999998</v>
      </c>
      <c r="Q1571" s="73">
        <v>2</v>
      </c>
      <c r="R1571" s="73">
        <v>2184893.7999999998</v>
      </c>
      <c r="S1571" s="73">
        <f t="shared" si="96"/>
        <v>0</v>
      </c>
      <c r="T1571" s="73">
        <f t="shared" si="96"/>
        <v>0</v>
      </c>
      <c r="U1571" s="167" t="s">
        <v>7467</v>
      </c>
      <c r="W1571" s="21"/>
      <c r="X1571" s="21"/>
    </row>
    <row r="1572" spans="1:26" x14ac:dyDescent="0.25">
      <c r="A1572" s="175" t="s">
        <v>5189</v>
      </c>
      <c r="B1572" s="205" t="s">
        <v>9018</v>
      </c>
      <c r="C1572" s="168" t="s">
        <v>9019</v>
      </c>
      <c r="D1572" s="206">
        <v>1</v>
      </c>
      <c r="E1572" s="178">
        <v>1082100</v>
      </c>
      <c r="F1572" s="216">
        <f t="shared" si="94"/>
        <v>1082100</v>
      </c>
      <c r="G1572" s="224"/>
      <c r="H1572" s="218" t="s">
        <v>7462</v>
      </c>
      <c r="I1572" s="120" t="s">
        <v>7379</v>
      </c>
      <c r="J1572" s="120"/>
      <c r="K1572" s="73">
        <v>0</v>
      </c>
      <c r="L1572" s="73">
        <v>0</v>
      </c>
      <c r="M1572" s="180">
        <f t="shared" si="95"/>
        <v>0</v>
      </c>
      <c r="O1572" s="73">
        <v>1</v>
      </c>
      <c r="P1572" s="73">
        <v>1082100</v>
      </c>
      <c r="Q1572" s="73">
        <v>1</v>
      </c>
      <c r="R1572" s="73">
        <v>1082100</v>
      </c>
      <c r="S1572" s="73">
        <f t="shared" si="96"/>
        <v>0</v>
      </c>
      <c r="T1572" s="73">
        <f t="shared" si="96"/>
        <v>0</v>
      </c>
      <c r="U1572" s="167" t="s">
        <v>7467</v>
      </c>
      <c r="W1572" s="21"/>
      <c r="X1572" s="21"/>
    </row>
    <row r="1573" spans="1:26" x14ac:dyDescent="0.25">
      <c r="A1573" s="175" t="s">
        <v>5189</v>
      </c>
      <c r="B1573" s="205" t="s">
        <v>3011</v>
      </c>
      <c r="C1573" s="168" t="s">
        <v>3012</v>
      </c>
      <c r="D1573" s="206">
        <v>15</v>
      </c>
      <c r="E1573" s="178">
        <v>16005000</v>
      </c>
      <c r="F1573" s="216">
        <f t="shared" si="94"/>
        <v>1067000</v>
      </c>
      <c r="G1573" s="224"/>
      <c r="H1573" s="218" t="s">
        <v>7462</v>
      </c>
      <c r="I1573" s="120" t="s">
        <v>7379</v>
      </c>
      <c r="J1573" s="120"/>
      <c r="K1573" s="73">
        <v>0</v>
      </c>
      <c r="L1573" s="73">
        <v>0</v>
      </c>
      <c r="M1573" s="180">
        <f t="shared" si="95"/>
        <v>0</v>
      </c>
      <c r="O1573" s="73">
        <v>15</v>
      </c>
      <c r="P1573" s="73">
        <v>16005000</v>
      </c>
      <c r="Q1573" s="73">
        <v>0</v>
      </c>
      <c r="R1573" s="73">
        <v>0</v>
      </c>
      <c r="S1573" s="73">
        <f t="shared" si="96"/>
        <v>15</v>
      </c>
      <c r="T1573" s="73">
        <f t="shared" si="96"/>
        <v>16005000</v>
      </c>
      <c r="U1573" s="167" t="s">
        <v>7958</v>
      </c>
      <c r="W1573" s="21"/>
      <c r="X1573" s="21"/>
      <c r="Z1573" s="21"/>
    </row>
    <row r="1574" spans="1:26" x14ac:dyDescent="0.25">
      <c r="A1574" s="175" t="s">
        <v>5189</v>
      </c>
      <c r="B1574" s="205" t="s">
        <v>9020</v>
      </c>
      <c r="C1574" s="168" t="s">
        <v>9021</v>
      </c>
      <c r="D1574" s="206">
        <v>1</v>
      </c>
      <c r="E1574" s="178">
        <v>1057350</v>
      </c>
      <c r="F1574" s="216">
        <f t="shared" si="94"/>
        <v>1057350</v>
      </c>
      <c r="G1574" s="224"/>
      <c r="H1574" s="218" t="s">
        <v>7462</v>
      </c>
      <c r="I1574" s="120" t="s">
        <v>7379</v>
      </c>
      <c r="J1574" s="120"/>
      <c r="K1574" s="73">
        <v>0</v>
      </c>
      <c r="L1574" s="73">
        <v>0</v>
      </c>
      <c r="M1574" s="180">
        <f t="shared" si="95"/>
        <v>0</v>
      </c>
      <c r="O1574" s="73">
        <v>1</v>
      </c>
      <c r="P1574" s="73">
        <v>1057350</v>
      </c>
      <c r="Q1574" s="73">
        <v>1</v>
      </c>
      <c r="R1574" s="73">
        <v>1057350</v>
      </c>
      <c r="S1574" s="73">
        <f t="shared" si="96"/>
        <v>0</v>
      </c>
      <c r="T1574" s="73">
        <f t="shared" si="96"/>
        <v>0</v>
      </c>
      <c r="U1574" s="167" t="s">
        <v>7467</v>
      </c>
      <c r="W1574" s="21"/>
      <c r="X1574" s="21"/>
    </row>
    <row r="1575" spans="1:26" x14ac:dyDescent="0.25">
      <c r="A1575" s="175" t="s">
        <v>5189</v>
      </c>
      <c r="B1575" s="205" t="s">
        <v>9022</v>
      </c>
      <c r="C1575" s="168" t="s">
        <v>9023</v>
      </c>
      <c r="D1575" s="206">
        <v>3</v>
      </c>
      <c r="E1575" s="178">
        <v>3150000</v>
      </c>
      <c r="F1575" s="216">
        <f t="shared" si="94"/>
        <v>1050000</v>
      </c>
      <c r="G1575" s="224"/>
      <c r="H1575" s="218" t="s">
        <v>7462</v>
      </c>
      <c r="I1575" s="174" t="s">
        <v>7470</v>
      </c>
      <c r="J1575" s="120" t="s">
        <v>7471</v>
      </c>
      <c r="K1575" s="73">
        <v>0</v>
      </c>
      <c r="L1575" s="73">
        <v>0</v>
      </c>
      <c r="M1575" s="180">
        <f t="shared" si="95"/>
        <v>0</v>
      </c>
      <c r="O1575" s="73">
        <v>3</v>
      </c>
      <c r="P1575" s="73">
        <v>3150000</v>
      </c>
      <c r="Q1575" s="73">
        <v>3</v>
      </c>
      <c r="R1575" s="73">
        <v>3150000</v>
      </c>
      <c r="S1575" s="73">
        <f t="shared" si="96"/>
        <v>0</v>
      </c>
      <c r="T1575" s="73">
        <f t="shared" si="96"/>
        <v>0</v>
      </c>
      <c r="U1575" s="167" t="s">
        <v>7467</v>
      </c>
      <c r="W1575" s="21"/>
      <c r="X1575" s="21"/>
    </row>
    <row r="1576" spans="1:26" x14ac:dyDescent="0.25">
      <c r="A1576" s="175" t="s">
        <v>5189</v>
      </c>
      <c r="B1576" s="205" t="s">
        <v>9024</v>
      </c>
      <c r="C1576" s="168" t="s">
        <v>9025</v>
      </c>
      <c r="D1576" s="206">
        <v>1</v>
      </c>
      <c r="E1576" s="178">
        <v>1039500</v>
      </c>
      <c r="F1576" s="216">
        <f t="shared" si="94"/>
        <v>1039500</v>
      </c>
      <c r="G1576" s="224"/>
      <c r="H1576" s="218" t="s">
        <v>7462</v>
      </c>
      <c r="I1576" s="120" t="s">
        <v>7379</v>
      </c>
      <c r="J1576" s="120"/>
      <c r="K1576" s="73">
        <v>0</v>
      </c>
      <c r="L1576" s="73">
        <v>0</v>
      </c>
      <c r="M1576" s="180">
        <f t="shared" si="95"/>
        <v>0</v>
      </c>
      <c r="O1576" s="73">
        <v>1</v>
      </c>
      <c r="P1576" s="73">
        <v>1039500</v>
      </c>
      <c r="Q1576" s="73">
        <v>1</v>
      </c>
      <c r="R1576" s="73">
        <v>1039500</v>
      </c>
      <c r="S1576" s="73">
        <f t="shared" si="96"/>
        <v>0</v>
      </c>
      <c r="T1576" s="73">
        <f t="shared" si="96"/>
        <v>0</v>
      </c>
      <c r="U1576" s="167" t="s">
        <v>7467</v>
      </c>
      <c r="W1576" s="21"/>
      <c r="X1576" s="21"/>
    </row>
    <row r="1577" spans="1:26" x14ac:dyDescent="0.25">
      <c r="A1577" s="175" t="s">
        <v>5189</v>
      </c>
      <c r="B1577" s="205" t="s">
        <v>3261</v>
      </c>
      <c r="C1577" s="168" t="s">
        <v>3262</v>
      </c>
      <c r="D1577" s="206">
        <v>3</v>
      </c>
      <c r="E1577" s="178">
        <v>3111000</v>
      </c>
      <c r="F1577" s="216">
        <f t="shared" si="94"/>
        <v>1037000</v>
      </c>
      <c r="G1577" s="224"/>
      <c r="H1577" s="218" t="s">
        <v>7462</v>
      </c>
      <c r="I1577" s="120" t="s">
        <v>7379</v>
      </c>
      <c r="J1577" s="120"/>
      <c r="K1577" s="73">
        <v>0</v>
      </c>
      <c r="L1577" s="73">
        <v>0</v>
      </c>
      <c r="M1577" s="180">
        <f t="shared" si="95"/>
        <v>0</v>
      </c>
      <c r="O1577" s="73">
        <v>3</v>
      </c>
      <c r="P1577" s="73">
        <v>3111000</v>
      </c>
      <c r="Q1577" s="73">
        <v>2</v>
      </c>
      <c r="R1577" s="73">
        <v>2074000</v>
      </c>
      <c r="S1577" s="73">
        <f t="shared" si="96"/>
        <v>1</v>
      </c>
      <c r="T1577" s="73">
        <f t="shared" si="96"/>
        <v>1037000</v>
      </c>
      <c r="U1577" s="167" t="s">
        <v>7467</v>
      </c>
      <c r="W1577" s="21"/>
      <c r="X1577" s="21"/>
      <c r="Z1577" s="21"/>
    </row>
    <row r="1578" spans="1:26" x14ac:dyDescent="0.25">
      <c r="A1578" s="175" t="s">
        <v>5189</v>
      </c>
      <c r="B1578" s="205" t="s">
        <v>2273</v>
      </c>
      <c r="C1578" s="168" t="s">
        <v>9026</v>
      </c>
      <c r="D1578" s="206">
        <v>7</v>
      </c>
      <c r="E1578" s="178">
        <v>7258222.6813424481</v>
      </c>
      <c r="F1578" s="216">
        <f t="shared" si="94"/>
        <v>1036888.9544774926</v>
      </c>
      <c r="G1578" s="224"/>
      <c r="H1578" s="218" t="s">
        <v>7462</v>
      </c>
      <c r="I1578" s="120" t="s">
        <v>7379</v>
      </c>
      <c r="J1578" s="120"/>
      <c r="K1578" s="73">
        <v>0</v>
      </c>
      <c r="L1578" s="73">
        <v>0</v>
      </c>
      <c r="M1578" s="180">
        <f t="shared" si="95"/>
        <v>0</v>
      </c>
      <c r="O1578" s="73">
        <v>37</v>
      </c>
      <c r="P1578" s="73">
        <v>38364891.315667227</v>
      </c>
      <c r="Q1578" s="73">
        <v>37</v>
      </c>
      <c r="R1578" s="73">
        <v>38364891.315667227</v>
      </c>
      <c r="S1578" s="73">
        <f t="shared" si="96"/>
        <v>0</v>
      </c>
      <c r="T1578" s="73">
        <f t="shared" si="96"/>
        <v>0</v>
      </c>
      <c r="U1578" s="167" t="s">
        <v>7467</v>
      </c>
      <c r="W1578" s="21"/>
      <c r="X1578" s="21"/>
      <c r="Z1578" s="21"/>
    </row>
    <row r="1579" spans="1:26" x14ac:dyDescent="0.25">
      <c r="A1579" s="175" t="s">
        <v>5189</v>
      </c>
      <c r="B1579" s="205" t="s">
        <v>9027</v>
      </c>
      <c r="C1579" s="168" t="s">
        <v>9028</v>
      </c>
      <c r="D1579" s="206">
        <v>1</v>
      </c>
      <c r="E1579" s="178">
        <v>1030000</v>
      </c>
      <c r="F1579" s="216">
        <f t="shared" si="94"/>
        <v>1030000</v>
      </c>
      <c r="G1579" s="224"/>
      <c r="H1579" s="218" t="s">
        <v>7462</v>
      </c>
      <c r="I1579" s="174" t="s">
        <v>7470</v>
      </c>
      <c r="J1579" s="120" t="s">
        <v>7471</v>
      </c>
      <c r="K1579" s="73">
        <v>0</v>
      </c>
      <c r="L1579" s="73">
        <v>0</v>
      </c>
      <c r="M1579" s="180">
        <f t="shared" si="95"/>
        <v>0</v>
      </c>
      <c r="O1579" s="73">
        <v>1</v>
      </c>
      <c r="P1579" s="73">
        <v>1030000</v>
      </c>
      <c r="Q1579" s="73">
        <v>1</v>
      </c>
      <c r="R1579" s="73">
        <v>1030000</v>
      </c>
      <c r="S1579" s="73">
        <f t="shared" si="96"/>
        <v>0</v>
      </c>
      <c r="T1579" s="73">
        <f t="shared" si="96"/>
        <v>0</v>
      </c>
      <c r="U1579" s="167" t="s">
        <v>7467</v>
      </c>
      <c r="W1579" s="21"/>
      <c r="X1579" s="21"/>
    </row>
    <row r="1580" spans="1:26" x14ac:dyDescent="0.25">
      <c r="A1580" s="175" t="s">
        <v>5189</v>
      </c>
      <c r="B1580" s="205" t="s">
        <v>4637</v>
      </c>
      <c r="C1580" s="168" t="s">
        <v>4638</v>
      </c>
      <c r="D1580" s="206">
        <v>2</v>
      </c>
      <c r="E1580" s="178">
        <v>2050000</v>
      </c>
      <c r="F1580" s="216">
        <f t="shared" si="94"/>
        <v>1025000</v>
      </c>
      <c r="G1580" s="224"/>
      <c r="H1580" s="218" t="s">
        <v>7462</v>
      </c>
      <c r="I1580" s="120" t="s">
        <v>7379</v>
      </c>
      <c r="J1580" s="120"/>
      <c r="K1580" s="73">
        <v>0</v>
      </c>
      <c r="L1580" s="73">
        <v>0</v>
      </c>
      <c r="M1580" s="180">
        <f t="shared" si="95"/>
        <v>0</v>
      </c>
      <c r="O1580" s="73">
        <v>2</v>
      </c>
      <c r="P1580" s="73">
        <v>2050000</v>
      </c>
      <c r="Q1580" s="73">
        <v>2</v>
      </c>
      <c r="R1580" s="73">
        <v>2050000</v>
      </c>
      <c r="S1580" s="73">
        <f t="shared" si="96"/>
        <v>0</v>
      </c>
      <c r="T1580" s="73">
        <f t="shared" si="96"/>
        <v>0</v>
      </c>
      <c r="U1580" s="167" t="s">
        <v>7467</v>
      </c>
      <c r="W1580" s="21"/>
      <c r="X1580" s="21"/>
    </row>
    <row r="1581" spans="1:26" x14ac:dyDescent="0.25">
      <c r="A1581" s="175" t="s">
        <v>5189</v>
      </c>
      <c r="B1581" s="205" t="s">
        <v>9029</v>
      </c>
      <c r="C1581" s="168" t="s">
        <v>9030</v>
      </c>
      <c r="D1581" s="206">
        <v>2</v>
      </c>
      <c r="E1581" s="178">
        <v>2000000</v>
      </c>
      <c r="F1581" s="216">
        <f t="shared" si="94"/>
        <v>1000000</v>
      </c>
      <c r="G1581" s="224"/>
      <c r="H1581" s="218" t="s">
        <v>7462</v>
      </c>
      <c r="I1581" s="174" t="s">
        <v>7470</v>
      </c>
      <c r="J1581" s="120" t="s">
        <v>7471</v>
      </c>
      <c r="K1581" s="73">
        <v>0</v>
      </c>
      <c r="L1581" s="73">
        <v>0</v>
      </c>
      <c r="M1581" s="180">
        <f t="shared" si="95"/>
        <v>0</v>
      </c>
      <c r="O1581" s="73">
        <v>2</v>
      </c>
      <c r="P1581" s="73">
        <v>2000000</v>
      </c>
      <c r="Q1581" s="73">
        <v>2</v>
      </c>
      <c r="R1581" s="73">
        <v>2000000</v>
      </c>
      <c r="S1581" s="73">
        <f t="shared" si="96"/>
        <v>0</v>
      </c>
      <c r="T1581" s="73">
        <f t="shared" si="96"/>
        <v>0</v>
      </c>
      <c r="U1581" s="167" t="s">
        <v>7467</v>
      </c>
      <c r="W1581" s="21"/>
      <c r="X1581" s="21"/>
    </row>
    <row r="1582" spans="1:26" x14ac:dyDescent="0.25">
      <c r="A1582" s="175" t="s">
        <v>5189</v>
      </c>
      <c r="B1582" s="205" t="s">
        <v>9031</v>
      </c>
      <c r="C1582" s="168" t="s">
        <v>9032</v>
      </c>
      <c r="D1582" s="206">
        <v>5</v>
      </c>
      <c r="E1582" s="178">
        <v>5000000</v>
      </c>
      <c r="F1582" s="216">
        <f t="shared" si="94"/>
        <v>1000000</v>
      </c>
      <c r="G1582" s="224"/>
      <c r="H1582" s="218" t="s">
        <v>7462</v>
      </c>
      <c r="I1582" s="120" t="s">
        <v>7379</v>
      </c>
      <c r="J1582" s="120"/>
      <c r="K1582" s="73">
        <v>0</v>
      </c>
      <c r="L1582" s="73">
        <v>0</v>
      </c>
      <c r="M1582" s="180">
        <f t="shared" si="95"/>
        <v>0</v>
      </c>
      <c r="O1582" s="73">
        <v>5</v>
      </c>
      <c r="P1582" s="73">
        <v>5000000</v>
      </c>
      <c r="Q1582" s="73">
        <v>5</v>
      </c>
      <c r="R1582" s="73">
        <v>5000000</v>
      </c>
      <c r="S1582" s="73">
        <f t="shared" si="96"/>
        <v>0</v>
      </c>
      <c r="T1582" s="73">
        <f t="shared" si="96"/>
        <v>0</v>
      </c>
      <c r="U1582" s="167" t="s">
        <v>7467</v>
      </c>
      <c r="W1582" s="21"/>
      <c r="X1582" s="21"/>
    </row>
    <row r="1583" spans="1:26" x14ac:dyDescent="0.25">
      <c r="A1583" s="175" t="s">
        <v>5189</v>
      </c>
      <c r="B1583" s="205" t="s">
        <v>9033</v>
      </c>
      <c r="C1583" s="168" t="s">
        <v>9034</v>
      </c>
      <c r="D1583" s="206">
        <v>1</v>
      </c>
      <c r="E1583" s="178">
        <v>1000000</v>
      </c>
      <c r="F1583" s="216">
        <f t="shared" si="94"/>
        <v>1000000</v>
      </c>
      <c r="G1583" s="224"/>
      <c r="H1583" s="218" t="s">
        <v>7462</v>
      </c>
      <c r="I1583" s="120" t="s">
        <v>7379</v>
      </c>
      <c r="J1583" s="120"/>
      <c r="K1583" s="73">
        <v>0</v>
      </c>
      <c r="L1583" s="73">
        <v>0</v>
      </c>
      <c r="M1583" s="180">
        <f t="shared" si="95"/>
        <v>0</v>
      </c>
      <c r="O1583" s="73">
        <v>1</v>
      </c>
      <c r="P1583" s="73">
        <v>1000000</v>
      </c>
      <c r="Q1583" s="73">
        <v>1</v>
      </c>
      <c r="R1583" s="73">
        <v>1000000</v>
      </c>
      <c r="S1583" s="73">
        <f t="shared" si="96"/>
        <v>0</v>
      </c>
      <c r="T1583" s="73">
        <f t="shared" si="96"/>
        <v>0</v>
      </c>
      <c r="U1583" s="167" t="s">
        <v>7467</v>
      </c>
      <c r="W1583" s="21"/>
      <c r="X1583" s="21"/>
    </row>
    <row r="1584" spans="1:26" x14ac:dyDescent="0.25">
      <c r="A1584" s="175" t="s">
        <v>5189</v>
      </c>
      <c r="B1584" s="205" t="s">
        <v>9035</v>
      </c>
      <c r="C1584" s="168" t="s">
        <v>9036</v>
      </c>
      <c r="D1584" s="206">
        <v>2</v>
      </c>
      <c r="E1584" s="178">
        <v>1990000</v>
      </c>
      <c r="F1584" s="216">
        <f t="shared" si="94"/>
        <v>995000</v>
      </c>
      <c r="G1584" s="224"/>
      <c r="H1584" s="218" t="s">
        <v>7462</v>
      </c>
      <c r="I1584" s="174" t="s">
        <v>7470</v>
      </c>
      <c r="J1584" s="120" t="s">
        <v>7471</v>
      </c>
      <c r="K1584" s="73">
        <v>0</v>
      </c>
      <c r="L1584" s="73">
        <v>0</v>
      </c>
      <c r="M1584" s="180">
        <f t="shared" si="95"/>
        <v>0</v>
      </c>
      <c r="O1584" s="73">
        <v>2</v>
      </c>
      <c r="P1584" s="73">
        <v>1990000</v>
      </c>
      <c r="Q1584" s="73">
        <v>2</v>
      </c>
      <c r="R1584" s="73">
        <v>1990000</v>
      </c>
      <c r="S1584" s="73">
        <f t="shared" si="96"/>
        <v>0</v>
      </c>
      <c r="T1584" s="73">
        <f t="shared" si="96"/>
        <v>0</v>
      </c>
      <c r="U1584" s="167" t="s">
        <v>7467</v>
      </c>
      <c r="W1584" s="21"/>
      <c r="X1584" s="21"/>
    </row>
    <row r="1585" spans="1:26" x14ac:dyDescent="0.25">
      <c r="A1585" s="175" t="s">
        <v>5189</v>
      </c>
      <c r="B1585" s="205" t="s">
        <v>9037</v>
      </c>
      <c r="C1585" s="168" t="s">
        <v>9038</v>
      </c>
      <c r="D1585" s="206">
        <v>2</v>
      </c>
      <c r="E1585" s="178">
        <v>1990000</v>
      </c>
      <c r="F1585" s="216">
        <f t="shared" si="94"/>
        <v>995000</v>
      </c>
      <c r="G1585" s="224"/>
      <c r="H1585" s="218" t="s">
        <v>7462</v>
      </c>
      <c r="I1585" s="174" t="s">
        <v>7470</v>
      </c>
      <c r="J1585" s="120" t="s">
        <v>7471</v>
      </c>
      <c r="K1585" s="73">
        <v>0</v>
      </c>
      <c r="L1585" s="73">
        <v>0</v>
      </c>
      <c r="M1585" s="180">
        <f t="shared" si="95"/>
        <v>0</v>
      </c>
      <c r="O1585" s="73">
        <v>2</v>
      </c>
      <c r="P1585" s="73">
        <v>1990000</v>
      </c>
      <c r="Q1585" s="73">
        <v>2</v>
      </c>
      <c r="R1585" s="73">
        <v>1990000</v>
      </c>
      <c r="S1585" s="73">
        <f t="shared" si="96"/>
        <v>0</v>
      </c>
      <c r="T1585" s="73">
        <f t="shared" si="96"/>
        <v>0</v>
      </c>
      <c r="U1585" s="167" t="s">
        <v>7467</v>
      </c>
      <c r="W1585" s="21"/>
      <c r="X1585" s="21"/>
    </row>
    <row r="1586" spans="1:26" x14ac:dyDescent="0.25">
      <c r="A1586" s="175" t="s">
        <v>5189</v>
      </c>
      <c r="B1586" s="205" t="s">
        <v>9039</v>
      </c>
      <c r="C1586" s="168" t="s">
        <v>9040</v>
      </c>
      <c r="D1586" s="206">
        <v>14</v>
      </c>
      <c r="E1586" s="178">
        <v>13888000</v>
      </c>
      <c r="F1586" s="216">
        <f t="shared" si="94"/>
        <v>992000</v>
      </c>
      <c r="G1586" s="224"/>
      <c r="H1586" s="218" t="s">
        <v>7462</v>
      </c>
      <c r="I1586" s="120" t="s">
        <v>7379</v>
      </c>
      <c r="J1586" s="120"/>
      <c r="K1586" s="73">
        <v>0</v>
      </c>
      <c r="L1586" s="73">
        <v>0</v>
      </c>
      <c r="M1586" s="180">
        <f t="shared" si="95"/>
        <v>0</v>
      </c>
      <c r="O1586" s="73">
        <v>14</v>
      </c>
      <c r="P1586" s="73">
        <v>13888000</v>
      </c>
      <c r="Q1586" s="73">
        <v>14</v>
      </c>
      <c r="R1586" s="73">
        <v>13888000</v>
      </c>
      <c r="S1586" s="73">
        <f t="shared" si="96"/>
        <v>0</v>
      </c>
      <c r="T1586" s="73">
        <f t="shared" si="96"/>
        <v>0</v>
      </c>
      <c r="U1586" s="167" t="s">
        <v>7467</v>
      </c>
      <c r="W1586" s="21"/>
      <c r="X1586" s="21"/>
    </row>
    <row r="1587" spans="1:26" x14ac:dyDescent="0.25">
      <c r="A1587" s="175" t="s">
        <v>5189</v>
      </c>
      <c r="B1587" s="205" t="s">
        <v>9041</v>
      </c>
      <c r="C1587" s="168" t="s">
        <v>9042</v>
      </c>
      <c r="D1587" s="206">
        <v>1</v>
      </c>
      <c r="E1587" s="178">
        <v>987000</v>
      </c>
      <c r="F1587" s="216">
        <f t="shared" si="94"/>
        <v>987000</v>
      </c>
      <c r="G1587" s="224"/>
      <c r="H1587" s="218" t="s">
        <v>7462</v>
      </c>
      <c r="I1587" s="120" t="s">
        <v>7379</v>
      </c>
      <c r="J1587" s="120"/>
      <c r="K1587" s="73">
        <v>0</v>
      </c>
      <c r="L1587" s="73">
        <v>0</v>
      </c>
      <c r="M1587" s="180">
        <f t="shared" si="95"/>
        <v>0</v>
      </c>
      <c r="O1587" s="73">
        <v>1</v>
      </c>
      <c r="P1587" s="73">
        <v>987000</v>
      </c>
      <c r="Q1587" s="73">
        <v>1</v>
      </c>
      <c r="R1587" s="73">
        <v>987000</v>
      </c>
      <c r="S1587" s="73">
        <f t="shared" si="96"/>
        <v>0</v>
      </c>
      <c r="T1587" s="73">
        <f t="shared" si="96"/>
        <v>0</v>
      </c>
      <c r="U1587" s="167" t="s">
        <v>8911</v>
      </c>
      <c r="W1587" s="21"/>
      <c r="X1587" s="21"/>
      <c r="Z1587" s="21"/>
    </row>
    <row r="1588" spans="1:26" x14ac:dyDescent="0.25">
      <c r="A1588" s="175" t="s">
        <v>5189</v>
      </c>
      <c r="B1588" s="205" t="s">
        <v>9043</v>
      </c>
      <c r="C1588" s="168" t="s">
        <v>9044</v>
      </c>
      <c r="D1588" s="206">
        <v>1</v>
      </c>
      <c r="E1588" s="178">
        <v>978158.73250000016</v>
      </c>
      <c r="F1588" s="216">
        <f t="shared" si="94"/>
        <v>978158.73250000016</v>
      </c>
      <c r="G1588" s="224"/>
      <c r="H1588" s="218" t="s">
        <v>7462</v>
      </c>
      <c r="I1588" s="120" t="s">
        <v>7379</v>
      </c>
      <c r="J1588" s="120"/>
      <c r="K1588" s="73">
        <v>0</v>
      </c>
      <c r="L1588" s="73">
        <v>0</v>
      </c>
      <c r="M1588" s="180">
        <f t="shared" si="95"/>
        <v>0</v>
      </c>
      <c r="O1588" s="73">
        <v>2</v>
      </c>
      <c r="P1588" s="73">
        <v>1956317.4650000003</v>
      </c>
      <c r="Q1588" s="73">
        <v>2</v>
      </c>
      <c r="R1588" s="73">
        <v>1956317.4650000003</v>
      </c>
      <c r="S1588" s="73">
        <f t="shared" si="96"/>
        <v>0</v>
      </c>
      <c r="T1588" s="73">
        <f t="shared" si="96"/>
        <v>0</v>
      </c>
      <c r="U1588" s="167" t="s">
        <v>7467</v>
      </c>
      <c r="W1588" s="21"/>
      <c r="X1588" s="21"/>
    </row>
    <row r="1589" spans="1:26" x14ac:dyDescent="0.25">
      <c r="A1589" s="175" t="s">
        <v>5189</v>
      </c>
      <c r="B1589" s="205" t="s">
        <v>9045</v>
      </c>
      <c r="C1589" s="168" t="s">
        <v>9046</v>
      </c>
      <c r="D1589" s="206">
        <v>2</v>
      </c>
      <c r="E1589" s="178">
        <v>1920000</v>
      </c>
      <c r="F1589" s="216">
        <f t="shared" si="94"/>
        <v>960000</v>
      </c>
      <c r="G1589" s="224"/>
      <c r="H1589" s="218" t="s">
        <v>7462</v>
      </c>
      <c r="I1589" s="120" t="s">
        <v>7379</v>
      </c>
      <c r="J1589" s="120"/>
      <c r="K1589" s="73">
        <v>0</v>
      </c>
      <c r="L1589" s="73">
        <v>0</v>
      </c>
      <c r="M1589" s="180">
        <f t="shared" si="95"/>
        <v>0</v>
      </c>
      <c r="O1589" s="73">
        <v>2</v>
      </c>
      <c r="P1589" s="73">
        <v>1920000</v>
      </c>
      <c r="Q1589" s="73">
        <v>2</v>
      </c>
      <c r="R1589" s="73">
        <v>1920000</v>
      </c>
      <c r="S1589" s="73">
        <f t="shared" si="96"/>
        <v>0</v>
      </c>
      <c r="T1589" s="73">
        <f t="shared" si="96"/>
        <v>0</v>
      </c>
      <c r="U1589" s="167" t="s">
        <v>7467</v>
      </c>
      <c r="W1589" s="21"/>
      <c r="X1589" s="21"/>
    </row>
    <row r="1590" spans="1:26" x14ac:dyDescent="0.25">
      <c r="A1590" s="175" t="s">
        <v>5189</v>
      </c>
      <c r="B1590" s="205" t="s">
        <v>9047</v>
      </c>
      <c r="C1590" s="168" t="s">
        <v>9048</v>
      </c>
      <c r="D1590" s="206">
        <v>2</v>
      </c>
      <c r="E1590" s="178">
        <v>1900000</v>
      </c>
      <c r="F1590" s="216">
        <f t="shared" si="94"/>
        <v>950000</v>
      </c>
      <c r="G1590" s="224"/>
      <c r="H1590" s="218" t="s">
        <v>7462</v>
      </c>
      <c r="I1590" s="120" t="s">
        <v>7379</v>
      </c>
      <c r="J1590" s="120"/>
      <c r="K1590" s="73">
        <v>0</v>
      </c>
      <c r="L1590" s="73">
        <v>0</v>
      </c>
      <c r="M1590" s="180">
        <f t="shared" si="95"/>
        <v>0</v>
      </c>
      <c r="O1590" s="73">
        <v>2</v>
      </c>
      <c r="P1590" s="73">
        <v>1900000</v>
      </c>
      <c r="Q1590" s="73">
        <v>2</v>
      </c>
      <c r="R1590" s="73">
        <v>1900000</v>
      </c>
      <c r="S1590" s="73">
        <f t="shared" si="96"/>
        <v>0</v>
      </c>
      <c r="T1590" s="73">
        <f t="shared" si="96"/>
        <v>0</v>
      </c>
      <c r="U1590" s="167" t="s">
        <v>7467</v>
      </c>
      <c r="W1590" s="21"/>
      <c r="X1590" s="21"/>
    </row>
    <row r="1591" spans="1:26" x14ac:dyDescent="0.25">
      <c r="A1591" s="175" t="s">
        <v>5189</v>
      </c>
      <c r="B1591" s="205" t="s">
        <v>9049</v>
      </c>
      <c r="C1591" s="168" t="s">
        <v>9050</v>
      </c>
      <c r="D1591" s="206">
        <v>18</v>
      </c>
      <c r="E1591" s="178">
        <v>17100000</v>
      </c>
      <c r="F1591" s="216">
        <f t="shared" si="94"/>
        <v>950000</v>
      </c>
      <c r="G1591" s="224"/>
      <c r="H1591" s="218" t="s">
        <v>7462</v>
      </c>
      <c r="I1591" s="120" t="s">
        <v>7379</v>
      </c>
      <c r="J1591" s="120"/>
      <c r="K1591" s="73">
        <v>0</v>
      </c>
      <c r="L1591" s="73">
        <v>0</v>
      </c>
      <c r="M1591" s="180">
        <f t="shared" si="95"/>
        <v>0</v>
      </c>
      <c r="O1591" s="73">
        <v>18</v>
      </c>
      <c r="P1591" s="73">
        <v>17100000</v>
      </c>
      <c r="Q1591" s="73">
        <v>14</v>
      </c>
      <c r="R1591" s="73">
        <v>13300000</v>
      </c>
      <c r="S1591" s="73">
        <f t="shared" si="96"/>
        <v>4</v>
      </c>
      <c r="T1591" s="73">
        <f t="shared" si="96"/>
        <v>3800000</v>
      </c>
      <c r="U1591" s="167" t="s">
        <v>7467</v>
      </c>
      <c r="W1591" s="21"/>
      <c r="X1591" s="21"/>
      <c r="Z1591" s="21"/>
    </row>
    <row r="1592" spans="1:26" x14ac:dyDescent="0.25">
      <c r="A1592" s="175" t="s">
        <v>5189</v>
      </c>
      <c r="B1592" s="205" t="s">
        <v>9051</v>
      </c>
      <c r="C1592" s="168" t="s">
        <v>9052</v>
      </c>
      <c r="D1592" s="206">
        <v>2</v>
      </c>
      <c r="E1592" s="178">
        <v>1900000</v>
      </c>
      <c r="F1592" s="216">
        <f t="shared" si="94"/>
        <v>950000</v>
      </c>
      <c r="G1592" s="224"/>
      <c r="H1592" s="218" t="s">
        <v>7462</v>
      </c>
      <c r="I1592" s="174" t="s">
        <v>7470</v>
      </c>
      <c r="J1592" s="120" t="s">
        <v>7471</v>
      </c>
      <c r="K1592" s="73">
        <v>0</v>
      </c>
      <c r="L1592" s="73">
        <v>0</v>
      </c>
      <c r="M1592" s="180">
        <f t="shared" si="95"/>
        <v>0</v>
      </c>
      <c r="O1592" s="73">
        <v>2</v>
      </c>
      <c r="P1592" s="73">
        <v>1900000</v>
      </c>
      <c r="Q1592" s="73">
        <v>2</v>
      </c>
      <c r="R1592" s="73">
        <v>1900000</v>
      </c>
      <c r="S1592" s="73">
        <f t="shared" si="96"/>
        <v>0</v>
      </c>
      <c r="T1592" s="73">
        <f t="shared" si="96"/>
        <v>0</v>
      </c>
      <c r="U1592" s="167" t="s">
        <v>7467</v>
      </c>
      <c r="W1592" s="21"/>
      <c r="X1592" s="21"/>
    </row>
    <row r="1593" spans="1:26" x14ac:dyDescent="0.25">
      <c r="A1593" s="175" t="s">
        <v>5189</v>
      </c>
      <c r="B1593" s="205" t="s">
        <v>2833</v>
      </c>
      <c r="C1593" s="168" t="s">
        <v>2834</v>
      </c>
      <c r="D1593" s="206">
        <v>2</v>
      </c>
      <c r="E1593" s="178">
        <v>1900000</v>
      </c>
      <c r="F1593" s="216">
        <f t="shared" si="94"/>
        <v>950000</v>
      </c>
      <c r="G1593" s="224"/>
      <c r="H1593" s="218" t="s">
        <v>7462</v>
      </c>
      <c r="I1593" s="120" t="s">
        <v>7379</v>
      </c>
      <c r="J1593" s="120"/>
      <c r="K1593" s="73">
        <v>0</v>
      </c>
      <c r="L1593" s="73">
        <v>0</v>
      </c>
      <c r="M1593" s="180">
        <f t="shared" si="95"/>
        <v>0</v>
      </c>
      <c r="O1593" s="73">
        <v>2</v>
      </c>
      <c r="P1593" s="73">
        <v>1900000</v>
      </c>
      <c r="Q1593" s="73">
        <v>2</v>
      </c>
      <c r="R1593" s="73">
        <v>1900000</v>
      </c>
      <c r="S1593" s="73">
        <f t="shared" si="96"/>
        <v>0</v>
      </c>
      <c r="T1593" s="73">
        <f t="shared" si="96"/>
        <v>0</v>
      </c>
      <c r="U1593" s="167" t="s">
        <v>8911</v>
      </c>
      <c r="W1593" s="21"/>
      <c r="X1593" s="21"/>
      <c r="Z1593" s="21"/>
    </row>
    <row r="1594" spans="1:26" x14ac:dyDescent="0.25">
      <c r="A1594" s="175" t="s">
        <v>5189</v>
      </c>
      <c r="B1594" s="205" t="s">
        <v>9053</v>
      </c>
      <c r="C1594" s="168" t="s">
        <v>9054</v>
      </c>
      <c r="D1594" s="206">
        <v>1</v>
      </c>
      <c r="E1594" s="178">
        <v>949588.47999999998</v>
      </c>
      <c r="F1594" s="216">
        <f t="shared" si="94"/>
        <v>949588.47999999998</v>
      </c>
      <c r="G1594" s="224"/>
      <c r="H1594" s="218" t="s">
        <v>7462</v>
      </c>
      <c r="I1594" s="120" t="s">
        <v>7379</v>
      </c>
      <c r="J1594" s="120"/>
      <c r="K1594" s="73">
        <v>0</v>
      </c>
      <c r="L1594" s="73">
        <v>0</v>
      </c>
      <c r="M1594" s="180">
        <f t="shared" si="95"/>
        <v>0</v>
      </c>
      <c r="O1594" s="73">
        <v>1</v>
      </c>
      <c r="P1594" s="73">
        <v>949588.47999999998</v>
      </c>
      <c r="Q1594" s="73">
        <v>1</v>
      </c>
      <c r="R1594" s="73">
        <v>949588.47999999998</v>
      </c>
      <c r="S1594" s="73">
        <f t="shared" si="96"/>
        <v>0</v>
      </c>
      <c r="T1594" s="73">
        <f t="shared" si="96"/>
        <v>0</v>
      </c>
      <c r="U1594" s="167" t="s">
        <v>7467</v>
      </c>
      <c r="W1594" s="21"/>
      <c r="X1594" s="21"/>
    </row>
    <row r="1595" spans="1:26" x14ac:dyDescent="0.25">
      <c r="A1595" s="175" t="s">
        <v>5189</v>
      </c>
      <c r="B1595" s="205" t="s">
        <v>9055</v>
      </c>
      <c r="C1595" s="168" t="s">
        <v>9056</v>
      </c>
      <c r="D1595" s="206">
        <v>20</v>
      </c>
      <c r="E1595" s="178">
        <v>18801460</v>
      </c>
      <c r="F1595" s="216">
        <f t="shared" si="94"/>
        <v>940073</v>
      </c>
      <c r="G1595" s="224"/>
      <c r="H1595" s="218" t="s">
        <v>7462</v>
      </c>
      <c r="I1595" s="120" t="s">
        <v>7379</v>
      </c>
      <c r="J1595" s="120"/>
      <c r="K1595" s="73">
        <v>0</v>
      </c>
      <c r="L1595" s="73">
        <v>0</v>
      </c>
      <c r="M1595" s="180">
        <f t="shared" si="95"/>
        <v>0</v>
      </c>
      <c r="O1595" s="73">
        <v>20</v>
      </c>
      <c r="P1595" s="73">
        <v>18801460</v>
      </c>
      <c r="Q1595" s="73">
        <v>20</v>
      </c>
      <c r="R1595" s="73">
        <v>18801460</v>
      </c>
      <c r="S1595" s="73">
        <f t="shared" si="96"/>
        <v>0</v>
      </c>
      <c r="T1595" s="73">
        <f t="shared" si="96"/>
        <v>0</v>
      </c>
      <c r="U1595" s="167" t="s">
        <v>7467</v>
      </c>
      <c r="W1595" s="21"/>
      <c r="X1595" s="21"/>
    </row>
    <row r="1596" spans="1:26" x14ac:dyDescent="0.25">
      <c r="A1596" s="175" t="s">
        <v>5189</v>
      </c>
      <c r="B1596" s="205" t="s">
        <v>9057</v>
      </c>
      <c r="C1596" s="168" t="s">
        <v>9058</v>
      </c>
      <c r="D1596" s="206">
        <v>4</v>
      </c>
      <c r="E1596" s="178">
        <v>3740000</v>
      </c>
      <c r="F1596" s="216">
        <f t="shared" si="94"/>
        <v>935000</v>
      </c>
      <c r="G1596" s="224"/>
      <c r="H1596" s="218" t="s">
        <v>7462</v>
      </c>
      <c r="I1596" s="120" t="s">
        <v>7377</v>
      </c>
      <c r="J1596" s="120"/>
      <c r="K1596" s="73">
        <v>0</v>
      </c>
      <c r="L1596" s="73">
        <v>0</v>
      </c>
      <c r="M1596" s="180">
        <f t="shared" si="95"/>
        <v>0</v>
      </c>
      <c r="O1596" s="73">
        <v>4</v>
      </c>
      <c r="P1596" s="73">
        <v>3740000</v>
      </c>
      <c r="Q1596" s="73">
        <v>4</v>
      </c>
      <c r="R1596" s="73">
        <v>3740000</v>
      </c>
      <c r="S1596" s="73">
        <f t="shared" si="96"/>
        <v>0</v>
      </c>
      <c r="T1596" s="73">
        <f t="shared" si="96"/>
        <v>0</v>
      </c>
      <c r="U1596" s="167" t="s">
        <v>7467</v>
      </c>
      <c r="W1596" s="21"/>
      <c r="X1596" s="21"/>
    </row>
    <row r="1597" spans="1:26" x14ac:dyDescent="0.25">
      <c r="A1597" s="175" t="s">
        <v>5189</v>
      </c>
      <c r="B1597" s="205" t="s">
        <v>9059</v>
      </c>
      <c r="C1597" s="168" t="s">
        <v>9060</v>
      </c>
      <c r="D1597" s="206">
        <v>1</v>
      </c>
      <c r="E1597" s="178">
        <v>922000</v>
      </c>
      <c r="F1597" s="216">
        <f t="shared" si="94"/>
        <v>922000</v>
      </c>
      <c r="G1597" s="224"/>
      <c r="H1597" s="218" t="s">
        <v>7462</v>
      </c>
      <c r="I1597" s="120" t="s">
        <v>7379</v>
      </c>
      <c r="J1597" s="120"/>
      <c r="K1597" s="73">
        <v>0</v>
      </c>
      <c r="L1597" s="73">
        <v>0</v>
      </c>
      <c r="M1597" s="180">
        <f t="shared" si="95"/>
        <v>0</v>
      </c>
      <c r="O1597" s="73">
        <v>1</v>
      </c>
      <c r="P1597" s="73">
        <v>922000</v>
      </c>
      <c r="Q1597" s="73">
        <v>1</v>
      </c>
      <c r="R1597" s="73">
        <v>922000</v>
      </c>
      <c r="S1597" s="73">
        <f t="shared" si="96"/>
        <v>0</v>
      </c>
      <c r="T1597" s="73">
        <f t="shared" si="96"/>
        <v>0</v>
      </c>
      <c r="U1597" s="167" t="s">
        <v>7467</v>
      </c>
      <c r="W1597" s="21"/>
      <c r="X1597" s="21"/>
    </row>
    <row r="1598" spans="1:26" x14ac:dyDescent="0.25">
      <c r="A1598" s="175" t="s">
        <v>5189</v>
      </c>
      <c r="B1598" s="205" t="s">
        <v>9061</v>
      </c>
      <c r="C1598" s="168" t="s">
        <v>9062</v>
      </c>
      <c r="D1598" s="206">
        <v>7</v>
      </c>
      <c r="E1598" s="178">
        <v>6440000</v>
      </c>
      <c r="F1598" s="216">
        <f t="shared" si="94"/>
        <v>920000</v>
      </c>
      <c r="G1598" s="224"/>
      <c r="H1598" s="218" t="s">
        <v>7462</v>
      </c>
      <c r="I1598" s="120" t="s">
        <v>7379</v>
      </c>
      <c r="J1598" s="120"/>
      <c r="K1598" s="73">
        <v>0</v>
      </c>
      <c r="L1598" s="73">
        <v>0</v>
      </c>
      <c r="M1598" s="180">
        <f t="shared" si="95"/>
        <v>0</v>
      </c>
      <c r="O1598" s="73">
        <v>7</v>
      </c>
      <c r="P1598" s="73">
        <v>6440000</v>
      </c>
      <c r="Q1598" s="73">
        <v>7</v>
      </c>
      <c r="R1598" s="73">
        <v>6440000</v>
      </c>
      <c r="S1598" s="73">
        <f t="shared" si="96"/>
        <v>0</v>
      </c>
      <c r="T1598" s="73">
        <f t="shared" si="96"/>
        <v>0</v>
      </c>
      <c r="U1598" s="167" t="s">
        <v>7467</v>
      </c>
      <c r="W1598" s="21"/>
      <c r="X1598" s="21"/>
    </row>
    <row r="1599" spans="1:26" x14ac:dyDescent="0.25">
      <c r="A1599" s="175" t="s">
        <v>5189</v>
      </c>
      <c r="B1599" s="205" t="s">
        <v>9063</v>
      </c>
      <c r="C1599" s="168" t="s">
        <v>9064</v>
      </c>
      <c r="D1599" s="206">
        <v>1</v>
      </c>
      <c r="E1599" s="178">
        <v>918663.24000000022</v>
      </c>
      <c r="F1599" s="216">
        <f t="shared" si="94"/>
        <v>918663.24000000022</v>
      </c>
      <c r="G1599" s="224"/>
      <c r="H1599" s="218" t="s">
        <v>7462</v>
      </c>
      <c r="I1599" s="120" t="s">
        <v>7379</v>
      </c>
      <c r="J1599" s="120"/>
      <c r="K1599" s="73">
        <v>0</v>
      </c>
      <c r="L1599" s="73">
        <v>0</v>
      </c>
      <c r="M1599" s="180">
        <f t="shared" si="95"/>
        <v>0</v>
      </c>
      <c r="O1599" s="73">
        <v>1</v>
      </c>
      <c r="P1599" s="73">
        <v>918663.24000000022</v>
      </c>
      <c r="Q1599" s="73">
        <v>1</v>
      </c>
      <c r="R1599" s="73">
        <v>918663.24000000022</v>
      </c>
      <c r="S1599" s="73">
        <f t="shared" si="96"/>
        <v>0</v>
      </c>
      <c r="T1599" s="73">
        <f t="shared" si="96"/>
        <v>0</v>
      </c>
      <c r="U1599" s="167" t="s">
        <v>7467</v>
      </c>
      <c r="W1599" s="21"/>
      <c r="X1599" s="21"/>
    </row>
    <row r="1600" spans="1:26" x14ac:dyDescent="0.25">
      <c r="A1600" s="175" t="s">
        <v>5189</v>
      </c>
      <c r="B1600" s="205" t="s">
        <v>9065</v>
      </c>
      <c r="C1600" s="168" t="s">
        <v>9066</v>
      </c>
      <c r="D1600" s="206">
        <v>5</v>
      </c>
      <c r="E1600" s="178">
        <v>4593316.2</v>
      </c>
      <c r="F1600" s="216">
        <f t="shared" si="94"/>
        <v>918663.24</v>
      </c>
      <c r="G1600" s="224"/>
      <c r="H1600" s="218" t="s">
        <v>7462</v>
      </c>
      <c r="I1600" s="120" t="s">
        <v>7379</v>
      </c>
      <c r="J1600" s="120"/>
      <c r="K1600" s="73">
        <v>0</v>
      </c>
      <c r="L1600" s="73">
        <v>0</v>
      </c>
      <c r="M1600" s="180">
        <f t="shared" si="95"/>
        <v>0</v>
      </c>
      <c r="O1600" s="73">
        <v>5</v>
      </c>
      <c r="P1600" s="73">
        <v>4593316.2</v>
      </c>
      <c r="Q1600" s="73">
        <v>5</v>
      </c>
      <c r="R1600" s="73">
        <v>4593316.2</v>
      </c>
      <c r="S1600" s="73">
        <f t="shared" si="96"/>
        <v>0</v>
      </c>
      <c r="T1600" s="73">
        <f t="shared" si="96"/>
        <v>0</v>
      </c>
      <c r="U1600" s="167" t="s">
        <v>7467</v>
      </c>
      <c r="W1600" s="21"/>
      <c r="X1600" s="21"/>
    </row>
    <row r="1601" spans="1:26" x14ac:dyDescent="0.25">
      <c r="A1601" s="175" t="s">
        <v>5189</v>
      </c>
      <c r="B1601" s="205" t="s">
        <v>9067</v>
      </c>
      <c r="C1601" s="168" t="s">
        <v>9068</v>
      </c>
      <c r="D1601" s="206">
        <v>2</v>
      </c>
      <c r="E1601" s="178">
        <v>1800000</v>
      </c>
      <c r="F1601" s="216">
        <f t="shared" si="94"/>
        <v>900000</v>
      </c>
      <c r="G1601" s="224"/>
      <c r="H1601" s="218" t="s">
        <v>7462</v>
      </c>
      <c r="I1601" s="120" t="s">
        <v>7379</v>
      </c>
      <c r="J1601" s="120"/>
      <c r="K1601" s="73">
        <v>0</v>
      </c>
      <c r="L1601" s="73">
        <v>0</v>
      </c>
      <c r="M1601" s="180">
        <f t="shared" si="95"/>
        <v>0</v>
      </c>
      <c r="O1601" s="73">
        <v>2</v>
      </c>
      <c r="P1601" s="73">
        <v>1800000</v>
      </c>
      <c r="Q1601" s="73">
        <v>2</v>
      </c>
      <c r="R1601" s="73">
        <v>1800000</v>
      </c>
      <c r="S1601" s="73">
        <f t="shared" si="96"/>
        <v>0</v>
      </c>
      <c r="T1601" s="73">
        <f t="shared" si="96"/>
        <v>0</v>
      </c>
      <c r="U1601" s="167" t="s">
        <v>7467</v>
      </c>
      <c r="W1601" s="21"/>
      <c r="X1601" s="21"/>
    </row>
    <row r="1602" spans="1:26" x14ac:dyDescent="0.25">
      <c r="A1602" s="175" t="s">
        <v>5189</v>
      </c>
      <c r="B1602" s="205" t="s">
        <v>9069</v>
      </c>
      <c r="C1602" s="168" t="s">
        <v>9070</v>
      </c>
      <c r="D1602" s="206">
        <v>3</v>
      </c>
      <c r="E1602" s="178">
        <v>2692691.6199989999</v>
      </c>
      <c r="F1602" s="216">
        <f t="shared" si="94"/>
        <v>897563.873333</v>
      </c>
      <c r="G1602" s="224"/>
      <c r="H1602" s="218" t="s">
        <v>7462</v>
      </c>
      <c r="I1602" s="120" t="s">
        <v>7379</v>
      </c>
      <c r="J1602" s="120"/>
      <c r="K1602" s="73">
        <v>0</v>
      </c>
      <c r="L1602" s="73">
        <v>0</v>
      </c>
      <c r="M1602" s="180">
        <f t="shared" si="95"/>
        <v>0</v>
      </c>
      <c r="O1602" s="73">
        <v>3</v>
      </c>
      <c r="P1602" s="73">
        <v>2692691.6199989999</v>
      </c>
      <c r="Q1602" s="73">
        <v>3</v>
      </c>
      <c r="R1602" s="73">
        <v>2692691.6199989999</v>
      </c>
      <c r="S1602" s="73">
        <f t="shared" si="96"/>
        <v>0</v>
      </c>
      <c r="T1602" s="73">
        <f t="shared" si="96"/>
        <v>0</v>
      </c>
      <c r="U1602" s="167" t="s">
        <v>7467</v>
      </c>
      <c r="W1602" s="21"/>
      <c r="X1602" s="21"/>
    </row>
    <row r="1603" spans="1:26" x14ac:dyDescent="0.25">
      <c r="A1603" s="175" t="s">
        <v>5189</v>
      </c>
      <c r="B1603" s="205" t="s">
        <v>9071</v>
      </c>
      <c r="C1603" s="168" t="s">
        <v>9072</v>
      </c>
      <c r="D1603" s="206">
        <v>4</v>
      </c>
      <c r="E1603" s="178">
        <v>3579843.9519999996</v>
      </c>
      <c r="F1603" s="216">
        <f t="shared" si="94"/>
        <v>894960.9879999999</v>
      </c>
      <c r="G1603" s="224"/>
      <c r="H1603" s="218" t="s">
        <v>7462</v>
      </c>
      <c r="I1603" s="120" t="s">
        <v>7379</v>
      </c>
      <c r="J1603" s="120"/>
      <c r="K1603" s="73">
        <v>0</v>
      </c>
      <c r="L1603" s="73">
        <v>0</v>
      </c>
      <c r="M1603" s="180">
        <f t="shared" si="95"/>
        <v>0</v>
      </c>
      <c r="O1603" s="73">
        <v>5</v>
      </c>
      <c r="P1603" s="73">
        <v>4474804.9399999995</v>
      </c>
      <c r="Q1603" s="73">
        <v>4</v>
      </c>
      <c r="R1603" s="73">
        <v>4474804.9399999995</v>
      </c>
      <c r="S1603" s="73"/>
      <c r="T1603" s="73">
        <f t="shared" ref="T1603:T1666" si="97">P1603-L1603-R1603</f>
        <v>0</v>
      </c>
      <c r="U1603" s="167" t="s">
        <v>7467</v>
      </c>
      <c r="W1603" s="21"/>
      <c r="X1603" s="21"/>
    </row>
    <row r="1604" spans="1:26" x14ac:dyDescent="0.25">
      <c r="A1604" s="175" t="s">
        <v>5189</v>
      </c>
      <c r="B1604" s="205" t="s">
        <v>2319</v>
      </c>
      <c r="C1604" s="168" t="s">
        <v>2320</v>
      </c>
      <c r="D1604" s="206">
        <v>2</v>
      </c>
      <c r="E1604" s="178">
        <v>1786000</v>
      </c>
      <c r="F1604" s="216">
        <f t="shared" ref="F1604:F1667" si="98">+E1604/D1604</f>
        <v>893000</v>
      </c>
      <c r="G1604" s="224"/>
      <c r="H1604" s="218" t="s">
        <v>7462</v>
      </c>
      <c r="I1604" s="120" t="s">
        <v>7379</v>
      </c>
      <c r="J1604" s="120"/>
      <c r="K1604" s="73">
        <v>0</v>
      </c>
      <c r="L1604" s="73">
        <v>0</v>
      </c>
      <c r="M1604" s="180">
        <f t="shared" si="95"/>
        <v>0</v>
      </c>
      <c r="O1604" s="73">
        <v>12</v>
      </c>
      <c r="P1604" s="73">
        <v>10716000</v>
      </c>
      <c r="Q1604" s="73">
        <v>11</v>
      </c>
      <c r="R1604" s="73">
        <v>1</v>
      </c>
      <c r="S1604" s="73">
        <f t="shared" ref="S1604:T1667" si="99">O1604-K1604-Q1604</f>
        <v>1</v>
      </c>
      <c r="T1604" s="73">
        <f t="shared" si="97"/>
        <v>10715999</v>
      </c>
      <c r="U1604" s="167" t="s">
        <v>8911</v>
      </c>
      <c r="W1604" s="21"/>
      <c r="X1604" s="21"/>
      <c r="Z1604" s="21"/>
    </row>
    <row r="1605" spans="1:26" x14ac:dyDescent="0.25">
      <c r="A1605" s="175" t="s">
        <v>5189</v>
      </c>
      <c r="B1605" s="205" t="s">
        <v>9073</v>
      </c>
      <c r="C1605" s="168" t="s">
        <v>9074</v>
      </c>
      <c r="D1605" s="206">
        <v>1</v>
      </c>
      <c r="E1605" s="178">
        <v>881372</v>
      </c>
      <c r="F1605" s="216">
        <f t="shared" si="98"/>
        <v>881372</v>
      </c>
      <c r="G1605" s="224"/>
      <c r="H1605" s="218" t="s">
        <v>7462</v>
      </c>
      <c r="I1605" s="120" t="s">
        <v>7377</v>
      </c>
      <c r="J1605" s="120"/>
      <c r="K1605" s="73">
        <v>0</v>
      </c>
      <c r="L1605" s="73">
        <v>0</v>
      </c>
      <c r="M1605" s="180">
        <f t="shared" si="95"/>
        <v>0</v>
      </c>
      <c r="O1605" s="73">
        <v>1</v>
      </c>
      <c r="P1605" s="73">
        <v>881372</v>
      </c>
      <c r="Q1605" s="73">
        <v>1</v>
      </c>
      <c r="R1605" s="73">
        <v>881372</v>
      </c>
      <c r="S1605" s="73">
        <f t="shared" si="99"/>
        <v>0</v>
      </c>
      <c r="T1605" s="73">
        <f t="shared" si="97"/>
        <v>0</v>
      </c>
      <c r="U1605" s="167" t="s">
        <v>7467</v>
      </c>
      <c r="W1605" s="21"/>
      <c r="X1605" s="21"/>
    </row>
    <row r="1606" spans="1:26" x14ac:dyDescent="0.25">
      <c r="A1606" s="175" t="s">
        <v>5189</v>
      </c>
      <c r="B1606" s="205" t="s">
        <v>2461</v>
      </c>
      <c r="C1606" s="168" t="s">
        <v>2462</v>
      </c>
      <c r="D1606" s="206">
        <v>58</v>
      </c>
      <c r="E1606" s="178">
        <v>51100000.000022002</v>
      </c>
      <c r="F1606" s="216">
        <f t="shared" si="98"/>
        <v>881034.48275900004</v>
      </c>
      <c r="G1606" s="224"/>
      <c r="H1606" s="218" t="s">
        <v>7462</v>
      </c>
      <c r="I1606" s="120" t="s">
        <v>7379</v>
      </c>
      <c r="J1606" s="120"/>
      <c r="K1606" s="73">
        <v>0</v>
      </c>
      <c r="L1606" s="73">
        <v>0</v>
      </c>
      <c r="M1606" s="180">
        <f t="shared" si="95"/>
        <v>0</v>
      </c>
      <c r="O1606" s="73">
        <v>58</v>
      </c>
      <c r="P1606" s="73">
        <v>51100000.000022002</v>
      </c>
      <c r="Q1606" s="73">
        <v>28</v>
      </c>
      <c r="R1606" s="73">
        <v>24668965.517251998</v>
      </c>
      <c r="S1606" s="73">
        <f t="shared" si="99"/>
        <v>30</v>
      </c>
      <c r="T1606" s="73">
        <f t="shared" si="97"/>
        <v>26431034.482770003</v>
      </c>
      <c r="U1606" s="167" t="s">
        <v>7467</v>
      </c>
      <c r="W1606" s="21"/>
      <c r="X1606" s="21"/>
      <c r="Z1606" s="21"/>
    </row>
    <row r="1607" spans="1:26" x14ac:dyDescent="0.25">
      <c r="A1607" s="175" t="s">
        <v>5189</v>
      </c>
      <c r="B1607" s="205" t="s">
        <v>9075</v>
      </c>
      <c r="C1607" s="168" t="s">
        <v>9076</v>
      </c>
      <c r="D1607" s="206">
        <v>5</v>
      </c>
      <c r="E1607" s="178">
        <v>4369924.87</v>
      </c>
      <c r="F1607" s="216">
        <f t="shared" si="98"/>
        <v>873984.97400000005</v>
      </c>
      <c r="G1607" s="224"/>
      <c r="H1607" s="218" t="s">
        <v>7462</v>
      </c>
      <c r="I1607" s="120" t="s">
        <v>7379</v>
      </c>
      <c r="J1607" s="120"/>
      <c r="K1607" s="73">
        <v>0</v>
      </c>
      <c r="L1607" s="73">
        <v>0</v>
      </c>
      <c r="M1607" s="180">
        <f t="shared" si="95"/>
        <v>0</v>
      </c>
      <c r="O1607" s="73">
        <v>5</v>
      </c>
      <c r="P1607" s="73">
        <v>4369924.87</v>
      </c>
      <c r="Q1607" s="73">
        <v>5</v>
      </c>
      <c r="R1607" s="73">
        <v>4369924.87</v>
      </c>
      <c r="S1607" s="73">
        <f t="shared" si="99"/>
        <v>0</v>
      </c>
      <c r="T1607" s="73">
        <f t="shared" si="97"/>
        <v>0</v>
      </c>
      <c r="U1607" s="167" t="s">
        <v>7467</v>
      </c>
      <c r="W1607" s="21"/>
      <c r="X1607" s="21"/>
    </row>
    <row r="1608" spans="1:26" x14ac:dyDescent="0.25">
      <c r="A1608" s="175" t="s">
        <v>5189</v>
      </c>
      <c r="B1608" s="205" t="s">
        <v>9077</v>
      </c>
      <c r="C1608" s="168" t="s">
        <v>9078</v>
      </c>
      <c r="D1608" s="206">
        <v>1</v>
      </c>
      <c r="E1608" s="178">
        <v>860000</v>
      </c>
      <c r="F1608" s="216">
        <f t="shared" si="98"/>
        <v>860000</v>
      </c>
      <c r="G1608" s="224"/>
      <c r="H1608" s="218" t="s">
        <v>7462</v>
      </c>
      <c r="I1608" s="174" t="s">
        <v>7470</v>
      </c>
      <c r="J1608" s="120" t="s">
        <v>7471</v>
      </c>
      <c r="K1608" s="73">
        <v>0</v>
      </c>
      <c r="L1608" s="73">
        <v>0</v>
      </c>
      <c r="M1608" s="180">
        <f t="shared" ref="M1608:M1671" si="100">+L1608/E1608</f>
        <v>0</v>
      </c>
      <c r="O1608" s="73">
        <v>1</v>
      </c>
      <c r="P1608" s="73">
        <v>860000</v>
      </c>
      <c r="Q1608" s="73">
        <v>1</v>
      </c>
      <c r="R1608" s="73">
        <v>860000</v>
      </c>
      <c r="S1608" s="73">
        <f t="shared" si="99"/>
        <v>0</v>
      </c>
      <c r="T1608" s="73">
        <f t="shared" si="97"/>
        <v>0</v>
      </c>
      <c r="U1608" s="167" t="s">
        <v>7467</v>
      </c>
      <c r="W1608" s="21"/>
      <c r="X1608" s="21"/>
    </row>
    <row r="1609" spans="1:26" x14ac:dyDescent="0.25">
      <c r="A1609" s="175" t="s">
        <v>5189</v>
      </c>
      <c r="B1609" s="205" t="s">
        <v>2881</v>
      </c>
      <c r="C1609" s="168" t="s">
        <v>2882</v>
      </c>
      <c r="D1609" s="206">
        <v>3</v>
      </c>
      <c r="E1609" s="178">
        <v>2550000</v>
      </c>
      <c r="F1609" s="216">
        <f t="shared" si="98"/>
        <v>850000</v>
      </c>
      <c r="G1609" s="224"/>
      <c r="H1609" s="218" t="s">
        <v>7462</v>
      </c>
      <c r="I1609" s="120" t="s">
        <v>7379</v>
      </c>
      <c r="J1609" s="120"/>
      <c r="K1609" s="73">
        <v>0</v>
      </c>
      <c r="L1609" s="73">
        <v>0</v>
      </c>
      <c r="M1609" s="180">
        <f t="shared" si="100"/>
        <v>0</v>
      </c>
      <c r="O1609" s="73">
        <v>3</v>
      </c>
      <c r="P1609" s="73">
        <v>2550000</v>
      </c>
      <c r="Q1609" s="73">
        <v>1</v>
      </c>
      <c r="R1609" s="73">
        <v>850000</v>
      </c>
      <c r="S1609" s="73">
        <f t="shared" si="99"/>
        <v>2</v>
      </c>
      <c r="T1609" s="73">
        <f t="shared" si="97"/>
        <v>1700000</v>
      </c>
      <c r="U1609" s="167" t="s">
        <v>7467</v>
      </c>
      <c r="W1609" s="21"/>
      <c r="X1609" s="21"/>
      <c r="Z1609" s="21"/>
    </row>
    <row r="1610" spans="1:26" x14ac:dyDescent="0.25">
      <c r="A1610" s="175" t="s">
        <v>5189</v>
      </c>
      <c r="B1610" s="205" t="s">
        <v>2451</v>
      </c>
      <c r="C1610" s="168" t="s">
        <v>2452</v>
      </c>
      <c r="D1610" s="206">
        <v>9</v>
      </c>
      <c r="E1610" s="178">
        <v>7551000</v>
      </c>
      <c r="F1610" s="216">
        <f t="shared" si="98"/>
        <v>839000</v>
      </c>
      <c r="G1610" s="224"/>
      <c r="H1610" s="218" t="s">
        <v>7462</v>
      </c>
      <c r="I1610" s="120" t="s">
        <v>7379</v>
      </c>
      <c r="J1610" s="120"/>
      <c r="K1610" s="73">
        <v>0</v>
      </c>
      <c r="L1610" s="73">
        <v>0</v>
      </c>
      <c r="M1610" s="180">
        <f t="shared" si="100"/>
        <v>0</v>
      </c>
      <c r="O1610" s="73">
        <v>9</v>
      </c>
      <c r="P1610" s="73">
        <v>7551000</v>
      </c>
      <c r="Q1610" s="73">
        <v>2</v>
      </c>
      <c r="R1610" s="73">
        <v>1678000</v>
      </c>
      <c r="S1610" s="73">
        <f t="shared" si="99"/>
        <v>7</v>
      </c>
      <c r="T1610" s="73">
        <f t="shared" si="97"/>
        <v>5873000</v>
      </c>
      <c r="U1610" s="167" t="s">
        <v>7467</v>
      </c>
      <c r="W1610" s="21"/>
      <c r="X1610" s="21"/>
      <c r="Z1610" s="21"/>
    </row>
    <row r="1611" spans="1:26" x14ac:dyDescent="0.25">
      <c r="A1611" s="175" t="s">
        <v>5189</v>
      </c>
      <c r="B1611" s="205" t="s">
        <v>2453</v>
      </c>
      <c r="C1611" s="168" t="s">
        <v>2454</v>
      </c>
      <c r="D1611" s="206">
        <v>13</v>
      </c>
      <c r="E1611" s="178">
        <v>10907000</v>
      </c>
      <c r="F1611" s="216">
        <f t="shared" si="98"/>
        <v>839000</v>
      </c>
      <c r="G1611" s="224"/>
      <c r="H1611" s="218" t="s">
        <v>7462</v>
      </c>
      <c r="I1611" s="120" t="s">
        <v>7379</v>
      </c>
      <c r="J1611" s="120"/>
      <c r="K1611" s="73">
        <v>0</v>
      </c>
      <c r="L1611" s="73">
        <v>0</v>
      </c>
      <c r="M1611" s="180">
        <f t="shared" si="100"/>
        <v>0</v>
      </c>
      <c r="O1611" s="73">
        <v>13</v>
      </c>
      <c r="P1611" s="73">
        <v>10907000</v>
      </c>
      <c r="Q1611" s="73">
        <v>0</v>
      </c>
      <c r="R1611" s="73">
        <v>0</v>
      </c>
      <c r="S1611" s="73">
        <f t="shared" si="99"/>
        <v>13</v>
      </c>
      <c r="T1611" s="73">
        <f t="shared" si="97"/>
        <v>10907000</v>
      </c>
      <c r="U1611" s="167" t="s">
        <v>7958</v>
      </c>
      <c r="W1611" s="21"/>
      <c r="X1611" s="21"/>
      <c r="Z1611" s="21"/>
    </row>
    <row r="1612" spans="1:26" x14ac:dyDescent="0.25">
      <c r="A1612" s="175" t="s">
        <v>5189</v>
      </c>
      <c r="B1612" s="205" t="s">
        <v>9079</v>
      </c>
      <c r="C1612" s="168" t="s">
        <v>9080</v>
      </c>
      <c r="D1612" s="206">
        <v>1</v>
      </c>
      <c r="E1612" s="178">
        <v>800000</v>
      </c>
      <c r="F1612" s="216">
        <f t="shared" si="98"/>
        <v>800000</v>
      </c>
      <c r="G1612" s="224"/>
      <c r="H1612" s="218" t="s">
        <v>7462</v>
      </c>
      <c r="I1612" s="120" t="s">
        <v>7379</v>
      </c>
      <c r="J1612" s="120"/>
      <c r="K1612" s="73">
        <v>0</v>
      </c>
      <c r="L1612" s="73">
        <v>0</v>
      </c>
      <c r="M1612" s="180">
        <f t="shared" si="100"/>
        <v>0</v>
      </c>
      <c r="O1612" s="73">
        <v>1</v>
      </c>
      <c r="P1612" s="73">
        <v>800000</v>
      </c>
      <c r="Q1612" s="73">
        <v>1</v>
      </c>
      <c r="R1612" s="73">
        <v>800000</v>
      </c>
      <c r="S1612" s="73">
        <f t="shared" si="99"/>
        <v>0</v>
      </c>
      <c r="T1612" s="73">
        <f t="shared" si="97"/>
        <v>0</v>
      </c>
      <c r="U1612" s="167" t="s">
        <v>7467</v>
      </c>
      <c r="W1612" s="21"/>
      <c r="X1612" s="21"/>
    </row>
    <row r="1613" spans="1:26" x14ac:dyDescent="0.25">
      <c r="A1613" s="175" t="s">
        <v>5189</v>
      </c>
      <c r="B1613" s="205" t="s">
        <v>9081</v>
      </c>
      <c r="C1613" s="168" t="s">
        <v>9082</v>
      </c>
      <c r="D1613" s="206">
        <v>15</v>
      </c>
      <c r="E1613" s="178">
        <v>11913909.220005</v>
      </c>
      <c r="F1613" s="216">
        <f t="shared" si="98"/>
        <v>794260.61466700002</v>
      </c>
      <c r="G1613" s="224"/>
      <c r="H1613" s="218" t="s">
        <v>7462</v>
      </c>
      <c r="I1613" s="120" t="s">
        <v>7379</v>
      </c>
      <c r="J1613" s="120"/>
      <c r="K1613" s="73">
        <v>0</v>
      </c>
      <c r="L1613" s="73">
        <v>0</v>
      </c>
      <c r="M1613" s="180">
        <f t="shared" si="100"/>
        <v>0</v>
      </c>
      <c r="O1613" s="73">
        <v>15</v>
      </c>
      <c r="P1613" s="73">
        <v>11913909.220005</v>
      </c>
      <c r="Q1613" s="73">
        <v>15</v>
      </c>
      <c r="R1613" s="73">
        <v>11913909.220005</v>
      </c>
      <c r="S1613" s="73">
        <f t="shared" si="99"/>
        <v>0</v>
      </c>
      <c r="T1613" s="73">
        <f t="shared" si="97"/>
        <v>0</v>
      </c>
      <c r="U1613" s="167" t="s">
        <v>7467</v>
      </c>
      <c r="W1613" s="21"/>
      <c r="X1613" s="21"/>
    </row>
    <row r="1614" spans="1:26" x14ac:dyDescent="0.25">
      <c r="A1614" s="175" t="s">
        <v>5189</v>
      </c>
      <c r="B1614" s="205" t="s">
        <v>9083</v>
      </c>
      <c r="C1614" s="168" t="s">
        <v>9084</v>
      </c>
      <c r="D1614" s="206">
        <v>2</v>
      </c>
      <c r="E1614" s="178">
        <v>1582000</v>
      </c>
      <c r="F1614" s="216">
        <f t="shared" si="98"/>
        <v>791000</v>
      </c>
      <c r="G1614" s="224"/>
      <c r="H1614" s="218" t="s">
        <v>7462</v>
      </c>
      <c r="I1614" s="120" t="s">
        <v>7379</v>
      </c>
      <c r="J1614" s="120"/>
      <c r="K1614" s="73">
        <v>0</v>
      </c>
      <c r="L1614" s="73">
        <v>0</v>
      </c>
      <c r="M1614" s="180">
        <f t="shared" si="100"/>
        <v>0</v>
      </c>
      <c r="O1614" s="73">
        <v>2</v>
      </c>
      <c r="P1614" s="73">
        <v>1582000</v>
      </c>
      <c r="Q1614" s="73">
        <v>2</v>
      </c>
      <c r="R1614" s="73">
        <v>1582000</v>
      </c>
      <c r="S1614" s="73">
        <f t="shared" si="99"/>
        <v>0</v>
      </c>
      <c r="T1614" s="73">
        <f t="shared" si="97"/>
        <v>0</v>
      </c>
      <c r="U1614" s="167" t="s">
        <v>7467</v>
      </c>
      <c r="W1614" s="21"/>
      <c r="X1614" s="21"/>
    </row>
    <row r="1615" spans="1:26" x14ac:dyDescent="0.25">
      <c r="A1615" s="175" t="s">
        <v>5189</v>
      </c>
      <c r="B1615" s="205" t="s">
        <v>9085</v>
      </c>
      <c r="C1615" s="168" t="s">
        <v>9086</v>
      </c>
      <c r="D1615" s="206">
        <v>1</v>
      </c>
      <c r="E1615" s="178">
        <v>782500</v>
      </c>
      <c r="F1615" s="216">
        <f t="shared" si="98"/>
        <v>782500</v>
      </c>
      <c r="G1615" s="224"/>
      <c r="H1615" s="218" t="s">
        <v>7462</v>
      </c>
      <c r="I1615" s="174" t="s">
        <v>7470</v>
      </c>
      <c r="J1615" s="120" t="s">
        <v>7471</v>
      </c>
      <c r="K1615" s="73">
        <v>0</v>
      </c>
      <c r="L1615" s="73">
        <v>0</v>
      </c>
      <c r="M1615" s="180">
        <f t="shared" si="100"/>
        <v>0</v>
      </c>
      <c r="O1615" s="73">
        <v>1</v>
      </c>
      <c r="P1615" s="73">
        <v>782500</v>
      </c>
      <c r="Q1615" s="73">
        <v>1</v>
      </c>
      <c r="R1615" s="73">
        <v>782500</v>
      </c>
      <c r="S1615" s="73">
        <f t="shared" si="99"/>
        <v>0</v>
      </c>
      <c r="T1615" s="73">
        <f t="shared" si="97"/>
        <v>0</v>
      </c>
      <c r="U1615" s="167" t="s">
        <v>7467</v>
      </c>
      <c r="W1615" s="21"/>
      <c r="X1615" s="21"/>
    </row>
    <row r="1616" spans="1:26" x14ac:dyDescent="0.25">
      <c r="A1616" s="175" t="s">
        <v>5189</v>
      </c>
      <c r="B1616" s="205" t="s">
        <v>3001</v>
      </c>
      <c r="C1616" s="168" t="s">
        <v>3002</v>
      </c>
      <c r="D1616" s="206">
        <v>6</v>
      </c>
      <c r="E1616" s="178">
        <v>4606363.6349999998</v>
      </c>
      <c r="F1616" s="216">
        <f t="shared" si="98"/>
        <v>767727.27249999996</v>
      </c>
      <c r="G1616" s="224"/>
      <c r="H1616" s="218" t="s">
        <v>7462</v>
      </c>
      <c r="I1616" s="120" t="s">
        <v>7379</v>
      </c>
      <c r="J1616" s="120"/>
      <c r="K1616" s="73">
        <v>0</v>
      </c>
      <c r="L1616" s="73">
        <v>0</v>
      </c>
      <c r="M1616" s="180">
        <f t="shared" si="100"/>
        <v>0</v>
      </c>
      <c r="O1616" s="73">
        <v>8</v>
      </c>
      <c r="P1616" s="73">
        <v>6141818.1799999997</v>
      </c>
      <c r="Q1616" s="73">
        <v>0</v>
      </c>
      <c r="R1616" s="73">
        <v>0</v>
      </c>
      <c r="S1616" s="73">
        <f t="shared" si="99"/>
        <v>8</v>
      </c>
      <c r="T1616" s="73">
        <f t="shared" si="97"/>
        <v>6141818.1799999997</v>
      </c>
      <c r="U1616" s="167" t="s">
        <v>7958</v>
      </c>
      <c r="W1616" s="21"/>
      <c r="X1616" s="21"/>
      <c r="Z1616" s="21"/>
    </row>
    <row r="1617" spans="1:26" x14ac:dyDescent="0.25">
      <c r="A1617" s="175" t="s">
        <v>5189</v>
      </c>
      <c r="B1617" s="205" t="s">
        <v>9087</v>
      </c>
      <c r="C1617" s="168" t="s">
        <v>9088</v>
      </c>
      <c r="D1617" s="206">
        <v>2</v>
      </c>
      <c r="E1617" s="178">
        <v>1500000</v>
      </c>
      <c r="F1617" s="216">
        <f t="shared" si="98"/>
        <v>750000</v>
      </c>
      <c r="G1617" s="224"/>
      <c r="H1617" s="218" t="s">
        <v>7462</v>
      </c>
      <c r="I1617" s="120" t="s">
        <v>7379</v>
      </c>
      <c r="J1617" s="120"/>
      <c r="K1617" s="73">
        <v>0</v>
      </c>
      <c r="L1617" s="73">
        <v>0</v>
      </c>
      <c r="M1617" s="180">
        <f t="shared" si="100"/>
        <v>0</v>
      </c>
      <c r="O1617" s="73">
        <v>2</v>
      </c>
      <c r="P1617" s="73">
        <v>1500000</v>
      </c>
      <c r="Q1617" s="73">
        <v>2</v>
      </c>
      <c r="R1617" s="73">
        <v>1500000</v>
      </c>
      <c r="S1617" s="73">
        <f t="shared" si="99"/>
        <v>0</v>
      </c>
      <c r="T1617" s="73">
        <f t="shared" si="97"/>
        <v>0</v>
      </c>
      <c r="U1617" s="167" t="s">
        <v>7467</v>
      </c>
      <c r="W1617" s="21"/>
      <c r="X1617" s="21"/>
    </row>
    <row r="1618" spans="1:26" x14ac:dyDescent="0.25">
      <c r="A1618" s="175" t="s">
        <v>5189</v>
      </c>
      <c r="B1618" s="205" t="s">
        <v>9089</v>
      </c>
      <c r="C1618" s="168" t="s">
        <v>9090</v>
      </c>
      <c r="D1618" s="206">
        <v>2</v>
      </c>
      <c r="E1618" s="178">
        <v>1500000</v>
      </c>
      <c r="F1618" s="216">
        <f t="shared" si="98"/>
        <v>750000</v>
      </c>
      <c r="G1618" s="224"/>
      <c r="H1618" s="218" t="s">
        <v>7462</v>
      </c>
      <c r="I1618" s="120" t="s">
        <v>7379</v>
      </c>
      <c r="J1618" s="120"/>
      <c r="K1618" s="73">
        <v>0</v>
      </c>
      <c r="L1618" s="73">
        <v>0</v>
      </c>
      <c r="M1618" s="180">
        <f t="shared" si="100"/>
        <v>0</v>
      </c>
      <c r="O1618" s="73">
        <v>2</v>
      </c>
      <c r="P1618" s="73">
        <v>1500000</v>
      </c>
      <c r="Q1618" s="73">
        <v>2</v>
      </c>
      <c r="R1618" s="73">
        <v>1500000</v>
      </c>
      <c r="S1618" s="73">
        <f t="shared" si="99"/>
        <v>0</v>
      </c>
      <c r="T1618" s="73">
        <f t="shared" si="97"/>
        <v>0</v>
      </c>
      <c r="U1618" s="167" t="s">
        <v>7467</v>
      </c>
      <c r="W1618" s="21"/>
      <c r="X1618" s="21"/>
    </row>
    <row r="1619" spans="1:26" x14ac:dyDescent="0.25">
      <c r="A1619" s="175" t="s">
        <v>5189</v>
      </c>
      <c r="B1619" s="205" t="s">
        <v>2745</v>
      </c>
      <c r="C1619" s="168" t="s">
        <v>2746</v>
      </c>
      <c r="D1619" s="206">
        <v>4</v>
      </c>
      <c r="E1619" s="178">
        <v>2880000</v>
      </c>
      <c r="F1619" s="216">
        <f t="shared" si="98"/>
        <v>720000</v>
      </c>
      <c r="G1619" s="224"/>
      <c r="H1619" s="218" t="s">
        <v>7462</v>
      </c>
      <c r="I1619" s="120" t="s">
        <v>7379</v>
      </c>
      <c r="J1619" s="120"/>
      <c r="K1619" s="73">
        <v>0</v>
      </c>
      <c r="L1619" s="73">
        <v>0</v>
      </c>
      <c r="M1619" s="180">
        <f t="shared" si="100"/>
        <v>0</v>
      </c>
      <c r="O1619" s="73">
        <v>4</v>
      </c>
      <c r="P1619" s="73">
        <v>2880000</v>
      </c>
      <c r="Q1619" s="73">
        <v>2</v>
      </c>
      <c r="R1619" s="73">
        <v>1440000</v>
      </c>
      <c r="S1619" s="73">
        <f t="shared" si="99"/>
        <v>2</v>
      </c>
      <c r="T1619" s="73">
        <f t="shared" si="97"/>
        <v>1440000</v>
      </c>
      <c r="U1619" s="167" t="s">
        <v>7467</v>
      </c>
      <c r="W1619" s="21"/>
      <c r="X1619" s="21"/>
      <c r="Z1619" s="21"/>
    </row>
    <row r="1620" spans="1:26" x14ac:dyDescent="0.25">
      <c r="A1620" s="175" t="s">
        <v>5189</v>
      </c>
      <c r="B1620" s="205" t="s">
        <v>9091</v>
      </c>
      <c r="C1620" s="168" t="s">
        <v>9092</v>
      </c>
      <c r="D1620" s="206">
        <v>8</v>
      </c>
      <c r="E1620" s="178">
        <v>5694304</v>
      </c>
      <c r="F1620" s="216">
        <f t="shared" si="98"/>
        <v>711788</v>
      </c>
      <c r="G1620" s="224"/>
      <c r="H1620" s="218" t="s">
        <v>7462</v>
      </c>
      <c r="I1620" s="120" t="s">
        <v>7379</v>
      </c>
      <c r="J1620" s="120"/>
      <c r="K1620" s="73">
        <v>0</v>
      </c>
      <c r="L1620" s="73">
        <v>0</v>
      </c>
      <c r="M1620" s="180">
        <f t="shared" si="100"/>
        <v>0</v>
      </c>
      <c r="O1620" s="73">
        <v>8</v>
      </c>
      <c r="P1620" s="73">
        <v>5694304</v>
      </c>
      <c r="Q1620" s="73">
        <v>8</v>
      </c>
      <c r="R1620" s="73">
        <v>5694304</v>
      </c>
      <c r="S1620" s="73">
        <f t="shared" si="99"/>
        <v>0</v>
      </c>
      <c r="T1620" s="73">
        <f t="shared" si="97"/>
        <v>0</v>
      </c>
      <c r="U1620" s="167" t="s">
        <v>7467</v>
      </c>
      <c r="W1620" s="21"/>
      <c r="X1620" s="21"/>
    </row>
    <row r="1621" spans="1:26" x14ac:dyDescent="0.25">
      <c r="A1621" s="175" t="s">
        <v>5189</v>
      </c>
      <c r="B1621" s="205" t="s">
        <v>9093</v>
      </c>
      <c r="C1621" s="168" t="s">
        <v>9094</v>
      </c>
      <c r="D1621" s="206">
        <v>3</v>
      </c>
      <c r="E1621" s="178">
        <v>2130750</v>
      </c>
      <c r="F1621" s="216">
        <f t="shared" si="98"/>
        <v>710250</v>
      </c>
      <c r="G1621" s="224"/>
      <c r="H1621" s="218" t="s">
        <v>7462</v>
      </c>
      <c r="I1621" s="120" t="s">
        <v>7379</v>
      </c>
      <c r="J1621" s="120"/>
      <c r="K1621" s="73">
        <v>0</v>
      </c>
      <c r="L1621" s="73">
        <v>0</v>
      </c>
      <c r="M1621" s="180">
        <f t="shared" si="100"/>
        <v>0</v>
      </c>
      <c r="O1621" s="73">
        <v>3</v>
      </c>
      <c r="P1621" s="73">
        <v>2130750</v>
      </c>
      <c r="Q1621" s="73">
        <v>3</v>
      </c>
      <c r="R1621" s="73">
        <v>2130750</v>
      </c>
      <c r="S1621" s="73">
        <f t="shared" si="99"/>
        <v>0</v>
      </c>
      <c r="T1621" s="73">
        <f t="shared" si="97"/>
        <v>0</v>
      </c>
      <c r="U1621" s="167" t="s">
        <v>7467</v>
      </c>
      <c r="W1621" s="21"/>
      <c r="X1621" s="21"/>
      <c r="Z1621" s="21"/>
    </row>
    <row r="1622" spans="1:26" x14ac:dyDescent="0.25">
      <c r="A1622" s="175" t="s">
        <v>5189</v>
      </c>
      <c r="B1622" s="205" t="s">
        <v>2551</v>
      </c>
      <c r="C1622" s="168" t="s">
        <v>2552</v>
      </c>
      <c r="D1622" s="206">
        <v>17</v>
      </c>
      <c r="E1622" s="178">
        <v>11985000</v>
      </c>
      <c r="F1622" s="216">
        <f t="shared" si="98"/>
        <v>705000</v>
      </c>
      <c r="G1622" s="224"/>
      <c r="H1622" s="218" t="s">
        <v>7462</v>
      </c>
      <c r="I1622" s="120" t="s">
        <v>7379</v>
      </c>
      <c r="J1622" s="120"/>
      <c r="K1622" s="73">
        <v>0</v>
      </c>
      <c r="L1622" s="73">
        <v>0</v>
      </c>
      <c r="M1622" s="180">
        <f t="shared" si="100"/>
        <v>0</v>
      </c>
      <c r="O1622" s="73">
        <v>17</v>
      </c>
      <c r="P1622" s="73">
        <v>11985000</v>
      </c>
      <c r="Q1622" s="73">
        <v>0</v>
      </c>
      <c r="R1622" s="73">
        <v>0</v>
      </c>
      <c r="S1622" s="73">
        <f t="shared" si="99"/>
        <v>17</v>
      </c>
      <c r="T1622" s="73">
        <f t="shared" si="97"/>
        <v>11985000</v>
      </c>
      <c r="U1622" s="167" t="s">
        <v>7958</v>
      </c>
      <c r="W1622" s="21"/>
      <c r="X1622" s="21"/>
      <c r="Z1622" s="21"/>
    </row>
    <row r="1623" spans="1:26" x14ac:dyDescent="0.25">
      <c r="A1623" s="175" t="s">
        <v>5189</v>
      </c>
      <c r="B1623" s="205" t="s">
        <v>9095</v>
      </c>
      <c r="C1623" s="168" t="s">
        <v>9096</v>
      </c>
      <c r="D1623" s="206">
        <v>3</v>
      </c>
      <c r="E1623" s="178">
        <v>2089885.71</v>
      </c>
      <c r="F1623" s="216">
        <f t="shared" si="98"/>
        <v>696628.57</v>
      </c>
      <c r="G1623" s="224"/>
      <c r="H1623" s="218" t="s">
        <v>7462</v>
      </c>
      <c r="I1623" s="120" t="s">
        <v>7377</v>
      </c>
      <c r="J1623" s="120"/>
      <c r="K1623" s="73">
        <v>0</v>
      </c>
      <c r="L1623" s="73">
        <v>0</v>
      </c>
      <c r="M1623" s="180">
        <f t="shared" si="100"/>
        <v>0</v>
      </c>
      <c r="O1623" s="73">
        <v>3</v>
      </c>
      <c r="P1623" s="73">
        <v>2089885.71</v>
      </c>
      <c r="Q1623" s="73">
        <v>3</v>
      </c>
      <c r="R1623" s="73">
        <v>2089885.71</v>
      </c>
      <c r="S1623" s="73">
        <f t="shared" si="99"/>
        <v>0</v>
      </c>
      <c r="T1623" s="73">
        <f t="shared" si="97"/>
        <v>0</v>
      </c>
      <c r="U1623" s="167" t="s">
        <v>7467</v>
      </c>
      <c r="W1623" s="21"/>
      <c r="X1623" s="21"/>
      <c r="Z1623" s="21"/>
    </row>
    <row r="1624" spans="1:26" x14ac:dyDescent="0.25">
      <c r="A1624" s="175" t="s">
        <v>5189</v>
      </c>
      <c r="B1624" s="205" t="s">
        <v>9097</v>
      </c>
      <c r="C1624" s="168" t="s">
        <v>9098</v>
      </c>
      <c r="D1624" s="206">
        <v>1</v>
      </c>
      <c r="E1624" s="178">
        <v>690000</v>
      </c>
      <c r="F1624" s="216">
        <f t="shared" si="98"/>
        <v>690000</v>
      </c>
      <c r="G1624" s="224"/>
      <c r="H1624" s="218" t="s">
        <v>7462</v>
      </c>
      <c r="I1624" s="174" t="s">
        <v>7470</v>
      </c>
      <c r="J1624" s="120" t="s">
        <v>7471</v>
      </c>
      <c r="K1624" s="73">
        <v>0</v>
      </c>
      <c r="L1624" s="73">
        <v>0</v>
      </c>
      <c r="M1624" s="180">
        <f t="shared" si="100"/>
        <v>0</v>
      </c>
      <c r="O1624" s="73">
        <v>1</v>
      </c>
      <c r="P1624" s="73">
        <v>690000</v>
      </c>
      <c r="Q1624" s="73">
        <v>1</v>
      </c>
      <c r="R1624" s="73">
        <v>690000</v>
      </c>
      <c r="S1624" s="73">
        <f t="shared" si="99"/>
        <v>0</v>
      </c>
      <c r="T1624" s="73">
        <f t="shared" si="97"/>
        <v>0</v>
      </c>
      <c r="U1624" s="167" t="s">
        <v>7467</v>
      </c>
      <c r="W1624" s="21"/>
      <c r="X1624" s="21"/>
    </row>
    <row r="1625" spans="1:26" x14ac:dyDescent="0.25">
      <c r="A1625" s="175" t="s">
        <v>5189</v>
      </c>
      <c r="B1625" s="205" t="s">
        <v>9099</v>
      </c>
      <c r="C1625" s="168" t="s">
        <v>9100</v>
      </c>
      <c r="D1625" s="206">
        <v>2</v>
      </c>
      <c r="E1625" s="178">
        <v>1370000</v>
      </c>
      <c r="F1625" s="216">
        <f t="shared" si="98"/>
        <v>685000</v>
      </c>
      <c r="G1625" s="224"/>
      <c r="H1625" s="218" t="s">
        <v>7462</v>
      </c>
      <c r="I1625" s="120" t="s">
        <v>7379</v>
      </c>
      <c r="J1625" s="120"/>
      <c r="K1625" s="73">
        <v>0</v>
      </c>
      <c r="L1625" s="73">
        <v>0</v>
      </c>
      <c r="M1625" s="180">
        <f t="shared" si="100"/>
        <v>0</v>
      </c>
      <c r="O1625" s="73">
        <v>2</v>
      </c>
      <c r="P1625" s="73">
        <v>1370000</v>
      </c>
      <c r="Q1625" s="73">
        <v>2</v>
      </c>
      <c r="R1625" s="73">
        <v>1370000</v>
      </c>
      <c r="S1625" s="73">
        <f t="shared" si="99"/>
        <v>0</v>
      </c>
      <c r="T1625" s="73">
        <f t="shared" si="97"/>
        <v>0</v>
      </c>
      <c r="U1625" s="167" t="s">
        <v>7467</v>
      </c>
      <c r="W1625" s="21"/>
      <c r="X1625" s="21"/>
    </row>
    <row r="1626" spans="1:26" x14ac:dyDescent="0.25">
      <c r="A1626" s="175" t="s">
        <v>5189</v>
      </c>
      <c r="B1626" s="205" t="s">
        <v>9101</v>
      </c>
      <c r="C1626" s="168" t="s">
        <v>9102</v>
      </c>
      <c r="D1626" s="206">
        <v>2</v>
      </c>
      <c r="E1626" s="178">
        <v>1370000</v>
      </c>
      <c r="F1626" s="216">
        <f t="shared" si="98"/>
        <v>685000</v>
      </c>
      <c r="G1626" s="224"/>
      <c r="H1626" s="218" t="s">
        <v>7462</v>
      </c>
      <c r="I1626" s="120" t="s">
        <v>7379</v>
      </c>
      <c r="J1626" s="120"/>
      <c r="K1626" s="73">
        <v>0</v>
      </c>
      <c r="L1626" s="73">
        <v>0</v>
      </c>
      <c r="M1626" s="180">
        <f t="shared" si="100"/>
        <v>0</v>
      </c>
      <c r="O1626" s="73">
        <v>2</v>
      </c>
      <c r="P1626" s="73">
        <v>1370000</v>
      </c>
      <c r="Q1626" s="73">
        <v>2</v>
      </c>
      <c r="R1626" s="73">
        <v>1370000</v>
      </c>
      <c r="S1626" s="73">
        <f t="shared" si="99"/>
        <v>0</v>
      </c>
      <c r="T1626" s="73">
        <f t="shared" si="97"/>
        <v>0</v>
      </c>
      <c r="U1626" s="167" t="s">
        <v>7467</v>
      </c>
      <c r="W1626" s="21"/>
      <c r="X1626" s="21"/>
    </row>
    <row r="1627" spans="1:26" x14ac:dyDescent="0.25">
      <c r="A1627" s="175" t="s">
        <v>5189</v>
      </c>
      <c r="B1627" s="205" t="s">
        <v>3257</v>
      </c>
      <c r="C1627" s="168" t="s">
        <v>3258</v>
      </c>
      <c r="D1627" s="206">
        <v>1</v>
      </c>
      <c r="E1627" s="178">
        <v>682546.29500000004</v>
      </c>
      <c r="F1627" s="216">
        <f t="shared" si="98"/>
        <v>682546.29500000004</v>
      </c>
      <c r="G1627" s="224"/>
      <c r="H1627" s="218" t="s">
        <v>7462</v>
      </c>
      <c r="I1627" s="120" t="s">
        <v>7379</v>
      </c>
      <c r="J1627" s="120"/>
      <c r="K1627" s="73">
        <v>0</v>
      </c>
      <c r="L1627" s="73">
        <v>0</v>
      </c>
      <c r="M1627" s="180">
        <f t="shared" si="100"/>
        <v>0</v>
      </c>
      <c r="O1627" s="73">
        <v>6</v>
      </c>
      <c r="P1627" s="73">
        <v>4095277.7700000005</v>
      </c>
      <c r="Q1627" s="21">
        <v>3</v>
      </c>
      <c r="R1627" s="2">
        <v>2047638.8850000002</v>
      </c>
      <c r="S1627" s="73">
        <f t="shared" si="99"/>
        <v>3</v>
      </c>
      <c r="T1627" s="73">
        <f t="shared" si="97"/>
        <v>2047638.8850000002</v>
      </c>
      <c r="U1627" s="167" t="s">
        <v>7467</v>
      </c>
      <c r="W1627" s="21"/>
      <c r="X1627" s="21"/>
      <c r="Z1627" s="21"/>
    </row>
    <row r="1628" spans="1:26" x14ac:dyDescent="0.25">
      <c r="A1628" s="175" t="s">
        <v>5189</v>
      </c>
      <c r="B1628" s="205" t="s">
        <v>9103</v>
      </c>
      <c r="C1628" s="168" t="s">
        <v>9104</v>
      </c>
      <c r="D1628" s="206">
        <v>2</v>
      </c>
      <c r="E1628" s="178">
        <v>1362356.59</v>
      </c>
      <c r="F1628" s="216">
        <f t="shared" si="98"/>
        <v>681178.29500000004</v>
      </c>
      <c r="G1628" s="224"/>
      <c r="H1628" s="218" t="s">
        <v>7462</v>
      </c>
      <c r="I1628" s="120" t="s">
        <v>7379</v>
      </c>
      <c r="J1628" s="120"/>
      <c r="K1628" s="73">
        <v>0</v>
      </c>
      <c r="L1628" s="73">
        <v>0</v>
      </c>
      <c r="M1628" s="180">
        <f t="shared" si="100"/>
        <v>0</v>
      </c>
      <c r="O1628" s="73">
        <v>2</v>
      </c>
      <c r="P1628" s="73">
        <v>1362356.59</v>
      </c>
      <c r="Q1628" s="73">
        <v>2</v>
      </c>
      <c r="R1628" s="73">
        <v>1362356.59</v>
      </c>
      <c r="S1628" s="73">
        <f t="shared" si="99"/>
        <v>0</v>
      </c>
      <c r="T1628" s="73">
        <f t="shared" si="97"/>
        <v>0</v>
      </c>
      <c r="U1628" s="167" t="s">
        <v>7467</v>
      </c>
      <c r="W1628" s="21"/>
      <c r="X1628" s="21"/>
    </row>
    <row r="1629" spans="1:26" x14ac:dyDescent="0.25">
      <c r="A1629" s="175" t="s">
        <v>5189</v>
      </c>
      <c r="B1629" s="205" t="s">
        <v>9105</v>
      </c>
      <c r="C1629" s="168" t="s">
        <v>9106</v>
      </c>
      <c r="D1629" s="206">
        <v>10</v>
      </c>
      <c r="E1629" s="178">
        <v>6784430</v>
      </c>
      <c r="F1629" s="216">
        <f t="shared" si="98"/>
        <v>678443</v>
      </c>
      <c r="G1629" s="224"/>
      <c r="H1629" s="218" t="s">
        <v>7462</v>
      </c>
      <c r="I1629" s="120" t="s">
        <v>7379</v>
      </c>
      <c r="J1629" s="120"/>
      <c r="K1629" s="73">
        <v>0</v>
      </c>
      <c r="L1629" s="73">
        <v>0</v>
      </c>
      <c r="M1629" s="180">
        <f t="shared" si="100"/>
        <v>0</v>
      </c>
      <c r="O1629" s="73">
        <v>10</v>
      </c>
      <c r="P1629" s="73">
        <v>6784430</v>
      </c>
      <c r="Q1629" s="73">
        <v>10</v>
      </c>
      <c r="R1629" s="73">
        <v>6784430</v>
      </c>
      <c r="S1629" s="73">
        <f t="shared" si="99"/>
        <v>0</v>
      </c>
      <c r="T1629" s="73">
        <f t="shared" si="97"/>
        <v>0</v>
      </c>
      <c r="U1629" s="167" t="s">
        <v>7467</v>
      </c>
      <c r="W1629" s="21"/>
      <c r="X1629" s="21"/>
    </row>
    <row r="1630" spans="1:26" x14ac:dyDescent="0.25">
      <c r="A1630" s="175" t="s">
        <v>5189</v>
      </c>
      <c r="B1630" s="205" t="s">
        <v>9107</v>
      </c>
      <c r="C1630" s="168" t="s">
        <v>9108</v>
      </c>
      <c r="D1630" s="206">
        <v>4</v>
      </c>
      <c r="E1630" s="178">
        <v>2708905.2631578948</v>
      </c>
      <c r="F1630" s="216">
        <f t="shared" si="98"/>
        <v>677226.31578947371</v>
      </c>
      <c r="G1630" s="224"/>
      <c r="H1630" s="218" t="s">
        <v>7462</v>
      </c>
      <c r="I1630" s="120" t="s">
        <v>7379</v>
      </c>
      <c r="J1630" s="120"/>
      <c r="K1630" s="73">
        <v>0</v>
      </c>
      <c r="L1630" s="73">
        <v>0</v>
      </c>
      <c r="M1630" s="180">
        <f t="shared" si="100"/>
        <v>0</v>
      </c>
      <c r="O1630" s="73">
        <v>19</v>
      </c>
      <c r="P1630" s="73">
        <v>12867300</v>
      </c>
      <c r="Q1630" s="73">
        <v>19</v>
      </c>
      <c r="R1630" s="73">
        <v>12867300</v>
      </c>
      <c r="S1630" s="73">
        <f t="shared" si="99"/>
        <v>0</v>
      </c>
      <c r="T1630" s="73">
        <f t="shared" si="97"/>
        <v>0</v>
      </c>
      <c r="U1630" s="167" t="s">
        <v>7467</v>
      </c>
      <c r="W1630" s="21"/>
      <c r="X1630" s="21"/>
      <c r="Z1630" s="21"/>
    </row>
    <row r="1631" spans="1:26" x14ac:dyDescent="0.25">
      <c r="A1631" s="175" t="s">
        <v>5189</v>
      </c>
      <c r="B1631" s="205" t="s">
        <v>9109</v>
      </c>
      <c r="C1631" s="168" t="s">
        <v>9110</v>
      </c>
      <c r="D1631" s="206">
        <v>8</v>
      </c>
      <c r="E1631" s="178">
        <v>5400000</v>
      </c>
      <c r="F1631" s="216">
        <f t="shared" si="98"/>
        <v>675000</v>
      </c>
      <c r="G1631" s="224"/>
      <c r="H1631" s="218" t="s">
        <v>7462</v>
      </c>
      <c r="I1631" s="120" t="s">
        <v>7379</v>
      </c>
      <c r="J1631" s="120"/>
      <c r="K1631" s="73">
        <v>0</v>
      </c>
      <c r="L1631" s="73">
        <v>0</v>
      </c>
      <c r="M1631" s="180">
        <f t="shared" si="100"/>
        <v>0</v>
      </c>
      <c r="O1631" s="73">
        <v>8</v>
      </c>
      <c r="P1631" s="73">
        <v>5400000</v>
      </c>
      <c r="Q1631" s="73">
        <v>8</v>
      </c>
      <c r="R1631" s="73">
        <v>5400000</v>
      </c>
      <c r="S1631" s="73">
        <f t="shared" si="99"/>
        <v>0</v>
      </c>
      <c r="T1631" s="73">
        <f t="shared" si="97"/>
        <v>0</v>
      </c>
      <c r="U1631" s="167" t="s">
        <v>7467</v>
      </c>
      <c r="W1631" s="21"/>
      <c r="X1631" s="21"/>
    </row>
    <row r="1632" spans="1:26" x14ac:dyDescent="0.25">
      <c r="A1632" s="175" t="s">
        <v>5189</v>
      </c>
      <c r="B1632" s="205" t="s">
        <v>9111</v>
      </c>
      <c r="C1632" s="168" t="s">
        <v>9112</v>
      </c>
      <c r="D1632" s="206">
        <v>16</v>
      </c>
      <c r="E1632" s="178">
        <v>10752000</v>
      </c>
      <c r="F1632" s="216">
        <f t="shared" si="98"/>
        <v>672000</v>
      </c>
      <c r="G1632" s="224"/>
      <c r="H1632" s="218" t="s">
        <v>7462</v>
      </c>
      <c r="I1632" s="120" t="s">
        <v>7379</v>
      </c>
      <c r="J1632" s="120"/>
      <c r="K1632" s="73">
        <v>0</v>
      </c>
      <c r="L1632" s="73">
        <v>0</v>
      </c>
      <c r="M1632" s="180">
        <f t="shared" si="100"/>
        <v>0</v>
      </c>
      <c r="O1632" s="73">
        <v>16</v>
      </c>
      <c r="P1632" s="73">
        <v>10752000</v>
      </c>
      <c r="Q1632" s="73">
        <v>16</v>
      </c>
      <c r="R1632" s="73">
        <v>10752000</v>
      </c>
      <c r="S1632" s="73">
        <f t="shared" si="99"/>
        <v>0</v>
      </c>
      <c r="T1632" s="73">
        <f t="shared" si="97"/>
        <v>0</v>
      </c>
      <c r="U1632" s="167" t="s">
        <v>7467</v>
      </c>
      <c r="W1632" s="21"/>
      <c r="X1632" s="21"/>
    </row>
    <row r="1633" spans="1:26" x14ac:dyDescent="0.25">
      <c r="A1633" s="175" t="s">
        <v>5189</v>
      </c>
      <c r="B1633" s="205" t="s">
        <v>9113</v>
      </c>
      <c r="C1633" s="168" t="s">
        <v>9114</v>
      </c>
      <c r="D1633" s="206">
        <v>3</v>
      </c>
      <c r="E1633" s="178">
        <v>2010000</v>
      </c>
      <c r="F1633" s="216">
        <f t="shared" si="98"/>
        <v>670000</v>
      </c>
      <c r="G1633" s="224"/>
      <c r="H1633" s="218" t="s">
        <v>7462</v>
      </c>
      <c r="I1633" s="174" t="s">
        <v>7470</v>
      </c>
      <c r="J1633" s="120" t="s">
        <v>7471</v>
      </c>
      <c r="K1633" s="73">
        <v>0</v>
      </c>
      <c r="L1633" s="73">
        <v>0</v>
      </c>
      <c r="M1633" s="180">
        <f t="shared" si="100"/>
        <v>0</v>
      </c>
      <c r="O1633" s="73">
        <v>3</v>
      </c>
      <c r="P1633" s="73">
        <v>2010000</v>
      </c>
      <c r="Q1633" s="73">
        <v>3</v>
      </c>
      <c r="R1633" s="73">
        <v>2010000</v>
      </c>
      <c r="S1633" s="73">
        <f t="shared" si="99"/>
        <v>0</v>
      </c>
      <c r="T1633" s="73">
        <f t="shared" si="97"/>
        <v>0</v>
      </c>
      <c r="U1633" s="167" t="s">
        <v>7467</v>
      </c>
      <c r="W1633" s="21"/>
      <c r="X1633" s="21"/>
    </row>
    <row r="1634" spans="1:26" x14ac:dyDescent="0.25">
      <c r="A1634" s="175" t="s">
        <v>5189</v>
      </c>
      <c r="B1634" s="205" t="s">
        <v>9115</v>
      </c>
      <c r="C1634" s="168" t="s">
        <v>9116</v>
      </c>
      <c r="D1634" s="206">
        <v>2</v>
      </c>
      <c r="E1634" s="178">
        <v>1292760</v>
      </c>
      <c r="F1634" s="216">
        <f t="shared" si="98"/>
        <v>646380</v>
      </c>
      <c r="G1634" s="224"/>
      <c r="H1634" s="218" t="s">
        <v>7462</v>
      </c>
      <c r="I1634" s="120" t="s">
        <v>7379</v>
      </c>
      <c r="J1634" s="120"/>
      <c r="K1634" s="73">
        <v>0</v>
      </c>
      <c r="L1634" s="73">
        <v>0</v>
      </c>
      <c r="M1634" s="180">
        <f t="shared" si="100"/>
        <v>0</v>
      </c>
      <c r="O1634" s="73">
        <v>2</v>
      </c>
      <c r="P1634" s="73">
        <v>1292760</v>
      </c>
      <c r="Q1634" s="73">
        <v>2</v>
      </c>
      <c r="R1634" s="73">
        <v>1292760</v>
      </c>
      <c r="S1634" s="73">
        <f t="shared" si="99"/>
        <v>0</v>
      </c>
      <c r="T1634" s="73">
        <f t="shared" si="97"/>
        <v>0</v>
      </c>
      <c r="U1634" s="167" t="s">
        <v>7467</v>
      </c>
      <c r="W1634" s="21"/>
      <c r="X1634" s="21"/>
    </row>
    <row r="1635" spans="1:26" x14ac:dyDescent="0.25">
      <c r="A1635" s="175" t="s">
        <v>5189</v>
      </c>
      <c r="B1635" s="205" t="s">
        <v>9117</v>
      </c>
      <c r="C1635" s="168" t="s">
        <v>9118</v>
      </c>
      <c r="D1635" s="206">
        <v>1</v>
      </c>
      <c r="E1635" s="178">
        <v>646160</v>
      </c>
      <c r="F1635" s="216">
        <f t="shared" si="98"/>
        <v>646160</v>
      </c>
      <c r="G1635" s="224"/>
      <c r="H1635" s="218" t="s">
        <v>7462</v>
      </c>
      <c r="I1635" s="174" t="s">
        <v>7470</v>
      </c>
      <c r="J1635" s="120" t="s">
        <v>7471</v>
      </c>
      <c r="K1635" s="73">
        <v>0</v>
      </c>
      <c r="L1635" s="73">
        <v>0</v>
      </c>
      <c r="M1635" s="180">
        <f t="shared" si="100"/>
        <v>0</v>
      </c>
      <c r="O1635" s="73">
        <v>1</v>
      </c>
      <c r="P1635" s="73">
        <v>646160</v>
      </c>
      <c r="Q1635" s="73">
        <v>1</v>
      </c>
      <c r="R1635" s="73">
        <v>646160</v>
      </c>
      <c r="S1635" s="73">
        <f t="shared" si="99"/>
        <v>0</v>
      </c>
      <c r="T1635" s="73">
        <f t="shared" si="97"/>
        <v>0</v>
      </c>
      <c r="U1635" s="167" t="s">
        <v>7467</v>
      </c>
      <c r="W1635" s="21"/>
      <c r="X1635" s="21"/>
    </row>
    <row r="1636" spans="1:26" x14ac:dyDescent="0.25">
      <c r="A1636" s="175" t="s">
        <v>5189</v>
      </c>
      <c r="B1636" s="205" t="s">
        <v>2801</v>
      </c>
      <c r="C1636" s="168" t="s">
        <v>2802</v>
      </c>
      <c r="D1636" s="206">
        <v>8</v>
      </c>
      <c r="E1636" s="178">
        <v>5117750.1399999997</v>
      </c>
      <c r="F1636" s="216">
        <f t="shared" si="98"/>
        <v>639718.76749999996</v>
      </c>
      <c r="G1636" s="224"/>
      <c r="H1636" s="218" t="s">
        <v>7462</v>
      </c>
      <c r="I1636" s="120" t="s">
        <v>7379</v>
      </c>
      <c r="J1636" s="120"/>
      <c r="K1636" s="73">
        <v>0</v>
      </c>
      <c r="L1636" s="73">
        <v>0</v>
      </c>
      <c r="M1636" s="180">
        <f t="shared" si="100"/>
        <v>0</v>
      </c>
      <c r="O1636" s="73">
        <v>8</v>
      </c>
      <c r="P1636" s="73">
        <v>5117750.1399999997</v>
      </c>
      <c r="Q1636" s="73">
        <v>8</v>
      </c>
      <c r="R1636" s="73">
        <v>5117750.1399999997</v>
      </c>
      <c r="S1636" s="73">
        <f t="shared" si="99"/>
        <v>0</v>
      </c>
      <c r="T1636" s="73">
        <f t="shared" si="97"/>
        <v>0</v>
      </c>
      <c r="U1636" s="167" t="s">
        <v>7467</v>
      </c>
      <c r="W1636" s="21"/>
      <c r="X1636" s="21"/>
      <c r="Z1636" s="21"/>
    </row>
    <row r="1637" spans="1:26" x14ac:dyDescent="0.25">
      <c r="A1637" s="175" t="s">
        <v>5189</v>
      </c>
      <c r="B1637" s="205" t="s">
        <v>9119</v>
      </c>
      <c r="C1637" s="168" t="s">
        <v>9120</v>
      </c>
      <c r="D1637" s="206">
        <v>2</v>
      </c>
      <c r="E1637" s="178">
        <v>1270400</v>
      </c>
      <c r="F1637" s="216">
        <f t="shared" si="98"/>
        <v>635200</v>
      </c>
      <c r="G1637" s="224"/>
      <c r="H1637" s="218" t="s">
        <v>7462</v>
      </c>
      <c r="I1637" s="120" t="s">
        <v>7379</v>
      </c>
      <c r="J1637" s="120"/>
      <c r="K1637" s="73">
        <v>0</v>
      </c>
      <c r="L1637" s="73">
        <v>0</v>
      </c>
      <c r="M1637" s="180">
        <f t="shared" si="100"/>
        <v>0</v>
      </c>
      <c r="O1637" s="73">
        <v>2</v>
      </c>
      <c r="P1637" s="73">
        <v>1270400</v>
      </c>
      <c r="Q1637" s="73">
        <v>2</v>
      </c>
      <c r="R1637" s="73">
        <v>1270400</v>
      </c>
      <c r="S1637" s="73">
        <f t="shared" si="99"/>
        <v>0</v>
      </c>
      <c r="T1637" s="73">
        <f t="shared" si="97"/>
        <v>0</v>
      </c>
      <c r="U1637" s="167" t="s">
        <v>7467</v>
      </c>
      <c r="W1637" s="21"/>
      <c r="X1637" s="21"/>
    </row>
    <row r="1638" spans="1:26" x14ac:dyDescent="0.25">
      <c r="A1638" s="175" t="s">
        <v>5189</v>
      </c>
      <c r="B1638" s="205" t="s">
        <v>9121</v>
      </c>
      <c r="C1638" s="168" t="s">
        <v>9122</v>
      </c>
      <c r="D1638" s="206">
        <v>4</v>
      </c>
      <c r="E1638" s="178">
        <v>2540000</v>
      </c>
      <c r="F1638" s="216">
        <f t="shared" si="98"/>
        <v>635000</v>
      </c>
      <c r="G1638" s="224"/>
      <c r="H1638" s="218" t="s">
        <v>7462</v>
      </c>
      <c r="I1638" s="120" t="s">
        <v>7379</v>
      </c>
      <c r="J1638" s="120"/>
      <c r="K1638" s="73">
        <v>0</v>
      </c>
      <c r="L1638" s="73">
        <v>0</v>
      </c>
      <c r="M1638" s="180">
        <f t="shared" si="100"/>
        <v>0</v>
      </c>
      <c r="O1638" s="73">
        <v>4</v>
      </c>
      <c r="P1638" s="73">
        <v>2540000</v>
      </c>
      <c r="Q1638" s="73">
        <v>4</v>
      </c>
      <c r="R1638" s="73">
        <v>2540000</v>
      </c>
      <c r="S1638" s="73">
        <f t="shared" si="99"/>
        <v>0</v>
      </c>
      <c r="T1638" s="73">
        <f t="shared" si="97"/>
        <v>0</v>
      </c>
      <c r="U1638" s="167" t="s">
        <v>7467</v>
      </c>
      <c r="W1638" s="21"/>
      <c r="X1638" s="21"/>
    </row>
    <row r="1639" spans="1:26" x14ac:dyDescent="0.25">
      <c r="A1639" s="175" t="s">
        <v>5189</v>
      </c>
      <c r="B1639" s="205" t="s">
        <v>9123</v>
      </c>
      <c r="C1639" s="168" t="s">
        <v>9124</v>
      </c>
      <c r="D1639" s="206">
        <v>10</v>
      </c>
      <c r="E1639" s="178">
        <v>6313333.3300000001</v>
      </c>
      <c r="F1639" s="216">
        <f t="shared" si="98"/>
        <v>631333.33299999998</v>
      </c>
      <c r="G1639" s="224"/>
      <c r="H1639" s="218" t="s">
        <v>7462</v>
      </c>
      <c r="I1639" s="120" t="s">
        <v>7379</v>
      </c>
      <c r="J1639" s="120"/>
      <c r="K1639" s="73">
        <v>0</v>
      </c>
      <c r="L1639" s="73">
        <v>0</v>
      </c>
      <c r="M1639" s="180">
        <f t="shared" si="100"/>
        <v>0</v>
      </c>
      <c r="O1639" s="73">
        <v>10</v>
      </c>
      <c r="P1639" s="73">
        <v>6313333.3300000001</v>
      </c>
      <c r="Q1639" s="73">
        <v>10</v>
      </c>
      <c r="R1639" s="73">
        <v>6313333.3300000001</v>
      </c>
      <c r="S1639" s="73">
        <f t="shared" si="99"/>
        <v>0</v>
      </c>
      <c r="T1639" s="73">
        <f t="shared" si="97"/>
        <v>0</v>
      </c>
      <c r="U1639" s="167" t="s">
        <v>7467</v>
      </c>
      <c r="W1639" s="21"/>
      <c r="X1639" s="21"/>
    </row>
    <row r="1640" spans="1:26" x14ac:dyDescent="0.25">
      <c r="A1640" s="175" t="s">
        <v>5189</v>
      </c>
      <c r="B1640" s="205" t="s">
        <v>9125</v>
      </c>
      <c r="C1640" s="168" t="s">
        <v>9126</v>
      </c>
      <c r="D1640" s="206">
        <v>2</v>
      </c>
      <c r="E1640" s="178">
        <v>1256000</v>
      </c>
      <c r="F1640" s="216">
        <f t="shared" si="98"/>
        <v>628000</v>
      </c>
      <c r="G1640" s="224"/>
      <c r="H1640" s="218" t="s">
        <v>7462</v>
      </c>
      <c r="I1640" s="120" t="s">
        <v>7379</v>
      </c>
      <c r="J1640" s="120"/>
      <c r="K1640" s="73">
        <v>0</v>
      </c>
      <c r="L1640" s="73">
        <v>0</v>
      </c>
      <c r="M1640" s="180">
        <f t="shared" si="100"/>
        <v>0</v>
      </c>
      <c r="O1640" s="73">
        <v>2</v>
      </c>
      <c r="P1640" s="73">
        <v>1256000</v>
      </c>
      <c r="Q1640" s="73">
        <v>2</v>
      </c>
      <c r="R1640" s="73">
        <v>1256000</v>
      </c>
      <c r="S1640" s="73">
        <f t="shared" si="99"/>
        <v>0</v>
      </c>
      <c r="T1640" s="73">
        <f t="shared" si="97"/>
        <v>0</v>
      </c>
      <c r="U1640" s="167" t="s">
        <v>7467</v>
      </c>
      <c r="W1640" s="21"/>
      <c r="X1640" s="21"/>
    </row>
    <row r="1641" spans="1:26" x14ac:dyDescent="0.25">
      <c r="A1641" s="175" t="s">
        <v>5189</v>
      </c>
      <c r="B1641" s="205" t="s">
        <v>9127</v>
      </c>
      <c r="C1641" s="168" t="s">
        <v>9128</v>
      </c>
      <c r="D1641" s="206">
        <v>1</v>
      </c>
      <c r="E1641" s="178">
        <v>625000</v>
      </c>
      <c r="F1641" s="216">
        <f t="shared" si="98"/>
        <v>625000</v>
      </c>
      <c r="G1641" s="224"/>
      <c r="H1641" s="218" t="s">
        <v>7462</v>
      </c>
      <c r="I1641" s="120" t="s">
        <v>7379</v>
      </c>
      <c r="J1641" s="120"/>
      <c r="K1641" s="73">
        <v>0</v>
      </c>
      <c r="L1641" s="73">
        <v>0</v>
      </c>
      <c r="M1641" s="180">
        <f t="shared" si="100"/>
        <v>0</v>
      </c>
      <c r="O1641" s="73">
        <v>1</v>
      </c>
      <c r="P1641" s="73">
        <v>625000</v>
      </c>
      <c r="Q1641" s="73">
        <v>1</v>
      </c>
      <c r="R1641" s="73">
        <v>625000</v>
      </c>
      <c r="S1641" s="73">
        <f t="shared" si="99"/>
        <v>0</v>
      </c>
      <c r="T1641" s="73">
        <f t="shared" si="97"/>
        <v>0</v>
      </c>
      <c r="U1641" s="167" t="s">
        <v>7467</v>
      </c>
      <c r="W1641" s="21"/>
      <c r="X1641" s="21"/>
    </row>
    <row r="1642" spans="1:26" x14ac:dyDescent="0.25">
      <c r="A1642" s="175" t="s">
        <v>5189</v>
      </c>
      <c r="B1642" s="205" t="s">
        <v>9129</v>
      </c>
      <c r="C1642" s="168" t="s">
        <v>9130</v>
      </c>
      <c r="D1642" s="206">
        <v>3</v>
      </c>
      <c r="E1642" s="178">
        <v>1864285.7175</v>
      </c>
      <c r="F1642" s="216">
        <f t="shared" si="98"/>
        <v>621428.57250000001</v>
      </c>
      <c r="G1642" s="224"/>
      <c r="H1642" s="218" t="s">
        <v>7462</v>
      </c>
      <c r="I1642" s="120" t="s">
        <v>7379</v>
      </c>
      <c r="J1642" s="120"/>
      <c r="K1642" s="73">
        <v>0</v>
      </c>
      <c r="L1642" s="73">
        <v>0</v>
      </c>
      <c r="M1642" s="180">
        <f t="shared" si="100"/>
        <v>0</v>
      </c>
      <c r="O1642" s="73">
        <v>3</v>
      </c>
      <c r="P1642" s="73">
        <v>1864285.7175</v>
      </c>
      <c r="Q1642" s="73">
        <v>3</v>
      </c>
      <c r="R1642" s="73">
        <v>1864285.7175</v>
      </c>
      <c r="S1642" s="73">
        <f t="shared" si="99"/>
        <v>0</v>
      </c>
      <c r="T1642" s="73">
        <f t="shared" si="97"/>
        <v>0</v>
      </c>
      <c r="U1642" s="167" t="s">
        <v>7467</v>
      </c>
      <c r="W1642" s="21"/>
      <c r="X1642" s="21"/>
    </row>
    <row r="1643" spans="1:26" x14ac:dyDescent="0.25">
      <c r="A1643" s="175" t="s">
        <v>5189</v>
      </c>
      <c r="B1643" s="205" t="s">
        <v>9131</v>
      </c>
      <c r="C1643" s="168" t="s">
        <v>9132</v>
      </c>
      <c r="D1643" s="206">
        <v>2</v>
      </c>
      <c r="E1643" s="178">
        <v>1219000</v>
      </c>
      <c r="F1643" s="216">
        <f t="shared" si="98"/>
        <v>609500</v>
      </c>
      <c r="G1643" s="224"/>
      <c r="H1643" s="218" t="s">
        <v>7462</v>
      </c>
      <c r="I1643" s="120" t="s">
        <v>7379</v>
      </c>
      <c r="J1643" s="120"/>
      <c r="K1643" s="73">
        <v>0</v>
      </c>
      <c r="L1643" s="73">
        <v>0</v>
      </c>
      <c r="M1643" s="180">
        <f t="shared" si="100"/>
        <v>0</v>
      </c>
      <c r="O1643" s="73">
        <v>2</v>
      </c>
      <c r="P1643" s="73">
        <v>1219000</v>
      </c>
      <c r="Q1643" s="73">
        <v>2</v>
      </c>
      <c r="R1643" s="73">
        <v>1219000</v>
      </c>
      <c r="S1643" s="73">
        <f t="shared" si="99"/>
        <v>0</v>
      </c>
      <c r="T1643" s="73">
        <f t="shared" si="97"/>
        <v>0</v>
      </c>
      <c r="U1643" s="167" t="s">
        <v>7467</v>
      </c>
      <c r="W1643" s="21"/>
      <c r="X1643" s="21"/>
    </row>
    <row r="1644" spans="1:26" x14ac:dyDescent="0.25">
      <c r="A1644" s="175" t="s">
        <v>5189</v>
      </c>
      <c r="B1644" s="205" t="s">
        <v>9133</v>
      </c>
      <c r="C1644" s="168" t="s">
        <v>9134</v>
      </c>
      <c r="D1644" s="206">
        <v>10</v>
      </c>
      <c r="E1644" s="178">
        <v>6000000</v>
      </c>
      <c r="F1644" s="216">
        <f t="shared" si="98"/>
        <v>600000</v>
      </c>
      <c r="G1644" s="224"/>
      <c r="H1644" s="218" t="s">
        <v>7462</v>
      </c>
      <c r="I1644" s="179" t="s">
        <v>7381</v>
      </c>
      <c r="J1644" s="120" t="s">
        <v>7480</v>
      </c>
      <c r="K1644" s="73">
        <v>10</v>
      </c>
      <c r="L1644" s="73">
        <v>6000000</v>
      </c>
      <c r="M1644" s="180">
        <f t="shared" si="100"/>
        <v>1</v>
      </c>
      <c r="O1644" s="73">
        <v>10</v>
      </c>
      <c r="P1644" s="73">
        <v>6000000</v>
      </c>
      <c r="Q1644" s="73">
        <v>10</v>
      </c>
      <c r="R1644" s="73">
        <v>6000000</v>
      </c>
      <c r="S1644" s="73">
        <f t="shared" si="99"/>
        <v>-10</v>
      </c>
      <c r="T1644" s="73">
        <f t="shared" si="97"/>
        <v>-6000000</v>
      </c>
      <c r="U1644" s="167" t="s">
        <v>7416</v>
      </c>
      <c r="W1644" s="21"/>
      <c r="X1644" s="21"/>
    </row>
    <row r="1645" spans="1:26" x14ac:dyDescent="0.25">
      <c r="A1645" s="175" t="s">
        <v>5189</v>
      </c>
      <c r="B1645" s="205" t="s">
        <v>9135</v>
      </c>
      <c r="C1645" s="168" t="s">
        <v>9136</v>
      </c>
      <c r="D1645" s="206">
        <v>19</v>
      </c>
      <c r="E1645" s="178">
        <v>11400000</v>
      </c>
      <c r="F1645" s="216">
        <f t="shared" si="98"/>
        <v>600000</v>
      </c>
      <c r="G1645" s="224"/>
      <c r="H1645" s="218" t="s">
        <v>7462</v>
      </c>
      <c r="I1645" s="120" t="s">
        <v>7379</v>
      </c>
      <c r="J1645" s="120"/>
      <c r="K1645" s="73">
        <v>0</v>
      </c>
      <c r="L1645" s="73">
        <v>0</v>
      </c>
      <c r="M1645" s="180">
        <f t="shared" si="100"/>
        <v>0</v>
      </c>
      <c r="O1645" s="73">
        <v>19</v>
      </c>
      <c r="P1645" s="73">
        <v>11400000</v>
      </c>
      <c r="Q1645" s="73">
        <v>19</v>
      </c>
      <c r="R1645" s="73">
        <v>11400000</v>
      </c>
      <c r="S1645" s="73">
        <f t="shared" si="99"/>
        <v>0</v>
      </c>
      <c r="T1645" s="73">
        <f t="shared" si="97"/>
        <v>0</v>
      </c>
      <c r="U1645" s="167" t="s">
        <v>7467</v>
      </c>
      <c r="W1645" s="21"/>
      <c r="X1645" s="21"/>
    </row>
    <row r="1646" spans="1:26" x14ac:dyDescent="0.25">
      <c r="A1646" s="175" t="s">
        <v>5189</v>
      </c>
      <c r="B1646" s="205" t="s">
        <v>2163</v>
      </c>
      <c r="C1646" s="168" t="s">
        <v>2164</v>
      </c>
      <c r="D1646" s="206">
        <v>5</v>
      </c>
      <c r="E1646" s="178">
        <v>3000000</v>
      </c>
      <c r="F1646" s="216">
        <f t="shared" si="98"/>
        <v>600000</v>
      </c>
      <c r="G1646" s="224"/>
      <c r="H1646" s="218" t="s">
        <v>7462</v>
      </c>
      <c r="I1646" s="120" t="s">
        <v>7379</v>
      </c>
      <c r="J1646" s="120"/>
      <c r="K1646" s="73">
        <v>0</v>
      </c>
      <c r="L1646" s="73">
        <v>0</v>
      </c>
      <c r="M1646" s="180">
        <f t="shared" si="100"/>
        <v>0</v>
      </c>
      <c r="O1646" s="73">
        <v>5</v>
      </c>
      <c r="P1646" s="73">
        <v>3000000</v>
      </c>
      <c r="Q1646" s="73">
        <v>0</v>
      </c>
      <c r="R1646" s="73">
        <v>0</v>
      </c>
      <c r="S1646" s="73">
        <f t="shared" si="99"/>
        <v>5</v>
      </c>
      <c r="T1646" s="73">
        <f t="shared" si="97"/>
        <v>3000000</v>
      </c>
      <c r="U1646" s="167" t="s">
        <v>7958</v>
      </c>
      <c r="W1646" s="21"/>
      <c r="X1646" s="21"/>
      <c r="Z1646" s="21"/>
    </row>
    <row r="1647" spans="1:26" x14ac:dyDescent="0.25">
      <c r="A1647" s="175" t="s">
        <v>5189</v>
      </c>
      <c r="B1647" s="205" t="s">
        <v>9137</v>
      </c>
      <c r="C1647" s="168" t="s">
        <v>9138</v>
      </c>
      <c r="D1647" s="206">
        <v>1</v>
      </c>
      <c r="E1647" s="178">
        <v>593200</v>
      </c>
      <c r="F1647" s="216">
        <f t="shared" si="98"/>
        <v>593200</v>
      </c>
      <c r="G1647" s="224"/>
      <c r="H1647" s="218" t="s">
        <v>7462</v>
      </c>
      <c r="I1647" s="174" t="s">
        <v>7470</v>
      </c>
      <c r="J1647" s="120" t="s">
        <v>7471</v>
      </c>
      <c r="K1647" s="73">
        <v>0</v>
      </c>
      <c r="L1647" s="73">
        <v>0</v>
      </c>
      <c r="M1647" s="180">
        <f t="shared" si="100"/>
        <v>0</v>
      </c>
      <c r="O1647" s="73">
        <v>1</v>
      </c>
      <c r="P1647" s="73">
        <v>593200</v>
      </c>
      <c r="Q1647" s="73">
        <v>1</v>
      </c>
      <c r="R1647" s="73">
        <v>593200</v>
      </c>
      <c r="S1647" s="73">
        <f t="shared" si="99"/>
        <v>0</v>
      </c>
      <c r="T1647" s="73">
        <f t="shared" si="97"/>
        <v>0</v>
      </c>
      <c r="U1647" s="167" t="s">
        <v>7467</v>
      </c>
      <c r="W1647" s="21"/>
      <c r="X1647" s="21"/>
    </row>
    <row r="1648" spans="1:26" x14ac:dyDescent="0.25">
      <c r="A1648" s="175" t="s">
        <v>5189</v>
      </c>
      <c r="B1648" s="205" t="s">
        <v>9139</v>
      </c>
      <c r="C1648" s="168" t="s">
        <v>9140</v>
      </c>
      <c r="D1648" s="206">
        <v>1</v>
      </c>
      <c r="E1648" s="178">
        <v>590330</v>
      </c>
      <c r="F1648" s="216">
        <f t="shared" si="98"/>
        <v>590330</v>
      </c>
      <c r="G1648" s="224"/>
      <c r="H1648" s="218" t="s">
        <v>7462</v>
      </c>
      <c r="I1648" s="120" t="s">
        <v>7377</v>
      </c>
      <c r="J1648" s="120"/>
      <c r="K1648" s="73">
        <v>0</v>
      </c>
      <c r="L1648" s="73">
        <v>0</v>
      </c>
      <c r="M1648" s="180">
        <f t="shared" si="100"/>
        <v>0</v>
      </c>
      <c r="O1648" s="73">
        <v>1</v>
      </c>
      <c r="P1648" s="73">
        <v>590330</v>
      </c>
      <c r="Q1648" s="73">
        <v>1</v>
      </c>
      <c r="R1648" s="73">
        <v>590330</v>
      </c>
      <c r="S1648" s="73">
        <f t="shared" si="99"/>
        <v>0</v>
      </c>
      <c r="T1648" s="73">
        <f t="shared" si="97"/>
        <v>0</v>
      </c>
      <c r="U1648" s="167" t="s">
        <v>7467</v>
      </c>
      <c r="W1648" s="21"/>
      <c r="X1648" s="21"/>
    </row>
    <row r="1649" spans="1:26" x14ac:dyDescent="0.25">
      <c r="A1649" s="175" t="s">
        <v>5189</v>
      </c>
      <c r="B1649" s="205" t="s">
        <v>9141</v>
      </c>
      <c r="C1649" s="168" t="s">
        <v>9142</v>
      </c>
      <c r="D1649" s="206">
        <v>7</v>
      </c>
      <c r="E1649" s="178">
        <v>4130000</v>
      </c>
      <c r="F1649" s="216">
        <f t="shared" si="98"/>
        <v>590000</v>
      </c>
      <c r="G1649" s="224"/>
      <c r="H1649" s="218" t="s">
        <v>7462</v>
      </c>
      <c r="I1649" s="120" t="s">
        <v>7379</v>
      </c>
      <c r="J1649" s="120"/>
      <c r="K1649" s="73">
        <v>0</v>
      </c>
      <c r="L1649" s="73">
        <v>0</v>
      </c>
      <c r="M1649" s="180">
        <f t="shared" si="100"/>
        <v>0</v>
      </c>
      <c r="O1649" s="73">
        <v>7</v>
      </c>
      <c r="P1649" s="73">
        <v>4130000</v>
      </c>
      <c r="Q1649" s="73">
        <v>7</v>
      </c>
      <c r="R1649" s="73">
        <v>4130000</v>
      </c>
      <c r="S1649" s="73">
        <f t="shared" si="99"/>
        <v>0</v>
      </c>
      <c r="T1649" s="73">
        <f t="shared" si="97"/>
        <v>0</v>
      </c>
      <c r="U1649" s="167" t="s">
        <v>7467</v>
      </c>
      <c r="W1649" s="21"/>
      <c r="X1649" s="21"/>
    </row>
    <row r="1650" spans="1:26" x14ac:dyDescent="0.25">
      <c r="A1650" s="175" t="s">
        <v>5189</v>
      </c>
      <c r="B1650" s="205" t="s">
        <v>9143</v>
      </c>
      <c r="C1650" s="168" t="s">
        <v>9144</v>
      </c>
      <c r="D1650" s="206">
        <v>1</v>
      </c>
      <c r="E1650" s="178">
        <v>590000</v>
      </c>
      <c r="F1650" s="216">
        <f t="shared" si="98"/>
        <v>590000</v>
      </c>
      <c r="G1650" s="224"/>
      <c r="H1650" s="218" t="s">
        <v>7462</v>
      </c>
      <c r="I1650" s="120" t="s">
        <v>7379</v>
      </c>
      <c r="J1650" s="120"/>
      <c r="K1650" s="73">
        <v>0</v>
      </c>
      <c r="L1650" s="73">
        <v>0</v>
      </c>
      <c r="M1650" s="180">
        <f t="shared" si="100"/>
        <v>0</v>
      </c>
      <c r="O1650" s="73">
        <v>1</v>
      </c>
      <c r="P1650" s="73">
        <v>590000</v>
      </c>
      <c r="Q1650" s="73">
        <v>1</v>
      </c>
      <c r="R1650" s="73">
        <v>590000</v>
      </c>
      <c r="S1650" s="73">
        <f t="shared" si="99"/>
        <v>0</v>
      </c>
      <c r="T1650" s="73">
        <f t="shared" si="97"/>
        <v>0</v>
      </c>
      <c r="U1650" s="167" t="s">
        <v>7467</v>
      </c>
      <c r="W1650" s="21"/>
      <c r="X1650" s="21"/>
    </row>
    <row r="1651" spans="1:26" x14ac:dyDescent="0.25">
      <c r="A1651" s="175" t="s">
        <v>5189</v>
      </c>
      <c r="B1651" s="205" t="s">
        <v>3331</v>
      </c>
      <c r="C1651" s="168" t="s">
        <v>3332</v>
      </c>
      <c r="D1651" s="206">
        <v>2</v>
      </c>
      <c r="E1651" s="178">
        <v>1172000</v>
      </c>
      <c r="F1651" s="216">
        <f t="shared" si="98"/>
        <v>586000</v>
      </c>
      <c r="G1651" s="224"/>
      <c r="H1651" s="218" t="s">
        <v>7462</v>
      </c>
      <c r="I1651" s="120" t="s">
        <v>7379</v>
      </c>
      <c r="J1651" s="120"/>
      <c r="K1651" s="73">
        <v>0</v>
      </c>
      <c r="L1651" s="73">
        <v>0</v>
      </c>
      <c r="M1651" s="180">
        <f t="shared" si="100"/>
        <v>0</v>
      </c>
      <c r="O1651" s="73">
        <v>2</v>
      </c>
      <c r="P1651" s="73">
        <v>1172000</v>
      </c>
      <c r="Q1651" s="73">
        <v>0</v>
      </c>
      <c r="R1651" s="73">
        <v>0</v>
      </c>
      <c r="S1651" s="73">
        <f t="shared" si="99"/>
        <v>2</v>
      </c>
      <c r="T1651" s="73">
        <f t="shared" si="97"/>
        <v>1172000</v>
      </c>
      <c r="U1651" s="167" t="s">
        <v>7958</v>
      </c>
      <c r="W1651" s="21"/>
      <c r="X1651" s="21"/>
      <c r="Z1651" s="21"/>
    </row>
    <row r="1652" spans="1:26" x14ac:dyDescent="0.25">
      <c r="A1652" s="175" t="s">
        <v>5189</v>
      </c>
      <c r="B1652" s="205" t="s">
        <v>3251</v>
      </c>
      <c r="C1652" s="168" t="s">
        <v>3252</v>
      </c>
      <c r="D1652" s="206">
        <v>4</v>
      </c>
      <c r="E1652" s="178">
        <v>2320000</v>
      </c>
      <c r="F1652" s="216">
        <f t="shared" si="98"/>
        <v>580000</v>
      </c>
      <c r="G1652" s="224"/>
      <c r="H1652" s="218" t="s">
        <v>7462</v>
      </c>
      <c r="I1652" s="120" t="s">
        <v>7379</v>
      </c>
      <c r="J1652" s="120"/>
      <c r="K1652" s="73">
        <v>0</v>
      </c>
      <c r="L1652" s="73">
        <v>0</v>
      </c>
      <c r="M1652" s="180">
        <f t="shared" si="100"/>
        <v>0</v>
      </c>
      <c r="O1652" s="73">
        <v>4</v>
      </c>
      <c r="P1652" s="73">
        <v>2320000</v>
      </c>
      <c r="Q1652" s="73">
        <v>1</v>
      </c>
      <c r="R1652" s="73">
        <v>580000</v>
      </c>
      <c r="S1652" s="73">
        <f t="shared" si="99"/>
        <v>3</v>
      </c>
      <c r="T1652" s="73">
        <f t="shared" si="97"/>
        <v>1740000</v>
      </c>
      <c r="U1652" s="167" t="s">
        <v>7467</v>
      </c>
      <c r="W1652" s="21"/>
      <c r="X1652" s="21"/>
      <c r="Z1652" s="21"/>
    </row>
    <row r="1653" spans="1:26" x14ac:dyDescent="0.25">
      <c r="A1653" s="175" t="s">
        <v>5189</v>
      </c>
      <c r="B1653" s="205" t="s">
        <v>9145</v>
      </c>
      <c r="C1653" s="168" t="s">
        <v>9146</v>
      </c>
      <c r="D1653" s="206">
        <v>1</v>
      </c>
      <c r="E1653" s="178">
        <v>575000</v>
      </c>
      <c r="F1653" s="216">
        <f t="shared" si="98"/>
        <v>575000</v>
      </c>
      <c r="G1653" s="224"/>
      <c r="H1653" s="218" t="s">
        <v>7462</v>
      </c>
      <c r="I1653" s="120" t="s">
        <v>7379</v>
      </c>
      <c r="J1653" s="120"/>
      <c r="K1653" s="73">
        <v>0</v>
      </c>
      <c r="L1653" s="73">
        <v>0</v>
      </c>
      <c r="M1653" s="180">
        <f t="shared" si="100"/>
        <v>0</v>
      </c>
      <c r="O1653" s="73">
        <v>1</v>
      </c>
      <c r="P1653" s="73">
        <v>575000</v>
      </c>
      <c r="Q1653" s="73">
        <v>1</v>
      </c>
      <c r="R1653" s="73">
        <v>575000</v>
      </c>
      <c r="S1653" s="73">
        <f t="shared" si="99"/>
        <v>0</v>
      </c>
      <c r="T1653" s="73">
        <f t="shared" si="97"/>
        <v>0</v>
      </c>
      <c r="U1653" s="167" t="s">
        <v>7467</v>
      </c>
      <c r="W1653" s="21"/>
      <c r="X1653" s="21"/>
    </row>
    <row r="1654" spans="1:26" x14ac:dyDescent="0.25">
      <c r="A1654" s="175" t="s">
        <v>5189</v>
      </c>
      <c r="B1654" s="205" t="s">
        <v>9147</v>
      </c>
      <c r="C1654" s="168" t="s">
        <v>9148</v>
      </c>
      <c r="D1654" s="206">
        <v>5</v>
      </c>
      <c r="E1654" s="178">
        <v>2800000</v>
      </c>
      <c r="F1654" s="216">
        <f t="shared" si="98"/>
        <v>560000</v>
      </c>
      <c r="G1654" s="224"/>
      <c r="H1654" s="218" t="s">
        <v>7462</v>
      </c>
      <c r="I1654" s="120" t="s">
        <v>7379</v>
      </c>
      <c r="J1654" s="120"/>
      <c r="K1654" s="73">
        <v>0</v>
      </c>
      <c r="L1654" s="73">
        <v>0</v>
      </c>
      <c r="M1654" s="180">
        <f t="shared" si="100"/>
        <v>0</v>
      </c>
      <c r="O1654" s="73">
        <v>5</v>
      </c>
      <c r="P1654" s="73">
        <v>2800000</v>
      </c>
      <c r="Q1654" s="73">
        <v>5</v>
      </c>
      <c r="R1654" s="73">
        <v>2800000</v>
      </c>
      <c r="S1654" s="73">
        <f t="shared" si="99"/>
        <v>0</v>
      </c>
      <c r="T1654" s="73">
        <f t="shared" si="97"/>
        <v>0</v>
      </c>
      <c r="U1654" s="167" t="s">
        <v>7467</v>
      </c>
      <c r="W1654" s="21"/>
      <c r="X1654" s="21"/>
    </row>
    <row r="1655" spans="1:26" x14ac:dyDescent="0.25">
      <c r="A1655" s="175" t="s">
        <v>5189</v>
      </c>
      <c r="B1655" s="205" t="s">
        <v>9149</v>
      </c>
      <c r="C1655" s="168" t="s">
        <v>9150</v>
      </c>
      <c r="D1655" s="206">
        <v>2</v>
      </c>
      <c r="E1655" s="178">
        <v>1120000</v>
      </c>
      <c r="F1655" s="216">
        <f t="shared" si="98"/>
        <v>560000</v>
      </c>
      <c r="G1655" s="224"/>
      <c r="H1655" s="218" t="s">
        <v>7462</v>
      </c>
      <c r="I1655" s="120" t="s">
        <v>7379</v>
      </c>
      <c r="J1655" s="120"/>
      <c r="K1655" s="73">
        <v>0</v>
      </c>
      <c r="L1655" s="73">
        <v>0</v>
      </c>
      <c r="M1655" s="180">
        <f t="shared" si="100"/>
        <v>0</v>
      </c>
      <c r="O1655" s="73">
        <v>2</v>
      </c>
      <c r="P1655" s="73">
        <v>1120000</v>
      </c>
      <c r="Q1655" s="73">
        <v>2</v>
      </c>
      <c r="R1655" s="73">
        <v>1120000</v>
      </c>
      <c r="S1655" s="73">
        <f t="shared" si="99"/>
        <v>0</v>
      </c>
      <c r="T1655" s="73">
        <f t="shared" si="97"/>
        <v>0</v>
      </c>
      <c r="U1655" s="167" t="s">
        <v>7467</v>
      </c>
      <c r="W1655" s="21"/>
      <c r="X1655" s="21"/>
    </row>
    <row r="1656" spans="1:26" x14ac:dyDescent="0.25">
      <c r="A1656" s="175" t="s">
        <v>5189</v>
      </c>
      <c r="B1656" s="205" t="s">
        <v>9151</v>
      </c>
      <c r="C1656" s="168" t="s">
        <v>9152</v>
      </c>
      <c r="D1656" s="206">
        <v>7</v>
      </c>
      <c r="E1656" s="178">
        <v>3916717.5162499999</v>
      </c>
      <c r="F1656" s="216">
        <f t="shared" si="98"/>
        <v>559531.07374999998</v>
      </c>
      <c r="G1656" s="224"/>
      <c r="H1656" s="218" t="s">
        <v>7462</v>
      </c>
      <c r="I1656" s="120" t="s">
        <v>7379</v>
      </c>
      <c r="J1656" s="120"/>
      <c r="K1656" s="73">
        <v>0</v>
      </c>
      <c r="L1656" s="73">
        <v>0</v>
      </c>
      <c r="M1656" s="180">
        <f t="shared" si="100"/>
        <v>0</v>
      </c>
      <c r="O1656" s="73">
        <v>7</v>
      </c>
      <c r="P1656" s="73">
        <v>3916717.5162499999</v>
      </c>
      <c r="Q1656" s="73">
        <v>7</v>
      </c>
      <c r="R1656" s="73">
        <v>3916717.5162499999</v>
      </c>
      <c r="S1656" s="73">
        <f t="shared" si="99"/>
        <v>0</v>
      </c>
      <c r="T1656" s="73">
        <f t="shared" si="97"/>
        <v>0</v>
      </c>
      <c r="U1656" s="167" t="s">
        <v>7467</v>
      </c>
      <c r="W1656" s="21"/>
      <c r="X1656" s="21"/>
    </row>
    <row r="1657" spans="1:26" x14ac:dyDescent="0.25">
      <c r="A1657" s="175" t="s">
        <v>5189</v>
      </c>
      <c r="B1657" s="205" t="s">
        <v>9153</v>
      </c>
      <c r="C1657" s="168" t="s">
        <v>9154</v>
      </c>
      <c r="D1657" s="206">
        <v>2</v>
      </c>
      <c r="E1657" s="178">
        <v>1100000</v>
      </c>
      <c r="F1657" s="216">
        <f t="shared" si="98"/>
        <v>550000</v>
      </c>
      <c r="G1657" s="224"/>
      <c r="H1657" s="218" t="s">
        <v>7462</v>
      </c>
      <c r="I1657" s="120" t="s">
        <v>7379</v>
      </c>
      <c r="J1657" s="120"/>
      <c r="K1657" s="73">
        <v>0</v>
      </c>
      <c r="L1657" s="73">
        <v>0</v>
      </c>
      <c r="M1657" s="180">
        <f t="shared" si="100"/>
        <v>0</v>
      </c>
      <c r="O1657" s="73">
        <v>2</v>
      </c>
      <c r="P1657" s="73">
        <v>1100000</v>
      </c>
      <c r="Q1657" s="73">
        <v>2</v>
      </c>
      <c r="R1657" s="73">
        <v>1100000</v>
      </c>
      <c r="S1657" s="73">
        <f t="shared" si="99"/>
        <v>0</v>
      </c>
      <c r="T1657" s="73">
        <f t="shared" si="97"/>
        <v>0</v>
      </c>
      <c r="U1657" s="167" t="s">
        <v>7467</v>
      </c>
      <c r="W1657" s="21"/>
      <c r="X1657" s="21"/>
    </row>
    <row r="1658" spans="1:26" x14ac:dyDescent="0.25">
      <c r="A1658" s="175" t="s">
        <v>5189</v>
      </c>
      <c r="B1658" s="205" t="s">
        <v>9155</v>
      </c>
      <c r="C1658" s="168" t="s">
        <v>9156</v>
      </c>
      <c r="D1658" s="206">
        <v>2</v>
      </c>
      <c r="E1658" s="178">
        <v>1085000</v>
      </c>
      <c r="F1658" s="216">
        <f t="shared" si="98"/>
        <v>542500</v>
      </c>
      <c r="G1658" s="224"/>
      <c r="H1658" s="218" t="s">
        <v>7462</v>
      </c>
      <c r="I1658" s="120" t="s">
        <v>7379</v>
      </c>
      <c r="J1658" s="120"/>
      <c r="K1658" s="73">
        <v>0</v>
      </c>
      <c r="L1658" s="73">
        <v>0</v>
      </c>
      <c r="M1658" s="180">
        <f t="shared" si="100"/>
        <v>0</v>
      </c>
      <c r="O1658" s="73">
        <v>2</v>
      </c>
      <c r="P1658" s="73">
        <v>1085000</v>
      </c>
      <c r="Q1658" s="73">
        <v>2</v>
      </c>
      <c r="R1658" s="73">
        <v>1085000</v>
      </c>
      <c r="S1658" s="73">
        <f t="shared" si="99"/>
        <v>0</v>
      </c>
      <c r="T1658" s="73">
        <f t="shared" si="97"/>
        <v>0</v>
      </c>
      <c r="U1658" s="167" t="s">
        <v>7467</v>
      </c>
      <c r="W1658" s="21"/>
      <c r="X1658" s="21"/>
    </row>
    <row r="1659" spans="1:26" x14ac:dyDescent="0.25">
      <c r="A1659" s="175" t="s">
        <v>5189</v>
      </c>
      <c r="B1659" s="205" t="s">
        <v>9157</v>
      </c>
      <c r="C1659" s="168" t="s">
        <v>9158</v>
      </c>
      <c r="D1659" s="206">
        <v>4</v>
      </c>
      <c r="E1659" s="178">
        <v>2156000</v>
      </c>
      <c r="F1659" s="216">
        <f t="shared" si="98"/>
        <v>539000</v>
      </c>
      <c r="G1659" s="224"/>
      <c r="H1659" s="218" t="s">
        <v>7462</v>
      </c>
      <c r="I1659" s="120" t="s">
        <v>7379</v>
      </c>
      <c r="J1659" s="120"/>
      <c r="K1659" s="73">
        <v>0</v>
      </c>
      <c r="L1659" s="73">
        <v>0</v>
      </c>
      <c r="M1659" s="180">
        <f t="shared" si="100"/>
        <v>0</v>
      </c>
      <c r="O1659" s="73">
        <v>4</v>
      </c>
      <c r="P1659" s="73">
        <v>2156000</v>
      </c>
      <c r="Q1659" s="73">
        <v>4</v>
      </c>
      <c r="R1659" s="73">
        <v>2156000</v>
      </c>
      <c r="S1659" s="73">
        <f t="shared" si="99"/>
        <v>0</v>
      </c>
      <c r="T1659" s="73">
        <f t="shared" si="97"/>
        <v>0</v>
      </c>
      <c r="U1659" s="167" t="s">
        <v>7467</v>
      </c>
      <c r="W1659" s="21"/>
      <c r="X1659" s="21"/>
    </row>
    <row r="1660" spans="1:26" x14ac:dyDescent="0.25">
      <c r="A1660" s="175" t="s">
        <v>5189</v>
      </c>
      <c r="B1660" s="205" t="s">
        <v>9159</v>
      </c>
      <c r="C1660" s="168" t="s">
        <v>9160</v>
      </c>
      <c r="D1660" s="206">
        <v>2</v>
      </c>
      <c r="E1660" s="178">
        <v>1066000</v>
      </c>
      <c r="F1660" s="216">
        <f t="shared" si="98"/>
        <v>533000</v>
      </c>
      <c r="G1660" s="224"/>
      <c r="H1660" s="218" t="s">
        <v>7462</v>
      </c>
      <c r="I1660" s="120" t="s">
        <v>7379</v>
      </c>
      <c r="J1660" s="120"/>
      <c r="K1660" s="73">
        <v>0</v>
      </c>
      <c r="L1660" s="73">
        <v>0</v>
      </c>
      <c r="M1660" s="180">
        <f t="shared" si="100"/>
        <v>0</v>
      </c>
      <c r="O1660" s="73">
        <v>2</v>
      </c>
      <c r="P1660" s="73">
        <v>1066000</v>
      </c>
      <c r="Q1660" s="73">
        <v>2</v>
      </c>
      <c r="R1660" s="73">
        <v>1066000</v>
      </c>
      <c r="S1660" s="73">
        <f t="shared" si="99"/>
        <v>0</v>
      </c>
      <c r="T1660" s="73">
        <f t="shared" si="97"/>
        <v>0</v>
      </c>
      <c r="U1660" s="167" t="s">
        <v>7467</v>
      </c>
      <c r="W1660" s="21"/>
      <c r="X1660" s="21"/>
    </row>
    <row r="1661" spans="1:26" x14ac:dyDescent="0.25">
      <c r="A1661" s="175" t="s">
        <v>5189</v>
      </c>
      <c r="B1661" s="205" t="s">
        <v>9161</v>
      </c>
      <c r="C1661" s="168" t="s">
        <v>9162</v>
      </c>
      <c r="D1661" s="206">
        <v>1</v>
      </c>
      <c r="E1661" s="178">
        <v>530000</v>
      </c>
      <c r="F1661" s="216">
        <f t="shared" si="98"/>
        <v>530000</v>
      </c>
      <c r="G1661" s="224"/>
      <c r="H1661" s="218" t="s">
        <v>7462</v>
      </c>
      <c r="I1661" s="120" t="s">
        <v>7379</v>
      </c>
      <c r="J1661" s="120"/>
      <c r="K1661" s="73">
        <v>0</v>
      </c>
      <c r="L1661" s="73">
        <v>0</v>
      </c>
      <c r="M1661" s="180">
        <f t="shared" si="100"/>
        <v>0</v>
      </c>
      <c r="O1661" s="73">
        <v>1</v>
      </c>
      <c r="P1661" s="73">
        <v>530000</v>
      </c>
      <c r="Q1661" s="73">
        <v>1</v>
      </c>
      <c r="R1661" s="73">
        <v>530000</v>
      </c>
      <c r="S1661" s="73">
        <f t="shared" si="99"/>
        <v>0</v>
      </c>
      <c r="T1661" s="73">
        <f t="shared" si="97"/>
        <v>0</v>
      </c>
      <c r="U1661" s="167" t="s">
        <v>7467</v>
      </c>
      <c r="W1661" s="21"/>
      <c r="X1661" s="21"/>
    </row>
    <row r="1662" spans="1:26" x14ac:dyDescent="0.25">
      <c r="A1662" s="175" t="s">
        <v>5189</v>
      </c>
      <c r="B1662" s="205" t="s">
        <v>9163</v>
      </c>
      <c r="C1662" s="168" t="s">
        <v>9164</v>
      </c>
      <c r="D1662" s="206">
        <v>3</v>
      </c>
      <c r="E1662" s="178">
        <v>1574373</v>
      </c>
      <c r="F1662" s="216">
        <f t="shared" si="98"/>
        <v>524791</v>
      </c>
      <c r="G1662" s="224"/>
      <c r="H1662" s="218" t="s">
        <v>7462</v>
      </c>
      <c r="I1662" s="120" t="s">
        <v>7379</v>
      </c>
      <c r="J1662" s="120"/>
      <c r="K1662" s="73">
        <v>0</v>
      </c>
      <c r="L1662" s="73">
        <v>0</v>
      </c>
      <c r="M1662" s="180">
        <f t="shared" si="100"/>
        <v>0</v>
      </c>
      <c r="O1662" s="73">
        <v>3</v>
      </c>
      <c r="P1662" s="73">
        <v>1574373</v>
      </c>
      <c r="Q1662" s="73">
        <v>3</v>
      </c>
      <c r="R1662" s="73">
        <v>1574373</v>
      </c>
      <c r="S1662" s="73">
        <f t="shared" si="99"/>
        <v>0</v>
      </c>
      <c r="T1662" s="73">
        <f t="shared" si="97"/>
        <v>0</v>
      </c>
      <c r="U1662" s="167" t="s">
        <v>7467</v>
      </c>
      <c r="W1662" s="21"/>
      <c r="X1662" s="21"/>
    </row>
    <row r="1663" spans="1:26" x14ac:dyDescent="0.25">
      <c r="A1663" s="175" t="s">
        <v>5189</v>
      </c>
      <c r="B1663" s="205" t="s">
        <v>9165</v>
      </c>
      <c r="C1663" s="168" t="s">
        <v>9166</v>
      </c>
      <c r="D1663" s="206">
        <v>2</v>
      </c>
      <c r="E1663" s="178">
        <v>1046600</v>
      </c>
      <c r="F1663" s="216">
        <f t="shared" si="98"/>
        <v>523300</v>
      </c>
      <c r="G1663" s="224"/>
      <c r="H1663" s="218" t="s">
        <v>7462</v>
      </c>
      <c r="I1663" s="120" t="s">
        <v>7379</v>
      </c>
      <c r="J1663" s="120"/>
      <c r="K1663" s="73">
        <v>0</v>
      </c>
      <c r="L1663" s="73">
        <v>0</v>
      </c>
      <c r="M1663" s="180">
        <f t="shared" si="100"/>
        <v>0</v>
      </c>
      <c r="O1663" s="73">
        <v>2</v>
      </c>
      <c r="P1663" s="73">
        <v>1046600</v>
      </c>
      <c r="Q1663" s="73">
        <v>2</v>
      </c>
      <c r="R1663" s="73">
        <v>1046600</v>
      </c>
      <c r="S1663" s="73">
        <f t="shared" si="99"/>
        <v>0</v>
      </c>
      <c r="T1663" s="73">
        <f t="shared" si="97"/>
        <v>0</v>
      </c>
      <c r="U1663" s="167" t="s">
        <v>7467</v>
      </c>
      <c r="W1663" s="21"/>
      <c r="X1663" s="21"/>
    </row>
    <row r="1664" spans="1:26" x14ac:dyDescent="0.25">
      <c r="A1664" s="175" t="s">
        <v>5189</v>
      </c>
      <c r="B1664" s="205" t="s">
        <v>3275</v>
      </c>
      <c r="C1664" s="168" t="s">
        <v>3276</v>
      </c>
      <c r="D1664" s="206">
        <v>7</v>
      </c>
      <c r="E1664" s="178">
        <v>3637999.999998</v>
      </c>
      <c r="F1664" s="216">
        <f t="shared" si="98"/>
        <v>519714.285714</v>
      </c>
      <c r="G1664" s="224"/>
      <c r="H1664" s="218" t="s">
        <v>7462</v>
      </c>
      <c r="I1664" s="120" t="s">
        <v>7379</v>
      </c>
      <c r="J1664" s="120"/>
      <c r="K1664" s="73">
        <v>0</v>
      </c>
      <c r="L1664" s="73">
        <v>0</v>
      </c>
      <c r="M1664" s="180">
        <f t="shared" si="100"/>
        <v>0</v>
      </c>
      <c r="O1664" s="73">
        <v>7</v>
      </c>
      <c r="P1664" s="73">
        <v>3637999.999998</v>
      </c>
      <c r="Q1664" s="73">
        <v>0</v>
      </c>
      <c r="R1664" s="73">
        <v>0</v>
      </c>
      <c r="S1664" s="73">
        <f t="shared" si="99"/>
        <v>7</v>
      </c>
      <c r="T1664" s="73">
        <f t="shared" si="97"/>
        <v>3637999.999998</v>
      </c>
      <c r="U1664" s="167" t="s">
        <v>7958</v>
      </c>
      <c r="W1664" s="21"/>
      <c r="X1664" s="21"/>
      <c r="Z1664" s="21"/>
    </row>
    <row r="1665" spans="1:26" x14ac:dyDescent="0.25">
      <c r="A1665" s="175" t="s">
        <v>5189</v>
      </c>
      <c r="B1665" s="205" t="s">
        <v>3255</v>
      </c>
      <c r="C1665" s="168" t="s">
        <v>3256</v>
      </c>
      <c r="D1665" s="206">
        <v>4</v>
      </c>
      <c r="E1665" s="178">
        <v>2070000</v>
      </c>
      <c r="F1665" s="216">
        <f t="shared" si="98"/>
        <v>517500</v>
      </c>
      <c r="G1665" s="224"/>
      <c r="H1665" s="218" t="s">
        <v>7462</v>
      </c>
      <c r="I1665" s="120" t="s">
        <v>7379</v>
      </c>
      <c r="J1665" s="120"/>
      <c r="K1665" s="73">
        <v>0</v>
      </c>
      <c r="L1665" s="73">
        <v>0</v>
      </c>
      <c r="M1665" s="180">
        <f t="shared" si="100"/>
        <v>0</v>
      </c>
      <c r="O1665" s="73">
        <v>4</v>
      </c>
      <c r="P1665" s="73">
        <v>2070000</v>
      </c>
      <c r="Q1665" s="73">
        <v>4</v>
      </c>
      <c r="R1665" s="73">
        <v>2070000</v>
      </c>
      <c r="S1665" s="73">
        <f t="shared" si="99"/>
        <v>0</v>
      </c>
      <c r="T1665" s="73">
        <f t="shared" si="97"/>
        <v>0</v>
      </c>
      <c r="U1665" s="167" t="s">
        <v>7467</v>
      </c>
      <c r="W1665" s="21"/>
      <c r="X1665" s="21"/>
      <c r="Z1665" s="21"/>
    </row>
    <row r="1666" spans="1:26" x14ac:dyDescent="0.25">
      <c r="A1666" s="175" t="s">
        <v>5189</v>
      </c>
      <c r="B1666" s="205" t="s">
        <v>9167</v>
      </c>
      <c r="C1666" s="168" t="s">
        <v>9168</v>
      </c>
      <c r="D1666" s="206">
        <v>24</v>
      </c>
      <c r="E1666" s="178">
        <v>12240000</v>
      </c>
      <c r="F1666" s="216">
        <f t="shared" si="98"/>
        <v>510000</v>
      </c>
      <c r="G1666" s="224"/>
      <c r="H1666" s="218" t="s">
        <v>7462</v>
      </c>
      <c r="I1666" s="120" t="s">
        <v>7379</v>
      </c>
      <c r="J1666" s="120"/>
      <c r="K1666" s="73">
        <v>0</v>
      </c>
      <c r="L1666" s="73">
        <v>0</v>
      </c>
      <c r="M1666" s="180">
        <f t="shared" si="100"/>
        <v>0</v>
      </c>
      <c r="O1666" s="73">
        <v>24</v>
      </c>
      <c r="P1666" s="73">
        <v>12240000</v>
      </c>
      <c r="Q1666" s="73">
        <v>24</v>
      </c>
      <c r="R1666" s="73">
        <v>12240000</v>
      </c>
      <c r="S1666" s="73">
        <f t="shared" si="99"/>
        <v>0</v>
      </c>
      <c r="T1666" s="73">
        <f t="shared" si="97"/>
        <v>0</v>
      </c>
      <c r="U1666" s="167" t="s">
        <v>7467</v>
      </c>
      <c r="W1666" s="21"/>
      <c r="X1666" s="21"/>
    </row>
    <row r="1667" spans="1:26" x14ac:dyDescent="0.25">
      <c r="A1667" s="175" t="s">
        <v>5189</v>
      </c>
      <c r="B1667" s="205" t="s">
        <v>9169</v>
      </c>
      <c r="C1667" s="168" t="s">
        <v>9170</v>
      </c>
      <c r="D1667" s="206">
        <v>12</v>
      </c>
      <c r="E1667" s="178">
        <v>6120000</v>
      </c>
      <c r="F1667" s="216">
        <f t="shared" si="98"/>
        <v>510000</v>
      </c>
      <c r="G1667" s="224"/>
      <c r="H1667" s="218" t="s">
        <v>7462</v>
      </c>
      <c r="I1667" s="120" t="s">
        <v>7379</v>
      </c>
      <c r="J1667" s="120"/>
      <c r="K1667" s="73">
        <v>0</v>
      </c>
      <c r="L1667" s="73">
        <v>0</v>
      </c>
      <c r="M1667" s="180">
        <f t="shared" si="100"/>
        <v>0</v>
      </c>
      <c r="O1667" s="73">
        <v>12</v>
      </c>
      <c r="P1667" s="73">
        <v>6120000</v>
      </c>
      <c r="Q1667" s="73">
        <v>12</v>
      </c>
      <c r="R1667" s="73">
        <v>6120000</v>
      </c>
      <c r="S1667" s="73">
        <f t="shared" si="99"/>
        <v>0</v>
      </c>
      <c r="T1667" s="73">
        <f t="shared" si="99"/>
        <v>0</v>
      </c>
      <c r="U1667" s="167" t="s">
        <v>7467</v>
      </c>
      <c r="W1667" s="21"/>
      <c r="X1667" s="21"/>
    </row>
    <row r="1668" spans="1:26" x14ac:dyDescent="0.25">
      <c r="A1668" s="175" t="s">
        <v>5189</v>
      </c>
      <c r="B1668" s="205" t="s">
        <v>9171</v>
      </c>
      <c r="C1668" s="168" t="s">
        <v>9172</v>
      </c>
      <c r="D1668" s="206">
        <v>20</v>
      </c>
      <c r="E1668" s="178">
        <v>10186000</v>
      </c>
      <c r="F1668" s="216">
        <f t="shared" ref="F1668:F1731" si="101">+E1668/D1668</f>
        <v>509300</v>
      </c>
      <c r="G1668" s="224"/>
      <c r="H1668" s="218" t="s">
        <v>7462</v>
      </c>
      <c r="I1668" s="120" t="s">
        <v>7379</v>
      </c>
      <c r="J1668" s="120"/>
      <c r="K1668" s="73">
        <v>0</v>
      </c>
      <c r="L1668" s="73">
        <v>0</v>
      </c>
      <c r="M1668" s="180">
        <f t="shared" si="100"/>
        <v>0</v>
      </c>
      <c r="O1668" s="73">
        <v>20</v>
      </c>
      <c r="P1668" s="73">
        <v>10186000</v>
      </c>
      <c r="Q1668" s="73">
        <v>20</v>
      </c>
      <c r="R1668" s="73">
        <v>10186000</v>
      </c>
      <c r="S1668" s="73">
        <f t="shared" ref="S1668:T1731" si="102">O1668-K1668-Q1668</f>
        <v>0</v>
      </c>
      <c r="T1668" s="73">
        <f t="shared" si="102"/>
        <v>0</v>
      </c>
      <c r="U1668" s="167" t="s">
        <v>7467</v>
      </c>
      <c r="W1668" s="21"/>
      <c r="X1668" s="21"/>
    </row>
    <row r="1669" spans="1:26" x14ac:dyDescent="0.25">
      <c r="A1669" s="175" t="s">
        <v>5189</v>
      </c>
      <c r="B1669" s="205" t="s">
        <v>9173</v>
      </c>
      <c r="C1669" s="168" t="s">
        <v>9174</v>
      </c>
      <c r="D1669" s="206">
        <v>3</v>
      </c>
      <c r="E1669" s="178">
        <v>1524818.0014290002</v>
      </c>
      <c r="F1669" s="216">
        <f t="shared" si="101"/>
        <v>508272.66714300006</v>
      </c>
      <c r="G1669" s="224"/>
      <c r="H1669" s="218" t="s">
        <v>7462</v>
      </c>
      <c r="I1669" s="120" t="s">
        <v>7379</v>
      </c>
      <c r="J1669" s="120"/>
      <c r="K1669" s="73">
        <v>0</v>
      </c>
      <c r="L1669" s="73">
        <v>0</v>
      </c>
      <c r="M1669" s="180">
        <f t="shared" si="100"/>
        <v>0</v>
      </c>
      <c r="O1669" s="73">
        <v>3</v>
      </c>
      <c r="P1669" s="73">
        <v>1524818.0014290002</v>
      </c>
      <c r="Q1669" s="73">
        <v>3</v>
      </c>
      <c r="R1669" s="73">
        <v>1524818.0014290002</v>
      </c>
      <c r="S1669" s="73">
        <f t="shared" si="102"/>
        <v>0</v>
      </c>
      <c r="T1669" s="73">
        <f t="shared" si="102"/>
        <v>0</v>
      </c>
      <c r="U1669" s="167" t="s">
        <v>7467</v>
      </c>
      <c r="W1669" s="21"/>
      <c r="X1669" s="21"/>
    </row>
    <row r="1670" spans="1:26" x14ac:dyDescent="0.25">
      <c r="A1670" s="175" t="s">
        <v>5189</v>
      </c>
      <c r="B1670" s="205" t="s">
        <v>9175</v>
      </c>
      <c r="C1670" s="168" t="s">
        <v>9176</v>
      </c>
      <c r="D1670" s="206">
        <v>5</v>
      </c>
      <c r="E1670" s="178">
        <v>2532860</v>
      </c>
      <c r="F1670" s="216">
        <f t="shared" si="101"/>
        <v>506572</v>
      </c>
      <c r="G1670" s="224"/>
      <c r="H1670" s="218" t="s">
        <v>7462</v>
      </c>
      <c r="I1670" s="120" t="s">
        <v>7379</v>
      </c>
      <c r="J1670" s="120"/>
      <c r="K1670" s="73">
        <v>0</v>
      </c>
      <c r="L1670" s="73">
        <v>0</v>
      </c>
      <c r="M1670" s="180">
        <f t="shared" si="100"/>
        <v>0</v>
      </c>
      <c r="O1670" s="73">
        <v>5</v>
      </c>
      <c r="P1670" s="73">
        <v>2532860</v>
      </c>
      <c r="Q1670" s="73">
        <v>5</v>
      </c>
      <c r="R1670" s="73">
        <v>2532860</v>
      </c>
      <c r="S1670" s="73">
        <f t="shared" si="102"/>
        <v>0</v>
      </c>
      <c r="T1670" s="73">
        <f t="shared" si="102"/>
        <v>0</v>
      </c>
      <c r="U1670" s="167" t="s">
        <v>7467</v>
      </c>
      <c r="W1670" s="21"/>
      <c r="X1670" s="21"/>
    </row>
    <row r="1671" spans="1:26" x14ac:dyDescent="0.25">
      <c r="A1671" s="175" t="s">
        <v>5189</v>
      </c>
      <c r="B1671" s="205" t="s">
        <v>9177</v>
      </c>
      <c r="C1671" s="168" t="s">
        <v>9178</v>
      </c>
      <c r="D1671" s="206">
        <v>5</v>
      </c>
      <c r="E1671" s="178">
        <v>2520000</v>
      </c>
      <c r="F1671" s="216">
        <f t="shared" si="101"/>
        <v>504000</v>
      </c>
      <c r="G1671" s="224"/>
      <c r="H1671" s="218" t="s">
        <v>7462</v>
      </c>
      <c r="I1671" s="120" t="s">
        <v>7379</v>
      </c>
      <c r="J1671" s="120"/>
      <c r="K1671" s="73">
        <v>0</v>
      </c>
      <c r="L1671" s="73">
        <v>0</v>
      </c>
      <c r="M1671" s="180">
        <f t="shared" si="100"/>
        <v>0</v>
      </c>
      <c r="O1671" s="73">
        <v>5</v>
      </c>
      <c r="P1671" s="73">
        <v>2520000</v>
      </c>
      <c r="Q1671" s="73">
        <v>5</v>
      </c>
      <c r="R1671" s="73">
        <v>2520000</v>
      </c>
      <c r="S1671" s="73">
        <f t="shared" si="102"/>
        <v>0</v>
      </c>
      <c r="T1671" s="73">
        <f t="shared" si="102"/>
        <v>0</v>
      </c>
      <c r="U1671" s="167" t="s">
        <v>7467</v>
      </c>
      <c r="W1671" s="21"/>
      <c r="X1671" s="21"/>
    </row>
    <row r="1672" spans="1:26" x14ac:dyDescent="0.25">
      <c r="A1672" s="175" t="s">
        <v>5189</v>
      </c>
      <c r="B1672" s="205" t="s">
        <v>9179</v>
      </c>
      <c r="C1672" s="168" t="s">
        <v>9180</v>
      </c>
      <c r="D1672" s="206">
        <v>2</v>
      </c>
      <c r="E1672" s="178">
        <v>1000000</v>
      </c>
      <c r="F1672" s="216">
        <f t="shared" si="101"/>
        <v>500000</v>
      </c>
      <c r="G1672" s="224"/>
      <c r="H1672" s="218" t="s">
        <v>7462</v>
      </c>
      <c r="I1672" s="120" t="s">
        <v>7379</v>
      </c>
      <c r="J1672" s="120"/>
      <c r="K1672" s="73">
        <v>0</v>
      </c>
      <c r="L1672" s="73">
        <v>0</v>
      </c>
      <c r="M1672" s="180">
        <f t="shared" ref="M1672:M1735" si="103">+L1672/E1672</f>
        <v>0</v>
      </c>
      <c r="O1672" s="73">
        <v>2</v>
      </c>
      <c r="P1672" s="73">
        <v>1000000</v>
      </c>
      <c r="Q1672" s="73">
        <v>2</v>
      </c>
      <c r="R1672" s="73">
        <v>1000000</v>
      </c>
      <c r="S1672" s="73">
        <f t="shared" si="102"/>
        <v>0</v>
      </c>
      <c r="T1672" s="73">
        <f t="shared" si="102"/>
        <v>0</v>
      </c>
      <c r="U1672" s="167" t="s">
        <v>7467</v>
      </c>
      <c r="W1672" s="21"/>
      <c r="X1672" s="21"/>
    </row>
    <row r="1673" spans="1:26" x14ac:dyDescent="0.25">
      <c r="A1673" s="175" t="s">
        <v>5189</v>
      </c>
      <c r="B1673" s="205" t="s">
        <v>9181</v>
      </c>
      <c r="C1673" s="168" t="s">
        <v>9182</v>
      </c>
      <c r="D1673" s="206">
        <v>4</v>
      </c>
      <c r="E1673" s="178">
        <v>2000000</v>
      </c>
      <c r="F1673" s="216">
        <f t="shared" si="101"/>
        <v>500000</v>
      </c>
      <c r="G1673" s="224"/>
      <c r="H1673" s="218" t="s">
        <v>7462</v>
      </c>
      <c r="I1673" s="120" t="s">
        <v>7379</v>
      </c>
      <c r="J1673" s="120"/>
      <c r="K1673" s="73">
        <v>0</v>
      </c>
      <c r="L1673" s="73">
        <v>0</v>
      </c>
      <c r="M1673" s="180">
        <f t="shared" si="103"/>
        <v>0</v>
      </c>
      <c r="O1673" s="73">
        <v>4</v>
      </c>
      <c r="P1673" s="73">
        <v>2000000</v>
      </c>
      <c r="Q1673" s="73">
        <v>4</v>
      </c>
      <c r="R1673" s="73">
        <v>2000000</v>
      </c>
      <c r="S1673" s="73">
        <f t="shared" si="102"/>
        <v>0</v>
      </c>
      <c r="T1673" s="73">
        <f t="shared" si="102"/>
        <v>0</v>
      </c>
      <c r="U1673" s="167" t="s">
        <v>7467</v>
      </c>
      <c r="W1673" s="21"/>
      <c r="X1673" s="21"/>
    </row>
    <row r="1674" spans="1:26" x14ac:dyDescent="0.25">
      <c r="A1674" s="175" t="s">
        <v>5189</v>
      </c>
      <c r="B1674" s="205" t="s">
        <v>9183</v>
      </c>
      <c r="C1674" s="168" t="s">
        <v>9184</v>
      </c>
      <c r="D1674" s="206">
        <v>163</v>
      </c>
      <c r="E1674" s="178">
        <v>81200472.494563207</v>
      </c>
      <c r="F1674" s="216">
        <f t="shared" si="101"/>
        <v>498162.40794210555</v>
      </c>
      <c r="G1674" s="224"/>
      <c r="H1674" s="218" t="s">
        <v>7462</v>
      </c>
      <c r="I1674" s="120" t="s">
        <v>7379</v>
      </c>
      <c r="J1674" s="120"/>
      <c r="K1674" s="73">
        <v>0</v>
      </c>
      <c r="L1674" s="73">
        <v>0</v>
      </c>
      <c r="M1674" s="180">
        <f t="shared" si="103"/>
        <v>0</v>
      </c>
      <c r="O1674" s="73">
        <v>363</v>
      </c>
      <c r="P1674" s="73">
        <v>180832954.08298433</v>
      </c>
      <c r="Q1674" s="73">
        <v>363</v>
      </c>
      <c r="R1674" s="73">
        <v>180832954.08298433</v>
      </c>
      <c r="S1674" s="73">
        <f t="shared" si="102"/>
        <v>0</v>
      </c>
      <c r="T1674" s="73">
        <f t="shared" si="102"/>
        <v>0</v>
      </c>
      <c r="U1674" s="167" t="s">
        <v>7467</v>
      </c>
      <c r="W1674" s="21"/>
      <c r="X1674" s="21"/>
    </row>
    <row r="1675" spans="1:26" x14ac:dyDescent="0.25">
      <c r="A1675" s="175" t="s">
        <v>5189</v>
      </c>
      <c r="B1675" s="205" t="s">
        <v>9185</v>
      </c>
      <c r="C1675" s="168" t="s">
        <v>9186</v>
      </c>
      <c r="D1675" s="206">
        <v>10</v>
      </c>
      <c r="E1675" s="178">
        <v>4900000</v>
      </c>
      <c r="F1675" s="216">
        <f t="shared" si="101"/>
        <v>490000</v>
      </c>
      <c r="G1675" s="224"/>
      <c r="H1675" s="218" t="s">
        <v>7462</v>
      </c>
      <c r="I1675" s="120" t="s">
        <v>7379</v>
      </c>
      <c r="J1675" s="120"/>
      <c r="K1675" s="73">
        <v>0</v>
      </c>
      <c r="L1675" s="73">
        <v>0</v>
      </c>
      <c r="M1675" s="180">
        <f t="shared" si="103"/>
        <v>0</v>
      </c>
      <c r="O1675" s="73">
        <v>10</v>
      </c>
      <c r="P1675" s="73">
        <v>4900000</v>
      </c>
      <c r="Q1675" s="73">
        <v>10</v>
      </c>
      <c r="R1675" s="73">
        <v>4900000</v>
      </c>
      <c r="S1675" s="73">
        <f t="shared" si="102"/>
        <v>0</v>
      </c>
      <c r="T1675" s="73">
        <f t="shared" si="102"/>
        <v>0</v>
      </c>
      <c r="U1675" s="167" t="s">
        <v>7467</v>
      </c>
      <c r="W1675" s="21"/>
      <c r="X1675" s="21"/>
    </row>
    <row r="1676" spans="1:26" x14ac:dyDescent="0.25">
      <c r="A1676" s="175" t="s">
        <v>5189</v>
      </c>
      <c r="B1676" s="205" t="s">
        <v>9187</v>
      </c>
      <c r="C1676" s="168" t="s">
        <v>9188</v>
      </c>
      <c r="D1676" s="206">
        <v>1</v>
      </c>
      <c r="E1676" s="178">
        <v>487000</v>
      </c>
      <c r="F1676" s="216">
        <f t="shared" si="101"/>
        <v>487000</v>
      </c>
      <c r="G1676" s="224"/>
      <c r="H1676" s="218" t="s">
        <v>7462</v>
      </c>
      <c r="I1676" s="120" t="s">
        <v>7377</v>
      </c>
      <c r="J1676" s="120"/>
      <c r="K1676" s="73">
        <v>0</v>
      </c>
      <c r="L1676" s="73">
        <v>0</v>
      </c>
      <c r="M1676" s="180">
        <f t="shared" si="103"/>
        <v>0</v>
      </c>
      <c r="O1676" s="73">
        <v>1</v>
      </c>
      <c r="P1676" s="73">
        <v>487000</v>
      </c>
      <c r="Q1676" s="73">
        <v>1</v>
      </c>
      <c r="R1676" s="73">
        <v>487000</v>
      </c>
      <c r="S1676" s="73">
        <f t="shared" si="102"/>
        <v>0</v>
      </c>
      <c r="T1676" s="73">
        <f t="shared" si="102"/>
        <v>0</v>
      </c>
      <c r="U1676" s="167" t="s">
        <v>7467</v>
      </c>
      <c r="W1676" s="21"/>
      <c r="X1676" s="21"/>
    </row>
    <row r="1677" spans="1:26" x14ac:dyDescent="0.25">
      <c r="A1677" s="175" t="s">
        <v>5189</v>
      </c>
      <c r="B1677" s="205" t="s">
        <v>9189</v>
      </c>
      <c r="C1677" s="168" t="s">
        <v>9190</v>
      </c>
      <c r="D1677" s="206">
        <v>4</v>
      </c>
      <c r="E1677" s="178">
        <v>1937000</v>
      </c>
      <c r="F1677" s="216">
        <f t="shared" si="101"/>
        <v>484250</v>
      </c>
      <c r="G1677" s="224"/>
      <c r="H1677" s="218" t="s">
        <v>7462</v>
      </c>
      <c r="I1677" s="120" t="s">
        <v>7379</v>
      </c>
      <c r="J1677" s="120"/>
      <c r="K1677" s="73">
        <v>0</v>
      </c>
      <c r="L1677" s="73">
        <v>0</v>
      </c>
      <c r="M1677" s="180">
        <f t="shared" si="103"/>
        <v>0</v>
      </c>
      <c r="O1677" s="73">
        <v>4</v>
      </c>
      <c r="P1677" s="73">
        <v>1937000</v>
      </c>
      <c r="Q1677" s="73">
        <v>4</v>
      </c>
      <c r="R1677" s="73">
        <v>1937000</v>
      </c>
      <c r="S1677" s="73">
        <f t="shared" si="102"/>
        <v>0</v>
      </c>
      <c r="T1677" s="73">
        <f t="shared" si="102"/>
        <v>0</v>
      </c>
      <c r="U1677" s="167" t="s">
        <v>7467</v>
      </c>
      <c r="W1677" s="21"/>
      <c r="X1677" s="21"/>
    </row>
    <row r="1678" spans="1:26" x14ac:dyDescent="0.25">
      <c r="A1678" s="175" t="s">
        <v>5189</v>
      </c>
      <c r="B1678" s="205" t="s">
        <v>4417</v>
      </c>
      <c r="C1678" s="168" t="s">
        <v>4418</v>
      </c>
      <c r="D1678" s="206">
        <v>5</v>
      </c>
      <c r="E1678" s="178">
        <v>2409580.42</v>
      </c>
      <c r="F1678" s="216">
        <f t="shared" si="101"/>
        <v>481916.08399999997</v>
      </c>
      <c r="G1678" s="224"/>
      <c r="H1678" s="218" t="s">
        <v>7462</v>
      </c>
      <c r="I1678" s="120" t="s">
        <v>7379</v>
      </c>
      <c r="J1678" s="120"/>
      <c r="K1678" s="73">
        <v>0</v>
      </c>
      <c r="L1678" s="73">
        <v>0</v>
      </c>
      <c r="M1678" s="180">
        <f t="shared" si="103"/>
        <v>0</v>
      </c>
      <c r="O1678" s="73">
        <v>5</v>
      </c>
      <c r="P1678" s="73">
        <v>2409580.42</v>
      </c>
      <c r="Q1678" s="73">
        <v>5</v>
      </c>
      <c r="R1678" s="73">
        <v>2409580.42</v>
      </c>
      <c r="S1678" s="73">
        <f t="shared" si="102"/>
        <v>0</v>
      </c>
      <c r="T1678" s="73">
        <f t="shared" si="102"/>
        <v>0</v>
      </c>
      <c r="U1678" s="167" t="s">
        <v>7467</v>
      </c>
      <c r="W1678" s="21"/>
      <c r="X1678" s="21"/>
    </row>
    <row r="1679" spans="1:26" x14ac:dyDescent="0.25">
      <c r="A1679" s="175" t="s">
        <v>5189</v>
      </c>
      <c r="B1679" s="205" t="s">
        <v>3385</v>
      </c>
      <c r="C1679" s="168" t="s">
        <v>3386</v>
      </c>
      <c r="D1679" s="206">
        <v>2</v>
      </c>
      <c r="E1679" s="178">
        <v>958890.00027774996</v>
      </c>
      <c r="F1679" s="216">
        <f t="shared" si="101"/>
        <v>479445.00013887498</v>
      </c>
      <c r="G1679" s="224"/>
      <c r="H1679" s="218" t="s">
        <v>7462</v>
      </c>
      <c r="I1679" s="120" t="s">
        <v>7379</v>
      </c>
      <c r="J1679" s="120"/>
      <c r="K1679" s="73">
        <v>0</v>
      </c>
      <c r="L1679" s="73">
        <v>0</v>
      </c>
      <c r="M1679" s="180">
        <f t="shared" si="103"/>
        <v>0</v>
      </c>
      <c r="O1679" s="73">
        <v>32</v>
      </c>
      <c r="P1679" s="73">
        <v>15342240.004443999</v>
      </c>
      <c r="Q1679" s="73">
        <v>22</v>
      </c>
      <c r="R1679" s="73">
        <v>10547790.003055226</v>
      </c>
      <c r="S1679" s="73">
        <f t="shared" si="102"/>
        <v>10</v>
      </c>
      <c r="T1679" s="73">
        <f t="shared" si="102"/>
        <v>4794450.0013887733</v>
      </c>
      <c r="U1679" s="167" t="s">
        <v>7467</v>
      </c>
      <c r="W1679" s="21"/>
      <c r="X1679" s="21"/>
      <c r="Z1679" s="21"/>
    </row>
    <row r="1680" spans="1:26" x14ac:dyDescent="0.25">
      <c r="A1680" s="175" t="s">
        <v>5189</v>
      </c>
      <c r="B1680" s="205" t="s">
        <v>5105</v>
      </c>
      <c r="C1680" s="168" t="s">
        <v>5106</v>
      </c>
      <c r="D1680" s="206">
        <v>3</v>
      </c>
      <c r="E1680" s="178">
        <v>1395000</v>
      </c>
      <c r="F1680" s="216">
        <f t="shared" si="101"/>
        <v>465000</v>
      </c>
      <c r="G1680" s="224"/>
      <c r="H1680" s="218" t="s">
        <v>7462</v>
      </c>
      <c r="I1680" s="120" t="s">
        <v>7379</v>
      </c>
      <c r="J1680" s="120"/>
      <c r="K1680" s="73">
        <v>0</v>
      </c>
      <c r="L1680" s="73">
        <v>0</v>
      </c>
      <c r="M1680" s="180">
        <f t="shared" si="103"/>
        <v>0</v>
      </c>
      <c r="O1680" s="73">
        <v>3</v>
      </c>
      <c r="P1680" s="73">
        <v>1395000</v>
      </c>
      <c r="Q1680" s="73">
        <v>3</v>
      </c>
      <c r="R1680" s="73">
        <v>1395000</v>
      </c>
      <c r="S1680" s="73">
        <f t="shared" si="102"/>
        <v>0</v>
      </c>
      <c r="T1680" s="73">
        <f t="shared" si="102"/>
        <v>0</v>
      </c>
      <c r="U1680" s="167" t="s">
        <v>7467</v>
      </c>
      <c r="W1680" s="21"/>
      <c r="X1680" s="21"/>
    </row>
    <row r="1681" spans="1:26" x14ac:dyDescent="0.25">
      <c r="A1681" s="175" t="s">
        <v>5189</v>
      </c>
      <c r="B1681" s="205" t="s">
        <v>2313</v>
      </c>
      <c r="C1681" s="168" t="s">
        <v>2314</v>
      </c>
      <c r="D1681" s="206">
        <v>1</v>
      </c>
      <c r="E1681" s="178">
        <v>462647.058571</v>
      </c>
      <c r="F1681" s="216">
        <f t="shared" si="101"/>
        <v>462647.058571</v>
      </c>
      <c r="G1681" s="224"/>
      <c r="H1681" s="218" t="s">
        <v>7462</v>
      </c>
      <c r="I1681" s="120" t="s">
        <v>7379</v>
      </c>
      <c r="J1681" s="120"/>
      <c r="K1681" s="73">
        <v>0</v>
      </c>
      <c r="L1681" s="73">
        <v>0</v>
      </c>
      <c r="M1681" s="180">
        <f t="shared" si="103"/>
        <v>0</v>
      </c>
      <c r="O1681" s="73">
        <v>21</v>
      </c>
      <c r="P1681" s="73">
        <v>9715588.2299910001</v>
      </c>
      <c r="Q1681" s="73">
        <v>4</v>
      </c>
      <c r="R1681" s="73">
        <v>1850588.234284</v>
      </c>
      <c r="S1681" s="73">
        <f t="shared" si="102"/>
        <v>17</v>
      </c>
      <c r="T1681" s="73">
        <f t="shared" si="102"/>
        <v>7864999.9957069997</v>
      </c>
      <c r="U1681" s="167" t="s">
        <v>7467</v>
      </c>
      <c r="W1681" s="21"/>
      <c r="X1681" s="21"/>
      <c r="Z1681" s="21"/>
    </row>
    <row r="1682" spans="1:26" x14ac:dyDescent="0.25">
      <c r="A1682" s="175" t="s">
        <v>5189</v>
      </c>
      <c r="B1682" s="205" t="s">
        <v>9191</v>
      </c>
      <c r="C1682" s="168" t="s">
        <v>9192</v>
      </c>
      <c r="D1682" s="206">
        <v>4</v>
      </c>
      <c r="E1682" s="178">
        <v>1840000</v>
      </c>
      <c r="F1682" s="216">
        <f t="shared" si="101"/>
        <v>460000</v>
      </c>
      <c r="G1682" s="224"/>
      <c r="H1682" s="218" t="s">
        <v>7462</v>
      </c>
      <c r="I1682" s="120" t="s">
        <v>7379</v>
      </c>
      <c r="J1682" s="120"/>
      <c r="K1682" s="73">
        <v>0</v>
      </c>
      <c r="L1682" s="73">
        <v>0</v>
      </c>
      <c r="M1682" s="180">
        <f t="shared" si="103"/>
        <v>0</v>
      </c>
      <c r="O1682" s="73">
        <v>4</v>
      </c>
      <c r="P1682" s="73">
        <v>1840000</v>
      </c>
      <c r="Q1682" s="73">
        <v>4</v>
      </c>
      <c r="R1682" s="73">
        <v>1840000</v>
      </c>
      <c r="S1682" s="73">
        <f t="shared" si="102"/>
        <v>0</v>
      </c>
      <c r="T1682" s="73">
        <f t="shared" si="102"/>
        <v>0</v>
      </c>
      <c r="U1682" s="167" t="s">
        <v>7467</v>
      </c>
      <c r="W1682" s="21"/>
      <c r="X1682" s="21"/>
    </row>
    <row r="1683" spans="1:26" x14ac:dyDescent="0.25">
      <c r="A1683" s="175" t="s">
        <v>5189</v>
      </c>
      <c r="B1683" s="205" t="s">
        <v>9193</v>
      </c>
      <c r="C1683" s="168" t="s">
        <v>9194</v>
      </c>
      <c r="D1683" s="206">
        <v>3</v>
      </c>
      <c r="E1683" s="178">
        <v>1380000</v>
      </c>
      <c r="F1683" s="216">
        <f t="shared" si="101"/>
        <v>460000</v>
      </c>
      <c r="G1683" s="224"/>
      <c r="H1683" s="218" t="s">
        <v>7462</v>
      </c>
      <c r="I1683" s="120" t="s">
        <v>7379</v>
      </c>
      <c r="J1683" s="120"/>
      <c r="K1683" s="73">
        <v>0</v>
      </c>
      <c r="L1683" s="73">
        <v>0</v>
      </c>
      <c r="M1683" s="180">
        <f t="shared" si="103"/>
        <v>0</v>
      </c>
      <c r="O1683" s="73">
        <v>3</v>
      </c>
      <c r="P1683" s="73">
        <v>1380000</v>
      </c>
      <c r="Q1683" s="73">
        <v>3</v>
      </c>
      <c r="R1683" s="73">
        <v>1380000</v>
      </c>
      <c r="S1683" s="73">
        <f t="shared" si="102"/>
        <v>0</v>
      </c>
      <c r="T1683" s="73">
        <f t="shared" si="102"/>
        <v>0</v>
      </c>
      <c r="U1683" s="167" t="s">
        <v>8911</v>
      </c>
      <c r="W1683" s="21"/>
      <c r="X1683" s="21"/>
      <c r="Z1683" s="21"/>
    </row>
    <row r="1684" spans="1:26" x14ac:dyDescent="0.25">
      <c r="A1684" s="175" t="s">
        <v>5189</v>
      </c>
      <c r="B1684" s="205" t="s">
        <v>9195</v>
      </c>
      <c r="C1684" s="168" t="s">
        <v>9196</v>
      </c>
      <c r="D1684" s="206">
        <v>10</v>
      </c>
      <c r="E1684" s="178">
        <v>4559150</v>
      </c>
      <c r="F1684" s="216">
        <f t="shared" si="101"/>
        <v>455915</v>
      </c>
      <c r="G1684" s="224"/>
      <c r="H1684" s="218" t="s">
        <v>7462</v>
      </c>
      <c r="I1684" s="120" t="s">
        <v>7379</v>
      </c>
      <c r="J1684" s="120"/>
      <c r="K1684" s="73">
        <v>0</v>
      </c>
      <c r="L1684" s="73">
        <v>0</v>
      </c>
      <c r="M1684" s="180">
        <f t="shared" si="103"/>
        <v>0</v>
      </c>
      <c r="O1684" s="73">
        <v>10</v>
      </c>
      <c r="P1684" s="73">
        <v>4559150</v>
      </c>
      <c r="Q1684" s="73">
        <v>10</v>
      </c>
      <c r="R1684" s="73">
        <v>4559150</v>
      </c>
      <c r="S1684" s="73">
        <f t="shared" si="102"/>
        <v>0</v>
      </c>
      <c r="T1684" s="73">
        <f t="shared" si="102"/>
        <v>0</v>
      </c>
      <c r="U1684" s="167" t="s">
        <v>7467</v>
      </c>
      <c r="W1684" s="21"/>
      <c r="X1684" s="21"/>
    </row>
    <row r="1685" spans="1:26" x14ac:dyDescent="0.25">
      <c r="A1685" s="175" t="s">
        <v>5189</v>
      </c>
      <c r="B1685" s="205" t="s">
        <v>9197</v>
      </c>
      <c r="C1685" s="168" t="s">
        <v>9198</v>
      </c>
      <c r="D1685" s="206">
        <v>1</v>
      </c>
      <c r="E1685" s="178">
        <v>452000</v>
      </c>
      <c r="F1685" s="216">
        <f t="shared" si="101"/>
        <v>452000</v>
      </c>
      <c r="G1685" s="224"/>
      <c r="H1685" s="218" t="s">
        <v>7462</v>
      </c>
      <c r="I1685" s="120" t="s">
        <v>7379</v>
      </c>
      <c r="J1685" s="120"/>
      <c r="K1685" s="73">
        <v>0</v>
      </c>
      <c r="L1685" s="73">
        <v>0</v>
      </c>
      <c r="M1685" s="180">
        <f t="shared" si="103"/>
        <v>0</v>
      </c>
      <c r="O1685" s="73">
        <v>1</v>
      </c>
      <c r="P1685" s="73">
        <v>452000</v>
      </c>
      <c r="Q1685" s="73">
        <v>1</v>
      </c>
      <c r="R1685" s="73">
        <v>452000</v>
      </c>
      <c r="S1685" s="73">
        <f t="shared" si="102"/>
        <v>0</v>
      </c>
      <c r="T1685" s="73">
        <f t="shared" si="102"/>
        <v>0</v>
      </c>
      <c r="U1685" s="167" t="s">
        <v>7467</v>
      </c>
      <c r="W1685" s="21"/>
      <c r="X1685" s="21"/>
    </row>
    <row r="1686" spans="1:26" x14ac:dyDescent="0.25">
      <c r="A1686" s="175" t="s">
        <v>5189</v>
      </c>
      <c r="B1686" s="205" t="s">
        <v>2369</v>
      </c>
      <c r="C1686" s="168" t="s">
        <v>2370</v>
      </c>
      <c r="D1686" s="206">
        <v>9</v>
      </c>
      <c r="E1686" s="178">
        <v>4050000</v>
      </c>
      <c r="F1686" s="216">
        <f t="shared" si="101"/>
        <v>450000</v>
      </c>
      <c r="G1686" s="224"/>
      <c r="H1686" s="218" t="s">
        <v>7462</v>
      </c>
      <c r="I1686" s="120" t="s">
        <v>7379</v>
      </c>
      <c r="J1686" s="120"/>
      <c r="K1686" s="73">
        <v>0</v>
      </c>
      <c r="L1686" s="73">
        <v>0</v>
      </c>
      <c r="M1686" s="180">
        <f t="shared" si="103"/>
        <v>0</v>
      </c>
      <c r="O1686" s="73">
        <v>9</v>
      </c>
      <c r="P1686" s="73">
        <v>4050000</v>
      </c>
      <c r="Q1686" s="73">
        <v>9</v>
      </c>
      <c r="R1686" s="73">
        <v>4050000</v>
      </c>
      <c r="S1686" s="73">
        <f t="shared" si="102"/>
        <v>0</v>
      </c>
      <c r="T1686" s="73">
        <f t="shared" si="102"/>
        <v>0</v>
      </c>
      <c r="U1686" s="167" t="s">
        <v>7467</v>
      </c>
      <c r="W1686" s="21"/>
      <c r="X1686" s="21"/>
      <c r="Z1686" s="21"/>
    </row>
    <row r="1687" spans="1:26" x14ac:dyDescent="0.25">
      <c r="A1687" s="175" t="s">
        <v>5189</v>
      </c>
      <c r="B1687" s="205" t="s">
        <v>9199</v>
      </c>
      <c r="C1687" s="168" t="s">
        <v>9200</v>
      </c>
      <c r="D1687" s="206">
        <v>3</v>
      </c>
      <c r="E1687" s="178">
        <v>1350000</v>
      </c>
      <c r="F1687" s="216">
        <f t="shared" si="101"/>
        <v>450000</v>
      </c>
      <c r="G1687" s="224"/>
      <c r="H1687" s="218" t="s">
        <v>7462</v>
      </c>
      <c r="I1687" s="120" t="s">
        <v>7379</v>
      </c>
      <c r="J1687" s="120"/>
      <c r="K1687" s="73">
        <v>0</v>
      </c>
      <c r="L1687" s="73">
        <v>0</v>
      </c>
      <c r="M1687" s="180">
        <f t="shared" si="103"/>
        <v>0</v>
      </c>
      <c r="O1687" s="73">
        <v>3</v>
      </c>
      <c r="P1687" s="73">
        <v>1350000</v>
      </c>
      <c r="Q1687" s="73">
        <v>3</v>
      </c>
      <c r="R1687" s="73">
        <v>1350000</v>
      </c>
      <c r="S1687" s="73">
        <f t="shared" si="102"/>
        <v>0</v>
      </c>
      <c r="T1687" s="73">
        <f t="shared" si="102"/>
        <v>0</v>
      </c>
      <c r="U1687" s="167" t="s">
        <v>7467</v>
      </c>
      <c r="W1687" s="21"/>
      <c r="X1687" s="21"/>
    </row>
    <row r="1688" spans="1:26" x14ac:dyDescent="0.25">
      <c r="A1688" s="175" t="s">
        <v>5189</v>
      </c>
      <c r="B1688" s="205" t="s">
        <v>9201</v>
      </c>
      <c r="C1688" s="168" t="s">
        <v>9202</v>
      </c>
      <c r="D1688" s="206">
        <v>4</v>
      </c>
      <c r="E1688" s="178">
        <v>1800000</v>
      </c>
      <c r="F1688" s="216">
        <f t="shared" si="101"/>
        <v>450000</v>
      </c>
      <c r="G1688" s="224"/>
      <c r="H1688" s="218" t="s">
        <v>7462</v>
      </c>
      <c r="I1688" s="120" t="s">
        <v>7379</v>
      </c>
      <c r="J1688" s="120"/>
      <c r="K1688" s="73">
        <v>0</v>
      </c>
      <c r="L1688" s="73">
        <v>0</v>
      </c>
      <c r="M1688" s="180">
        <f t="shared" si="103"/>
        <v>0</v>
      </c>
      <c r="O1688" s="73">
        <v>4</v>
      </c>
      <c r="P1688" s="73">
        <v>1800000</v>
      </c>
      <c r="Q1688" s="73">
        <v>4</v>
      </c>
      <c r="R1688" s="73">
        <v>1800000</v>
      </c>
      <c r="S1688" s="73">
        <f t="shared" si="102"/>
        <v>0</v>
      </c>
      <c r="T1688" s="73">
        <f t="shared" si="102"/>
        <v>0</v>
      </c>
      <c r="U1688" s="167" t="s">
        <v>7467</v>
      </c>
      <c r="W1688" s="21"/>
      <c r="X1688" s="21"/>
    </row>
    <row r="1689" spans="1:26" x14ac:dyDescent="0.25">
      <c r="A1689" s="175" t="s">
        <v>5189</v>
      </c>
      <c r="B1689" s="205" t="s">
        <v>2329</v>
      </c>
      <c r="C1689" s="168" t="s">
        <v>2330</v>
      </c>
      <c r="D1689" s="206">
        <v>7</v>
      </c>
      <c r="E1689" s="178">
        <v>3150000</v>
      </c>
      <c r="F1689" s="216">
        <f t="shared" si="101"/>
        <v>450000</v>
      </c>
      <c r="G1689" s="224"/>
      <c r="H1689" s="218" t="s">
        <v>7462</v>
      </c>
      <c r="I1689" s="120" t="s">
        <v>7379</v>
      </c>
      <c r="J1689" s="120"/>
      <c r="K1689" s="73">
        <v>0</v>
      </c>
      <c r="L1689" s="73">
        <v>0</v>
      </c>
      <c r="M1689" s="180">
        <f t="shared" si="103"/>
        <v>0</v>
      </c>
      <c r="O1689" s="73">
        <v>17</v>
      </c>
      <c r="P1689" s="73">
        <v>7650000</v>
      </c>
      <c r="Q1689" s="73">
        <v>17</v>
      </c>
      <c r="R1689" s="73">
        <v>7650000</v>
      </c>
      <c r="S1689" s="73">
        <f t="shared" si="102"/>
        <v>0</v>
      </c>
      <c r="T1689" s="73">
        <f t="shared" si="102"/>
        <v>0</v>
      </c>
      <c r="U1689" s="167" t="s">
        <v>7467</v>
      </c>
      <c r="W1689" s="21"/>
      <c r="X1689" s="21"/>
      <c r="Z1689" s="21"/>
    </row>
    <row r="1690" spans="1:26" x14ac:dyDescent="0.25">
      <c r="A1690" s="175" t="s">
        <v>5189</v>
      </c>
      <c r="B1690" s="205" t="s">
        <v>9203</v>
      </c>
      <c r="C1690" s="168" t="s">
        <v>9204</v>
      </c>
      <c r="D1690" s="206">
        <v>1</v>
      </c>
      <c r="E1690" s="178">
        <v>450000</v>
      </c>
      <c r="F1690" s="216">
        <f t="shared" si="101"/>
        <v>450000</v>
      </c>
      <c r="G1690" s="224"/>
      <c r="H1690" s="218" t="s">
        <v>7462</v>
      </c>
      <c r="I1690" s="120" t="s">
        <v>7379</v>
      </c>
      <c r="J1690" s="120"/>
      <c r="K1690" s="73">
        <v>0</v>
      </c>
      <c r="L1690" s="73">
        <v>0</v>
      </c>
      <c r="M1690" s="180">
        <f t="shared" si="103"/>
        <v>0</v>
      </c>
      <c r="O1690" s="73">
        <v>1</v>
      </c>
      <c r="P1690" s="73">
        <v>450000</v>
      </c>
      <c r="Q1690" s="73">
        <v>1</v>
      </c>
      <c r="R1690" s="73">
        <v>450000</v>
      </c>
      <c r="S1690" s="73">
        <f t="shared" si="102"/>
        <v>0</v>
      </c>
      <c r="T1690" s="73">
        <f t="shared" si="102"/>
        <v>0</v>
      </c>
      <c r="U1690" s="167" t="s">
        <v>7467</v>
      </c>
      <c r="W1690" s="21"/>
      <c r="X1690" s="21"/>
    </row>
    <row r="1691" spans="1:26" x14ac:dyDescent="0.25">
      <c r="A1691" s="175" t="s">
        <v>5189</v>
      </c>
      <c r="B1691" s="205" t="s">
        <v>9205</v>
      </c>
      <c r="C1691" s="168" t="s">
        <v>9206</v>
      </c>
      <c r="D1691" s="206">
        <v>1</v>
      </c>
      <c r="E1691" s="178">
        <v>450000</v>
      </c>
      <c r="F1691" s="216">
        <f t="shared" si="101"/>
        <v>450000</v>
      </c>
      <c r="G1691" s="224"/>
      <c r="H1691" s="218" t="s">
        <v>7462</v>
      </c>
      <c r="I1691" s="120" t="s">
        <v>7379</v>
      </c>
      <c r="J1691" s="120"/>
      <c r="K1691" s="73">
        <v>0</v>
      </c>
      <c r="L1691" s="73">
        <v>0</v>
      </c>
      <c r="M1691" s="180">
        <f t="shared" si="103"/>
        <v>0</v>
      </c>
      <c r="O1691" s="73">
        <v>1</v>
      </c>
      <c r="P1691" s="73">
        <v>450000</v>
      </c>
      <c r="Q1691" s="73">
        <v>1</v>
      </c>
      <c r="R1691" s="73">
        <v>450000</v>
      </c>
      <c r="S1691" s="73">
        <f t="shared" si="102"/>
        <v>0</v>
      </c>
      <c r="T1691" s="73">
        <f t="shared" si="102"/>
        <v>0</v>
      </c>
      <c r="U1691" s="167" t="s">
        <v>7467</v>
      </c>
      <c r="W1691" s="21"/>
      <c r="X1691" s="21"/>
    </row>
    <row r="1692" spans="1:26" x14ac:dyDescent="0.25">
      <c r="A1692" s="175" t="s">
        <v>5189</v>
      </c>
      <c r="B1692" s="205" t="s">
        <v>9207</v>
      </c>
      <c r="C1692" s="168" t="s">
        <v>9208</v>
      </c>
      <c r="D1692" s="206">
        <v>4</v>
      </c>
      <c r="E1692" s="178">
        <v>1800000</v>
      </c>
      <c r="F1692" s="216">
        <f t="shared" si="101"/>
        <v>450000</v>
      </c>
      <c r="G1692" s="224"/>
      <c r="H1692" s="218" t="s">
        <v>7462</v>
      </c>
      <c r="I1692" s="120" t="s">
        <v>7379</v>
      </c>
      <c r="J1692" s="120"/>
      <c r="K1692" s="73">
        <v>0</v>
      </c>
      <c r="L1692" s="73">
        <v>0</v>
      </c>
      <c r="M1692" s="180">
        <f t="shared" si="103"/>
        <v>0</v>
      </c>
      <c r="O1692" s="73">
        <v>4</v>
      </c>
      <c r="P1692" s="73">
        <v>1800000</v>
      </c>
      <c r="Q1692" s="73">
        <v>4</v>
      </c>
      <c r="R1692" s="73">
        <v>1800000</v>
      </c>
      <c r="S1692" s="73">
        <f t="shared" si="102"/>
        <v>0</v>
      </c>
      <c r="T1692" s="73">
        <f t="shared" si="102"/>
        <v>0</v>
      </c>
      <c r="U1692" s="167" t="s">
        <v>7467</v>
      </c>
      <c r="W1692" s="21"/>
      <c r="X1692" s="21"/>
    </row>
    <row r="1693" spans="1:26" x14ac:dyDescent="0.25">
      <c r="A1693" s="175" t="s">
        <v>5189</v>
      </c>
      <c r="B1693" s="205" t="s">
        <v>3309</v>
      </c>
      <c r="C1693" s="168" t="s">
        <v>3310</v>
      </c>
      <c r="D1693" s="206">
        <v>9</v>
      </c>
      <c r="E1693" s="178">
        <v>4050000</v>
      </c>
      <c r="F1693" s="216">
        <f t="shared" si="101"/>
        <v>450000</v>
      </c>
      <c r="G1693" s="224"/>
      <c r="H1693" s="218" t="s">
        <v>7462</v>
      </c>
      <c r="I1693" s="120" t="s">
        <v>7379</v>
      </c>
      <c r="J1693" s="120"/>
      <c r="K1693" s="73">
        <v>0</v>
      </c>
      <c r="L1693" s="73">
        <v>0</v>
      </c>
      <c r="M1693" s="180">
        <f t="shared" si="103"/>
        <v>0</v>
      </c>
      <c r="O1693" s="73">
        <v>9</v>
      </c>
      <c r="P1693" s="73">
        <v>4050000</v>
      </c>
      <c r="Q1693" s="73">
        <v>7</v>
      </c>
      <c r="R1693" s="73">
        <v>2917384.6153846164</v>
      </c>
      <c r="S1693" s="73">
        <f t="shared" si="102"/>
        <v>2</v>
      </c>
      <c r="T1693" s="73">
        <f t="shared" si="102"/>
        <v>1132615.3846153836</v>
      </c>
      <c r="U1693" s="167" t="s">
        <v>7467</v>
      </c>
      <c r="W1693" s="21"/>
      <c r="X1693" s="21"/>
      <c r="Z1693" s="21"/>
    </row>
    <row r="1694" spans="1:26" x14ac:dyDescent="0.25">
      <c r="A1694" s="175" t="s">
        <v>5189</v>
      </c>
      <c r="B1694" s="205" t="s">
        <v>3077</v>
      </c>
      <c r="C1694" s="168" t="s">
        <v>3078</v>
      </c>
      <c r="D1694" s="206">
        <v>9</v>
      </c>
      <c r="E1694" s="178">
        <v>4023000</v>
      </c>
      <c r="F1694" s="216">
        <f t="shared" si="101"/>
        <v>447000</v>
      </c>
      <c r="G1694" s="224"/>
      <c r="H1694" s="218" t="s">
        <v>7462</v>
      </c>
      <c r="I1694" s="120" t="s">
        <v>7379</v>
      </c>
      <c r="J1694" s="120"/>
      <c r="K1694" s="73">
        <v>0</v>
      </c>
      <c r="L1694" s="73">
        <v>0</v>
      </c>
      <c r="M1694" s="180">
        <f t="shared" si="103"/>
        <v>0</v>
      </c>
      <c r="O1694" s="73">
        <v>9</v>
      </c>
      <c r="P1694" s="73">
        <v>4023000</v>
      </c>
      <c r="Q1694" s="73">
        <v>1</v>
      </c>
      <c r="R1694" s="73">
        <v>447000</v>
      </c>
      <c r="S1694" s="73">
        <f t="shared" si="102"/>
        <v>8</v>
      </c>
      <c r="T1694" s="73">
        <f t="shared" si="102"/>
        <v>3576000</v>
      </c>
      <c r="U1694" s="167" t="s">
        <v>7467</v>
      </c>
      <c r="W1694" s="21"/>
      <c r="X1694" s="21"/>
      <c r="Z1694" s="21"/>
    </row>
    <row r="1695" spans="1:26" x14ac:dyDescent="0.25">
      <c r="A1695" s="175" t="s">
        <v>5189</v>
      </c>
      <c r="B1695" s="205" t="s">
        <v>9209</v>
      </c>
      <c r="C1695" s="168" t="s">
        <v>9210</v>
      </c>
      <c r="D1695" s="206">
        <v>1</v>
      </c>
      <c r="E1695" s="178">
        <v>446100</v>
      </c>
      <c r="F1695" s="216">
        <f t="shared" si="101"/>
        <v>446100</v>
      </c>
      <c r="G1695" s="224"/>
      <c r="H1695" s="218" t="s">
        <v>7462</v>
      </c>
      <c r="I1695" s="120" t="s">
        <v>7807</v>
      </c>
      <c r="J1695" s="120"/>
      <c r="K1695" s="73"/>
      <c r="L1695" s="73"/>
      <c r="M1695" s="180">
        <f t="shared" si="103"/>
        <v>0</v>
      </c>
      <c r="O1695" s="73">
        <v>1</v>
      </c>
      <c r="P1695" s="73">
        <v>446100</v>
      </c>
      <c r="Q1695" s="73">
        <v>1</v>
      </c>
      <c r="R1695" s="73">
        <v>446100</v>
      </c>
      <c r="S1695" s="73">
        <f t="shared" si="102"/>
        <v>0</v>
      </c>
      <c r="T1695" s="73">
        <f t="shared" si="102"/>
        <v>0</v>
      </c>
      <c r="U1695" s="167" t="s">
        <v>7467</v>
      </c>
      <c r="W1695" s="21"/>
      <c r="X1695" s="21"/>
    </row>
    <row r="1696" spans="1:26" x14ac:dyDescent="0.25">
      <c r="A1696" s="175" t="s">
        <v>5189</v>
      </c>
      <c r="B1696" s="205" t="s">
        <v>9211</v>
      </c>
      <c r="C1696" s="168" t="s">
        <v>9212</v>
      </c>
      <c r="D1696" s="206">
        <v>2</v>
      </c>
      <c r="E1696" s="178">
        <v>880000</v>
      </c>
      <c r="F1696" s="216">
        <f t="shared" si="101"/>
        <v>440000</v>
      </c>
      <c r="G1696" s="224"/>
      <c r="H1696" s="218" t="s">
        <v>7462</v>
      </c>
      <c r="I1696" s="120" t="s">
        <v>7379</v>
      </c>
      <c r="J1696" s="120"/>
      <c r="K1696" s="73">
        <v>0</v>
      </c>
      <c r="L1696" s="73">
        <v>0</v>
      </c>
      <c r="M1696" s="180">
        <f t="shared" si="103"/>
        <v>0</v>
      </c>
      <c r="O1696" s="73">
        <v>2</v>
      </c>
      <c r="P1696" s="73">
        <v>880000</v>
      </c>
      <c r="Q1696" s="73">
        <v>2</v>
      </c>
      <c r="R1696" s="73">
        <v>880000</v>
      </c>
      <c r="S1696" s="73">
        <f t="shared" si="102"/>
        <v>0</v>
      </c>
      <c r="T1696" s="73">
        <f t="shared" si="102"/>
        <v>0</v>
      </c>
      <c r="U1696" s="167" t="s">
        <v>7467</v>
      </c>
      <c r="W1696" s="21"/>
      <c r="X1696" s="21"/>
    </row>
    <row r="1697" spans="1:26" x14ac:dyDescent="0.25">
      <c r="A1697" s="175" t="s">
        <v>5189</v>
      </c>
      <c r="B1697" s="205" t="s">
        <v>9213</v>
      </c>
      <c r="C1697" s="168" t="s">
        <v>9214</v>
      </c>
      <c r="D1697" s="206">
        <v>4</v>
      </c>
      <c r="E1697" s="178">
        <v>1760000</v>
      </c>
      <c r="F1697" s="216">
        <f t="shared" si="101"/>
        <v>440000</v>
      </c>
      <c r="G1697" s="224"/>
      <c r="H1697" s="218" t="s">
        <v>7462</v>
      </c>
      <c r="I1697" s="120" t="s">
        <v>7379</v>
      </c>
      <c r="J1697" s="120"/>
      <c r="K1697" s="73">
        <v>0</v>
      </c>
      <c r="L1697" s="73">
        <v>0</v>
      </c>
      <c r="M1697" s="180">
        <f t="shared" si="103"/>
        <v>0</v>
      </c>
      <c r="O1697" s="73">
        <v>4</v>
      </c>
      <c r="P1697" s="73">
        <v>1760000</v>
      </c>
      <c r="Q1697" s="73">
        <v>4</v>
      </c>
      <c r="R1697" s="73">
        <v>1760000</v>
      </c>
      <c r="S1697" s="73">
        <f t="shared" si="102"/>
        <v>0</v>
      </c>
      <c r="T1697" s="73">
        <f t="shared" si="102"/>
        <v>0</v>
      </c>
      <c r="U1697" s="167" t="s">
        <v>7467</v>
      </c>
      <c r="W1697" s="21"/>
      <c r="X1697" s="21"/>
    </row>
    <row r="1698" spans="1:26" x14ac:dyDescent="0.25">
      <c r="A1698" s="175" t="s">
        <v>5189</v>
      </c>
      <c r="B1698" s="205" t="s">
        <v>9215</v>
      </c>
      <c r="C1698" s="168" t="s">
        <v>9216</v>
      </c>
      <c r="D1698" s="206">
        <v>2</v>
      </c>
      <c r="E1698" s="178">
        <v>878285</v>
      </c>
      <c r="F1698" s="216">
        <f t="shared" si="101"/>
        <v>439142.5</v>
      </c>
      <c r="G1698" s="224"/>
      <c r="H1698" s="218" t="s">
        <v>7462</v>
      </c>
      <c r="I1698" s="120" t="s">
        <v>7377</v>
      </c>
      <c r="J1698" s="120"/>
      <c r="K1698" s="73">
        <v>0</v>
      </c>
      <c r="L1698" s="73">
        <v>0</v>
      </c>
      <c r="M1698" s="180">
        <f t="shared" si="103"/>
        <v>0</v>
      </c>
      <c r="O1698" s="73">
        <v>2</v>
      </c>
      <c r="P1698" s="73">
        <v>878285</v>
      </c>
      <c r="Q1698" s="73">
        <v>2</v>
      </c>
      <c r="R1698" s="73">
        <v>878285</v>
      </c>
      <c r="S1698" s="73">
        <f t="shared" si="102"/>
        <v>0</v>
      </c>
      <c r="T1698" s="73">
        <f t="shared" si="102"/>
        <v>0</v>
      </c>
      <c r="U1698" s="167" t="s">
        <v>7467</v>
      </c>
      <c r="W1698" s="21"/>
      <c r="X1698" s="21"/>
    </row>
    <row r="1699" spans="1:26" x14ac:dyDescent="0.25">
      <c r="A1699" s="175" t="s">
        <v>5189</v>
      </c>
      <c r="B1699" s="205" t="s">
        <v>9217</v>
      </c>
      <c r="C1699" s="168" t="s">
        <v>9218</v>
      </c>
      <c r="D1699" s="206">
        <v>2</v>
      </c>
      <c r="E1699" s="178">
        <v>860000</v>
      </c>
      <c r="F1699" s="216">
        <f t="shared" si="101"/>
        <v>430000</v>
      </c>
      <c r="G1699" s="224"/>
      <c r="H1699" s="218" t="s">
        <v>7462</v>
      </c>
      <c r="I1699" s="120" t="s">
        <v>7379</v>
      </c>
      <c r="J1699" s="120"/>
      <c r="K1699" s="73">
        <v>0</v>
      </c>
      <c r="L1699" s="73">
        <v>0</v>
      </c>
      <c r="M1699" s="180">
        <f t="shared" si="103"/>
        <v>0</v>
      </c>
      <c r="O1699" s="73">
        <v>2</v>
      </c>
      <c r="P1699" s="73">
        <v>860000</v>
      </c>
      <c r="Q1699" s="73">
        <v>2</v>
      </c>
      <c r="R1699" s="73">
        <v>860000</v>
      </c>
      <c r="S1699" s="73">
        <f t="shared" si="102"/>
        <v>0</v>
      </c>
      <c r="T1699" s="73">
        <f t="shared" si="102"/>
        <v>0</v>
      </c>
      <c r="U1699" s="167" t="s">
        <v>7467</v>
      </c>
      <c r="W1699" s="21"/>
      <c r="X1699" s="21"/>
    </row>
    <row r="1700" spans="1:26" x14ac:dyDescent="0.25">
      <c r="A1700" s="175" t="s">
        <v>5189</v>
      </c>
      <c r="B1700" s="205" t="s">
        <v>2405</v>
      </c>
      <c r="C1700" s="168" t="s">
        <v>2406</v>
      </c>
      <c r="D1700" s="206">
        <v>37</v>
      </c>
      <c r="E1700" s="178">
        <v>15910000</v>
      </c>
      <c r="F1700" s="216">
        <f t="shared" si="101"/>
        <v>430000</v>
      </c>
      <c r="G1700" s="224"/>
      <c r="H1700" s="218" t="s">
        <v>7462</v>
      </c>
      <c r="I1700" s="120" t="s">
        <v>7379</v>
      </c>
      <c r="J1700" s="120"/>
      <c r="K1700" s="73">
        <v>0</v>
      </c>
      <c r="L1700" s="73">
        <v>0</v>
      </c>
      <c r="M1700" s="180">
        <f t="shared" si="103"/>
        <v>0</v>
      </c>
      <c r="O1700" s="73">
        <v>37</v>
      </c>
      <c r="P1700" s="73">
        <v>15910000</v>
      </c>
      <c r="Q1700" s="73">
        <v>0</v>
      </c>
      <c r="R1700" s="73">
        <v>0</v>
      </c>
      <c r="S1700" s="73">
        <f t="shared" si="102"/>
        <v>37</v>
      </c>
      <c r="T1700" s="73">
        <f t="shared" si="102"/>
        <v>15910000</v>
      </c>
      <c r="U1700" s="167" t="s">
        <v>7958</v>
      </c>
      <c r="W1700" s="21"/>
      <c r="X1700" s="21"/>
      <c r="Z1700" s="21"/>
    </row>
    <row r="1701" spans="1:26" x14ac:dyDescent="0.25">
      <c r="A1701" s="175" t="s">
        <v>5189</v>
      </c>
      <c r="B1701" s="205" t="s">
        <v>3045</v>
      </c>
      <c r="C1701" s="168" t="s">
        <v>3046</v>
      </c>
      <c r="D1701" s="206">
        <v>4</v>
      </c>
      <c r="E1701" s="178">
        <v>1704000</v>
      </c>
      <c r="F1701" s="216">
        <f t="shared" si="101"/>
        <v>426000</v>
      </c>
      <c r="G1701" s="224"/>
      <c r="H1701" s="218" t="s">
        <v>7462</v>
      </c>
      <c r="I1701" s="120" t="s">
        <v>7379</v>
      </c>
      <c r="J1701" s="120"/>
      <c r="K1701" s="73">
        <v>0</v>
      </c>
      <c r="L1701" s="73">
        <v>0</v>
      </c>
      <c r="M1701" s="180">
        <f t="shared" si="103"/>
        <v>0</v>
      </c>
      <c r="O1701" s="73">
        <v>4</v>
      </c>
      <c r="P1701" s="73">
        <v>1704000</v>
      </c>
      <c r="Q1701" s="73">
        <v>4</v>
      </c>
      <c r="R1701" s="73">
        <v>1704000</v>
      </c>
      <c r="S1701" s="73">
        <f t="shared" si="102"/>
        <v>0</v>
      </c>
      <c r="T1701" s="73">
        <f t="shared" si="102"/>
        <v>0</v>
      </c>
      <c r="U1701" s="167" t="s">
        <v>7467</v>
      </c>
      <c r="W1701" s="21"/>
      <c r="X1701" s="21"/>
      <c r="Z1701" s="21"/>
    </row>
    <row r="1702" spans="1:26" x14ac:dyDescent="0.25">
      <c r="A1702" s="175" t="s">
        <v>5189</v>
      </c>
      <c r="B1702" s="205" t="s">
        <v>9219</v>
      </c>
      <c r="C1702" s="168" t="s">
        <v>9220</v>
      </c>
      <c r="D1702" s="206">
        <v>1</v>
      </c>
      <c r="E1702" s="178">
        <v>425000</v>
      </c>
      <c r="F1702" s="216">
        <f t="shared" si="101"/>
        <v>425000</v>
      </c>
      <c r="G1702" s="224"/>
      <c r="H1702" s="218" t="s">
        <v>7462</v>
      </c>
      <c r="I1702" s="120" t="s">
        <v>7379</v>
      </c>
      <c r="J1702" s="120"/>
      <c r="K1702" s="73">
        <v>0</v>
      </c>
      <c r="L1702" s="73">
        <v>0</v>
      </c>
      <c r="M1702" s="180">
        <f t="shared" si="103"/>
        <v>0</v>
      </c>
      <c r="O1702" s="73">
        <v>1</v>
      </c>
      <c r="P1702" s="73">
        <v>425000</v>
      </c>
      <c r="Q1702" s="73">
        <v>1</v>
      </c>
      <c r="R1702" s="73">
        <v>425000</v>
      </c>
      <c r="S1702" s="73">
        <f t="shared" si="102"/>
        <v>0</v>
      </c>
      <c r="T1702" s="73">
        <f t="shared" si="102"/>
        <v>0</v>
      </c>
      <c r="U1702" s="167" t="s">
        <v>7467</v>
      </c>
      <c r="W1702" s="21"/>
      <c r="X1702" s="21"/>
    </row>
    <row r="1703" spans="1:26" x14ac:dyDescent="0.25">
      <c r="A1703" s="175" t="s">
        <v>5189</v>
      </c>
      <c r="B1703" s="205" t="s">
        <v>9221</v>
      </c>
      <c r="C1703" s="168" t="s">
        <v>9222</v>
      </c>
      <c r="D1703" s="206">
        <v>2</v>
      </c>
      <c r="E1703" s="178">
        <v>840000</v>
      </c>
      <c r="F1703" s="216">
        <f t="shared" si="101"/>
        <v>420000</v>
      </c>
      <c r="G1703" s="224"/>
      <c r="H1703" s="218" t="s">
        <v>7462</v>
      </c>
      <c r="I1703" s="120" t="s">
        <v>7379</v>
      </c>
      <c r="J1703" s="120"/>
      <c r="K1703" s="73">
        <v>0</v>
      </c>
      <c r="L1703" s="73">
        <v>0</v>
      </c>
      <c r="M1703" s="180">
        <f t="shared" si="103"/>
        <v>0</v>
      </c>
      <c r="O1703" s="73">
        <v>2</v>
      </c>
      <c r="P1703" s="73">
        <v>840000</v>
      </c>
      <c r="Q1703" s="73">
        <v>2</v>
      </c>
      <c r="R1703" s="73">
        <v>840000</v>
      </c>
      <c r="S1703" s="73">
        <f t="shared" si="102"/>
        <v>0</v>
      </c>
      <c r="T1703" s="73">
        <f t="shared" si="102"/>
        <v>0</v>
      </c>
      <c r="U1703" s="167" t="s">
        <v>7467</v>
      </c>
      <c r="W1703" s="21"/>
      <c r="X1703" s="21"/>
    </row>
    <row r="1704" spans="1:26" x14ac:dyDescent="0.25">
      <c r="A1704" s="175" t="s">
        <v>5189</v>
      </c>
      <c r="B1704" s="205" t="s">
        <v>9223</v>
      </c>
      <c r="C1704" s="168" t="s">
        <v>9224</v>
      </c>
      <c r="D1704" s="206">
        <v>4</v>
      </c>
      <c r="E1704" s="178">
        <v>1660000</v>
      </c>
      <c r="F1704" s="216">
        <f t="shared" si="101"/>
        <v>415000</v>
      </c>
      <c r="G1704" s="224"/>
      <c r="H1704" s="218" t="s">
        <v>7462</v>
      </c>
      <c r="I1704" s="120" t="s">
        <v>7379</v>
      </c>
      <c r="J1704" s="120"/>
      <c r="K1704" s="73">
        <v>0</v>
      </c>
      <c r="L1704" s="73">
        <v>0</v>
      </c>
      <c r="M1704" s="180">
        <f t="shared" si="103"/>
        <v>0</v>
      </c>
      <c r="O1704" s="73">
        <v>4</v>
      </c>
      <c r="P1704" s="73">
        <v>1660000</v>
      </c>
      <c r="Q1704" s="73">
        <v>4</v>
      </c>
      <c r="R1704" s="73">
        <v>1660000</v>
      </c>
      <c r="S1704" s="73">
        <f t="shared" si="102"/>
        <v>0</v>
      </c>
      <c r="T1704" s="73">
        <f t="shared" si="102"/>
        <v>0</v>
      </c>
      <c r="U1704" s="167" t="s">
        <v>7467</v>
      </c>
      <c r="W1704" s="21"/>
      <c r="X1704" s="21"/>
    </row>
    <row r="1705" spans="1:26" x14ac:dyDescent="0.25">
      <c r="A1705" s="175" t="s">
        <v>5189</v>
      </c>
      <c r="B1705" s="205" t="s">
        <v>3305</v>
      </c>
      <c r="C1705" s="168" t="s">
        <v>3306</v>
      </c>
      <c r="D1705" s="206">
        <v>7</v>
      </c>
      <c r="E1705" s="178">
        <v>2903999.9999989998</v>
      </c>
      <c r="F1705" s="216">
        <f t="shared" si="101"/>
        <v>414857.14285699994</v>
      </c>
      <c r="G1705" s="224"/>
      <c r="H1705" s="218" t="s">
        <v>7462</v>
      </c>
      <c r="I1705" s="120" t="s">
        <v>7379</v>
      </c>
      <c r="J1705" s="120"/>
      <c r="K1705" s="73">
        <v>0</v>
      </c>
      <c r="L1705" s="73">
        <v>0</v>
      </c>
      <c r="M1705" s="180">
        <f t="shared" si="103"/>
        <v>0</v>
      </c>
      <c r="O1705" s="73">
        <v>7</v>
      </c>
      <c r="P1705" s="73">
        <v>2903999.9999989998</v>
      </c>
      <c r="Q1705" s="73">
        <v>0</v>
      </c>
      <c r="R1705" s="73">
        <v>0</v>
      </c>
      <c r="S1705" s="73">
        <f t="shared" si="102"/>
        <v>7</v>
      </c>
      <c r="T1705" s="73">
        <f t="shared" si="102"/>
        <v>2903999.9999989998</v>
      </c>
      <c r="U1705" s="167" t="s">
        <v>7958</v>
      </c>
      <c r="W1705" s="21"/>
      <c r="X1705" s="21"/>
      <c r="Z1705" s="21"/>
    </row>
    <row r="1706" spans="1:26" x14ac:dyDescent="0.25">
      <c r="A1706" s="175" t="s">
        <v>5189</v>
      </c>
      <c r="B1706" s="205" t="s">
        <v>9225</v>
      </c>
      <c r="C1706" s="168" t="s">
        <v>9226</v>
      </c>
      <c r="D1706" s="206">
        <v>2</v>
      </c>
      <c r="E1706" s="178">
        <v>824000</v>
      </c>
      <c r="F1706" s="216">
        <f t="shared" si="101"/>
        <v>412000</v>
      </c>
      <c r="G1706" s="224"/>
      <c r="H1706" s="218" t="s">
        <v>7462</v>
      </c>
      <c r="I1706" s="120" t="s">
        <v>7379</v>
      </c>
      <c r="J1706" s="120"/>
      <c r="K1706" s="73">
        <v>0</v>
      </c>
      <c r="L1706" s="73">
        <v>0</v>
      </c>
      <c r="M1706" s="180">
        <f t="shared" si="103"/>
        <v>0</v>
      </c>
      <c r="O1706" s="73">
        <v>2</v>
      </c>
      <c r="P1706" s="73">
        <v>824000</v>
      </c>
      <c r="Q1706" s="73">
        <v>2</v>
      </c>
      <c r="R1706" s="73">
        <v>824000</v>
      </c>
      <c r="S1706" s="73">
        <f t="shared" si="102"/>
        <v>0</v>
      </c>
      <c r="T1706" s="73">
        <f t="shared" si="102"/>
        <v>0</v>
      </c>
      <c r="U1706" s="167" t="s">
        <v>7467</v>
      </c>
      <c r="W1706" s="21"/>
      <c r="X1706" s="21"/>
    </row>
    <row r="1707" spans="1:26" x14ac:dyDescent="0.25">
      <c r="A1707" s="175" t="s">
        <v>5189</v>
      </c>
      <c r="B1707" s="205" t="s">
        <v>3165</v>
      </c>
      <c r="C1707" s="168" t="s">
        <v>3166</v>
      </c>
      <c r="D1707" s="206">
        <v>8</v>
      </c>
      <c r="E1707" s="178">
        <v>3280000</v>
      </c>
      <c r="F1707" s="216">
        <f t="shared" si="101"/>
        <v>410000</v>
      </c>
      <c r="G1707" s="224"/>
      <c r="H1707" s="218" t="s">
        <v>7462</v>
      </c>
      <c r="I1707" s="120" t="s">
        <v>7379</v>
      </c>
      <c r="J1707" s="120"/>
      <c r="K1707" s="73">
        <v>0</v>
      </c>
      <c r="L1707" s="73">
        <v>0</v>
      </c>
      <c r="M1707" s="180">
        <f t="shared" si="103"/>
        <v>0</v>
      </c>
      <c r="O1707" s="73">
        <v>8</v>
      </c>
      <c r="P1707" s="73">
        <v>3280000</v>
      </c>
      <c r="Q1707" s="73">
        <v>0</v>
      </c>
      <c r="R1707" s="73">
        <v>0</v>
      </c>
      <c r="S1707" s="73">
        <f t="shared" si="102"/>
        <v>8</v>
      </c>
      <c r="T1707" s="73">
        <f t="shared" si="102"/>
        <v>3280000</v>
      </c>
      <c r="U1707" s="167" t="s">
        <v>7958</v>
      </c>
      <c r="W1707" s="21"/>
      <c r="X1707" s="21"/>
      <c r="Z1707" s="21"/>
    </row>
    <row r="1708" spans="1:26" x14ac:dyDescent="0.25">
      <c r="A1708" s="175" t="s">
        <v>5189</v>
      </c>
      <c r="B1708" s="205" t="s">
        <v>9227</v>
      </c>
      <c r="C1708" s="168" t="s">
        <v>9228</v>
      </c>
      <c r="D1708" s="206">
        <v>1</v>
      </c>
      <c r="E1708" s="178">
        <v>408900</v>
      </c>
      <c r="F1708" s="216">
        <f t="shared" si="101"/>
        <v>408900</v>
      </c>
      <c r="G1708" s="224"/>
      <c r="H1708" s="218" t="s">
        <v>7462</v>
      </c>
      <c r="I1708" s="174" t="s">
        <v>7470</v>
      </c>
      <c r="J1708" s="120" t="s">
        <v>7471</v>
      </c>
      <c r="K1708" s="73">
        <v>0</v>
      </c>
      <c r="L1708" s="73">
        <v>0</v>
      </c>
      <c r="M1708" s="180">
        <f t="shared" si="103"/>
        <v>0</v>
      </c>
      <c r="O1708" s="73">
        <v>1</v>
      </c>
      <c r="P1708" s="73">
        <v>408900</v>
      </c>
      <c r="Q1708" s="73">
        <v>1</v>
      </c>
      <c r="R1708" s="73">
        <v>408900</v>
      </c>
      <c r="S1708" s="73">
        <f t="shared" si="102"/>
        <v>0</v>
      </c>
      <c r="T1708" s="73">
        <f t="shared" si="102"/>
        <v>0</v>
      </c>
      <c r="U1708" s="167" t="s">
        <v>7467</v>
      </c>
      <c r="W1708" s="21"/>
      <c r="X1708" s="21"/>
    </row>
    <row r="1709" spans="1:26" x14ac:dyDescent="0.25">
      <c r="A1709" s="175" t="s">
        <v>5189</v>
      </c>
      <c r="B1709" s="205" t="s">
        <v>9229</v>
      </c>
      <c r="C1709" s="168" t="s">
        <v>9230</v>
      </c>
      <c r="D1709" s="206">
        <v>4</v>
      </c>
      <c r="E1709" s="178">
        <v>1635408</v>
      </c>
      <c r="F1709" s="216">
        <f t="shared" si="101"/>
        <v>408852</v>
      </c>
      <c r="G1709" s="224"/>
      <c r="H1709" s="218" t="s">
        <v>7462</v>
      </c>
      <c r="I1709" s="120" t="s">
        <v>7377</v>
      </c>
      <c r="J1709" s="120"/>
      <c r="K1709" s="73">
        <v>0</v>
      </c>
      <c r="L1709" s="73">
        <v>0</v>
      </c>
      <c r="M1709" s="180">
        <f t="shared" si="103"/>
        <v>0</v>
      </c>
      <c r="O1709" s="73">
        <v>4</v>
      </c>
      <c r="P1709" s="73">
        <v>1635408</v>
      </c>
      <c r="Q1709" s="73">
        <v>4</v>
      </c>
      <c r="R1709" s="73">
        <v>1635408</v>
      </c>
      <c r="S1709" s="73">
        <f t="shared" si="102"/>
        <v>0</v>
      </c>
      <c r="T1709" s="73">
        <f t="shared" si="102"/>
        <v>0</v>
      </c>
      <c r="U1709" s="167" t="s">
        <v>7467</v>
      </c>
      <c r="W1709" s="21"/>
      <c r="X1709" s="21"/>
    </row>
    <row r="1710" spans="1:26" x14ac:dyDescent="0.25">
      <c r="A1710" s="175" t="s">
        <v>5189</v>
      </c>
      <c r="B1710" s="205" t="s">
        <v>9231</v>
      </c>
      <c r="C1710" s="168" t="s">
        <v>9232</v>
      </c>
      <c r="D1710" s="206">
        <v>2</v>
      </c>
      <c r="E1710" s="178">
        <v>815920</v>
      </c>
      <c r="F1710" s="216">
        <f t="shared" si="101"/>
        <v>407960</v>
      </c>
      <c r="G1710" s="224"/>
      <c r="H1710" s="218" t="s">
        <v>7462</v>
      </c>
      <c r="I1710" s="120" t="s">
        <v>7377</v>
      </c>
      <c r="J1710" s="120"/>
      <c r="K1710" s="73">
        <v>0</v>
      </c>
      <c r="L1710" s="73">
        <v>0</v>
      </c>
      <c r="M1710" s="180">
        <f t="shared" si="103"/>
        <v>0</v>
      </c>
      <c r="O1710" s="73">
        <v>2</v>
      </c>
      <c r="P1710" s="73">
        <v>815920</v>
      </c>
      <c r="Q1710" s="73">
        <v>2</v>
      </c>
      <c r="R1710" s="73">
        <v>815920</v>
      </c>
      <c r="S1710" s="73">
        <f t="shared" si="102"/>
        <v>0</v>
      </c>
      <c r="T1710" s="73">
        <f t="shared" si="102"/>
        <v>0</v>
      </c>
      <c r="U1710" s="167" t="s">
        <v>7467</v>
      </c>
      <c r="W1710" s="21"/>
      <c r="X1710" s="21"/>
    </row>
    <row r="1711" spans="1:26" x14ac:dyDescent="0.25">
      <c r="A1711" s="175" t="s">
        <v>5189</v>
      </c>
      <c r="B1711" s="205" t="s">
        <v>9233</v>
      </c>
      <c r="C1711" s="168" t="s">
        <v>9234</v>
      </c>
      <c r="D1711" s="206">
        <v>20</v>
      </c>
      <c r="E1711" s="178">
        <v>8140000</v>
      </c>
      <c r="F1711" s="216">
        <f t="shared" si="101"/>
        <v>407000</v>
      </c>
      <c r="G1711" s="224"/>
      <c r="H1711" s="218" t="s">
        <v>7462</v>
      </c>
      <c r="I1711" s="120" t="s">
        <v>7379</v>
      </c>
      <c r="J1711" s="120"/>
      <c r="K1711" s="73">
        <v>0</v>
      </c>
      <c r="L1711" s="73">
        <v>0</v>
      </c>
      <c r="M1711" s="180">
        <f t="shared" si="103"/>
        <v>0</v>
      </c>
      <c r="O1711" s="73">
        <v>20</v>
      </c>
      <c r="P1711" s="73">
        <v>8140000</v>
      </c>
      <c r="Q1711" s="73">
        <v>20</v>
      </c>
      <c r="R1711" s="73">
        <v>8140000</v>
      </c>
      <c r="S1711" s="73">
        <f t="shared" si="102"/>
        <v>0</v>
      </c>
      <c r="T1711" s="73">
        <f t="shared" si="102"/>
        <v>0</v>
      </c>
      <c r="U1711" s="167" t="s">
        <v>7467</v>
      </c>
      <c r="W1711" s="21"/>
      <c r="X1711" s="21"/>
    </row>
    <row r="1712" spans="1:26" x14ac:dyDescent="0.25">
      <c r="A1712" s="175" t="s">
        <v>5189</v>
      </c>
      <c r="B1712" s="205" t="s">
        <v>2937</v>
      </c>
      <c r="C1712" s="168" t="s">
        <v>2938</v>
      </c>
      <c r="D1712" s="206">
        <v>7</v>
      </c>
      <c r="E1712" s="178">
        <v>2849000</v>
      </c>
      <c r="F1712" s="216">
        <f t="shared" si="101"/>
        <v>407000</v>
      </c>
      <c r="G1712" s="224"/>
      <c r="H1712" s="218" t="s">
        <v>7462</v>
      </c>
      <c r="I1712" s="120" t="s">
        <v>7379</v>
      </c>
      <c r="J1712" s="120"/>
      <c r="K1712" s="73">
        <v>0</v>
      </c>
      <c r="L1712" s="73">
        <v>0</v>
      </c>
      <c r="M1712" s="180">
        <f t="shared" si="103"/>
        <v>0</v>
      </c>
      <c r="O1712" s="73">
        <v>7</v>
      </c>
      <c r="P1712" s="73">
        <v>2849000</v>
      </c>
      <c r="Q1712" s="73">
        <v>4</v>
      </c>
      <c r="R1712" s="73">
        <v>1768454.5454545456</v>
      </c>
      <c r="S1712" s="73">
        <f t="shared" si="102"/>
        <v>3</v>
      </c>
      <c r="T1712" s="73">
        <f t="shared" si="102"/>
        <v>1080545.4545454544</v>
      </c>
      <c r="U1712" s="167" t="s">
        <v>7467</v>
      </c>
      <c r="W1712" s="21"/>
      <c r="X1712" s="21"/>
      <c r="Z1712" s="21"/>
    </row>
    <row r="1713" spans="1:26" x14ac:dyDescent="0.25">
      <c r="A1713" s="175" t="s">
        <v>5189</v>
      </c>
      <c r="B1713" s="205" t="s">
        <v>9235</v>
      </c>
      <c r="C1713" s="168" t="s">
        <v>9236</v>
      </c>
      <c r="D1713" s="206">
        <v>38</v>
      </c>
      <c r="E1713" s="178">
        <v>15466000</v>
      </c>
      <c r="F1713" s="216">
        <f t="shared" si="101"/>
        <v>407000</v>
      </c>
      <c r="G1713" s="224"/>
      <c r="H1713" s="218" t="s">
        <v>7462</v>
      </c>
      <c r="I1713" s="120" t="s">
        <v>7379</v>
      </c>
      <c r="J1713" s="120"/>
      <c r="K1713" s="73">
        <v>0</v>
      </c>
      <c r="L1713" s="73">
        <v>0</v>
      </c>
      <c r="M1713" s="180">
        <f t="shared" si="103"/>
        <v>0</v>
      </c>
      <c r="O1713" s="73">
        <v>38</v>
      </c>
      <c r="P1713" s="73">
        <v>15466000</v>
      </c>
      <c r="Q1713" s="73">
        <v>38</v>
      </c>
      <c r="R1713" s="73">
        <v>15466000</v>
      </c>
      <c r="S1713" s="73">
        <f t="shared" si="102"/>
        <v>0</v>
      </c>
      <c r="T1713" s="73">
        <f t="shared" si="102"/>
        <v>0</v>
      </c>
      <c r="U1713" s="167" t="s">
        <v>7467</v>
      </c>
      <c r="W1713" s="21"/>
      <c r="X1713" s="21"/>
    </row>
    <row r="1714" spans="1:26" x14ac:dyDescent="0.25">
      <c r="A1714" s="175" t="s">
        <v>5189</v>
      </c>
      <c r="B1714" s="205" t="s">
        <v>9237</v>
      </c>
      <c r="C1714" s="168" t="s">
        <v>9238</v>
      </c>
      <c r="D1714" s="206">
        <v>4</v>
      </c>
      <c r="E1714" s="178">
        <v>1621028</v>
      </c>
      <c r="F1714" s="216">
        <f t="shared" si="101"/>
        <v>405257</v>
      </c>
      <c r="G1714" s="224"/>
      <c r="H1714" s="218" t="s">
        <v>7462</v>
      </c>
      <c r="I1714" s="120" t="s">
        <v>7379</v>
      </c>
      <c r="J1714" s="120"/>
      <c r="K1714" s="73">
        <v>0</v>
      </c>
      <c r="L1714" s="73">
        <v>0</v>
      </c>
      <c r="M1714" s="180">
        <f t="shared" si="103"/>
        <v>0</v>
      </c>
      <c r="O1714" s="73">
        <v>4</v>
      </c>
      <c r="P1714" s="73">
        <v>1621028</v>
      </c>
      <c r="Q1714" s="73">
        <v>4</v>
      </c>
      <c r="R1714" s="73">
        <v>1621028</v>
      </c>
      <c r="S1714" s="73">
        <f t="shared" si="102"/>
        <v>0</v>
      </c>
      <c r="T1714" s="73">
        <f t="shared" si="102"/>
        <v>0</v>
      </c>
      <c r="U1714" s="167" t="s">
        <v>7467</v>
      </c>
      <c r="W1714" s="21"/>
      <c r="X1714" s="21"/>
    </row>
    <row r="1715" spans="1:26" x14ac:dyDescent="0.25">
      <c r="A1715" s="175" t="s">
        <v>5189</v>
      </c>
      <c r="B1715" s="205" t="s">
        <v>9239</v>
      </c>
      <c r="C1715" s="168" t="s">
        <v>9240</v>
      </c>
      <c r="D1715" s="206">
        <v>1</v>
      </c>
      <c r="E1715" s="178">
        <v>400000</v>
      </c>
      <c r="F1715" s="216">
        <f t="shared" si="101"/>
        <v>400000</v>
      </c>
      <c r="G1715" s="224"/>
      <c r="H1715" s="218" t="s">
        <v>7462</v>
      </c>
      <c r="I1715" s="120" t="s">
        <v>7379</v>
      </c>
      <c r="J1715" s="120"/>
      <c r="K1715" s="73">
        <v>0</v>
      </c>
      <c r="L1715" s="73">
        <v>0</v>
      </c>
      <c r="M1715" s="180">
        <f t="shared" si="103"/>
        <v>0</v>
      </c>
      <c r="O1715" s="73">
        <v>1</v>
      </c>
      <c r="P1715" s="73">
        <v>400000</v>
      </c>
      <c r="Q1715" s="73">
        <v>1</v>
      </c>
      <c r="R1715" s="73">
        <v>400000</v>
      </c>
      <c r="S1715" s="73">
        <f t="shared" si="102"/>
        <v>0</v>
      </c>
      <c r="T1715" s="73">
        <f t="shared" si="102"/>
        <v>0</v>
      </c>
      <c r="U1715" s="167" t="s">
        <v>7467</v>
      </c>
      <c r="W1715" s="21"/>
      <c r="X1715" s="21"/>
    </row>
    <row r="1716" spans="1:26" x14ac:dyDescent="0.25">
      <c r="A1716" s="175" t="s">
        <v>5189</v>
      </c>
      <c r="B1716" s="205" t="s">
        <v>9241</v>
      </c>
      <c r="C1716" s="168" t="s">
        <v>9242</v>
      </c>
      <c r="D1716" s="206">
        <v>1</v>
      </c>
      <c r="E1716" s="178">
        <v>400000</v>
      </c>
      <c r="F1716" s="216">
        <f t="shared" si="101"/>
        <v>400000</v>
      </c>
      <c r="G1716" s="224"/>
      <c r="H1716" s="218" t="s">
        <v>7462</v>
      </c>
      <c r="I1716" s="120" t="s">
        <v>7379</v>
      </c>
      <c r="J1716" s="120"/>
      <c r="K1716" s="73">
        <v>0</v>
      </c>
      <c r="L1716" s="73">
        <v>0</v>
      </c>
      <c r="M1716" s="180">
        <f t="shared" si="103"/>
        <v>0</v>
      </c>
      <c r="O1716" s="73">
        <v>1</v>
      </c>
      <c r="P1716" s="73">
        <v>400000</v>
      </c>
      <c r="Q1716" s="73">
        <v>1</v>
      </c>
      <c r="R1716" s="73">
        <v>400000</v>
      </c>
      <c r="S1716" s="73">
        <f t="shared" si="102"/>
        <v>0</v>
      </c>
      <c r="T1716" s="73">
        <f t="shared" si="102"/>
        <v>0</v>
      </c>
      <c r="U1716" s="167" t="s">
        <v>7467</v>
      </c>
      <c r="W1716" s="21"/>
      <c r="X1716" s="21"/>
    </row>
    <row r="1717" spans="1:26" x14ac:dyDescent="0.25">
      <c r="A1717" s="175" t="s">
        <v>5189</v>
      </c>
      <c r="B1717" s="205" t="s">
        <v>9243</v>
      </c>
      <c r="C1717" s="168" t="s">
        <v>9244</v>
      </c>
      <c r="D1717" s="206">
        <v>1</v>
      </c>
      <c r="E1717" s="178">
        <v>390000</v>
      </c>
      <c r="F1717" s="216">
        <f t="shared" si="101"/>
        <v>390000</v>
      </c>
      <c r="G1717" s="224"/>
      <c r="H1717" s="218" t="s">
        <v>7462</v>
      </c>
      <c r="I1717" s="120" t="s">
        <v>7379</v>
      </c>
      <c r="J1717" s="120"/>
      <c r="K1717" s="73">
        <v>0</v>
      </c>
      <c r="L1717" s="73">
        <v>0</v>
      </c>
      <c r="M1717" s="180">
        <f t="shared" si="103"/>
        <v>0</v>
      </c>
      <c r="O1717" s="73">
        <v>1</v>
      </c>
      <c r="P1717" s="73">
        <v>390000</v>
      </c>
      <c r="Q1717" s="73">
        <v>1</v>
      </c>
      <c r="R1717" s="73">
        <v>390000</v>
      </c>
      <c r="S1717" s="73">
        <f t="shared" si="102"/>
        <v>0</v>
      </c>
      <c r="T1717" s="73">
        <f t="shared" si="102"/>
        <v>0</v>
      </c>
      <c r="U1717" s="167" t="s">
        <v>7467</v>
      </c>
      <c r="W1717" s="21"/>
      <c r="X1717" s="21"/>
    </row>
    <row r="1718" spans="1:26" x14ac:dyDescent="0.25">
      <c r="A1718" s="175" t="s">
        <v>5189</v>
      </c>
      <c r="B1718" s="205" t="s">
        <v>9245</v>
      </c>
      <c r="C1718" s="168" t="s">
        <v>9246</v>
      </c>
      <c r="D1718" s="206">
        <v>1</v>
      </c>
      <c r="E1718" s="178">
        <v>390000</v>
      </c>
      <c r="F1718" s="216">
        <f t="shared" si="101"/>
        <v>390000</v>
      </c>
      <c r="G1718" s="224"/>
      <c r="H1718" s="218" t="s">
        <v>7462</v>
      </c>
      <c r="I1718" s="120" t="s">
        <v>7807</v>
      </c>
      <c r="J1718" s="120"/>
      <c r="K1718" s="73"/>
      <c r="L1718" s="73"/>
      <c r="M1718" s="180">
        <f t="shared" si="103"/>
        <v>0</v>
      </c>
      <c r="O1718" s="73">
        <v>1</v>
      </c>
      <c r="P1718" s="73">
        <v>390000</v>
      </c>
      <c r="Q1718" s="73">
        <v>1</v>
      </c>
      <c r="R1718" s="73">
        <v>390000</v>
      </c>
      <c r="S1718" s="73">
        <f t="shared" si="102"/>
        <v>0</v>
      </c>
      <c r="T1718" s="73">
        <f t="shared" si="102"/>
        <v>0</v>
      </c>
      <c r="U1718" s="167" t="s">
        <v>7467</v>
      </c>
      <c r="W1718" s="21"/>
      <c r="X1718" s="21"/>
    </row>
    <row r="1719" spans="1:26" x14ac:dyDescent="0.25">
      <c r="A1719" s="175" t="s">
        <v>5189</v>
      </c>
      <c r="B1719" s="205" t="s">
        <v>9247</v>
      </c>
      <c r="C1719" s="168" t="s">
        <v>9248</v>
      </c>
      <c r="D1719" s="206">
        <v>2</v>
      </c>
      <c r="E1719" s="178">
        <v>780000</v>
      </c>
      <c r="F1719" s="216">
        <f t="shared" si="101"/>
        <v>390000</v>
      </c>
      <c r="G1719" s="224"/>
      <c r="H1719" s="218" t="s">
        <v>7462</v>
      </c>
      <c r="I1719" s="120" t="s">
        <v>7379</v>
      </c>
      <c r="J1719" s="120"/>
      <c r="K1719" s="73">
        <v>0</v>
      </c>
      <c r="L1719" s="73">
        <v>0</v>
      </c>
      <c r="M1719" s="180">
        <f t="shared" si="103"/>
        <v>0</v>
      </c>
      <c r="O1719" s="73">
        <v>2</v>
      </c>
      <c r="P1719" s="73">
        <v>780000</v>
      </c>
      <c r="Q1719" s="73">
        <v>2</v>
      </c>
      <c r="R1719" s="73">
        <v>780000</v>
      </c>
      <c r="S1719" s="73">
        <f t="shared" si="102"/>
        <v>0</v>
      </c>
      <c r="T1719" s="73">
        <f t="shared" si="102"/>
        <v>0</v>
      </c>
      <c r="U1719" s="167" t="s">
        <v>7467</v>
      </c>
      <c r="W1719" s="21"/>
      <c r="X1719" s="21"/>
    </row>
    <row r="1720" spans="1:26" x14ac:dyDescent="0.25">
      <c r="A1720" s="175" t="s">
        <v>5189</v>
      </c>
      <c r="B1720" s="205" t="s">
        <v>9249</v>
      </c>
      <c r="C1720" s="168" t="s">
        <v>9250</v>
      </c>
      <c r="D1720" s="206">
        <v>4</v>
      </c>
      <c r="E1720" s="178">
        <v>1560000</v>
      </c>
      <c r="F1720" s="216">
        <f t="shared" si="101"/>
        <v>390000</v>
      </c>
      <c r="G1720" s="224"/>
      <c r="H1720" s="218" t="s">
        <v>7462</v>
      </c>
      <c r="I1720" s="120" t="s">
        <v>7379</v>
      </c>
      <c r="J1720" s="120"/>
      <c r="K1720" s="73">
        <v>0</v>
      </c>
      <c r="L1720" s="73">
        <v>0</v>
      </c>
      <c r="M1720" s="180">
        <f t="shared" si="103"/>
        <v>0</v>
      </c>
      <c r="O1720" s="73">
        <v>4</v>
      </c>
      <c r="P1720" s="73">
        <v>1560000</v>
      </c>
      <c r="Q1720" s="73">
        <v>4</v>
      </c>
      <c r="R1720" s="73">
        <v>1560000</v>
      </c>
      <c r="S1720" s="73">
        <f t="shared" si="102"/>
        <v>0</v>
      </c>
      <c r="T1720" s="73">
        <f t="shared" si="102"/>
        <v>0</v>
      </c>
      <c r="U1720" s="167" t="s">
        <v>7467</v>
      </c>
      <c r="W1720" s="21"/>
      <c r="X1720" s="21"/>
    </row>
    <row r="1721" spans="1:26" x14ac:dyDescent="0.25">
      <c r="A1721" s="175" t="s">
        <v>5189</v>
      </c>
      <c r="B1721" s="205" t="s">
        <v>3333</v>
      </c>
      <c r="C1721" s="168" t="s">
        <v>3334</v>
      </c>
      <c r="D1721" s="206">
        <v>2</v>
      </c>
      <c r="E1721" s="178">
        <v>775200</v>
      </c>
      <c r="F1721" s="216">
        <f t="shared" si="101"/>
        <v>387600</v>
      </c>
      <c r="G1721" s="224"/>
      <c r="H1721" s="218" t="s">
        <v>7462</v>
      </c>
      <c r="I1721" s="120" t="s">
        <v>7379</v>
      </c>
      <c r="J1721" s="120"/>
      <c r="K1721" s="73">
        <v>0</v>
      </c>
      <c r="L1721" s="73">
        <v>0</v>
      </c>
      <c r="M1721" s="180">
        <f t="shared" si="103"/>
        <v>0</v>
      </c>
      <c r="O1721" s="73">
        <v>2</v>
      </c>
      <c r="P1721" s="73">
        <v>775200</v>
      </c>
      <c r="Q1721" s="73">
        <v>1</v>
      </c>
      <c r="R1721" s="73">
        <v>387600</v>
      </c>
      <c r="S1721" s="73">
        <f t="shared" si="102"/>
        <v>1</v>
      </c>
      <c r="T1721" s="73">
        <f t="shared" si="102"/>
        <v>387600</v>
      </c>
      <c r="U1721" s="167" t="s">
        <v>7467</v>
      </c>
      <c r="W1721" s="21"/>
      <c r="X1721" s="21"/>
      <c r="Z1721" s="21"/>
    </row>
    <row r="1722" spans="1:26" x14ac:dyDescent="0.25">
      <c r="A1722" s="175" t="s">
        <v>5189</v>
      </c>
      <c r="B1722" s="205" t="s">
        <v>9251</v>
      </c>
      <c r="C1722" s="168" t="s">
        <v>9252</v>
      </c>
      <c r="D1722" s="206">
        <v>5</v>
      </c>
      <c r="E1722" s="178">
        <v>1935736</v>
      </c>
      <c r="F1722" s="216">
        <f t="shared" si="101"/>
        <v>387147.2</v>
      </c>
      <c r="G1722" s="224"/>
      <c r="H1722" s="218" t="s">
        <v>7462</v>
      </c>
      <c r="I1722" s="120" t="s">
        <v>7379</v>
      </c>
      <c r="J1722" s="120"/>
      <c r="K1722" s="73">
        <v>0</v>
      </c>
      <c r="L1722" s="73">
        <v>0</v>
      </c>
      <c r="M1722" s="180">
        <f t="shared" si="103"/>
        <v>0</v>
      </c>
      <c r="O1722" s="73">
        <v>5</v>
      </c>
      <c r="P1722" s="73">
        <v>1935736</v>
      </c>
      <c r="Q1722" s="73">
        <v>5</v>
      </c>
      <c r="R1722" s="73">
        <v>1935736</v>
      </c>
      <c r="S1722" s="73">
        <f t="shared" si="102"/>
        <v>0</v>
      </c>
      <c r="T1722" s="73">
        <f t="shared" si="102"/>
        <v>0</v>
      </c>
      <c r="U1722" s="167" t="s">
        <v>7467</v>
      </c>
      <c r="W1722" s="21"/>
      <c r="X1722" s="21"/>
    </row>
    <row r="1723" spans="1:26" x14ac:dyDescent="0.25">
      <c r="A1723" s="175" t="s">
        <v>5189</v>
      </c>
      <c r="B1723" s="205" t="s">
        <v>9253</v>
      </c>
      <c r="C1723" s="168" t="s">
        <v>9254</v>
      </c>
      <c r="D1723" s="206">
        <v>37</v>
      </c>
      <c r="E1723" s="178">
        <v>14309898.259999001</v>
      </c>
      <c r="F1723" s="216">
        <f t="shared" si="101"/>
        <v>386754.00702700001</v>
      </c>
      <c r="G1723" s="224"/>
      <c r="H1723" s="218" t="s">
        <v>7462</v>
      </c>
      <c r="I1723" s="120" t="s">
        <v>7379</v>
      </c>
      <c r="J1723" s="120"/>
      <c r="K1723" s="73">
        <v>0</v>
      </c>
      <c r="L1723" s="73">
        <v>0</v>
      </c>
      <c r="M1723" s="180">
        <f t="shared" si="103"/>
        <v>0</v>
      </c>
      <c r="O1723" s="73">
        <v>37</v>
      </c>
      <c r="P1723" s="73">
        <v>14309898.259999001</v>
      </c>
      <c r="Q1723" s="73">
        <v>37</v>
      </c>
      <c r="R1723" s="73">
        <v>14309898.259999001</v>
      </c>
      <c r="S1723" s="73">
        <f t="shared" si="102"/>
        <v>0</v>
      </c>
      <c r="T1723" s="73">
        <f t="shared" si="102"/>
        <v>0</v>
      </c>
      <c r="U1723" s="167" t="s">
        <v>7467</v>
      </c>
      <c r="W1723" s="21"/>
      <c r="X1723" s="21"/>
    </row>
    <row r="1724" spans="1:26" x14ac:dyDescent="0.25">
      <c r="A1724" s="175" t="s">
        <v>5189</v>
      </c>
      <c r="B1724" s="205" t="s">
        <v>9255</v>
      </c>
      <c r="C1724" s="168" t="s">
        <v>9256</v>
      </c>
      <c r="D1724" s="206">
        <v>60</v>
      </c>
      <c r="E1724" s="178">
        <v>23158644</v>
      </c>
      <c r="F1724" s="216">
        <f t="shared" si="101"/>
        <v>385977.4</v>
      </c>
      <c r="G1724" s="224"/>
      <c r="H1724" s="218" t="s">
        <v>7462</v>
      </c>
      <c r="I1724" s="120" t="s">
        <v>7379</v>
      </c>
      <c r="J1724" s="120"/>
      <c r="K1724" s="73">
        <v>0</v>
      </c>
      <c r="L1724" s="73">
        <v>0</v>
      </c>
      <c r="M1724" s="180">
        <f t="shared" si="103"/>
        <v>0</v>
      </c>
      <c r="O1724" s="73">
        <v>60</v>
      </c>
      <c r="P1724" s="73">
        <v>23158644</v>
      </c>
      <c r="Q1724" s="73">
        <v>50</v>
      </c>
      <c r="R1724" s="73">
        <v>19298870</v>
      </c>
      <c r="S1724" s="73">
        <f t="shared" si="102"/>
        <v>10</v>
      </c>
      <c r="T1724" s="73">
        <f t="shared" si="102"/>
        <v>3859774</v>
      </c>
      <c r="U1724" s="167" t="s">
        <v>7467</v>
      </c>
      <c r="W1724" s="21"/>
      <c r="X1724" s="21"/>
      <c r="Z1724" s="21"/>
    </row>
    <row r="1725" spans="1:26" x14ac:dyDescent="0.25">
      <c r="A1725" s="175" t="s">
        <v>5189</v>
      </c>
      <c r="B1725" s="205" t="s">
        <v>9257</v>
      </c>
      <c r="C1725" s="168" t="s">
        <v>9258</v>
      </c>
      <c r="D1725" s="206">
        <v>2</v>
      </c>
      <c r="E1725" s="178">
        <v>760000</v>
      </c>
      <c r="F1725" s="216">
        <f t="shared" si="101"/>
        <v>380000</v>
      </c>
      <c r="G1725" s="224"/>
      <c r="H1725" s="218" t="s">
        <v>7462</v>
      </c>
      <c r="I1725" s="120" t="s">
        <v>7379</v>
      </c>
      <c r="J1725" s="120"/>
      <c r="K1725" s="73">
        <v>0</v>
      </c>
      <c r="L1725" s="73">
        <v>0</v>
      </c>
      <c r="M1725" s="180">
        <f t="shared" si="103"/>
        <v>0</v>
      </c>
      <c r="O1725" s="73">
        <v>2</v>
      </c>
      <c r="P1725" s="73">
        <v>760000</v>
      </c>
      <c r="Q1725" s="73">
        <v>2</v>
      </c>
      <c r="R1725" s="73">
        <v>760000</v>
      </c>
      <c r="S1725" s="73">
        <f t="shared" si="102"/>
        <v>0</v>
      </c>
      <c r="T1725" s="73">
        <f t="shared" si="102"/>
        <v>0</v>
      </c>
      <c r="U1725" s="167" t="s">
        <v>7467</v>
      </c>
      <c r="W1725" s="21"/>
      <c r="X1725" s="21"/>
    </row>
    <row r="1726" spans="1:26" x14ac:dyDescent="0.25">
      <c r="A1726" s="175" t="s">
        <v>5189</v>
      </c>
      <c r="B1726" s="205" t="s">
        <v>9259</v>
      </c>
      <c r="C1726" s="168" t="s">
        <v>9260</v>
      </c>
      <c r="D1726" s="206">
        <v>1</v>
      </c>
      <c r="E1726" s="178">
        <v>380000</v>
      </c>
      <c r="F1726" s="216">
        <f t="shared" si="101"/>
        <v>380000</v>
      </c>
      <c r="G1726" s="224"/>
      <c r="H1726" s="218" t="s">
        <v>7462</v>
      </c>
      <c r="I1726" s="120" t="s">
        <v>7379</v>
      </c>
      <c r="J1726" s="120"/>
      <c r="K1726" s="73">
        <v>0</v>
      </c>
      <c r="L1726" s="73">
        <v>0</v>
      </c>
      <c r="M1726" s="180">
        <f t="shared" si="103"/>
        <v>0</v>
      </c>
      <c r="O1726" s="73">
        <v>1</v>
      </c>
      <c r="P1726" s="73">
        <v>380000</v>
      </c>
      <c r="Q1726" s="73">
        <v>1</v>
      </c>
      <c r="R1726" s="73">
        <v>380000</v>
      </c>
      <c r="S1726" s="73">
        <f t="shared" si="102"/>
        <v>0</v>
      </c>
      <c r="T1726" s="73">
        <f t="shared" si="102"/>
        <v>0</v>
      </c>
      <c r="U1726" s="167" t="s">
        <v>7467</v>
      </c>
      <c r="W1726" s="21"/>
      <c r="X1726" s="21"/>
    </row>
    <row r="1727" spans="1:26" x14ac:dyDescent="0.25">
      <c r="A1727" s="175" t="s">
        <v>5189</v>
      </c>
      <c r="B1727" s="205" t="s">
        <v>9261</v>
      </c>
      <c r="C1727" s="168" t="s">
        <v>9262</v>
      </c>
      <c r="D1727" s="206">
        <v>136</v>
      </c>
      <c r="E1727" s="178">
        <v>51408000</v>
      </c>
      <c r="F1727" s="216">
        <f t="shared" si="101"/>
        <v>378000</v>
      </c>
      <c r="G1727" s="224"/>
      <c r="H1727" s="218" t="s">
        <v>7462</v>
      </c>
      <c r="I1727" s="120" t="s">
        <v>7379</v>
      </c>
      <c r="J1727" s="120"/>
      <c r="K1727" s="73">
        <v>0</v>
      </c>
      <c r="L1727" s="73">
        <v>0</v>
      </c>
      <c r="M1727" s="180">
        <f t="shared" si="103"/>
        <v>0</v>
      </c>
      <c r="O1727" s="73">
        <v>136</v>
      </c>
      <c r="P1727" s="73">
        <v>51408000</v>
      </c>
      <c r="Q1727" s="73">
        <v>136</v>
      </c>
      <c r="R1727" s="73">
        <v>51408000</v>
      </c>
      <c r="S1727" s="73">
        <f t="shared" si="102"/>
        <v>0</v>
      </c>
      <c r="T1727" s="73">
        <f t="shared" si="102"/>
        <v>0</v>
      </c>
      <c r="U1727" s="167" t="s">
        <v>7467</v>
      </c>
      <c r="W1727" s="21"/>
      <c r="X1727" s="21"/>
    </row>
    <row r="1728" spans="1:26" x14ac:dyDescent="0.25">
      <c r="A1728" s="175" t="s">
        <v>5189</v>
      </c>
      <c r="B1728" s="205" t="s">
        <v>3159</v>
      </c>
      <c r="C1728" s="168" t="s">
        <v>3160</v>
      </c>
      <c r="D1728" s="206">
        <v>3</v>
      </c>
      <c r="E1728" s="178">
        <v>1125000</v>
      </c>
      <c r="F1728" s="216">
        <f t="shared" si="101"/>
        <v>375000</v>
      </c>
      <c r="G1728" s="224"/>
      <c r="H1728" s="218" t="s">
        <v>7462</v>
      </c>
      <c r="I1728" s="120" t="s">
        <v>7379</v>
      </c>
      <c r="J1728" s="120"/>
      <c r="K1728" s="73">
        <v>0</v>
      </c>
      <c r="L1728" s="73">
        <v>0</v>
      </c>
      <c r="M1728" s="180">
        <f t="shared" si="103"/>
        <v>0</v>
      </c>
      <c r="O1728" s="73">
        <v>3</v>
      </c>
      <c r="P1728" s="73">
        <v>1125000</v>
      </c>
      <c r="Q1728" s="73">
        <v>1</v>
      </c>
      <c r="R1728" s="73">
        <v>375000</v>
      </c>
      <c r="S1728" s="73">
        <f t="shared" si="102"/>
        <v>2</v>
      </c>
      <c r="T1728" s="73">
        <f t="shared" si="102"/>
        <v>750000</v>
      </c>
      <c r="U1728" s="167" t="s">
        <v>7467</v>
      </c>
      <c r="W1728" s="21"/>
      <c r="X1728" s="21"/>
      <c r="Z1728" s="21"/>
    </row>
    <row r="1729" spans="1:26" x14ac:dyDescent="0.25">
      <c r="A1729" s="175" t="s">
        <v>5189</v>
      </c>
      <c r="B1729" s="205" t="s">
        <v>9263</v>
      </c>
      <c r="C1729" s="168" t="s">
        <v>9264</v>
      </c>
      <c r="D1729" s="206">
        <v>6</v>
      </c>
      <c r="E1729" s="178">
        <v>2250000</v>
      </c>
      <c r="F1729" s="216">
        <f t="shared" si="101"/>
        <v>375000</v>
      </c>
      <c r="G1729" s="224"/>
      <c r="H1729" s="218" t="s">
        <v>7462</v>
      </c>
      <c r="I1729" s="120" t="s">
        <v>7379</v>
      </c>
      <c r="J1729" s="120"/>
      <c r="K1729" s="73">
        <v>0</v>
      </c>
      <c r="L1729" s="73">
        <v>0</v>
      </c>
      <c r="M1729" s="180">
        <f t="shared" si="103"/>
        <v>0</v>
      </c>
      <c r="O1729" s="73">
        <v>6</v>
      </c>
      <c r="P1729" s="73">
        <v>2250000</v>
      </c>
      <c r="Q1729" s="73">
        <v>6</v>
      </c>
      <c r="R1729" s="73">
        <v>2250000</v>
      </c>
      <c r="S1729" s="73">
        <f t="shared" si="102"/>
        <v>0</v>
      </c>
      <c r="T1729" s="73">
        <f t="shared" si="102"/>
        <v>0</v>
      </c>
      <c r="U1729" s="167" t="s">
        <v>7467</v>
      </c>
      <c r="W1729" s="21"/>
      <c r="X1729" s="21"/>
    </row>
    <row r="1730" spans="1:26" x14ac:dyDescent="0.25">
      <c r="A1730" s="175" t="s">
        <v>5189</v>
      </c>
      <c r="B1730" s="205" t="s">
        <v>9265</v>
      </c>
      <c r="C1730" s="168" t="s">
        <v>9266</v>
      </c>
      <c r="D1730" s="206">
        <v>10</v>
      </c>
      <c r="E1730" s="178">
        <v>3730000</v>
      </c>
      <c r="F1730" s="216">
        <f t="shared" si="101"/>
        <v>373000</v>
      </c>
      <c r="G1730" s="224"/>
      <c r="H1730" s="218" t="s">
        <v>7462</v>
      </c>
      <c r="I1730" s="120" t="s">
        <v>7379</v>
      </c>
      <c r="J1730" s="120"/>
      <c r="K1730" s="73">
        <v>0</v>
      </c>
      <c r="L1730" s="73">
        <v>0</v>
      </c>
      <c r="M1730" s="180">
        <f t="shared" si="103"/>
        <v>0</v>
      </c>
      <c r="O1730" s="73">
        <v>10</v>
      </c>
      <c r="P1730" s="73">
        <v>3730000</v>
      </c>
      <c r="Q1730" s="73">
        <v>10</v>
      </c>
      <c r="R1730" s="73">
        <v>3730000</v>
      </c>
      <c r="S1730" s="73">
        <f t="shared" si="102"/>
        <v>0</v>
      </c>
      <c r="T1730" s="73">
        <f t="shared" si="102"/>
        <v>0</v>
      </c>
      <c r="U1730" s="167" t="s">
        <v>7467</v>
      </c>
      <c r="W1730" s="21"/>
      <c r="X1730" s="21"/>
    </row>
    <row r="1731" spans="1:26" x14ac:dyDescent="0.25">
      <c r="A1731" s="175" t="s">
        <v>5189</v>
      </c>
      <c r="B1731" s="205" t="s">
        <v>2947</v>
      </c>
      <c r="C1731" s="168" t="s">
        <v>2948</v>
      </c>
      <c r="D1731" s="206">
        <v>7</v>
      </c>
      <c r="E1731" s="178">
        <v>2604000</v>
      </c>
      <c r="F1731" s="216">
        <f t="shared" si="101"/>
        <v>372000</v>
      </c>
      <c r="G1731" s="224"/>
      <c r="H1731" s="218" t="s">
        <v>7462</v>
      </c>
      <c r="I1731" s="120" t="s">
        <v>7379</v>
      </c>
      <c r="J1731" s="120"/>
      <c r="K1731" s="73">
        <v>0</v>
      </c>
      <c r="L1731" s="73">
        <v>0</v>
      </c>
      <c r="M1731" s="180">
        <f t="shared" si="103"/>
        <v>0</v>
      </c>
      <c r="O1731" s="73">
        <v>7</v>
      </c>
      <c r="P1731" s="73">
        <v>2604000</v>
      </c>
      <c r="Q1731" s="73">
        <v>0</v>
      </c>
      <c r="R1731" s="73">
        <v>0</v>
      </c>
      <c r="S1731" s="73">
        <f t="shared" si="102"/>
        <v>7</v>
      </c>
      <c r="T1731" s="73">
        <f t="shared" si="102"/>
        <v>2604000</v>
      </c>
      <c r="U1731" s="167" t="s">
        <v>7958</v>
      </c>
      <c r="W1731" s="21"/>
      <c r="X1731" s="21"/>
      <c r="Z1731" s="21"/>
    </row>
    <row r="1732" spans="1:26" x14ac:dyDescent="0.25">
      <c r="A1732" s="175" t="s">
        <v>5189</v>
      </c>
      <c r="B1732" s="205" t="s">
        <v>9267</v>
      </c>
      <c r="C1732" s="168" t="s">
        <v>9268</v>
      </c>
      <c r="D1732" s="206">
        <v>60</v>
      </c>
      <c r="E1732" s="178">
        <v>22019209.259999998</v>
      </c>
      <c r="F1732" s="216">
        <f t="shared" ref="F1732:F1795" si="104">+E1732/D1732</f>
        <v>366986.82099999994</v>
      </c>
      <c r="G1732" s="224"/>
      <c r="H1732" s="218" t="s">
        <v>7462</v>
      </c>
      <c r="I1732" s="120" t="s">
        <v>7379</v>
      </c>
      <c r="J1732" s="120"/>
      <c r="K1732" s="73">
        <v>0</v>
      </c>
      <c r="L1732" s="73">
        <v>0</v>
      </c>
      <c r="M1732" s="180">
        <f t="shared" si="103"/>
        <v>0</v>
      </c>
      <c r="O1732" s="73">
        <v>60</v>
      </c>
      <c r="P1732" s="73">
        <v>22019209.259999998</v>
      </c>
      <c r="Q1732" s="73">
        <v>60</v>
      </c>
      <c r="R1732" s="73">
        <v>22019209.259999998</v>
      </c>
      <c r="S1732" s="73">
        <f t="shared" ref="S1732:T1795" si="105">O1732-K1732-Q1732</f>
        <v>0</v>
      </c>
      <c r="T1732" s="73">
        <f t="shared" si="105"/>
        <v>0</v>
      </c>
      <c r="U1732" s="167" t="s">
        <v>7467</v>
      </c>
      <c r="W1732" s="21"/>
      <c r="X1732" s="21"/>
    </row>
    <row r="1733" spans="1:26" x14ac:dyDescent="0.25">
      <c r="A1733" s="175" t="s">
        <v>5189</v>
      </c>
      <c r="B1733" s="205" t="s">
        <v>2689</v>
      </c>
      <c r="C1733" s="168" t="s">
        <v>2690</v>
      </c>
      <c r="D1733" s="206">
        <v>4</v>
      </c>
      <c r="E1733" s="178">
        <v>1464000</v>
      </c>
      <c r="F1733" s="216">
        <f t="shared" si="104"/>
        <v>366000</v>
      </c>
      <c r="G1733" s="224"/>
      <c r="H1733" s="218" t="s">
        <v>7462</v>
      </c>
      <c r="I1733" s="120" t="s">
        <v>7379</v>
      </c>
      <c r="J1733" s="120"/>
      <c r="K1733" s="73">
        <v>0</v>
      </c>
      <c r="L1733" s="73">
        <v>0</v>
      </c>
      <c r="M1733" s="180">
        <f t="shared" si="103"/>
        <v>0</v>
      </c>
      <c r="O1733" s="73">
        <v>4</v>
      </c>
      <c r="P1733" s="73">
        <v>1464000</v>
      </c>
      <c r="Q1733" s="73">
        <v>4</v>
      </c>
      <c r="R1733" s="73">
        <v>1464000</v>
      </c>
      <c r="S1733" s="73">
        <f t="shared" si="105"/>
        <v>0</v>
      </c>
      <c r="T1733" s="73">
        <f t="shared" si="105"/>
        <v>0</v>
      </c>
      <c r="U1733" s="167" t="s">
        <v>7467</v>
      </c>
      <c r="W1733" s="21"/>
      <c r="X1733" s="21"/>
      <c r="Z1733" s="21"/>
    </row>
    <row r="1734" spans="1:26" x14ac:dyDescent="0.25">
      <c r="A1734" s="175" t="s">
        <v>5189</v>
      </c>
      <c r="B1734" s="205" t="s">
        <v>9269</v>
      </c>
      <c r="C1734" s="168" t="s">
        <v>9270</v>
      </c>
      <c r="D1734" s="206">
        <v>1</v>
      </c>
      <c r="E1734" s="178">
        <v>365666.66</v>
      </c>
      <c r="F1734" s="216">
        <f t="shared" si="104"/>
        <v>365666.66</v>
      </c>
      <c r="G1734" s="224"/>
      <c r="H1734" s="218" t="s">
        <v>7462</v>
      </c>
      <c r="I1734" s="120" t="s">
        <v>7379</v>
      </c>
      <c r="J1734" s="120"/>
      <c r="K1734" s="73">
        <v>0</v>
      </c>
      <c r="L1734" s="73">
        <v>0</v>
      </c>
      <c r="M1734" s="180">
        <f t="shared" si="103"/>
        <v>0</v>
      </c>
      <c r="O1734" s="73">
        <v>1</v>
      </c>
      <c r="P1734" s="73">
        <v>365666.66</v>
      </c>
      <c r="Q1734" s="73">
        <v>1</v>
      </c>
      <c r="R1734" s="73">
        <v>365666.66</v>
      </c>
      <c r="S1734" s="73">
        <f t="shared" si="105"/>
        <v>0</v>
      </c>
      <c r="T1734" s="73">
        <f t="shared" si="105"/>
        <v>0</v>
      </c>
      <c r="U1734" s="167" t="s">
        <v>7467</v>
      </c>
      <c r="W1734" s="21"/>
      <c r="X1734" s="21"/>
    </row>
    <row r="1735" spans="1:26" x14ac:dyDescent="0.25">
      <c r="A1735" s="175" t="s">
        <v>5189</v>
      </c>
      <c r="B1735" s="205" t="s">
        <v>9271</v>
      </c>
      <c r="C1735" s="168" t="s">
        <v>9272</v>
      </c>
      <c r="D1735" s="206">
        <v>1</v>
      </c>
      <c r="E1735" s="178">
        <v>365000</v>
      </c>
      <c r="F1735" s="216">
        <f t="shared" si="104"/>
        <v>365000</v>
      </c>
      <c r="G1735" s="224"/>
      <c r="H1735" s="218" t="s">
        <v>7462</v>
      </c>
      <c r="I1735" s="120" t="s">
        <v>7379</v>
      </c>
      <c r="J1735" s="120"/>
      <c r="K1735" s="73">
        <v>0</v>
      </c>
      <c r="L1735" s="73">
        <v>0</v>
      </c>
      <c r="M1735" s="180">
        <f t="shared" si="103"/>
        <v>0</v>
      </c>
      <c r="O1735" s="73">
        <v>21</v>
      </c>
      <c r="P1735" s="73">
        <v>7665000</v>
      </c>
      <c r="Q1735" s="73">
        <v>21</v>
      </c>
      <c r="R1735" s="73">
        <v>7665000</v>
      </c>
      <c r="S1735" s="73">
        <f t="shared" si="105"/>
        <v>0</v>
      </c>
      <c r="T1735" s="73">
        <f t="shared" si="105"/>
        <v>0</v>
      </c>
      <c r="U1735" s="167" t="s">
        <v>7467</v>
      </c>
      <c r="W1735" s="21"/>
      <c r="X1735" s="21"/>
    </row>
    <row r="1736" spans="1:26" x14ac:dyDescent="0.25">
      <c r="A1736" s="175" t="s">
        <v>5189</v>
      </c>
      <c r="B1736" s="205" t="s">
        <v>9273</v>
      </c>
      <c r="C1736" s="168" t="s">
        <v>9274</v>
      </c>
      <c r="D1736" s="206">
        <v>2</v>
      </c>
      <c r="E1736" s="178">
        <v>730000</v>
      </c>
      <c r="F1736" s="216">
        <f t="shared" si="104"/>
        <v>365000</v>
      </c>
      <c r="G1736" s="224"/>
      <c r="H1736" s="218" t="s">
        <v>7462</v>
      </c>
      <c r="I1736" s="120" t="s">
        <v>7379</v>
      </c>
      <c r="J1736" s="120"/>
      <c r="K1736" s="73">
        <v>0</v>
      </c>
      <c r="L1736" s="73">
        <v>0</v>
      </c>
      <c r="M1736" s="180">
        <f t="shared" ref="M1736:M1799" si="106">+L1736/E1736</f>
        <v>0</v>
      </c>
      <c r="O1736" s="73">
        <v>22</v>
      </c>
      <c r="P1736" s="73">
        <v>8030000</v>
      </c>
      <c r="Q1736" s="73">
        <v>22</v>
      </c>
      <c r="R1736" s="73">
        <v>8030000</v>
      </c>
      <c r="S1736" s="73">
        <f t="shared" si="105"/>
        <v>0</v>
      </c>
      <c r="T1736" s="73">
        <f t="shared" si="105"/>
        <v>0</v>
      </c>
      <c r="U1736" s="167" t="s">
        <v>7467</v>
      </c>
      <c r="W1736" s="21"/>
      <c r="X1736" s="21"/>
    </row>
    <row r="1737" spans="1:26" x14ac:dyDescent="0.25">
      <c r="A1737" s="175" t="s">
        <v>5189</v>
      </c>
      <c r="B1737" s="205" t="s">
        <v>3193</v>
      </c>
      <c r="C1737" s="168" t="s">
        <v>3194</v>
      </c>
      <c r="D1737" s="206">
        <v>7</v>
      </c>
      <c r="E1737" s="178">
        <v>2520000</v>
      </c>
      <c r="F1737" s="216">
        <f t="shared" si="104"/>
        <v>360000</v>
      </c>
      <c r="G1737" s="224"/>
      <c r="H1737" s="218" t="s">
        <v>7462</v>
      </c>
      <c r="I1737" s="120" t="s">
        <v>7379</v>
      </c>
      <c r="J1737" s="120"/>
      <c r="K1737" s="73">
        <v>0</v>
      </c>
      <c r="L1737" s="73">
        <v>0</v>
      </c>
      <c r="M1737" s="180">
        <f t="shared" si="106"/>
        <v>0</v>
      </c>
      <c r="O1737" s="73">
        <v>7</v>
      </c>
      <c r="P1737" s="73">
        <v>2520000</v>
      </c>
      <c r="Q1737" s="73">
        <v>0</v>
      </c>
      <c r="R1737" s="73">
        <v>0</v>
      </c>
      <c r="S1737" s="73">
        <f t="shared" si="105"/>
        <v>7</v>
      </c>
      <c r="T1737" s="73">
        <f t="shared" si="105"/>
        <v>2520000</v>
      </c>
      <c r="U1737" s="167" t="s">
        <v>7958</v>
      </c>
      <c r="W1737" s="21"/>
      <c r="X1737" s="21"/>
      <c r="Z1737" s="21"/>
    </row>
    <row r="1738" spans="1:26" x14ac:dyDescent="0.25">
      <c r="A1738" s="175" t="s">
        <v>5189</v>
      </c>
      <c r="B1738" s="205" t="s">
        <v>9275</v>
      </c>
      <c r="C1738" s="168" t="s">
        <v>9276</v>
      </c>
      <c r="D1738" s="206">
        <v>3</v>
      </c>
      <c r="E1738" s="178">
        <v>1056000</v>
      </c>
      <c r="F1738" s="216">
        <f t="shared" si="104"/>
        <v>352000</v>
      </c>
      <c r="G1738" s="224"/>
      <c r="H1738" s="218" t="s">
        <v>7462</v>
      </c>
      <c r="I1738" s="120" t="s">
        <v>7379</v>
      </c>
      <c r="J1738" s="120"/>
      <c r="K1738" s="73">
        <v>0</v>
      </c>
      <c r="L1738" s="73">
        <v>0</v>
      </c>
      <c r="M1738" s="180">
        <f t="shared" si="106"/>
        <v>0</v>
      </c>
      <c r="O1738" s="73">
        <v>3</v>
      </c>
      <c r="P1738" s="73">
        <v>1056000</v>
      </c>
      <c r="Q1738" s="73">
        <v>3</v>
      </c>
      <c r="R1738" s="73">
        <v>1056000</v>
      </c>
      <c r="S1738" s="73">
        <f t="shared" si="105"/>
        <v>0</v>
      </c>
      <c r="T1738" s="73">
        <f t="shared" si="105"/>
        <v>0</v>
      </c>
      <c r="U1738" s="167" t="s">
        <v>7467</v>
      </c>
      <c r="W1738" s="21"/>
      <c r="X1738" s="21"/>
    </row>
    <row r="1739" spans="1:26" x14ac:dyDescent="0.25">
      <c r="A1739" s="175" t="s">
        <v>5189</v>
      </c>
      <c r="B1739" s="205" t="s">
        <v>9277</v>
      </c>
      <c r="C1739" s="168" t="s">
        <v>9278</v>
      </c>
      <c r="D1739" s="206">
        <v>2</v>
      </c>
      <c r="E1739" s="178">
        <v>700000</v>
      </c>
      <c r="F1739" s="216">
        <f t="shared" si="104"/>
        <v>350000</v>
      </c>
      <c r="G1739" s="224"/>
      <c r="H1739" s="218" t="s">
        <v>7462</v>
      </c>
      <c r="I1739" s="120" t="s">
        <v>7379</v>
      </c>
      <c r="J1739" s="120"/>
      <c r="K1739" s="73">
        <v>0</v>
      </c>
      <c r="L1739" s="73">
        <v>0</v>
      </c>
      <c r="M1739" s="180">
        <f t="shared" si="106"/>
        <v>0</v>
      </c>
      <c r="O1739" s="73">
        <v>2</v>
      </c>
      <c r="P1739" s="73">
        <v>700000</v>
      </c>
      <c r="Q1739" s="73">
        <v>2</v>
      </c>
      <c r="R1739" s="73">
        <v>700000</v>
      </c>
      <c r="S1739" s="73">
        <f t="shared" si="105"/>
        <v>0</v>
      </c>
      <c r="T1739" s="73">
        <f t="shared" si="105"/>
        <v>0</v>
      </c>
      <c r="U1739" s="167" t="s">
        <v>7467</v>
      </c>
      <c r="W1739" s="21"/>
      <c r="X1739" s="21"/>
    </row>
    <row r="1740" spans="1:26" x14ac:dyDescent="0.25">
      <c r="A1740" s="175" t="s">
        <v>5189</v>
      </c>
      <c r="B1740" s="205" t="s">
        <v>9279</v>
      </c>
      <c r="C1740" s="168" t="s">
        <v>9280</v>
      </c>
      <c r="D1740" s="206">
        <v>25</v>
      </c>
      <c r="E1740" s="178">
        <v>8677678.5699999984</v>
      </c>
      <c r="F1740" s="216">
        <f t="shared" si="104"/>
        <v>347107.14279999991</v>
      </c>
      <c r="G1740" s="224"/>
      <c r="H1740" s="218" t="s">
        <v>7462</v>
      </c>
      <c r="I1740" s="120" t="s">
        <v>7379</v>
      </c>
      <c r="J1740" s="120"/>
      <c r="K1740" s="73">
        <v>0</v>
      </c>
      <c r="L1740" s="73">
        <v>0</v>
      </c>
      <c r="M1740" s="180">
        <f t="shared" si="106"/>
        <v>0</v>
      </c>
      <c r="O1740" s="73">
        <v>25</v>
      </c>
      <c r="P1740" s="73">
        <v>8677678.5699999984</v>
      </c>
      <c r="Q1740" s="73">
        <v>25</v>
      </c>
      <c r="R1740" s="73">
        <v>8677678.5699999984</v>
      </c>
      <c r="S1740" s="73">
        <f t="shared" si="105"/>
        <v>0</v>
      </c>
      <c r="T1740" s="73">
        <f t="shared" si="105"/>
        <v>0</v>
      </c>
      <c r="U1740" s="167" t="s">
        <v>7467</v>
      </c>
      <c r="W1740" s="21"/>
      <c r="X1740" s="21"/>
      <c r="Z1740" s="21"/>
    </row>
    <row r="1741" spans="1:26" x14ac:dyDescent="0.25">
      <c r="A1741" s="175" t="s">
        <v>5189</v>
      </c>
      <c r="B1741" s="205" t="s">
        <v>4125</v>
      </c>
      <c r="C1741" s="168" t="s">
        <v>4126</v>
      </c>
      <c r="D1741" s="206">
        <v>3</v>
      </c>
      <c r="E1741" s="178">
        <v>1037598.3900000004</v>
      </c>
      <c r="F1741" s="216">
        <f t="shared" si="104"/>
        <v>345866.13000000012</v>
      </c>
      <c r="G1741" s="224"/>
      <c r="H1741" s="218" t="s">
        <v>7462</v>
      </c>
      <c r="I1741" s="120" t="s">
        <v>7379</v>
      </c>
      <c r="J1741" s="120"/>
      <c r="K1741" s="73">
        <v>0</v>
      </c>
      <c r="L1741" s="73">
        <v>0</v>
      </c>
      <c r="M1741" s="180">
        <f t="shared" si="106"/>
        <v>0</v>
      </c>
      <c r="O1741" s="73">
        <v>13</v>
      </c>
      <c r="P1741" s="73">
        <v>4496259.6900000013</v>
      </c>
      <c r="Q1741" s="73">
        <v>13</v>
      </c>
      <c r="R1741" s="73">
        <v>4496259.6900000013</v>
      </c>
      <c r="S1741" s="73">
        <f t="shared" si="105"/>
        <v>0</v>
      </c>
      <c r="T1741" s="73">
        <f t="shared" si="105"/>
        <v>0</v>
      </c>
      <c r="U1741" s="167" t="s">
        <v>7467</v>
      </c>
      <c r="W1741" s="21"/>
      <c r="X1741" s="21"/>
    </row>
    <row r="1742" spans="1:26" x14ac:dyDescent="0.25">
      <c r="A1742" s="175" t="s">
        <v>5189</v>
      </c>
      <c r="B1742" s="205" t="s">
        <v>2883</v>
      </c>
      <c r="C1742" s="168" t="s">
        <v>2884</v>
      </c>
      <c r="D1742" s="206">
        <v>1</v>
      </c>
      <c r="E1742" s="178">
        <v>344000</v>
      </c>
      <c r="F1742" s="216">
        <f t="shared" si="104"/>
        <v>344000</v>
      </c>
      <c r="G1742" s="224"/>
      <c r="H1742" s="218" t="s">
        <v>7462</v>
      </c>
      <c r="I1742" s="120" t="s">
        <v>7379</v>
      </c>
      <c r="J1742" s="120"/>
      <c r="K1742" s="73">
        <v>0</v>
      </c>
      <c r="L1742" s="73">
        <v>0</v>
      </c>
      <c r="M1742" s="180">
        <f t="shared" si="106"/>
        <v>0</v>
      </c>
      <c r="O1742" s="73">
        <v>1</v>
      </c>
      <c r="P1742" s="73">
        <v>344000</v>
      </c>
      <c r="Q1742" s="73">
        <v>0</v>
      </c>
      <c r="R1742" s="73">
        <v>0</v>
      </c>
      <c r="S1742" s="73">
        <f t="shared" si="105"/>
        <v>1</v>
      </c>
      <c r="T1742" s="73">
        <f t="shared" si="105"/>
        <v>344000</v>
      </c>
      <c r="U1742" s="167" t="s">
        <v>7958</v>
      </c>
      <c r="W1742" s="21"/>
      <c r="X1742" s="21"/>
      <c r="Z1742" s="21"/>
    </row>
    <row r="1743" spans="1:26" x14ac:dyDescent="0.25">
      <c r="A1743" s="175" t="s">
        <v>5189</v>
      </c>
      <c r="B1743" s="205" t="s">
        <v>9281</v>
      </c>
      <c r="C1743" s="168" t="s">
        <v>9282</v>
      </c>
      <c r="D1743" s="206">
        <v>4</v>
      </c>
      <c r="E1743" s="178">
        <v>1373900</v>
      </c>
      <c r="F1743" s="216">
        <f t="shared" si="104"/>
        <v>343475</v>
      </c>
      <c r="G1743" s="224"/>
      <c r="H1743" s="218" t="s">
        <v>7462</v>
      </c>
      <c r="I1743" s="120" t="s">
        <v>7807</v>
      </c>
      <c r="J1743" s="120"/>
      <c r="K1743" s="73"/>
      <c r="L1743" s="73"/>
      <c r="M1743" s="180">
        <f t="shared" si="106"/>
        <v>0</v>
      </c>
      <c r="O1743" s="73">
        <v>4</v>
      </c>
      <c r="P1743" s="73">
        <v>1373900</v>
      </c>
      <c r="Q1743" s="73">
        <v>4</v>
      </c>
      <c r="R1743" s="73">
        <v>1373900</v>
      </c>
      <c r="S1743" s="73">
        <f t="shared" si="105"/>
        <v>0</v>
      </c>
      <c r="T1743" s="73">
        <f t="shared" si="105"/>
        <v>0</v>
      </c>
      <c r="U1743" s="167" t="s">
        <v>7467</v>
      </c>
      <c r="W1743" s="21"/>
      <c r="X1743" s="21"/>
    </row>
    <row r="1744" spans="1:26" x14ac:dyDescent="0.25">
      <c r="A1744" s="175" t="s">
        <v>5189</v>
      </c>
      <c r="B1744" s="205" t="s">
        <v>2309</v>
      </c>
      <c r="C1744" s="168" t="s">
        <v>2310</v>
      </c>
      <c r="D1744" s="206">
        <v>6</v>
      </c>
      <c r="E1744" s="178">
        <v>2058000</v>
      </c>
      <c r="F1744" s="216">
        <f t="shared" si="104"/>
        <v>343000</v>
      </c>
      <c r="G1744" s="224"/>
      <c r="H1744" s="218" t="s">
        <v>7462</v>
      </c>
      <c r="I1744" s="120" t="s">
        <v>7379</v>
      </c>
      <c r="J1744" s="120"/>
      <c r="K1744" s="73">
        <v>0</v>
      </c>
      <c r="L1744" s="73">
        <v>0</v>
      </c>
      <c r="M1744" s="180">
        <f t="shared" si="106"/>
        <v>0</v>
      </c>
      <c r="O1744" s="73">
        <v>6</v>
      </c>
      <c r="P1744" s="73">
        <v>2058000</v>
      </c>
      <c r="Q1744" s="73">
        <v>6</v>
      </c>
      <c r="R1744" s="73">
        <v>2058000</v>
      </c>
      <c r="S1744" s="73">
        <f t="shared" si="105"/>
        <v>0</v>
      </c>
      <c r="T1744" s="73">
        <f t="shared" si="105"/>
        <v>0</v>
      </c>
      <c r="U1744" s="167" t="s">
        <v>7467</v>
      </c>
      <c r="W1744" s="21"/>
      <c r="X1744" s="21"/>
    </row>
    <row r="1745" spans="1:26" x14ac:dyDescent="0.25">
      <c r="A1745" s="175" t="s">
        <v>5189</v>
      </c>
      <c r="B1745" s="205" t="s">
        <v>9283</v>
      </c>
      <c r="C1745" s="168" t="s">
        <v>9284</v>
      </c>
      <c r="D1745" s="206">
        <v>9</v>
      </c>
      <c r="E1745" s="178">
        <v>3060000</v>
      </c>
      <c r="F1745" s="216">
        <f t="shared" si="104"/>
        <v>340000</v>
      </c>
      <c r="G1745" s="224"/>
      <c r="H1745" s="218" t="s">
        <v>7462</v>
      </c>
      <c r="I1745" s="120" t="s">
        <v>7379</v>
      </c>
      <c r="J1745" s="120"/>
      <c r="K1745" s="73">
        <v>0</v>
      </c>
      <c r="L1745" s="73">
        <v>0</v>
      </c>
      <c r="M1745" s="180">
        <f t="shared" si="106"/>
        <v>0</v>
      </c>
      <c r="O1745" s="73">
        <v>9</v>
      </c>
      <c r="P1745" s="73">
        <v>3060000</v>
      </c>
      <c r="Q1745" s="73">
        <v>9</v>
      </c>
      <c r="R1745" s="73">
        <v>3060000</v>
      </c>
      <c r="S1745" s="73">
        <f t="shared" si="105"/>
        <v>0</v>
      </c>
      <c r="T1745" s="73">
        <f t="shared" si="105"/>
        <v>0</v>
      </c>
      <c r="U1745" s="167" t="s">
        <v>7467</v>
      </c>
      <c r="W1745" s="21"/>
      <c r="X1745" s="21"/>
    </row>
    <row r="1746" spans="1:26" x14ac:dyDescent="0.25">
      <c r="A1746" s="175" t="s">
        <v>5189</v>
      </c>
      <c r="B1746" s="205" t="s">
        <v>2429</v>
      </c>
      <c r="C1746" s="168" t="s">
        <v>2430</v>
      </c>
      <c r="D1746" s="206">
        <v>30</v>
      </c>
      <c r="E1746" s="178">
        <v>10200000</v>
      </c>
      <c r="F1746" s="216">
        <f t="shared" si="104"/>
        <v>340000</v>
      </c>
      <c r="G1746" s="224"/>
      <c r="H1746" s="218" t="s">
        <v>7462</v>
      </c>
      <c r="I1746" s="120" t="s">
        <v>7379</v>
      </c>
      <c r="J1746" s="120"/>
      <c r="K1746" s="73">
        <v>0</v>
      </c>
      <c r="L1746" s="73">
        <v>0</v>
      </c>
      <c r="M1746" s="180">
        <f t="shared" si="106"/>
        <v>0</v>
      </c>
      <c r="O1746" s="73">
        <v>30</v>
      </c>
      <c r="P1746" s="73">
        <v>10200000</v>
      </c>
      <c r="Q1746" s="73">
        <v>7</v>
      </c>
      <c r="R1746" s="73">
        <v>2380000</v>
      </c>
      <c r="S1746" s="73">
        <f t="shared" si="105"/>
        <v>23</v>
      </c>
      <c r="T1746" s="73">
        <f t="shared" si="105"/>
        <v>7820000</v>
      </c>
      <c r="U1746" s="167" t="s">
        <v>7467</v>
      </c>
      <c r="W1746" s="21"/>
      <c r="X1746" s="21"/>
      <c r="Z1746" s="21"/>
    </row>
    <row r="1747" spans="1:26" x14ac:dyDescent="0.25">
      <c r="A1747" s="175" t="s">
        <v>5189</v>
      </c>
      <c r="B1747" s="205" t="s">
        <v>2431</v>
      </c>
      <c r="C1747" s="168" t="s">
        <v>2432</v>
      </c>
      <c r="D1747" s="206">
        <v>23</v>
      </c>
      <c r="E1747" s="178">
        <v>7820000</v>
      </c>
      <c r="F1747" s="216">
        <f t="shared" si="104"/>
        <v>340000</v>
      </c>
      <c r="G1747" s="224"/>
      <c r="H1747" s="218" t="s">
        <v>7462</v>
      </c>
      <c r="I1747" s="120" t="s">
        <v>7379</v>
      </c>
      <c r="J1747" s="120"/>
      <c r="K1747" s="73">
        <v>0</v>
      </c>
      <c r="L1747" s="73">
        <v>0</v>
      </c>
      <c r="M1747" s="180">
        <f t="shared" si="106"/>
        <v>0</v>
      </c>
      <c r="O1747" s="73">
        <v>23</v>
      </c>
      <c r="P1747" s="73">
        <v>7820000</v>
      </c>
      <c r="Q1747" s="73">
        <v>0</v>
      </c>
      <c r="R1747" s="73">
        <v>0</v>
      </c>
      <c r="S1747" s="73">
        <f t="shared" si="105"/>
        <v>23</v>
      </c>
      <c r="T1747" s="73">
        <f t="shared" si="105"/>
        <v>7820000</v>
      </c>
      <c r="U1747" s="167" t="s">
        <v>7958</v>
      </c>
      <c r="W1747" s="21"/>
      <c r="X1747" s="21"/>
      <c r="Z1747" s="21"/>
    </row>
    <row r="1748" spans="1:26" x14ac:dyDescent="0.25">
      <c r="A1748" s="175" t="s">
        <v>5189</v>
      </c>
      <c r="B1748" s="205" t="s">
        <v>9285</v>
      </c>
      <c r="C1748" s="168" t="s">
        <v>9286</v>
      </c>
      <c r="D1748" s="206">
        <v>2</v>
      </c>
      <c r="E1748" s="178">
        <v>680000</v>
      </c>
      <c r="F1748" s="216">
        <f t="shared" si="104"/>
        <v>340000</v>
      </c>
      <c r="G1748" s="224"/>
      <c r="H1748" s="218" t="s">
        <v>7462</v>
      </c>
      <c r="I1748" s="120" t="s">
        <v>7379</v>
      </c>
      <c r="J1748" s="120"/>
      <c r="K1748" s="73">
        <v>0</v>
      </c>
      <c r="L1748" s="73">
        <v>0</v>
      </c>
      <c r="M1748" s="180">
        <f t="shared" si="106"/>
        <v>0</v>
      </c>
      <c r="O1748" s="73">
        <v>2</v>
      </c>
      <c r="P1748" s="73">
        <v>680000</v>
      </c>
      <c r="Q1748" s="73">
        <v>2</v>
      </c>
      <c r="R1748" s="73">
        <v>680000</v>
      </c>
      <c r="S1748" s="73">
        <f t="shared" si="105"/>
        <v>0</v>
      </c>
      <c r="T1748" s="73">
        <f t="shared" si="105"/>
        <v>0</v>
      </c>
      <c r="U1748" s="167" t="s">
        <v>7467</v>
      </c>
      <c r="W1748" s="21"/>
      <c r="X1748" s="21"/>
    </row>
    <row r="1749" spans="1:26" x14ac:dyDescent="0.25">
      <c r="A1749" s="175" t="s">
        <v>5189</v>
      </c>
      <c r="B1749" s="205" t="s">
        <v>9287</v>
      </c>
      <c r="C1749" s="168" t="s">
        <v>9288</v>
      </c>
      <c r="D1749" s="206">
        <v>1</v>
      </c>
      <c r="E1749" s="178">
        <v>337500</v>
      </c>
      <c r="F1749" s="216">
        <f t="shared" si="104"/>
        <v>337500</v>
      </c>
      <c r="G1749" s="224"/>
      <c r="H1749" s="218" t="s">
        <v>7462</v>
      </c>
      <c r="I1749" s="120" t="s">
        <v>7379</v>
      </c>
      <c r="J1749" s="120"/>
      <c r="K1749" s="73">
        <v>0</v>
      </c>
      <c r="L1749" s="73">
        <v>0</v>
      </c>
      <c r="M1749" s="180">
        <f t="shared" si="106"/>
        <v>0</v>
      </c>
      <c r="O1749" s="73">
        <v>1</v>
      </c>
      <c r="P1749" s="73">
        <v>337500</v>
      </c>
      <c r="Q1749" s="73">
        <v>1</v>
      </c>
      <c r="R1749" s="73">
        <v>337500</v>
      </c>
      <c r="S1749" s="73">
        <f t="shared" si="105"/>
        <v>0</v>
      </c>
      <c r="T1749" s="73">
        <f t="shared" si="105"/>
        <v>0</v>
      </c>
      <c r="U1749" s="167" t="s">
        <v>7467</v>
      </c>
      <c r="W1749" s="21"/>
      <c r="X1749" s="21"/>
    </row>
    <row r="1750" spans="1:26" x14ac:dyDescent="0.25">
      <c r="A1750" s="175" t="s">
        <v>5189</v>
      </c>
      <c r="B1750" s="205" t="s">
        <v>9289</v>
      </c>
      <c r="C1750" s="168" t="s">
        <v>9290</v>
      </c>
      <c r="D1750" s="206">
        <v>8</v>
      </c>
      <c r="E1750" s="178">
        <v>2661000</v>
      </c>
      <c r="F1750" s="216">
        <f t="shared" si="104"/>
        <v>332625</v>
      </c>
      <c r="G1750" s="224"/>
      <c r="H1750" s="218" t="s">
        <v>7462</v>
      </c>
      <c r="I1750" s="120" t="s">
        <v>7807</v>
      </c>
      <c r="J1750" s="120"/>
      <c r="K1750" s="73"/>
      <c r="L1750" s="73"/>
      <c r="M1750" s="180">
        <f t="shared" si="106"/>
        <v>0</v>
      </c>
      <c r="O1750" s="73">
        <v>8</v>
      </c>
      <c r="P1750" s="73">
        <v>2661000</v>
      </c>
      <c r="Q1750" s="73">
        <v>8</v>
      </c>
      <c r="R1750" s="73">
        <v>2661000</v>
      </c>
      <c r="S1750" s="73">
        <f t="shared" si="105"/>
        <v>0</v>
      </c>
      <c r="T1750" s="73">
        <f t="shared" si="105"/>
        <v>0</v>
      </c>
      <c r="U1750" s="167" t="s">
        <v>7467</v>
      </c>
      <c r="W1750" s="21"/>
      <c r="X1750" s="21"/>
    </row>
    <row r="1751" spans="1:26" x14ac:dyDescent="0.25">
      <c r="A1751" s="175" t="s">
        <v>5189</v>
      </c>
      <c r="B1751" s="205" t="s">
        <v>2443</v>
      </c>
      <c r="C1751" s="168" t="s">
        <v>2444</v>
      </c>
      <c r="D1751" s="206">
        <v>2</v>
      </c>
      <c r="E1751" s="178">
        <v>664947.36820553825</v>
      </c>
      <c r="F1751" s="216">
        <f t="shared" si="104"/>
        <v>332473.68410276913</v>
      </c>
      <c r="G1751" s="224"/>
      <c r="H1751" s="218" t="s">
        <v>7462</v>
      </c>
      <c r="I1751" s="120" t="s">
        <v>7379</v>
      </c>
      <c r="J1751" s="120"/>
      <c r="K1751" s="73">
        <v>0</v>
      </c>
      <c r="L1751" s="73">
        <v>0</v>
      </c>
      <c r="M1751" s="180">
        <f t="shared" si="106"/>
        <v>0</v>
      </c>
      <c r="O1751" s="73">
        <v>7</v>
      </c>
      <c r="P1751" s="73">
        <v>2327315.788719384</v>
      </c>
      <c r="Q1751" s="73">
        <v>3</v>
      </c>
      <c r="R1751" s="73">
        <v>997421.05230830738</v>
      </c>
      <c r="S1751" s="73">
        <f t="shared" si="105"/>
        <v>4</v>
      </c>
      <c r="T1751" s="73">
        <f t="shared" si="105"/>
        <v>1329894.7364110765</v>
      </c>
      <c r="U1751" s="167" t="s">
        <v>7467</v>
      </c>
      <c r="W1751" s="21"/>
      <c r="X1751" s="21"/>
      <c r="Z1751" s="21"/>
    </row>
    <row r="1752" spans="1:26" x14ac:dyDescent="0.25">
      <c r="A1752" s="175" t="s">
        <v>5189</v>
      </c>
      <c r="B1752" s="205" t="s">
        <v>9291</v>
      </c>
      <c r="C1752" s="168" t="s">
        <v>9292</v>
      </c>
      <c r="D1752" s="206">
        <v>7</v>
      </c>
      <c r="E1752" s="178">
        <v>2326800</v>
      </c>
      <c r="F1752" s="216">
        <f t="shared" si="104"/>
        <v>332400</v>
      </c>
      <c r="G1752" s="224"/>
      <c r="H1752" s="218" t="s">
        <v>7462</v>
      </c>
      <c r="I1752" s="120" t="s">
        <v>7379</v>
      </c>
      <c r="J1752" s="120"/>
      <c r="K1752" s="73">
        <v>0</v>
      </c>
      <c r="L1752" s="73">
        <v>0</v>
      </c>
      <c r="M1752" s="180">
        <f t="shared" si="106"/>
        <v>0</v>
      </c>
      <c r="O1752" s="73">
        <v>7</v>
      </c>
      <c r="P1752" s="73">
        <v>2326800</v>
      </c>
      <c r="Q1752" s="73">
        <v>7</v>
      </c>
      <c r="R1752" s="73">
        <v>2326800</v>
      </c>
      <c r="S1752" s="73">
        <f t="shared" si="105"/>
        <v>0</v>
      </c>
      <c r="T1752" s="73">
        <f t="shared" si="105"/>
        <v>0</v>
      </c>
      <c r="U1752" s="167" t="s">
        <v>7467</v>
      </c>
      <c r="W1752" s="21"/>
      <c r="X1752" s="21"/>
    </row>
    <row r="1753" spans="1:26" x14ac:dyDescent="0.25">
      <c r="A1753" s="175" t="s">
        <v>5189</v>
      </c>
      <c r="B1753" s="205" t="s">
        <v>9293</v>
      </c>
      <c r="C1753" s="168" t="s">
        <v>9294</v>
      </c>
      <c r="D1753" s="206">
        <v>7</v>
      </c>
      <c r="E1753" s="178">
        <v>2324000</v>
      </c>
      <c r="F1753" s="216">
        <f t="shared" si="104"/>
        <v>332000</v>
      </c>
      <c r="G1753" s="224"/>
      <c r="H1753" s="218" t="s">
        <v>7462</v>
      </c>
      <c r="I1753" s="120" t="s">
        <v>7379</v>
      </c>
      <c r="J1753" s="120"/>
      <c r="K1753" s="73">
        <v>0</v>
      </c>
      <c r="L1753" s="73">
        <v>0</v>
      </c>
      <c r="M1753" s="180">
        <f t="shared" si="106"/>
        <v>0</v>
      </c>
      <c r="O1753" s="73">
        <v>7</v>
      </c>
      <c r="P1753" s="73">
        <v>2324000</v>
      </c>
      <c r="Q1753" s="73">
        <v>7</v>
      </c>
      <c r="R1753" s="73">
        <v>2324000</v>
      </c>
      <c r="S1753" s="73">
        <f t="shared" si="105"/>
        <v>0</v>
      </c>
      <c r="T1753" s="73">
        <f t="shared" si="105"/>
        <v>0</v>
      </c>
      <c r="U1753" s="167" t="s">
        <v>7467</v>
      </c>
      <c r="W1753" s="21"/>
      <c r="X1753" s="21"/>
    </row>
    <row r="1754" spans="1:26" x14ac:dyDescent="0.25">
      <c r="A1754" s="175" t="s">
        <v>5189</v>
      </c>
      <c r="B1754" s="205" t="s">
        <v>9295</v>
      </c>
      <c r="C1754" s="168" t="s">
        <v>9296</v>
      </c>
      <c r="D1754" s="206">
        <v>6</v>
      </c>
      <c r="E1754" s="178">
        <v>1986000</v>
      </c>
      <c r="F1754" s="216">
        <f t="shared" si="104"/>
        <v>331000</v>
      </c>
      <c r="G1754" s="224"/>
      <c r="H1754" s="218" t="s">
        <v>7462</v>
      </c>
      <c r="I1754" s="120" t="s">
        <v>7379</v>
      </c>
      <c r="J1754" s="120"/>
      <c r="K1754" s="73">
        <v>0</v>
      </c>
      <c r="L1754" s="73">
        <v>0</v>
      </c>
      <c r="M1754" s="180">
        <f t="shared" si="106"/>
        <v>0</v>
      </c>
      <c r="O1754" s="73">
        <v>6</v>
      </c>
      <c r="P1754" s="73">
        <v>1986000</v>
      </c>
      <c r="Q1754" s="73">
        <v>6</v>
      </c>
      <c r="R1754" s="73">
        <v>1986000</v>
      </c>
      <c r="S1754" s="73">
        <f t="shared" si="105"/>
        <v>0</v>
      </c>
      <c r="T1754" s="73">
        <f t="shared" si="105"/>
        <v>0</v>
      </c>
      <c r="U1754" s="167" t="s">
        <v>7467</v>
      </c>
      <c r="W1754" s="21"/>
      <c r="X1754" s="21"/>
    </row>
    <row r="1755" spans="1:26" x14ac:dyDescent="0.25">
      <c r="A1755" s="175" t="s">
        <v>5189</v>
      </c>
      <c r="B1755" s="205" t="s">
        <v>2909</v>
      </c>
      <c r="C1755" s="168" t="s">
        <v>2910</v>
      </c>
      <c r="D1755" s="206">
        <v>11</v>
      </c>
      <c r="E1755" s="178">
        <v>3619000</v>
      </c>
      <c r="F1755" s="216">
        <f t="shared" si="104"/>
        <v>329000</v>
      </c>
      <c r="G1755" s="224"/>
      <c r="H1755" s="218" t="s">
        <v>7462</v>
      </c>
      <c r="I1755" s="120" t="s">
        <v>7379</v>
      </c>
      <c r="J1755" s="120"/>
      <c r="K1755" s="73">
        <v>0</v>
      </c>
      <c r="L1755" s="73">
        <v>0</v>
      </c>
      <c r="M1755" s="180">
        <f t="shared" si="106"/>
        <v>0</v>
      </c>
      <c r="O1755" s="73">
        <v>11</v>
      </c>
      <c r="P1755" s="73">
        <v>3619000</v>
      </c>
      <c r="Q1755" s="73">
        <v>0</v>
      </c>
      <c r="R1755" s="73">
        <v>0</v>
      </c>
      <c r="S1755" s="73">
        <f t="shared" si="105"/>
        <v>11</v>
      </c>
      <c r="T1755" s="73">
        <f t="shared" si="105"/>
        <v>3619000</v>
      </c>
      <c r="U1755" s="167" t="s">
        <v>7958</v>
      </c>
      <c r="W1755" s="21"/>
      <c r="X1755" s="21"/>
      <c r="Z1755" s="21"/>
    </row>
    <row r="1756" spans="1:26" x14ac:dyDescent="0.25">
      <c r="A1756" s="175" t="s">
        <v>5189</v>
      </c>
      <c r="B1756" s="205" t="s">
        <v>3383</v>
      </c>
      <c r="C1756" s="168" t="s">
        <v>3384</v>
      </c>
      <c r="D1756" s="206">
        <v>13</v>
      </c>
      <c r="E1756" s="178">
        <v>4267900</v>
      </c>
      <c r="F1756" s="216">
        <f t="shared" si="104"/>
        <v>328300</v>
      </c>
      <c r="G1756" s="224"/>
      <c r="H1756" s="218" t="s">
        <v>7462</v>
      </c>
      <c r="I1756" s="120" t="s">
        <v>7379</v>
      </c>
      <c r="J1756" s="120"/>
      <c r="K1756" s="73">
        <v>0</v>
      </c>
      <c r="L1756" s="73">
        <v>0</v>
      </c>
      <c r="M1756" s="180">
        <f t="shared" si="106"/>
        <v>0</v>
      </c>
      <c r="O1756" s="73">
        <v>13</v>
      </c>
      <c r="P1756" s="73">
        <v>4267900</v>
      </c>
      <c r="Q1756" s="73">
        <v>13</v>
      </c>
      <c r="R1756" s="73">
        <v>4267900</v>
      </c>
      <c r="S1756" s="73">
        <f t="shared" si="105"/>
        <v>0</v>
      </c>
      <c r="T1756" s="73">
        <f t="shared" si="105"/>
        <v>0</v>
      </c>
      <c r="U1756" s="167" t="s">
        <v>7467</v>
      </c>
      <c r="W1756" s="21"/>
      <c r="X1756" s="21"/>
      <c r="Z1756" s="21"/>
    </row>
    <row r="1757" spans="1:26" x14ac:dyDescent="0.25">
      <c r="A1757" s="175" t="s">
        <v>5189</v>
      </c>
      <c r="B1757" s="205" t="s">
        <v>4129</v>
      </c>
      <c r="C1757" s="168" t="s">
        <v>4130</v>
      </c>
      <c r="D1757" s="206">
        <v>7</v>
      </c>
      <c r="E1757" s="178">
        <v>2296000</v>
      </c>
      <c r="F1757" s="216">
        <f t="shared" si="104"/>
        <v>328000</v>
      </c>
      <c r="G1757" s="224"/>
      <c r="H1757" s="218" t="s">
        <v>7462</v>
      </c>
      <c r="I1757" s="120" t="s">
        <v>7379</v>
      </c>
      <c r="J1757" s="120"/>
      <c r="K1757" s="73">
        <v>0</v>
      </c>
      <c r="L1757" s="73">
        <v>0</v>
      </c>
      <c r="M1757" s="180">
        <f t="shared" si="106"/>
        <v>0</v>
      </c>
      <c r="O1757" s="73">
        <v>7</v>
      </c>
      <c r="P1757" s="73">
        <v>2296000</v>
      </c>
      <c r="Q1757" s="73">
        <v>7</v>
      </c>
      <c r="R1757" s="73">
        <v>2296000</v>
      </c>
      <c r="S1757" s="73">
        <f t="shared" si="105"/>
        <v>0</v>
      </c>
      <c r="T1757" s="73">
        <f t="shared" si="105"/>
        <v>0</v>
      </c>
      <c r="U1757" s="167" t="s">
        <v>7467</v>
      </c>
      <c r="W1757" s="21"/>
      <c r="X1757" s="21"/>
      <c r="Z1757" s="21"/>
    </row>
    <row r="1758" spans="1:26" x14ac:dyDescent="0.25">
      <c r="A1758" s="175" t="s">
        <v>5189</v>
      </c>
      <c r="B1758" s="205" t="s">
        <v>9297</v>
      </c>
      <c r="C1758" s="168" t="s">
        <v>9298</v>
      </c>
      <c r="D1758" s="206">
        <v>15</v>
      </c>
      <c r="E1758" s="178">
        <v>4920000</v>
      </c>
      <c r="F1758" s="216">
        <f t="shared" si="104"/>
        <v>328000</v>
      </c>
      <c r="G1758" s="224"/>
      <c r="H1758" s="218" t="s">
        <v>7462</v>
      </c>
      <c r="I1758" s="120" t="s">
        <v>7379</v>
      </c>
      <c r="J1758" s="120"/>
      <c r="K1758" s="73">
        <v>0</v>
      </c>
      <c r="L1758" s="73">
        <v>0</v>
      </c>
      <c r="M1758" s="180">
        <f t="shared" si="106"/>
        <v>0</v>
      </c>
      <c r="O1758" s="73">
        <v>15</v>
      </c>
      <c r="P1758" s="73">
        <v>4920000</v>
      </c>
      <c r="Q1758" s="73">
        <v>15</v>
      </c>
      <c r="R1758" s="73">
        <v>4920000</v>
      </c>
      <c r="S1758" s="73">
        <f t="shared" si="105"/>
        <v>0</v>
      </c>
      <c r="T1758" s="73">
        <f t="shared" si="105"/>
        <v>0</v>
      </c>
      <c r="U1758" s="167" t="s">
        <v>7467</v>
      </c>
      <c r="W1758" s="21"/>
      <c r="X1758" s="21"/>
    </row>
    <row r="1759" spans="1:26" x14ac:dyDescent="0.25">
      <c r="A1759" s="175" t="s">
        <v>5189</v>
      </c>
      <c r="B1759" s="205" t="s">
        <v>9299</v>
      </c>
      <c r="C1759" s="168" t="s">
        <v>9300</v>
      </c>
      <c r="D1759" s="206">
        <v>2</v>
      </c>
      <c r="E1759" s="178">
        <v>640000</v>
      </c>
      <c r="F1759" s="216">
        <f t="shared" si="104"/>
        <v>320000</v>
      </c>
      <c r="G1759" s="224"/>
      <c r="H1759" s="218" t="s">
        <v>7462</v>
      </c>
      <c r="I1759" s="120" t="s">
        <v>7379</v>
      </c>
      <c r="J1759" s="120"/>
      <c r="K1759" s="73">
        <v>0</v>
      </c>
      <c r="L1759" s="73">
        <v>0</v>
      </c>
      <c r="M1759" s="180">
        <f t="shared" si="106"/>
        <v>0</v>
      </c>
      <c r="O1759" s="73">
        <v>2</v>
      </c>
      <c r="P1759" s="73">
        <v>640000</v>
      </c>
      <c r="Q1759" s="73">
        <v>2</v>
      </c>
      <c r="R1759" s="73">
        <v>640000</v>
      </c>
      <c r="S1759" s="73">
        <f t="shared" si="105"/>
        <v>0</v>
      </c>
      <c r="T1759" s="73">
        <f t="shared" si="105"/>
        <v>0</v>
      </c>
      <c r="U1759" s="167" t="s">
        <v>7467</v>
      </c>
      <c r="W1759" s="21"/>
      <c r="X1759" s="21"/>
    </row>
    <row r="1760" spans="1:26" x14ac:dyDescent="0.25">
      <c r="A1760" s="175" t="s">
        <v>5189</v>
      </c>
      <c r="B1760" s="205" t="s">
        <v>9301</v>
      </c>
      <c r="C1760" s="168" t="s">
        <v>9302</v>
      </c>
      <c r="D1760" s="206">
        <v>5</v>
      </c>
      <c r="E1760" s="178">
        <v>1559595.964285</v>
      </c>
      <c r="F1760" s="216">
        <f t="shared" si="104"/>
        <v>311919.19285699999</v>
      </c>
      <c r="G1760" s="224"/>
      <c r="H1760" s="218" t="s">
        <v>7462</v>
      </c>
      <c r="I1760" s="120" t="s">
        <v>7379</v>
      </c>
      <c r="J1760" s="120"/>
      <c r="K1760" s="73">
        <v>0</v>
      </c>
      <c r="L1760" s="73">
        <v>0</v>
      </c>
      <c r="M1760" s="180">
        <f t="shared" si="106"/>
        <v>0</v>
      </c>
      <c r="O1760" s="73">
        <v>7</v>
      </c>
      <c r="P1760" s="73">
        <v>2183434.3499989999</v>
      </c>
      <c r="Q1760" s="73">
        <v>7</v>
      </c>
      <c r="R1760" s="73">
        <v>2183434.3499989994</v>
      </c>
      <c r="S1760" s="73">
        <f t="shared" si="105"/>
        <v>0</v>
      </c>
      <c r="T1760" s="73">
        <f t="shared" si="105"/>
        <v>0</v>
      </c>
      <c r="U1760" s="167" t="s">
        <v>7467</v>
      </c>
      <c r="W1760" s="21"/>
      <c r="X1760" s="21"/>
    </row>
    <row r="1761" spans="1:26" x14ac:dyDescent="0.25">
      <c r="A1761" s="175" t="s">
        <v>5189</v>
      </c>
      <c r="B1761" s="205" t="s">
        <v>3351</v>
      </c>
      <c r="C1761" s="168" t="s">
        <v>3352</v>
      </c>
      <c r="D1761" s="206">
        <v>1</v>
      </c>
      <c r="E1761" s="178">
        <v>310000</v>
      </c>
      <c r="F1761" s="216">
        <f t="shared" si="104"/>
        <v>310000</v>
      </c>
      <c r="G1761" s="224"/>
      <c r="H1761" s="218" t="s">
        <v>7462</v>
      </c>
      <c r="I1761" s="120" t="s">
        <v>7379</v>
      </c>
      <c r="J1761" s="120"/>
      <c r="K1761" s="73">
        <v>0</v>
      </c>
      <c r="L1761" s="73">
        <v>0</v>
      </c>
      <c r="M1761" s="180">
        <f t="shared" si="106"/>
        <v>0</v>
      </c>
      <c r="O1761" s="73">
        <v>1</v>
      </c>
      <c r="P1761" s="73">
        <v>310000</v>
      </c>
      <c r="Q1761" s="73">
        <v>0</v>
      </c>
      <c r="R1761" s="73">
        <v>0</v>
      </c>
      <c r="S1761" s="73">
        <f t="shared" si="105"/>
        <v>1</v>
      </c>
      <c r="T1761" s="73">
        <f t="shared" si="105"/>
        <v>310000</v>
      </c>
      <c r="U1761" s="167" t="s">
        <v>7958</v>
      </c>
      <c r="W1761" s="21"/>
      <c r="X1761" s="21"/>
      <c r="Z1761" s="21"/>
    </row>
    <row r="1762" spans="1:26" x14ac:dyDescent="0.25">
      <c r="A1762" s="175" t="s">
        <v>5189</v>
      </c>
      <c r="B1762" s="205" t="s">
        <v>9303</v>
      </c>
      <c r="C1762" s="168" t="s">
        <v>9304</v>
      </c>
      <c r="D1762" s="206">
        <v>1</v>
      </c>
      <c r="E1762" s="178">
        <v>310000</v>
      </c>
      <c r="F1762" s="216">
        <f t="shared" si="104"/>
        <v>310000</v>
      </c>
      <c r="G1762" s="224"/>
      <c r="H1762" s="218" t="s">
        <v>7462</v>
      </c>
      <c r="I1762" s="120" t="s">
        <v>7379</v>
      </c>
      <c r="J1762" s="120"/>
      <c r="K1762" s="73">
        <v>0</v>
      </c>
      <c r="L1762" s="73">
        <v>0</v>
      </c>
      <c r="M1762" s="180">
        <f t="shared" si="106"/>
        <v>0</v>
      </c>
      <c r="O1762" s="73">
        <v>1</v>
      </c>
      <c r="P1762" s="73">
        <v>310000</v>
      </c>
      <c r="Q1762" s="73">
        <v>1</v>
      </c>
      <c r="R1762" s="73">
        <v>310000</v>
      </c>
      <c r="S1762" s="73">
        <f t="shared" si="105"/>
        <v>0</v>
      </c>
      <c r="T1762" s="73">
        <f t="shared" si="105"/>
        <v>0</v>
      </c>
      <c r="U1762" s="167" t="s">
        <v>7467</v>
      </c>
      <c r="W1762" s="21"/>
      <c r="X1762" s="21"/>
    </row>
    <row r="1763" spans="1:26" x14ac:dyDescent="0.25">
      <c r="A1763" s="175" t="s">
        <v>5189</v>
      </c>
      <c r="B1763" s="205" t="s">
        <v>3243</v>
      </c>
      <c r="C1763" s="168" t="s">
        <v>3244</v>
      </c>
      <c r="D1763" s="206">
        <v>1</v>
      </c>
      <c r="E1763" s="178">
        <v>308500</v>
      </c>
      <c r="F1763" s="216">
        <f t="shared" si="104"/>
        <v>308500</v>
      </c>
      <c r="G1763" s="224"/>
      <c r="H1763" s="218" t="s">
        <v>7462</v>
      </c>
      <c r="I1763" s="120" t="s">
        <v>7379</v>
      </c>
      <c r="J1763" s="120"/>
      <c r="K1763" s="73">
        <v>0</v>
      </c>
      <c r="L1763" s="73">
        <v>0</v>
      </c>
      <c r="M1763" s="180">
        <f t="shared" si="106"/>
        <v>0</v>
      </c>
      <c r="O1763" s="73">
        <v>4</v>
      </c>
      <c r="P1763" s="73">
        <v>1234000</v>
      </c>
      <c r="Q1763" s="73">
        <v>1</v>
      </c>
      <c r="R1763" s="73">
        <v>301666.66666666669</v>
      </c>
      <c r="S1763" s="73">
        <f t="shared" si="105"/>
        <v>3</v>
      </c>
      <c r="T1763" s="73">
        <f t="shared" si="105"/>
        <v>932333.33333333326</v>
      </c>
      <c r="U1763" s="167" t="s">
        <v>7467</v>
      </c>
      <c r="W1763" s="21"/>
      <c r="X1763" s="21"/>
      <c r="Z1763" s="21"/>
    </row>
    <row r="1764" spans="1:26" x14ac:dyDescent="0.25">
      <c r="A1764" s="175" t="s">
        <v>5189</v>
      </c>
      <c r="B1764" s="205" t="s">
        <v>9305</v>
      </c>
      <c r="C1764" s="168" t="s">
        <v>9306</v>
      </c>
      <c r="D1764" s="206">
        <v>1</v>
      </c>
      <c r="E1764" s="178">
        <v>300000</v>
      </c>
      <c r="F1764" s="216">
        <f t="shared" si="104"/>
        <v>300000</v>
      </c>
      <c r="G1764" s="224"/>
      <c r="H1764" s="218" t="s">
        <v>7462</v>
      </c>
      <c r="I1764" s="120" t="s">
        <v>7379</v>
      </c>
      <c r="J1764" s="120"/>
      <c r="K1764" s="73">
        <v>0</v>
      </c>
      <c r="L1764" s="73">
        <v>0</v>
      </c>
      <c r="M1764" s="180">
        <f t="shared" si="106"/>
        <v>0</v>
      </c>
      <c r="O1764" s="73">
        <v>1</v>
      </c>
      <c r="P1764" s="73">
        <v>300000</v>
      </c>
      <c r="Q1764" s="73">
        <v>1</v>
      </c>
      <c r="R1764" s="73">
        <v>300000</v>
      </c>
      <c r="S1764" s="73">
        <f t="shared" si="105"/>
        <v>0</v>
      </c>
      <c r="T1764" s="73">
        <f t="shared" si="105"/>
        <v>0</v>
      </c>
      <c r="U1764" s="167" t="s">
        <v>7467</v>
      </c>
      <c r="W1764" s="21"/>
      <c r="X1764" s="21"/>
    </row>
    <row r="1765" spans="1:26" x14ac:dyDescent="0.25">
      <c r="A1765" s="175" t="s">
        <v>5189</v>
      </c>
      <c r="B1765" s="205" t="s">
        <v>9307</v>
      </c>
      <c r="C1765" s="168" t="s">
        <v>9308</v>
      </c>
      <c r="D1765" s="206">
        <v>21</v>
      </c>
      <c r="E1765" s="178">
        <v>6300000</v>
      </c>
      <c r="F1765" s="216">
        <f t="shared" si="104"/>
        <v>300000</v>
      </c>
      <c r="G1765" s="224"/>
      <c r="H1765" s="218" t="s">
        <v>7462</v>
      </c>
      <c r="I1765" s="120" t="s">
        <v>7379</v>
      </c>
      <c r="J1765" s="120"/>
      <c r="K1765" s="73">
        <v>0</v>
      </c>
      <c r="L1765" s="73">
        <v>0</v>
      </c>
      <c r="M1765" s="180">
        <f t="shared" si="106"/>
        <v>0</v>
      </c>
      <c r="O1765" s="73">
        <v>21</v>
      </c>
      <c r="P1765" s="73">
        <v>6300000</v>
      </c>
      <c r="Q1765" s="73">
        <v>21</v>
      </c>
      <c r="R1765" s="73">
        <v>6300000</v>
      </c>
      <c r="S1765" s="73">
        <f t="shared" si="105"/>
        <v>0</v>
      </c>
      <c r="T1765" s="73">
        <f t="shared" si="105"/>
        <v>0</v>
      </c>
      <c r="U1765" s="167" t="s">
        <v>7467</v>
      </c>
      <c r="W1765" s="21"/>
      <c r="X1765" s="21"/>
    </row>
    <row r="1766" spans="1:26" x14ac:dyDescent="0.25">
      <c r="A1766" s="175" t="s">
        <v>5189</v>
      </c>
      <c r="B1766" s="205" t="s">
        <v>2891</v>
      </c>
      <c r="C1766" s="168" t="s">
        <v>2892</v>
      </c>
      <c r="D1766" s="206">
        <v>8</v>
      </c>
      <c r="E1766" s="178">
        <v>2400000</v>
      </c>
      <c r="F1766" s="216">
        <f t="shared" si="104"/>
        <v>300000</v>
      </c>
      <c r="G1766" s="224"/>
      <c r="H1766" s="218" t="s">
        <v>7462</v>
      </c>
      <c r="I1766" s="120" t="s">
        <v>7379</v>
      </c>
      <c r="J1766" s="120"/>
      <c r="K1766" s="73">
        <v>0</v>
      </c>
      <c r="L1766" s="73">
        <v>0</v>
      </c>
      <c r="M1766" s="180">
        <f t="shared" si="106"/>
        <v>0</v>
      </c>
      <c r="O1766" s="73">
        <v>8</v>
      </c>
      <c r="P1766" s="73">
        <v>2400000</v>
      </c>
      <c r="Q1766" s="73">
        <v>0</v>
      </c>
      <c r="R1766" s="73">
        <v>0</v>
      </c>
      <c r="S1766" s="73">
        <f t="shared" si="105"/>
        <v>8</v>
      </c>
      <c r="T1766" s="73">
        <f t="shared" si="105"/>
        <v>2400000</v>
      </c>
      <c r="U1766" s="167" t="s">
        <v>7958</v>
      </c>
      <c r="W1766" s="21"/>
      <c r="X1766" s="21"/>
      <c r="Z1766" s="21"/>
    </row>
    <row r="1767" spans="1:26" x14ac:dyDescent="0.25">
      <c r="A1767" s="175" t="s">
        <v>5189</v>
      </c>
      <c r="B1767" s="205" t="s">
        <v>2893</v>
      </c>
      <c r="C1767" s="168" t="s">
        <v>2894</v>
      </c>
      <c r="D1767" s="206">
        <v>8</v>
      </c>
      <c r="E1767" s="178">
        <v>2400000</v>
      </c>
      <c r="F1767" s="216">
        <f t="shared" si="104"/>
        <v>300000</v>
      </c>
      <c r="G1767" s="224"/>
      <c r="H1767" s="218" t="s">
        <v>7462</v>
      </c>
      <c r="I1767" s="120" t="s">
        <v>7379</v>
      </c>
      <c r="J1767" s="120"/>
      <c r="K1767" s="73">
        <v>0</v>
      </c>
      <c r="L1767" s="73">
        <v>0</v>
      </c>
      <c r="M1767" s="180">
        <f t="shared" si="106"/>
        <v>0</v>
      </c>
      <c r="O1767" s="73">
        <v>8</v>
      </c>
      <c r="P1767" s="73">
        <v>2400000</v>
      </c>
      <c r="Q1767" s="73">
        <v>2</v>
      </c>
      <c r="R1767" s="73">
        <v>600000</v>
      </c>
      <c r="S1767" s="73">
        <f t="shared" si="105"/>
        <v>6</v>
      </c>
      <c r="T1767" s="73">
        <f t="shared" si="105"/>
        <v>1800000</v>
      </c>
      <c r="U1767" s="167" t="s">
        <v>7467</v>
      </c>
      <c r="W1767" s="21"/>
      <c r="X1767" s="21"/>
      <c r="Z1767" s="21"/>
    </row>
    <row r="1768" spans="1:26" x14ac:dyDescent="0.25">
      <c r="A1768" s="175" t="s">
        <v>5189</v>
      </c>
      <c r="B1768" s="205" t="s">
        <v>2843</v>
      </c>
      <c r="C1768" s="168" t="s">
        <v>2844</v>
      </c>
      <c r="D1768" s="206">
        <v>4</v>
      </c>
      <c r="E1768" s="178">
        <v>1196672.54</v>
      </c>
      <c r="F1768" s="216">
        <f t="shared" si="104"/>
        <v>299168.13500000001</v>
      </c>
      <c r="G1768" s="224"/>
      <c r="H1768" s="218" t="s">
        <v>7462</v>
      </c>
      <c r="I1768" s="120" t="s">
        <v>7379</v>
      </c>
      <c r="J1768" s="120"/>
      <c r="K1768" s="73">
        <v>0</v>
      </c>
      <c r="L1768" s="73">
        <v>0</v>
      </c>
      <c r="M1768" s="180">
        <f t="shared" si="106"/>
        <v>0</v>
      </c>
      <c r="O1768" s="73">
        <v>4</v>
      </c>
      <c r="P1768" s="73">
        <v>1196672.54</v>
      </c>
      <c r="Q1768" s="73">
        <v>4</v>
      </c>
      <c r="R1768" s="73">
        <v>1196672.54</v>
      </c>
      <c r="S1768" s="73">
        <f t="shared" si="105"/>
        <v>0</v>
      </c>
      <c r="T1768" s="73">
        <f t="shared" si="105"/>
        <v>0</v>
      </c>
      <c r="U1768" s="167" t="s">
        <v>7467</v>
      </c>
      <c r="W1768" s="21"/>
      <c r="X1768" s="21"/>
      <c r="Z1768" s="21"/>
    </row>
    <row r="1769" spans="1:26" x14ac:dyDescent="0.25">
      <c r="A1769" s="175" t="s">
        <v>5189</v>
      </c>
      <c r="B1769" s="205" t="s">
        <v>9309</v>
      </c>
      <c r="C1769" s="168" t="s">
        <v>9310</v>
      </c>
      <c r="D1769" s="206">
        <v>63</v>
      </c>
      <c r="E1769" s="178">
        <v>18685087.839999001</v>
      </c>
      <c r="F1769" s="216">
        <f t="shared" si="104"/>
        <v>296588.69587300002</v>
      </c>
      <c r="G1769" s="224"/>
      <c r="H1769" s="218" t="s">
        <v>7462</v>
      </c>
      <c r="I1769" s="120" t="s">
        <v>7379</v>
      </c>
      <c r="J1769" s="120"/>
      <c r="K1769" s="73">
        <v>0</v>
      </c>
      <c r="L1769" s="73">
        <v>0</v>
      </c>
      <c r="M1769" s="180">
        <f t="shared" si="106"/>
        <v>0</v>
      </c>
      <c r="O1769" s="73">
        <v>63</v>
      </c>
      <c r="P1769" s="73">
        <v>18685087.839999001</v>
      </c>
      <c r="Q1769" s="73">
        <v>63</v>
      </c>
      <c r="R1769" s="73">
        <v>18685087.839999001</v>
      </c>
      <c r="S1769" s="73">
        <f t="shared" si="105"/>
        <v>0</v>
      </c>
      <c r="T1769" s="73">
        <f t="shared" si="105"/>
        <v>0</v>
      </c>
      <c r="U1769" s="167" t="s">
        <v>7467</v>
      </c>
      <c r="W1769" s="21"/>
      <c r="X1769" s="21"/>
    </row>
    <row r="1770" spans="1:26" x14ac:dyDescent="0.25">
      <c r="A1770" s="175" t="s">
        <v>5189</v>
      </c>
      <c r="B1770" s="205" t="s">
        <v>4867</v>
      </c>
      <c r="C1770" s="168" t="s">
        <v>4868</v>
      </c>
      <c r="D1770" s="206">
        <v>1</v>
      </c>
      <c r="E1770" s="178">
        <v>296000</v>
      </c>
      <c r="F1770" s="216">
        <f t="shared" si="104"/>
        <v>296000</v>
      </c>
      <c r="G1770" s="224"/>
      <c r="H1770" s="218" t="s">
        <v>7462</v>
      </c>
      <c r="I1770" s="120" t="s">
        <v>7379</v>
      </c>
      <c r="J1770" s="120"/>
      <c r="K1770" s="73">
        <v>0</v>
      </c>
      <c r="L1770" s="73">
        <v>0</v>
      </c>
      <c r="M1770" s="180">
        <f t="shared" si="106"/>
        <v>0</v>
      </c>
      <c r="O1770" s="73">
        <v>11</v>
      </c>
      <c r="P1770" s="73">
        <v>3256000</v>
      </c>
      <c r="Q1770" s="73">
        <v>11</v>
      </c>
      <c r="R1770" s="73">
        <v>3256000</v>
      </c>
      <c r="S1770" s="73">
        <f t="shared" si="105"/>
        <v>0</v>
      </c>
      <c r="T1770" s="73">
        <f t="shared" si="105"/>
        <v>0</v>
      </c>
      <c r="U1770" s="167" t="s">
        <v>7467</v>
      </c>
      <c r="W1770" s="21"/>
      <c r="X1770" s="21"/>
    </row>
    <row r="1771" spans="1:26" x14ac:dyDescent="0.25">
      <c r="A1771" s="175" t="s">
        <v>5189</v>
      </c>
      <c r="B1771" s="205" t="s">
        <v>9311</v>
      </c>
      <c r="C1771" s="168" t="s">
        <v>9312</v>
      </c>
      <c r="D1771" s="206">
        <v>5</v>
      </c>
      <c r="E1771" s="178">
        <v>1469658.12</v>
      </c>
      <c r="F1771" s="216">
        <f t="shared" si="104"/>
        <v>293931.62400000001</v>
      </c>
      <c r="G1771" s="224"/>
      <c r="H1771" s="218" t="s">
        <v>7462</v>
      </c>
      <c r="I1771" s="120" t="s">
        <v>7379</v>
      </c>
      <c r="J1771" s="120"/>
      <c r="K1771" s="73">
        <v>0</v>
      </c>
      <c r="L1771" s="73">
        <v>0</v>
      </c>
      <c r="M1771" s="180">
        <f t="shared" si="106"/>
        <v>0</v>
      </c>
      <c r="O1771" s="73">
        <v>5</v>
      </c>
      <c r="P1771" s="73">
        <v>1469658.12</v>
      </c>
      <c r="Q1771" s="73">
        <v>5</v>
      </c>
      <c r="R1771" s="73">
        <v>1469658.12</v>
      </c>
      <c r="S1771" s="73">
        <f t="shared" si="105"/>
        <v>0</v>
      </c>
      <c r="T1771" s="73">
        <f t="shared" si="105"/>
        <v>0</v>
      </c>
      <c r="U1771" s="167" t="s">
        <v>7467</v>
      </c>
      <c r="W1771" s="21"/>
      <c r="X1771" s="21"/>
    </row>
    <row r="1772" spans="1:26" x14ac:dyDescent="0.25">
      <c r="A1772" s="175" t="s">
        <v>5189</v>
      </c>
      <c r="B1772" s="205" t="s">
        <v>9313</v>
      </c>
      <c r="C1772" s="168" t="s">
        <v>9314</v>
      </c>
      <c r="D1772" s="206">
        <v>7</v>
      </c>
      <c r="E1772" s="178">
        <v>2030000</v>
      </c>
      <c r="F1772" s="216">
        <f t="shared" si="104"/>
        <v>290000</v>
      </c>
      <c r="G1772" s="224"/>
      <c r="H1772" s="218" t="s">
        <v>7462</v>
      </c>
      <c r="I1772" s="120" t="s">
        <v>7379</v>
      </c>
      <c r="J1772" s="120"/>
      <c r="K1772" s="73">
        <v>0</v>
      </c>
      <c r="L1772" s="73">
        <v>0</v>
      </c>
      <c r="M1772" s="180">
        <f t="shared" si="106"/>
        <v>0</v>
      </c>
      <c r="O1772" s="73">
        <v>7</v>
      </c>
      <c r="P1772" s="73">
        <v>2030000</v>
      </c>
      <c r="Q1772" s="73">
        <v>7</v>
      </c>
      <c r="R1772" s="73">
        <v>2030000</v>
      </c>
      <c r="S1772" s="73">
        <f t="shared" si="105"/>
        <v>0</v>
      </c>
      <c r="T1772" s="73">
        <f t="shared" si="105"/>
        <v>0</v>
      </c>
      <c r="U1772" s="167" t="s">
        <v>7467</v>
      </c>
      <c r="W1772" s="21"/>
      <c r="X1772" s="21"/>
      <c r="Z1772" s="21"/>
    </row>
    <row r="1773" spans="1:26" x14ac:dyDescent="0.25">
      <c r="A1773" s="175" t="s">
        <v>5189</v>
      </c>
      <c r="B1773" s="205" t="s">
        <v>9315</v>
      </c>
      <c r="C1773" s="168" t="s">
        <v>9316</v>
      </c>
      <c r="D1773" s="206">
        <v>4</v>
      </c>
      <c r="E1773" s="178">
        <v>1160000</v>
      </c>
      <c r="F1773" s="216">
        <f t="shared" si="104"/>
        <v>290000</v>
      </c>
      <c r="G1773" s="224"/>
      <c r="H1773" s="218" t="s">
        <v>7462</v>
      </c>
      <c r="I1773" s="120" t="s">
        <v>7379</v>
      </c>
      <c r="J1773" s="120"/>
      <c r="K1773" s="73">
        <v>0</v>
      </c>
      <c r="L1773" s="73">
        <v>0</v>
      </c>
      <c r="M1773" s="180">
        <f t="shared" si="106"/>
        <v>0</v>
      </c>
      <c r="O1773" s="73">
        <v>4</v>
      </c>
      <c r="P1773" s="73">
        <v>1160000</v>
      </c>
      <c r="Q1773" s="73">
        <v>4</v>
      </c>
      <c r="R1773" s="73">
        <v>1160000</v>
      </c>
      <c r="S1773" s="73">
        <f t="shared" si="105"/>
        <v>0</v>
      </c>
      <c r="T1773" s="73">
        <f t="shared" si="105"/>
        <v>0</v>
      </c>
      <c r="U1773" s="167" t="s">
        <v>7467</v>
      </c>
      <c r="W1773" s="21"/>
      <c r="X1773" s="21"/>
    </row>
    <row r="1774" spans="1:26" x14ac:dyDescent="0.25">
      <c r="A1774" s="175" t="s">
        <v>5189</v>
      </c>
      <c r="B1774" s="205" t="s">
        <v>2455</v>
      </c>
      <c r="C1774" s="168" t="s">
        <v>2456</v>
      </c>
      <c r="D1774" s="206">
        <v>20</v>
      </c>
      <c r="E1774" s="178">
        <v>5800000</v>
      </c>
      <c r="F1774" s="216">
        <f t="shared" si="104"/>
        <v>290000</v>
      </c>
      <c r="G1774" s="224"/>
      <c r="H1774" s="218" t="s">
        <v>7462</v>
      </c>
      <c r="I1774" s="120" t="s">
        <v>7379</v>
      </c>
      <c r="J1774" s="120"/>
      <c r="K1774" s="73">
        <v>0</v>
      </c>
      <c r="L1774" s="73">
        <v>0</v>
      </c>
      <c r="M1774" s="180">
        <f t="shared" si="106"/>
        <v>0</v>
      </c>
      <c r="O1774" s="73">
        <v>20</v>
      </c>
      <c r="P1774" s="73">
        <v>5800000</v>
      </c>
      <c r="Q1774" s="73">
        <v>1</v>
      </c>
      <c r="R1774" s="73">
        <v>290000</v>
      </c>
      <c r="S1774" s="73">
        <f t="shared" si="105"/>
        <v>19</v>
      </c>
      <c r="T1774" s="73">
        <f t="shared" si="105"/>
        <v>5510000</v>
      </c>
      <c r="U1774" s="167" t="s">
        <v>7467</v>
      </c>
      <c r="W1774" s="21"/>
      <c r="X1774" s="21"/>
      <c r="Z1774" s="21"/>
    </row>
    <row r="1775" spans="1:26" x14ac:dyDescent="0.25">
      <c r="A1775" s="175" t="s">
        <v>5189</v>
      </c>
      <c r="B1775" s="205" t="s">
        <v>9317</v>
      </c>
      <c r="C1775" s="168" t="s">
        <v>9318</v>
      </c>
      <c r="D1775" s="206">
        <v>23</v>
      </c>
      <c r="E1775" s="178">
        <v>6670000</v>
      </c>
      <c r="F1775" s="216">
        <f t="shared" si="104"/>
        <v>290000</v>
      </c>
      <c r="G1775" s="224"/>
      <c r="H1775" s="218" t="s">
        <v>7462</v>
      </c>
      <c r="I1775" s="120" t="s">
        <v>7379</v>
      </c>
      <c r="J1775" s="120"/>
      <c r="K1775" s="73">
        <v>0</v>
      </c>
      <c r="L1775" s="73">
        <v>0</v>
      </c>
      <c r="M1775" s="180">
        <f t="shared" si="106"/>
        <v>0</v>
      </c>
      <c r="O1775" s="73">
        <v>23</v>
      </c>
      <c r="P1775" s="73">
        <v>6670000</v>
      </c>
      <c r="Q1775" s="73">
        <v>23</v>
      </c>
      <c r="R1775" s="73">
        <v>6670000</v>
      </c>
      <c r="S1775" s="73">
        <f t="shared" si="105"/>
        <v>0</v>
      </c>
      <c r="T1775" s="73">
        <f t="shared" si="105"/>
        <v>0</v>
      </c>
      <c r="U1775" s="167" t="s">
        <v>7467</v>
      </c>
      <c r="W1775" s="21"/>
      <c r="X1775" s="21"/>
    </row>
    <row r="1776" spans="1:26" x14ac:dyDescent="0.25">
      <c r="A1776" s="175" t="s">
        <v>5189</v>
      </c>
      <c r="B1776" s="205" t="s">
        <v>9319</v>
      </c>
      <c r="C1776" s="168" t="s">
        <v>9320</v>
      </c>
      <c r="D1776" s="206">
        <v>24</v>
      </c>
      <c r="E1776" s="178">
        <v>6960000</v>
      </c>
      <c r="F1776" s="216">
        <f t="shared" si="104"/>
        <v>290000</v>
      </c>
      <c r="G1776" s="224"/>
      <c r="H1776" s="218" t="s">
        <v>7462</v>
      </c>
      <c r="I1776" s="120" t="s">
        <v>7379</v>
      </c>
      <c r="J1776" s="120"/>
      <c r="K1776" s="73">
        <v>0</v>
      </c>
      <c r="L1776" s="73">
        <v>0</v>
      </c>
      <c r="M1776" s="180">
        <f t="shared" si="106"/>
        <v>0</v>
      </c>
      <c r="O1776" s="73">
        <v>24</v>
      </c>
      <c r="P1776" s="73">
        <v>6960000</v>
      </c>
      <c r="Q1776" s="73">
        <v>24</v>
      </c>
      <c r="R1776" s="73">
        <v>6960000</v>
      </c>
      <c r="S1776" s="73">
        <f t="shared" si="105"/>
        <v>0</v>
      </c>
      <c r="T1776" s="73">
        <f t="shared" si="105"/>
        <v>0</v>
      </c>
      <c r="U1776" s="167" t="s">
        <v>7467</v>
      </c>
      <c r="W1776" s="21"/>
      <c r="X1776" s="21"/>
    </row>
    <row r="1777" spans="1:26" x14ac:dyDescent="0.25">
      <c r="A1777" s="175" t="s">
        <v>5189</v>
      </c>
      <c r="B1777" s="205" t="s">
        <v>9321</v>
      </c>
      <c r="C1777" s="168" t="s">
        <v>9322</v>
      </c>
      <c r="D1777" s="206">
        <v>4</v>
      </c>
      <c r="E1777" s="178">
        <v>1155428.5733320001</v>
      </c>
      <c r="F1777" s="216">
        <f t="shared" si="104"/>
        <v>288857.14333300001</v>
      </c>
      <c r="G1777" s="224"/>
      <c r="H1777" s="218" t="s">
        <v>7462</v>
      </c>
      <c r="I1777" s="120" t="s">
        <v>7379</v>
      </c>
      <c r="J1777" s="120"/>
      <c r="K1777" s="73">
        <v>0</v>
      </c>
      <c r="L1777" s="73">
        <v>0</v>
      </c>
      <c r="M1777" s="180">
        <f t="shared" si="106"/>
        <v>0</v>
      </c>
      <c r="O1777" s="73">
        <v>4</v>
      </c>
      <c r="P1777" s="73">
        <v>1155428.5733320001</v>
      </c>
      <c r="Q1777" s="73">
        <v>4</v>
      </c>
      <c r="R1777" s="73">
        <v>1155428.5733320001</v>
      </c>
      <c r="S1777" s="73">
        <f t="shared" si="105"/>
        <v>0</v>
      </c>
      <c r="T1777" s="73">
        <f t="shared" si="105"/>
        <v>0</v>
      </c>
      <c r="U1777" s="167" t="s">
        <v>7467</v>
      </c>
      <c r="W1777" s="21"/>
      <c r="X1777" s="21"/>
    </row>
    <row r="1778" spans="1:26" x14ac:dyDescent="0.25">
      <c r="A1778" s="175" t="s">
        <v>5189</v>
      </c>
      <c r="B1778" s="205" t="s">
        <v>9323</v>
      </c>
      <c r="C1778" s="168" t="s">
        <v>9324</v>
      </c>
      <c r="D1778" s="206">
        <v>57</v>
      </c>
      <c r="E1778" s="178">
        <v>16416000</v>
      </c>
      <c r="F1778" s="216">
        <f t="shared" si="104"/>
        <v>288000</v>
      </c>
      <c r="G1778" s="224"/>
      <c r="H1778" s="218" t="s">
        <v>7462</v>
      </c>
      <c r="I1778" s="120" t="s">
        <v>7379</v>
      </c>
      <c r="J1778" s="120"/>
      <c r="K1778" s="73">
        <v>0</v>
      </c>
      <c r="L1778" s="73">
        <v>0</v>
      </c>
      <c r="M1778" s="180">
        <f t="shared" si="106"/>
        <v>0</v>
      </c>
      <c r="O1778" s="73">
        <v>57</v>
      </c>
      <c r="P1778" s="73">
        <v>16416000</v>
      </c>
      <c r="Q1778" s="73">
        <v>57</v>
      </c>
      <c r="R1778" s="73">
        <v>16416000</v>
      </c>
      <c r="S1778" s="73">
        <f t="shared" si="105"/>
        <v>0</v>
      </c>
      <c r="T1778" s="73">
        <f t="shared" si="105"/>
        <v>0</v>
      </c>
      <c r="U1778" s="167" t="s">
        <v>7467</v>
      </c>
      <c r="W1778" s="21"/>
      <c r="X1778" s="21"/>
    </row>
    <row r="1779" spans="1:26" x14ac:dyDescent="0.25">
      <c r="A1779" s="175" t="s">
        <v>5189</v>
      </c>
      <c r="B1779" s="205" t="s">
        <v>9325</v>
      </c>
      <c r="C1779" s="168" t="s">
        <v>9326</v>
      </c>
      <c r="D1779" s="206">
        <v>1</v>
      </c>
      <c r="E1779" s="178">
        <v>288000</v>
      </c>
      <c r="F1779" s="216">
        <f t="shared" si="104"/>
        <v>288000</v>
      </c>
      <c r="G1779" s="224"/>
      <c r="H1779" s="218" t="s">
        <v>7462</v>
      </c>
      <c r="I1779" s="120" t="s">
        <v>7379</v>
      </c>
      <c r="J1779" s="120"/>
      <c r="K1779" s="73">
        <v>0</v>
      </c>
      <c r="L1779" s="73">
        <v>0</v>
      </c>
      <c r="M1779" s="180">
        <f t="shared" si="106"/>
        <v>0</v>
      </c>
      <c r="O1779" s="73">
        <v>1</v>
      </c>
      <c r="P1779" s="73">
        <v>288000</v>
      </c>
      <c r="Q1779" s="73">
        <v>1</v>
      </c>
      <c r="R1779" s="73">
        <v>288000</v>
      </c>
      <c r="S1779" s="73">
        <f t="shared" si="105"/>
        <v>0</v>
      </c>
      <c r="T1779" s="73">
        <f t="shared" si="105"/>
        <v>0</v>
      </c>
      <c r="U1779" s="167" t="s">
        <v>7467</v>
      </c>
      <c r="W1779" s="21"/>
      <c r="X1779" s="21"/>
    </row>
    <row r="1780" spans="1:26" x14ac:dyDescent="0.25">
      <c r="A1780" s="175" t="s">
        <v>5189</v>
      </c>
      <c r="B1780" s="205" t="s">
        <v>9327</v>
      </c>
      <c r="C1780" s="168" t="s">
        <v>9328</v>
      </c>
      <c r="D1780" s="206">
        <v>12</v>
      </c>
      <c r="E1780" s="178">
        <v>3444000</v>
      </c>
      <c r="F1780" s="216">
        <f t="shared" si="104"/>
        <v>287000</v>
      </c>
      <c r="G1780" s="224"/>
      <c r="H1780" s="218" t="s">
        <v>7462</v>
      </c>
      <c r="I1780" s="120" t="s">
        <v>7379</v>
      </c>
      <c r="J1780" s="120"/>
      <c r="K1780" s="73">
        <v>0</v>
      </c>
      <c r="L1780" s="73">
        <v>0</v>
      </c>
      <c r="M1780" s="180">
        <f t="shared" si="106"/>
        <v>0</v>
      </c>
      <c r="O1780" s="73">
        <v>12</v>
      </c>
      <c r="P1780" s="73">
        <v>3444000</v>
      </c>
      <c r="Q1780" s="73">
        <v>12</v>
      </c>
      <c r="R1780" s="73">
        <v>3444000</v>
      </c>
      <c r="S1780" s="73">
        <f t="shared" si="105"/>
        <v>0</v>
      </c>
      <c r="T1780" s="73">
        <f t="shared" si="105"/>
        <v>0</v>
      </c>
      <c r="U1780" s="167" t="s">
        <v>7467</v>
      </c>
      <c r="W1780" s="21"/>
      <c r="X1780" s="21"/>
    </row>
    <row r="1781" spans="1:26" x14ac:dyDescent="0.25">
      <c r="A1781" s="175" t="s">
        <v>5189</v>
      </c>
      <c r="B1781" s="205" t="s">
        <v>9329</v>
      </c>
      <c r="C1781" s="168" t="s">
        <v>9330</v>
      </c>
      <c r="D1781" s="206">
        <v>8</v>
      </c>
      <c r="E1781" s="178">
        <v>2287089.9500000002</v>
      </c>
      <c r="F1781" s="216">
        <f t="shared" si="104"/>
        <v>285886.24375000002</v>
      </c>
      <c r="G1781" s="224"/>
      <c r="H1781" s="218" t="s">
        <v>7462</v>
      </c>
      <c r="I1781" s="120" t="s">
        <v>7379</v>
      </c>
      <c r="J1781" s="120"/>
      <c r="K1781" s="73">
        <v>0</v>
      </c>
      <c r="L1781" s="73">
        <v>0</v>
      </c>
      <c r="M1781" s="180">
        <f t="shared" si="106"/>
        <v>0</v>
      </c>
      <c r="O1781" s="73">
        <v>8</v>
      </c>
      <c r="P1781" s="73">
        <v>2287089.9500000002</v>
      </c>
      <c r="Q1781" s="73">
        <v>8</v>
      </c>
      <c r="R1781" s="73">
        <v>2287089.9500000002</v>
      </c>
      <c r="S1781" s="73">
        <f t="shared" si="105"/>
        <v>0</v>
      </c>
      <c r="T1781" s="73">
        <f t="shared" si="105"/>
        <v>0</v>
      </c>
      <c r="U1781" s="167" t="s">
        <v>7467</v>
      </c>
      <c r="W1781" s="21"/>
      <c r="X1781" s="21"/>
    </row>
    <row r="1782" spans="1:26" x14ac:dyDescent="0.25">
      <c r="A1782" s="175" t="s">
        <v>5189</v>
      </c>
      <c r="B1782" s="205" t="s">
        <v>9331</v>
      </c>
      <c r="C1782" s="168" t="s">
        <v>9332</v>
      </c>
      <c r="D1782" s="206">
        <v>7</v>
      </c>
      <c r="E1782" s="178">
        <v>1950597.0633310003</v>
      </c>
      <c r="F1782" s="216">
        <f t="shared" si="104"/>
        <v>278656.72333300003</v>
      </c>
      <c r="G1782" s="224"/>
      <c r="H1782" s="218" t="s">
        <v>7462</v>
      </c>
      <c r="I1782" s="120" t="s">
        <v>7379</v>
      </c>
      <c r="J1782" s="120"/>
      <c r="K1782" s="73">
        <v>0</v>
      </c>
      <c r="L1782" s="73">
        <v>0</v>
      </c>
      <c r="M1782" s="180">
        <f t="shared" si="106"/>
        <v>0</v>
      </c>
      <c r="O1782" s="73">
        <v>7</v>
      </c>
      <c r="P1782" s="73">
        <v>1950597.0633310003</v>
      </c>
      <c r="Q1782" s="73">
        <v>7</v>
      </c>
      <c r="R1782" s="73">
        <v>1950597.0633310003</v>
      </c>
      <c r="S1782" s="73">
        <f t="shared" si="105"/>
        <v>0</v>
      </c>
      <c r="T1782" s="73">
        <f t="shared" si="105"/>
        <v>0</v>
      </c>
      <c r="U1782" s="167" t="s">
        <v>7467</v>
      </c>
      <c r="W1782" s="21"/>
      <c r="X1782" s="21"/>
      <c r="Z1782" s="21"/>
    </row>
    <row r="1783" spans="1:26" x14ac:dyDescent="0.25">
      <c r="A1783" s="175" t="s">
        <v>5189</v>
      </c>
      <c r="B1783" s="205" t="s">
        <v>2905</v>
      </c>
      <c r="C1783" s="168" t="s">
        <v>2906</v>
      </c>
      <c r="D1783" s="206">
        <v>65</v>
      </c>
      <c r="E1783" s="178">
        <v>18043515.459970001</v>
      </c>
      <c r="F1783" s="216">
        <f t="shared" si="104"/>
        <v>277592.54553800001</v>
      </c>
      <c r="G1783" s="224"/>
      <c r="H1783" s="218" t="s">
        <v>7462</v>
      </c>
      <c r="I1783" s="120" t="s">
        <v>7379</v>
      </c>
      <c r="J1783" s="120"/>
      <c r="K1783" s="73">
        <v>0</v>
      </c>
      <c r="L1783" s="73">
        <v>0</v>
      </c>
      <c r="M1783" s="180">
        <f t="shared" si="106"/>
        <v>0</v>
      </c>
      <c r="O1783" s="73">
        <v>65</v>
      </c>
      <c r="P1783" s="73">
        <v>18043515.459970001</v>
      </c>
      <c r="Q1783" s="73">
        <v>65</v>
      </c>
      <c r="R1783" s="73">
        <v>18043515.459970001</v>
      </c>
      <c r="S1783" s="73">
        <f t="shared" si="105"/>
        <v>0</v>
      </c>
      <c r="T1783" s="73">
        <f t="shared" si="105"/>
        <v>0</v>
      </c>
      <c r="U1783" s="167" t="s">
        <v>7467</v>
      </c>
      <c r="W1783" s="21"/>
      <c r="X1783" s="21"/>
      <c r="Z1783" s="21"/>
    </row>
    <row r="1784" spans="1:26" x14ac:dyDescent="0.25">
      <c r="A1784" s="175" t="s">
        <v>5189</v>
      </c>
      <c r="B1784" s="205" t="s">
        <v>9333</v>
      </c>
      <c r="C1784" s="168" t="s">
        <v>9334</v>
      </c>
      <c r="D1784" s="206">
        <v>2</v>
      </c>
      <c r="E1784" s="178">
        <v>550000</v>
      </c>
      <c r="F1784" s="216">
        <f t="shared" si="104"/>
        <v>275000</v>
      </c>
      <c r="G1784" s="224"/>
      <c r="H1784" s="218" t="s">
        <v>7462</v>
      </c>
      <c r="I1784" s="120" t="s">
        <v>7379</v>
      </c>
      <c r="J1784" s="120"/>
      <c r="K1784" s="73">
        <v>0</v>
      </c>
      <c r="L1784" s="73">
        <v>0</v>
      </c>
      <c r="M1784" s="180">
        <f t="shared" si="106"/>
        <v>0</v>
      </c>
      <c r="O1784" s="73">
        <v>2</v>
      </c>
      <c r="P1784" s="73">
        <v>550000</v>
      </c>
      <c r="Q1784" s="73">
        <v>2</v>
      </c>
      <c r="R1784" s="73">
        <v>550000</v>
      </c>
      <c r="S1784" s="73">
        <f t="shared" si="105"/>
        <v>0</v>
      </c>
      <c r="T1784" s="73">
        <f t="shared" si="105"/>
        <v>0</v>
      </c>
      <c r="U1784" s="167" t="s">
        <v>7467</v>
      </c>
      <c r="W1784" s="21"/>
      <c r="X1784" s="21"/>
    </row>
    <row r="1785" spans="1:26" x14ac:dyDescent="0.25">
      <c r="A1785" s="175" t="s">
        <v>5189</v>
      </c>
      <c r="B1785" s="205" t="s">
        <v>9335</v>
      </c>
      <c r="C1785" s="168" t="s">
        <v>9336</v>
      </c>
      <c r="D1785" s="206">
        <v>2</v>
      </c>
      <c r="E1785" s="178">
        <v>550000</v>
      </c>
      <c r="F1785" s="216">
        <f t="shared" si="104"/>
        <v>275000</v>
      </c>
      <c r="G1785" s="224"/>
      <c r="H1785" s="218" t="s">
        <v>7462</v>
      </c>
      <c r="I1785" s="120" t="s">
        <v>7379</v>
      </c>
      <c r="J1785" s="120"/>
      <c r="K1785" s="73">
        <v>0</v>
      </c>
      <c r="L1785" s="73">
        <v>0</v>
      </c>
      <c r="M1785" s="180">
        <f t="shared" si="106"/>
        <v>0</v>
      </c>
      <c r="O1785" s="73">
        <v>2</v>
      </c>
      <c r="P1785" s="73">
        <v>550000</v>
      </c>
      <c r="Q1785" s="73">
        <v>2</v>
      </c>
      <c r="R1785" s="73">
        <v>550000</v>
      </c>
      <c r="S1785" s="73">
        <f t="shared" si="105"/>
        <v>0</v>
      </c>
      <c r="T1785" s="73">
        <f t="shared" si="105"/>
        <v>0</v>
      </c>
      <c r="U1785" s="167" t="s">
        <v>7467</v>
      </c>
      <c r="W1785" s="21"/>
      <c r="X1785" s="21"/>
    </row>
    <row r="1786" spans="1:26" x14ac:dyDescent="0.25">
      <c r="A1786" s="175" t="s">
        <v>5189</v>
      </c>
      <c r="B1786" s="205" t="s">
        <v>9337</v>
      </c>
      <c r="C1786" s="168" t="s">
        <v>9338</v>
      </c>
      <c r="D1786" s="206">
        <v>2</v>
      </c>
      <c r="E1786" s="178">
        <v>550000</v>
      </c>
      <c r="F1786" s="216">
        <f t="shared" si="104"/>
        <v>275000</v>
      </c>
      <c r="G1786" s="224"/>
      <c r="H1786" s="218" t="s">
        <v>7462</v>
      </c>
      <c r="I1786" s="120" t="s">
        <v>7379</v>
      </c>
      <c r="J1786" s="120"/>
      <c r="K1786" s="73">
        <v>0</v>
      </c>
      <c r="L1786" s="73">
        <v>0</v>
      </c>
      <c r="M1786" s="180">
        <f t="shared" si="106"/>
        <v>0</v>
      </c>
      <c r="O1786" s="73">
        <v>2</v>
      </c>
      <c r="P1786" s="73">
        <v>550000</v>
      </c>
      <c r="Q1786" s="73">
        <v>2</v>
      </c>
      <c r="R1786" s="73">
        <v>550000</v>
      </c>
      <c r="S1786" s="73">
        <f t="shared" si="105"/>
        <v>0</v>
      </c>
      <c r="T1786" s="73">
        <f t="shared" si="105"/>
        <v>0</v>
      </c>
      <c r="U1786" s="167" t="s">
        <v>7467</v>
      </c>
      <c r="W1786" s="21"/>
      <c r="X1786" s="21"/>
    </row>
    <row r="1787" spans="1:26" x14ac:dyDescent="0.25">
      <c r="A1787" s="175" t="s">
        <v>5189</v>
      </c>
      <c r="B1787" s="205" t="s">
        <v>9339</v>
      </c>
      <c r="C1787" s="168" t="s">
        <v>9340</v>
      </c>
      <c r="D1787" s="206">
        <v>1</v>
      </c>
      <c r="E1787" s="178">
        <v>271117.21999999997</v>
      </c>
      <c r="F1787" s="216">
        <f t="shared" si="104"/>
        <v>271117.21999999997</v>
      </c>
      <c r="G1787" s="224"/>
      <c r="H1787" s="218" t="s">
        <v>7462</v>
      </c>
      <c r="I1787" s="120" t="s">
        <v>7379</v>
      </c>
      <c r="J1787" s="120"/>
      <c r="K1787" s="73">
        <v>0</v>
      </c>
      <c r="L1787" s="73">
        <v>0</v>
      </c>
      <c r="M1787" s="180">
        <f t="shared" si="106"/>
        <v>0</v>
      </c>
      <c r="O1787" s="73">
        <v>1</v>
      </c>
      <c r="P1787" s="73">
        <v>271117.21999999997</v>
      </c>
      <c r="Q1787" s="73">
        <v>1</v>
      </c>
      <c r="R1787" s="73">
        <v>271117.21999999997</v>
      </c>
      <c r="S1787" s="73">
        <f t="shared" si="105"/>
        <v>0</v>
      </c>
      <c r="T1787" s="73">
        <f t="shared" si="105"/>
        <v>0</v>
      </c>
      <c r="U1787" s="167" t="s">
        <v>7467</v>
      </c>
      <c r="W1787" s="21"/>
      <c r="X1787" s="21"/>
    </row>
    <row r="1788" spans="1:26" x14ac:dyDescent="0.25">
      <c r="A1788" s="175" t="s">
        <v>5189</v>
      </c>
      <c r="B1788" s="205" t="s">
        <v>9341</v>
      </c>
      <c r="C1788" s="168" t="s">
        <v>9342</v>
      </c>
      <c r="D1788" s="206">
        <v>1</v>
      </c>
      <c r="E1788" s="178">
        <v>270000</v>
      </c>
      <c r="F1788" s="216">
        <f t="shared" si="104"/>
        <v>270000</v>
      </c>
      <c r="G1788" s="224"/>
      <c r="H1788" s="218" t="s">
        <v>7462</v>
      </c>
      <c r="I1788" s="120" t="s">
        <v>7379</v>
      </c>
      <c r="J1788" s="120"/>
      <c r="K1788" s="73">
        <v>0</v>
      </c>
      <c r="L1788" s="73">
        <v>0</v>
      </c>
      <c r="M1788" s="180">
        <f t="shared" si="106"/>
        <v>0</v>
      </c>
      <c r="O1788" s="73">
        <v>1</v>
      </c>
      <c r="P1788" s="73">
        <v>270000</v>
      </c>
      <c r="Q1788" s="73">
        <v>1</v>
      </c>
      <c r="R1788" s="73">
        <v>270000</v>
      </c>
      <c r="S1788" s="73">
        <f t="shared" si="105"/>
        <v>0</v>
      </c>
      <c r="T1788" s="73">
        <f t="shared" si="105"/>
        <v>0</v>
      </c>
      <c r="U1788" s="167" t="s">
        <v>7467</v>
      </c>
      <c r="W1788" s="21"/>
      <c r="X1788" s="21"/>
    </row>
    <row r="1789" spans="1:26" x14ac:dyDescent="0.25">
      <c r="A1789" s="175" t="s">
        <v>5189</v>
      </c>
      <c r="B1789" s="205" t="s">
        <v>9343</v>
      </c>
      <c r="C1789" s="168" t="s">
        <v>9344</v>
      </c>
      <c r="D1789" s="206">
        <v>2</v>
      </c>
      <c r="E1789" s="178">
        <v>534000</v>
      </c>
      <c r="F1789" s="216">
        <f t="shared" si="104"/>
        <v>267000</v>
      </c>
      <c r="G1789" s="224"/>
      <c r="H1789" s="218" t="s">
        <v>7462</v>
      </c>
      <c r="I1789" s="174" t="s">
        <v>7470</v>
      </c>
      <c r="J1789" s="120" t="s">
        <v>7471</v>
      </c>
      <c r="K1789" s="73">
        <v>0</v>
      </c>
      <c r="L1789" s="73">
        <v>0</v>
      </c>
      <c r="M1789" s="180">
        <f t="shared" si="106"/>
        <v>0</v>
      </c>
      <c r="O1789" s="73">
        <v>2</v>
      </c>
      <c r="P1789" s="73">
        <v>534000</v>
      </c>
      <c r="Q1789" s="73">
        <v>2</v>
      </c>
      <c r="R1789" s="73">
        <v>534000</v>
      </c>
      <c r="S1789" s="73">
        <f t="shared" si="105"/>
        <v>0</v>
      </c>
      <c r="T1789" s="73">
        <f t="shared" si="105"/>
        <v>0</v>
      </c>
      <c r="U1789" s="167" t="s">
        <v>7467</v>
      </c>
      <c r="W1789" s="21"/>
      <c r="X1789" s="21"/>
    </row>
    <row r="1790" spans="1:26" x14ac:dyDescent="0.25">
      <c r="A1790" s="175" t="s">
        <v>5189</v>
      </c>
      <c r="B1790" s="205" t="s">
        <v>9345</v>
      </c>
      <c r="C1790" s="168" t="s">
        <v>9346</v>
      </c>
      <c r="D1790" s="206">
        <v>2</v>
      </c>
      <c r="E1790" s="178">
        <v>534000</v>
      </c>
      <c r="F1790" s="216">
        <f t="shared" si="104"/>
        <v>267000</v>
      </c>
      <c r="G1790" s="224"/>
      <c r="H1790" s="218" t="s">
        <v>7462</v>
      </c>
      <c r="I1790" s="174" t="s">
        <v>7470</v>
      </c>
      <c r="J1790" s="120" t="s">
        <v>7471</v>
      </c>
      <c r="K1790" s="73">
        <v>0</v>
      </c>
      <c r="L1790" s="73">
        <v>0</v>
      </c>
      <c r="M1790" s="180">
        <f t="shared" si="106"/>
        <v>0</v>
      </c>
      <c r="O1790" s="73">
        <v>2</v>
      </c>
      <c r="P1790" s="73">
        <v>534000</v>
      </c>
      <c r="Q1790" s="73">
        <v>2</v>
      </c>
      <c r="R1790" s="73">
        <v>534000</v>
      </c>
      <c r="S1790" s="73">
        <f t="shared" si="105"/>
        <v>0</v>
      </c>
      <c r="T1790" s="73">
        <f t="shared" si="105"/>
        <v>0</v>
      </c>
      <c r="U1790" s="167" t="s">
        <v>7467</v>
      </c>
      <c r="W1790" s="21"/>
      <c r="X1790" s="21"/>
    </row>
    <row r="1791" spans="1:26" x14ac:dyDescent="0.25">
      <c r="A1791" s="175" t="s">
        <v>5189</v>
      </c>
      <c r="B1791" s="205" t="s">
        <v>9347</v>
      </c>
      <c r="C1791" s="168" t="s">
        <v>9348</v>
      </c>
      <c r="D1791" s="206">
        <v>1</v>
      </c>
      <c r="E1791" s="178">
        <v>266380</v>
      </c>
      <c r="F1791" s="216">
        <f t="shared" si="104"/>
        <v>266380</v>
      </c>
      <c r="G1791" s="224"/>
      <c r="H1791" s="218" t="s">
        <v>7462</v>
      </c>
      <c r="I1791" s="174" t="s">
        <v>7470</v>
      </c>
      <c r="J1791" s="120" t="s">
        <v>7471</v>
      </c>
      <c r="K1791" s="73">
        <v>0</v>
      </c>
      <c r="L1791" s="73">
        <v>0</v>
      </c>
      <c r="M1791" s="180">
        <f t="shared" si="106"/>
        <v>0</v>
      </c>
      <c r="O1791" s="73">
        <v>1</v>
      </c>
      <c r="P1791" s="73">
        <v>266380</v>
      </c>
      <c r="Q1791" s="73">
        <v>1</v>
      </c>
      <c r="R1791" s="73">
        <v>266380</v>
      </c>
      <c r="S1791" s="73">
        <f t="shared" si="105"/>
        <v>0</v>
      </c>
      <c r="T1791" s="73">
        <f t="shared" si="105"/>
        <v>0</v>
      </c>
      <c r="U1791" s="167" t="s">
        <v>7467</v>
      </c>
      <c r="W1791" s="21"/>
      <c r="X1791" s="21"/>
    </row>
    <row r="1792" spans="1:26" x14ac:dyDescent="0.25">
      <c r="A1792" s="175" t="s">
        <v>5189</v>
      </c>
      <c r="B1792" s="205" t="s">
        <v>9349</v>
      </c>
      <c r="C1792" s="168" t="s">
        <v>9350</v>
      </c>
      <c r="D1792" s="206">
        <v>5</v>
      </c>
      <c r="E1792" s="178">
        <v>1330000</v>
      </c>
      <c r="F1792" s="216">
        <f t="shared" si="104"/>
        <v>266000</v>
      </c>
      <c r="G1792" s="224"/>
      <c r="H1792" s="218" t="s">
        <v>7462</v>
      </c>
      <c r="I1792" s="120" t="s">
        <v>7379</v>
      </c>
      <c r="J1792" s="120"/>
      <c r="K1792" s="73">
        <v>0</v>
      </c>
      <c r="L1792" s="73">
        <v>0</v>
      </c>
      <c r="M1792" s="180">
        <f t="shared" si="106"/>
        <v>0</v>
      </c>
      <c r="O1792" s="73">
        <v>5</v>
      </c>
      <c r="P1792" s="73">
        <v>1330000</v>
      </c>
      <c r="Q1792" s="73">
        <v>5</v>
      </c>
      <c r="R1792" s="73">
        <v>1330000</v>
      </c>
      <c r="S1792" s="73">
        <f t="shared" si="105"/>
        <v>0</v>
      </c>
      <c r="T1792" s="73">
        <f t="shared" si="105"/>
        <v>0</v>
      </c>
      <c r="U1792" s="167" t="s">
        <v>7467</v>
      </c>
      <c r="W1792" s="21"/>
      <c r="X1792" s="21"/>
    </row>
    <row r="1793" spans="1:26" x14ac:dyDescent="0.25">
      <c r="A1793" s="175" t="s">
        <v>5189</v>
      </c>
      <c r="B1793" s="205" t="s">
        <v>2941</v>
      </c>
      <c r="C1793" s="168" t="s">
        <v>2942</v>
      </c>
      <c r="D1793" s="206">
        <v>21</v>
      </c>
      <c r="E1793" s="178">
        <v>5586000</v>
      </c>
      <c r="F1793" s="216">
        <f t="shared" si="104"/>
        <v>266000</v>
      </c>
      <c r="G1793" s="224"/>
      <c r="H1793" s="218" t="s">
        <v>7462</v>
      </c>
      <c r="I1793" s="120" t="s">
        <v>7379</v>
      </c>
      <c r="J1793" s="120"/>
      <c r="K1793" s="73">
        <v>0</v>
      </c>
      <c r="L1793" s="73">
        <v>0</v>
      </c>
      <c r="M1793" s="180">
        <f t="shared" si="106"/>
        <v>0</v>
      </c>
      <c r="O1793" s="73">
        <v>21</v>
      </c>
      <c r="P1793" s="73">
        <v>5586000</v>
      </c>
      <c r="Q1793" s="73">
        <v>2</v>
      </c>
      <c r="R1793" s="73">
        <f>+Q1793*F1793</f>
        <v>532000</v>
      </c>
      <c r="S1793" s="73">
        <f t="shared" si="105"/>
        <v>19</v>
      </c>
      <c r="T1793" s="73">
        <f t="shared" si="105"/>
        <v>5054000</v>
      </c>
      <c r="U1793" s="167" t="s">
        <v>8911</v>
      </c>
      <c r="W1793" s="21"/>
      <c r="X1793" s="21"/>
      <c r="Z1793" s="21"/>
    </row>
    <row r="1794" spans="1:26" x14ac:dyDescent="0.25">
      <c r="A1794" s="175" t="s">
        <v>5189</v>
      </c>
      <c r="B1794" s="205" t="s">
        <v>9351</v>
      </c>
      <c r="C1794" s="168" t="s">
        <v>9352</v>
      </c>
      <c r="D1794" s="206">
        <v>1</v>
      </c>
      <c r="E1794" s="178">
        <v>261500</v>
      </c>
      <c r="F1794" s="216">
        <f t="shared" si="104"/>
        <v>261500</v>
      </c>
      <c r="G1794" s="224"/>
      <c r="H1794" s="218" t="s">
        <v>7462</v>
      </c>
      <c r="I1794" s="120" t="s">
        <v>7807</v>
      </c>
      <c r="J1794" s="120"/>
      <c r="K1794" s="73">
        <v>0</v>
      </c>
      <c r="L1794" s="73">
        <v>0</v>
      </c>
      <c r="M1794" s="180">
        <f t="shared" si="106"/>
        <v>0</v>
      </c>
      <c r="O1794" s="73">
        <v>1</v>
      </c>
      <c r="P1794" s="73">
        <v>261500</v>
      </c>
      <c r="Q1794" s="73">
        <v>1</v>
      </c>
      <c r="R1794" s="73">
        <v>261500</v>
      </c>
      <c r="S1794" s="73">
        <f t="shared" si="105"/>
        <v>0</v>
      </c>
      <c r="T1794" s="73">
        <f t="shared" si="105"/>
        <v>0</v>
      </c>
      <c r="U1794" s="167" t="s">
        <v>7467</v>
      </c>
      <c r="W1794" s="21"/>
      <c r="X1794" s="21"/>
    </row>
    <row r="1795" spans="1:26" x14ac:dyDescent="0.25">
      <c r="A1795" s="175" t="s">
        <v>5189</v>
      </c>
      <c r="B1795" s="205" t="s">
        <v>2457</v>
      </c>
      <c r="C1795" s="168" t="s">
        <v>2458</v>
      </c>
      <c r="D1795" s="206">
        <v>3</v>
      </c>
      <c r="E1795" s="178">
        <v>780000</v>
      </c>
      <c r="F1795" s="216">
        <f t="shared" si="104"/>
        <v>260000</v>
      </c>
      <c r="G1795" s="224"/>
      <c r="H1795" s="218" t="s">
        <v>7462</v>
      </c>
      <c r="I1795" s="120" t="s">
        <v>7379</v>
      </c>
      <c r="J1795" s="120"/>
      <c r="K1795" s="73">
        <v>0</v>
      </c>
      <c r="L1795" s="73">
        <v>0</v>
      </c>
      <c r="M1795" s="180">
        <f t="shared" si="106"/>
        <v>0</v>
      </c>
      <c r="O1795" s="73">
        <v>3</v>
      </c>
      <c r="P1795" s="73">
        <v>780000</v>
      </c>
      <c r="Q1795" s="73">
        <v>3</v>
      </c>
      <c r="R1795" s="73">
        <v>780000</v>
      </c>
      <c r="S1795" s="73">
        <f t="shared" si="105"/>
        <v>0</v>
      </c>
      <c r="T1795" s="73">
        <f t="shared" si="105"/>
        <v>0</v>
      </c>
      <c r="U1795" s="167" t="s">
        <v>7467</v>
      </c>
      <c r="W1795" s="21"/>
      <c r="X1795" s="21"/>
      <c r="Z1795" s="21"/>
    </row>
    <row r="1796" spans="1:26" x14ac:dyDescent="0.25">
      <c r="A1796" s="175" t="s">
        <v>5189</v>
      </c>
      <c r="B1796" s="205" t="s">
        <v>9353</v>
      </c>
      <c r="C1796" s="168" t="s">
        <v>9354</v>
      </c>
      <c r="D1796" s="206">
        <v>3</v>
      </c>
      <c r="E1796" s="178">
        <v>768000</v>
      </c>
      <c r="F1796" s="216">
        <f t="shared" ref="F1796:F1859" si="107">+E1796/D1796</f>
        <v>256000</v>
      </c>
      <c r="G1796" s="224"/>
      <c r="H1796" s="218" t="s">
        <v>7462</v>
      </c>
      <c r="I1796" s="120" t="s">
        <v>7379</v>
      </c>
      <c r="J1796" s="120"/>
      <c r="K1796" s="73">
        <v>0</v>
      </c>
      <c r="L1796" s="73">
        <v>0</v>
      </c>
      <c r="M1796" s="180">
        <f t="shared" si="106"/>
        <v>0</v>
      </c>
      <c r="O1796" s="73">
        <v>3</v>
      </c>
      <c r="P1796" s="73">
        <v>768000</v>
      </c>
      <c r="Q1796" s="73">
        <v>3</v>
      </c>
      <c r="R1796" s="73">
        <v>768000</v>
      </c>
      <c r="S1796" s="73">
        <f t="shared" ref="S1796:T1859" si="108">O1796-K1796-Q1796</f>
        <v>0</v>
      </c>
      <c r="T1796" s="73">
        <f t="shared" si="108"/>
        <v>0</v>
      </c>
      <c r="U1796" s="167" t="s">
        <v>7467</v>
      </c>
      <c r="W1796" s="21"/>
      <c r="X1796" s="21"/>
    </row>
    <row r="1797" spans="1:26" x14ac:dyDescent="0.25">
      <c r="A1797" s="175" t="s">
        <v>5189</v>
      </c>
      <c r="B1797" s="205" t="s">
        <v>9355</v>
      </c>
      <c r="C1797" s="168" t="s">
        <v>9356</v>
      </c>
      <c r="D1797" s="206">
        <v>23</v>
      </c>
      <c r="E1797" s="178">
        <v>5888000</v>
      </c>
      <c r="F1797" s="216">
        <f t="shared" si="107"/>
        <v>256000</v>
      </c>
      <c r="G1797" s="224"/>
      <c r="H1797" s="218" t="s">
        <v>7462</v>
      </c>
      <c r="I1797" s="120" t="s">
        <v>7379</v>
      </c>
      <c r="J1797" s="120"/>
      <c r="K1797" s="73">
        <v>0</v>
      </c>
      <c r="L1797" s="73">
        <v>0</v>
      </c>
      <c r="M1797" s="180">
        <f t="shared" si="106"/>
        <v>0</v>
      </c>
      <c r="O1797" s="73">
        <v>23</v>
      </c>
      <c r="P1797" s="73">
        <v>5888000</v>
      </c>
      <c r="Q1797" s="73">
        <v>23</v>
      </c>
      <c r="R1797" s="73">
        <v>5888000</v>
      </c>
      <c r="S1797" s="73">
        <f t="shared" si="108"/>
        <v>0</v>
      </c>
      <c r="T1797" s="73">
        <f t="shared" si="108"/>
        <v>0</v>
      </c>
      <c r="U1797" s="167" t="s">
        <v>7467</v>
      </c>
      <c r="W1797" s="21"/>
      <c r="X1797" s="21"/>
    </row>
    <row r="1798" spans="1:26" x14ac:dyDescent="0.25">
      <c r="A1798" s="175" t="s">
        <v>5189</v>
      </c>
      <c r="B1798" s="205" t="s">
        <v>9357</v>
      </c>
      <c r="C1798" s="168" t="s">
        <v>9358</v>
      </c>
      <c r="D1798" s="206">
        <v>20</v>
      </c>
      <c r="E1798" s="178">
        <v>5120000</v>
      </c>
      <c r="F1798" s="216">
        <f t="shared" si="107"/>
        <v>256000</v>
      </c>
      <c r="G1798" s="224"/>
      <c r="H1798" s="218" t="s">
        <v>7462</v>
      </c>
      <c r="I1798" s="120" t="s">
        <v>7379</v>
      </c>
      <c r="J1798" s="120"/>
      <c r="K1798" s="73">
        <v>0</v>
      </c>
      <c r="L1798" s="73">
        <v>0</v>
      </c>
      <c r="M1798" s="180">
        <f t="shared" si="106"/>
        <v>0</v>
      </c>
      <c r="O1798" s="73">
        <v>20</v>
      </c>
      <c r="P1798" s="73">
        <v>5120000</v>
      </c>
      <c r="Q1798" s="73">
        <v>20</v>
      </c>
      <c r="R1798" s="73">
        <v>5120000</v>
      </c>
      <c r="S1798" s="73">
        <f t="shared" si="108"/>
        <v>0</v>
      </c>
      <c r="T1798" s="73">
        <f t="shared" si="108"/>
        <v>0</v>
      </c>
      <c r="U1798" s="167" t="s">
        <v>7467</v>
      </c>
      <c r="W1798" s="21"/>
      <c r="X1798" s="21"/>
    </row>
    <row r="1799" spans="1:26" x14ac:dyDescent="0.25">
      <c r="A1799" s="175" t="s">
        <v>5189</v>
      </c>
      <c r="B1799" s="205" t="s">
        <v>9359</v>
      </c>
      <c r="C1799" s="168" t="s">
        <v>9360</v>
      </c>
      <c r="D1799" s="206">
        <v>1</v>
      </c>
      <c r="E1799" s="178">
        <v>255310</v>
      </c>
      <c r="F1799" s="216">
        <f t="shared" si="107"/>
        <v>255310</v>
      </c>
      <c r="G1799" s="224"/>
      <c r="H1799" s="218" t="s">
        <v>7462</v>
      </c>
      <c r="I1799" s="174" t="s">
        <v>7470</v>
      </c>
      <c r="J1799" s="120" t="s">
        <v>7471</v>
      </c>
      <c r="K1799" s="73">
        <v>0</v>
      </c>
      <c r="L1799" s="73">
        <v>0</v>
      </c>
      <c r="M1799" s="180">
        <f t="shared" si="106"/>
        <v>0</v>
      </c>
      <c r="O1799" s="73">
        <v>1</v>
      </c>
      <c r="P1799" s="73">
        <v>255310</v>
      </c>
      <c r="Q1799" s="73">
        <v>1</v>
      </c>
      <c r="R1799" s="73">
        <v>255310</v>
      </c>
      <c r="S1799" s="73">
        <f t="shared" si="108"/>
        <v>0</v>
      </c>
      <c r="T1799" s="73">
        <f t="shared" si="108"/>
        <v>0</v>
      </c>
      <c r="U1799" s="167" t="s">
        <v>7467</v>
      </c>
      <c r="W1799" s="21"/>
      <c r="X1799" s="21"/>
    </row>
    <row r="1800" spans="1:26" x14ac:dyDescent="0.25">
      <c r="A1800" s="175" t="s">
        <v>5189</v>
      </c>
      <c r="B1800" s="205" t="s">
        <v>9361</v>
      </c>
      <c r="C1800" s="168" t="s">
        <v>9362</v>
      </c>
      <c r="D1800" s="206">
        <v>1</v>
      </c>
      <c r="E1800" s="178">
        <v>255000</v>
      </c>
      <c r="F1800" s="216">
        <f t="shared" si="107"/>
        <v>255000</v>
      </c>
      <c r="G1800" s="224"/>
      <c r="H1800" s="218" t="s">
        <v>7462</v>
      </c>
      <c r="I1800" s="120" t="s">
        <v>7379</v>
      </c>
      <c r="J1800" s="120"/>
      <c r="K1800" s="73">
        <v>0</v>
      </c>
      <c r="L1800" s="73">
        <v>0</v>
      </c>
      <c r="M1800" s="180">
        <f t="shared" ref="M1800:M1863" si="109">+L1800/E1800</f>
        <v>0</v>
      </c>
      <c r="O1800" s="73">
        <v>1</v>
      </c>
      <c r="P1800" s="73">
        <v>255000</v>
      </c>
      <c r="Q1800" s="73">
        <v>1</v>
      </c>
      <c r="R1800" s="73">
        <v>255000</v>
      </c>
      <c r="S1800" s="73">
        <f t="shared" si="108"/>
        <v>0</v>
      </c>
      <c r="T1800" s="73">
        <f t="shared" si="108"/>
        <v>0</v>
      </c>
      <c r="U1800" s="167" t="s">
        <v>7467</v>
      </c>
      <c r="W1800" s="21"/>
      <c r="X1800" s="21"/>
    </row>
    <row r="1801" spans="1:26" x14ac:dyDescent="0.25">
      <c r="A1801" s="175" t="s">
        <v>5189</v>
      </c>
      <c r="B1801" s="205" t="s">
        <v>3061</v>
      </c>
      <c r="C1801" s="168" t="s">
        <v>3062</v>
      </c>
      <c r="D1801" s="206">
        <v>2</v>
      </c>
      <c r="E1801" s="178">
        <v>509600.01687599998</v>
      </c>
      <c r="F1801" s="216">
        <f t="shared" si="107"/>
        <v>254800.00843799999</v>
      </c>
      <c r="G1801" s="224"/>
      <c r="H1801" s="218" t="s">
        <v>7462</v>
      </c>
      <c r="I1801" s="120" t="s">
        <v>7379</v>
      </c>
      <c r="J1801" s="120"/>
      <c r="K1801" s="73">
        <v>0</v>
      </c>
      <c r="L1801" s="73">
        <v>0</v>
      </c>
      <c r="M1801" s="180">
        <f t="shared" si="109"/>
        <v>0</v>
      </c>
      <c r="O1801" s="73">
        <v>2</v>
      </c>
      <c r="P1801" s="73">
        <v>509600.01687599998</v>
      </c>
      <c r="Q1801" s="73"/>
      <c r="R1801" s="73">
        <v>509600.01687599998</v>
      </c>
      <c r="S1801" s="73">
        <f t="shared" si="108"/>
        <v>2</v>
      </c>
      <c r="T1801" s="73">
        <f t="shared" si="108"/>
        <v>0</v>
      </c>
      <c r="U1801" s="167" t="s">
        <v>7467</v>
      </c>
      <c r="W1801" s="21"/>
      <c r="X1801" s="21"/>
      <c r="Z1801" s="21"/>
    </row>
    <row r="1802" spans="1:26" x14ac:dyDescent="0.25">
      <c r="A1802" s="175" t="s">
        <v>5189</v>
      </c>
      <c r="B1802" s="205" t="s">
        <v>2853</v>
      </c>
      <c r="C1802" s="168" t="s">
        <v>2854</v>
      </c>
      <c r="D1802" s="206">
        <v>30</v>
      </c>
      <c r="E1802" s="178">
        <v>7612430.6000100002</v>
      </c>
      <c r="F1802" s="216">
        <f t="shared" si="107"/>
        <v>253747.686667</v>
      </c>
      <c r="G1802" s="224"/>
      <c r="H1802" s="218" t="s">
        <v>7462</v>
      </c>
      <c r="I1802" s="120" t="s">
        <v>7379</v>
      </c>
      <c r="J1802" s="120"/>
      <c r="K1802" s="73">
        <v>0</v>
      </c>
      <c r="L1802" s="73">
        <v>0</v>
      </c>
      <c r="M1802" s="180">
        <f t="shared" si="109"/>
        <v>0</v>
      </c>
      <c r="O1802" s="73">
        <v>30</v>
      </c>
      <c r="P1802" s="73">
        <v>7612430.6000100002</v>
      </c>
      <c r="Q1802" s="73">
        <v>8</v>
      </c>
      <c r="R1802" s="73">
        <v>2029981.493336</v>
      </c>
      <c r="S1802" s="73">
        <f t="shared" si="108"/>
        <v>22</v>
      </c>
      <c r="T1802" s="73">
        <f t="shared" si="108"/>
        <v>5582449.1066740006</v>
      </c>
      <c r="U1802" s="167" t="s">
        <v>7467</v>
      </c>
      <c r="W1802" s="21"/>
      <c r="X1802" s="21"/>
      <c r="Z1802" s="21"/>
    </row>
    <row r="1803" spans="1:26" x14ac:dyDescent="0.25">
      <c r="A1803" s="175" t="s">
        <v>5189</v>
      </c>
      <c r="B1803" s="205" t="s">
        <v>2165</v>
      </c>
      <c r="C1803" s="168" t="s">
        <v>2166</v>
      </c>
      <c r="D1803" s="206">
        <v>7</v>
      </c>
      <c r="E1803" s="178">
        <v>1759625</v>
      </c>
      <c r="F1803" s="216">
        <f t="shared" si="107"/>
        <v>251375</v>
      </c>
      <c r="G1803" s="224"/>
      <c r="H1803" s="218" t="s">
        <v>7462</v>
      </c>
      <c r="I1803" s="120" t="s">
        <v>7379</v>
      </c>
      <c r="J1803" s="120"/>
      <c r="K1803" s="73">
        <v>0</v>
      </c>
      <c r="L1803" s="73">
        <v>0</v>
      </c>
      <c r="M1803" s="180">
        <f t="shared" si="109"/>
        <v>0</v>
      </c>
      <c r="O1803" s="73">
        <v>7</v>
      </c>
      <c r="P1803" s="73">
        <v>1759625</v>
      </c>
      <c r="Q1803" s="73">
        <v>2</v>
      </c>
      <c r="R1803" s="73">
        <v>502750</v>
      </c>
      <c r="S1803" s="73">
        <f t="shared" si="108"/>
        <v>5</v>
      </c>
      <c r="T1803" s="73">
        <f t="shared" si="108"/>
        <v>1256875</v>
      </c>
      <c r="U1803" s="167" t="s">
        <v>7467</v>
      </c>
      <c r="W1803" s="21"/>
      <c r="X1803" s="21"/>
      <c r="Z1803" s="21"/>
    </row>
    <row r="1804" spans="1:26" x14ac:dyDescent="0.25">
      <c r="A1804" s="175" t="s">
        <v>5189</v>
      </c>
      <c r="B1804" s="205" t="s">
        <v>9363</v>
      </c>
      <c r="C1804" s="168" t="s">
        <v>9364</v>
      </c>
      <c r="D1804" s="206">
        <v>1</v>
      </c>
      <c r="E1804" s="178">
        <v>251000</v>
      </c>
      <c r="F1804" s="216">
        <f t="shared" si="107"/>
        <v>251000</v>
      </c>
      <c r="G1804" s="224"/>
      <c r="H1804" s="218" t="s">
        <v>7462</v>
      </c>
      <c r="I1804" s="120" t="s">
        <v>7379</v>
      </c>
      <c r="J1804" s="120"/>
      <c r="K1804" s="73">
        <v>0</v>
      </c>
      <c r="L1804" s="73">
        <v>0</v>
      </c>
      <c r="M1804" s="180">
        <f t="shared" si="109"/>
        <v>0</v>
      </c>
      <c r="O1804" s="73">
        <v>1</v>
      </c>
      <c r="P1804" s="73">
        <v>251000</v>
      </c>
      <c r="Q1804" s="73">
        <v>1</v>
      </c>
      <c r="R1804" s="73">
        <v>251000</v>
      </c>
      <c r="S1804" s="73">
        <f t="shared" si="108"/>
        <v>0</v>
      </c>
      <c r="T1804" s="73">
        <f t="shared" si="108"/>
        <v>0</v>
      </c>
      <c r="U1804" s="167" t="s">
        <v>7467</v>
      </c>
      <c r="W1804" s="21"/>
      <c r="X1804" s="21"/>
    </row>
    <row r="1805" spans="1:26" x14ac:dyDescent="0.25">
      <c r="A1805" s="175" t="s">
        <v>5189</v>
      </c>
      <c r="B1805" s="205" t="s">
        <v>9365</v>
      </c>
      <c r="C1805" s="168" t="s">
        <v>9366</v>
      </c>
      <c r="D1805" s="206">
        <v>19</v>
      </c>
      <c r="E1805" s="178">
        <v>4750000</v>
      </c>
      <c r="F1805" s="216">
        <f t="shared" si="107"/>
        <v>250000</v>
      </c>
      <c r="G1805" s="224"/>
      <c r="H1805" s="218" t="s">
        <v>7462</v>
      </c>
      <c r="I1805" s="120" t="s">
        <v>7379</v>
      </c>
      <c r="J1805" s="120"/>
      <c r="K1805" s="73">
        <v>0</v>
      </c>
      <c r="L1805" s="73">
        <v>0</v>
      </c>
      <c r="M1805" s="180">
        <f t="shared" si="109"/>
        <v>0</v>
      </c>
      <c r="O1805" s="73">
        <v>19</v>
      </c>
      <c r="P1805" s="73">
        <v>4750000</v>
      </c>
      <c r="Q1805" s="73">
        <v>19</v>
      </c>
      <c r="R1805" s="73">
        <v>4750000</v>
      </c>
      <c r="S1805" s="73">
        <f t="shared" si="108"/>
        <v>0</v>
      </c>
      <c r="T1805" s="73">
        <f t="shared" si="108"/>
        <v>0</v>
      </c>
      <c r="U1805" s="167" t="s">
        <v>7467</v>
      </c>
      <c r="W1805" s="21"/>
      <c r="X1805" s="21"/>
    </row>
    <row r="1806" spans="1:26" x14ac:dyDescent="0.25">
      <c r="A1806" s="175" t="s">
        <v>5189</v>
      </c>
      <c r="B1806" s="205" t="s">
        <v>9367</v>
      </c>
      <c r="C1806" s="168" t="s">
        <v>9368</v>
      </c>
      <c r="D1806" s="206">
        <v>50</v>
      </c>
      <c r="E1806" s="178">
        <v>12500000</v>
      </c>
      <c r="F1806" s="216">
        <f t="shared" si="107"/>
        <v>250000</v>
      </c>
      <c r="G1806" s="224"/>
      <c r="H1806" s="218" t="s">
        <v>7462</v>
      </c>
      <c r="I1806" s="120" t="s">
        <v>7379</v>
      </c>
      <c r="J1806" s="120"/>
      <c r="K1806" s="73">
        <v>0</v>
      </c>
      <c r="L1806" s="73">
        <v>0</v>
      </c>
      <c r="M1806" s="180">
        <f t="shared" si="109"/>
        <v>0</v>
      </c>
      <c r="O1806" s="73">
        <v>50</v>
      </c>
      <c r="P1806" s="73">
        <v>12500000</v>
      </c>
      <c r="Q1806" s="73">
        <v>50</v>
      </c>
      <c r="R1806" s="73">
        <v>12500000</v>
      </c>
      <c r="S1806" s="73">
        <f t="shared" si="108"/>
        <v>0</v>
      </c>
      <c r="T1806" s="73">
        <f t="shared" si="108"/>
        <v>0</v>
      </c>
      <c r="U1806" s="167" t="s">
        <v>7467</v>
      </c>
      <c r="W1806" s="21"/>
      <c r="X1806" s="21"/>
    </row>
    <row r="1807" spans="1:26" x14ac:dyDescent="0.25">
      <c r="A1807" s="175" t="s">
        <v>5189</v>
      </c>
      <c r="B1807" s="205" t="s">
        <v>9369</v>
      </c>
      <c r="C1807" s="168" t="s">
        <v>9370</v>
      </c>
      <c r="D1807" s="206">
        <v>19</v>
      </c>
      <c r="E1807" s="178">
        <v>4750000</v>
      </c>
      <c r="F1807" s="216">
        <f t="shared" si="107"/>
        <v>250000</v>
      </c>
      <c r="G1807" s="224"/>
      <c r="H1807" s="218" t="s">
        <v>7462</v>
      </c>
      <c r="I1807" s="120" t="s">
        <v>7379</v>
      </c>
      <c r="J1807" s="120"/>
      <c r="K1807" s="73">
        <v>0</v>
      </c>
      <c r="L1807" s="73">
        <v>0</v>
      </c>
      <c r="M1807" s="180">
        <f t="shared" si="109"/>
        <v>0</v>
      </c>
      <c r="O1807" s="73">
        <v>19</v>
      </c>
      <c r="P1807" s="73">
        <v>4750000</v>
      </c>
      <c r="Q1807" s="73">
        <v>19</v>
      </c>
      <c r="R1807" s="73">
        <v>4750000</v>
      </c>
      <c r="S1807" s="73">
        <f t="shared" si="108"/>
        <v>0</v>
      </c>
      <c r="T1807" s="73">
        <f t="shared" si="108"/>
        <v>0</v>
      </c>
      <c r="U1807" s="167" t="s">
        <v>7467</v>
      </c>
      <c r="W1807" s="21"/>
      <c r="X1807" s="21"/>
    </row>
    <row r="1808" spans="1:26" x14ac:dyDescent="0.25">
      <c r="A1808" s="175" t="s">
        <v>5189</v>
      </c>
      <c r="B1808" s="205" t="s">
        <v>9371</v>
      </c>
      <c r="C1808" s="168" t="s">
        <v>9372</v>
      </c>
      <c r="D1808" s="206">
        <v>4</v>
      </c>
      <c r="E1808" s="178">
        <v>1000000</v>
      </c>
      <c r="F1808" s="216">
        <f t="shared" si="107"/>
        <v>250000</v>
      </c>
      <c r="G1808" s="224"/>
      <c r="H1808" s="218" t="s">
        <v>7462</v>
      </c>
      <c r="I1808" s="120" t="s">
        <v>7379</v>
      </c>
      <c r="J1808" s="120"/>
      <c r="K1808" s="73">
        <v>0</v>
      </c>
      <c r="L1808" s="73">
        <v>0</v>
      </c>
      <c r="M1808" s="180">
        <f t="shared" si="109"/>
        <v>0</v>
      </c>
      <c r="O1808" s="73">
        <v>4</v>
      </c>
      <c r="P1808" s="73">
        <v>1000000</v>
      </c>
      <c r="Q1808" s="73">
        <v>4</v>
      </c>
      <c r="R1808" s="73">
        <v>1000000</v>
      </c>
      <c r="S1808" s="73">
        <f t="shared" si="108"/>
        <v>0</v>
      </c>
      <c r="T1808" s="73">
        <f t="shared" si="108"/>
        <v>0</v>
      </c>
      <c r="U1808" s="167" t="s">
        <v>7467</v>
      </c>
      <c r="W1808" s="21"/>
      <c r="X1808" s="21"/>
    </row>
    <row r="1809" spans="1:26" x14ac:dyDescent="0.25">
      <c r="A1809" s="175" t="s">
        <v>5189</v>
      </c>
      <c r="B1809" s="205" t="s">
        <v>2293</v>
      </c>
      <c r="C1809" s="168" t="s">
        <v>2294</v>
      </c>
      <c r="D1809" s="206">
        <v>40</v>
      </c>
      <c r="E1809" s="178">
        <v>10000000</v>
      </c>
      <c r="F1809" s="216">
        <f t="shared" si="107"/>
        <v>250000</v>
      </c>
      <c r="G1809" s="224"/>
      <c r="H1809" s="218" t="s">
        <v>7462</v>
      </c>
      <c r="I1809" s="120" t="s">
        <v>7379</v>
      </c>
      <c r="J1809" s="120"/>
      <c r="K1809" s="73">
        <v>0</v>
      </c>
      <c r="L1809" s="73">
        <v>0</v>
      </c>
      <c r="M1809" s="180">
        <f t="shared" si="109"/>
        <v>0</v>
      </c>
      <c r="O1809" s="73">
        <v>40</v>
      </c>
      <c r="P1809" s="73">
        <v>10000000</v>
      </c>
      <c r="Q1809" s="21">
        <v>20</v>
      </c>
      <c r="R1809" s="2">
        <v>5000000</v>
      </c>
      <c r="S1809" s="73">
        <f t="shared" si="108"/>
        <v>20</v>
      </c>
      <c r="T1809" s="73">
        <f t="shared" si="108"/>
        <v>5000000</v>
      </c>
      <c r="U1809" s="167" t="s">
        <v>7467</v>
      </c>
      <c r="W1809" s="21"/>
      <c r="X1809" s="21"/>
      <c r="Z1809" s="21"/>
    </row>
    <row r="1810" spans="1:26" x14ac:dyDescent="0.25">
      <c r="A1810" s="175" t="s">
        <v>5189</v>
      </c>
      <c r="B1810" s="205" t="s">
        <v>9373</v>
      </c>
      <c r="C1810" s="168" t="s">
        <v>9374</v>
      </c>
      <c r="D1810" s="206">
        <v>1</v>
      </c>
      <c r="E1810" s="178">
        <v>250000</v>
      </c>
      <c r="F1810" s="216">
        <f t="shared" si="107"/>
        <v>250000</v>
      </c>
      <c r="G1810" s="224"/>
      <c r="H1810" s="218" t="s">
        <v>7462</v>
      </c>
      <c r="I1810" s="120" t="s">
        <v>7379</v>
      </c>
      <c r="J1810" s="120"/>
      <c r="K1810" s="73">
        <v>0</v>
      </c>
      <c r="L1810" s="73">
        <v>0</v>
      </c>
      <c r="M1810" s="180">
        <f t="shared" si="109"/>
        <v>0</v>
      </c>
      <c r="O1810" s="73">
        <v>1</v>
      </c>
      <c r="P1810" s="73">
        <v>250000</v>
      </c>
      <c r="Q1810" s="73">
        <v>1</v>
      </c>
      <c r="R1810" s="73">
        <v>250000</v>
      </c>
      <c r="S1810" s="73">
        <f t="shared" si="108"/>
        <v>0</v>
      </c>
      <c r="T1810" s="73">
        <f t="shared" si="108"/>
        <v>0</v>
      </c>
      <c r="U1810" s="167" t="s">
        <v>7467</v>
      </c>
      <c r="W1810" s="21"/>
      <c r="X1810" s="21"/>
    </row>
    <row r="1811" spans="1:26" x14ac:dyDescent="0.25">
      <c r="A1811" s="175" t="s">
        <v>5189</v>
      </c>
      <c r="B1811" s="205" t="s">
        <v>9375</v>
      </c>
      <c r="C1811" s="168" t="s">
        <v>9376</v>
      </c>
      <c r="D1811" s="206">
        <v>3</v>
      </c>
      <c r="E1811" s="178">
        <v>750000</v>
      </c>
      <c r="F1811" s="216">
        <f t="shared" si="107"/>
        <v>250000</v>
      </c>
      <c r="G1811" s="224"/>
      <c r="H1811" s="218" t="s">
        <v>7462</v>
      </c>
      <c r="I1811" s="120" t="s">
        <v>7379</v>
      </c>
      <c r="J1811" s="120"/>
      <c r="K1811" s="73">
        <v>0</v>
      </c>
      <c r="L1811" s="73">
        <v>0</v>
      </c>
      <c r="M1811" s="180">
        <f t="shared" si="109"/>
        <v>0</v>
      </c>
      <c r="O1811" s="73">
        <v>3</v>
      </c>
      <c r="P1811" s="73">
        <v>750000</v>
      </c>
      <c r="Q1811" s="73">
        <v>3</v>
      </c>
      <c r="R1811" s="73">
        <v>750000</v>
      </c>
      <c r="S1811" s="73">
        <f t="shared" si="108"/>
        <v>0</v>
      </c>
      <c r="T1811" s="73">
        <f t="shared" si="108"/>
        <v>0</v>
      </c>
      <c r="U1811" s="167" t="s">
        <v>7467</v>
      </c>
      <c r="W1811" s="21"/>
      <c r="X1811" s="21"/>
      <c r="Z1811" s="21"/>
    </row>
    <row r="1812" spans="1:26" x14ac:dyDescent="0.25">
      <c r="A1812" s="175" t="s">
        <v>5189</v>
      </c>
      <c r="B1812" s="205" t="s">
        <v>9377</v>
      </c>
      <c r="C1812" s="168" t="s">
        <v>9378</v>
      </c>
      <c r="D1812" s="206">
        <v>5</v>
      </c>
      <c r="E1812" s="178">
        <v>1250000</v>
      </c>
      <c r="F1812" s="216">
        <f t="shared" si="107"/>
        <v>250000</v>
      </c>
      <c r="G1812" s="224"/>
      <c r="H1812" s="218" t="s">
        <v>7462</v>
      </c>
      <c r="I1812" s="120" t="s">
        <v>7379</v>
      </c>
      <c r="J1812" s="120"/>
      <c r="K1812" s="73">
        <v>0</v>
      </c>
      <c r="L1812" s="73">
        <v>0</v>
      </c>
      <c r="M1812" s="180">
        <f t="shared" si="109"/>
        <v>0</v>
      </c>
      <c r="O1812" s="73">
        <v>5</v>
      </c>
      <c r="P1812" s="73">
        <v>1250000</v>
      </c>
      <c r="Q1812" s="73">
        <v>5</v>
      </c>
      <c r="R1812" s="73">
        <v>1250000</v>
      </c>
      <c r="S1812" s="73">
        <f t="shared" si="108"/>
        <v>0</v>
      </c>
      <c r="T1812" s="73">
        <f t="shared" si="108"/>
        <v>0</v>
      </c>
      <c r="U1812" s="167" t="s">
        <v>7467</v>
      </c>
      <c r="W1812" s="21"/>
      <c r="X1812" s="21"/>
    </row>
    <row r="1813" spans="1:26" x14ac:dyDescent="0.25">
      <c r="A1813" s="175" t="s">
        <v>5189</v>
      </c>
      <c r="B1813" s="205" t="s">
        <v>9379</v>
      </c>
      <c r="C1813" s="168" t="s">
        <v>9380</v>
      </c>
      <c r="D1813" s="206">
        <v>10</v>
      </c>
      <c r="E1813" s="178">
        <v>2490000</v>
      </c>
      <c r="F1813" s="216">
        <f t="shared" si="107"/>
        <v>249000</v>
      </c>
      <c r="G1813" s="224"/>
      <c r="H1813" s="218" t="s">
        <v>7462</v>
      </c>
      <c r="I1813" s="120" t="s">
        <v>7379</v>
      </c>
      <c r="J1813" s="120"/>
      <c r="K1813" s="73">
        <v>0</v>
      </c>
      <c r="L1813" s="73">
        <v>0</v>
      </c>
      <c r="M1813" s="180">
        <f t="shared" si="109"/>
        <v>0</v>
      </c>
      <c r="O1813" s="73">
        <v>10</v>
      </c>
      <c r="P1813" s="73">
        <v>2490000</v>
      </c>
      <c r="Q1813" s="73">
        <v>10</v>
      </c>
      <c r="R1813" s="73">
        <v>2490000</v>
      </c>
      <c r="S1813" s="73">
        <f t="shared" si="108"/>
        <v>0</v>
      </c>
      <c r="T1813" s="73">
        <f t="shared" si="108"/>
        <v>0</v>
      </c>
      <c r="U1813" s="167" t="s">
        <v>7467</v>
      </c>
      <c r="W1813" s="21"/>
      <c r="X1813" s="21"/>
    </row>
    <row r="1814" spans="1:26" x14ac:dyDescent="0.25">
      <c r="A1814" s="175" t="s">
        <v>5189</v>
      </c>
      <c r="B1814" s="205" t="s">
        <v>9381</v>
      </c>
      <c r="C1814" s="168" t="s">
        <v>9382</v>
      </c>
      <c r="D1814" s="206">
        <v>12</v>
      </c>
      <c r="E1814" s="178">
        <v>2976000</v>
      </c>
      <c r="F1814" s="216">
        <f t="shared" si="107"/>
        <v>248000</v>
      </c>
      <c r="G1814" s="224"/>
      <c r="H1814" s="218" t="s">
        <v>7462</v>
      </c>
      <c r="I1814" s="120" t="s">
        <v>7379</v>
      </c>
      <c r="J1814" s="120"/>
      <c r="K1814" s="73">
        <v>0</v>
      </c>
      <c r="L1814" s="73">
        <v>0</v>
      </c>
      <c r="M1814" s="180">
        <f t="shared" si="109"/>
        <v>0</v>
      </c>
      <c r="O1814" s="73">
        <v>12</v>
      </c>
      <c r="P1814" s="73">
        <v>2976000</v>
      </c>
      <c r="Q1814" s="73">
        <v>12</v>
      </c>
      <c r="R1814" s="73">
        <v>2976000</v>
      </c>
      <c r="S1814" s="73">
        <f t="shared" si="108"/>
        <v>0</v>
      </c>
      <c r="T1814" s="73">
        <f t="shared" si="108"/>
        <v>0</v>
      </c>
      <c r="U1814" s="167" t="s">
        <v>7467</v>
      </c>
      <c r="W1814" s="21"/>
      <c r="X1814" s="21"/>
    </row>
    <row r="1815" spans="1:26" x14ac:dyDescent="0.25">
      <c r="A1815" s="175" t="s">
        <v>5189</v>
      </c>
      <c r="B1815" s="205" t="s">
        <v>2943</v>
      </c>
      <c r="C1815" s="168" t="s">
        <v>2944</v>
      </c>
      <c r="D1815" s="206">
        <v>17</v>
      </c>
      <c r="E1815" s="178">
        <v>4215297.6047439994</v>
      </c>
      <c r="F1815" s="216">
        <f t="shared" si="107"/>
        <v>247958.68263199995</v>
      </c>
      <c r="G1815" s="224"/>
      <c r="H1815" s="218" t="s">
        <v>7462</v>
      </c>
      <c r="I1815" s="120" t="s">
        <v>7379</v>
      </c>
      <c r="J1815" s="120"/>
      <c r="K1815" s="73">
        <v>0</v>
      </c>
      <c r="L1815" s="73">
        <v>0</v>
      </c>
      <c r="M1815" s="180">
        <f t="shared" si="109"/>
        <v>0</v>
      </c>
      <c r="O1815" s="73">
        <v>17</v>
      </c>
      <c r="P1815" s="73">
        <v>4215297.6047439994</v>
      </c>
      <c r="Q1815" s="73">
        <v>2</v>
      </c>
      <c r="R1815" s="73">
        <v>495917.36526399991</v>
      </c>
      <c r="S1815" s="73">
        <f t="shared" si="108"/>
        <v>15</v>
      </c>
      <c r="T1815" s="73">
        <f t="shared" si="108"/>
        <v>3719380.2394799995</v>
      </c>
      <c r="U1815" s="167" t="s">
        <v>7467</v>
      </c>
      <c r="W1815" s="21"/>
      <c r="X1815" s="21"/>
      <c r="Z1815" s="21"/>
    </row>
    <row r="1816" spans="1:26" x14ac:dyDescent="0.25">
      <c r="A1816" s="175" t="s">
        <v>5189</v>
      </c>
      <c r="B1816" s="205" t="s">
        <v>2855</v>
      </c>
      <c r="C1816" s="168" t="s">
        <v>2856</v>
      </c>
      <c r="D1816" s="206">
        <v>8</v>
      </c>
      <c r="E1816" s="178">
        <v>1968335.376472</v>
      </c>
      <c r="F1816" s="216">
        <f t="shared" si="107"/>
        <v>246041.922059</v>
      </c>
      <c r="G1816" s="224"/>
      <c r="H1816" s="218" t="s">
        <v>7462</v>
      </c>
      <c r="I1816" s="120" t="s">
        <v>7379</v>
      </c>
      <c r="J1816" s="120"/>
      <c r="K1816" s="73">
        <v>0</v>
      </c>
      <c r="L1816" s="73">
        <v>0</v>
      </c>
      <c r="M1816" s="180">
        <f t="shared" si="109"/>
        <v>0</v>
      </c>
      <c r="O1816" s="73">
        <v>18</v>
      </c>
      <c r="P1816" s="73">
        <v>4428754.5970620001</v>
      </c>
      <c r="Q1816" s="73">
        <v>16</v>
      </c>
      <c r="R1816" s="73">
        <v>3936670.7529440001</v>
      </c>
      <c r="S1816" s="73">
        <f t="shared" si="108"/>
        <v>2</v>
      </c>
      <c r="T1816" s="73">
        <f t="shared" si="108"/>
        <v>492083.84411800001</v>
      </c>
      <c r="U1816" s="167" t="s">
        <v>7467</v>
      </c>
      <c r="W1816" s="21"/>
      <c r="X1816" s="21"/>
      <c r="Z1816" s="21"/>
    </row>
    <row r="1817" spans="1:26" x14ac:dyDescent="0.25">
      <c r="A1817" s="175" t="s">
        <v>5189</v>
      </c>
      <c r="B1817" s="205" t="s">
        <v>3095</v>
      </c>
      <c r="C1817" s="168" t="s">
        <v>3096</v>
      </c>
      <c r="D1817" s="206">
        <v>1</v>
      </c>
      <c r="E1817" s="178">
        <v>246000</v>
      </c>
      <c r="F1817" s="216">
        <f t="shared" si="107"/>
        <v>246000</v>
      </c>
      <c r="G1817" s="224"/>
      <c r="H1817" s="218" t="s">
        <v>7462</v>
      </c>
      <c r="I1817" s="120" t="s">
        <v>7379</v>
      </c>
      <c r="J1817" s="120"/>
      <c r="K1817" s="73">
        <v>0</v>
      </c>
      <c r="L1817" s="73">
        <v>0</v>
      </c>
      <c r="M1817" s="180">
        <f t="shared" si="109"/>
        <v>0</v>
      </c>
      <c r="O1817" s="73">
        <v>1</v>
      </c>
      <c r="P1817" s="73">
        <v>246000</v>
      </c>
      <c r="Q1817" s="73">
        <v>0</v>
      </c>
      <c r="R1817" s="73">
        <v>0</v>
      </c>
      <c r="S1817" s="73">
        <f t="shared" si="108"/>
        <v>1</v>
      </c>
      <c r="T1817" s="73">
        <f t="shared" si="108"/>
        <v>246000</v>
      </c>
      <c r="U1817" s="167" t="s">
        <v>7958</v>
      </c>
      <c r="W1817" s="21"/>
      <c r="X1817" s="21"/>
      <c r="Z1817" s="21"/>
    </row>
    <row r="1818" spans="1:26" x14ac:dyDescent="0.25">
      <c r="A1818" s="175" t="s">
        <v>5189</v>
      </c>
      <c r="B1818" s="205" t="s">
        <v>3079</v>
      </c>
      <c r="C1818" s="168" t="s">
        <v>3080</v>
      </c>
      <c r="D1818" s="206">
        <v>9</v>
      </c>
      <c r="E1818" s="178">
        <v>2205000</v>
      </c>
      <c r="F1818" s="216">
        <f t="shared" si="107"/>
        <v>245000</v>
      </c>
      <c r="G1818" s="224"/>
      <c r="H1818" s="218" t="s">
        <v>7462</v>
      </c>
      <c r="I1818" s="120" t="s">
        <v>7379</v>
      </c>
      <c r="J1818" s="120"/>
      <c r="K1818" s="73">
        <v>0</v>
      </c>
      <c r="L1818" s="73">
        <v>0</v>
      </c>
      <c r="M1818" s="180">
        <f t="shared" si="109"/>
        <v>0</v>
      </c>
      <c r="O1818" s="73">
        <v>9</v>
      </c>
      <c r="P1818" s="73">
        <v>2205000</v>
      </c>
      <c r="Q1818" s="73">
        <v>0</v>
      </c>
      <c r="R1818" s="73">
        <v>0</v>
      </c>
      <c r="S1818" s="73">
        <f t="shared" si="108"/>
        <v>9</v>
      </c>
      <c r="T1818" s="73">
        <f t="shared" si="108"/>
        <v>2205000</v>
      </c>
      <c r="U1818" s="167" t="s">
        <v>7958</v>
      </c>
      <c r="W1818" s="21"/>
      <c r="X1818" s="21"/>
      <c r="Z1818" s="21"/>
    </row>
    <row r="1819" spans="1:26" x14ac:dyDescent="0.25">
      <c r="A1819" s="175" t="s">
        <v>5189</v>
      </c>
      <c r="B1819" s="205" t="s">
        <v>9383</v>
      </c>
      <c r="C1819" s="168" t="s">
        <v>9384</v>
      </c>
      <c r="D1819" s="206">
        <v>1</v>
      </c>
      <c r="E1819" s="178">
        <v>243000</v>
      </c>
      <c r="F1819" s="216">
        <f t="shared" si="107"/>
        <v>243000</v>
      </c>
      <c r="G1819" s="224"/>
      <c r="H1819" s="218" t="s">
        <v>7462</v>
      </c>
      <c r="I1819" s="120" t="s">
        <v>7379</v>
      </c>
      <c r="J1819" s="120"/>
      <c r="K1819" s="73">
        <v>0</v>
      </c>
      <c r="L1819" s="73">
        <v>0</v>
      </c>
      <c r="M1819" s="180">
        <f t="shared" si="109"/>
        <v>0</v>
      </c>
      <c r="O1819" s="73">
        <v>1</v>
      </c>
      <c r="P1819" s="73">
        <v>243000</v>
      </c>
      <c r="Q1819" s="73">
        <v>1</v>
      </c>
      <c r="R1819" s="73">
        <v>243000</v>
      </c>
      <c r="S1819" s="73">
        <f t="shared" si="108"/>
        <v>0</v>
      </c>
      <c r="T1819" s="73">
        <f t="shared" si="108"/>
        <v>0</v>
      </c>
      <c r="U1819" s="167" t="s">
        <v>7467</v>
      </c>
      <c r="W1819" s="21"/>
      <c r="X1819" s="21"/>
    </row>
    <row r="1820" spans="1:26" x14ac:dyDescent="0.25">
      <c r="A1820" s="175" t="s">
        <v>5189</v>
      </c>
      <c r="B1820" s="205" t="s">
        <v>9385</v>
      </c>
      <c r="C1820" s="168" t="s">
        <v>9386</v>
      </c>
      <c r="D1820" s="206">
        <v>1</v>
      </c>
      <c r="E1820" s="178">
        <v>241000</v>
      </c>
      <c r="F1820" s="216">
        <f t="shared" si="107"/>
        <v>241000</v>
      </c>
      <c r="G1820" s="224"/>
      <c r="H1820" s="218" t="s">
        <v>7462</v>
      </c>
      <c r="I1820" s="120" t="s">
        <v>7379</v>
      </c>
      <c r="J1820" s="120"/>
      <c r="K1820" s="73">
        <v>0</v>
      </c>
      <c r="L1820" s="73">
        <v>0</v>
      </c>
      <c r="M1820" s="180">
        <f t="shared" si="109"/>
        <v>0</v>
      </c>
      <c r="O1820" s="73">
        <v>1</v>
      </c>
      <c r="P1820" s="73">
        <v>241000</v>
      </c>
      <c r="Q1820" s="73">
        <v>1</v>
      </c>
      <c r="R1820" s="73">
        <v>241000</v>
      </c>
      <c r="S1820" s="73">
        <f t="shared" si="108"/>
        <v>0</v>
      </c>
      <c r="T1820" s="73">
        <f t="shared" si="108"/>
        <v>0</v>
      </c>
      <c r="U1820" s="167" t="s">
        <v>7467</v>
      </c>
      <c r="W1820" s="21"/>
      <c r="X1820" s="21"/>
    </row>
    <row r="1821" spans="1:26" x14ac:dyDescent="0.25">
      <c r="A1821" s="175" t="s">
        <v>5189</v>
      </c>
      <c r="B1821" s="205" t="s">
        <v>9387</v>
      </c>
      <c r="C1821" s="168" t="s">
        <v>9388</v>
      </c>
      <c r="D1821" s="206">
        <v>7</v>
      </c>
      <c r="E1821" s="178">
        <v>1680000</v>
      </c>
      <c r="F1821" s="216">
        <f t="shared" si="107"/>
        <v>240000</v>
      </c>
      <c r="G1821" s="224"/>
      <c r="H1821" s="218" t="s">
        <v>7462</v>
      </c>
      <c r="I1821" s="120" t="s">
        <v>7379</v>
      </c>
      <c r="J1821" s="120"/>
      <c r="K1821" s="73">
        <v>0</v>
      </c>
      <c r="L1821" s="73">
        <v>0</v>
      </c>
      <c r="M1821" s="180">
        <f t="shared" si="109"/>
        <v>0</v>
      </c>
      <c r="O1821" s="73">
        <v>7</v>
      </c>
      <c r="P1821" s="73">
        <v>1680000</v>
      </c>
      <c r="Q1821" s="73">
        <v>7</v>
      </c>
      <c r="R1821" s="73">
        <v>1680000</v>
      </c>
      <c r="S1821" s="73">
        <f t="shared" si="108"/>
        <v>0</v>
      </c>
      <c r="T1821" s="73">
        <f t="shared" si="108"/>
        <v>0</v>
      </c>
      <c r="U1821" s="167" t="s">
        <v>7467</v>
      </c>
      <c r="W1821" s="21"/>
      <c r="X1821" s="21"/>
    </row>
    <row r="1822" spans="1:26" x14ac:dyDescent="0.25">
      <c r="A1822" s="175" t="s">
        <v>5189</v>
      </c>
      <c r="B1822" s="205" t="s">
        <v>9389</v>
      </c>
      <c r="C1822" s="168" t="s">
        <v>9390</v>
      </c>
      <c r="D1822" s="206">
        <v>2</v>
      </c>
      <c r="E1822" s="178">
        <v>480000</v>
      </c>
      <c r="F1822" s="216">
        <f t="shared" si="107"/>
        <v>240000</v>
      </c>
      <c r="G1822" s="224"/>
      <c r="H1822" s="218" t="s">
        <v>7462</v>
      </c>
      <c r="I1822" s="120" t="s">
        <v>7379</v>
      </c>
      <c r="J1822" s="120"/>
      <c r="K1822" s="73">
        <v>0</v>
      </c>
      <c r="L1822" s="73">
        <v>0</v>
      </c>
      <c r="M1822" s="180">
        <f t="shared" si="109"/>
        <v>0</v>
      </c>
      <c r="O1822" s="73">
        <v>2</v>
      </c>
      <c r="P1822" s="73">
        <v>480000</v>
      </c>
      <c r="Q1822" s="73">
        <v>2</v>
      </c>
      <c r="R1822" s="73">
        <v>480000</v>
      </c>
      <c r="S1822" s="73">
        <f t="shared" si="108"/>
        <v>0</v>
      </c>
      <c r="T1822" s="73">
        <f t="shared" si="108"/>
        <v>0</v>
      </c>
      <c r="U1822" s="167" t="s">
        <v>7467</v>
      </c>
      <c r="W1822" s="21"/>
      <c r="X1822" s="21"/>
    </row>
    <row r="1823" spans="1:26" x14ac:dyDescent="0.25">
      <c r="A1823" s="175" t="s">
        <v>5189</v>
      </c>
      <c r="B1823" s="205" t="s">
        <v>2951</v>
      </c>
      <c r="C1823" s="168" t="s">
        <v>2952</v>
      </c>
      <c r="D1823" s="206">
        <v>3</v>
      </c>
      <c r="E1823" s="178">
        <v>720000</v>
      </c>
      <c r="F1823" s="216">
        <f t="shared" si="107"/>
        <v>240000</v>
      </c>
      <c r="G1823" s="224"/>
      <c r="H1823" s="218" t="s">
        <v>7462</v>
      </c>
      <c r="I1823" s="120" t="s">
        <v>7379</v>
      </c>
      <c r="J1823" s="120"/>
      <c r="K1823" s="73">
        <v>0</v>
      </c>
      <c r="L1823" s="73">
        <v>0</v>
      </c>
      <c r="M1823" s="180">
        <f t="shared" si="109"/>
        <v>0</v>
      </c>
      <c r="O1823" s="73">
        <v>3</v>
      </c>
      <c r="P1823" s="73">
        <v>720000</v>
      </c>
      <c r="Q1823" s="73">
        <v>3</v>
      </c>
      <c r="R1823" s="73">
        <v>720000</v>
      </c>
      <c r="S1823" s="73">
        <f t="shared" si="108"/>
        <v>0</v>
      </c>
      <c r="T1823" s="73">
        <f t="shared" si="108"/>
        <v>0</v>
      </c>
      <c r="U1823" s="167" t="s">
        <v>7467</v>
      </c>
      <c r="W1823" s="21"/>
      <c r="X1823" s="21"/>
      <c r="Z1823" s="21"/>
    </row>
    <row r="1824" spans="1:26" x14ac:dyDescent="0.25">
      <c r="A1824" s="175" t="s">
        <v>5189</v>
      </c>
      <c r="B1824" s="205" t="s">
        <v>9391</v>
      </c>
      <c r="C1824" s="168" t="s">
        <v>9392</v>
      </c>
      <c r="D1824" s="206">
        <v>24</v>
      </c>
      <c r="E1824" s="178">
        <v>5664000</v>
      </c>
      <c r="F1824" s="216">
        <f t="shared" si="107"/>
        <v>236000</v>
      </c>
      <c r="G1824" s="224"/>
      <c r="H1824" s="218" t="s">
        <v>7462</v>
      </c>
      <c r="I1824" s="120" t="s">
        <v>7379</v>
      </c>
      <c r="J1824" s="120"/>
      <c r="K1824" s="73">
        <v>0</v>
      </c>
      <c r="L1824" s="73">
        <v>0</v>
      </c>
      <c r="M1824" s="180">
        <f t="shared" si="109"/>
        <v>0</v>
      </c>
      <c r="O1824" s="73">
        <v>24</v>
      </c>
      <c r="P1824" s="73">
        <v>5664000</v>
      </c>
      <c r="Q1824" s="73">
        <v>24</v>
      </c>
      <c r="R1824" s="73">
        <v>5664000</v>
      </c>
      <c r="S1824" s="73">
        <f t="shared" si="108"/>
        <v>0</v>
      </c>
      <c r="T1824" s="73">
        <f t="shared" si="108"/>
        <v>0</v>
      </c>
      <c r="U1824" s="167" t="s">
        <v>7467</v>
      </c>
      <c r="W1824" s="21"/>
      <c r="X1824" s="21"/>
    </row>
    <row r="1825" spans="1:26" x14ac:dyDescent="0.25">
      <c r="A1825" s="175" t="s">
        <v>5189</v>
      </c>
      <c r="B1825" s="205" t="s">
        <v>2399</v>
      </c>
      <c r="C1825" s="168" t="s">
        <v>2400</v>
      </c>
      <c r="D1825" s="206">
        <v>1</v>
      </c>
      <c r="E1825" s="178">
        <v>236000</v>
      </c>
      <c r="F1825" s="216">
        <f t="shared" si="107"/>
        <v>236000</v>
      </c>
      <c r="G1825" s="224"/>
      <c r="H1825" s="218" t="s">
        <v>7462</v>
      </c>
      <c r="I1825" s="120" t="s">
        <v>7379</v>
      </c>
      <c r="J1825" s="120"/>
      <c r="K1825" s="73">
        <v>0</v>
      </c>
      <c r="L1825" s="73">
        <v>0</v>
      </c>
      <c r="M1825" s="180">
        <f t="shared" si="109"/>
        <v>0</v>
      </c>
      <c r="O1825" s="73">
        <v>51</v>
      </c>
      <c r="P1825" s="73">
        <v>12036000</v>
      </c>
      <c r="Q1825" s="21">
        <v>15</v>
      </c>
      <c r="R1825" s="2">
        <v>3540000</v>
      </c>
      <c r="S1825" s="73">
        <f t="shared" si="108"/>
        <v>36</v>
      </c>
      <c r="T1825" s="73">
        <f t="shared" si="108"/>
        <v>8496000</v>
      </c>
      <c r="U1825" s="167" t="s">
        <v>7467</v>
      </c>
      <c r="W1825" s="21"/>
      <c r="X1825" s="21"/>
      <c r="Z1825" s="21"/>
    </row>
    <row r="1826" spans="1:26" x14ac:dyDescent="0.25">
      <c r="A1826" s="175" t="s">
        <v>5189</v>
      </c>
      <c r="B1826" s="205" t="s">
        <v>2447</v>
      </c>
      <c r="C1826" s="168" t="s">
        <v>2448</v>
      </c>
      <c r="D1826" s="206">
        <v>7</v>
      </c>
      <c r="E1826" s="178">
        <v>1652000</v>
      </c>
      <c r="F1826" s="216">
        <f t="shared" si="107"/>
        <v>236000</v>
      </c>
      <c r="G1826" s="224"/>
      <c r="H1826" s="218" t="s">
        <v>7462</v>
      </c>
      <c r="I1826" s="120" t="s">
        <v>7379</v>
      </c>
      <c r="J1826" s="120"/>
      <c r="K1826" s="73">
        <v>0</v>
      </c>
      <c r="L1826" s="73">
        <v>0</v>
      </c>
      <c r="M1826" s="180">
        <f t="shared" si="109"/>
        <v>0</v>
      </c>
      <c r="O1826" s="73">
        <v>7</v>
      </c>
      <c r="P1826" s="73">
        <v>1652000</v>
      </c>
      <c r="Q1826" s="73">
        <v>7</v>
      </c>
      <c r="R1826" s="73">
        <v>1652000</v>
      </c>
      <c r="S1826" s="73">
        <f t="shared" si="108"/>
        <v>0</v>
      </c>
      <c r="T1826" s="73">
        <f t="shared" si="108"/>
        <v>0</v>
      </c>
      <c r="U1826" s="167" t="s">
        <v>7467</v>
      </c>
      <c r="W1826" s="21"/>
      <c r="X1826" s="21"/>
      <c r="Z1826" s="21"/>
    </row>
    <row r="1827" spans="1:26" x14ac:dyDescent="0.25">
      <c r="A1827" s="175" t="s">
        <v>5189</v>
      </c>
      <c r="B1827" s="205" t="s">
        <v>9393</v>
      </c>
      <c r="C1827" s="168" t="s">
        <v>9394</v>
      </c>
      <c r="D1827" s="206">
        <v>1</v>
      </c>
      <c r="E1827" s="178">
        <v>235080.81</v>
      </c>
      <c r="F1827" s="216">
        <f t="shared" si="107"/>
        <v>235080.81</v>
      </c>
      <c r="G1827" s="224"/>
      <c r="H1827" s="218" t="s">
        <v>7462</v>
      </c>
      <c r="I1827" s="120" t="s">
        <v>7379</v>
      </c>
      <c r="J1827" s="120"/>
      <c r="K1827" s="73">
        <v>0</v>
      </c>
      <c r="L1827" s="73">
        <v>0</v>
      </c>
      <c r="M1827" s="180">
        <f t="shared" si="109"/>
        <v>0</v>
      </c>
      <c r="O1827" s="73">
        <v>1</v>
      </c>
      <c r="P1827" s="73">
        <v>235080.81</v>
      </c>
      <c r="Q1827" s="73">
        <v>1</v>
      </c>
      <c r="R1827" s="73">
        <v>235080.81</v>
      </c>
      <c r="S1827" s="73">
        <f t="shared" si="108"/>
        <v>0</v>
      </c>
      <c r="T1827" s="73">
        <f t="shared" si="108"/>
        <v>0</v>
      </c>
      <c r="U1827" s="167" t="s">
        <v>7467</v>
      </c>
      <c r="W1827" s="21"/>
      <c r="X1827" s="21"/>
    </row>
    <row r="1828" spans="1:26" x14ac:dyDescent="0.25">
      <c r="A1828" s="175" t="s">
        <v>5189</v>
      </c>
      <c r="B1828" s="205" t="s">
        <v>2903</v>
      </c>
      <c r="C1828" s="168" t="s">
        <v>2904</v>
      </c>
      <c r="D1828" s="206">
        <v>17</v>
      </c>
      <c r="E1828" s="178">
        <v>3984561.4000019999</v>
      </c>
      <c r="F1828" s="216">
        <f t="shared" si="107"/>
        <v>234385.964706</v>
      </c>
      <c r="G1828" s="224"/>
      <c r="H1828" s="218" t="s">
        <v>7462</v>
      </c>
      <c r="I1828" s="120" t="s">
        <v>7379</v>
      </c>
      <c r="J1828" s="120"/>
      <c r="K1828" s="73">
        <v>0</v>
      </c>
      <c r="L1828" s="73">
        <v>0</v>
      </c>
      <c r="M1828" s="180">
        <f t="shared" si="109"/>
        <v>0</v>
      </c>
      <c r="O1828" s="73">
        <v>17</v>
      </c>
      <c r="P1828" s="73">
        <v>3984561.4000019999</v>
      </c>
      <c r="Q1828" s="21">
        <v>12</v>
      </c>
      <c r="R1828" s="2">
        <v>2812631.5764720002</v>
      </c>
      <c r="S1828" s="73">
        <f t="shared" si="108"/>
        <v>5</v>
      </c>
      <c r="T1828" s="73">
        <f t="shared" si="108"/>
        <v>1171929.8235299997</v>
      </c>
      <c r="U1828" s="167" t="s">
        <v>7467</v>
      </c>
      <c r="W1828" s="21"/>
      <c r="X1828" s="21"/>
      <c r="Z1828" s="21"/>
    </row>
    <row r="1829" spans="1:26" x14ac:dyDescent="0.25">
      <c r="A1829" s="175" t="s">
        <v>5189</v>
      </c>
      <c r="B1829" s="205" t="s">
        <v>9395</v>
      </c>
      <c r="C1829" s="168" t="s">
        <v>9396</v>
      </c>
      <c r="D1829" s="206">
        <v>1</v>
      </c>
      <c r="E1829" s="178">
        <v>233025</v>
      </c>
      <c r="F1829" s="216">
        <f t="shared" si="107"/>
        <v>233025</v>
      </c>
      <c r="G1829" s="224"/>
      <c r="H1829" s="218" t="s">
        <v>7462</v>
      </c>
      <c r="I1829" s="120" t="s">
        <v>7377</v>
      </c>
      <c r="J1829" s="120"/>
      <c r="K1829" s="73">
        <v>0</v>
      </c>
      <c r="L1829" s="73">
        <v>0</v>
      </c>
      <c r="M1829" s="180">
        <f t="shared" si="109"/>
        <v>0</v>
      </c>
      <c r="O1829" s="73">
        <v>1</v>
      </c>
      <c r="P1829" s="73">
        <v>233025</v>
      </c>
      <c r="Q1829" s="73">
        <v>1</v>
      </c>
      <c r="R1829" s="73">
        <v>233025</v>
      </c>
      <c r="S1829" s="73">
        <f t="shared" si="108"/>
        <v>0</v>
      </c>
      <c r="T1829" s="73">
        <f t="shared" si="108"/>
        <v>0</v>
      </c>
      <c r="U1829" s="167" t="s">
        <v>7467</v>
      </c>
      <c r="W1829" s="21"/>
      <c r="X1829" s="21"/>
    </row>
    <row r="1830" spans="1:26" x14ac:dyDescent="0.25">
      <c r="A1830" s="175" t="s">
        <v>5189</v>
      </c>
      <c r="B1830" s="205" t="s">
        <v>9397</v>
      </c>
      <c r="C1830" s="168" t="s">
        <v>9398</v>
      </c>
      <c r="D1830" s="206">
        <v>23</v>
      </c>
      <c r="E1830" s="178">
        <v>5313624.3168529999</v>
      </c>
      <c r="F1830" s="216">
        <f t="shared" si="107"/>
        <v>231027.14421100001</v>
      </c>
      <c r="G1830" s="224"/>
      <c r="H1830" s="218" t="s">
        <v>7462</v>
      </c>
      <c r="I1830" s="120" t="s">
        <v>7379</v>
      </c>
      <c r="J1830" s="120"/>
      <c r="K1830" s="73">
        <v>0</v>
      </c>
      <c r="L1830" s="73">
        <v>0</v>
      </c>
      <c r="M1830" s="180">
        <f t="shared" si="109"/>
        <v>0</v>
      </c>
      <c r="O1830" s="73">
        <v>23</v>
      </c>
      <c r="P1830" s="73">
        <v>5313624.3168529999</v>
      </c>
      <c r="Q1830" s="73">
        <v>23</v>
      </c>
      <c r="R1830" s="73">
        <v>5313624.3168529999</v>
      </c>
      <c r="S1830" s="73">
        <f t="shared" si="108"/>
        <v>0</v>
      </c>
      <c r="T1830" s="73">
        <f t="shared" si="108"/>
        <v>0</v>
      </c>
      <c r="U1830" s="167" t="s">
        <v>7467</v>
      </c>
      <c r="W1830" s="21"/>
      <c r="X1830" s="21"/>
    </row>
    <row r="1831" spans="1:26" x14ac:dyDescent="0.25">
      <c r="A1831" s="175" t="s">
        <v>5189</v>
      </c>
      <c r="B1831" s="205" t="s">
        <v>9399</v>
      </c>
      <c r="C1831" s="168" t="s">
        <v>9400</v>
      </c>
      <c r="D1831" s="206">
        <v>178</v>
      </c>
      <c r="E1831" s="178">
        <v>41116304.750072002</v>
      </c>
      <c r="F1831" s="216">
        <f t="shared" si="107"/>
        <v>230990.47612400001</v>
      </c>
      <c r="G1831" s="224"/>
      <c r="H1831" s="218" t="s">
        <v>7462</v>
      </c>
      <c r="I1831" s="120" t="s">
        <v>7379</v>
      </c>
      <c r="J1831" s="120"/>
      <c r="K1831" s="73">
        <v>0</v>
      </c>
      <c r="L1831" s="73">
        <v>0</v>
      </c>
      <c r="M1831" s="180">
        <f t="shared" si="109"/>
        <v>0</v>
      </c>
      <c r="O1831" s="73">
        <v>178</v>
      </c>
      <c r="P1831" s="73">
        <v>41116304.750072002</v>
      </c>
      <c r="Q1831" s="73">
        <v>178</v>
      </c>
      <c r="R1831" s="73">
        <v>41116304.750072002</v>
      </c>
      <c r="S1831" s="73">
        <f t="shared" si="108"/>
        <v>0</v>
      </c>
      <c r="T1831" s="73">
        <f t="shared" si="108"/>
        <v>0</v>
      </c>
      <c r="U1831" s="167" t="s">
        <v>7467</v>
      </c>
      <c r="W1831" s="21"/>
      <c r="X1831" s="21"/>
    </row>
    <row r="1832" spans="1:26" x14ac:dyDescent="0.25">
      <c r="A1832" s="175" t="s">
        <v>5189</v>
      </c>
      <c r="B1832" s="205" t="s">
        <v>9401</v>
      </c>
      <c r="C1832" s="168" t="s">
        <v>9402</v>
      </c>
      <c r="D1832" s="206">
        <v>2</v>
      </c>
      <c r="E1832" s="178">
        <v>460000</v>
      </c>
      <c r="F1832" s="216">
        <f t="shared" si="107"/>
        <v>230000</v>
      </c>
      <c r="G1832" s="224"/>
      <c r="H1832" s="218" t="s">
        <v>7462</v>
      </c>
      <c r="I1832" s="120" t="s">
        <v>7379</v>
      </c>
      <c r="J1832" s="120"/>
      <c r="K1832" s="73">
        <v>0</v>
      </c>
      <c r="L1832" s="73">
        <v>0</v>
      </c>
      <c r="M1832" s="180">
        <f t="shared" si="109"/>
        <v>0</v>
      </c>
      <c r="O1832" s="73">
        <v>2</v>
      </c>
      <c r="P1832" s="73">
        <v>460000</v>
      </c>
      <c r="Q1832" s="73">
        <v>2</v>
      </c>
      <c r="R1832" s="73">
        <v>460000</v>
      </c>
      <c r="S1832" s="73">
        <f t="shared" si="108"/>
        <v>0</v>
      </c>
      <c r="T1832" s="73">
        <f t="shared" si="108"/>
        <v>0</v>
      </c>
      <c r="U1832" s="167" t="s">
        <v>7467</v>
      </c>
      <c r="W1832" s="21"/>
      <c r="X1832" s="21"/>
    </row>
    <row r="1833" spans="1:26" x14ac:dyDescent="0.25">
      <c r="A1833" s="175" t="s">
        <v>5189</v>
      </c>
      <c r="B1833" s="205" t="s">
        <v>9403</v>
      </c>
      <c r="C1833" s="168" t="s">
        <v>9404</v>
      </c>
      <c r="D1833" s="206">
        <v>200</v>
      </c>
      <c r="E1833" s="178">
        <v>46000000</v>
      </c>
      <c r="F1833" s="216">
        <f t="shared" si="107"/>
        <v>230000</v>
      </c>
      <c r="G1833" s="224"/>
      <c r="H1833" s="218" t="s">
        <v>7462</v>
      </c>
      <c r="I1833" s="120" t="s">
        <v>7379</v>
      </c>
      <c r="J1833" s="120"/>
      <c r="K1833" s="73">
        <v>0</v>
      </c>
      <c r="L1833" s="73">
        <v>0</v>
      </c>
      <c r="M1833" s="180">
        <f t="shared" si="109"/>
        <v>0</v>
      </c>
      <c r="O1833" s="73">
        <v>200</v>
      </c>
      <c r="P1833" s="73">
        <v>46000000</v>
      </c>
      <c r="Q1833" s="73">
        <v>200</v>
      </c>
      <c r="R1833" s="73">
        <v>46000000</v>
      </c>
      <c r="S1833" s="73">
        <f t="shared" si="108"/>
        <v>0</v>
      </c>
      <c r="T1833" s="73">
        <f t="shared" si="108"/>
        <v>0</v>
      </c>
      <c r="U1833" s="167" t="s">
        <v>7467</v>
      </c>
      <c r="W1833" s="21"/>
      <c r="X1833" s="21"/>
      <c r="Z1833" s="21"/>
    </row>
    <row r="1834" spans="1:26" x14ac:dyDescent="0.25">
      <c r="A1834" s="175" t="s">
        <v>5189</v>
      </c>
      <c r="B1834" s="205" t="s">
        <v>9405</v>
      </c>
      <c r="C1834" s="168" t="s">
        <v>9406</v>
      </c>
      <c r="D1834" s="206">
        <v>20</v>
      </c>
      <c r="E1834" s="178">
        <v>4550000</v>
      </c>
      <c r="F1834" s="216">
        <f t="shared" si="107"/>
        <v>227500</v>
      </c>
      <c r="G1834" s="224"/>
      <c r="H1834" s="218" t="s">
        <v>7462</v>
      </c>
      <c r="I1834" s="120" t="s">
        <v>7379</v>
      </c>
      <c r="J1834" s="120"/>
      <c r="K1834" s="73">
        <v>0</v>
      </c>
      <c r="L1834" s="73">
        <v>0</v>
      </c>
      <c r="M1834" s="180">
        <f t="shared" si="109"/>
        <v>0</v>
      </c>
      <c r="O1834" s="73">
        <v>20</v>
      </c>
      <c r="P1834" s="73">
        <v>4550000</v>
      </c>
      <c r="Q1834" s="73">
        <v>20</v>
      </c>
      <c r="R1834" s="73">
        <v>4550000</v>
      </c>
      <c r="S1834" s="73">
        <f t="shared" si="108"/>
        <v>0</v>
      </c>
      <c r="T1834" s="73">
        <f t="shared" si="108"/>
        <v>0</v>
      </c>
      <c r="U1834" s="167" t="s">
        <v>7467</v>
      </c>
      <c r="W1834" s="21"/>
      <c r="X1834" s="21"/>
    </row>
    <row r="1835" spans="1:26" x14ac:dyDescent="0.25">
      <c r="A1835" s="175" t="s">
        <v>5189</v>
      </c>
      <c r="B1835" s="205" t="s">
        <v>9407</v>
      </c>
      <c r="C1835" s="168" t="s">
        <v>9408</v>
      </c>
      <c r="D1835" s="206">
        <v>10</v>
      </c>
      <c r="E1835" s="178">
        <v>2240000</v>
      </c>
      <c r="F1835" s="216">
        <f t="shared" si="107"/>
        <v>224000</v>
      </c>
      <c r="G1835" s="224"/>
      <c r="H1835" s="218" t="s">
        <v>7462</v>
      </c>
      <c r="I1835" s="120" t="s">
        <v>7379</v>
      </c>
      <c r="J1835" s="120"/>
      <c r="K1835" s="73">
        <v>0</v>
      </c>
      <c r="L1835" s="73">
        <v>0</v>
      </c>
      <c r="M1835" s="180">
        <f t="shared" si="109"/>
        <v>0</v>
      </c>
      <c r="O1835" s="73">
        <v>10</v>
      </c>
      <c r="P1835" s="73">
        <v>2240000</v>
      </c>
      <c r="Q1835" s="73">
        <v>10</v>
      </c>
      <c r="R1835" s="73">
        <v>2240000</v>
      </c>
      <c r="S1835" s="73">
        <f t="shared" si="108"/>
        <v>0</v>
      </c>
      <c r="T1835" s="73">
        <f t="shared" si="108"/>
        <v>0</v>
      </c>
      <c r="U1835" s="167" t="s">
        <v>7467</v>
      </c>
      <c r="W1835" s="21"/>
      <c r="X1835" s="21"/>
    </row>
    <row r="1836" spans="1:26" x14ac:dyDescent="0.25">
      <c r="A1836" s="175" t="s">
        <v>5189</v>
      </c>
      <c r="B1836" s="205" t="s">
        <v>9409</v>
      </c>
      <c r="C1836" s="168" t="s">
        <v>9410</v>
      </c>
      <c r="D1836" s="206">
        <v>21</v>
      </c>
      <c r="E1836" s="178">
        <v>4687200</v>
      </c>
      <c r="F1836" s="216">
        <f t="shared" si="107"/>
        <v>223200</v>
      </c>
      <c r="G1836" s="224"/>
      <c r="H1836" s="218" t="s">
        <v>7462</v>
      </c>
      <c r="I1836" s="120" t="s">
        <v>7379</v>
      </c>
      <c r="J1836" s="120"/>
      <c r="K1836" s="73">
        <v>0</v>
      </c>
      <c r="L1836" s="73">
        <v>0</v>
      </c>
      <c r="M1836" s="180">
        <f t="shared" si="109"/>
        <v>0</v>
      </c>
      <c r="O1836" s="73">
        <v>21</v>
      </c>
      <c r="P1836" s="73">
        <v>4687200</v>
      </c>
      <c r="Q1836" s="73">
        <v>21</v>
      </c>
      <c r="R1836" s="73">
        <v>4687200</v>
      </c>
      <c r="S1836" s="73">
        <f t="shared" si="108"/>
        <v>0</v>
      </c>
      <c r="T1836" s="73">
        <f t="shared" si="108"/>
        <v>0</v>
      </c>
      <c r="U1836" s="167" t="s">
        <v>7467</v>
      </c>
      <c r="W1836" s="21"/>
      <c r="X1836" s="21"/>
    </row>
    <row r="1837" spans="1:26" x14ac:dyDescent="0.25">
      <c r="A1837" s="175" t="s">
        <v>5189</v>
      </c>
      <c r="B1837" s="205" t="s">
        <v>3189</v>
      </c>
      <c r="C1837" s="168" t="s">
        <v>3190</v>
      </c>
      <c r="D1837" s="206">
        <v>15</v>
      </c>
      <c r="E1837" s="178">
        <v>3300000</v>
      </c>
      <c r="F1837" s="216">
        <f t="shared" si="107"/>
        <v>220000</v>
      </c>
      <c r="G1837" s="224"/>
      <c r="H1837" s="218" t="s">
        <v>7462</v>
      </c>
      <c r="I1837" s="120" t="s">
        <v>7379</v>
      </c>
      <c r="J1837" s="120"/>
      <c r="K1837" s="73">
        <v>0</v>
      </c>
      <c r="L1837" s="73">
        <v>0</v>
      </c>
      <c r="M1837" s="180">
        <f t="shared" si="109"/>
        <v>0</v>
      </c>
      <c r="O1837" s="73">
        <v>15</v>
      </c>
      <c r="P1837" s="73">
        <v>3300000</v>
      </c>
      <c r="Q1837" s="73">
        <v>0</v>
      </c>
      <c r="R1837" s="73">
        <v>0</v>
      </c>
      <c r="S1837" s="73">
        <f t="shared" si="108"/>
        <v>15</v>
      </c>
      <c r="T1837" s="73">
        <f t="shared" si="108"/>
        <v>3300000</v>
      </c>
      <c r="U1837" s="167" t="s">
        <v>7958</v>
      </c>
      <c r="W1837" s="21"/>
      <c r="X1837" s="21"/>
      <c r="Z1837" s="21"/>
    </row>
    <row r="1838" spans="1:26" x14ac:dyDescent="0.25">
      <c r="A1838" s="175" t="s">
        <v>5189</v>
      </c>
      <c r="B1838" s="205" t="s">
        <v>9411</v>
      </c>
      <c r="C1838" s="168" t="s">
        <v>9412</v>
      </c>
      <c r="D1838" s="206">
        <v>291</v>
      </c>
      <c r="E1838" s="178">
        <v>63316978.920000002</v>
      </c>
      <c r="F1838" s="216">
        <f t="shared" si="107"/>
        <v>217584.12</v>
      </c>
      <c r="G1838" s="224"/>
      <c r="H1838" s="218" t="s">
        <v>7462</v>
      </c>
      <c r="I1838" s="120" t="s">
        <v>7379</v>
      </c>
      <c r="J1838" s="120"/>
      <c r="K1838" s="73">
        <v>0</v>
      </c>
      <c r="L1838" s="73">
        <v>0</v>
      </c>
      <c r="M1838" s="180">
        <f t="shared" si="109"/>
        <v>0</v>
      </c>
      <c r="O1838" s="73">
        <v>291</v>
      </c>
      <c r="P1838" s="73">
        <v>63316978.920000002</v>
      </c>
      <c r="Q1838" s="73">
        <v>291</v>
      </c>
      <c r="R1838" s="73">
        <v>63316978.920000002</v>
      </c>
      <c r="S1838" s="73">
        <f t="shared" si="108"/>
        <v>0</v>
      </c>
      <c r="T1838" s="73">
        <f t="shared" si="108"/>
        <v>0</v>
      </c>
      <c r="U1838" s="167" t="s">
        <v>7467</v>
      </c>
      <c r="W1838" s="21"/>
      <c r="X1838" s="21"/>
    </row>
    <row r="1839" spans="1:26" x14ac:dyDescent="0.25">
      <c r="A1839" s="175" t="s">
        <v>5189</v>
      </c>
      <c r="B1839" s="205" t="s">
        <v>9413</v>
      </c>
      <c r="C1839" s="168" t="s">
        <v>9414</v>
      </c>
      <c r="D1839" s="206">
        <v>1</v>
      </c>
      <c r="E1839" s="178">
        <v>217500</v>
      </c>
      <c r="F1839" s="216">
        <f t="shared" si="107"/>
        <v>217500</v>
      </c>
      <c r="G1839" s="224"/>
      <c r="H1839" s="218" t="s">
        <v>7462</v>
      </c>
      <c r="I1839" s="120" t="s">
        <v>7379</v>
      </c>
      <c r="J1839" s="120"/>
      <c r="K1839" s="73">
        <v>0</v>
      </c>
      <c r="L1839" s="73">
        <v>0</v>
      </c>
      <c r="M1839" s="180">
        <f t="shared" si="109"/>
        <v>0</v>
      </c>
      <c r="O1839" s="73">
        <v>1</v>
      </c>
      <c r="P1839" s="73">
        <v>217500</v>
      </c>
      <c r="Q1839" s="73">
        <v>1</v>
      </c>
      <c r="R1839" s="73">
        <v>217500</v>
      </c>
      <c r="S1839" s="73">
        <f t="shared" si="108"/>
        <v>0</v>
      </c>
      <c r="T1839" s="73">
        <f t="shared" si="108"/>
        <v>0</v>
      </c>
      <c r="U1839" s="167" t="s">
        <v>7467</v>
      </c>
      <c r="W1839" s="21"/>
      <c r="X1839" s="21"/>
    </row>
    <row r="1840" spans="1:26" x14ac:dyDescent="0.25">
      <c r="A1840" s="175" t="s">
        <v>5189</v>
      </c>
      <c r="B1840" s="205" t="s">
        <v>3059</v>
      </c>
      <c r="C1840" s="168" t="s">
        <v>3060</v>
      </c>
      <c r="D1840" s="206">
        <v>8</v>
      </c>
      <c r="E1840" s="178">
        <v>1737600</v>
      </c>
      <c r="F1840" s="216">
        <f t="shared" si="107"/>
        <v>217200</v>
      </c>
      <c r="G1840" s="224"/>
      <c r="H1840" s="218" t="s">
        <v>7462</v>
      </c>
      <c r="I1840" s="120" t="s">
        <v>7379</v>
      </c>
      <c r="J1840" s="120"/>
      <c r="K1840" s="73">
        <v>0</v>
      </c>
      <c r="L1840" s="73">
        <v>0</v>
      </c>
      <c r="M1840" s="180">
        <f t="shared" si="109"/>
        <v>0</v>
      </c>
      <c r="O1840" s="73">
        <v>8</v>
      </c>
      <c r="P1840" s="73">
        <v>1737600</v>
      </c>
      <c r="Q1840" s="73">
        <v>0</v>
      </c>
      <c r="R1840" s="73">
        <v>0</v>
      </c>
      <c r="S1840" s="73">
        <f t="shared" si="108"/>
        <v>8</v>
      </c>
      <c r="T1840" s="73">
        <f t="shared" si="108"/>
        <v>1737600</v>
      </c>
      <c r="U1840" s="167" t="s">
        <v>7958</v>
      </c>
      <c r="W1840" s="21"/>
      <c r="X1840" s="21"/>
      <c r="Z1840" s="21"/>
    </row>
    <row r="1841" spans="1:26" x14ac:dyDescent="0.25">
      <c r="A1841" s="175" t="s">
        <v>5189</v>
      </c>
      <c r="B1841" s="205" t="s">
        <v>2511</v>
      </c>
      <c r="C1841" s="168" t="s">
        <v>2512</v>
      </c>
      <c r="D1841" s="206">
        <v>8</v>
      </c>
      <c r="E1841" s="178">
        <v>1728000</v>
      </c>
      <c r="F1841" s="216">
        <f t="shared" si="107"/>
        <v>216000</v>
      </c>
      <c r="G1841" s="224"/>
      <c r="H1841" s="218" t="s">
        <v>7462</v>
      </c>
      <c r="I1841" s="120" t="s">
        <v>7379</v>
      </c>
      <c r="J1841" s="120"/>
      <c r="K1841" s="73">
        <v>0</v>
      </c>
      <c r="L1841" s="73">
        <v>0</v>
      </c>
      <c r="M1841" s="180">
        <f t="shared" si="109"/>
        <v>0</v>
      </c>
      <c r="O1841" s="73">
        <v>8</v>
      </c>
      <c r="P1841" s="73">
        <v>1728000</v>
      </c>
      <c r="Q1841" s="73">
        <v>8</v>
      </c>
      <c r="R1841" s="73">
        <v>1728000</v>
      </c>
      <c r="S1841" s="73">
        <f t="shared" si="108"/>
        <v>0</v>
      </c>
      <c r="T1841" s="73">
        <f t="shared" si="108"/>
        <v>0</v>
      </c>
      <c r="U1841" s="167" t="s">
        <v>7467</v>
      </c>
      <c r="W1841" s="21"/>
      <c r="X1841" s="21"/>
      <c r="Z1841" s="21"/>
    </row>
    <row r="1842" spans="1:26" x14ac:dyDescent="0.25">
      <c r="A1842" s="175" t="s">
        <v>5189</v>
      </c>
      <c r="B1842" s="205" t="s">
        <v>2445</v>
      </c>
      <c r="C1842" s="168" t="s">
        <v>2446</v>
      </c>
      <c r="D1842" s="206">
        <v>38</v>
      </c>
      <c r="E1842" s="178">
        <v>8132000</v>
      </c>
      <c r="F1842" s="216">
        <f t="shared" si="107"/>
        <v>214000</v>
      </c>
      <c r="G1842" s="224"/>
      <c r="H1842" s="218" t="s">
        <v>7462</v>
      </c>
      <c r="I1842" s="120" t="s">
        <v>7379</v>
      </c>
      <c r="J1842" s="120"/>
      <c r="K1842" s="73">
        <v>0</v>
      </c>
      <c r="L1842" s="73">
        <v>0</v>
      </c>
      <c r="M1842" s="180">
        <f t="shared" si="109"/>
        <v>0</v>
      </c>
      <c r="O1842" s="73">
        <v>38</v>
      </c>
      <c r="P1842" s="73">
        <v>8132000</v>
      </c>
      <c r="Q1842" s="73">
        <v>22</v>
      </c>
      <c r="R1842" s="73">
        <v>4708000</v>
      </c>
      <c r="S1842" s="73">
        <f t="shared" si="108"/>
        <v>16</v>
      </c>
      <c r="T1842" s="73">
        <f t="shared" si="108"/>
        <v>3424000</v>
      </c>
      <c r="U1842" s="167" t="s">
        <v>7467</v>
      </c>
      <c r="W1842" s="21"/>
      <c r="X1842" s="21"/>
      <c r="Z1842" s="21"/>
    </row>
    <row r="1843" spans="1:26" x14ac:dyDescent="0.25">
      <c r="A1843" s="175" t="s">
        <v>5189</v>
      </c>
      <c r="B1843" s="205" t="s">
        <v>2449</v>
      </c>
      <c r="C1843" s="168" t="s">
        <v>2450</v>
      </c>
      <c r="D1843" s="206">
        <v>10</v>
      </c>
      <c r="E1843" s="178">
        <v>2140000</v>
      </c>
      <c r="F1843" s="216">
        <f t="shared" si="107"/>
        <v>214000</v>
      </c>
      <c r="G1843" s="224"/>
      <c r="H1843" s="218" t="s">
        <v>7462</v>
      </c>
      <c r="I1843" s="120" t="s">
        <v>7379</v>
      </c>
      <c r="J1843" s="120"/>
      <c r="K1843" s="73">
        <v>0</v>
      </c>
      <c r="L1843" s="73">
        <v>0</v>
      </c>
      <c r="M1843" s="180">
        <f t="shared" si="109"/>
        <v>0</v>
      </c>
      <c r="O1843" s="73">
        <v>10</v>
      </c>
      <c r="P1843" s="73">
        <v>2140000</v>
      </c>
      <c r="Q1843" s="73">
        <v>0</v>
      </c>
      <c r="R1843" s="73">
        <v>0</v>
      </c>
      <c r="S1843" s="73">
        <f t="shared" si="108"/>
        <v>10</v>
      </c>
      <c r="T1843" s="73">
        <f t="shared" si="108"/>
        <v>2140000</v>
      </c>
      <c r="U1843" s="167" t="s">
        <v>7958</v>
      </c>
      <c r="W1843" s="21"/>
      <c r="X1843" s="21"/>
      <c r="Z1843" s="21"/>
    </row>
    <row r="1844" spans="1:26" x14ac:dyDescent="0.25">
      <c r="A1844" s="175" t="s">
        <v>5189</v>
      </c>
      <c r="B1844" s="205" t="s">
        <v>9415</v>
      </c>
      <c r="C1844" s="168" t="s">
        <v>9416</v>
      </c>
      <c r="D1844" s="206">
        <v>2</v>
      </c>
      <c r="E1844" s="178">
        <v>423121.21</v>
      </c>
      <c r="F1844" s="216">
        <f t="shared" si="107"/>
        <v>211560.60500000001</v>
      </c>
      <c r="G1844" s="224"/>
      <c r="H1844" s="218" t="s">
        <v>7462</v>
      </c>
      <c r="I1844" s="120" t="s">
        <v>7379</v>
      </c>
      <c r="J1844" s="120"/>
      <c r="K1844" s="73">
        <v>0</v>
      </c>
      <c r="L1844" s="73">
        <v>0</v>
      </c>
      <c r="M1844" s="180">
        <f t="shared" si="109"/>
        <v>0</v>
      </c>
      <c r="O1844" s="73">
        <v>2</v>
      </c>
      <c r="P1844" s="73">
        <v>423121.21</v>
      </c>
      <c r="Q1844" s="73">
        <v>2</v>
      </c>
      <c r="R1844" s="73">
        <v>423121.21</v>
      </c>
      <c r="S1844" s="73">
        <f t="shared" si="108"/>
        <v>0</v>
      </c>
      <c r="T1844" s="73">
        <f t="shared" si="108"/>
        <v>0</v>
      </c>
      <c r="U1844" s="167" t="s">
        <v>7467</v>
      </c>
      <c r="W1844" s="21"/>
      <c r="X1844" s="21"/>
    </row>
    <row r="1845" spans="1:26" x14ac:dyDescent="0.25">
      <c r="A1845" s="175" t="s">
        <v>5189</v>
      </c>
      <c r="B1845" s="205" t="s">
        <v>9417</v>
      </c>
      <c r="C1845" s="168" t="s">
        <v>9418</v>
      </c>
      <c r="D1845" s="206">
        <v>8</v>
      </c>
      <c r="E1845" s="178">
        <v>1688000</v>
      </c>
      <c r="F1845" s="216">
        <f t="shared" si="107"/>
        <v>211000</v>
      </c>
      <c r="G1845" s="224"/>
      <c r="H1845" s="218" t="s">
        <v>7462</v>
      </c>
      <c r="I1845" s="120" t="s">
        <v>7379</v>
      </c>
      <c r="J1845" s="120"/>
      <c r="K1845" s="73">
        <v>0</v>
      </c>
      <c r="L1845" s="73">
        <v>0</v>
      </c>
      <c r="M1845" s="180">
        <f t="shared" si="109"/>
        <v>0</v>
      </c>
      <c r="O1845" s="73">
        <v>8</v>
      </c>
      <c r="P1845" s="73">
        <v>1688000</v>
      </c>
      <c r="Q1845" s="73">
        <v>8</v>
      </c>
      <c r="R1845" s="73">
        <v>1688000</v>
      </c>
      <c r="S1845" s="73">
        <f t="shared" si="108"/>
        <v>0</v>
      </c>
      <c r="T1845" s="73">
        <f t="shared" si="108"/>
        <v>0</v>
      </c>
      <c r="U1845" s="167" t="s">
        <v>7467</v>
      </c>
      <c r="W1845" s="21"/>
      <c r="X1845" s="21"/>
    </row>
    <row r="1846" spans="1:26" x14ac:dyDescent="0.25">
      <c r="A1846" s="175" t="s">
        <v>5189</v>
      </c>
      <c r="B1846" s="205" t="s">
        <v>3259</v>
      </c>
      <c r="C1846" s="168" t="s">
        <v>3260</v>
      </c>
      <c r="D1846" s="206">
        <v>4</v>
      </c>
      <c r="E1846" s="178">
        <v>840000</v>
      </c>
      <c r="F1846" s="216">
        <f t="shared" si="107"/>
        <v>210000</v>
      </c>
      <c r="G1846" s="224"/>
      <c r="H1846" s="218" t="s">
        <v>7462</v>
      </c>
      <c r="I1846" s="120" t="s">
        <v>7379</v>
      </c>
      <c r="J1846" s="120"/>
      <c r="K1846" s="73">
        <v>0</v>
      </c>
      <c r="L1846" s="73">
        <v>0</v>
      </c>
      <c r="M1846" s="180">
        <f t="shared" si="109"/>
        <v>0</v>
      </c>
      <c r="O1846" s="73">
        <v>4</v>
      </c>
      <c r="P1846" s="73">
        <v>840000</v>
      </c>
      <c r="Q1846" s="73">
        <v>4</v>
      </c>
      <c r="R1846" s="73">
        <v>840000</v>
      </c>
      <c r="S1846" s="73">
        <f t="shared" si="108"/>
        <v>0</v>
      </c>
      <c r="T1846" s="73">
        <f t="shared" si="108"/>
        <v>0</v>
      </c>
      <c r="U1846" s="167" t="s">
        <v>7467</v>
      </c>
      <c r="W1846" s="21"/>
      <c r="X1846" s="21"/>
    </row>
    <row r="1847" spans="1:26" x14ac:dyDescent="0.25">
      <c r="A1847" s="175" t="s">
        <v>5189</v>
      </c>
      <c r="B1847" s="205" t="s">
        <v>9419</v>
      </c>
      <c r="C1847" s="168" t="s">
        <v>9420</v>
      </c>
      <c r="D1847" s="206">
        <v>19</v>
      </c>
      <c r="E1847" s="178">
        <v>3971000</v>
      </c>
      <c r="F1847" s="216">
        <f t="shared" si="107"/>
        <v>209000</v>
      </c>
      <c r="G1847" s="224"/>
      <c r="H1847" s="218" t="s">
        <v>7462</v>
      </c>
      <c r="I1847" s="120" t="s">
        <v>7379</v>
      </c>
      <c r="J1847" s="120"/>
      <c r="K1847" s="73">
        <v>0</v>
      </c>
      <c r="L1847" s="73">
        <v>0</v>
      </c>
      <c r="M1847" s="180">
        <f t="shared" si="109"/>
        <v>0</v>
      </c>
      <c r="O1847" s="73">
        <v>19</v>
      </c>
      <c r="P1847" s="73">
        <v>3971000</v>
      </c>
      <c r="Q1847" s="73">
        <v>19</v>
      </c>
      <c r="R1847" s="73">
        <v>3971000</v>
      </c>
      <c r="S1847" s="73">
        <f t="shared" si="108"/>
        <v>0</v>
      </c>
      <c r="T1847" s="73">
        <f t="shared" si="108"/>
        <v>0</v>
      </c>
      <c r="U1847" s="167" t="s">
        <v>7467</v>
      </c>
      <c r="W1847" s="21"/>
      <c r="X1847" s="21"/>
    </row>
    <row r="1848" spans="1:26" x14ac:dyDescent="0.25">
      <c r="A1848" s="175" t="s">
        <v>5189</v>
      </c>
      <c r="B1848" s="205" t="s">
        <v>9421</v>
      </c>
      <c r="C1848" s="168" t="s">
        <v>9422</v>
      </c>
      <c r="D1848" s="206">
        <v>16</v>
      </c>
      <c r="E1848" s="178">
        <v>3328955.36</v>
      </c>
      <c r="F1848" s="216">
        <f t="shared" si="107"/>
        <v>208059.71</v>
      </c>
      <c r="G1848" s="224"/>
      <c r="H1848" s="218" t="s">
        <v>7462</v>
      </c>
      <c r="I1848" s="120" t="s">
        <v>7379</v>
      </c>
      <c r="J1848" s="120"/>
      <c r="K1848" s="73">
        <v>0</v>
      </c>
      <c r="L1848" s="73">
        <v>0</v>
      </c>
      <c r="M1848" s="180">
        <f t="shared" si="109"/>
        <v>0</v>
      </c>
      <c r="O1848" s="73">
        <v>16</v>
      </c>
      <c r="P1848" s="73">
        <v>3328955.36</v>
      </c>
      <c r="Q1848" s="73">
        <v>16</v>
      </c>
      <c r="R1848" s="73">
        <v>3328955.3600000003</v>
      </c>
      <c r="S1848" s="73">
        <f t="shared" si="108"/>
        <v>0</v>
      </c>
      <c r="T1848" s="73">
        <f t="shared" si="108"/>
        <v>0</v>
      </c>
      <c r="U1848" s="167" t="s">
        <v>7467</v>
      </c>
      <c r="W1848" s="21"/>
      <c r="X1848" s="21"/>
    </row>
    <row r="1849" spans="1:26" x14ac:dyDescent="0.25">
      <c r="A1849" s="175" t="s">
        <v>5189</v>
      </c>
      <c r="B1849" s="205" t="s">
        <v>9423</v>
      </c>
      <c r="C1849" s="168" t="s">
        <v>9424</v>
      </c>
      <c r="D1849" s="206">
        <v>1</v>
      </c>
      <c r="E1849" s="178">
        <v>208000</v>
      </c>
      <c r="F1849" s="216">
        <f t="shared" si="107"/>
        <v>208000</v>
      </c>
      <c r="G1849" s="224"/>
      <c r="H1849" s="218" t="s">
        <v>7462</v>
      </c>
      <c r="I1849" s="120" t="s">
        <v>7379</v>
      </c>
      <c r="J1849" s="120"/>
      <c r="K1849" s="73">
        <v>0</v>
      </c>
      <c r="L1849" s="73">
        <v>0</v>
      </c>
      <c r="M1849" s="180">
        <f t="shared" si="109"/>
        <v>0</v>
      </c>
      <c r="O1849" s="73">
        <v>1</v>
      </c>
      <c r="P1849" s="73">
        <v>208000</v>
      </c>
      <c r="Q1849" s="73">
        <v>1</v>
      </c>
      <c r="R1849" s="73">
        <v>208000</v>
      </c>
      <c r="S1849" s="73">
        <f t="shared" si="108"/>
        <v>0</v>
      </c>
      <c r="T1849" s="73">
        <f t="shared" si="108"/>
        <v>0</v>
      </c>
      <c r="U1849" s="167" t="s">
        <v>7467</v>
      </c>
      <c r="W1849" s="21"/>
      <c r="X1849" s="21"/>
    </row>
    <row r="1850" spans="1:26" x14ac:dyDescent="0.25">
      <c r="A1850" s="175" t="s">
        <v>5189</v>
      </c>
      <c r="B1850" s="205" t="s">
        <v>2547</v>
      </c>
      <c r="C1850" s="168" t="s">
        <v>2548</v>
      </c>
      <c r="D1850" s="206">
        <v>3</v>
      </c>
      <c r="E1850" s="178">
        <v>624000</v>
      </c>
      <c r="F1850" s="216">
        <f t="shared" si="107"/>
        <v>208000</v>
      </c>
      <c r="G1850" s="224"/>
      <c r="H1850" s="218" t="s">
        <v>7462</v>
      </c>
      <c r="I1850" s="120" t="s">
        <v>7379</v>
      </c>
      <c r="J1850" s="120"/>
      <c r="K1850" s="73">
        <v>0</v>
      </c>
      <c r="L1850" s="73">
        <v>0</v>
      </c>
      <c r="M1850" s="180">
        <f t="shared" si="109"/>
        <v>0</v>
      </c>
      <c r="O1850" s="73">
        <v>33</v>
      </c>
      <c r="P1850" s="73">
        <v>6864000</v>
      </c>
      <c r="Q1850" s="73">
        <v>12</v>
      </c>
      <c r="R1850" s="73">
        <v>2496000</v>
      </c>
      <c r="S1850" s="73">
        <f t="shared" si="108"/>
        <v>21</v>
      </c>
      <c r="T1850" s="73">
        <f t="shared" si="108"/>
        <v>4368000</v>
      </c>
      <c r="U1850" s="167" t="s">
        <v>7467</v>
      </c>
      <c r="W1850" s="21"/>
      <c r="X1850" s="21"/>
      <c r="Z1850" s="21"/>
    </row>
    <row r="1851" spans="1:26" x14ac:dyDescent="0.25">
      <c r="A1851" s="175" t="s">
        <v>5189</v>
      </c>
      <c r="B1851" s="205" t="s">
        <v>9425</v>
      </c>
      <c r="C1851" s="168" t="s">
        <v>9426</v>
      </c>
      <c r="D1851" s="206">
        <v>2</v>
      </c>
      <c r="E1851" s="178">
        <v>408000</v>
      </c>
      <c r="F1851" s="216">
        <f t="shared" si="107"/>
        <v>204000</v>
      </c>
      <c r="G1851" s="224"/>
      <c r="H1851" s="218" t="s">
        <v>7462</v>
      </c>
      <c r="I1851" s="120" t="s">
        <v>7379</v>
      </c>
      <c r="J1851" s="120"/>
      <c r="K1851" s="73">
        <v>0</v>
      </c>
      <c r="L1851" s="73">
        <v>0</v>
      </c>
      <c r="M1851" s="180">
        <f t="shared" si="109"/>
        <v>0</v>
      </c>
      <c r="O1851" s="73">
        <v>2</v>
      </c>
      <c r="P1851" s="73">
        <v>408000</v>
      </c>
      <c r="Q1851" s="73">
        <v>2</v>
      </c>
      <c r="R1851" s="73">
        <v>408000</v>
      </c>
      <c r="S1851" s="73">
        <f t="shared" si="108"/>
        <v>0</v>
      </c>
      <c r="T1851" s="73">
        <f t="shared" si="108"/>
        <v>0</v>
      </c>
      <c r="U1851" s="167" t="s">
        <v>7467</v>
      </c>
      <c r="W1851" s="21"/>
      <c r="X1851" s="21"/>
    </row>
    <row r="1852" spans="1:26" x14ac:dyDescent="0.25">
      <c r="A1852" s="175" t="s">
        <v>5189</v>
      </c>
      <c r="B1852" s="205" t="s">
        <v>9427</v>
      </c>
      <c r="C1852" s="168" t="s">
        <v>9428</v>
      </c>
      <c r="D1852" s="206">
        <v>2</v>
      </c>
      <c r="E1852" s="178">
        <v>408000</v>
      </c>
      <c r="F1852" s="216">
        <f t="shared" si="107"/>
        <v>204000</v>
      </c>
      <c r="G1852" s="224"/>
      <c r="H1852" s="218" t="s">
        <v>7462</v>
      </c>
      <c r="I1852" s="120" t="s">
        <v>7379</v>
      </c>
      <c r="J1852" s="120"/>
      <c r="K1852" s="73">
        <v>0</v>
      </c>
      <c r="L1852" s="73">
        <v>0</v>
      </c>
      <c r="M1852" s="180">
        <f t="shared" si="109"/>
        <v>0</v>
      </c>
      <c r="O1852" s="73">
        <v>2</v>
      </c>
      <c r="P1852" s="73">
        <v>408000</v>
      </c>
      <c r="Q1852" s="73">
        <v>2</v>
      </c>
      <c r="R1852" s="73">
        <v>408000</v>
      </c>
      <c r="S1852" s="73">
        <f t="shared" si="108"/>
        <v>0</v>
      </c>
      <c r="T1852" s="73">
        <f t="shared" si="108"/>
        <v>0</v>
      </c>
      <c r="U1852" s="167" t="s">
        <v>7467</v>
      </c>
      <c r="W1852" s="21"/>
      <c r="X1852" s="21"/>
      <c r="Z1852" s="21"/>
    </row>
    <row r="1853" spans="1:26" x14ac:dyDescent="0.25">
      <c r="A1853" s="175" t="s">
        <v>5189</v>
      </c>
      <c r="B1853" s="205" t="s">
        <v>9429</v>
      </c>
      <c r="C1853" s="168" t="s">
        <v>9430</v>
      </c>
      <c r="D1853" s="206">
        <v>4</v>
      </c>
      <c r="E1853" s="178">
        <v>800000</v>
      </c>
      <c r="F1853" s="216">
        <f t="shared" si="107"/>
        <v>200000</v>
      </c>
      <c r="G1853" s="224"/>
      <c r="H1853" s="218" t="s">
        <v>7462</v>
      </c>
      <c r="I1853" s="120" t="s">
        <v>7379</v>
      </c>
      <c r="J1853" s="120"/>
      <c r="K1853" s="73">
        <v>0</v>
      </c>
      <c r="L1853" s="73">
        <v>0</v>
      </c>
      <c r="M1853" s="180">
        <f t="shared" si="109"/>
        <v>0</v>
      </c>
      <c r="O1853" s="73">
        <v>4</v>
      </c>
      <c r="P1853" s="73">
        <v>800000</v>
      </c>
      <c r="Q1853" s="73">
        <v>4</v>
      </c>
      <c r="R1853" s="73">
        <v>800000</v>
      </c>
      <c r="S1853" s="73">
        <f t="shared" si="108"/>
        <v>0</v>
      </c>
      <c r="T1853" s="73">
        <f t="shared" si="108"/>
        <v>0</v>
      </c>
      <c r="U1853" s="167" t="s">
        <v>7467</v>
      </c>
      <c r="W1853" s="21"/>
      <c r="X1853" s="21"/>
    </row>
    <row r="1854" spans="1:26" x14ac:dyDescent="0.25">
      <c r="A1854" s="175" t="s">
        <v>5189</v>
      </c>
      <c r="B1854" s="205" t="s">
        <v>9431</v>
      </c>
      <c r="C1854" s="168" t="s">
        <v>9432</v>
      </c>
      <c r="D1854" s="206">
        <v>1</v>
      </c>
      <c r="E1854" s="178">
        <v>200000</v>
      </c>
      <c r="F1854" s="216">
        <f t="shared" si="107"/>
        <v>200000</v>
      </c>
      <c r="G1854" s="224"/>
      <c r="H1854" s="218" t="s">
        <v>7462</v>
      </c>
      <c r="I1854" s="120" t="s">
        <v>7379</v>
      </c>
      <c r="J1854" s="120"/>
      <c r="K1854" s="73">
        <v>0</v>
      </c>
      <c r="L1854" s="73">
        <v>0</v>
      </c>
      <c r="M1854" s="180">
        <f t="shared" si="109"/>
        <v>0</v>
      </c>
      <c r="O1854" s="73">
        <v>1</v>
      </c>
      <c r="P1854" s="73">
        <v>200000</v>
      </c>
      <c r="Q1854" s="73">
        <v>1</v>
      </c>
      <c r="R1854" s="73">
        <v>200000</v>
      </c>
      <c r="S1854" s="73">
        <f t="shared" si="108"/>
        <v>0</v>
      </c>
      <c r="T1854" s="73">
        <f t="shared" si="108"/>
        <v>0</v>
      </c>
      <c r="U1854" s="167" t="s">
        <v>7467</v>
      </c>
      <c r="W1854" s="21"/>
      <c r="X1854" s="21"/>
    </row>
    <row r="1855" spans="1:26" x14ac:dyDescent="0.25">
      <c r="A1855" s="175" t="s">
        <v>5189</v>
      </c>
      <c r="B1855" s="205" t="s">
        <v>9433</v>
      </c>
      <c r="C1855" s="168" t="s">
        <v>9434</v>
      </c>
      <c r="D1855" s="206">
        <v>28</v>
      </c>
      <c r="E1855" s="178">
        <v>5600000</v>
      </c>
      <c r="F1855" s="216">
        <f t="shared" si="107"/>
        <v>200000</v>
      </c>
      <c r="G1855" s="224"/>
      <c r="H1855" s="218" t="s">
        <v>7462</v>
      </c>
      <c r="I1855" s="174" t="s">
        <v>7470</v>
      </c>
      <c r="J1855" s="120" t="s">
        <v>7471</v>
      </c>
      <c r="K1855" s="73">
        <v>0</v>
      </c>
      <c r="L1855" s="73">
        <v>0</v>
      </c>
      <c r="M1855" s="180">
        <f t="shared" si="109"/>
        <v>0</v>
      </c>
      <c r="O1855" s="73">
        <v>28</v>
      </c>
      <c r="P1855" s="73">
        <v>5600000</v>
      </c>
      <c r="Q1855" s="73">
        <v>28</v>
      </c>
      <c r="R1855" s="73">
        <v>5600000</v>
      </c>
      <c r="S1855" s="73">
        <f t="shared" si="108"/>
        <v>0</v>
      </c>
      <c r="T1855" s="73">
        <f t="shared" si="108"/>
        <v>0</v>
      </c>
      <c r="U1855" s="167" t="s">
        <v>7467</v>
      </c>
      <c r="W1855" s="21"/>
      <c r="X1855" s="21"/>
    </row>
    <row r="1856" spans="1:26" x14ac:dyDescent="0.25">
      <c r="A1856" s="175" t="s">
        <v>5189</v>
      </c>
      <c r="B1856" s="205" t="s">
        <v>9435</v>
      </c>
      <c r="C1856" s="168" t="s">
        <v>9436</v>
      </c>
      <c r="D1856" s="206">
        <v>5</v>
      </c>
      <c r="E1856" s="178">
        <v>1000000</v>
      </c>
      <c r="F1856" s="216">
        <f t="shared" si="107"/>
        <v>200000</v>
      </c>
      <c r="G1856" s="224"/>
      <c r="H1856" s="218" t="s">
        <v>7462</v>
      </c>
      <c r="I1856" s="120" t="s">
        <v>7379</v>
      </c>
      <c r="J1856" s="120"/>
      <c r="K1856" s="73">
        <v>0</v>
      </c>
      <c r="L1856" s="73">
        <v>0</v>
      </c>
      <c r="M1856" s="180">
        <f t="shared" si="109"/>
        <v>0</v>
      </c>
      <c r="O1856" s="73">
        <v>5</v>
      </c>
      <c r="P1856" s="73">
        <v>1000000</v>
      </c>
      <c r="Q1856" s="73">
        <v>5</v>
      </c>
      <c r="R1856" s="73">
        <v>1000000</v>
      </c>
      <c r="S1856" s="73">
        <f t="shared" si="108"/>
        <v>0</v>
      </c>
      <c r="T1856" s="73">
        <f t="shared" si="108"/>
        <v>0</v>
      </c>
      <c r="U1856" s="167" t="s">
        <v>7467</v>
      </c>
      <c r="W1856" s="21"/>
      <c r="X1856" s="21"/>
    </row>
    <row r="1857" spans="1:26" x14ac:dyDescent="0.25">
      <c r="A1857" s="175" t="s">
        <v>5189</v>
      </c>
      <c r="B1857" s="205" t="s">
        <v>9437</v>
      </c>
      <c r="C1857" s="168" t="s">
        <v>9438</v>
      </c>
      <c r="D1857" s="206">
        <v>3</v>
      </c>
      <c r="E1857" s="178">
        <v>600000</v>
      </c>
      <c r="F1857" s="216">
        <f t="shared" si="107"/>
        <v>200000</v>
      </c>
      <c r="G1857" s="224"/>
      <c r="H1857" s="218" t="s">
        <v>7462</v>
      </c>
      <c r="I1857" s="120" t="s">
        <v>7379</v>
      </c>
      <c r="J1857" s="120"/>
      <c r="K1857" s="73">
        <v>0</v>
      </c>
      <c r="L1857" s="73">
        <v>0</v>
      </c>
      <c r="M1857" s="180">
        <f t="shared" si="109"/>
        <v>0</v>
      </c>
      <c r="O1857" s="73">
        <v>3</v>
      </c>
      <c r="P1857" s="73">
        <v>600000</v>
      </c>
      <c r="Q1857" s="73">
        <v>3</v>
      </c>
      <c r="R1857" s="73">
        <v>600000</v>
      </c>
      <c r="S1857" s="73">
        <f t="shared" si="108"/>
        <v>0</v>
      </c>
      <c r="T1857" s="73">
        <f t="shared" si="108"/>
        <v>0</v>
      </c>
      <c r="U1857" s="167" t="s">
        <v>7467</v>
      </c>
      <c r="W1857" s="21"/>
      <c r="X1857" s="21"/>
    </row>
    <row r="1858" spans="1:26" x14ac:dyDescent="0.25">
      <c r="A1858" s="175" t="s">
        <v>5189</v>
      </c>
      <c r="B1858" s="205" t="s">
        <v>9439</v>
      </c>
      <c r="C1858" s="168" t="s">
        <v>9440</v>
      </c>
      <c r="D1858" s="206">
        <v>1</v>
      </c>
      <c r="E1858" s="178">
        <v>200000</v>
      </c>
      <c r="F1858" s="216">
        <f t="shared" si="107"/>
        <v>200000</v>
      </c>
      <c r="G1858" s="224"/>
      <c r="H1858" s="218" t="s">
        <v>7462</v>
      </c>
      <c r="I1858" s="120" t="s">
        <v>7379</v>
      </c>
      <c r="J1858" s="120"/>
      <c r="K1858" s="73">
        <v>0</v>
      </c>
      <c r="L1858" s="73">
        <v>0</v>
      </c>
      <c r="M1858" s="180">
        <f t="shared" si="109"/>
        <v>0</v>
      </c>
      <c r="O1858" s="73">
        <v>1</v>
      </c>
      <c r="P1858" s="73">
        <v>200000</v>
      </c>
      <c r="Q1858" s="73">
        <v>1</v>
      </c>
      <c r="R1858" s="73">
        <v>200000</v>
      </c>
      <c r="S1858" s="73">
        <f t="shared" si="108"/>
        <v>0</v>
      </c>
      <c r="T1858" s="73">
        <f t="shared" si="108"/>
        <v>0</v>
      </c>
      <c r="U1858" s="167" t="s">
        <v>7467</v>
      </c>
      <c r="W1858" s="21"/>
      <c r="X1858" s="21"/>
    </row>
    <row r="1859" spans="1:26" x14ac:dyDescent="0.25">
      <c r="A1859" s="175" t="s">
        <v>5189</v>
      </c>
      <c r="B1859" s="205" t="s">
        <v>9441</v>
      </c>
      <c r="C1859" s="168" t="s">
        <v>9442</v>
      </c>
      <c r="D1859" s="206">
        <v>10</v>
      </c>
      <c r="E1859" s="178">
        <v>2000000</v>
      </c>
      <c r="F1859" s="216">
        <f t="shared" si="107"/>
        <v>200000</v>
      </c>
      <c r="G1859" s="224"/>
      <c r="H1859" s="218" t="s">
        <v>7462</v>
      </c>
      <c r="I1859" s="120" t="s">
        <v>7379</v>
      </c>
      <c r="J1859" s="120"/>
      <c r="K1859" s="73">
        <v>0</v>
      </c>
      <c r="L1859" s="73">
        <v>0</v>
      </c>
      <c r="M1859" s="180">
        <f t="shared" si="109"/>
        <v>0</v>
      </c>
      <c r="O1859" s="73">
        <v>10</v>
      </c>
      <c r="P1859" s="73">
        <v>2000000</v>
      </c>
      <c r="Q1859" s="73">
        <v>10</v>
      </c>
      <c r="R1859" s="73">
        <v>2000000</v>
      </c>
      <c r="S1859" s="73">
        <f t="shared" si="108"/>
        <v>0</v>
      </c>
      <c r="T1859" s="73">
        <f t="shared" si="108"/>
        <v>0</v>
      </c>
      <c r="U1859" s="167" t="s">
        <v>7467</v>
      </c>
      <c r="W1859" s="21"/>
      <c r="X1859" s="21"/>
    </row>
    <row r="1860" spans="1:26" x14ac:dyDescent="0.25">
      <c r="A1860" s="175" t="s">
        <v>5189</v>
      </c>
      <c r="B1860" s="205" t="s">
        <v>2555</v>
      </c>
      <c r="C1860" s="168" t="s">
        <v>2556</v>
      </c>
      <c r="D1860" s="206">
        <v>4</v>
      </c>
      <c r="E1860" s="178">
        <v>800000</v>
      </c>
      <c r="F1860" s="216">
        <f t="shared" ref="F1860:F1923" si="110">+E1860/D1860</f>
        <v>200000</v>
      </c>
      <c r="G1860" s="224"/>
      <c r="H1860" s="218" t="s">
        <v>7462</v>
      </c>
      <c r="I1860" s="120" t="s">
        <v>7379</v>
      </c>
      <c r="J1860" s="120"/>
      <c r="K1860" s="73">
        <v>0</v>
      </c>
      <c r="L1860" s="73">
        <v>0</v>
      </c>
      <c r="M1860" s="180">
        <f t="shared" si="109"/>
        <v>0</v>
      </c>
      <c r="O1860" s="73">
        <v>64</v>
      </c>
      <c r="P1860" s="73">
        <v>12800000</v>
      </c>
      <c r="Q1860" s="73">
        <v>13</v>
      </c>
      <c r="R1860" s="73">
        <v>2600000</v>
      </c>
      <c r="S1860" s="73">
        <f t="shared" ref="S1860:T1923" si="111">O1860-K1860-Q1860</f>
        <v>51</v>
      </c>
      <c r="T1860" s="73">
        <f t="shared" si="111"/>
        <v>10200000</v>
      </c>
      <c r="U1860" s="167" t="s">
        <v>7467</v>
      </c>
      <c r="W1860" s="21"/>
      <c r="X1860" s="21"/>
      <c r="Z1860" s="21"/>
    </row>
    <row r="1861" spans="1:26" x14ac:dyDescent="0.25">
      <c r="A1861" s="175" t="s">
        <v>5189</v>
      </c>
      <c r="B1861" s="205" t="s">
        <v>9443</v>
      </c>
      <c r="C1861" s="168" t="s">
        <v>9444</v>
      </c>
      <c r="D1861" s="206">
        <v>10</v>
      </c>
      <c r="E1861" s="178">
        <v>1950000</v>
      </c>
      <c r="F1861" s="216">
        <f t="shared" si="110"/>
        <v>195000</v>
      </c>
      <c r="G1861" s="224"/>
      <c r="H1861" s="218" t="s">
        <v>7462</v>
      </c>
      <c r="I1861" s="120" t="s">
        <v>7379</v>
      </c>
      <c r="J1861" s="120"/>
      <c r="K1861" s="73">
        <v>0</v>
      </c>
      <c r="L1861" s="73">
        <v>0</v>
      </c>
      <c r="M1861" s="180">
        <f t="shared" si="109"/>
        <v>0</v>
      </c>
      <c r="O1861" s="73">
        <v>10</v>
      </c>
      <c r="P1861" s="73">
        <v>1950000</v>
      </c>
      <c r="Q1861" s="73">
        <v>10</v>
      </c>
      <c r="R1861" s="73">
        <v>1950000</v>
      </c>
      <c r="S1861" s="73">
        <f t="shared" si="111"/>
        <v>0</v>
      </c>
      <c r="T1861" s="73">
        <f t="shared" si="111"/>
        <v>0</v>
      </c>
      <c r="U1861" s="167" t="s">
        <v>7467</v>
      </c>
      <c r="W1861" s="21"/>
      <c r="X1861" s="21"/>
    </row>
    <row r="1862" spans="1:26" x14ac:dyDescent="0.25">
      <c r="A1862" s="175" t="s">
        <v>5189</v>
      </c>
      <c r="B1862" s="205" t="s">
        <v>9445</v>
      </c>
      <c r="C1862" s="168" t="s">
        <v>9446</v>
      </c>
      <c r="D1862" s="206">
        <v>22</v>
      </c>
      <c r="E1862" s="178">
        <v>4266086.9599919999</v>
      </c>
      <c r="F1862" s="216">
        <f t="shared" si="110"/>
        <v>193913.04363599999</v>
      </c>
      <c r="G1862" s="224"/>
      <c r="H1862" s="218" t="s">
        <v>7462</v>
      </c>
      <c r="I1862" s="120" t="s">
        <v>7379</v>
      </c>
      <c r="J1862" s="120"/>
      <c r="K1862" s="73">
        <v>0</v>
      </c>
      <c r="L1862" s="73">
        <v>0</v>
      </c>
      <c r="M1862" s="180">
        <f t="shared" si="109"/>
        <v>0</v>
      </c>
      <c r="O1862" s="73">
        <v>22</v>
      </c>
      <c r="P1862" s="73">
        <v>4266086.9599919999</v>
      </c>
      <c r="Q1862" s="73">
        <v>22</v>
      </c>
      <c r="R1862" s="73">
        <v>4266086.9599919999</v>
      </c>
      <c r="S1862" s="73">
        <f t="shared" si="111"/>
        <v>0</v>
      </c>
      <c r="T1862" s="73">
        <f t="shared" si="111"/>
        <v>0</v>
      </c>
      <c r="U1862" s="167" t="s">
        <v>7467</v>
      </c>
      <c r="W1862" s="21"/>
      <c r="X1862" s="21"/>
      <c r="Z1862" s="21"/>
    </row>
    <row r="1863" spans="1:26" x14ac:dyDescent="0.25">
      <c r="A1863" s="175" t="s">
        <v>5189</v>
      </c>
      <c r="B1863" s="205" t="s">
        <v>9447</v>
      </c>
      <c r="C1863" s="168" t="s">
        <v>9448</v>
      </c>
      <c r="D1863" s="206">
        <v>1</v>
      </c>
      <c r="E1863" s="178">
        <v>193590</v>
      </c>
      <c r="F1863" s="216">
        <f t="shared" si="110"/>
        <v>193590</v>
      </c>
      <c r="G1863" s="224"/>
      <c r="H1863" s="218" t="s">
        <v>7462</v>
      </c>
      <c r="I1863" s="120" t="s">
        <v>7377</v>
      </c>
      <c r="J1863" s="120"/>
      <c r="K1863" s="73">
        <v>0</v>
      </c>
      <c r="L1863" s="73">
        <v>0</v>
      </c>
      <c r="M1863" s="180">
        <f t="shared" si="109"/>
        <v>0</v>
      </c>
      <c r="O1863" s="73">
        <v>1</v>
      </c>
      <c r="P1863" s="73">
        <v>193590</v>
      </c>
      <c r="Q1863" s="73">
        <v>1</v>
      </c>
      <c r="R1863" s="73">
        <v>193590</v>
      </c>
      <c r="S1863" s="73">
        <f t="shared" si="111"/>
        <v>0</v>
      </c>
      <c r="T1863" s="73">
        <f t="shared" si="111"/>
        <v>0</v>
      </c>
      <c r="U1863" s="167" t="s">
        <v>7467</v>
      </c>
      <c r="W1863" s="21"/>
      <c r="X1863" s="21"/>
    </row>
    <row r="1864" spans="1:26" x14ac:dyDescent="0.25">
      <c r="A1864" s="175" t="s">
        <v>5189</v>
      </c>
      <c r="B1864" s="205" t="s">
        <v>9449</v>
      </c>
      <c r="C1864" s="168" t="s">
        <v>9450</v>
      </c>
      <c r="D1864" s="206">
        <v>1</v>
      </c>
      <c r="E1864" s="178">
        <v>189880</v>
      </c>
      <c r="F1864" s="216">
        <f t="shared" si="110"/>
        <v>189880</v>
      </c>
      <c r="G1864" s="224"/>
      <c r="H1864" s="218" t="s">
        <v>7462</v>
      </c>
      <c r="I1864" s="120" t="s">
        <v>7377</v>
      </c>
      <c r="J1864" s="120"/>
      <c r="K1864" s="73">
        <v>0</v>
      </c>
      <c r="L1864" s="73">
        <v>0</v>
      </c>
      <c r="M1864" s="180">
        <f t="shared" ref="M1864:M1927" si="112">+L1864/E1864</f>
        <v>0</v>
      </c>
      <c r="O1864" s="73">
        <v>1</v>
      </c>
      <c r="P1864" s="73">
        <v>189880</v>
      </c>
      <c r="Q1864" s="73">
        <v>1</v>
      </c>
      <c r="R1864" s="73">
        <v>189880</v>
      </c>
      <c r="S1864" s="73">
        <f t="shared" si="111"/>
        <v>0</v>
      </c>
      <c r="T1864" s="73">
        <f t="shared" si="111"/>
        <v>0</v>
      </c>
      <c r="U1864" s="167" t="s">
        <v>7467</v>
      </c>
      <c r="W1864" s="21"/>
      <c r="X1864" s="21"/>
    </row>
    <row r="1865" spans="1:26" x14ac:dyDescent="0.25">
      <c r="A1865" s="175" t="s">
        <v>5189</v>
      </c>
      <c r="B1865" s="205" t="s">
        <v>3075</v>
      </c>
      <c r="C1865" s="168" t="s">
        <v>3076</v>
      </c>
      <c r="D1865" s="206">
        <v>4</v>
      </c>
      <c r="E1865" s="178">
        <v>752000</v>
      </c>
      <c r="F1865" s="216">
        <f t="shared" si="110"/>
        <v>188000</v>
      </c>
      <c r="G1865" s="224"/>
      <c r="H1865" s="218" t="s">
        <v>7462</v>
      </c>
      <c r="I1865" s="120" t="s">
        <v>7379</v>
      </c>
      <c r="J1865" s="120"/>
      <c r="K1865" s="73">
        <v>0</v>
      </c>
      <c r="L1865" s="73">
        <v>0</v>
      </c>
      <c r="M1865" s="180">
        <f t="shared" si="112"/>
        <v>0</v>
      </c>
      <c r="O1865" s="73">
        <v>4</v>
      </c>
      <c r="P1865" s="73">
        <v>752000</v>
      </c>
      <c r="Q1865" s="73">
        <v>1</v>
      </c>
      <c r="R1865" s="73">
        <f>+Q1865*F1865</f>
        <v>188000</v>
      </c>
      <c r="S1865" s="73">
        <f t="shared" si="111"/>
        <v>3</v>
      </c>
      <c r="T1865" s="73">
        <f t="shared" si="111"/>
        <v>564000</v>
      </c>
      <c r="U1865" s="167" t="s">
        <v>8911</v>
      </c>
      <c r="W1865" s="21"/>
      <c r="X1865" s="21"/>
      <c r="Z1865" s="21"/>
    </row>
    <row r="1866" spans="1:26" x14ac:dyDescent="0.25">
      <c r="A1866" s="175" t="s">
        <v>5189</v>
      </c>
      <c r="B1866" s="205" t="s">
        <v>3403</v>
      </c>
      <c r="C1866" s="168" t="s">
        <v>3404</v>
      </c>
      <c r="D1866" s="206">
        <v>20</v>
      </c>
      <c r="E1866" s="178">
        <v>3721058.33</v>
      </c>
      <c r="F1866" s="216">
        <f t="shared" si="110"/>
        <v>186052.91649999999</v>
      </c>
      <c r="G1866" s="224"/>
      <c r="H1866" s="218" t="s">
        <v>7462</v>
      </c>
      <c r="I1866" s="120" t="s">
        <v>7379</v>
      </c>
      <c r="J1866" s="120"/>
      <c r="K1866" s="73">
        <v>0</v>
      </c>
      <c r="L1866" s="73">
        <v>0</v>
      </c>
      <c r="M1866" s="180">
        <f t="shared" si="112"/>
        <v>0</v>
      </c>
      <c r="O1866" s="73">
        <v>20</v>
      </c>
      <c r="P1866" s="73">
        <v>3721058.33</v>
      </c>
      <c r="Q1866" s="73">
        <v>0</v>
      </c>
      <c r="R1866" s="73">
        <v>0</v>
      </c>
      <c r="S1866" s="73">
        <f t="shared" si="111"/>
        <v>20</v>
      </c>
      <c r="T1866" s="73">
        <f t="shared" si="111"/>
        <v>3721058.33</v>
      </c>
      <c r="U1866" s="167" t="s">
        <v>7958</v>
      </c>
      <c r="W1866" s="21"/>
      <c r="X1866" s="21"/>
      <c r="Z1866" s="21"/>
    </row>
    <row r="1867" spans="1:26" x14ac:dyDescent="0.25">
      <c r="A1867" s="175" t="s">
        <v>5189</v>
      </c>
      <c r="B1867" s="205" t="s">
        <v>9451</v>
      </c>
      <c r="C1867" s="168" t="s">
        <v>9452</v>
      </c>
      <c r="D1867" s="206">
        <v>10</v>
      </c>
      <c r="E1867" s="178">
        <v>1860000</v>
      </c>
      <c r="F1867" s="216">
        <f t="shared" si="110"/>
        <v>186000</v>
      </c>
      <c r="G1867" s="224"/>
      <c r="H1867" s="218" t="s">
        <v>7462</v>
      </c>
      <c r="I1867" s="120" t="s">
        <v>7379</v>
      </c>
      <c r="J1867" s="120"/>
      <c r="K1867" s="73">
        <v>0</v>
      </c>
      <c r="L1867" s="73">
        <v>0</v>
      </c>
      <c r="M1867" s="180">
        <f t="shared" si="112"/>
        <v>0</v>
      </c>
      <c r="O1867" s="73">
        <v>10</v>
      </c>
      <c r="P1867" s="73">
        <v>1860000</v>
      </c>
      <c r="Q1867" s="73">
        <v>10</v>
      </c>
      <c r="R1867" s="73">
        <v>1860000</v>
      </c>
      <c r="S1867" s="73">
        <f t="shared" si="111"/>
        <v>0</v>
      </c>
      <c r="T1867" s="73">
        <f t="shared" si="111"/>
        <v>0</v>
      </c>
      <c r="U1867" s="167" t="s">
        <v>7467</v>
      </c>
      <c r="W1867" s="21"/>
      <c r="X1867" s="21"/>
    </row>
    <row r="1868" spans="1:26" x14ac:dyDescent="0.25">
      <c r="A1868" s="175" t="s">
        <v>5189</v>
      </c>
      <c r="B1868" s="205" t="s">
        <v>9453</v>
      </c>
      <c r="C1868" s="168" t="s">
        <v>9454</v>
      </c>
      <c r="D1868" s="206">
        <v>94</v>
      </c>
      <c r="E1868" s="178">
        <v>17389999.990036</v>
      </c>
      <c r="F1868" s="216">
        <f t="shared" si="110"/>
        <v>184999.99989400001</v>
      </c>
      <c r="G1868" s="224"/>
      <c r="H1868" s="218" t="s">
        <v>7462</v>
      </c>
      <c r="I1868" s="120" t="s">
        <v>7379</v>
      </c>
      <c r="J1868" s="120"/>
      <c r="K1868" s="73">
        <v>0</v>
      </c>
      <c r="L1868" s="73">
        <v>0</v>
      </c>
      <c r="M1868" s="180">
        <f t="shared" si="112"/>
        <v>0</v>
      </c>
      <c r="O1868" s="73">
        <v>94</v>
      </c>
      <c r="P1868" s="73">
        <v>17389999.990036</v>
      </c>
      <c r="Q1868" s="73">
        <v>94</v>
      </c>
      <c r="R1868" s="73">
        <v>17389999.990036</v>
      </c>
      <c r="S1868" s="73">
        <f t="shared" si="111"/>
        <v>0</v>
      </c>
      <c r="T1868" s="73">
        <f t="shared" si="111"/>
        <v>0</v>
      </c>
      <c r="U1868" s="167" t="s">
        <v>7467</v>
      </c>
      <c r="W1868" s="21"/>
      <c r="X1868" s="21"/>
    </row>
    <row r="1869" spans="1:26" x14ac:dyDescent="0.25">
      <c r="A1869" s="175" t="s">
        <v>5189</v>
      </c>
      <c r="B1869" s="205" t="s">
        <v>9455</v>
      </c>
      <c r="C1869" s="168" t="s">
        <v>9456</v>
      </c>
      <c r="D1869" s="206">
        <v>150</v>
      </c>
      <c r="E1869" s="178">
        <v>27450000</v>
      </c>
      <c r="F1869" s="216">
        <f t="shared" si="110"/>
        <v>183000</v>
      </c>
      <c r="G1869" s="224"/>
      <c r="H1869" s="218" t="s">
        <v>7462</v>
      </c>
      <c r="I1869" s="120" t="s">
        <v>7379</v>
      </c>
      <c r="J1869" s="120"/>
      <c r="K1869" s="73">
        <v>0</v>
      </c>
      <c r="L1869" s="73">
        <v>0</v>
      </c>
      <c r="M1869" s="180">
        <f t="shared" si="112"/>
        <v>0</v>
      </c>
      <c r="O1869" s="73">
        <v>150</v>
      </c>
      <c r="P1869" s="73">
        <v>27450000</v>
      </c>
      <c r="Q1869" s="73">
        <v>150</v>
      </c>
      <c r="R1869" s="73">
        <v>27450000</v>
      </c>
      <c r="S1869" s="73">
        <f t="shared" si="111"/>
        <v>0</v>
      </c>
      <c r="T1869" s="73">
        <f t="shared" si="111"/>
        <v>0</v>
      </c>
      <c r="U1869" s="167" t="s">
        <v>7467</v>
      </c>
      <c r="W1869" s="21"/>
      <c r="X1869" s="21"/>
    </row>
    <row r="1870" spans="1:26" x14ac:dyDescent="0.25">
      <c r="A1870" s="175" t="s">
        <v>5189</v>
      </c>
      <c r="B1870" s="205" t="s">
        <v>9457</v>
      </c>
      <c r="C1870" s="168" t="s">
        <v>9458</v>
      </c>
      <c r="D1870" s="206">
        <v>919</v>
      </c>
      <c r="E1870" s="178">
        <v>167901300</v>
      </c>
      <c r="F1870" s="216">
        <f t="shared" si="110"/>
        <v>182700</v>
      </c>
      <c r="G1870" s="224"/>
      <c r="H1870" s="218" t="s">
        <v>7462</v>
      </c>
      <c r="I1870" s="120" t="s">
        <v>7379</v>
      </c>
      <c r="J1870" s="120"/>
      <c r="K1870" s="73">
        <v>0</v>
      </c>
      <c r="L1870" s="73">
        <v>0</v>
      </c>
      <c r="M1870" s="180">
        <f t="shared" si="112"/>
        <v>0</v>
      </c>
      <c r="O1870" s="73">
        <v>919</v>
      </c>
      <c r="P1870" s="73">
        <v>167901300</v>
      </c>
      <c r="Q1870" s="73">
        <v>919</v>
      </c>
      <c r="R1870" s="73">
        <v>167901300</v>
      </c>
      <c r="S1870" s="73">
        <f t="shared" si="111"/>
        <v>0</v>
      </c>
      <c r="T1870" s="73">
        <f t="shared" si="111"/>
        <v>0</v>
      </c>
      <c r="U1870" s="167" t="s">
        <v>7467</v>
      </c>
      <c r="W1870" s="21"/>
      <c r="X1870" s="21"/>
    </row>
    <row r="1871" spans="1:26" x14ac:dyDescent="0.25">
      <c r="A1871" s="175" t="s">
        <v>5189</v>
      </c>
      <c r="B1871" s="205" t="s">
        <v>2291</v>
      </c>
      <c r="C1871" s="168" t="s">
        <v>2292</v>
      </c>
      <c r="D1871" s="206">
        <v>9</v>
      </c>
      <c r="E1871" s="178">
        <v>1642500</v>
      </c>
      <c r="F1871" s="216">
        <f t="shared" si="110"/>
        <v>182500</v>
      </c>
      <c r="G1871" s="224"/>
      <c r="H1871" s="218" t="s">
        <v>7462</v>
      </c>
      <c r="I1871" s="120" t="s">
        <v>7379</v>
      </c>
      <c r="J1871" s="120"/>
      <c r="K1871" s="73">
        <v>0</v>
      </c>
      <c r="L1871" s="73">
        <v>0</v>
      </c>
      <c r="M1871" s="180">
        <f t="shared" si="112"/>
        <v>0</v>
      </c>
      <c r="O1871" s="73">
        <v>9</v>
      </c>
      <c r="P1871" s="73">
        <v>1642500</v>
      </c>
      <c r="Q1871" s="73">
        <v>2</v>
      </c>
      <c r="R1871" s="73">
        <v>365000</v>
      </c>
      <c r="S1871" s="73">
        <f t="shared" si="111"/>
        <v>7</v>
      </c>
      <c r="T1871" s="73">
        <f t="shared" si="111"/>
        <v>1277500</v>
      </c>
      <c r="U1871" s="167" t="s">
        <v>7467</v>
      </c>
      <c r="W1871" s="21"/>
      <c r="X1871" s="21"/>
      <c r="Z1871" s="21"/>
    </row>
    <row r="1872" spans="1:26" x14ac:dyDescent="0.25">
      <c r="A1872" s="175" t="s">
        <v>5189</v>
      </c>
      <c r="B1872" s="205" t="s">
        <v>2811</v>
      </c>
      <c r="C1872" s="168" t="s">
        <v>2812</v>
      </c>
      <c r="D1872" s="206">
        <v>14</v>
      </c>
      <c r="E1872" s="178">
        <v>2549442.42875</v>
      </c>
      <c r="F1872" s="216">
        <f t="shared" si="110"/>
        <v>182103.03062499998</v>
      </c>
      <c r="G1872" s="224"/>
      <c r="H1872" s="218" t="s">
        <v>7462</v>
      </c>
      <c r="I1872" s="120" t="s">
        <v>7379</v>
      </c>
      <c r="J1872" s="120"/>
      <c r="K1872" s="73">
        <v>0</v>
      </c>
      <c r="L1872" s="73">
        <v>0</v>
      </c>
      <c r="M1872" s="180">
        <f t="shared" si="112"/>
        <v>0</v>
      </c>
      <c r="O1872" s="73">
        <v>14</v>
      </c>
      <c r="P1872" s="73">
        <v>2549442.42875</v>
      </c>
      <c r="Q1872" s="73">
        <v>0</v>
      </c>
      <c r="R1872" s="73">
        <v>0</v>
      </c>
      <c r="S1872" s="73">
        <f t="shared" si="111"/>
        <v>14</v>
      </c>
      <c r="T1872" s="73">
        <f t="shared" si="111"/>
        <v>2549442.42875</v>
      </c>
      <c r="U1872" s="167" t="s">
        <v>7958</v>
      </c>
      <c r="W1872" s="21"/>
      <c r="X1872" s="21"/>
      <c r="Z1872" s="21"/>
    </row>
    <row r="1873" spans="1:26" x14ac:dyDescent="0.25">
      <c r="A1873" s="175" t="s">
        <v>5189</v>
      </c>
      <c r="B1873" s="205" t="s">
        <v>9459</v>
      </c>
      <c r="C1873" s="168" t="s">
        <v>9460</v>
      </c>
      <c r="D1873" s="206">
        <v>2</v>
      </c>
      <c r="E1873" s="178">
        <v>364000</v>
      </c>
      <c r="F1873" s="216">
        <f t="shared" si="110"/>
        <v>182000</v>
      </c>
      <c r="G1873" s="224"/>
      <c r="H1873" s="218" t="s">
        <v>7462</v>
      </c>
      <c r="I1873" s="120" t="s">
        <v>7379</v>
      </c>
      <c r="J1873" s="120"/>
      <c r="K1873" s="73">
        <v>0</v>
      </c>
      <c r="L1873" s="73">
        <v>0</v>
      </c>
      <c r="M1873" s="180">
        <f t="shared" si="112"/>
        <v>0</v>
      </c>
      <c r="O1873" s="73">
        <v>2</v>
      </c>
      <c r="P1873" s="73">
        <v>364000</v>
      </c>
      <c r="Q1873" s="73">
        <v>2</v>
      </c>
      <c r="R1873" s="73">
        <v>364000</v>
      </c>
      <c r="S1873" s="73">
        <f t="shared" si="111"/>
        <v>0</v>
      </c>
      <c r="T1873" s="73">
        <f t="shared" si="111"/>
        <v>0</v>
      </c>
      <c r="U1873" s="167" t="s">
        <v>7467</v>
      </c>
      <c r="W1873" s="21"/>
      <c r="X1873" s="21"/>
    </row>
    <row r="1874" spans="1:26" x14ac:dyDescent="0.25">
      <c r="A1874" s="175" t="s">
        <v>5189</v>
      </c>
      <c r="B1874" s="205" t="s">
        <v>9461</v>
      </c>
      <c r="C1874" s="168" t="s">
        <v>9462</v>
      </c>
      <c r="D1874" s="206">
        <v>2</v>
      </c>
      <c r="E1874" s="178">
        <v>361192.36</v>
      </c>
      <c r="F1874" s="216">
        <f t="shared" si="110"/>
        <v>180596.18</v>
      </c>
      <c r="G1874" s="224"/>
      <c r="H1874" s="218" t="s">
        <v>7462</v>
      </c>
      <c r="I1874" s="120" t="s">
        <v>7379</v>
      </c>
      <c r="J1874" s="120"/>
      <c r="K1874" s="73">
        <v>0</v>
      </c>
      <c r="L1874" s="73">
        <v>0</v>
      </c>
      <c r="M1874" s="180">
        <f t="shared" si="112"/>
        <v>0</v>
      </c>
      <c r="O1874" s="73">
        <v>2</v>
      </c>
      <c r="P1874" s="73">
        <v>361192.36</v>
      </c>
      <c r="Q1874" s="73">
        <v>2</v>
      </c>
      <c r="R1874" s="73">
        <v>361192.36</v>
      </c>
      <c r="S1874" s="73">
        <f t="shared" si="111"/>
        <v>0</v>
      </c>
      <c r="T1874" s="73">
        <f t="shared" si="111"/>
        <v>0</v>
      </c>
      <c r="U1874" s="167" t="s">
        <v>7467</v>
      </c>
      <c r="W1874" s="21"/>
      <c r="X1874" s="21"/>
    </row>
    <row r="1875" spans="1:26" x14ac:dyDescent="0.25">
      <c r="A1875" s="175" t="s">
        <v>5189</v>
      </c>
      <c r="B1875" s="205" t="s">
        <v>2527</v>
      </c>
      <c r="C1875" s="168" t="s">
        <v>2528</v>
      </c>
      <c r="D1875" s="206">
        <v>23</v>
      </c>
      <c r="E1875" s="178">
        <v>4140000</v>
      </c>
      <c r="F1875" s="216">
        <f t="shared" si="110"/>
        <v>180000</v>
      </c>
      <c r="G1875" s="224"/>
      <c r="H1875" s="218" t="s">
        <v>7462</v>
      </c>
      <c r="I1875" s="120" t="s">
        <v>7379</v>
      </c>
      <c r="J1875" s="120"/>
      <c r="K1875" s="73">
        <v>0</v>
      </c>
      <c r="L1875" s="73">
        <v>0</v>
      </c>
      <c r="M1875" s="180">
        <f t="shared" si="112"/>
        <v>0</v>
      </c>
      <c r="O1875" s="73">
        <v>23</v>
      </c>
      <c r="P1875" s="73">
        <v>4140000</v>
      </c>
      <c r="Q1875" s="73">
        <v>2</v>
      </c>
      <c r="R1875" s="73">
        <v>360000</v>
      </c>
      <c r="S1875" s="73">
        <f t="shared" si="111"/>
        <v>21</v>
      </c>
      <c r="T1875" s="73">
        <f t="shared" si="111"/>
        <v>3780000</v>
      </c>
      <c r="U1875" s="167" t="s">
        <v>7467</v>
      </c>
      <c r="W1875" s="21"/>
      <c r="X1875" s="21"/>
      <c r="Z1875" s="21"/>
    </row>
    <row r="1876" spans="1:26" x14ac:dyDescent="0.25">
      <c r="A1876" s="175" t="s">
        <v>5189</v>
      </c>
      <c r="B1876" s="205" t="s">
        <v>9463</v>
      </c>
      <c r="C1876" s="168" t="s">
        <v>9464</v>
      </c>
      <c r="D1876" s="206">
        <v>69</v>
      </c>
      <c r="E1876" s="178">
        <v>12420000</v>
      </c>
      <c r="F1876" s="216">
        <f t="shared" si="110"/>
        <v>180000</v>
      </c>
      <c r="G1876" s="224"/>
      <c r="H1876" s="218" t="s">
        <v>7462</v>
      </c>
      <c r="I1876" s="120" t="s">
        <v>7379</v>
      </c>
      <c r="J1876" s="120"/>
      <c r="K1876" s="73">
        <v>0</v>
      </c>
      <c r="L1876" s="73">
        <v>0</v>
      </c>
      <c r="M1876" s="180">
        <f t="shared" si="112"/>
        <v>0</v>
      </c>
      <c r="O1876" s="73">
        <v>69</v>
      </c>
      <c r="P1876" s="73">
        <v>12420000</v>
      </c>
      <c r="Q1876" s="73">
        <v>69</v>
      </c>
      <c r="R1876" s="73">
        <v>12420000</v>
      </c>
      <c r="S1876" s="73">
        <f t="shared" si="111"/>
        <v>0</v>
      </c>
      <c r="T1876" s="73">
        <f t="shared" si="111"/>
        <v>0</v>
      </c>
      <c r="U1876" s="167" t="s">
        <v>7467</v>
      </c>
      <c r="W1876" s="21"/>
      <c r="X1876" s="21"/>
    </row>
    <row r="1877" spans="1:26" x14ac:dyDescent="0.25">
      <c r="A1877" s="175" t="s">
        <v>5189</v>
      </c>
      <c r="B1877" s="205" t="s">
        <v>9465</v>
      </c>
      <c r="C1877" s="168" t="s">
        <v>9466</v>
      </c>
      <c r="D1877" s="206">
        <v>12</v>
      </c>
      <c r="E1877" s="178">
        <v>2160000</v>
      </c>
      <c r="F1877" s="216">
        <f t="shared" si="110"/>
        <v>180000</v>
      </c>
      <c r="G1877" s="224"/>
      <c r="H1877" s="218" t="s">
        <v>7462</v>
      </c>
      <c r="I1877" s="120" t="s">
        <v>7379</v>
      </c>
      <c r="J1877" s="120"/>
      <c r="K1877" s="73">
        <v>0</v>
      </c>
      <c r="L1877" s="73">
        <v>0</v>
      </c>
      <c r="M1877" s="180">
        <f t="shared" si="112"/>
        <v>0</v>
      </c>
      <c r="O1877" s="73">
        <v>12</v>
      </c>
      <c r="P1877" s="73">
        <v>2160000</v>
      </c>
      <c r="Q1877" s="73">
        <v>12</v>
      </c>
      <c r="R1877" s="73">
        <v>2160000</v>
      </c>
      <c r="S1877" s="73">
        <f t="shared" si="111"/>
        <v>0</v>
      </c>
      <c r="T1877" s="73">
        <f t="shared" si="111"/>
        <v>0</v>
      </c>
      <c r="U1877" s="167" t="s">
        <v>7467</v>
      </c>
      <c r="W1877" s="21"/>
      <c r="X1877" s="21"/>
    </row>
    <row r="1878" spans="1:26" x14ac:dyDescent="0.25">
      <c r="A1878" s="175" t="s">
        <v>5189</v>
      </c>
      <c r="B1878" s="205" t="s">
        <v>9467</v>
      </c>
      <c r="C1878" s="168" t="s">
        <v>9468</v>
      </c>
      <c r="D1878" s="206">
        <v>2</v>
      </c>
      <c r="E1878" s="178">
        <v>352000</v>
      </c>
      <c r="F1878" s="216">
        <f t="shared" si="110"/>
        <v>176000</v>
      </c>
      <c r="G1878" s="224"/>
      <c r="H1878" s="218" t="s">
        <v>7462</v>
      </c>
      <c r="I1878" s="120" t="s">
        <v>7379</v>
      </c>
      <c r="J1878" s="120"/>
      <c r="K1878" s="73">
        <v>0</v>
      </c>
      <c r="L1878" s="73">
        <v>0</v>
      </c>
      <c r="M1878" s="180">
        <f t="shared" si="112"/>
        <v>0</v>
      </c>
      <c r="O1878" s="73">
        <v>2</v>
      </c>
      <c r="P1878" s="73">
        <v>352000</v>
      </c>
      <c r="Q1878" s="73">
        <v>2</v>
      </c>
      <c r="R1878" s="73">
        <v>352000</v>
      </c>
      <c r="S1878" s="73">
        <f t="shared" si="111"/>
        <v>0</v>
      </c>
      <c r="T1878" s="73">
        <f t="shared" si="111"/>
        <v>0</v>
      </c>
      <c r="U1878" s="167" t="s">
        <v>7467</v>
      </c>
      <c r="W1878" s="21"/>
      <c r="X1878" s="21"/>
    </row>
    <row r="1879" spans="1:26" x14ac:dyDescent="0.25">
      <c r="A1879" s="175" t="s">
        <v>5189</v>
      </c>
      <c r="B1879" s="205" t="s">
        <v>9469</v>
      </c>
      <c r="C1879" s="168" t="s">
        <v>9470</v>
      </c>
      <c r="D1879" s="206">
        <v>3</v>
      </c>
      <c r="E1879" s="178">
        <v>525857.14285714284</v>
      </c>
      <c r="F1879" s="216">
        <f t="shared" si="110"/>
        <v>175285.71428571429</v>
      </c>
      <c r="G1879" s="224"/>
      <c r="H1879" s="218" t="s">
        <v>7462</v>
      </c>
      <c r="I1879" s="120" t="s">
        <v>7379</v>
      </c>
      <c r="J1879" s="120"/>
      <c r="K1879" s="73">
        <v>0</v>
      </c>
      <c r="L1879" s="73">
        <v>0</v>
      </c>
      <c r="M1879" s="180">
        <f t="shared" si="112"/>
        <v>0</v>
      </c>
      <c r="O1879" s="73">
        <v>13</v>
      </c>
      <c r="P1879" s="73">
        <v>2278714.2857142859</v>
      </c>
      <c r="Q1879" s="73">
        <v>13</v>
      </c>
      <c r="R1879" s="73">
        <v>2278714.2857142887</v>
      </c>
      <c r="S1879" s="73">
        <f t="shared" si="111"/>
        <v>0</v>
      </c>
      <c r="T1879" s="73">
        <f t="shared" si="111"/>
        <v>0</v>
      </c>
      <c r="U1879" s="167" t="s">
        <v>7467</v>
      </c>
      <c r="W1879" s="21"/>
      <c r="X1879" s="21"/>
    </row>
    <row r="1880" spans="1:26" x14ac:dyDescent="0.25">
      <c r="A1880" s="175" t="s">
        <v>5189</v>
      </c>
      <c r="B1880" s="205" t="s">
        <v>9471</v>
      </c>
      <c r="C1880" s="168" t="s">
        <v>9472</v>
      </c>
      <c r="D1880" s="206">
        <v>4</v>
      </c>
      <c r="E1880" s="178">
        <v>700000</v>
      </c>
      <c r="F1880" s="216">
        <f t="shared" si="110"/>
        <v>175000</v>
      </c>
      <c r="G1880" s="224"/>
      <c r="H1880" s="218" t="s">
        <v>7462</v>
      </c>
      <c r="I1880" s="120" t="s">
        <v>7379</v>
      </c>
      <c r="J1880" s="120"/>
      <c r="K1880" s="73">
        <v>0</v>
      </c>
      <c r="L1880" s="73">
        <v>0</v>
      </c>
      <c r="M1880" s="180">
        <f t="shared" si="112"/>
        <v>0</v>
      </c>
      <c r="O1880" s="73">
        <v>4</v>
      </c>
      <c r="P1880" s="73">
        <v>700000</v>
      </c>
      <c r="Q1880" s="73">
        <v>4</v>
      </c>
      <c r="R1880" s="73">
        <v>700000</v>
      </c>
      <c r="S1880" s="73">
        <f t="shared" si="111"/>
        <v>0</v>
      </c>
      <c r="T1880" s="73">
        <f t="shared" si="111"/>
        <v>0</v>
      </c>
      <c r="U1880" s="167" t="s">
        <v>7467</v>
      </c>
      <c r="W1880" s="21"/>
      <c r="X1880" s="21"/>
    </row>
    <row r="1881" spans="1:26" x14ac:dyDescent="0.25">
      <c r="A1881" s="175" t="s">
        <v>5189</v>
      </c>
      <c r="B1881" s="205" t="s">
        <v>9473</v>
      </c>
      <c r="C1881" s="168" t="s">
        <v>9474</v>
      </c>
      <c r="D1881" s="206">
        <v>8</v>
      </c>
      <c r="E1881" s="178">
        <v>1400000</v>
      </c>
      <c r="F1881" s="216">
        <f t="shared" si="110"/>
        <v>175000</v>
      </c>
      <c r="G1881" s="224"/>
      <c r="H1881" s="218" t="s">
        <v>7462</v>
      </c>
      <c r="I1881" s="120" t="s">
        <v>7379</v>
      </c>
      <c r="J1881" s="120"/>
      <c r="K1881" s="73">
        <v>0</v>
      </c>
      <c r="L1881" s="73">
        <v>0</v>
      </c>
      <c r="M1881" s="180">
        <f t="shared" si="112"/>
        <v>0</v>
      </c>
      <c r="O1881" s="73">
        <v>8</v>
      </c>
      <c r="P1881" s="73">
        <v>1400000</v>
      </c>
      <c r="Q1881" s="73">
        <v>8</v>
      </c>
      <c r="R1881" s="73">
        <v>1400000</v>
      </c>
      <c r="S1881" s="73">
        <f t="shared" si="111"/>
        <v>0</v>
      </c>
      <c r="T1881" s="73">
        <f t="shared" si="111"/>
        <v>0</v>
      </c>
      <c r="U1881" s="167" t="s">
        <v>7467</v>
      </c>
      <c r="W1881" s="21"/>
      <c r="X1881" s="21"/>
    </row>
    <row r="1882" spans="1:26" x14ac:dyDescent="0.25">
      <c r="A1882" s="175" t="s">
        <v>5189</v>
      </c>
      <c r="B1882" s="205" t="s">
        <v>3015</v>
      </c>
      <c r="C1882" s="168" t="s">
        <v>3016</v>
      </c>
      <c r="D1882" s="206">
        <v>13</v>
      </c>
      <c r="E1882" s="178">
        <v>2242309.3515809998</v>
      </c>
      <c r="F1882" s="216">
        <f t="shared" si="110"/>
        <v>172485.334737</v>
      </c>
      <c r="G1882" s="224"/>
      <c r="H1882" s="218" t="s">
        <v>7462</v>
      </c>
      <c r="I1882" s="120" t="s">
        <v>7379</v>
      </c>
      <c r="J1882" s="120"/>
      <c r="K1882" s="73">
        <v>0</v>
      </c>
      <c r="L1882" s="73">
        <v>0</v>
      </c>
      <c r="M1882" s="180">
        <f t="shared" si="112"/>
        <v>0</v>
      </c>
      <c r="O1882" s="73">
        <v>13</v>
      </c>
      <c r="P1882" s="73">
        <v>2242309.3515809998</v>
      </c>
      <c r="Q1882" s="73">
        <v>6</v>
      </c>
      <c r="R1882" s="73">
        <v>1034912.0084219999</v>
      </c>
      <c r="S1882" s="73">
        <f t="shared" si="111"/>
        <v>7</v>
      </c>
      <c r="T1882" s="73">
        <f t="shared" si="111"/>
        <v>1207397.3431589999</v>
      </c>
      <c r="U1882" s="167" t="s">
        <v>7467</v>
      </c>
      <c r="W1882" s="21"/>
      <c r="X1882" s="21"/>
      <c r="Z1882" s="21"/>
    </row>
    <row r="1883" spans="1:26" x14ac:dyDescent="0.25">
      <c r="A1883" s="175" t="s">
        <v>5189</v>
      </c>
      <c r="B1883" s="205" t="s">
        <v>2283</v>
      </c>
      <c r="C1883" s="168" t="s">
        <v>2284</v>
      </c>
      <c r="D1883" s="206">
        <v>8</v>
      </c>
      <c r="E1883" s="178">
        <v>1379862.0689655172</v>
      </c>
      <c r="F1883" s="216">
        <f t="shared" si="110"/>
        <v>172482.75862068965</v>
      </c>
      <c r="G1883" s="224"/>
      <c r="H1883" s="218" t="s">
        <v>7462</v>
      </c>
      <c r="I1883" s="120" t="s">
        <v>7379</v>
      </c>
      <c r="J1883" s="120"/>
      <c r="K1883" s="73">
        <v>0</v>
      </c>
      <c r="L1883" s="73">
        <v>0</v>
      </c>
      <c r="M1883" s="180">
        <f t="shared" si="112"/>
        <v>0</v>
      </c>
      <c r="O1883" s="73">
        <v>28</v>
      </c>
      <c r="P1883" s="73">
        <v>4829517.2413793104</v>
      </c>
      <c r="Q1883" s="73">
        <v>5</v>
      </c>
      <c r="R1883" s="73">
        <v>862413.79310344812</v>
      </c>
      <c r="S1883" s="73">
        <f t="shared" si="111"/>
        <v>23</v>
      </c>
      <c r="T1883" s="73">
        <f t="shared" si="111"/>
        <v>3967103.4482758623</v>
      </c>
      <c r="U1883" s="167" t="s">
        <v>7467</v>
      </c>
      <c r="W1883" s="21"/>
      <c r="X1883" s="21"/>
      <c r="Z1883" s="21"/>
    </row>
    <row r="1884" spans="1:26" x14ac:dyDescent="0.25">
      <c r="A1884" s="175" t="s">
        <v>5189</v>
      </c>
      <c r="B1884" s="205" t="s">
        <v>3233</v>
      </c>
      <c r="C1884" s="168" t="s">
        <v>3234</v>
      </c>
      <c r="D1884" s="206">
        <v>30</v>
      </c>
      <c r="E1884" s="178">
        <v>5129556.8823564705</v>
      </c>
      <c r="F1884" s="216">
        <f t="shared" si="110"/>
        <v>170985.22941188235</v>
      </c>
      <c r="G1884" s="224"/>
      <c r="H1884" s="218" t="s">
        <v>7462</v>
      </c>
      <c r="I1884" s="120" t="s">
        <v>7379</v>
      </c>
      <c r="J1884" s="120"/>
      <c r="K1884" s="73">
        <v>0</v>
      </c>
      <c r="L1884" s="73">
        <v>0</v>
      </c>
      <c r="M1884" s="180">
        <f t="shared" si="112"/>
        <v>0</v>
      </c>
      <c r="O1884" s="73">
        <v>80</v>
      </c>
      <c r="P1884" s="73">
        <v>13678818.352950588</v>
      </c>
      <c r="Q1884" s="73">
        <v>41</v>
      </c>
      <c r="R1884" s="73">
        <v>7010394.4058871903</v>
      </c>
      <c r="S1884" s="73">
        <f t="shared" si="111"/>
        <v>39</v>
      </c>
      <c r="T1884" s="73">
        <f t="shared" si="111"/>
        <v>6668423.9470633976</v>
      </c>
      <c r="U1884" s="167" t="s">
        <v>7467</v>
      </c>
      <c r="W1884" s="21"/>
      <c r="X1884" s="21"/>
      <c r="Z1884" s="21"/>
    </row>
    <row r="1885" spans="1:26" x14ac:dyDescent="0.25">
      <c r="A1885" s="175" t="s">
        <v>5189</v>
      </c>
      <c r="B1885" s="205" t="s">
        <v>9475</v>
      </c>
      <c r="C1885" s="168" t="s">
        <v>9476</v>
      </c>
      <c r="D1885" s="206">
        <v>261.5</v>
      </c>
      <c r="E1885" s="178">
        <v>44708617.372242004</v>
      </c>
      <c r="F1885" s="216">
        <f t="shared" si="110"/>
        <v>170969.85610800001</v>
      </c>
      <c r="G1885" s="224"/>
      <c r="H1885" s="218" t="s">
        <v>7462</v>
      </c>
      <c r="I1885" s="120" t="s">
        <v>7379</v>
      </c>
      <c r="J1885" s="120"/>
      <c r="K1885" s="73">
        <v>0</v>
      </c>
      <c r="L1885" s="73">
        <v>0</v>
      </c>
      <c r="M1885" s="180">
        <f t="shared" si="112"/>
        <v>0</v>
      </c>
      <c r="O1885" s="73">
        <v>277.5</v>
      </c>
      <c r="P1885" s="73">
        <v>47444135.069970004</v>
      </c>
      <c r="Q1885" s="73">
        <v>277.5</v>
      </c>
      <c r="R1885" s="73">
        <v>47444135.069970004</v>
      </c>
      <c r="S1885" s="73">
        <f t="shared" si="111"/>
        <v>0</v>
      </c>
      <c r="T1885" s="73">
        <f t="shared" si="111"/>
        <v>0</v>
      </c>
      <c r="U1885" s="167" t="s">
        <v>7467</v>
      </c>
      <c r="W1885" s="21"/>
      <c r="X1885" s="21"/>
    </row>
    <row r="1886" spans="1:26" x14ac:dyDescent="0.25">
      <c r="A1886" s="175" t="s">
        <v>5189</v>
      </c>
      <c r="B1886" s="205" t="s">
        <v>9477</v>
      </c>
      <c r="C1886" s="168" t="s">
        <v>9478</v>
      </c>
      <c r="D1886" s="206">
        <v>2</v>
      </c>
      <c r="E1886" s="178">
        <v>340000</v>
      </c>
      <c r="F1886" s="216">
        <f t="shared" si="110"/>
        <v>170000</v>
      </c>
      <c r="G1886" s="224"/>
      <c r="H1886" s="218" t="s">
        <v>7462</v>
      </c>
      <c r="I1886" s="120" t="s">
        <v>7379</v>
      </c>
      <c r="J1886" s="120"/>
      <c r="K1886" s="73">
        <v>0</v>
      </c>
      <c r="L1886" s="73">
        <v>0</v>
      </c>
      <c r="M1886" s="180">
        <f t="shared" si="112"/>
        <v>0</v>
      </c>
      <c r="O1886" s="73">
        <v>2</v>
      </c>
      <c r="P1886" s="73">
        <v>340000</v>
      </c>
      <c r="Q1886" s="73">
        <v>2</v>
      </c>
      <c r="R1886" s="73">
        <v>340000</v>
      </c>
      <c r="S1886" s="73">
        <f t="shared" si="111"/>
        <v>0</v>
      </c>
      <c r="T1886" s="73">
        <f t="shared" si="111"/>
        <v>0</v>
      </c>
      <c r="U1886" s="167" t="s">
        <v>7467</v>
      </c>
      <c r="W1886" s="21"/>
      <c r="X1886" s="21"/>
    </row>
    <row r="1887" spans="1:26" x14ac:dyDescent="0.25">
      <c r="A1887" s="175" t="s">
        <v>5189</v>
      </c>
      <c r="B1887" s="205" t="s">
        <v>9479</v>
      </c>
      <c r="C1887" s="168" t="s">
        <v>9480</v>
      </c>
      <c r="D1887" s="206">
        <v>5</v>
      </c>
      <c r="E1887" s="178">
        <v>850000</v>
      </c>
      <c r="F1887" s="216">
        <f t="shared" si="110"/>
        <v>170000</v>
      </c>
      <c r="G1887" s="224"/>
      <c r="H1887" s="218" t="s">
        <v>7462</v>
      </c>
      <c r="I1887" s="120" t="s">
        <v>7379</v>
      </c>
      <c r="J1887" s="120"/>
      <c r="K1887" s="73">
        <v>0</v>
      </c>
      <c r="L1887" s="73">
        <v>0</v>
      </c>
      <c r="M1887" s="180">
        <f t="shared" si="112"/>
        <v>0</v>
      </c>
      <c r="O1887" s="73">
        <v>5</v>
      </c>
      <c r="P1887" s="73">
        <v>850000</v>
      </c>
      <c r="Q1887" s="73">
        <v>5</v>
      </c>
      <c r="R1887" s="73">
        <v>850000</v>
      </c>
      <c r="S1887" s="73">
        <f t="shared" si="111"/>
        <v>0</v>
      </c>
      <c r="T1887" s="73">
        <f t="shared" si="111"/>
        <v>0</v>
      </c>
      <c r="U1887" s="167" t="s">
        <v>7467</v>
      </c>
      <c r="W1887" s="21"/>
      <c r="X1887" s="21"/>
      <c r="Z1887" s="21"/>
    </row>
    <row r="1888" spans="1:26" x14ac:dyDescent="0.25">
      <c r="A1888" s="175" t="s">
        <v>5189</v>
      </c>
      <c r="B1888" s="205" t="s">
        <v>2587</v>
      </c>
      <c r="C1888" s="168" t="s">
        <v>2588</v>
      </c>
      <c r="D1888" s="206">
        <v>17</v>
      </c>
      <c r="E1888" s="178">
        <v>2890000</v>
      </c>
      <c r="F1888" s="216">
        <f t="shared" si="110"/>
        <v>170000</v>
      </c>
      <c r="G1888" s="224"/>
      <c r="H1888" s="218" t="s">
        <v>7462</v>
      </c>
      <c r="I1888" s="120" t="s">
        <v>7379</v>
      </c>
      <c r="J1888" s="120"/>
      <c r="K1888" s="73">
        <v>0</v>
      </c>
      <c r="L1888" s="73">
        <v>0</v>
      </c>
      <c r="M1888" s="180">
        <f t="shared" si="112"/>
        <v>0</v>
      </c>
      <c r="O1888" s="73">
        <v>17</v>
      </c>
      <c r="P1888" s="73">
        <v>2890000</v>
      </c>
      <c r="Q1888" s="73">
        <v>17</v>
      </c>
      <c r="R1888" s="73">
        <v>2890000</v>
      </c>
      <c r="S1888" s="73">
        <f t="shared" si="111"/>
        <v>0</v>
      </c>
      <c r="T1888" s="73">
        <f t="shared" si="111"/>
        <v>0</v>
      </c>
      <c r="U1888" s="167" t="s">
        <v>7467</v>
      </c>
      <c r="W1888" s="21"/>
      <c r="X1888" s="21"/>
      <c r="Z1888" s="21"/>
    </row>
    <row r="1889" spans="1:26" x14ac:dyDescent="0.25">
      <c r="A1889" s="175" t="s">
        <v>5189</v>
      </c>
      <c r="B1889" s="205" t="s">
        <v>2295</v>
      </c>
      <c r="C1889" s="168" t="s">
        <v>2296</v>
      </c>
      <c r="D1889" s="206">
        <v>14</v>
      </c>
      <c r="E1889" s="178">
        <v>2367037.0500000003</v>
      </c>
      <c r="F1889" s="216">
        <f t="shared" si="110"/>
        <v>169074.07500000001</v>
      </c>
      <c r="G1889" s="224"/>
      <c r="H1889" s="218" t="s">
        <v>7462</v>
      </c>
      <c r="I1889" s="120" t="s">
        <v>7379</v>
      </c>
      <c r="J1889" s="120"/>
      <c r="K1889" s="73">
        <v>0</v>
      </c>
      <c r="L1889" s="73">
        <v>0</v>
      </c>
      <c r="M1889" s="180">
        <f t="shared" si="112"/>
        <v>0</v>
      </c>
      <c r="O1889" s="73">
        <v>14</v>
      </c>
      <c r="P1889" s="73">
        <v>2367037.0500000003</v>
      </c>
      <c r="Q1889" s="73">
        <v>5</v>
      </c>
      <c r="R1889" s="73">
        <v>845370.37499999988</v>
      </c>
      <c r="S1889" s="73">
        <f t="shared" si="111"/>
        <v>9</v>
      </c>
      <c r="T1889" s="73">
        <f t="shared" si="111"/>
        <v>1521666.6750000003</v>
      </c>
      <c r="U1889" s="167" t="s">
        <v>7467</v>
      </c>
      <c r="W1889" s="21"/>
      <c r="X1889" s="21"/>
      <c r="Z1889" s="21"/>
    </row>
    <row r="1890" spans="1:26" x14ac:dyDescent="0.25">
      <c r="A1890" s="175" t="s">
        <v>5189</v>
      </c>
      <c r="B1890" s="205" t="s">
        <v>9481</v>
      </c>
      <c r="C1890" s="168" t="s">
        <v>9482</v>
      </c>
      <c r="D1890" s="206">
        <v>30</v>
      </c>
      <c r="E1890" s="178">
        <v>4980000</v>
      </c>
      <c r="F1890" s="216">
        <f t="shared" si="110"/>
        <v>166000</v>
      </c>
      <c r="G1890" s="224"/>
      <c r="H1890" s="218" t="s">
        <v>7462</v>
      </c>
      <c r="I1890" s="120" t="s">
        <v>7379</v>
      </c>
      <c r="J1890" s="120"/>
      <c r="K1890" s="73">
        <v>0</v>
      </c>
      <c r="L1890" s="73">
        <v>0</v>
      </c>
      <c r="M1890" s="180">
        <f t="shared" si="112"/>
        <v>0</v>
      </c>
      <c r="O1890" s="73">
        <v>30</v>
      </c>
      <c r="P1890" s="73">
        <v>4980000</v>
      </c>
      <c r="Q1890" s="73">
        <v>30</v>
      </c>
      <c r="R1890" s="73">
        <v>4980000</v>
      </c>
      <c r="S1890" s="73">
        <f t="shared" si="111"/>
        <v>0</v>
      </c>
      <c r="T1890" s="73">
        <f t="shared" si="111"/>
        <v>0</v>
      </c>
      <c r="U1890" s="167" t="s">
        <v>7467</v>
      </c>
      <c r="W1890" s="21"/>
      <c r="X1890" s="21"/>
    </row>
    <row r="1891" spans="1:26" x14ac:dyDescent="0.25">
      <c r="A1891" s="175" t="s">
        <v>5189</v>
      </c>
      <c r="B1891" s="205" t="s">
        <v>9483</v>
      </c>
      <c r="C1891" s="168" t="s">
        <v>9484</v>
      </c>
      <c r="D1891" s="206">
        <v>6</v>
      </c>
      <c r="E1891" s="178">
        <v>990000</v>
      </c>
      <c r="F1891" s="216">
        <f t="shared" si="110"/>
        <v>165000</v>
      </c>
      <c r="G1891" s="224"/>
      <c r="H1891" s="218" t="s">
        <v>7462</v>
      </c>
      <c r="I1891" s="120" t="s">
        <v>7379</v>
      </c>
      <c r="J1891" s="120"/>
      <c r="K1891" s="73">
        <v>0</v>
      </c>
      <c r="L1891" s="73">
        <v>0</v>
      </c>
      <c r="M1891" s="180">
        <f t="shared" si="112"/>
        <v>0</v>
      </c>
      <c r="O1891" s="73">
        <v>6</v>
      </c>
      <c r="P1891" s="73">
        <v>990000</v>
      </c>
      <c r="Q1891" s="73">
        <v>6</v>
      </c>
      <c r="R1891" s="73">
        <v>990000</v>
      </c>
      <c r="S1891" s="73">
        <f t="shared" si="111"/>
        <v>0</v>
      </c>
      <c r="T1891" s="73">
        <f t="shared" si="111"/>
        <v>0</v>
      </c>
      <c r="U1891" s="167" t="s">
        <v>7467</v>
      </c>
      <c r="W1891" s="21"/>
      <c r="X1891" s="21"/>
      <c r="Z1891" s="21"/>
    </row>
    <row r="1892" spans="1:26" x14ac:dyDescent="0.25">
      <c r="A1892" s="175" t="s">
        <v>5189</v>
      </c>
      <c r="B1892" s="205" t="s">
        <v>9485</v>
      </c>
      <c r="C1892" s="168" t="s">
        <v>9486</v>
      </c>
      <c r="D1892" s="206">
        <v>2</v>
      </c>
      <c r="E1892" s="178">
        <v>326000</v>
      </c>
      <c r="F1892" s="216">
        <f t="shared" si="110"/>
        <v>163000</v>
      </c>
      <c r="G1892" s="224"/>
      <c r="H1892" s="218" t="s">
        <v>7462</v>
      </c>
      <c r="I1892" s="120" t="s">
        <v>7379</v>
      </c>
      <c r="J1892" s="120"/>
      <c r="K1892" s="73">
        <v>0</v>
      </c>
      <c r="L1892" s="73">
        <v>0</v>
      </c>
      <c r="M1892" s="180">
        <f t="shared" si="112"/>
        <v>0</v>
      </c>
      <c r="O1892" s="73">
        <v>2</v>
      </c>
      <c r="P1892" s="73">
        <v>326000</v>
      </c>
      <c r="Q1892" s="73">
        <v>2</v>
      </c>
      <c r="R1892" s="73">
        <v>326000</v>
      </c>
      <c r="S1892" s="73">
        <f t="shared" si="111"/>
        <v>0</v>
      </c>
      <c r="T1892" s="73">
        <f t="shared" si="111"/>
        <v>0</v>
      </c>
      <c r="U1892" s="167" t="s">
        <v>7467</v>
      </c>
      <c r="W1892" s="21"/>
      <c r="X1892" s="21"/>
      <c r="Z1892" s="21"/>
    </row>
    <row r="1893" spans="1:26" x14ac:dyDescent="0.25">
      <c r="A1893" s="175" t="s">
        <v>5189</v>
      </c>
      <c r="B1893" s="205" t="s">
        <v>3025</v>
      </c>
      <c r="C1893" s="168" t="s">
        <v>3026</v>
      </c>
      <c r="D1893" s="206">
        <v>10</v>
      </c>
      <c r="E1893" s="178">
        <v>1611538.4615399996</v>
      </c>
      <c r="F1893" s="216">
        <f t="shared" si="110"/>
        <v>161153.84615399997</v>
      </c>
      <c r="G1893" s="224"/>
      <c r="H1893" s="218" t="s">
        <v>7462</v>
      </c>
      <c r="I1893" s="120" t="s">
        <v>7379</v>
      </c>
      <c r="J1893" s="120"/>
      <c r="K1893" s="73">
        <v>0</v>
      </c>
      <c r="L1893" s="73">
        <v>0</v>
      </c>
      <c r="M1893" s="180">
        <f t="shared" si="112"/>
        <v>0</v>
      </c>
      <c r="O1893" s="73">
        <v>10</v>
      </c>
      <c r="P1893" s="73">
        <v>1611538.4615399996</v>
      </c>
      <c r="Q1893" s="73">
        <v>7</v>
      </c>
      <c r="R1893" s="73">
        <v>1126230.7692316</v>
      </c>
      <c r="S1893" s="73">
        <f t="shared" si="111"/>
        <v>3</v>
      </c>
      <c r="T1893" s="73">
        <f t="shared" si="111"/>
        <v>485307.69230839959</v>
      </c>
      <c r="U1893" s="167" t="s">
        <v>7467</v>
      </c>
      <c r="W1893" s="21"/>
      <c r="X1893" s="21"/>
      <c r="Z1893" s="21"/>
    </row>
    <row r="1894" spans="1:26" x14ac:dyDescent="0.25">
      <c r="A1894" s="175" t="s">
        <v>5189</v>
      </c>
      <c r="B1894" s="205" t="s">
        <v>2249</v>
      </c>
      <c r="C1894" s="168" t="s">
        <v>2250</v>
      </c>
      <c r="D1894" s="206">
        <v>21</v>
      </c>
      <c r="E1894" s="178">
        <v>3383443.5425069998</v>
      </c>
      <c r="F1894" s="216">
        <f t="shared" si="110"/>
        <v>161116.35916699999</v>
      </c>
      <c r="G1894" s="224"/>
      <c r="H1894" s="218" t="s">
        <v>7462</v>
      </c>
      <c r="I1894" s="120" t="s">
        <v>7379</v>
      </c>
      <c r="J1894" s="120"/>
      <c r="K1894" s="73">
        <v>0</v>
      </c>
      <c r="L1894" s="73">
        <v>0</v>
      </c>
      <c r="M1894" s="180">
        <f t="shared" si="112"/>
        <v>0</v>
      </c>
      <c r="O1894" s="73">
        <v>21</v>
      </c>
      <c r="P1894" s="73">
        <v>3383443.5425069998</v>
      </c>
      <c r="Q1894" s="73">
        <v>2</v>
      </c>
      <c r="R1894" s="73">
        <v>322232.71833399998</v>
      </c>
      <c r="S1894" s="73">
        <f t="shared" si="111"/>
        <v>19</v>
      </c>
      <c r="T1894" s="73">
        <f t="shared" si="111"/>
        <v>3061210.8241729997</v>
      </c>
      <c r="U1894" s="167" t="s">
        <v>7467</v>
      </c>
      <c r="W1894" s="21"/>
      <c r="X1894" s="21"/>
      <c r="Z1894" s="21"/>
    </row>
    <row r="1895" spans="1:26" x14ac:dyDescent="0.25">
      <c r="A1895" s="175" t="s">
        <v>5189</v>
      </c>
      <c r="B1895" s="205" t="s">
        <v>9487</v>
      </c>
      <c r="C1895" s="168" t="s">
        <v>9488</v>
      </c>
      <c r="D1895" s="206">
        <v>19</v>
      </c>
      <c r="E1895" s="178">
        <v>3057267.3699930003</v>
      </c>
      <c r="F1895" s="216">
        <f t="shared" si="110"/>
        <v>160908.80894700001</v>
      </c>
      <c r="G1895" s="224"/>
      <c r="H1895" s="218" t="s">
        <v>7462</v>
      </c>
      <c r="I1895" s="120" t="s">
        <v>7379</v>
      </c>
      <c r="J1895" s="120"/>
      <c r="K1895" s="73">
        <v>0</v>
      </c>
      <c r="L1895" s="73">
        <v>0</v>
      </c>
      <c r="M1895" s="180">
        <f t="shared" si="112"/>
        <v>0</v>
      </c>
      <c r="O1895" s="73">
        <v>19</v>
      </c>
      <c r="P1895" s="73">
        <v>3057267.3699930003</v>
      </c>
      <c r="Q1895" s="73">
        <v>19</v>
      </c>
      <c r="R1895" s="73">
        <v>2772609.3364417506</v>
      </c>
      <c r="S1895" s="73">
        <f t="shared" si="111"/>
        <v>0</v>
      </c>
      <c r="T1895" s="73">
        <f t="shared" si="111"/>
        <v>284658.03355124965</v>
      </c>
      <c r="U1895" s="167" t="s">
        <v>7467</v>
      </c>
      <c r="W1895" s="21"/>
      <c r="X1895" s="21"/>
      <c r="Z1895" s="21"/>
    </row>
    <row r="1896" spans="1:26" x14ac:dyDescent="0.25">
      <c r="A1896" s="175" t="s">
        <v>5189</v>
      </c>
      <c r="B1896" s="205" t="s">
        <v>3329</v>
      </c>
      <c r="C1896" s="168" t="s">
        <v>3330</v>
      </c>
      <c r="D1896" s="206">
        <v>15</v>
      </c>
      <c r="E1896" s="178">
        <v>2400000</v>
      </c>
      <c r="F1896" s="216">
        <f t="shared" si="110"/>
        <v>160000</v>
      </c>
      <c r="G1896" s="224"/>
      <c r="H1896" s="218" t="s">
        <v>7462</v>
      </c>
      <c r="I1896" s="120" t="s">
        <v>7379</v>
      </c>
      <c r="J1896" s="120"/>
      <c r="K1896" s="73">
        <v>0</v>
      </c>
      <c r="L1896" s="73">
        <v>0</v>
      </c>
      <c r="M1896" s="180">
        <f t="shared" si="112"/>
        <v>0</v>
      </c>
      <c r="O1896" s="73">
        <v>15</v>
      </c>
      <c r="P1896" s="73">
        <v>2400000</v>
      </c>
      <c r="Q1896" s="73"/>
      <c r="R1896" s="73">
        <v>2400000</v>
      </c>
      <c r="S1896" s="73">
        <f t="shared" si="111"/>
        <v>15</v>
      </c>
      <c r="T1896" s="73">
        <f t="shared" si="111"/>
        <v>0</v>
      </c>
      <c r="U1896" s="167" t="s">
        <v>7467</v>
      </c>
      <c r="W1896" s="21"/>
      <c r="X1896" s="21"/>
      <c r="Z1896" s="21"/>
    </row>
    <row r="1897" spans="1:26" x14ac:dyDescent="0.25">
      <c r="A1897" s="175" t="s">
        <v>5189</v>
      </c>
      <c r="B1897" s="205" t="s">
        <v>9489</v>
      </c>
      <c r="C1897" s="168" t="s">
        <v>9490</v>
      </c>
      <c r="D1897" s="206">
        <v>23</v>
      </c>
      <c r="E1897" s="178">
        <v>3680000</v>
      </c>
      <c r="F1897" s="216">
        <f t="shared" si="110"/>
        <v>160000</v>
      </c>
      <c r="G1897" s="224"/>
      <c r="H1897" s="218" t="s">
        <v>7462</v>
      </c>
      <c r="I1897" s="120" t="s">
        <v>7379</v>
      </c>
      <c r="J1897" s="120"/>
      <c r="K1897" s="73">
        <v>0</v>
      </c>
      <c r="L1897" s="73">
        <v>0</v>
      </c>
      <c r="M1897" s="180">
        <f t="shared" si="112"/>
        <v>0</v>
      </c>
      <c r="O1897" s="73">
        <v>23</v>
      </c>
      <c r="P1897" s="73">
        <v>3680000</v>
      </c>
      <c r="Q1897" s="73">
        <v>23</v>
      </c>
      <c r="R1897" s="73">
        <v>3680000</v>
      </c>
      <c r="S1897" s="73">
        <f t="shared" si="111"/>
        <v>0</v>
      </c>
      <c r="T1897" s="73">
        <f t="shared" si="111"/>
        <v>0</v>
      </c>
      <c r="U1897" s="167" t="s">
        <v>7467</v>
      </c>
      <c r="W1897" s="21"/>
      <c r="X1897" s="21"/>
    </row>
    <row r="1898" spans="1:26" x14ac:dyDescent="0.25">
      <c r="A1898" s="175" t="s">
        <v>5189</v>
      </c>
      <c r="B1898" s="205" t="s">
        <v>9491</v>
      </c>
      <c r="C1898" s="168" t="s">
        <v>9492</v>
      </c>
      <c r="D1898" s="206">
        <v>1</v>
      </c>
      <c r="E1898" s="178">
        <v>160000</v>
      </c>
      <c r="F1898" s="216">
        <f t="shared" si="110"/>
        <v>160000</v>
      </c>
      <c r="G1898" s="224"/>
      <c r="H1898" s="218" t="s">
        <v>7462</v>
      </c>
      <c r="I1898" s="120" t="s">
        <v>7379</v>
      </c>
      <c r="J1898" s="120"/>
      <c r="K1898" s="73">
        <v>0</v>
      </c>
      <c r="L1898" s="73">
        <v>0</v>
      </c>
      <c r="M1898" s="180">
        <f t="shared" si="112"/>
        <v>0</v>
      </c>
      <c r="O1898" s="73">
        <v>1</v>
      </c>
      <c r="P1898" s="73">
        <v>160000</v>
      </c>
      <c r="Q1898" s="73">
        <v>1</v>
      </c>
      <c r="R1898" s="73">
        <v>160000</v>
      </c>
      <c r="S1898" s="73">
        <f t="shared" si="111"/>
        <v>0</v>
      </c>
      <c r="T1898" s="73">
        <f t="shared" si="111"/>
        <v>0</v>
      </c>
      <c r="U1898" s="167" t="s">
        <v>7467</v>
      </c>
      <c r="W1898" s="21"/>
      <c r="X1898" s="21"/>
    </row>
    <row r="1899" spans="1:26" x14ac:dyDescent="0.25">
      <c r="A1899" s="175" t="s">
        <v>5189</v>
      </c>
      <c r="B1899" s="205" t="s">
        <v>9493</v>
      </c>
      <c r="C1899" s="168" t="s">
        <v>9494</v>
      </c>
      <c r="D1899" s="206">
        <v>20</v>
      </c>
      <c r="E1899" s="178">
        <v>3196600</v>
      </c>
      <c r="F1899" s="216">
        <f t="shared" si="110"/>
        <v>159830</v>
      </c>
      <c r="G1899" s="224"/>
      <c r="H1899" s="218" t="s">
        <v>7462</v>
      </c>
      <c r="I1899" s="120" t="s">
        <v>7379</v>
      </c>
      <c r="J1899" s="120"/>
      <c r="K1899" s="73">
        <v>0</v>
      </c>
      <c r="L1899" s="73">
        <v>0</v>
      </c>
      <c r="M1899" s="180">
        <f t="shared" si="112"/>
        <v>0</v>
      </c>
      <c r="O1899" s="73">
        <v>20</v>
      </c>
      <c r="P1899" s="73">
        <v>3196600</v>
      </c>
      <c r="Q1899" s="73">
        <v>20</v>
      </c>
      <c r="R1899" s="73">
        <v>3196600</v>
      </c>
      <c r="S1899" s="73">
        <f t="shared" si="111"/>
        <v>0</v>
      </c>
      <c r="T1899" s="73">
        <f t="shared" si="111"/>
        <v>0</v>
      </c>
      <c r="U1899" s="167" t="s">
        <v>7467</v>
      </c>
      <c r="W1899" s="21"/>
      <c r="X1899" s="21"/>
    </row>
    <row r="1900" spans="1:26" x14ac:dyDescent="0.25">
      <c r="A1900" s="175" t="s">
        <v>5189</v>
      </c>
      <c r="B1900" s="205" t="s">
        <v>9495</v>
      </c>
      <c r="C1900" s="168" t="s">
        <v>9496</v>
      </c>
      <c r="D1900" s="206">
        <v>1</v>
      </c>
      <c r="E1900" s="178">
        <v>157757.57499999995</v>
      </c>
      <c r="F1900" s="216">
        <f t="shared" si="110"/>
        <v>157757.57499999995</v>
      </c>
      <c r="G1900" s="224"/>
      <c r="H1900" s="218" t="s">
        <v>7462</v>
      </c>
      <c r="I1900" s="120" t="s">
        <v>7379</v>
      </c>
      <c r="J1900" s="120"/>
      <c r="K1900" s="73">
        <v>0</v>
      </c>
      <c r="L1900" s="73">
        <v>0</v>
      </c>
      <c r="M1900" s="180">
        <f t="shared" si="112"/>
        <v>0</v>
      </c>
      <c r="O1900" s="73">
        <v>1</v>
      </c>
      <c r="P1900" s="73">
        <v>157757.57499999995</v>
      </c>
      <c r="Q1900" s="73">
        <v>1</v>
      </c>
      <c r="R1900" s="73">
        <v>157757.57499999995</v>
      </c>
      <c r="S1900" s="73">
        <f t="shared" si="111"/>
        <v>0</v>
      </c>
      <c r="T1900" s="73">
        <f t="shared" si="111"/>
        <v>0</v>
      </c>
      <c r="U1900" s="167" t="s">
        <v>7467</v>
      </c>
      <c r="W1900" s="21"/>
      <c r="X1900" s="21"/>
    </row>
    <row r="1901" spans="1:26" x14ac:dyDescent="0.25">
      <c r="A1901" s="175" t="s">
        <v>5189</v>
      </c>
      <c r="B1901" s="205" t="s">
        <v>9497</v>
      </c>
      <c r="C1901" s="168" t="s">
        <v>9498</v>
      </c>
      <c r="D1901" s="206">
        <v>15</v>
      </c>
      <c r="E1901" s="178">
        <v>2355000</v>
      </c>
      <c r="F1901" s="216">
        <f t="shared" si="110"/>
        <v>157000</v>
      </c>
      <c r="G1901" s="224"/>
      <c r="H1901" s="218" t="s">
        <v>7462</v>
      </c>
      <c r="I1901" s="120" t="s">
        <v>7379</v>
      </c>
      <c r="J1901" s="120"/>
      <c r="K1901" s="73">
        <v>0</v>
      </c>
      <c r="L1901" s="73">
        <v>0</v>
      </c>
      <c r="M1901" s="180">
        <f t="shared" si="112"/>
        <v>0</v>
      </c>
      <c r="O1901" s="73">
        <v>75</v>
      </c>
      <c r="P1901" s="73">
        <v>11775000</v>
      </c>
      <c r="Q1901" s="73">
        <v>75</v>
      </c>
      <c r="R1901" s="73">
        <v>11775000</v>
      </c>
      <c r="S1901" s="73">
        <f t="shared" si="111"/>
        <v>0</v>
      </c>
      <c r="T1901" s="73">
        <f t="shared" si="111"/>
        <v>0</v>
      </c>
      <c r="U1901" s="167" t="s">
        <v>7467</v>
      </c>
      <c r="W1901" s="21"/>
      <c r="X1901" s="21"/>
      <c r="Z1901" s="21"/>
    </row>
    <row r="1902" spans="1:26" x14ac:dyDescent="0.25">
      <c r="A1902" s="175" t="s">
        <v>5189</v>
      </c>
      <c r="B1902" s="205" t="s">
        <v>9499</v>
      </c>
      <c r="C1902" s="168" t="s">
        <v>9500</v>
      </c>
      <c r="D1902" s="206">
        <v>24</v>
      </c>
      <c r="E1902" s="178">
        <v>3744000</v>
      </c>
      <c r="F1902" s="216">
        <f t="shared" si="110"/>
        <v>156000</v>
      </c>
      <c r="G1902" s="224"/>
      <c r="H1902" s="218" t="s">
        <v>7462</v>
      </c>
      <c r="I1902" s="120" t="s">
        <v>7379</v>
      </c>
      <c r="J1902" s="120"/>
      <c r="K1902" s="73">
        <v>0</v>
      </c>
      <c r="L1902" s="73">
        <v>0</v>
      </c>
      <c r="M1902" s="180">
        <f t="shared" si="112"/>
        <v>0</v>
      </c>
      <c r="O1902" s="73">
        <v>24</v>
      </c>
      <c r="P1902" s="73">
        <v>3744000</v>
      </c>
      <c r="Q1902" s="73">
        <v>24</v>
      </c>
      <c r="R1902" s="73">
        <v>3744000</v>
      </c>
      <c r="S1902" s="73">
        <f t="shared" si="111"/>
        <v>0</v>
      </c>
      <c r="T1902" s="73">
        <f t="shared" si="111"/>
        <v>0</v>
      </c>
      <c r="U1902" s="167" t="s">
        <v>7467</v>
      </c>
      <c r="W1902" s="21"/>
      <c r="X1902" s="21"/>
    </row>
    <row r="1903" spans="1:26" x14ac:dyDescent="0.25">
      <c r="A1903" s="175" t="s">
        <v>5189</v>
      </c>
      <c r="B1903" s="205" t="s">
        <v>9501</v>
      </c>
      <c r="C1903" s="168" t="s">
        <v>9502</v>
      </c>
      <c r="D1903" s="206">
        <v>5</v>
      </c>
      <c r="E1903" s="178">
        <v>770000</v>
      </c>
      <c r="F1903" s="216">
        <f t="shared" si="110"/>
        <v>154000</v>
      </c>
      <c r="G1903" s="224"/>
      <c r="H1903" s="218" t="s">
        <v>7462</v>
      </c>
      <c r="I1903" s="120" t="s">
        <v>7379</v>
      </c>
      <c r="J1903" s="120"/>
      <c r="K1903" s="73">
        <v>0</v>
      </c>
      <c r="L1903" s="73">
        <v>0</v>
      </c>
      <c r="M1903" s="180">
        <f t="shared" si="112"/>
        <v>0</v>
      </c>
      <c r="O1903" s="73">
        <v>5</v>
      </c>
      <c r="P1903" s="73">
        <v>770000</v>
      </c>
      <c r="Q1903" s="73">
        <v>5</v>
      </c>
      <c r="R1903" s="73">
        <v>770000</v>
      </c>
      <c r="S1903" s="73">
        <f t="shared" si="111"/>
        <v>0</v>
      </c>
      <c r="T1903" s="73">
        <f t="shared" si="111"/>
        <v>0</v>
      </c>
      <c r="U1903" s="167" t="s">
        <v>7467</v>
      </c>
      <c r="W1903" s="21"/>
      <c r="X1903" s="21"/>
    </row>
    <row r="1904" spans="1:26" x14ac:dyDescent="0.25">
      <c r="A1904" s="175" t="s">
        <v>5189</v>
      </c>
      <c r="B1904" s="205" t="s">
        <v>9503</v>
      </c>
      <c r="C1904" s="168" t="s">
        <v>9504</v>
      </c>
      <c r="D1904" s="206">
        <v>1</v>
      </c>
      <c r="E1904" s="178">
        <v>152638</v>
      </c>
      <c r="F1904" s="216">
        <f t="shared" si="110"/>
        <v>152638</v>
      </c>
      <c r="G1904" s="224"/>
      <c r="H1904" s="218" t="s">
        <v>7462</v>
      </c>
      <c r="I1904" s="120" t="s">
        <v>7377</v>
      </c>
      <c r="J1904" s="120"/>
      <c r="K1904" s="73">
        <v>0</v>
      </c>
      <c r="L1904" s="73">
        <v>0</v>
      </c>
      <c r="M1904" s="180">
        <f t="shared" si="112"/>
        <v>0</v>
      </c>
      <c r="O1904" s="73">
        <v>1</v>
      </c>
      <c r="P1904" s="73">
        <v>152638</v>
      </c>
      <c r="Q1904" s="73">
        <v>1</v>
      </c>
      <c r="R1904" s="73">
        <v>152638</v>
      </c>
      <c r="S1904" s="73">
        <f t="shared" si="111"/>
        <v>0</v>
      </c>
      <c r="T1904" s="73">
        <f t="shared" si="111"/>
        <v>0</v>
      </c>
      <c r="U1904" s="167" t="s">
        <v>7467</v>
      </c>
      <c r="W1904" s="21"/>
      <c r="X1904" s="21"/>
    </row>
    <row r="1905" spans="1:26" x14ac:dyDescent="0.25">
      <c r="A1905" s="175" t="s">
        <v>5189</v>
      </c>
      <c r="B1905" s="205" t="s">
        <v>9505</v>
      </c>
      <c r="C1905" s="168" t="s">
        <v>9506</v>
      </c>
      <c r="D1905" s="206">
        <v>135</v>
      </c>
      <c r="E1905" s="178">
        <v>20501162.789985001</v>
      </c>
      <c r="F1905" s="216">
        <f t="shared" si="110"/>
        <v>151860.465111</v>
      </c>
      <c r="G1905" s="224"/>
      <c r="H1905" s="218" t="s">
        <v>7462</v>
      </c>
      <c r="I1905" s="120" t="s">
        <v>7377</v>
      </c>
      <c r="J1905" s="120"/>
      <c r="K1905" s="73">
        <v>0</v>
      </c>
      <c r="L1905" s="73">
        <v>0</v>
      </c>
      <c r="M1905" s="180">
        <f t="shared" si="112"/>
        <v>0</v>
      </c>
      <c r="O1905" s="73">
        <v>135</v>
      </c>
      <c r="P1905" s="73">
        <v>20501162.789985001</v>
      </c>
      <c r="Q1905" s="73">
        <v>135</v>
      </c>
      <c r="R1905" s="73">
        <v>20501162.789985001</v>
      </c>
      <c r="S1905" s="73">
        <f t="shared" si="111"/>
        <v>0</v>
      </c>
      <c r="T1905" s="73">
        <f t="shared" si="111"/>
        <v>0</v>
      </c>
      <c r="U1905" s="167" t="s">
        <v>7467</v>
      </c>
      <c r="W1905" s="21"/>
      <c r="X1905" s="21"/>
      <c r="Z1905" s="21"/>
    </row>
    <row r="1906" spans="1:26" x14ac:dyDescent="0.25">
      <c r="A1906" s="175" t="s">
        <v>5189</v>
      </c>
      <c r="B1906" s="205" t="s">
        <v>9507</v>
      </c>
      <c r="C1906" s="168" t="s">
        <v>9508</v>
      </c>
      <c r="D1906" s="206">
        <v>2</v>
      </c>
      <c r="E1906" s="178">
        <v>300000</v>
      </c>
      <c r="F1906" s="216">
        <f t="shared" si="110"/>
        <v>150000</v>
      </c>
      <c r="G1906" s="224"/>
      <c r="H1906" s="218" t="s">
        <v>7462</v>
      </c>
      <c r="I1906" s="120" t="s">
        <v>7379</v>
      </c>
      <c r="J1906" s="120"/>
      <c r="K1906" s="73">
        <v>0</v>
      </c>
      <c r="L1906" s="73">
        <v>0</v>
      </c>
      <c r="M1906" s="180">
        <f t="shared" si="112"/>
        <v>0</v>
      </c>
      <c r="O1906" s="73">
        <v>2</v>
      </c>
      <c r="P1906" s="73">
        <v>300000</v>
      </c>
      <c r="Q1906" s="73">
        <v>2</v>
      </c>
      <c r="R1906" s="73">
        <v>300000</v>
      </c>
      <c r="S1906" s="73">
        <f t="shared" si="111"/>
        <v>0</v>
      </c>
      <c r="T1906" s="73">
        <f t="shared" si="111"/>
        <v>0</v>
      </c>
      <c r="U1906" s="167" t="s">
        <v>7467</v>
      </c>
      <c r="W1906" s="21"/>
      <c r="X1906" s="21"/>
    </row>
    <row r="1907" spans="1:26" x14ac:dyDescent="0.25">
      <c r="A1907" s="175" t="s">
        <v>5189</v>
      </c>
      <c r="B1907" s="205" t="s">
        <v>9509</v>
      </c>
      <c r="C1907" s="168" t="s">
        <v>9510</v>
      </c>
      <c r="D1907" s="206">
        <v>3</v>
      </c>
      <c r="E1907" s="178">
        <v>450000</v>
      </c>
      <c r="F1907" s="216">
        <f t="shared" si="110"/>
        <v>150000</v>
      </c>
      <c r="G1907" s="224"/>
      <c r="H1907" s="218" t="s">
        <v>7462</v>
      </c>
      <c r="I1907" s="120" t="s">
        <v>7379</v>
      </c>
      <c r="J1907" s="120"/>
      <c r="K1907" s="73">
        <v>0</v>
      </c>
      <c r="L1907" s="73">
        <v>0</v>
      </c>
      <c r="M1907" s="180">
        <f t="shared" si="112"/>
        <v>0</v>
      </c>
      <c r="O1907" s="73">
        <v>3</v>
      </c>
      <c r="P1907" s="73">
        <v>450000</v>
      </c>
      <c r="Q1907" s="73">
        <v>3</v>
      </c>
      <c r="R1907" s="73">
        <v>450000</v>
      </c>
      <c r="S1907" s="73">
        <f t="shared" si="111"/>
        <v>0</v>
      </c>
      <c r="T1907" s="73">
        <f t="shared" si="111"/>
        <v>0</v>
      </c>
      <c r="U1907" s="167" t="s">
        <v>7467</v>
      </c>
      <c r="W1907" s="21"/>
      <c r="X1907" s="21"/>
    </row>
    <row r="1908" spans="1:26" x14ac:dyDescent="0.25">
      <c r="A1908" s="175" t="s">
        <v>5189</v>
      </c>
      <c r="B1908" s="205" t="s">
        <v>9511</v>
      </c>
      <c r="C1908" s="168" t="s">
        <v>9512</v>
      </c>
      <c r="D1908" s="206">
        <v>105</v>
      </c>
      <c r="E1908" s="178">
        <v>15750000</v>
      </c>
      <c r="F1908" s="216">
        <f t="shared" si="110"/>
        <v>150000</v>
      </c>
      <c r="G1908" s="224"/>
      <c r="H1908" s="218" t="s">
        <v>7462</v>
      </c>
      <c r="I1908" s="174" t="s">
        <v>7470</v>
      </c>
      <c r="J1908" s="120" t="s">
        <v>7471</v>
      </c>
      <c r="K1908" s="73">
        <v>0</v>
      </c>
      <c r="L1908" s="73">
        <v>0</v>
      </c>
      <c r="M1908" s="180">
        <f t="shared" si="112"/>
        <v>0</v>
      </c>
      <c r="O1908" s="73">
        <v>105</v>
      </c>
      <c r="P1908" s="73">
        <v>15750000</v>
      </c>
      <c r="Q1908" s="73">
        <v>105</v>
      </c>
      <c r="R1908" s="73">
        <v>15750000</v>
      </c>
      <c r="S1908" s="73">
        <f t="shared" si="111"/>
        <v>0</v>
      </c>
      <c r="T1908" s="73">
        <f t="shared" si="111"/>
        <v>0</v>
      </c>
      <c r="U1908" s="167" t="s">
        <v>7467</v>
      </c>
      <c r="W1908" s="21"/>
      <c r="X1908" s="21"/>
    </row>
    <row r="1909" spans="1:26" x14ac:dyDescent="0.25">
      <c r="A1909" s="175" t="s">
        <v>5189</v>
      </c>
      <c r="B1909" s="205" t="s">
        <v>9513</v>
      </c>
      <c r="C1909" s="168" t="s">
        <v>9514</v>
      </c>
      <c r="D1909" s="206">
        <v>62</v>
      </c>
      <c r="E1909" s="178">
        <v>9300000</v>
      </c>
      <c r="F1909" s="216">
        <f t="shared" si="110"/>
        <v>150000</v>
      </c>
      <c r="G1909" s="224"/>
      <c r="H1909" s="218" t="s">
        <v>7462</v>
      </c>
      <c r="I1909" s="120" t="s">
        <v>7379</v>
      </c>
      <c r="J1909" s="120"/>
      <c r="K1909" s="73">
        <v>0</v>
      </c>
      <c r="L1909" s="73">
        <v>0</v>
      </c>
      <c r="M1909" s="180">
        <f t="shared" si="112"/>
        <v>0</v>
      </c>
      <c r="O1909" s="73">
        <v>62</v>
      </c>
      <c r="P1909" s="73">
        <v>9300000</v>
      </c>
      <c r="Q1909" s="73">
        <v>62</v>
      </c>
      <c r="R1909" s="73">
        <v>9300000</v>
      </c>
      <c r="S1909" s="73">
        <f t="shared" si="111"/>
        <v>0</v>
      </c>
      <c r="T1909" s="73">
        <f t="shared" si="111"/>
        <v>0</v>
      </c>
      <c r="U1909" s="167" t="s">
        <v>7467</v>
      </c>
      <c r="W1909" s="21"/>
      <c r="X1909" s="21"/>
    </row>
    <row r="1910" spans="1:26" x14ac:dyDescent="0.25">
      <c r="A1910" s="175" t="s">
        <v>5189</v>
      </c>
      <c r="B1910" s="205" t="s">
        <v>9515</v>
      </c>
      <c r="C1910" s="168" t="s">
        <v>9516</v>
      </c>
      <c r="D1910" s="206">
        <v>1</v>
      </c>
      <c r="E1910" s="178">
        <v>150000</v>
      </c>
      <c r="F1910" s="216">
        <f t="shared" si="110"/>
        <v>150000</v>
      </c>
      <c r="G1910" s="224"/>
      <c r="H1910" s="218" t="s">
        <v>7462</v>
      </c>
      <c r="I1910" s="120" t="s">
        <v>7379</v>
      </c>
      <c r="J1910" s="120"/>
      <c r="K1910" s="73">
        <v>0</v>
      </c>
      <c r="L1910" s="73">
        <v>0</v>
      </c>
      <c r="M1910" s="180">
        <f t="shared" si="112"/>
        <v>0</v>
      </c>
      <c r="O1910" s="73">
        <v>1</v>
      </c>
      <c r="P1910" s="73">
        <v>150000</v>
      </c>
      <c r="Q1910" s="73">
        <v>1</v>
      </c>
      <c r="R1910" s="73">
        <v>150000</v>
      </c>
      <c r="S1910" s="73">
        <f t="shared" si="111"/>
        <v>0</v>
      </c>
      <c r="T1910" s="73">
        <f t="shared" si="111"/>
        <v>0</v>
      </c>
      <c r="U1910" s="167" t="s">
        <v>7467</v>
      </c>
      <c r="W1910" s="21"/>
      <c r="X1910" s="21"/>
    </row>
    <row r="1911" spans="1:26" x14ac:dyDescent="0.25">
      <c r="A1911" s="175" t="s">
        <v>5189</v>
      </c>
      <c r="B1911" s="205" t="s">
        <v>2171</v>
      </c>
      <c r="C1911" s="168" t="s">
        <v>2172</v>
      </c>
      <c r="D1911" s="206">
        <v>5</v>
      </c>
      <c r="E1911" s="178">
        <v>750000</v>
      </c>
      <c r="F1911" s="216">
        <f t="shared" si="110"/>
        <v>150000</v>
      </c>
      <c r="G1911" s="224"/>
      <c r="H1911" s="218" t="s">
        <v>7462</v>
      </c>
      <c r="I1911" s="120" t="s">
        <v>7379</v>
      </c>
      <c r="J1911" s="120"/>
      <c r="K1911" s="73">
        <v>0</v>
      </c>
      <c r="L1911" s="73">
        <v>0</v>
      </c>
      <c r="M1911" s="180">
        <f t="shared" si="112"/>
        <v>0</v>
      </c>
      <c r="O1911" s="73">
        <v>5</v>
      </c>
      <c r="P1911" s="73">
        <v>750000</v>
      </c>
      <c r="Q1911" s="73">
        <v>5</v>
      </c>
      <c r="R1911" s="73">
        <v>750000</v>
      </c>
      <c r="S1911" s="73">
        <f t="shared" si="111"/>
        <v>0</v>
      </c>
      <c r="T1911" s="73">
        <f t="shared" si="111"/>
        <v>0</v>
      </c>
      <c r="U1911" s="167" t="s">
        <v>7467</v>
      </c>
      <c r="W1911" s="21"/>
      <c r="X1911" s="21"/>
      <c r="Z1911" s="21"/>
    </row>
    <row r="1912" spans="1:26" x14ac:dyDescent="0.25">
      <c r="A1912" s="175" t="s">
        <v>5189</v>
      </c>
      <c r="B1912" s="205" t="s">
        <v>3377</v>
      </c>
      <c r="C1912" s="168" t="s">
        <v>3378</v>
      </c>
      <c r="D1912" s="206">
        <v>2141.9899999999998</v>
      </c>
      <c r="E1912" s="178">
        <v>313713918.0899964</v>
      </c>
      <c r="F1912" s="216">
        <f t="shared" si="110"/>
        <v>146459.09555599999</v>
      </c>
      <c r="G1912" s="224"/>
      <c r="H1912" s="218" t="s">
        <v>7462</v>
      </c>
      <c r="I1912" s="120" t="s">
        <v>7379</v>
      </c>
      <c r="J1912" s="120"/>
      <c r="K1912" s="73">
        <v>0</v>
      </c>
      <c r="L1912" s="73">
        <v>0</v>
      </c>
      <c r="M1912" s="180">
        <f t="shared" si="112"/>
        <v>0</v>
      </c>
      <c r="O1912" s="73">
        <v>2142</v>
      </c>
      <c r="P1912" s="73">
        <v>313715382.68095195</v>
      </c>
      <c r="Q1912" s="73">
        <v>18</v>
      </c>
      <c r="R1912" s="73">
        <v>2636263.7200080003</v>
      </c>
      <c r="S1912" s="73">
        <f t="shared" si="111"/>
        <v>2124</v>
      </c>
      <c r="T1912" s="73">
        <f t="shared" si="111"/>
        <v>311079118.96094394</v>
      </c>
      <c r="U1912" s="167" t="s">
        <v>7467</v>
      </c>
      <c r="W1912" s="21"/>
      <c r="X1912" s="21"/>
      <c r="Z1912" s="21"/>
    </row>
    <row r="1913" spans="1:26" x14ac:dyDescent="0.25">
      <c r="A1913" s="175" t="s">
        <v>5189</v>
      </c>
      <c r="B1913" s="205" t="s">
        <v>2717</v>
      </c>
      <c r="C1913" s="168" t="s">
        <v>2718</v>
      </c>
      <c r="D1913" s="206">
        <v>3</v>
      </c>
      <c r="E1913" s="178">
        <v>439294.32</v>
      </c>
      <c r="F1913" s="216">
        <f t="shared" si="110"/>
        <v>146431.44</v>
      </c>
      <c r="G1913" s="224"/>
      <c r="H1913" s="218" t="s">
        <v>7462</v>
      </c>
      <c r="I1913" s="120" t="s">
        <v>7379</v>
      </c>
      <c r="J1913" s="120"/>
      <c r="K1913" s="73">
        <v>0</v>
      </c>
      <c r="L1913" s="73">
        <v>0</v>
      </c>
      <c r="M1913" s="180">
        <f t="shared" si="112"/>
        <v>0</v>
      </c>
      <c r="O1913" s="73">
        <v>3</v>
      </c>
      <c r="P1913" s="73">
        <v>439294.32</v>
      </c>
      <c r="Q1913" s="73">
        <v>3</v>
      </c>
      <c r="R1913" s="73">
        <v>439294.32</v>
      </c>
      <c r="S1913" s="73">
        <f t="shared" si="111"/>
        <v>0</v>
      </c>
      <c r="T1913" s="73">
        <f t="shared" si="111"/>
        <v>0</v>
      </c>
      <c r="U1913" s="167" t="s">
        <v>7467</v>
      </c>
      <c r="W1913" s="21"/>
      <c r="X1913" s="21"/>
    </row>
    <row r="1914" spans="1:26" x14ac:dyDescent="0.25">
      <c r="A1914" s="175" t="s">
        <v>5189</v>
      </c>
      <c r="B1914" s="205" t="s">
        <v>9517</v>
      </c>
      <c r="C1914" s="168" t="s">
        <v>9518</v>
      </c>
      <c r="D1914" s="206">
        <v>3</v>
      </c>
      <c r="E1914" s="178">
        <v>432000</v>
      </c>
      <c r="F1914" s="216">
        <f t="shared" si="110"/>
        <v>144000</v>
      </c>
      <c r="G1914" s="224"/>
      <c r="H1914" s="218" t="s">
        <v>7462</v>
      </c>
      <c r="I1914" s="120" t="s">
        <v>7379</v>
      </c>
      <c r="J1914" s="120"/>
      <c r="K1914" s="73">
        <v>0</v>
      </c>
      <c r="L1914" s="73">
        <v>0</v>
      </c>
      <c r="M1914" s="180">
        <f t="shared" si="112"/>
        <v>0</v>
      </c>
      <c r="O1914" s="73">
        <v>3</v>
      </c>
      <c r="P1914" s="73">
        <v>432000</v>
      </c>
      <c r="Q1914" s="73">
        <v>3</v>
      </c>
      <c r="R1914" s="73">
        <v>432000</v>
      </c>
      <c r="S1914" s="73">
        <f t="shared" si="111"/>
        <v>0</v>
      </c>
      <c r="T1914" s="73">
        <f t="shared" si="111"/>
        <v>0</v>
      </c>
      <c r="U1914" s="167" t="s">
        <v>7467</v>
      </c>
      <c r="W1914" s="21"/>
      <c r="X1914" s="21"/>
    </row>
    <row r="1915" spans="1:26" x14ac:dyDescent="0.25">
      <c r="A1915" s="175" t="s">
        <v>5189</v>
      </c>
      <c r="B1915" s="205" t="s">
        <v>9519</v>
      </c>
      <c r="C1915" s="168" t="s">
        <v>9520</v>
      </c>
      <c r="D1915" s="206">
        <v>1</v>
      </c>
      <c r="E1915" s="178">
        <v>143000</v>
      </c>
      <c r="F1915" s="216">
        <f t="shared" si="110"/>
        <v>143000</v>
      </c>
      <c r="G1915" s="224"/>
      <c r="H1915" s="218" t="s">
        <v>7462</v>
      </c>
      <c r="I1915" s="120" t="s">
        <v>7379</v>
      </c>
      <c r="J1915" s="120"/>
      <c r="K1915" s="73">
        <v>0</v>
      </c>
      <c r="L1915" s="73">
        <v>0</v>
      </c>
      <c r="M1915" s="180">
        <f t="shared" si="112"/>
        <v>0</v>
      </c>
      <c r="O1915" s="73">
        <v>1</v>
      </c>
      <c r="P1915" s="73">
        <v>143000</v>
      </c>
      <c r="Q1915" s="73">
        <v>1</v>
      </c>
      <c r="R1915" s="73">
        <v>143000</v>
      </c>
      <c r="S1915" s="73">
        <f t="shared" si="111"/>
        <v>0</v>
      </c>
      <c r="T1915" s="73">
        <f t="shared" si="111"/>
        <v>0</v>
      </c>
      <c r="U1915" s="167" t="s">
        <v>7467</v>
      </c>
      <c r="W1915" s="21"/>
      <c r="X1915" s="21"/>
    </row>
    <row r="1916" spans="1:26" x14ac:dyDescent="0.25">
      <c r="A1916" s="175" t="s">
        <v>5189</v>
      </c>
      <c r="B1916" s="205" t="s">
        <v>9521</v>
      </c>
      <c r="C1916" s="168" t="s">
        <v>9522</v>
      </c>
      <c r="D1916" s="206">
        <v>58</v>
      </c>
      <c r="E1916" s="178">
        <v>8268235.1518980013</v>
      </c>
      <c r="F1916" s="216">
        <f t="shared" si="110"/>
        <v>142555.77848100002</v>
      </c>
      <c r="G1916" s="224"/>
      <c r="H1916" s="218" t="s">
        <v>7462</v>
      </c>
      <c r="I1916" s="120" t="s">
        <v>7379</v>
      </c>
      <c r="J1916" s="120"/>
      <c r="K1916" s="73">
        <v>0</v>
      </c>
      <c r="L1916" s="73">
        <v>0</v>
      </c>
      <c r="M1916" s="180">
        <f t="shared" si="112"/>
        <v>0</v>
      </c>
      <c r="O1916" s="73">
        <v>58</v>
      </c>
      <c r="P1916" s="73">
        <v>8268235.1518980013</v>
      </c>
      <c r="Q1916" s="73">
        <v>58</v>
      </c>
      <c r="R1916" s="73">
        <v>8268235.1518980004</v>
      </c>
      <c r="S1916" s="73">
        <f t="shared" si="111"/>
        <v>0</v>
      </c>
      <c r="T1916" s="73">
        <f t="shared" si="111"/>
        <v>0</v>
      </c>
      <c r="U1916" s="167" t="s">
        <v>7467</v>
      </c>
      <c r="W1916" s="21"/>
      <c r="X1916" s="21"/>
    </row>
    <row r="1917" spans="1:26" x14ac:dyDescent="0.25">
      <c r="A1917" s="175" t="s">
        <v>5189</v>
      </c>
      <c r="B1917" s="205" t="s">
        <v>3395</v>
      </c>
      <c r="C1917" s="168" t="s">
        <v>3396</v>
      </c>
      <c r="D1917" s="206">
        <v>228</v>
      </c>
      <c r="E1917" s="178">
        <v>32075719.040088002</v>
      </c>
      <c r="F1917" s="216">
        <f t="shared" si="110"/>
        <v>140682.97824600001</v>
      </c>
      <c r="G1917" s="224"/>
      <c r="H1917" s="218" t="s">
        <v>7462</v>
      </c>
      <c r="I1917" s="120" t="s">
        <v>7379</v>
      </c>
      <c r="J1917" s="120"/>
      <c r="K1917" s="73">
        <v>0</v>
      </c>
      <c r="L1917" s="73">
        <v>0</v>
      </c>
      <c r="M1917" s="180">
        <f t="shared" si="112"/>
        <v>0</v>
      </c>
      <c r="O1917" s="73">
        <v>228</v>
      </c>
      <c r="P1917" s="73">
        <v>32075719.040088002</v>
      </c>
      <c r="Q1917" s="73">
        <v>0</v>
      </c>
      <c r="R1917" s="73">
        <v>0</v>
      </c>
      <c r="S1917" s="73">
        <f t="shared" si="111"/>
        <v>228</v>
      </c>
      <c r="T1917" s="73">
        <f t="shared" si="111"/>
        <v>32075719.040088002</v>
      </c>
      <c r="U1917" s="167" t="s">
        <v>7958</v>
      </c>
      <c r="W1917" s="21"/>
      <c r="X1917" s="21"/>
      <c r="Z1917" s="21"/>
    </row>
    <row r="1918" spans="1:26" x14ac:dyDescent="0.25">
      <c r="A1918" s="175" t="s">
        <v>5189</v>
      </c>
      <c r="B1918" s="205" t="s">
        <v>2759</v>
      </c>
      <c r="C1918" s="168" t="s">
        <v>2760</v>
      </c>
      <c r="D1918" s="206">
        <v>23</v>
      </c>
      <c r="E1918" s="178">
        <v>3220192.9745999998</v>
      </c>
      <c r="F1918" s="216">
        <f t="shared" si="110"/>
        <v>140008.39019999999</v>
      </c>
      <c r="G1918" s="224"/>
      <c r="H1918" s="218" t="s">
        <v>7462</v>
      </c>
      <c r="I1918" s="120" t="s">
        <v>7379</v>
      </c>
      <c r="J1918" s="120"/>
      <c r="K1918" s="73">
        <v>0</v>
      </c>
      <c r="L1918" s="73">
        <v>0</v>
      </c>
      <c r="M1918" s="180">
        <f t="shared" si="112"/>
        <v>0</v>
      </c>
      <c r="O1918" s="73">
        <v>23</v>
      </c>
      <c r="P1918" s="73">
        <v>3220192.9745999998</v>
      </c>
      <c r="Q1918" s="73">
        <v>13</v>
      </c>
      <c r="R1918" s="73">
        <v>1820109.0725999998</v>
      </c>
      <c r="S1918" s="73">
        <f t="shared" si="111"/>
        <v>10</v>
      </c>
      <c r="T1918" s="73">
        <f t="shared" si="111"/>
        <v>1400083.902</v>
      </c>
      <c r="U1918" s="167" t="s">
        <v>7467</v>
      </c>
      <c r="W1918" s="21"/>
      <c r="X1918" s="21"/>
      <c r="Z1918" s="21"/>
    </row>
    <row r="1919" spans="1:26" x14ac:dyDescent="0.25">
      <c r="A1919" s="175" t="s">
        <v>5189</v>
      </c>
      <c r="B1919" s="205" t="s">
        <v>9523</v>
      </c>
      <c r="C1919" s="168" t="s">
        <v>9524</v>
      </c>
      <c r="D1919" s="206">
        <v>10</v>
      </c>
      <c r="E1919" s="178">
        <v>1400000</v>
      </c>
      <c r="F1919" s="216">
        <f t="shared" si="110"/>
        <v>140000</v>
      </c>
      <c r="G1919" s="224"/>
      <c r="H1919" s="218" t="s">
        <v>7462</v>
      </c>
      <c r="I1919" s="120" t="s">
        <v>7379</v>
      </c>
      <c r="J1919" s="120"/>
      <c r="K1919" s="73">
        <v>0</v>
      </c>
      <c r="L1919" s="73">
        <v>0</v>
      </c>
      <c r="M1919" s="180">
        <f t="shared" si="112"/>
        <v>0</v>
      </c>
      <c r="O1919" s="73">
        <v>10</v>
      </c>
      <c r="P1919" s="73">
        <v>1400000</v>
      </c>
      <c r="Q1919" s="73">
        <v>10</v>
      </c>
      <c r="R1919" s="73">
        <v>1400000</v>
      </c>
      <c r="S1919" s="73">
        <f t="shared" si="111"/>
        <v>0</v>
      </c>
      <c r="T1919" s="73">
        <f t="shared" si="111"/>
        <v>0</v>
      </c>
      <c r="U1919" s="167" t="s">
        <v>7467</v>
      </c>
      <c r="W1919" s="21"/>
      <c r="X1919" s="21"/>
    </row>
    <row r="1920" spans="1:26" x14ac:dyDescent="0.25">
      <c r="A1920" s="175" t="s">
        <v>5189</v>
      </c>
      <c r="B1920" s="205" t="s">
        <v>9525</v>
      </c>
      <c r="C1920" s="168" t="s">
        <v>9526</v>
      </c>
      <c r="D1920" s="206">
        <v>90</v>
      </c>
      <c r="E1920" s="178">
        <v>12600000</v>
      </c>
      <c r="F1920" s="216">
        <f t="shared" si="110"/>
        <v>140000</v>
      </c>
      <c r="G1920" s="224"/>
      <c r="H1920" s="218" t="s">
        <v>7462</v>
      </c>
      <c r="I1920" s="120" t="s">
        <v>7379</v>
      </c>
      <c r="J1920" s="120"/>
      <c r="K1920" s="73">
        <v>0</v>
      </c>
      <c r="L1920" s="73">
        <v>0</v>
      </c>
      <c r="M1920" s="180">
        <f t="shared" si="112"/>
        <v>0</v>
      </c>
      <c r="O1920" s="73">
        <v>90</v>
      </c>
      <c r="P1920" s="73">
        <v>12600000</v>
      </c>
      <c r="Q1920" s="73">
        <v>90</v>
      </c>
      <c r="R1920" s="73">
        <v>12600000</v>
      </c>
      <c r="S1920" s="73">
        <f t="shared" si="111"/>
        <v>0</v>
      </c>
      <c r="T1920" s="73">
        <f t="shared" si="111"/>
        <v>0</v>
      </c>
      <c r="U1920" s="167" t="s">
        <v>7467</v>
      </c>
      <c r="W1920" s="21"/>
      <c r="X1920" s="21"/>
    </row>
    <row r="1921" spans="1:26" x14ac:dyDescent="0.25">
      <c r="A1921" s="175" t="s">
        <v>5189</v>
      </c>
      <c r="B1921" s="205" t="s">
        <v>2463</v>
      </c>
      <c r="C1921" s="168" t="s">
        <v>2464</v>
      </c>
      <c r="D1921" s="206">
        <v>23</v>
      </c>
      <c r="E1921" s="178">
        <v>3220000</v>
      </c>
      <c r="F1921" s="216">
        <f t="shared" si="110"/>
        <v>140000</v>
      </c>
      <c r="G1921" s="224"/>
      <c r="H1921" s="218" t="s">
        <v>7462</v>
      </c>
      <c r="I1921" s="120" t="s">
        <v>7379</v>
      </c>
      <c r="J1921" s="120"/>
      <c r="K1921" s="73">
        <v>0</v>
      </c>
      <c r="L1921" s="73">
        <v>0</v>
      </c>
      <c r="M1921" s="180">
        <f t="shared" si="112"/>
        <v>0</v>
      </c>
      <c r="O1921" s="73">
        <v>23</v>
      </c>
      <c r="P1921" s="73">
        <v>3220000</v>
      </c>
      <c r="Q1921" s="73">
        <v>21</v>
      </c>
      <c r="R1921" s="73">
        <v>2940000</v>
      </c>
      <c r="S1921" s="73">
        <f t="shared" si="111"/>
        <v>2</v>
      </c>
      <c r="T1921" s="73">
        <f t="shared" si="111"/>
        <v>280000</v>
      </c>
      <c r="U1921" s="167" t="s">
        <v>7467</v>
      </c>
      <c r="W1921" s="21"/>
      <c r="X1921" s="21"/>
      <c r="Z1921" s="21"/>
    </row>
    <row r="1922" spans="1:26" x14ac:dyDescent="0.25">
      <c r="A1922" s="175" t="s">
        <v>5189</v>
      </c>
      <c r="B1922" s="205" t="s">
        <v>3097</v>
      </c>
      <c r="C1922" s="168" t="s">
        <v>3098</v>
      </c>
      <c r="D1922" s="206">
        <v>1</v>
      </c>
      <c r="E1922" s="178">
        <v>140000</v>
      </c>
      <c r="F1922" s="216">
        <f t="shared" si="110"/>
        <v>140000</v>
      </c>
      <c r="G1922" s="224"/>
      <c r="H1922" s="218" t="s">
        <v>7462</v>
      </c>
      <c r="I1922" s="120" t="s">
        <v>7379</v>
      </c>
      <c r="J1922" s="120"/>
      <c r="K1922" s="73">
        <v>0</v>
      </c>
      <c r="L1922" s="73">
        <v>0</v>
      </c>
      <c r="M1922" s="180">
        <f t="shared" si="112"/>
        <v>0</v>
      </c>
      <c r="O1922" s="73">
        <v>1</v>
      </c>
      <c r="P1922" s="73">
        <v>140000</v>
      </c>
      <c r="Q1922" s="73">
        <v>0</v>
      </c>
      <c r="R1922" s="73">
        <v>0</v>
      </c>
      <c r="S1922" s="73">
        <f t="shared" si="111"/>
        <v>1</v>
      </c>
      <c r="T1922" s="73">
        <f t="shared" si="111"/>
        <v>140000</v>
      </c>
      <c r="U1922" s="167" t="s">
        <v>7958</v>
      </c>
      <c r="W1922" s="21"/>
      <c r="X1922" s="21"/>
      <c r="Z1922" s="21"/>
    </row>
    <row r="1923" spans="1:26" x14ac:dyDescent="0.25">
      <c r="A1923" s="175" t="s">
        <v>5189</v>
      </c>
      <c r="B1923" s="205" t="s">
        <v>3099</v>
      </c>
      <c r="C1923" s="168" t="s">
        <v>3100</v>
      </c>
      <c r="D1923" s="206">
        <v>1</v>
      </c>
      <c r="E1923" s="178">
        <v>140000</v>
      </c>
      <c r="F1923" s="216">
        <f t="shared" si="110"/>
        <v>140000</v>
      </c>
      <c r="G1923" s="224"/>
      <c r="H1923" s="218" t="s">
        <v>7462</v>
      </c>
      <c r="I1923" s="120" t="s">
        <v>7379</v>
      </c>
      <c r="J1923" s="120"/>
      <c r="K1923" s="73">
        <v>0</v>
      </c>
      <c r="L1923" s="73">
        <v>0</v>
      </c>
      <c r="M1923" s="180">
        <f t="shared" si="112"/>
        <v>0</v>
      </c>
      <c r="O1923" s="73">
        <v>1</v>
      </c>
      <c r="P1923" s="73">
        <v>140000</v>
      </c>
      <c r="Q1923" s="73">
        <v>0</v>
      </c>
      <c r="R1923" s="73">
        <v>0</v>
      </c>
      <c r="S1923" s="73">
        <f t="shared" si="111"/>
        <v>1</v>
      </c>
      <c r="T1923" s="73">
        <f t="shared" si="111"/>
        <v>140000</v>
      </c>
      <c r="U1923" s="167" t="s">
        <v>7958</v>
      </c>
      <c r="W1923" s="21"/>
      <c r="X1923" s="21"/>
      <c r="Z1923" s="21"/>
    </row>
    <row r="1924" spans="1:26" x14ac:dyDescent="0.25">
      <c r="A1924" s="175" t="s">
        <v>5189</v>
      </c>
      <c r="B1924" s="205" t="s">
        <v>9527</v>
      </c>
      <c r="C1924" s="168" t="s">
        <v>9528</v>
      </c>
      <c r="D1924" s="206">
        <v>2</v>
      </c>
      <c r="E1924" s="178">
        <v>276000</v>
      </c>
      <c r="F1924" s="216">
        <f t="shared" ref="F1924:F1987" si="113">+E1924/D1924</f>
        <v>138000</v>
      </c>
      <c r="G1924" s="224"/>
      <c r="H1924" s="218" t="s">
        <v>7462</v>
      </c>
      <c r="I1924" s="120" t="s">
        <v>7379</v>
      </c>
      <c r="J1924" s="120"/>
      <c r="K1924" s="73">
        <v>0</v>
      </c>
      <c r="L1924" s="73">
        <v>0</v>
      </c>
      <c r="M1924" s="180">
        <f t="shared" si="112"/>
        <v>0</v>
      </c>
      <c r="O1924" s="73">
        <v>2</v>
      </c>
      <c r="P1924" s="73">
        <v>276000</v>
      </c>
      <c r="Q1924" s="73">
        <v>2</v>
      </c>
      <c r="R1924" s="73">
        <v>276000</v>
      </c>
      <c r="S1924" s="73">
        <f t="shared" ref="S1924:T1987" si="114">O1924-K1924-Q1924</f>
        <v>0</v>
      </c>
      <c r="T1924" s="73">
        <f t="shared" si="114"/>
        <v>0</v>
      </c>
      <c r="U1924" s="167" t="s">
        <v>7467</v>
      </c>
      <c r="W1924" s="21"/>
      <c r="X1924" s="21"/>
    </row>
    <row r="1925" spans="1:26" x14ac:dyDescent="0.25">
      <c r="A1925" s="175" t="s">
        <v>5189</v>
      </c>
      <c r="B1925" s="205" t="s">
        <v>9529</v>
      </c>
      <c r="C1925" s="168" t="s">
        <v>9530</v>
      </c>
      <c r="D1925" s="206">
        <v>2</v>
      </c>
      <c r="E1925" s="178">
        <v>276000</v>
      </c>
      <c r="F1925" s="216">
        <f t="shared" si="113"/>
        <v>138000</v>
      </c>
      <c r="G1925" s="224"/>
      <c r="H1925" s="218" t="s">
        <v>7462</v>
      </c>
      <c r="I1925" s="120" t="s">
        <v>7379</v>
      </c>
      <c r="J1925" s="120"/>
      <c r="K1925" s="73">
        <v>0</v>
      </c>
      <c r="L1925" s="73">
        <v>0</v>
      </c>
      <c r="M1925" s="180">
        <f t="shared" si="112"/>
        <v>0</v>
      </c>
      <c r="O1925" s="73">
        <v>2</v>
      </c>
      <c r="P1925" s="73">
        <v>276000</v>
      </c>
      <c r="Q1925" s="73">
        <v>2</v>
      </c>
      <c r="R1925" s="73">
        <v>276000</v>
      </c>
      <c r="S1925" s="73">
        <f t="shared" si="114"/>
        <v>0</v>
      </c>
      <c r="T1925" s="73">
        <f t="shared" si="114"/>
        <v>0</v>
      </c>
      <c r="U1925" s="167" t="s">
        <v>7467</v>
      </c>
      <c r="W1925" s="21"/>
      <c r="X1925" s="21"/>
    </row>
    <row r="1926" spans="1:26" x14ac:dyDescent="0.25">
      <c r="A1926" s="175" t="s">
        <v>5189</v>
      </c>
      <c r="B1926" s="205" t="s">
        <v>2867</v>
      </c>
      <c r="C1926" s="168" t="s">
        <v>2868</v>
      </c>
      <c r="D1926" s="206">
        <v>40</v>
      </c>
      <c r="E1926" s="178">
        <v>5457777.7800000003</v>
      </c>
      <c r="F1926" s="216">
        <f t="shared" si="113"/>
        <v>136444.44450000001</v>
      </c>
      <c r="G1926" s="224"/>
      <c r="H1926" s="218" t="s">
        <v>7462</v>
      </c>
      <c r="I1926" s="120" t="s">
        <v>7379</v>
      </c>
      <c r="J1926" s="120"/>
      <c r="K1926" s="73">
        <v>0</v>
      </c>
      <c r="L1926" s="73">
        <v>0</v>
      </c>
      <c r="M1926" s="180">
        <f t="shared" si="112"/>
        <v>0</v>
      </c>
      <c r="O1926" s="73">
        <v>40</v>
      </c>
      <c r="P1926" s="73">
        <v>5457777.7800000003</v>
      </c>
      <c r="Q1926" s="73">
        <v>17</v>
      </c>
      <c r="R1926" s="73">
        <v>2319555.5565000004</v>
      </c>
      <c r="S1926" s="73">
        <f t="shared" si="114"/>
        <v>23</v>
      </c>
      <c r="T1926" s="73">
        <f t="shared" si="114"/>
        <v>3138222.2234999998</v>
      </c>
      <c r="U1926" s="167" t="s">
        <v>7467</v>
      </c>
      <c r="W1926" s="21"/>
      <c r="X1926" s="21"/>
      <c r="Z1926" s="21"/>
    </row>
    <row r="1927" spans="1:26" x14ac:dyDescent="0.25">
      <c r="A1927" s="175" t="s">
        <v>5189</v>
      </c>
      <c r="B1927" s="205" t="s">
        <v>9531</v>
      </c>
      <c r="C1927" s="168" t="s">
        <v>9532</v>
      </c>
      <c r="D1927" s="206">
        <v>1</v>
      </c>
      <c r="E1927" s="178">
        <v>135850</v>
      </c>
      <c r="F1927" s="216">
        <f t="shared" si="113"/>
        <v>135850</v>
      </c>
      <c r="G1927" s="224"/>
      <c r="H1927" s="218" t="s">
        <v>7462</v>
      </c>
      <c r="I1927" s="120" t="s">
        <v>7377</v>
      </c>
      <c r="J1927" s="120"/>
      <c r="K1927" s="73">
        <v>0</v>
      </c>
      <c r="L1927" s="73">
        <v>0</v>
      </c>
      <c r="M1927" s="180">
        <f t="shared" si="112"/>
        <v>0</v>
      </c>
      <c r="O1927" s="73">
        <v>1</v>
      </c>
      <c r="P1927" s="73">
        <v>135850</v>
      </c>
      <c r="Q1927" s="73">
        <v>1</v>
      </c>
      <c r="R1927" s="73">
        <v>135850</v>
      </c>
      <c r="S1927" s="73">
        <f t="shared" si="114"/>
        <v>0</v>
      </c>
      <c r="T1927" s="73">
        <f t="shared" si="114"/>
        <v>0</v>
      </c>
      <c r="U1927" s="167" t="s">
        <v>7467</v>
      </c>
      <c r="W1927" s="21"/>
      <c r="X1927" s="21"/>
    </row>
    <row r="1928" spans="1:26" x14ac:dyDescent="0.25">
      <c r="A1928" s="175" t="s">
        <v>5189</v>
      </c>
      <c r="B1928" s="205" t="s">
        <v>9533</v>
      </c>
      <c r="C1928" s="168" t="s">
        <v>9534</v>
      </c>
      <c r="D1928" s="206">
        <v>130</v>
      </c>
      <c r="E1928" s="178">
        <v>17550000</v>
      </c>
      <c r="F1928" s="216">
        <f t="shared" si="113"/>
        <v>135000</v>
      </c>
      <c r="G1928" s="224"/>
      <c r="H1928" s="218" t="s">
        <v>7462</v>
      </c>
      <c r="I1928" s="120" t="s">
        <v>7379</v>
      </c>
      <c r="J1928" s="120"/>
      <c r="K1928" s="73">
        <v>0</v>
      </c>
      <c r="L1928" s="73">
        <v>0</v>
      </c>
      <c r="M1928" s="180">
        <f t="shared" ref="M1928:M1991" si="115">+L1928/E1928</f>
        <v>0</v>
      </c>
      <c r="O1928" s="73">
        <v>130</v>
      </c>
      <c r="P1928" s="73">
        <v>17550000</v>
      </c>
      <c r="Q1928" s="73">
        <v>130</v>
      </c>
      <c r="R1928" s="73">
        <v>17550000</v>
      </c>
      <c r="S1928" s="73">
        <f t="shared" si="114"/>
        <v>0</v>
      </c>
      <c r="T1928" s="73">
        <f t="shared" si="114"/>
        <v>0</v>
      </c>
      <c r="U1928" s="167" t="s">
        <v>7467</v>
      </c>
      <c r="W1928" s="21"/>
      <c r="X1928" s="21"/>
    </row>
    <row r="1929" spans="1:26" x14ac:dyDescent="0.25">
      <c r="A1929" s="175" t="s">
        <v>5189</v>
      </c>
      <c r="B1929" s="205" t="s">
        <v>2751</v>
      </c>
      <c r="C1929" s="168" t="s">
        <v>2752</v>
      </c>
      <c r="D1929" s="206">
        <v>2</v>
      </c>
      <c r="E1929" s="178">
        <v>266666.67</v>
      </c>
      <c r="F1929" s="216">
        <f t="shared" si="113"/>
        <v>133333.33499999999</v>
      </c>
      <c r="G1929" s="224"/>
      <c r="H1929" s="218" t="s">
        <v>7462</v>
      </c>
      <c r="I1929" s="120" t="s">
        <v>7379</v>
      </c>
      <c r="J1929" s="120"/>
      <c r="K1929" s="73">
        <v>0</v>
      </c>
      <c r="L1929" s="73">
        <v>0</v>
      </c>
      <c r="M1929" s="180">
        <f t="shared" si="115"/>
        <v>0</v>
      </c>
      <c r="O1929" s="73">
        <v>2</v>
      </c>
      <c r="P1929" s="73">
        <v>266666.67</v>
      </c>
      <c r="Q1929" s="73">
        <v>2</v>
      </c>
      <c r="R1929" s="73">
        <v>266666.67</v>
      </c>
      <c r="S1929" s="73">
        <f t="shared" si="114"/>
        <v>0</v>
      </c>
      <c r="T1929" s="73">
        <f t="shared" si="114"/>
        <v>0</v>
      </c>
      <c r="U1929" s="167" t="s">
        <v>7467</v>
      </c>
      <c r="W1929" s="21"/>
      <c r="X1929" s="21"/>
      <c r="Z1929" s="21"/>
    </row>
    <row r="1930" spans="1:26" x14ac:dyDescent="0.25">
      <c r="A1930" s="175" t="s">
        <v>5189</v>
      </c>
      <c r="B1930" s="205" t="s">
        <v>5123</v>
      </c>
      <c r="C1930" s="168" t="s">
        <v>5124</v>
      </c>
      <c r="D1930" s="206">
        <v>2</v>
      </c>
      <c r="E1930" s="178">
        <v>266666.67</v>
      </c>
      <c r="F1930" s="216">
        <f t="shared" si="113"/>
        <v>133333.33499999999</v>
      </c>
      <c r="G1930" s="224"/>
      <c r="H1930" s="218" t="s">
        <v>7462</v>
      </c>
      <c r="I1930" s="120" t="s">
        <v>7379</v>
      </c>
      <c r="J1930" s="120"/>
      <c r="K1930" s="73">
        <v>0</v>
      </c>
      <c r="L1930" s="73">
        <v>0</v>
      </c>
      <c r="M1930" s="180">
        <f t="shared" si="115"/>
        <v>0</v>
      </c>
      <c r="O1930" s="73">
        <v>2</v>
      </c>
      <c r="P1930" s="73">
        <v>266666.67</v>
      </c>
      <c r="Q1930" s="73">
        <v>2</v>
      </c>
      <c r="R1930" s="73">
        <v>266666.67</v>
      </c>
      <c r="S1930" s="73">
        <f t="shared" si="114"/>
        <v>0</v>
      </c>
      <c r="T1930" s="73">
        <f t="shared" si="114"/>
        <v>0</v>
      </c>
      <c r="U1930" s="167" t="s">
        <v>7467</v>
      </c>
      <c r="W1930" s="21"/>
      <c r="X1930" s="21"/>
    </row>
    <row r="1931" spans="1:26" x14ac:dyDescent="0.25">
      <c r="A1931" s="175" t="s">
        <v>5189</v>
      </c>
      <c r="B1931" s="205" t="s">
        <v>9535</v>
      </c>
      <c r="C1931" s="168" t="s">
        <v>9536</v>
      </c>
      <c r="D1931" s="206">
        <v>8</v>
      </c>
      <c r="E1931" s="178">
        <v>1065600</v>
      </c>
      <c r="F1931" s="216">
        <f t="shared" si="113"/>
        <v>133200</v>
      </c>
      <c r="G1931" s="224"/>
      <c r="H1931" s="218" t="s">
        <v>7462</v>
      </c>
      <c r="I1931" s="120" t="s">
        <v>7379</v>
      </c>
      <c r="J1931" s="120"/>
      <c r="K1931" s="73">
        <v>0</v>
      </c>
      <c r="L1931" s="73">
        <v>0</v>
      </c>
      <c r="M1931" s="180">
        <f t="shared" si="115"/>
        <v>0</v>
      </c>
      <c r="O1931" s="73">
        <v>8</v>
      </c>
      <c r="P1931" s="73">
        <v>1065600</v>
      </c>
      <c r="Q1931" s="73">
        <v>8</v>
      </c>
      <c r="R1931" s="73">
        <v>1065600</v>
      </c>
      <c r="S1931" s="73">
        <f t="shared" si="114"/>
        <v>0</v>
      </c>
      <c r="T1931" s="73">
        <f t="shared" si="114"/>
        <v>0</v>
      </c>
      <c r="U1931" s="167" t="s">
        <v>7467</v>
      </c>
      <c r="W1931" s="21"/>
      <c r="X1931" s="21"/>
    </row>
    <row r="1932" spans="1:26" x14ac:dyDescent="0.25">
      <c r="A1932" s="175" t="s">
        <v>5189</v>
      </c>
      <c r="B1932" s="205" t="s">
        <v>9537</v>
      </c>
      <c r="C1932" s="168" t="s">
        <v>9538</v>
      </c>
      <c r="D1932" s="206">
        <v>1</v>
      </c>
      <c r="E1932" s="178">
        <v>131920</v>
      </c>
      <c r="F1932" s="216">
        <f t="shared" si="113"/>
        <v>131920</v>
      </c>
      <c r="G1932" s="224"/>
      <c r="H1932" s="218" t="s">
        <v>7462</v>
      </c>
      <c r="I1932" s="120" t="s">
        <v>7379</v>
      </c>
      <c r="J1932" s="120"/>
      <c r="K1932" s="73">
        <v>0</v>
      </c>
      <c r="L1932" s="73">
        <v>0</v>
      </c>
      <c r="M1932" s="180">
        <f t="shared" si="115"/>
        <v>0</v>
      </c>
      <c r="O1932" s="73">
        <v>1</v>
      </c>
      <c r="P1932" s="73">
        <v>131920</v>
      </c>
      <c r="Q1932" s="73">
        <v>1</v>
      </c>
      <c r="R1932" s="73">
        <v>131920</v>
      </c>
      <c r="S1932" s="73">
        <f t="shared" si="114"/>
        <v>0</v>
      </c>
      <c r="T1932" s="73">
        <f t="shared" si="114"/>
        <v>0</v>
      </c>
      <c r="U1932" s="167" t="s">
        <v>7467</v>
      </c>
      <c r="W1932" s="21"/>
      <c r="X1932" s="21"/>
    </row>
    <row r="1933" spans="1:26" x14ac:dyDescent="0.25">
      <c r="A1933" s="175" t="s">
        <v>5189</v>
      </c>
      <c r="B1933" s="205" t="s">
        <v>9539</v>
      </c>
      <c r="C1933" s="168" t="s">
        <v>9540</v>
      </c>
      <c r="D1933" s="206">
        <v>130</v>
      </c>
      <c r="E1933" s="178">
        <v>17127261.029970001</v>
      </c>
      <c r="F1933" s="216">
        <f t="shared" si="113"/>
        <v>131748.161769</v>
      </c>
      <c r="G1933" s="224"/>
      <c r="H1933" s="218" t="s">
        <v>7462</v>
      </c>
      <c r="I1933" s="120" t="s">
        <v>7379</v>
      </c>
      <c r="J1933" s="120"/>
      <c r="K1933" s="73">
        <v>0</v>
      </c>
      <c r="L1933" s="73">
        <v>0</v>
      </c>
      <c r="M1933" s="180">
        <f t="shared" si="115"/>
        <v>0</v>
      </c>
      <c r="O1933" s="73">
        <v>130</v>
      </c>
      <c r="P1933" s="73">
        <v>17127261.029970001</v>
      </c>
      <c r="Q1933" s="73">
        <v>130</v>
      </c>
      <c r="R1933" s="73">
        <v>17127261.029970001</v>
      </c>
      <c r="S1933" s="73">
        <f t="shared" si="114"/>
        <v>0</v>
      </c>
      <c r="T1933" s="73">
        <f t="shared" si="114"/>
        <v>0</v>
      </c>
      <c r="U1933" s="167" t="s">
        <v>7467</v>
      </c>
      <c r="W1933" s="21"/>
      <c r="X1933" s="21"/>
    </row>
    <row r="1934" spans="1:26" x14ac:dyDescent="0.25">
      <c r="A1934" s="175" t="s">
        <v>5189</v>
      </c>
      <c r="B1934" s="205" t="s">
        <v>3009</v>
      </c>
      <c r="C1934" s="168" t="s">
        <v>3010</v>
      </c>
      <c r="D1934" s="206">
        <v>23</v>
      </c>
      <c r="E1934" s="178">
        <v>2990116.0683960002</v>
      </c>
      <c r="F1934" s="216">
        <f t="shared" si="113"/>
        <v>130005.04645200001</v>
      </c>
      <c r="G1934" s="224"/>
      <c r="H1934" s="218" t="s">
        <v>7462</v>
      </c>
      <c r="I1934" s="120" t="s">
        <v>7379</v>
      </c>
      <c r="J1934" s="120"/>
      <c r="K1934" s="73">
        <v>0</v>
      </c>
      <c r="L1934" s="73">
        <v>0</v>
      </c>
      <c r="M1934" s="180">
        <f t="shared" si="115"/>
        <v>0</v>
      </c>
      <c r="O1934" s="73">
        <v>23</v>
      </c>
      <c r="P1934" s="73">
        <v>2990116.0683960002</v>
      </c>
      <c r="Q1934" s="73">
        <v>15</v>
      </c>
      <c r="R1934" s="73">
        <v>1950075.6967800001</v>
      </c>
      <c r="S1934" s="73">
        <f t="shared" si="114"/>
        <v>8</v>
      </c>
      <c r="T1934" s="73">
        <f t="shared" si="114"/>
        <v>1040040.3716160001</v>
      </c>
      <c r="U1934" s="167" t="s">
        <v>7467</v>
      </c>
      <c r="W1934" s="21"/>
      <c r="X1934" s="21"/>
      <c r="Z1934" s="21"/>
    </row>
    <row r="1935" spans="1:26" x14ac:dyDescent="0.25">
      <c r="A1935" s="175" t="s">
        <v>5189</v>
      </c>
      <c r="B1935" s="205" t="s">
        <v>9541</v>
      </c>
      <c r="C1935" s="168" t="s">
        <v>9542</v>
      </c>
      <c r="D1935" s="206">
        <v>1</v>
      </c>
      <c r="E1935" s="178">
        <v>130000</v>
      </c>
      <c r="F1935" s="216">
        <f t="shared" si="113"/>
        <v>130000</v>
      </c>
      <c r="G1935" s="224"/>
      <c r="H1935" s="218" t="s">
        <v>7462</v>
      </c>
      <c r="I1935" s="120" t="s">
        <v>7379</v>
      </c>
      <c r="J1935" s="120"/>
      <c r="K1935" s="73">
        <v>0</v>
      </c>
      <c r="L1935" s="73">
        <v>0</v>
      </c>
      <c r="M1935" s="180">
        <f t="shared" si="115"/>
        <v>0</v>
      </c>
      <c r="O1935" s="73">
        <v>1</v>
      </c>
      <c r="P1935" s="73">
        <v>130000</v>
      </c>
      <c r="Q1935" s="73">
        <v>1</v>
      </c>
      <c r="R1935" s="73">
        <v>130000</v>
      </c>
      <c r="S1935" s="73">
        <f t="shared" si="114"/>
        <v>0</v>
      </c>
      <c r="T1935" s="73">
        <f t="shared" si="114"/>
        <v>0</v>
      </c>
      <c r="U1935" s="167" t="s">
        <v>7467</v>
      </c>
      <c r="W1935" s="21"/>
      <c r="X1935" s="21"/>
    </row>
    <row r="1936" spans="1:26" x14ac:dyDescent="0.25">
      <c r="A1936" s="175" t="s">
        <v>5189</v>
      </c>
      <c r="B1936" s="205" t="s">
        <v>3107</v>
      </c>
      <c r="C1936" s="168" t="s">
        <v>3108</v>
      </c>
      <c r="D1936" s="206">
        <v>19</v>
      </c>
      <c r="E1936" s="178">
        <v>2470000</v>
      </c>
      <c r="F1936" s="216">
        <f t="shared" si="113"/>
        <v>130000</v>
      </c>
      <c r="G1936" s="224"/>
      <c r="H1936" s="218" t="s">
        <v>7462</v>
      </c>
      <c r="I1936" s="120" t="s">
        <v>7379</v>
      </c>
      <c r="J1936" s="120"/>
      <c r="K1936" s="73">
        <v>0</v>
      </c>
      <c r="L1936" s="73">
        <v>0</v>
      </c>
      <c r="M1936" s="180">
        <f t="shared" si="115"/>
        <v>0</v>
      </c>
      <c r="O1936" s="73">
        <v>19</v>
      </c>
      <c r="P1936" s="73">
        <v>2470000</v>
      </c>
      <c r="Q1936" s="73">
        <v>8</v>
      </c>
      <c r="R1936" s="73">
        <v>1040000</v>
      </c>
      <c r="S1936" s="73">
        <f t="shared" si="114"/>
        <v>11</v>
      </c>
      <c r="T1936" s="73">
        <f t="shared" si="114"/>
        <v>1430000</v>
      </c>
      <c r="U1936" s="167" t="s">
        <v>7467</v>
      </c>
      <c r="W1936" s="21"/>
      <c r="X1936" s="21"/>
      <c r="Z1936" s="21"/>
    </row>
    <row r="1937" spans="1:26" x14ac:dyDescent="0.25">
      <c r="A1937" s="175" t="s">
        <v>5189</v>
      </c>
      <c r="B1937" s="205" t="s">
        <v>2559</v>
      </c>
      <c r="C1937" s="168" t="s">
        <v>2560</v>
      </c>
      <c r="D1937" s="206">
        <v>10</v>
      </c>
      <c r="E1937" s="178">
        <v>1300000</v>
      </c>
      <c r="F1937" s="216">
        <f t="shared" si="113"/>
        <v>130000</v>
      </c>
      <c r="G1937" s="224"/>
      <c r="H1937" s="218" t="s">
        <v>7462</v>
      </c>
      <c r="I1937" s="120" t="s">
        <v>7379</v>
      </c>
      <c r="J1937" s="120"/>
      <c r="K1937" s="73">
        <v>0</v>
      </c>
      <c r="L1937" s="73">
        <v>0</v>
      </c>
      <c r="M1937" s="180">
        <f t="shared" si="115"/>
        <v>0</v>
      </c>
      <c r="O1937" s="73">
        <v>60</v>
      </c>
      <c r="P1937" s="73">
        <v>7800000</v>
      </c>
      <c r="Q1937" s="73">
        <v>4</v>
      </c>
      <c r="R1937" s="73">
        <v>520000</v>
      </c>
      <c r="S1937" s="73">
        <f t="shared" si="114"/>
        <v>56</v>
      </c>
      <c r="T1937" s="73">
        <f t="shared" si="114"/>
        <v>7280000</v>
      </c>
      <c r="U1937" s="167" t="s">
        <v>7467</v>
      </c>
      <c r="W1937" s="21"/>
      <c r="X1937" s="21"/>
      <c r="Z1937" s="21"/>
    </row>
    <row r="1938" spans="1:26" x14ac:dyDescent="0.25">
      <c r="A1938" s="175" t="s">
        <v>5189</v>
      </c>
      <c r="B1938" s="205" t="s">
        <v>2879</v>
      </c>
      <c r="C1938" s="168" t="s">
        <v>2880</v>
      </c>
      <c r="D1938" s="206">
        <v>7</v>
      </c>
      <c r="E1938" s="178">
        <v>903435.4057661579</v>
      </c>
      <c r="F1938" s="216">
        <f t="shared" si="113"/>
        <v>129062.20082373684</v>
      </c>
      <c r="G1938" s="224"/>
      <c r="H1938" s="218" t="s">
        <v>7462</v>
      </c>
      <c r="I1938" s="120" t="s">
        <v>7379</v>
      </c>
      <c r="J1938" s="120"/>
      <c r="K1938" s="73">
        <v>0</v>
      </c>
      <c r="L1938" s="73">
        <v>0</v>
      </c>
      <c r="M1938" s="180">
        <f t="shared" si="115"/>
        <v>0</v>
      </c>
      <c r="O1938" s="73">
        <v>27</v>
      </c>
      <c r="P1938" s="73">
        <v>3484679.4222408948</v>
      </c>
      <c r="Q1938" s="73">
        <v>27</v>
      </c>
      <c r="R1938" s="73">
        <v>3484679.4222408948</v>
      </c>
      <c r="S1938" s="73">
        <f t="shared" si="114"/>
        <v>0</v>
      </c>
      <c r="T1938" s="73">
        <f t="shared" si="114"/>
        <v>0</v>
      </c>
      <c r="U1938" s="167" t="s">
        <v>7467</v>
      </c>
      <c r="W1938" s="21"/>
      <c r="X1938" s="21"/>
      <c r="Z1938" s="21"/>
    </row>
    <row r="1939" spans="1:26" x14ac:dyDescent="0.25">
      <c r="A1939" s="175" t="s">
        <v>5189</v>
      </c>
      <c r="B1939" s="205" t="s">
        <v>9543</v>
      </c>
      <c r="C1939" s="168" t="s">
        <v>9544</v>
      </c>
      <c r="D1939" s="206">
        <v>4</v>
      </c>
      <c r="E1939" s="178">
        <v>516000</v>
      </c>
      <c r="F1939" s="216">
        <f t="shared" si="113"/>
        <v>129000</v>
      </c>
      <c r="G1939" s="224"/>
      <c r="H1939" s="218" t="s">
        <v>7462</v>
      </c>
      <c r="I1939" s="120" t="s">
        <v>7379</v>
      </c>
      <c r="J1939" s="120"/>
      <c r="K1939" s="73">
        <v>0</v>
      </c>
      <c r="L1939" s="73">
        <v>0</v>
      </c>
      <c r="M1939" s="180">
        <f t="shared" si="115"/>
        <v>0</v>
      </c>
      <c r="O1939" s="73">
        <v>4</v>
      </c>
      <c r="P1939" s="73">
        <v>516000</v>
      </c>
      <c r="Q1939" s="73">
        <v>4</v>
      </c>
      <c r="R1939" s="73">
        <v>516000</v>
      </c>
      <c r="S1939" s="73">
        <f t="shared" si="114"/>
        <v>0</v>
      </c>
      <c r="T1939" s="73">
        <f t="shared" si="114"/>
        <v>0</v>
      </c>
      <c r="U1939" s="167" t="s">
        <v>7467</v>
      </c>
      <c r="W1939" s="21"/>
      <c r="X1939" s="21"/>
    </row>
    <row r="1940" spans="1:26" x14ac:dyDescent="0.25">
      <c r="A1940" s="175" t="s">
        <v>5189</v>
      </c>
      <c r="B1940" s="205" t="s">
        <v>3181</v>
      </c>
      <c r="C1940" s="168" t="s">
        <v>3182</v>
      </c>
      <c r="D1940" s="206">
        <v>149</v>
      </c>
      <c r="E1940" s="178">
        <v>19130782.625783</v>
      </c>
      <c r="F1940" s="216">
        <f t="shared" si="113"/>
        <v>128394.51426700001</v>
      </c>
      <c r="G1940" s="224"/>
      <c r="H1940" s="218" t="s">
        <v>7462</v>
      </c>
      <c r="I1940" s="120" t="s">
        <v>7379</v>
      </c>
      <c r="J1940" s="120"/>
      <c r="K1940" s="73">
        <v>0</v>
      </c>
      <c r="L1940" s="73">
        <v>0</v>
      </c>
      <c r="M1940" s="180">
        <f t="shared" si="115"/>
        <v>0</v>
      </c>
      <c r="O1940" s="73">
        <v>149</v>
      </c>
      <c r="P1940" s="73">
        <v>19130782.625783</v>
      </c>
      <c r="Q1940" s="73">
        <v>0</v>
      </c>
      <c r="R1940" s="73">
        <v>0</v>
      </c>
      <c r="S1940" s="73">
        <f t="shared" si="114"/>
        <v>149</v>
      </c>
      <c r="T1940" s="73">
        <f t="shared" si="114"/>
        <v>19130782.625783</v>
      </c>
      <c r="U1940" s="167" t="s">
        <v>7958</v>
      </c>
      <c r="W1940" s="21"/>
      <c r="X1940" s="21"/>
      <c r="Z1940" s="21"/>
    </row>
    <row r="1941" spans="1:26" x14ac:dyDescent="0.25">
      <c r="A1941" s="175" t="s">
        <v>5189</v>
      </c>
      <c r="B1941" s="205" t="s">
        <v>3057</v>
      </c>
      <c r="C1941" s="168" t="s">
        <v>3058</v>
      </c>
      <c r="D1941" s="206">
        <v>4</v>
      </c>
      <c r="E1941" s="178">
        <v>512000</v>
      </c>
      <c r="F1941" s="216">
        <f t="shared" si="113"/>
        <v>128000</v>
      </c>
      <c r="G1941" s="224"/>
      <c r="H1941" s="218" t="s">
        <v>7462</v>
      </c>
      <c r="I1941" s="120" t="s">
        <v>7379</v>
      </c>
      <c r="J1941" s="120"/>
      <c r="K1941" s="73">
        <v>0</v>
      </c>
      <c r="L1941" s="73">
        <v>0</v>
      </c>
      <c r="M1941" s="180">
        <f t="shared" si="115"/>
        <v>0</v>
      </c>
      <c r="O1941" s="73">
        <v>19</v>
      </c>
      <c r="P1941" s="73">
        <v>2432000</v>
      </c>
      <c r="Q1941" s="73">
        <v>19</v>
      </c>
      <c r="R1941" s="73">
        <v>2432000</v>
      </c>
      <c r="S1941" s="73">
        <f t="shared" si="114"/>
        <v>0</v>
      </c>
      <c r="T1941" s="73">
        <f t="shared" si="114"/>
        <v>0</v>
      </c>
      <c r="U1941" s="167" t="s">
        <v>7467</v>
      </c>
      <c r="W1941" s="21"/>
      <c r="X1941" s="21"/>
      <c r="Z1941" s="21"/>
    </row>
    <row r="1942" spans="1:26" x14ac:dyDescent="0.25">
      <c r="A1942" s="175" t="s">
        <v>5189</v>
      </c>
      <c r="B1942" s="205" t="s">
        <v>2851</v>
      </c>
      <c r="C1942" s="168" t="s">
        <v>2852</v>
      </c>
      <c r="D1942" s="206">
        <v>70</v>
      </c>
      <c r="E1942" s="178">
        <v>8945132.7406699993</v>
      </c>
      <c r="F1942" s="216">
        <f t="shared" si="113"/>
        <v>127787.61058099999</v>
      </c>
      <c r="G1942" s="224"/>
      <c r="H1942" s="218" t="s">
        <v>7462</v>
      </c>
      <c r="I1942" s="120" t="s">
        <v>7379</v>
      </c>
      <c r="J1942" s="120"/>
      <c r="K1942" s="73">
        <v>0</v>
      </c>
      <c r="L1942" s="73">
        <v>0</v>
      </c>
      <c r="M1942" s="180">
        <f t="shared" si="115"/>
        <v>0</v>
      </c>
      <c r="O1942" s="73">
        <v>70</v>
      </c>
      <c r="P1942" s="73">
        <v>8945132.7406699993</v>
      </c>
      <c r="Q1942" s="73">
        <v>0</v>
      </c>
      <c r="R1942" s="73">
        <v>0</v>
      </c>
      <c r="S1942" s="73">
        <f t="shared" si="114"/>
        <v>70</v>
      </c>
      <c r="T1942" s="73">
        <f t="shared" si="114"/>
        <v>8945132.7406699993</v>
      </c>
      <c r="U1942" s="167" t="s">
        <v>7958</v>
      </c>
      <c r="W1942" s="21"/>
      <c r="X1942" s="21"/>
      <c r="Z1942" s="21"/>
    </row>
    <row r="1943" spans="1:26" x14ac:dyDescent="0.25">
      <c r="A1943" s="175" t="s">
        <v>5189</v>
      </c>
      <c r="B1943" s="205" t="s">
        <v>9545</v>
      </c>
      <c r="C1943" s="168" t="s">
        <v>9546</v>
      </c>
      <c r="D1943" s="206">
        <v>29</v>
      </c>
      <c r="E1943" s="178">
        <v>3652083.8000020003</v>
      </c>
      <c r="F1943" s="216">
        <f t="shared" si="113"/>
        <v>125933.92413800002</v>
      </c>
      <c r="G1943" s="224"/>
      <c r="H1943" s="218" t="s">
        <v>7462</v>
      </c>
      <c r="I1943" s="120" t="s">
        <v>7379</v>
      </c>
      <c r="J1943" s="120"/>
      <c r="K1943" s="73">
        <v>0</v>
      </c>
      <c r="L1943" s="73">
        <v>0</v>
      </c>
      <c r="M1943" s="180">
        <f t="shared" si="115"/>
        <v>0</v>
      </c>
      <c r="O1943" s="73">
        <v>29</v>
      </c>
      <c r="P1943" s="73">
        <v>3652083.8000020003</v>
      </c>
      <c r="Q1943" s="73">
        <v>29</v>
      </c>
      <c r="R1943" s="73">
        <v>3652083.8000020003</v>
      </c>
      <c r="S1943" s="73">
        <f t="shared" si="114"/>
        <v>0</v>
      </c>
      <c r="T1943" s="73">
        <f t="shared" si="114"/>
        <v>0</v>
      </c>
      <c r="U1943" s="167" t="s">
        <v>7467</v>
      </c>
      <c r="W1943" s="21"/>
      <c r="X1943" s="21"/>
    </row>
    <row r="1944" spans="1:26" x14ac:dyDescent="0.25">
      <c r="A1944" s="175" t="s">
        <v>5189</v>
      </c>
      <c r="B1944" s="205" t="s">
        <v>9547</v>
      </c>
      <c r="C1944" s="168" t="s">
        <v>9548</v>
      </c>
      <c r="D1944" s="206">
        <v>47</v>
      </c>
      <c r="E1944" s="178">
        <v>5898500</v>
      </c>
      <c r="F1944" s="216">
        <f t="shared" si="113"/>
        <v>125500</v>
      </c>
      <c r="G1944" s="224"/>
      <c r="H1944" s="218" t="s">
        <v>7462</v>
      </c>
      <c r="I1944" s="120" t="s">
        <v>7379</v>
      </c>
      <c r="J1944" s="120"/>
      <c r="K1944" s="73">
        <v>0</v>
      </c>
      <c r="L1944" s="73">
        <v>0</v>
      </c>
      <c r="M1944" s="180">
        <f t="shared" si="115"/>
        <v>0</v>
      </c>
      <c r="O1944" s="73">
        <v>47</v>
      </c>
      <c r="P1944" s="73">
        <v>5898500</v>
      </c>
      <c r="Q1944" s="73">
        <v>47</v>
      </c>
      <c r="R1944" s="73">
        <v>5898500</v>
      </c>
      <c r="S1944" s="73">
        <f t="shared" si="114"/>
        <v>0</v>
      </c>
      <c r="T1944" s="73">
        <f t="shared" si="114"/>
        <v>0</v>
      </c>
      <c r="U1944" s="167" t="s">
        <v>7467</v>
      </c>
      <c r="W1944" s="21"/>
      <c r="X1944" s="21"/>
    </row>
    <row r="1945" spans="1:26" x14ac:dyDescent="0.25">
      <c r="A1945" s="175" t="s">
        <v>5189</v>
      </c>
      <c r="B1945" s="205" t="s">
        <v>2859</v>
      </c>
      <c r="C1945" s="168" t="s">
        <v>2860</v>
      </c>
      <c r="D1945" s="206">
        <v>15</v>
      </c>
      <c r="E1945" s="178">
        <v>1875608.15625</v>
      </c>
      <c r="F1945" s="216">
        <f t="shared" si="113"/>
        <v>125040.54375</v>
      </c>
      <c r="G1945" s="224"/>
      <c r="H1945" s="218" t="s">
        <v>7462</v>
      </c>
      <c r="I1945" s="120" t="s">
        <v>7379</v>
      </c>
      <c r="J1945" s="120"/>
      <c r="K1945" s="73">
        <v>0</v>
      </c>
      <c r="L1945" s="73">
        <v>0</v>
      </c>
      <c r="M1945" s="180">
        <f t="shared" si="115"/>
        <v>0</v>
      </c>
      <c r="O1945" s="73">
        <v>15</v>
      </c>
      <c r="P1945" s="73">
        <v>1875608.15625</v>
      </c>
      <c r="Q1945" s="21">
        <v>7</v>
      </c>
      <c r="R1945" s="2">
        <v>875283.80624999991</v>
      </c>
      <c r="S1945" s="73">
        <f t="shared" si="114"/>
        <v>8</v>
      </c>
      <c r="T1945" s="73">
        <f t="shared" si="114"/>
        <v>1000324.3500000001</v>
      </c>
      <c r="U1945" s="167" t="s">
        <v>7467</v>
      </c>
      <c r="W1945" s="21"/>
      <c r="X1945" s="21"/>
      <c r="Z1945" s="21"/>
    </row>
    <row r="1946" spans="1:26" x14ac:dyDescent="0.25">
      <c r="A1946" s="175" t="s">
        <v>5189</v>
      </c>
      <c r="B1946" s="205" t="s">
        <v>9549</v>
      </c>
      <c r="C1946" s="168" t="s">
        <v>9550</v>
      </c>
      <c r="D1946" s="206">
        <v>12</v>
      </c>
      <c r="E1946" s="178">
        <v>1500000</v>
      </c>
      <c r="F1946" s="216">
        <f t="shared" si="113"/>
        <v>125000</v>
      </c>
      <c r="G1946" s="224"/>
      <c r="H1946" s="218" t="s">
        <v>7462</v>
      </c>
      <c r="I1946" s="120" t="s">
        <v>7379</v>
      </c>
      <c r="J1946" s="120"/>
      <c r="K1946" s="73">
        <v>0</v>
      </c>
      <c r="L1946" s="73">
        <v>0</v>
      </c>
      <c r="M1946" s="180">
        <f t="shared" si="115"/>
        <v>0</v>
      </c>
      <c r="O1946" s="73">
        <v>12</v>
      </c>
      <c r="P1946" s="73">
        <v>1500000</v>
      </c>
      <c r="Q1946" s="73">
        <v>12</v>
      </c>
      <c r="R1946" s="73">
        <v>1500000</v>
      </c>
      <c r="S1946" s="73">
        <f t="shared" si="114"/>
        <v>0</v>
      </c>
      <c r="T1946" s="73">
        <f t="shared" si="114"/>
        <v>0</v>
      </c>
      <c r="U1946" s="167" t="s">
        <v>7467</v>
      </c>
      <c r="W1946" s="21"/>
      <c r="X1946" s="21"/>
    </row>
    <row r="1947" spans="1:26" x14ac:dyDescent="0.25">
      <c r="A1947" s="175" t="s">
        <v>5189</v>
      </c>
      <c r="B1947" s="205" t="s">
        <v>9551</v>
      </c>
      <c r="C1947" s="168" t="s">
        <v>9552</v>
      </c>
      <c r="D1947" s="206">
        <v>5</v>
      </c>
      <c r="E1947" s="178">
        <v>625000</v>
      </c>
      <c r="F1947" s="216">
        <f t="shared" si="113"/>
        <v>125000</v>
      </c>
      <c r="G1947" s="224"/>
      <c r="H1947" s="218" t="s">
        <v>7462</v>
      </c>
      <c r="I1947" s="120" t="s">
        <v>7379</v>
      </c>
      <c r="J1947" s="120"/>
      <c r="K1947" s="73">
        <v>0</v>
      </c>
      <c r="L1947" s="73">
        <v>0</v>
      </c>
      <c r="M1947" s="180">
        <f t="shared" si="115"/>
        <v>0</v>
      </c>
      <c r="O1947" s="73">
        <v>5</v>
      </c>
      <c r="P1947" s="73">
        <v>625000</v>
      </c>
      <c r="Q1947" s="73">
        <v>5</v>
      </c>
      <c r="R1947" s="73">
        <v>625000</v>
      </c>
      <c r="S1947" s="73">
        <f t="shared" si="114"/>
        <v>0</v>
      </c>
      <c r="T1947" s="73">
        <f t="shared" si="114"/>
        <v>0</v>
      </c>
      <c r="U1947" s="167" t="s">
        <v>7467</v>
      </c>
      <c r="W1947" s="21"/>
      <c r="X1947" s="21"/>
    </row>
    <row r="1948" spans="1:26" x14ac:dyDescent="0.25">
      <c r="A1948" s="175" t="s">
        <v>5189</v>
      </c>
      <c r="B1948" s="205" t="s">
        <v>3109</v>
      </c>
      <c r="C1948" s="168" t="s">
        <v>3110</v>
      </c>
      <c r="D1948" s="206">
        <v>20</v>
      </c>
      <c r="E1948" s="178">
        <v>2500000</v>
      </c>
      <c r="F1948" s="216">
        <f t="shared" si="113"/>
        <v>125000</v>
      </c>
      <c r="G1948" s="224"/>
      <c r="H1948" s="218" t="s">
        <v>7462</v>
      </c>
      <c r="I1948" s="120" t="s">
        <v>7379</v>
      </c>
      <c r="J1948" s="120"/>
      <c r="K1948" s="73">
        <v>0</v>
      </c>
      <c r="L1948" s="73">
        <v>0</v>
      </c>
      <c r="M1948" s="180">
        <f t="shared" si="115"/>
        <v>0</v>
      </c>
      <c r="O1948" s="73">
        <v>20</v>
      </c>
      <c r="P1948" s="73">
        <v>2500000</v>
      </c>
      <c r="Q1948" s="73">
        <v>20</v>
      </c>
      <c r="R1948" s="73">
        <v>2500000</v>
      </c>
      <c r="S1948" s="73">
        <f t="shared" si="114"/>
        <v>0</v>
      </c>
      <c r="T1948" s="73">
        <f t="shared" si="114"/>
        <v>0</v>
      </c>
      <c r="U1948" s="167" t="s">
        <v>8911</v>
      </c>
      <c r="W1948" s="21"/>
      <c r="X1948" s="21"/>
      <c r="Z1948" s="21"/>
    </row>
    <row r="1949" spans="1:26" x14ac:dyDescent="0.25">
      <c r="A1949" s="175" t="s">
        <v>5189</v>
      </c>
      <c r="B1949" s="205" t="s">
        <v>9553</v>
      </c>
      <c r="C1949" s="168" t="s">
        <v>9554</v>
      </c>
      <c r="D1949" s="206">
        <v>1</v>
      </c>
      <c r="E1949" s="178">
        <v>125000</v>
      </c>
      <c r="F1949" s="216">
        <f t="shared" si="113"/>
        <v>125000</v>
      </c>
      <c r="G1949" s="224"/>
      <c r="H1949" s="218" t="s">
        <v>7462</v>
      </c>
      <c r="I1949" s="120" t="s">
        <v>7379</v>
      </c>
      <c r="J1949" s="120"/>
      <c r="K1949" s="73">
        <v>0</v>
      </c>
      <c r="L1949" s="73">
        <v>0</v>
      </c>
      <c r="M1949" s="180">
        <f t="shared" si="115"/>
        <v>0</v>
      </c>
      <c r="O1949" s="73">
        <v>1</v>
      </c>
      <c r="P1949" s="73">
        <v>125000</v>
      </c>
      <c r="Q1949" s="73">
        <v>1</v>
      </c>
      <c r="R1949" s="73">
        <v>125000</v>
      </c>
      <c r="S1949" s="73">
        <f t="shared" si="114"/>
        <v>0</v>
      </c>
      <c r="T1949" s="73">
        <f t="shared" si="114"/>
        <v>0</v>
      </c>
      <c r="U1949" s="167" t="s">
        <v>7467</v>
      </c>
      <c r="W1949" s="21"/>
      <c r="X1949" s="21"/>
    </row>
    <row r="1950" spans="1:26" x14ac:dyDescent="0.25">
      <c r="A1950" s="175" t="s">
        <v>5189</v>
      </c>
      <c r="B1950" s="205" t="s">
        <v>9555</v>
      </c>
      <c r="C1950" s="168" t="s">
        <v>9556</v>
      </c>
      <c r="D1950" s="206">
        <v>3</v>
      </c>
      <c r="E1950" s="178">
        <v>366000</v>
      </c>
      <c r="F1950" s="216">
        <f t="shared" si="113"/>
        <v>122000</v>
      </c>
      <c r="G1950" s="224"/>
      <c r="H1950" s="218" t="s">
        <v>7462</v>
      </c>
      <c r="I1950" s="120" t="s">
        <v>7379</v>
      </c>
      <c r="J1950" s="120"/>
      <c r="K1950" s="73">
        <v>0</v>
      </c>
      <c r="L1950" s="73">
        <v>0</v>
      </c>
      <c r="M1950" s="180">
        <f t="shared" si="115"/>
        <v>0</v>
      </c>
      <c r="O1950" s="73">
        <v>3</v>
      </c>
      <c r="P1950" s="73">
        <v>366000</v>
      </c>
      <c r="Q1950" s="73">
        <v>3</v>
      </c>
      <c r="R1950" s="73">
        <v>366000</v>
      </c>
      <c r="S1950" s="73">
        <f t="shared" si="114"/>
        <v>0</v>
      </c>
      <c r="T1950" s="73">
        <f t="shared" si="114"/>
        <v>0</v>
      </c>
      <c r="U1950" s="167" t="s">
        <v>7467</v>
      </c>
      <c r="W1950" s="21"/>
      <c r="X1950" s="21"/>
    </row>
    <row r="1951" spans="1:26" x14ac:dyDescent="0.25">
      <c r="A1951" s="175" t="s">
        <v>5189</v>
      </c>
      <c r="B1951" s="205" t="s">
        <v>2803</v>
      </c>
      <c r="C1951" s="168" t="s">
        <v>2804</v>
      </c>
      <c r="D1951" s="206">
        <v>23</v>
      </c>
      <c r="E1951" s="178">
        <v>2793010.6809999999</v>
      </c>
      <c r="F1951" s="216">
        <f t="shared" si="113"/>
        <v>121435.24699999999</v>
      </c>
      <c r="G1951" s="224"/>
      <c r="H1951" s="218" t="s">
        <v>7462</v>
      </c>
      <c r="I1951" s="120" t="s">
        <v>7379</v>
      </c>
      <c r="J1951" s="120"/>
      <c r="K1951" s="73">
        <v>0</v>
      </c>
      <c r="L1951" s="73">
        <v>0</v>
      </c>
      <c r="M1951" s="180">
        <f t="shared" si="115"/>
        <v>0</v>
      </c>
      <c r="O1951" s="73">
        <v>23</v>
      </c>
      <c r="P1951" s="73">
        <v>2793010.6809999999</v>
      </c>
      <c r="Q1951" s="73">
        <v>2</v>
      </c>
      <c r="R1951" s="73">
        <f>+Q1951*F1951</f>
        <v>242870.49399999998</v>
      </c>
      <c r="S1951" s="73">
        <f t="shared" si="114"/>
        <v>21</v>
      </c>
      <c r="T1951" s="73">
        <f t="shared" si="114"/>
        <v>2550140.1869999999</v>
      </c>
      <c r="U1951" s="167" t="s">
        <v>8911</v>
      </c>
      <c r="W1951" s="21"/>
      <c r="X1951" s="21"/>
      <c r="Z1951" s="21"/>
    </row>
    <row r="1952" spans="1:26" x14ac:dyDescent="0.25">
      <c r="A1952" s="175" t="s">
        <v>5189</v>
      </c>
      <c r="B1952" s="205" t="s">
        <v>2769</v>
      </c>
      <c r="C1952" s="168" t="s">
        <v>2770</v>
      </c>
      <c r="D1952" s="206">
        <v>15</v>
      </c>
      <c r="E1952" s="178">
        <v>1800000</v>
      </c>
      <c r="F1952" s="216">
        <f t="shared" si="113"/>
        <v>120000</v>
      </c>
      <c r="G1952" s="224"/>
      <c r="H1952" s="218" t="s">
        <v>7462</v>
      </c>
      <c r="I1952" s="120" t="s">
        <v>7379</v>
      </c>
      <c r="J1952" s="120"/>
      <c r="K1952" s="73">
        <v>0</v>
      </c>
      <c r="L1952" s="73">
        <v>0</v>
      </c>
      <c r="M1952" s="180">
        <f t="shared" si="115"/>
        <v>0</v>
      </c>
      <c r="O1952" s="73">
        <v>15</v>
      </c>
      <c r="P1952" s="73">
        <v>1800000</v>
      </c>
      <c r="Q1952" s="73">
        <v>0</v>
      </c>
      <c r="R1952" s="73">
        <v>0</v>
      </c>
      <c r="S1952" s="73">
        <f t="shared" si="114"/>
        <v>15</v>
      </c>
      <c r="T1952" s="73">
        <f t="shared" si="114"/>
        <v>1800000</v>
      </c>
      <c r="U1952" s="167" t="s">
        <v>7958</v>
      </c>
      <c r="W1952" s="21"/>
      <c r="X1952" s="21"/>
      <c r="Z1952" s="21"/>
    </row>
    <row r="1953" spans="1:26" x14ac:dyDescent="0.25">
      <c r="A1953" s="175" t="s">
        <v>5189</v>
      </c>
      <c r="B1953" s="205" t="s">
        <v>3345</v>
      </c>
      <c r="C1953" s="168" t="s">
        <v>3346</v>
      </c>
      <c r="D1953" s="206">
        <v>19</v>
      </c>
      <c r="E1953" s="178">
        <v>2280000</v>
      </c>
      <c r="F1953" s="216">
        <f t="shared" si="113"/>
        <v>120000</v>
      </c>
      <c r="G1953" s="224"/>
      <c r="H1953" s="218" t="s">
        <v>7462</v>
      </c>
      <c r="I1953" s="120" t="s">
        <v>7379</v>
      </c>
      <c r="J1953" s="120"/>
      <c r="K1953" s="73">
        <v>0</v>
      </c>
      <c r="L1953" s="73">
        <v>0</v>
      </c>
      <c r="M1953" s="180">
        <f t="shared" si="115"/>
        <v>0</v>
      </c>
      <c r="O1953" s="73">
        <v>19</v>
      </c>
      <c r="P1953" s="73">
        <v>2280000</v>
      </c>
      <c r="Q1953" s="73">
        <v>0</v>
      </c>
      <c r="R1953" s="73">
        <v>0</v>
      </c>
      <c r="S1953" s="73">
        <f t="shared" si="114"/>
        <v>19</v>
      </c>
      <c r="T1953" s="73">
        <f t="shared" si="114"/>
        <v>2280000</v>
      </c>
      <c r="U1953" s="167" t="s">
        <v>7958</v>
      </c>
      <c r="W1953" s="21"/>
      <c r="X1953" s="21"/>
      <c r="Z1953" s="21"/>
    </row>
    <row r="1954" spans="1:26" x14ac:dyDescent="0.25">
      <c r="A1954" s="175" t="s">
        <v>5189</v>
      </c>
      <c r="B1954" s="205" t="s">
        <v>9557</v>
      </c>
      <c r="C1954" s="168" t="s">
        <v>9558</v>
      </c>
      <c r="D1954" s="206">
        <v>13</v>
      </c>
      <c r="E1954" s="178">
        <v>1559754.7315999998</v>
      </c>
      <c r="F1954" s="216">
        <f t="shared" si="113"/>
        <v>119981.13319999998</v>
      </c>
      <c r="G1954" s="224"/>
      <c r="H1954" s="218" t="s">
        <v>7462</v>
      </c>
      <c r="I1954" s="120" t="s">
        <v>7379</v>
      </c>
      <c r="J1954" s="120"/>
      <c r="K1954" s="73">
        <v>0</v>
      </c>
      <c r="L1954" s="73">
        <v>0</v>
      </c>
      <c r="M1954" s="180">
        <f t="shared" si="115"/>
        <v>0</v>
      </c>
      <c r="O1954" s="73">
        <v>13</v>
      </c>
      <c r="P1954" s="73">
        <v>1559754.7315999998</v>
      </c>
      <c r="Q1954" s="73">
        <v>10</v>
      </c>
      <c r="R1954" s="73">
        <v>1199811.3319999999</v>
      </c>
      <c r="S1954" s="73">
        <f t="shared" si="114"/>
        <v>3</v>
      </c>
      <c r="T1954" s="73">
        <f t="shared" si="114"/>
        <v>359943.39959999989</v>
      </c>
      <c r="U1954" s="167" t="s">
        <v>7467</v>
      </c>
      <c r="W1954" s="21"/>
      <c r="X1954" s="21"/>
      <c r="Z1954" s="21"/>
    </row>
    <row r="1955" spans="1:26" x14ac:dyDescent="0.25">
      <c r="A1955" s="175" t="s">
        <v>5189</v>
      </c>
      <c r="B1955" s="205" t="s">
        <v>2917</v>
      </c>
      <c r="C1955" s="168" t="s">
        <v>2918</v>
      </c>
      <c r="D1955" s="206">
        <v>2</v>
      </c>
      <c r="E1955" s="178">
        <v>236000</v>
      </c>
      <c r="F1955" s="216">
        <f t="shared" si="113"/>
        <v>118000</v>
      </c>
      <c r="G1955" s="224"/>
      <c r="H1955" s="218" t="s">
        <v>7462</v>
      </c>
      <c r="I1955" s="120" t="s">
        <v>7379</v>
      </c>
      <c r="J1955" s="120"/>
      <c r="K1955" s="73">
        <v>0</v>
      </c>
      <c r="L1955" s="73">
        <v>0</v>
      </c>
      <c r="M1955" s="180">
        <f t="shared" si="115"/>
        <v>0</v>
      </c>
      <c r="O1955" s="73">
        <v>2</v>
      </c>
      <c r="P1955" s="73">
        <v>236000</v>
      </c>
      <c r="Q1955" s="73">
        <v>1</v>
      </c>
      <c r="R1955" s="73">
        <v>118000</v>
      </c>
      <c r="S1955" s="73">
        <f t="shared" si="114"/>
        <v>1</v>
      </c>
      <c r="T1955" s="73">
        <f t="shared" si="114"/>
        <v>118000</v>
      </c>
      <c r="U1955" s="167" t="s">
        <v>7467</v>
      </c>
      <c r="W1955" s="21"/>
      <c r="X1955" s="21"/>
      <c r="Z1955" s="21"/>
    </row>
    <row r="1956" spans="1:26" x14ac:dyDescent="0.25">
      <c r="A1956" s="175" t="s">
        <v>5189</v>
      </c>
      <c r="B1956" s="205" t="s">
        <v>2793</v>
      </c>
      <c r="C1956" s="168" t="s">
        <v>2794</v>
      </c>
      <c r="D1956" s="206">
        <v>20</v>
      </c>
      <c r="E1956" s="178">
        <v>2352000.0299999998</v>
      </c>
      <c r="F1956" s="216">
        <f t="shared" si="113"/>
        <v>117600.00149999998</v>
      </c>
      <c r="G1956" s="224"/>
      <c r="H1956" s="218" t="s">
        <v>7462</v>
      </c>
      <c r="I1956" s="120" t="s">
        <v>7379</v>
      </c>
      <c r="J1956" s="120"/>
      <c r="K1956" s="73">
        <v>0</v>
      </c>
      <c r="L1956" s="73">
        <v>0</v>
      </c>
      <c r="M1956" s="180">
        <f t="shared" si="115"/>
        <v>0</v>
      </c>
      <c r="O1956" s="73">
        <v>20</v>
      </c>
      <c r="P1956" s="73">
        <v>2352000.0299999998</v>
      </c>
      <c r="Q1956" s="73">
        <v>18</v>
      </c>
      <c r="R1956" s="73">
        <v>2116800.0256363633</v>
      </c>
      <c r="S1956" s="73">
        <f t="shared" si="114"/>
        <v>2</v>
      </c>
      <c r="T1956" s="73">
        <f t="shared" si="114"/>
        <v>235200.00436363649</v>
      </c>
      <c r="U1956" s="167" t="s">
        <v>7467</v>
      </c>
      <c r="W1956" s="21"/>
      <c r="X1956" s="21"/>
      <c r="Z1956" s="21"/>
    </row>
    <row r="1957" spans="1:26" x14ac:dyDescent="0.25">
      <c r="A1957" s="175" t="s">
        <v>5189</v>
      </c>
      <c r="B1957" s="205" t="s">
        <v>2355</v>
      </c>
      <c r="C1957" s="168" t="s">
        <v>2356</v>
      </c>
      <c r="D1957" s="206">
        <v>55</v>
      </c>
      <c r="E1957" s="178">
        <v>6451044.1094549997</v>
      </c>
      <c r="F1957" s="216">
        <f t="shared" si="113"/>
        <v>117291.711081</v>
      </c>
      <c r="G1957" s="224"/>
      <c r="H1957" s="218" t="s">
        <v>7462</v>
      </c>
      <c r="I1957" s="120" t="s">
        <v>7379</v>
      </c>
      <c r="J1957" s="120"/>
      <c r="K1957" s="73">
        <v>0</v>
      </c>
      <c r="L1957" s="73">
        <v>0</v>
      </c>
      <c r="M1957" s="180">
        <f t="shared" si="115"/>
        <v>0</v>
      </c>
      <c r="O1957" s="73">
        <v>105</v>
      </c>
      <c r="P1957" s="73">
        <v>12315629.663505001</v>
      </c>
      <c r="Q1957" s="73">
        <v>26</v>
      </c>
      <c r="R1957" s="73">
        <v>3049584.4881059998</v>
      </c>
      <c r="S1957" s="73">
        <f t="shared" si="114"/>
        <v>79</v>
      </c>
      <c r="T1957" s="73">
        <f t="shared" si="114"/>
        <v>9266045.1753990017</v>
      </c>
      <c r="U1957" s="167" t="s">
        <v>7467</v>
      </c>
      <c r="W1957" s="21"/>
      <c r="X1957" s="21"/>
      <c r="Z1957" s="21"/>
    </row>
    <row r="1958" spans="1:26" x14ac:dyDescent="0.25">
      <c r="A1958" s="175" t="s">
        <v>5189</v>
      </c>
      <c r="B1958" s="205" t="s">
        <v>9559</v>
      </c>
      <c r="C1958" s="168" t="s">
        <v>9560</v>
      </c>
      <c r="D1958" s="206">
        <v>1</v>
      </c>
      <c r="E1958" s="178">
        <v>116100.8</v>
      </c>
      <c r="F1958" s="216">
        <f t="shared" si="113"/>
        <v>116100.8</v>
      </c>
      <c r="G1958" s="224"/>
      <c r="H1958" s="218" t="s">
        <v>7462</v>
      </c>
      <c r="I1958" s="120" t="s">
        <v>7377</v>
      </c>
      <c r="J1958" s="120"/>
      <c r="K1958" s="73">
        <v>0</v>
      </c>
      <c r="L1958" s="73">
        <v>0</v>
      </c>
      <c r="M1958" s="180">
        <f t="shared" si="115"/>
        <v>0</v>
      </c>
      <c r="O1958" s="73">
        <v>1</v>
      </c>
      <c r="P1958" s="73">
        <v>116100.8</v>
      </c>
      <c r="Q1958" s="73">
        <v>1</v>
      </c>
      <c r="R1958" s="73">
        <v>116100.8</v>
      </c>
      <c r="S1958" s="73">
        <f t="shared" si="114"/>
        <v>0</v>
      </c>
      <c r="T1958" s="73">
        <f t="shared" si="114"/>
        <v>0</v>
      </c>
      <c r="U1958" s="167" t="s">
        <v>7467</v>
      </c>
      <c r="W1958" s="21"/>
      <c r="X1958" s="21"/>
    </row>
    <row r="1959" spans="1:26" x14ac:dyDescent="0.25">
      <c r="A1959" s="175" t="s">
        <v>5189</v>
      </c>
      <c r="B1959" s="205" t="s">
        <v>9561</v>
      </c>
      <c r="C1959" s="168" t="s">
        <v>9562</v>
      </c>
      <c r="D1959" s="206">
        <v>31</v>
      </c>
      <c r="E1959" s="178">
        <v>3589800</v>
      </c>
      <c r="F1959" s="216">
        <f t="shared" si="113"/>
        <v>115800</v>
      </c>
      <c r="G1959" s="224"/>
      <c r="H1959" s="218" t="s">
        <v>7462</v>
      </c>
      <c r="I1959" s="120" t="s">
        <v>7379</v>
      </c>
      <c r="J1959" s="120"/>
      <c r="K1959" s="73">
        <v>0</v>
      </c>
      <c r="L1959" s="73">
        <v>0</v>
      </c>
      <c r="M1959" s="180">
        <f t="shared" si="115"/>
        <v>0</v>
      </c>
      <c r="O1959" s="73">
        <v>31</v>
      </c>
      <c r="P1959" s="73">
        <v>3589800</v>
      </c>
      <c r="Q1959" s="73">
        <v>31</v>
      </c>
      <c r="R1959" s="73">
        <v>3589800</v>
      </c>
      <c r="S1959" s="73">
        <f t="shared" si="114"/>
        <v>0</v>
      </c>
      <c r="T1959" s="73">
        <f t="shared" si="114"/>
        <v>0</v>
      </c>
      <c r="U1959" s="167" t="s">
        <v>7467</v>
      </c>
      <c r="W1959" s="21"/>
      <c r="X1959" s="21"/>
    </row>
    <row r="1960" spans="1:26" x14ac:dyDescent="0.25">
      <c r="A1960" s="175" t="s">
        <v>5189</v>
      </c>
      <c r="B1960" s="205" t="s">
        <v>9563</v>
      </c>
      <c r="C1960" s="168" t="s">
        <v>9564</v>
      </c>
      <c r="D1960" s="206">
        <v>1</v>
      </c>
      <c r="E1960" s="178">
        <v>115500</v>
      </c>
      <c r="F1960" s="216">
        <f t="shared" si="113"/>
        <v>115500</v>
      </c>
      <c r="G1960" s="224"/>
      <c r="H1960" s="218" t="s">
        <v>7462</v>
      </c>
      <c r="I1960" s="120" t="s">
        <v>7379</v>
      </c>
      <c r="J1960" s="120"/>
      <c r="K1960" s="73">
        <v>0</v>
      </c>
      <c r="L1960" s="73">
        <v>0</v>
      </c>
      <c r="M1960" s="180">
        <f t="shared" si="115"/>
        <v>0</v>
      </c>
      <c r="O1960" s="73">
        <v>1</v>
      </c>
      <c r="P1960" s="73">
        <v>115500</v>
      </c>
      <c r="Q1960" s="73">
        <v>1</v>
      </c>
      <c r="R1960" s="73">
        <v>115500</v>
      </c>
      <c r="S1960" s="73">
        <f t="shared" si="114"/>
        <v>0</v>
      </c>
      <c r="T1960" s="73">
        <f t="shared" si="114"/>
        <v>0</v>
      </c>
      <c r="U1960" s="167" t="s">
        <v>7467</v>
      </c>
      <c r="W1960" s="21"/>
      <c r="X1960" s="21"/>
    </row>
    <row r="1961" spans="1:26" x14ac:dyDescent="0.25">
      <c r="A1961" s="175" t="s">
        <v>5189</v>
      </c>
      <c r="B1961" s="205" t="s">
        <v>3191</v>
      </c>
      <c r="C1961" s="168" t="s">
        <v>3192</v>
      </c>
      <c r="D1961" s="206">
        <v>5</v>
      </c>
      <c r="E1961" s="178">
        <v>575000</v>
      </c>
      <c r="F1961" s="216">
        <f t="shared" si="113"/>
        <v>115000</v>
      </c>
      <c r="G1961" s="224"/>
      <c r="H1961" s="218" t="s">
        <v>7462</v>
      </c>
      <c r="I1961" s="120" t="s">
        <v>7379</v>
      </c>
      <c r="J1961" s="120"/>
      <c r="K1961" s="73">
        <v>0</v>
      </c>
      <c r="L1961" s="73">
        <v>0</v>
      </c>
      <c r="M1961" s="180">
        <f t="shared" si="115"/>
        <v>0</v>
      </c>
      <c r="O1961" s="73">
        <v>5</v>
      </c>
      <c r="P1961" s="73">
        <v>575000</v>
      </c>
      <c r="Q1961" s="73">
        <v>1</v>
      </c>
      <c r="R1961" s="73">
        <v>115000</v>
      </c>
      <c r="S1961" s="73">
        <f t="shared" si="114"/>
        <v>4</v>
      </c>
      <c r="T1961" s="73">
        <f t="shared" si="114"/>
        <v>460000</v>
      </c>
      <c r="U1961" s="167" t="s">
        <v>7467</v>
      </c>
      <c r="W1961" s="21"/>
      <c r="X1961" s="21"/>
      <c r="Z1961" s="21"/>
    </row>
    <row r="1962" spans="1:26" x14ac:dyDescent="0.25">
      <c r="A1962" s="175" t="s">
        <v>5189</v>
      </c>
      <c r="B1962" s="205" t="s">
        <v>9565</v>
      </c>
      <c r="C1962" s="168" t="s">
        <v>9566</v>
      </c>
      <c r="D1962" s="206">
        <v>8</v>
      </c>
      <c r="E1962" s="178">
        <v>913185.18</v>
      </c>
      <c r="F1962" s="216">
        <f t="shared" si="113"/>
        <v>114148.14750000001</v>
      </c>
      <c r="G1962" s="224"/>
      <c r="H1962" s="218" t="s">
        <v>7462</v>
      </c>
      <c r="I1962" s="120" t="s">
        <v>7379</v>
      </c>
      <c r="J1962" s="120"/>
      <c r="K1962" s="73">
        <v>0</v>
      </c>
      <c r="L1962" s="73">
        <v>0</v>
      </c>
      <c r="M1962" s="180">
        <f t="shared" si="115"/>
        <v>0</v>
      </c>
      <c r="O1962" s="73">
        <v>8</v>
      </c>
      <c r="P1962" s="73">
        <v>913185.18</v>
      </c>
      <c r="Q1962" s="73">
        <v>8</v>
      </c>
      <c r="R1962" s="73">
        <v>913185.18</v>
      </c>
      <c r="S1962" s="73">
        <f t="shared" si="114"/>
        <v>0</v>
      </c>
      <c r="T1962" s="73">
        <f t="shared" si="114"/>
        <v>0</v>
      </c>
      <c r="U1962" s="167" t="s">
        <v>7467</v>
      </c>
      <c r="W1962" s="21"/>
      <c r="X1962" s="21"/>
    </row>
    <row r="1963" spans="1:26" x14ac:dyDescent="0.25">
      <c r="A1963" s="175" t="s">
        <v>5189</v>
      </c>
      <c r="B1963" s="205" t="s">
        <v>9567</v>
      </c>
      <c r="C1963" s="168" t="s">
        <v>9568</v>
      </c>
      <c r="D1963" s="206">
        <v>1</v>
      </c>
      <c r="E1963" s="178">
        <v>113000</v>
      </c>
      <c r="F1963" s="216">
        <f t="shared" si="113"/>
        <v>113000</v>
      </c>
      <c r="G1963" s="224"/>
      <c r="H1963" s="218" t="s">
        <v>7462</v>
      </c>
      <c r="I1963" s="120" t="s">
        <v>7379</v>
      </c>
      <c r="J1963" s="120"/>
      <c r="K1963" s="73">
        <v>0</v>
      </c>
      <c r="L1963" s="73">
        <v>0</v>
      </c>
      <c r="M1963" s="180">
        <f t="shared" si="115"/>
        <v>0</v>
      </c>
      <c r="O1963" s="73">
        <v>1</v>
      </c>
      <c r="P1963" s="73">
        <v>113000</v>
      </c>
      <c r="Q1963" s="73">
        <v>1</v>
      </c>
      <c r="R1963" s="73">
        <v>113000</v>
      </c>
      <c r="S1963" s="73">
        <f t="shared" si="114"/>
        <v>0</v>
      </c>
      <c r="T1963" s="73">
        <f t="shared" si="114"/>
        <v>0</v>
      </c>
      <c r="U1963" s="167" t="s">
        <v>7467</v>
      </c>
      <c r="W1963" s="21"/>
      <c r="X1963" s="21"/>
    </row>
    <row r="1964" spans="1:26" x14ac:dyDescent="0.25">
      <c r="A1964" s="175" t="s">
        <v>5189</v>
      </c>
      <c r="B1964" s="205" t="s">
        <v>9569</v>
      </c>
      <c r="C1964" s="168" t="s">
        <v>9570</v>
      </c>
      <c r="D1964" s="206">
        <v>2</v>
      </c>
      <c r="E1964" s="178">
        <v>224000</v>
      </c>
      <c r="F1964" s="216">
        <f t="shared" si="113"/>
        <v>112000</v>
      </c>
      <c r="G1964" s="224"/>
      <c r="H1964" s="218" t="s">
        <v>7462</v>
      </c>
      <c r="I1964" s="120" t="s">
        <v>7379</v>
      </c>
      <c r="J1964" s="120"/>
      <c r="K1964" s="73">
        <v>0</v>
      </c>
      <c r="L1964" s="73">
        <v>0</v>
      </c>
      <c r="M1964" s="180">
        <f t="shared" si="115"/>
        <v>0</v>
      </c>
      <c r="O1964" s="73">
        <v>2</v>
      </c>
      <c r="P1964" s="73">
        <v>224000</v>
      </c>
      <c r="Q1964" s="73">
        <v>2</v>
      </c>
      <c r="R1964" s="73">
        <v>224000</v>
      </c>
      <c r="S1964" s="73">
        <f t="shared" si="114"/>
        <v>0</v>
      </c>
      <c r="T1964" s="73">
        <f t="shared" si="114"/>
        <v>0</v>
      </c>
      <c r="U1964" s="167" t="s">
        <v>7467</v>
      </c>
      <c r="W1964" s="21"/>
      <c r="X1964" s="21"/>
    </row>
    <row r="1965" spans="1:26" x14ac:dyDescent="0.25">
      <c r="A1965" s="175" t="s">
        <v>5189</v>
      </c>
      <c r="B1965" s="205" t="s">
        <v>9571</v>
      </c>
      <c r="C1965" s="168" t="s">
        <v>9572</v>
      </c>
      <c r="D1965" s="206">
        <v>20</v>
      </c>
      <c r="E1965" s="178">
        <v>2200000</v>
      </c>
      <c r="F1965" s="216">
        <f t="shared" si="113"/>
        <v>110000</v>
      </c>
      <c r="G1965" s="224"/>
      <c r="H1965" s="218" t="s">
        <v>7462</v>
      </c>
      <c r="I1965" s="120" t="s">
        <v>7379</v>
      </c>
      <c r="J1965" s="120"/>
      <c r="K1965" s="73">
        <v>0</v>
      </c>
      <c r="L1965" s="73">
        <v>0</v>
      </c>
      <c r="M1965" s="180">
        <f t="shared" si="115"/>
        <v>0</v>
      </c>
      <c r="O1965" s="73">
        <v>20</v>
      </c>
      <c r="P1965" s="73">
        <v>2200000</v>
      </c>
      <c r="Q1965" s="73">
        <v>20</v>
      </c>
      <c r="R1965" s="73">
        <v>2200000</v>
      </c>
      <c r="S1965" s="73">
        <f t="shared" si="114"/>
        <v>0</v>
      </c>
      <c r="T1965" s="73">
        <f t="shared" si="114"/>
        <v>0</v>
      </c>
      <c r="U1965" s="167" t="s">
        <v>7467</v>
      </c>
      <c r="W1965" s="21"/>
      <c r="X1965" s="21"/>
    </row>
    <row r="1966" spans="1:26" x14ac:dyDescent="0.25">
      <c r="A1966" s="175" t="s">
        <v>5189</v>
      </c>
      <c r="B1966" s="205" t="s">
        <v>9573</v>
      </c>
      <c r="C1966" s="168" t="s">
        <v>9574</v>
      </c>
      <c r="D1966" s="206">
        <v>9</v>
      </c>
      <c r="E1966" s="178">
        <v>981900</v>
      </c>
      <c r="F1966" s="216">
        <f t="shared" si="113"/>
        <v>109100</v>
      </c>
      <c r="G1966" s="224"/>
      <c r="H1966" s="218" t="s">
        <v>7462</v>
      </c>
      <c r="I1966" s="120" t="s">
        <v>7379</v>
      </c>
      <c r="J1966" s="120"/>
      <c r="K1966" s="73">
        <v>0</v>
      </c>
      <c r="L1966" s="73">
        <v>0</v>
      </c>
      <c r="M1966" s="180">
        <f t="shared" si="115"/>
        <v>0</v>
      </c>
      <c r="O1966" s="73">
        <v>9</v>
      </c>
      <c r="P1966" s="73">
        <v>981900</v>
      </c>
      <c r="Q1966" s="73">
        <v>9</v>
      </c>
      <c r="R1966" s="73">
        <v>981900</v>
      </c>
      <c r="S1966" s="73">
        <f t="shared" si="114"/>
        <v>0</v>
      </c>
      <c r="T1966" s="73">
        <f t="shared" si="114"/>
        <v>0</v>
      </c>
      <c r="U1966" s="167" t="s">
        <v>7467</v>
      </c>
      <c r="W1966" s="21"/>
      <c r="X1966" s="21"/>
    </row>
    <row r="1967" spans="1:26" x14ac:dyDescent="0.25">
      <c r="A1967" s="175" t="s">
        <v>5189</v>
      </c>
      <c r="B1967" s="205" t="s">
        <v>9575</v>
      </c>
      <c r="C1967" s="168" t="s">
        <v>9576</v>
      </c>
      <c r="D1967" s="206">
        <v>1</v>
      </c>
      <c r="E1967" s="178">
        <v>107000</v>
      </c>
      <c r="F1967" s="216">
        <f t="shared" si="113"/>
        <v>107000</v>
      </c>
      <c r="G1967" s="224"/>
      <c r="H1967" s="218" t="s">
        <v>7462</v>
      </c>
      <c r="I1967" s="120" t="s">
        <v>7379</v>
      </c>
      <c r="J1967" s="120"/>
      <c r="K1967" s="73">
        <v>0</v>
      </c>
      <c r="L1967" s="73">
        <v>0</v>
      </c>
      <c r="M1967" s="180">
        <f t="shared" si="115"/>
        <v>0</v>
      </c>
      <c r="O1967" s="73">
        <v>1</v>
      </c>
      <c r="P1967" s="73">
        <v>107000</v>
      </c>
      <c r="Q1967" s="73">
        <v>1</v>
      </c>
      <c r="R1967" s="73">
        <v>107000</v>
      </c>
      <c r="S1967" s="73">
        <f t="shared" si="114"/>
        <v>0</v>
      </c>
      <c r="T1967" s="73">
        <f t="shared" si="114"/>
        <v>0</v>
      </c>
      <c r="U1967" s="167" t="s">
        <v>7467</v>
      </c>
      <c r="W1967" s="21"/>
      <c r="X1967" s="21"/>
      <c r="Z1967" s="21"/>
    </row>
    <row r="1968" spans="1:26" x14ac:dyDescent="0.25">
      <c r="A1968" s="175" t="s">
        <v>5189</v>
      </c>
      <c r="B1968" s="205" t="s">
        <v>2557</v>
      </c>
      <c r="C1968" s="168" t="s">
        <v>2558</v>
      </c>
      <c r="D1968" s="206">
        <v>23</v>
      </c>
      <c r="E1968" s="178">
        <v>2454100</v>
      </c>
      <c r="F1968" s="216">
        <f t="shared" si="113"/>
        <v>106700</v>
      </c>
      <c r="G1968" s="224"/>
      <c r="H1968" s="218" t="s">
        <v>7462</v>
      </c>
      <c r="I1968" s="120" t="s">
        <v>7379</v>
      </c>
      <c r="J1968" s="120"/>
      <c r="K1968" s="73">
        <v>0</v>
      </c>
      <c r="L1968" s="73">
        <v>0</v>
      </c>
      <c r="M1968" s="180">
        <f t="shared" si="115"/>
        <v>0</v>
      </c>
      <c r="O1968" s="73">
        <v>93</v>
      </c>
      <c r="P1968" s="73">
        <v>9923100</v>
      </c>
      <c r="Q1968" s="73">
        <v>0</v>
      </c>
      <c r="R1968" s="73">
        <v>0</v>
      </c>
      <c r="S1968" s="73">
        <f t="shared" si="114"/>
        <v>93</v>
      </c>
      <c r="T1968" s="73">
        <f t="shared" si="114"/>
        <v>9923100</v>
      </c>
      <c r="U1968" s="167" t="s">
        <v>7958</v>
      </c>
      <c r="W1968" s="21"/>
      <c r="X1968" s="21"/>
      <c r="Z1968" s="21"/>
    </row>
    <row r="1969" spans="1:26" x14ac:dyDescent="0.25">
      <c r="A1969" s="175" t="s">
        <v>5189</v>
      </c>
      <c r="B1969" s="205" t="s">
        <v>9577</v>
      </c>
      <c r="C1969" s="168" t="s">
        <v>9578</v>
      </c>
      <c r="D1969" s="206">
        <v>2</v>
      </c>
      <c r="E1969" s="178">
        <v>210000</v>
      </c>
      <c r="F1969" s="216">
        <f t="shared" si="113"/>
        <v>105000</v>
      </c>
      <c r="G1969" s="224"/>
      <c r="H1969" s="218" t="s">
        <v>7462</v>
      </c>
      <c r="I1969" s="120" t="s">
        <v>7379</v>
      </c>
      <c r="J1969" s="120"/>
      <c r="K1969" s="73">
        <v>0</v>
      </c>
      <c r="L1969" s="73">
        <v>0</v>
      </c>
      <c r="M1969" s="180">
        <f t="shared" si="115"/>
        <v>0</v>
      </c>
      <c r="O1969" s="73">
        <v>2</v>
      </c>
      <c r="P1969" s="73">
        <v>210000</v>
      </c>
      <c r="Q1969" s="73">
        <v>2</v>
      </c>
      <c r="R1969" s="73">
        <v>210000</v>
      </c>
      <c r="S1969" s="73">
        <f t="shared" si="114"/>
        <v>0</v>
      </c>
      <c r="T1969" s="73">
        <f t="shared" si="114"/>
        <v>0</v>
      </c>
      <c r="U1969" s="167" t="s">
        <v>7467</v>
      </c>
      <c r="W1969" s="21"/>
      <c r="X1969" s="21"/>
    </row>
    <row r="1970" spans="1:26" x14ac:dyDescent="0.25">
      <c r="A1970" s="175" t="s">
        <v>5189</v>
      </c>
      <c r="B1970" s="205" t="s">
        <v>9579</v>
      </c>
      <c r="C1970" s="168" t="s">
        <v>9580</v>
      </c>
      <c r="D1970" s="206">
        <v>15</v>
      </c>
      <c r="E1970" s="178">
        <v>1573831.1599949999</v>
      </c>
      <c r="F1970" s="216">
        <f t="shared" si="113"/>
        <v>104922.07733299999</v>
      </c>
      <c r="G1970" s="224"/>
      <c r="H1970" s="218" t="s">
        <v>7462</v>
      </c>
      <c r="I1970" s="120" t="s">
        <v>7379</v>
      </c>
      <c r="J1970" s="120"/>
      <c r="K1970" s="73">
        <v>0</v>
      </c>
      <c r="L1970" s="73">
        <v>0</v>
      </c>
      <c r="M1970" s="180">
        <f t="shared" si="115"/>
        <v>0</v>
      </c>
      <c r="O1970" s="73">
        <v>15</v>
      </c>
      <c r="P1970" s="73">
        <v>1573831.1599949999</v>
      </c>
      <c r="Q1970" s="73">
        <v>15</v>
      </c>
      <c r="R1970" s="73">
        <v>1573831.1599949999</v>
      </c>
      <c r="S1970" s="73">
        <f t="shared" si="114"/>
        <v>0</v>
      </c>
      <c r="T1970" s="73">
        <f t="shared" si="114"/>
        <v>0</v>
      </c>
      <c r="U1970" s="167" t="s">
        <v>7467</v>
      </c>
      <c r="W1970" s="21"/>
      <c r="X1970" s="21"/>
    </row>
    <row r="1971" spans="1:26" x14ac:dyDescent="0.25">
      <c r="A1971" s="175" t="s">
        <v>5189</v>
      </c>
      <c r="B1971" s="205" t="s">
        <v>9581</v>
      </c>
      <c r="C1971" s="168" t="s">
        <v>9582</v>
      </c>
      <c r="D1971" s="206">
        <v>9</v>
      </c>
      <c r="E1971" s="178">
        <v>942750</v>
      </c>
      <c r="F1971" s="216">
        <f t="shared" si="113"/>
        <v>104750</v>
      </c>
      <c r="G1971" s="224"/>
      <c r="H1971" s="218" t="s">
        <v>7462</v>
      </c>
      <c r="I1971" s="120" t="s">
        <v>7379</v>
      </c>
      <c r="J1971" s="120"/>
      <c r="K1971" s="73">
        <v>0</v>
      </c>
      <c r="L1971" s="73">
        <v>0</v>
      </c>
      <c r="M1971" s="180">
        <f t="shared" si="115"/>
        <v>0</v>
      </c>
      <c r="O1971" s="73">
        <v>9</v>
      </c>
      <c r="P1971" s="73">
        <v>942750</v>
      </c>
      <c r="Q1971" s="73">
        <v>9</v>
      </c>
      <c r="R1971" s="73">
        <v>942750</v>
      </c>
      <c r="S1971" s="73">
        <f t="shared" si="114"/>
        <v>0</v>
      </c>
      <c r="T1971" s="73">
        <f t="shared" si="114"/>
        <v>0</v>
      </c>
      <c r="U1971" s="167" t="s">
        <v>7467</v>
      </c>
      <c r="W1971" s="21"/>
      <c r="X1971" s="21"/>
    </row>
    <row r="1972" spans="1:26" x14ac:dyDescent="0.25">
      <c r="A1972" s="175" t="s">
        <v>5189</v>
      </c>
      <c r="B1972" s="205" t="s">
        <v>9583</v>
      </c>
      <c r="C1972" s="168" t="s">
        <v>9584</v>
      </c>
      <c r="D1972" s="206">
        <v>2</v>
      </c>
      <c r="E1972" s="178">
        <v>208065</v>
      </c>
      <c r="F1972" s="216">
        <f t="shared" si="113"/>
        <v>104032.5</v>
      </c>
      <c r="G1972" s="224"/>
      <c r="H1972" s="218" t="s">
        <v>7462</v>
      </c>
      <c r="I1972" s="120" t="s">
        <v>7377</v>
      </c>
      <c r="J1972" s="120"/>
      <c r="K1972" s="73">
        <v>0</v>
      </c>
      <c r="L1972" s="73">
        <v>0</v>
      </c>
      <c r="M1972" s="180">
        <f t="shared" si="115"/>
        <v>0</v>
      </c>
      <c r="O1972" s="73">
        <v>2</v>
      </c>
      <c r="P1972" s="73">
        <v>208065</v>
      </c>
      <c r="Q1972" s="73">
        <v>2</v>
      </c>
      <c r="R1972" s="73">
        <v>208065</v>
      </c>
      <c r="S1972" s="73">
        <f t="shared" si="114"/>
        <v>0</v>
      </c>
      <c r="T1972" s="73">
        <f t="shared" si="114"/>
        <v>0</v>
      </c>
      <c r="U1972" s="167" t="s">
        <v>7467</v>
      </c>
      <c r="W1972" s="21"/>
      <c r="X1972" s="21"/>
    </row>
    <row r="1973" spans="1:26" x14ac:dyDescent="0.25">
      <c r="A1973" s="175" t="s">
        <v>5189</v>
      </c>
      <c r="B1973" s="205" t="s">
        <v>2901</v>
      </c>
      <c r="C1973" s="168" t="s">
        <v>2902</v>
      </c>
      <c r="D1973" s="206">
        <v>6</v>
      </c>
      <c r="E1973" s="178">
        <v>604399.99799999991</v>
      </c>
      <c r="F1973" s="216">
        <f t="shared" si="113"/>
        <v>100733.33299999998</v>
      </c>
      <c r="G1973" s="224"/>
      <c r="H1973" s="218" t="s">
        <v>7462</v>
      </c>
      <c r="I1973" s="120" t="s">
        <v>7379</v>
      </c>
      <c r="J1973" s="120"/>
      <c r="K1973" s="73">
        <v>0</v>
      </c>
      <c r="L1973" s="73">
        <v>0</v>
      </c>
      <c r="M1973" s="180">
        <f t="shared" si="115"/>
        <v>0</v>
      </c>
      <c r="O1973" s="73">
        <v>6</v>
      </c>
      <c r="P1973" s="73">
        <v>604399.99799999991</v>
      </c>
      <c r="Q1973" s="73">
        <v>0</v>
      </c>
      <c r="R1973" s="73">
        <v>0</v>
      </c>
      <c r="S1973" s="73">
        <f t="shared" si="114"/>
        <v>6</v>
      </c>
      <c r="T1973" s="73">
        <f t="shared" si="114"/>
        <v>604399.99799999991</v>
      </c>
      <c r="U1973" s="167" t="s">
        <v>7958</v>
      </c>
      <c r="W1973" s="21"/>
      <c r="X1973" s="21"/>
      <c r="Z1973" s="21"/>
    </row>
    <row r="1974" spans="1:26" x14ac:dyDescent="0.25">
      <c r="A1974" s="175" t="s">
        <v>5189</v>
      </c>
      <c r="B1974" s="205" t="s">
        <v>4531</v>
      </c>
      <c r="C1974" s="168" t="s">
        <v>9585</v>
      </c>
      <c r="D1974" s="206">
        <v>327</v>
      </c>
      <c r="E1974" s="178">
        <v>32897980.244211614</v>
      </c>
      <c r="F1974" s="216">
        <f t="shared" si="113"/>
        <v>100605.44417190096</v>
      </c>
      <c r="G1974" s="224"/>
      <c r="H1974" s="218" t="s">
        <v>7462</v>
      </c>
      <c r="I1974" s="120" t="s">
        <v>7379</v>
      </c>
      <c r="J1974" s="120"/>
      <c r="K1974" s="73">
        <v>0</v>
      </c>
      <c r="L1974" s="73">
        <v>0</v>
      </c>
      <c r="M1974" s="180">
        <f t="shared" si="115"/>
        <v>0</v>
      </c>
      <c r="O1974" s="73">
        <v>1373</v>
      </c>
      <c r="P1974" s="73">
        <v>138131274.84802002</v>
      </c>
      <c r="Q1974" s="73">
        <v>1373</v>
      </c>
      <c r="R1974" s="73">
        <v>138131274.84802002</v>
      </c>
      <c r="S1974" s="73">
        <f t="shared" si="114"/>
        <v>0</v>
      </c>
      <c r="T1974" s="73">
        <f t="shared" si="114"/>
        <v>0</v>
      </c>
      <c r="U1974" s="167" t="s">
        <v>7467</v>
      </c>
      <c r="W1974" s="21"/>
      <c r="X1974" s="21"/>
      <c r="Z1974" s="21"/>
    </row>
    <row r="1975" spans="1:26" x14ac:dyDescent="0.25">
      <c r="A1975" s="175" t="s">
        <v>5189</v>
      </c>
      <c r="B1975" s="205" t="s">
        <v>9586</v>
      </c>
      <c r="C1975" s="168" t="s">
        <v>9587</v>
      </c>
      <c r="D1975" s="206">
        <v>5</v>
      </c>
      <c r="E1975" s="178">
        <v>500000</v>
      </c>
      <c r="F1975" s="216">
        <f t="shared" si="113"/>
        <v>100000</v>
      </c>
      <c r="G1975" s="224"/>
      <c r="H1975" s="218" t="s">
        <v>7462</v>
      </c>
      <c r="I1975" s="120" t="s">
        <v>7379</v>
      </c>
      <c r="J1975" s="120"/>
      <c r="K1975" s="73">
        <v>0</v>
      </c>
      <c r="L1975" s="73">
        <v>0</v>
      </c>
      <c r="M1975" s="180">
        <f t="shared" si="115"/>
        <v>0</v>
      </c>
      <c r="O1975" s="73">
        <v>5</v>
      </c>
      <c r="P1975" s="73">
        <v>500000</v>
      </c>
      <c r="Q1975" s="73">
        <v>5</v>
      </c>
      <c r="R1975" s="73">
        <v>500000</v>
      </c>
      <c r="S1975" s="73">
        <f t="shared" si="114"/>
        <v>0</v>
      </c>
      <c r="T1975" s="73">
        <f t="shared" si="114"/>
        <v>0</v>
      </c>
      <c r="U1975" s="167" t="s">
        <v>7467</v>
      </c>
      <c r="W1975" s="21"/>
      <c r="X1975" s="21"/>
    </row>
    <row r="1976" spans="1:26" x14ac:dyDescent="0.25">
      <c r="A1976" s="175" t="s">
        <v>5189</v>
      </c>
      <c r="B1976" s="205" t="s">
        <v>9588</v>
      </c>
      <c r="C1976" s="168" t="s">
        <v>9589</v>
      </c>
      <c r="D1976" s="206">
        <v>146</v>
      </c>
      <c r="E1976" s="178">
        <v>14308000</v>
      </c>
      <c r="F1976" s="216">
        <f t="shared" si="113"/>
        <v>98000</v>
      </c>
      <c r="G1976" s="224"/>
      <c r="H1976" s="218" t="s">
        <v>7462</v>
      </c>
      <c r="I1976" s="120" t="s">
        <v>7379</v>
      </c>
      <c r="J1976" s="120"/>
      <c r="K1976" s="73">
        <v>0</v>
      </c>
      <c r="L1976" s="73">
        <v>0</v>
      </c>
      <c r="M1976" s="180">
        <f t="shared" si="115"/>
        <v>0</v>
      </c>
      <c r="O1976" s="73">
        <v>146</v>
      </c>
      <c r="P1976" s="73">
        <v>14308000</v>
      </c>
      <c r="Q1976" s="73">
        <v>146</v>
      </c>
      <c r="R1976" s="73">
        <v>14308000</v>
      </c>
      <c r="S1976" s="73">
        <f t="shared" si="114"/>
        <v>0</v>
      </c>
      <c r="T1976" s="73">
        <f t="shared" si="114"/>
        <v>0</v>
      </c>
      <c r="U1976" s="167" t="s">
        <v>7467</v>
      </c>
      <c r="W1976" s="21"/>
      <c r="X1976" s="21"/>
    </row>
    <row r="1977" spans="1:26" x14ac:dyDescent="0.25">
      <c r="A1977" s="175" t="s">
        <v>5189</v>
      </c>
      <c r="B1977" s="205" t="s">
        <v>9590</v>
      </c>
      <c r="C1977" s="168" t="s">
        <v>9591</v>
      </c>
      <c r="D1977" s="206">
        <v>2</v>
      </c>
      <c r="E1977" s="178">
        <v>195809</v>
      </c>
      <c r="F1977" s="216">
        <f t="shared" si="113"/>
        <v>97904.5</v>
      </c>
      <c r="G1977" s="224"/>
      <c r="H1977" s="218" t="s">
        <v>7462</v>
      </c>
      <c r="I1977" s="120" t="s">
        <v>7377</v>
      </c>
      <c r="J1977" s="120"/>
      <c r="K1977" s="73">
        <v>0</v>
      </c>
      <c r="L1977" s="73">
        <v>0</v>
      </c>
      <c r="M1977" s="180">
        <f t="shared" si="115"/>
        <v>0</v>
      </c>
      <c r="O1977" s="73">
        <v>2</v>
      </c>
      <c r="P1977" s="73">
        <v>195809</v>
      </c>
      <c r="Q1977" s="73">
        <v>2</v>
      </c>
      <c r="R1977" s="73">
        <v>195809</v>
      </c>
      <c r="S1977" s="73">
        <f t="shared" si="114"/>
        <v>0</v>
      </c>
      <c r="T1977" s="73">
        <f t="shared" si="114"/>
        <v>0</v>
      </c>
      <c r="U1977" s="167" t="s">
        <v>7467</v>
      </c>
      <c r="W1977" s="21"/>
      <c r="X1977" s="21"/>
    </row>
    <row r="1978" spans="1:26" x14ac:dyDescent="0.25">
      <c r="A1978" s="175" t="s">
        <v>5189</v>
      </c>
      <c r="B1978" s="205" t="s">
        <v>9592</v>
      </c>
      <c r="C1978" s="168" t="s">
        <v>9593</v>
      </c>
      <c r="D1978" s="206">
        <v>35</v>
      </c>
      <c r="E1978" s="178">
        <v>3419222.1899850001</v>
      </c>
      <c r="F1978" s="216">
        <f t="shared" si="113"/>
        <v>97692.062571000002</v>
      </c>
      <c r="G1978" s="224"/>
      <c r="H1978" s="218" t="s">
        <v>7462</v>
      </c>
      <c r="I1978" s="120" t="s">
        <v>7379</v>
      </c>
      <c r="J1978" s="120"/>
      <c r="K1978" s="73">
        <v>0</v>
      </c>
      <c r="L1978" s="73">
        <v>0</v>
      </c>
      <c r="M1978" s="180">
        <f t="shared" si="115"/>
        <v>0</v>
      </c>
      <c r="O1978" s="73">
        <v>35</v>
      </c>
      <c r="P1978" s="73">
        <v>3419222.1899850001</v>
      </c>
      <c r="Q1978" s="73">
        <v>35</v>
      </c>
      <c r="R1978" s="73">
        <v>3419222.1899850001</v>
      </c>
      <c r="S1978" s="73">
        <f t="shared" si="114"/>
        <v>0</v>
      </c>
      <c r="T1978" s="73">
        <f t="shared" si="114"/>
        <v>0</v>
      </c>
      <c r="U1978" s="167" t="s">
        <v>7467</v>
      </c>
      <c r="W1978" s="21"/>
      <c r="X1978" s="21"/>
    </row>
    <row r="1979" spans="1:26" x14ac:dyDescent="0.25">
      <c r="A1979" s="175" t="s">
        <v>5189</v>
      </c>
      <c r="B1979" s="205" t="s">
        <v>2877</v>
      </c>
      <c r="C1979" s="168" t="s">
        <v>2878</v>
      </c>
      <c r="D1979" s="206">
        <v>17</v>
      </c>
      <c r="E1979" s="178">
        <v>1649883.1168831168</v>
      </c>
      <c r="F1979" s="216">
        <f t="shared" si="113"/>
        <v>97051.948051948042</v>
      </c>
      <c r="G1979" s="224"/>
      <c r="H1979" s="218" t="s">
        <v>7462</v>
      </c>
      <c r="I1979" s="120" t="s">
        <v>7379</v>
      </c>
      <c r="J1979" s="120"/>
      <c r="K1979" s="73">
        <v>0</v>
      </c>
      <c r="L1979" s="73">
        <v>0</v>
      </c>
      <c r="M1979" s="180">
        <f t="shared" si="115"/>
        <v>0</v>
      </c>
      <c r="O1979" s="73">
        <v>67</v>
      </c>
      <c r="P1979" s="73">
        <v>6502480.519480519</v>
      </c>
      <c r="Q1979" s="73">
        <v>4</v>
      </c>
      <c r="R1979" s="73">
        <v>388207.79220779223</v>
      </c>
      <c r="S1979" s="73">
        <f t="shared" si="114"/>
        <v>63</v>
      </c>
      <c r="T1979" s="73">
        <f t="shared" si="114"/>
        <v>6114272.7272727266</v>
      </c>
      <c r="U1979" s="167" t="s">
        <v>7467</v>
      </c>
      <c r="W1979" s="21"/>
      <c r="X1979" s="21"/>
      <c r="Z1979" s="21"/>
    </row>
    <row r="1980" spans="1:26" x14ac:dyDescent="0.25">
      <c r="A1980" s="175" t="s">
        <v>5189</v>
      </c>
      <c r="B1980" s="205" t="s">
        <v>9594</v>
      </c>
      <c r="C1980" s="168" t="s">
        <v>9595</v>
      </c>
      <c r="D1980" s="206">
        <v>14</v>
      </c>
      <c r="E1980" s="178">
        <v>1347383.0384</v>
      </c>
      <c r="F1980" s="216">
        <f t="shared" si="113"/>
        <v>96241.645600000003</v>
      </c>
      <c r="G1980" s="224"/>
      <c r="H1980" s="218" t="s">
        <v>7462</v>
      </c>
      <c r="I1980" s="120" t="s">
        <v>7379</v>
      </c>
      <c r="J1980" s="120"/>
      <c r="K1980" s="73">
        <v>0</v>
      </c>
      <c r="L1980" s="73">
        <v>0</v>
      </c>
      <c r="M1980" s="180">
        <f t="shared" si="115"/>
        <v>0</v>
      </c>
      <c r="O1980" s="73">
        <v>24</v>
      </c>
      <c r="P1980" s="73">
        <v>2309799.4944000002</v>
      </c>
      <c r="Q1980" s="73">
        <v>24</v>
      </c>
      <c r="R1980" s="73">
        <v>2309799.4944000002</v>
      </c>
      <c r="S1980" s="73">
        <f t="shared" si="114"/>
        <v>0</v>
      </c>
      <c r="T1980" s="73">
        <f t="shared" si="114"/>
        <v>0</v>
      </c>
      <c r="U1980" s="167" t="s">
        <v>7467</v>
      </c>
      <c r="W1980" s="21"/>
      <c r="X1980" s="21"/>
    </row>
    <row r="1981" spans="1:26" x14ac:dyDescent="0.25">
      <c r="A1981" s="175" t="s">
        <v>5189</v>
      </c>
      <c r="B1981" s="205" t="s">
        <v>9596</v>
      </c>
      <c r="C1981" s="168" t="s">
        <v>9597</v>
      </c>
      <c r="D1981" s="206">
        <v>103</v>
      </c>
      <c r="E1981" s="178">
        <v>9908288.1200169995</v>
      </c>
      <c r="F1981" s="216">
        <f t="shared" si="113"/>
        <v>96196.972039</v>
      </c>
      <c r="G1981" s="224"/>
      <c r="H1981" s="218" t="s">
        <v>7462</v>
      </c>
      <c r="I1981" s="120" t="s">
        <v>7379</v>
      </c>
      <c r="J1981" s="120"/>
      <c r="K1981" s="73">
        <v>0</v>
      </c>
      <c r="L1981" s="73">
        <v>0</v>
      </c>
      <c r="M1981" s="180">
        <f t="shared" si="115"/>
        <v>0</v>
      </c>
      <c r="O1981" s="73">
        <v>103</v>
      </c>
      <c r="P1981" s="73">
        <v>9908288.1200169995</v>
      </c>
      <c r="Q1981" s="73">
        <v>103</v>
      </c>
      <c r="R1981" s="73">
        <v>9908288.1200169995</v>
      </c>
      <c r="S1981" s="73">
        <f t="shared" si="114"/>
        <v>0</v>
      </c>
      <c r="T1981" s="73">
        <f t="shared" si="114"/>
        <v>0</v>
      </c>
      <c r="U1981" s="167" t="s">
        <v>7467</v>
      </c>
      <c r="W1981" s="21"/>
      <c r="X1981" s="21"/>
    </row>
    <row r="1982" spans="1:26" x14ac:dyDescent="0.25">
      <c r="A1982" s="175" t="s">
        <v>5189</v>
      </c>
      <c r="B1982" s="205" t="s">
        <v>9598</v>
      </c>
      <c r="C1982" s="168" t="s">
        <v>9599</v>
      </c>
      <c r="D1982" s="206">
        <v>1</v>
      </c>
      <c r="E1982" s="178">
        <v>96000</v>
      </c>
      <c r="F1982" s="216">
        <f t="shared" si="113"/>
        <v>96000</v>
      </c>
      <c r="G1982" s="224"/>
      <c r="H1982" s="218" t="s">
        <v>7462</v>
      </c>
      <c r="I1982" s="120" t="s">
        <v>7379</v>
      </c>
      <c r="J1982" s="120"/>
      <c r="K1982" s="73">
        <v>0</v>
      </c>
      <c r="L1982" s="73">
        <v>0</v>
      </c>
      <c r="M1982" s="180">
        <f t="shared" si="115"/>
        <v>0</v>
      </c>
      <c r="O1982" s="73">
        <v>1</v>
      </c>
      <c r="P1982" s="73">
        <v>96000</v>
      </c>
      <c r="Q1982" s="73">
        <v>1</v>
      </c>
      <c r="R1982" s="73">
        <v>96000</v>
      </c>
      <c r="S1982" s="73">
        <f t="shared" si="114"/>
        <v>0</v>
      </c>
      <c r="T1982" s="73">
        <f t="shared" si="114"/>
        <v>0</v>
      </c>
      <c r="U1982" s="167" t="s">
        <v>7467</v>
      </c>
      <c r="W1982" s="21"/>
      <c r="X1982" s="21"/>
    </row>
    <row r="1983" spans="1:26" x14ac:dyDescent="0.25">
      <c r="A1983" s="175" t="s">
        <v>5189</v>
      </c>
      <c r="B1983" s="205" t="s">
        <v>9600</v>
      </c>
      <c r="C1983" s="168" t="s">
        <v>9601</v>
      </c>
      <c r="D1983" s="206">
        <v>5</v>
      </c>
      <c r="E1983" s="178">
        <v>475625</v>
      </c>
      <c r="F1983" s="216">
        <f t="shared" si="113"/>
        <v>95125</v>
      </c>
      <c r="G1983" s="224"/>
      <c r="H1983" s="218" t="s">
        <v>7462</v>
      </c>
      <c r="I1983" s="120" t="s">
        <v>7379</v>
      </c>
      <c r="J1983" s="120"/>
      <c r="K1983" s="73">
        <v>0</v>
      </c>
      <c r="L1983" s="73">
        <v>0</v>
      </c>
      <c r="M1983" s="180">
        <f t="shared" si="115"/>
        <v>0</v>
      </c>
      <c r="O1983" s="73">
        <v>5</v>
      </c>
      <c r="P1983" s="73">
        <v>475625</v>
      </c>
      <c r="Q1983" s="73">
        <v>5</v>
      </c>
      <c r="R1983" s="73">
        <v>475625</v>
      </c>
      <c r="S1983" s="73">
        <f t="shared" si="114"/>
        <v>0</v>
      </c>
      <c r="T1983" s="73">
        <f t="shared" si="114"/>
        <v>0</v>
      </c>
      <c r="U1983" s="167" t="s">
        <v>7467</v>
      </c>
      <c r="W1983" s="21"/>
      <c r="X1983" s="21"/>
    </row>
    <row r="1984" spans="1:26" x14ac:dyDescent="0.25">
      <c r="A1984" s="175" t="s">
        <v>5189</v>
      </c>
      <c r="B1984" s="205" t="s">
        <v>9602</v>
      </c>
      <c r="C1984" s="168" t="s">
        <v>9603</v>
      </c>
      <c r="D1984" s="206">
        <v>1</v>
      </c>
      <c r="E1984" s="178">
        <v>91000</v>
      </c>
      <c r="F1984" s="216">
        <f t="shared" si="113"/>
        <v>91000</v>
      </c>
      <c r="G1984" s="224"/>
      <c r="H1984" s="218" t="s">
        <v>7462</v>
      </c>
      <c r="I1984" s="120" t="s">
        <v>7379</v>
      </c>
      <c r="J1984" s="120"/>
      <c r="K1984" s="73">
        <v>0</v>
      </c>
      <c r="L1984" s="73">
        <v>0</v>
      </c>
      <c r="M1984" s="180">
        <f t="shared" si="115"/>
        <v>0</v>
      </c>
      <c r="O1984" s="73">
        <v>1</v>
      </c>
      <c r="P1984" s="73">
        <v>91000</v>
      </c>
      <c r="Q1984" s="73">
        <v>1</v>
      </c>
      <c r="R1984" s="73">
        <v>91000</v>
      </c>
      <c r="S1984" s="73">
        <f t="shared" si="114"/>
        <v>0</v>
      </c>
      <c r="T1984" s="73">
        <f t="shared" si="114"/>
        <v>0</v>
      </c>
      <c r="U1984" s="167" t="s">
        <v>7467</v>
      </c>
      <c r="W1984" s="21"/>
      <c r="X1984" s="21"/>
    </row>
    <row r="1985" spans="1:26" x14ac:dyDescent="0.25">
      <c r="A1985" s="175" t="s">
        <v>5189</v>
      </c>
      <c r="B1985" s="205" t="s">
        <v>9604</v>
      </c>
      <c r="C1985" s="168" t="s">
        <v>9605</v>
      </c>
      <c r="D1985" s="206">
        <v>16</v>
      </c>
      <c r="E1985" s="178">
        <v>1451296</v>
      </c>
      <c r="F1985" s="216">
        <f t="shared" si="113"/>
        <v>90706</v>
      </c>
      <c r="G1985" s="224"/>
      <c r="H1985" s="218" t="s">
        <v>7462</v>
      </c>
      <c r="I1985" s="120" t="s">
        <v>7379</v>
      </c>
      <c r="J1985" s="120"/>
      <c r="K1985" s="73">
        <v>0</v>
      </c>
      <c r="L1985" s="73">
        <v>0</v>
      </c>
      <c r="M1985" s="180">
        <f t="shared" si="115"/>
        <v>0</v>
      </c>
      <c r="O1985" s="73">
        <v>16</v>
      </c>
      <c r="P1985" s="73">
        <v>1451296</v>
      </c>
      <c r="Q1985" s="73">
        <v>16</v>
      </c>
      <c r="R1985" s="73">
        <v>1451296</v>
      </c>
      <c r="S1985" s="73">
        <f t="shared" si="114"/>
        <v>0</v>
      </c>
      <c r="T1985" s="73">
        <f t="shared" si="114"/>
        <v>0</v>
      </c>
      <c r="U1985" s="167" t="s">
        <v>7467</v>
      </c>
      <c r="W1985" s="21"/>
      <c r="X1985" s="21"/>
    </row>
    <row r="1986" spans="1:26" x14ac:dyDescent="0.25">
      <c r="A1986" s="175" t="s">
        <v>5189</v>
      </c>
      <c r="B1986" s="205" t="s">
        <v>9606</v>
      </c>
      <c r="C1986" s="168" t="s">
        <v>9607</v>
      </c>
      <c r="D1986" s="206">
        <v>5757</v>
      </c>
      <c r="E1986" s="178">
        <v>519216590.69915402</v>
      </c>
      <c r="F1986" s="216">
        <f t="shared" si="113"/>
        <v>90188.742522</v>
      </c>
      <c r="G1986" s="224"/>
      <c r="H1986" s="218" t="s">
        <v>7462</v>
      </c>
      <c r="I1986" s="120" t="s">
        <v>7379</v>
      </c>
      <c r="J1986" s="120"/>
      <c r="K1986" s="73">
        <v>0</v>
      </c>
      <c r="L1986" s="73">
        <v>0</v>
      </c>
      <c r="M1986" s="180">
        <f t="shared" si="115"/>
        <v>0</v>
      </c>
      <c r="O1986" s="73">
        <v>5757</v>
      </c>
      <c r="P1986" s="73">
        <v>519216590.69915402</v>
      </c>
      <c r="Q1986" s="73">
        <v>5757</v>
      </c>
      <c r="R1986" s="73">
        <v>519216590.69915402</v>
      </c>
      <c r="S1986" s="73">
        <f t="shared" si="114"/>
        <v>0</v>
      </c>
      <c r="T1986" s="73">
        <f t="shared" si="114"/>
        <v>0</v>
      </c>
      <c r="U1986" s="167" t="s">
        <v>7467</v>
      </c>
      <c r="W1986" s="21"/>
      <c r="X1986" s="21"/>
    </row>
    <row r="1987" spans="1:26" x14ac:dyDescent="0.25">
      <c r="A1987" s="175" t="s">
        <v>5189</v>
      </c>
      <c r="B1987" s="205" t="s">
        <v>9608</v>
      </c>
      <c r="C1987" s="168" t="s">
        <v>9609</v>
      </c>
      <c r="D1987" s="206">
        <v>3</v>
      </c>
      <c r="E1987" s="178">
        <v>270000</v>
      </c>
      <c r="F1987" s="216">
        <f t="shared" si="113"/>
        <v>90000</v>
      </c>
      <c r="G1987" s="224"/>
      <c r="H1987" s="218" t="s">
        <v>7462</v>
      </c>
      <c r="I1987" s="120" t="s">
        <v>7379</v>
      </c>
      <c r="J1987" s="120"/>
      <c r="K1987" s="73">
        <v>0</v>
      </c>
      <c r="L1987" s="73">
        <v>0</v>
      </c>
      <c r="M1987" s="180">
        <f t="shared" si="115"/>
        <v>0</v>
      </c>
      <c r="O1987" s="73">
        <v>3</v>
      </c>
      <c r="P1987" s="73">
        <v>270000</v>
      </c>
      <c r="Q1987" s="73">
        <v>3</v>
      </c>
      <c r="R1987" s="73">
        <v>270000</v>
      </c>
      <c r="S1987" s="73">
        <f t="shared" si="114"/>
        <v>0</v>
      </c>
      <c r="T1987" s="73">
        <f t="shared" si="114"/>
        <v>0</v>
      </c>
      <c r="U1987" s="167" t="s">
        <v>7467</v>
      </c>
      <c r="W1987" s="21"/>
      <c r="X1987" s="21"/>
    </row>
    <row r="1988" spans="1:26" x14ac:dyDescent="0.25">
      <c r="A1988" s="175" t="s">
        <v>5189</v>
      </c>
      <c r="B1988" s="205" t="s">
        <v>2959</v>
      </c>
      <c r="C1988" s="168" t="s">
        <v>2960</v>
      </c>
      <c r="D1988" s="206">
        <v>140</v>
      </c>
      <c r="E1988" s="178">
        <v>12600000</v>
      </c>
      <c r="F1988" s="216">
        <f t="shared" ref="F1988:F2051" si="116">+E1988/D1988</f>
        <v>90000</v>
      </c>
      <c r="G1988" s="224"/>
      <c r="H1988" s="218" t="s">
        <v>7462</v>
      </c>
      <c r="I1988" s="120" t="s">
        <v>7379</v>
      </c>
      <c r="J1988" s="120"/>
      <c r="K1988" s="73">
        <v>0</v>
      </c>
      <c r="L1988" s="73">
        <v>0</v>
      </c>
      <c r="M1988" s="180">
        <f t="shared" si="115"/>
        <v>0</v>
      </c>
      <c r="O1988" s="73">
        <v>140</v>
      </c>
      <c r="P1988" s="73">
        <v>12600000</v>
      </c>
      <c r="Q1988" s="73">
        <v>100</v>
      </c>
      <c r="R1988" s="73">
        <v>9000000</v>
      </c>
      <c r="S1988" s="73">
        <f t="shared" ref="S1988:T2051" si="117">O1988-K1988-Q1988</f>
        <v>40</v>
      </c>
      <c r="T1988" s="73">
        <f t="shared" si="117"/>
        <v>3600000</v>
      </c>
      <c r="U1988" s="167" t="s">
        <v>7467</v>
      </c>
      <c r="W1988" s="21"/>
      <c r="X1988" s="21"/>
      <c r="Z1988" s="21"/>
    </row>
    <row r="1989" spans="1:26" x14ac:dyDescent="0.25">
      <c r="A1989" s="175" t="s">
        <v>5189</v>
      </c>
      <c r="B1989" s="205" t="s">
        <v>2789</v>
      </c>
      <c r="C1989" s="168" t="s">
        <v>2790</v>
      </c>
      <c r="D1989" s="206">
        <v>19</v>
      </c>
      <c r="E1989" s="178">
        <v>1710000</v>
      </c>
      <c r="F1989" s="216">
        <f t="shared" si="116"/>
        <v>90000</v>
      </c>
      <c r="G1989" s="224"/>
      <c r="H1989" s="218" t="s">
        <v>7462</v>
      </c>
      <c r="I1989" s="120" t="s">
        <v>7379</v>
      </c>
      <c r="J1989" s="120"/>
      <c r="K1989" s="73">
        <v>0</v>
      </c>
      <c r="L1989" s="73">
        <v>0</v>
      </c>
      <c r="M1989" s="180">
        <f t="shared" si="115"/>
        <v>0</v>
      </c>
      <c r="O1989" s="73">
        <v>19</v>
      </c>
      <c r="P1989" s="73">
        <v>1710000</v>
      </c>
      <c r="Q1989" s="73">
        <v>1</v>
      </c>
      <c r="R1989" s="73">
        <v>90000</v>
      </c>
      <c r="S1989" s="73">
        <f t="shared" si="117"/>
        <v>18</v>
      </c>
      <c r="T1989" s="73">
        <f t="shared" si="117"/>
        <v>1620000</v>
      </c>
      <c r="U1989" s="167" t="s">
        <v>7467</v>
      </c>
      <c r="W1989" s="21"/>
      <c r="X1989" s="21"/>
      <c r="Z1989" s="21"/>
    </row>
    <row r="1990" spans="1:26" x14ac:dyDescent="0.25">
      <c r="A1990" s="175" t="s">
        <v>5189</v>
      </c>
      <c r="B1990" s="205" t="s">
        <v>9610</v>
      </c>
      <c r="C1990" s="168" t="s">
        <v>9611</v>
      </c>
      <c r="D1990" s="206">
        <v>1</v>
      </c>
      <c r="E1990" s="178">
        <v>90000</v>
      </c>
      <c r="F1990" s="216">
        <f t="shared" si="116"/>
        <v>90000</v>
      </c>
      <c r="G1990" s="224"/>
      <c r="H1990" s="218" t="s">
        <v>7462</v>
      </c>
      <c r="I1990" s="120" t="s">
        <v>7379</v>
      </c>
      <c r="J1990" s="120"/>
      <c r="K1990" s="73">
        <v>0</v>
      </c>
      <c r="L1990" s="73">
        <v>0</v>
      </c>
      <c r="M1990" s="180">
        <f t="shared" si="115"/>
        <v>0</v>
      </c>
      <c r="O1990" s="73">
        <v>1</v>
      </c>
      <c r="P1990" s="73">
        <v>90000</v>
      </c>
      <c r="Q1990" s="73">
        <v>1</v>
      </c>
      <c r="R1990" s="73">
        <v>90000</v>
      </c>
      <c r="S1990" s="73">
        <f t="shared" si="117"/>
        <v>0</v>
      </c>
      <c r="T1990" s="73">
        <f t="shared" si="117"/>
        <v>0</v>
      </c>
      <c r="U1990" s="167" t="s">
        <v>7467</v>
      </c>
      <c r="W1990" s="21"/>
      <c r="X1990" s="21"/>
    </row>
    <row r="1991" spans="1:26" x14ac:dyDescent="0.25">
      <c r="A1991" s="175" t="s">
        <v>5189</v>
      </c>
      <c r="B1991" s="205" t="s">
        <v>9612</v>
      </c>
      <c r="C1991" s="168" t="s">
        <v>9613</v>
      </c>
      <c r="D1991" s="206">
        <v>15</v>
      </c>
      <c r="E1991" s="178">
        <v>1307837.230005</v>
      </c>
      <c r="F1991" s="216">
        <f t="shared" si="116"/>
        <v>87189.148667000001</v>
      </c>
      <c r="G1991" s="224"/>
      <c r="H1991" s="218" t="s">
        <v>7462</v>
      </c>
      <c r="I1991" s="120" t="s">
        <v>7379</v>
      </c>
      <c r="J1991" s="120"/>
      <c r="K1991" s="73">
        <v>0</v>
      </c>
      <c r="L1991" s="73">
        <v>0</v>
      </c>
      <c r="M1991" s="180">
        <f t="shared" si="115"/>
        <v>0</v>
      </c>
      <c r="O1991" s="73">
        <v>15</v>
      </c>
      <c r="P1991" s="73">
        <v>1307837.230005</v>
      </c>
      <c r="Q1991" s="73">
        <v>15</v>
      </c>
      <c r="R1991" s="73">
        <v>1307837.230005</v>
      </c>
      <c r="S1991" s="73">
        <f t="shared" si="117"/>
        <v>0</v>
      </c>
      <c r="T1991" s="73">
        <f t="shared" si="117"/>
        <v>0</v>
      </c>
      <c r="U1991" s="167" t="s">
        <v>7467</v>
      </c>
      <c r="W1991" s="21"/>
      <c r="X1991" s="21"/>
      <c r="Z1991" s="21"/>
    </row>
    <row r="1992" spans="1:26" x14ac:dyDescent="0.25">
      <c r="A1992" s="175" t="s">
        <v>5189</v>
      </c>
      <c r="B1992" s="205" t="s">
        <v>9614</v>
      </c>
      <c r="C1992" s="168" t="s">
        <v>9615</v>
      </c>
      <c r="D1992" s="206">
        <v>1</v>
      </c>
      <c r="E1992" s="178">
        <v>87000</v>
      </c>
      <c r="F1992" s="216">
        <f t="shared" si="116"/>
        <v>87000</v>
      </c>
      <c r="G1992" s="224"/>
      <c r="H1992" s="218" t="s">
        <v>7462</v>
      </c>
      <c r="I1992" s="120" t="s">
        <v>7379</v>
      </c>
      <c r="J1992" s="120"/>
      <c r="K1992" s="73">
        <v>0</v>
      </c>
      <c r="L1992" s="73">
        <v>0</v>
      </c>
      <c r="M1992" s="180">
        <f t="shared" ref="M1992:M2055" si="118">+L1992/E1992</f>
        <v>0</v>
      </c>
      <c r="O1992" s="73">
        <v>1</v>
      </c>
      <c r="P1992" s="73">
        <v>87000</v>
      </c>
      <c r="Q1992" s="73">
        <v>1</v>
      </c>
      <c r="R1992" s="73">
        <v>87000</v>
      </c>
      <c r="S1992" s="73">
        <f t="shared" si="117"/>
        <v>0</v>
      </c>
      <c r="T1992" s="73">
        <f t="shared" si="117"/>
        <v>0</v>
      </c>
      <c r="U1992" s="167" t="s">
        <v>7467</v>
      </c>
      <c r="W1992" s="21"/>
      <c r="X1992" s="21"/>
    </row>
    <row r="1993" spans="1:26" x14ac:dyDescent="0.25">
      <c r="A1993" s="175" t="s">
        <v>5189</v>
      </c>
      <c r="B1993" s="205" t="s">
        <v>9616</v>
      </c>
      <c r="C1993" s="168" t="s">
        <v>9617</v>
      </c>
      <c r="D1993" s="206">
        <v>40</v>
      </c>
      <c r="E1993" s="178">
        <v>3440004</v>
      </c>
      <c r="F1993" s="216">
        <f t="shared" si="116"/>
        <v>86000.1</v>
      </c>
      <c r="G1993" s="224"/>
      <c r="H1993" s="218" t="s">
        <v>7462</v>
      </c>
      <c r="I1993" s="120" t="s">
        <v>7379</v>
      </c>
      <c r="J1993" s="120"/>
      <c r="K1993" s="73">
        <v>0</v>
      </c>
      <c r="L1993" s="73">
        <v>0</v>
      </c>
      <c r="M1993" s="180">
        <f t="shared" si="118"/>
        <v>0</v>
      </c>
      <c r="O1993" s="73">
        <v>40</v>
      </c>
      <c r="P1993" s="73">
        <v>3440004</v>
      </c>
      <c r="Q1993" s="73">
        <v>40</v>
      </c>
      <c r="R1993" s="73">
        <v>3440004</v>
      </c>
      <c r="S1993" s="73">
        <f t="shared" si="117"/>
        <v>0</v>
      </c>
      <c r="T1993" s="73">
        <f t="shared" si="117"/>
        <v>0</v>
      </c>
      <c r="U1993" s="167" t="s">
        <v>7467</v>
      </c>
      <c r="W1993" s="21"/>
      <c r="X1993" s="21"/>
    </row>
    <row r="1994" spans="1:26" x14ac:dyDescent="0.25">
      <c r="A1994" s="175" t="s">
        <v>5189</v>
      </c>
      <c r="B1994" s="205" t="s">
        <v>9618</v>
      </c>
      <c r="C1994" s="168" t="s">
        <v>9619</v>
      </c>
      <c r="D1994" s="206">
        <v>50</v>
      </c>
      <c r="E1994" s="178">
        <v>4300005</v>
      </c>
      <c r="F1994" s="216">
        <f t="shared" si="116"/>
        <v>86000.1</v>
      </c>
      <c r="G1994" s="224"/>
      <c r="H1994" s="218" t="s">
        <v>7462</v>
      </c>
      <c r="I1994" s="120" t="s">
        <v>7379</v>
      </c>
      <c r="J1994" s="120"/>
      <c r="K1994" s="73">
        <v>0</v>
      </c>
      <c r="L1994" s="73">
        <v>0</v>
      </c>
      <c r="M1994" s="180">
        <f t="shared" si="118"/>
        <v>0</v>
      </c>
      <c r="O1994" s="73">
        <v>50</v>
      </c>
      <c r="P1994" s="73">
        <v>4300005</v>
      </c>
      <c r="Q1994" s="73">
        <v>50</v>
      </c>
      <c r="R1994" s="73">
        <v>4300005</v>
      </c>
      <c r="S1994" s="73">
        <f t="shared" si="117"/>
        <v>0</v>
      </c>
      <c r="T1994" s="73">
        <f t="shared" si="117"/>
        <v>0</v>
      </c>
      <c r="U1994" s="167" t="s">
        <v>7467</v>
      </c>
      <c r="W1994" s="21"/>
      <c r="X1994" s="21"/>
    </row>
    <row r="1995" spans="1:26" x14ac:dyDescent="0.25">
      <c r="A1995" s="175" t="s">
        <v>5189</v>
      </c>
      <c r="B1995" s="205" t="s">
        <v>9620</v>
      </c>
      <c r="C1995" s="168" t="s">
        <v>9621</v>
      </c>
      <c r="D1995" s="206">
        <v>7</v>
      </c>
      <c r="E1995" s="178">
        <v>602000</v>
      </c>
      <c r="F1995" s="216">
        <f t="shared" si="116"/>
        <v>86000</v>
      </c>
      <c r="G1995" s="224"/>
      <c r="H1995" s="218" t="s">
        <v>7462</v>
      </c>
      <c r="I1995" s="120" t="s">
        <v>7379</v>
      </c>
      <c r="J1995" s="120"/>
      <c r="K1995" s="73">
        <v>0</v>
      </c>
      <c r="L1995" s="73">
        <v>0</v>
      </c>
      <c r="M1995" s="180">
        <f t="shared" si="118"/>
        <v>0</v>
      </c>
      <c r="O1995" s="73">
        <v>7</v>
      </c>
      <c r="P1995" s="73">
        <v>602000</v>
      </c>
      <c r="Q1995" s="73">
        <v>7</v>
      </c>
      <c r="R1995" s="73">
        <v>602000</v>
      </c>
      <c r="S1995" s="73">
        <f t="shared" si="117"/>
        <v>0</v>
      </c>
      <c r="T1995" s="73">
        <f t="shared" si="117"/>
        <v>0</v>
      </c>
      <c r="U1995" s="167" t="s">
        <v>7467</v>
      </c>
      <c r="W1995" s="21"/>
      <c r="X1995" s="21"/>
      <c r="Z1995" s="21"/>
    </row>
    <row r="1996" spans="1:26" x14ac:dyDescent="0.25">
      <c r="A1996" s="175" t="s">
        <v>5189</v>
      </c>
      <c r="B1996" s="205" t="s">
        <v>9622</v>
      </c>
      <c r="C1996" s="168" t="s">
        <v>9623</v>
      </c>
      <c r="D1996" s="206">
        <v>15</v>
      </c>
      <c r="E1996" s="178">
        <v>1275000</v>
      </c>
      <c r="F1996" s="216">
        <f t="shared" si="116"/>
        <v>85000</v>
      </c>
      <c r="G1996" s="224"/>
      <c r="H1996" s="218" t="s">
        <v>7462</v>
      </c>
      <c r="I1996" s="120" t="s">
        <v>7379</v>
      </c>
      <c r="J1996" s="120"/>
      <c r="K1996" s="73">
        <v>0</v>
      </c>
      <c r="L1996" s="73">
        <v>0</v>
      </c>
      <c r="M1996" s="180">
        <f t="shared" si="118"/>
        <v>0</v>
      </c>
      <c r="O1996" s="73">
        <v>15</v>
      </c>
      <c r="P1996" s="73">
        <v>1275000</v>
      </c>
      <c r="Q1996" s="73">
        <v>15</v>
      </c>
      <c r="R1996" s="73">
        <v>1275000</v>
      </c>
      <c r="S1996" s="73">
        <f t="shared" si="117"/>
        <v>0</v>
      </c>
      <c r="T1996" s="73">
        <f t="shared" si="117"/>
        <v>0</v>
      </c>
      <c r="U1996" s="167" t="s">
        <v>7467</v>
      </c>
      <c r="W1996" s="21"/>
      <c r="X1996" s="21"/>
    </row>
    <row r="1997" spans="1:26" x14ac:dyDescent="0.25">
      <c r="A1997" s="175" t="s">
        <v>5189</v>
      </c>
      <c r="B1997" s="205" t="s">
        <v>9624</v>
      </c>
      <c r="C1997" s="168" t="s">
        <v>9625</v>
      </c>
      <c r="D1997" s="206">
        <v>4</v>
      </c>
      <c r="E1997" s="178">
        <v>340000</v>
      </c>
      <c r="F1997" s="216">
        <f t="shared" si="116"/>
        <v>85000</v>
      </c>
      <c r="G1997" s="224"/>
      <c r="H1997" s="218" t="s">
        <v>7462</v>
      </c>
      <c r="I1997" s="120" t="s">
        <v>7379</v>
      </c>
      <c r="J1997" s="120"/>
      <c r="K1997" s="73">
        <v>0</v>
      </c>
      <c r="L1997" s="73">
        <v>0</v>
      </c>
      <c r="M1997" s="180">
        <f t="shared" si="118"/>
        <v>0</v>
      </c>
      <c r="O1997" s="73">
        <v>4</v>
      </c>
      <c r="P1997" s="73">
        <v>340000</v>
      </c>
      <c r="Q1997" s="73">
        <v>4</v>
      </c>
      <c r="R1997" s="73">
        <v>340000</v>
      </c>
      <c r="S1997" s="73">
        <f t="shared" si="117"/>
        <v>0</v>
      </c>
      <c r="T1997" s="73">
        <f t="shared" si="117"/>
        <v>0</v>
      </c>
      <c r="U1997" s="167" t="s">
        <v>7467</v>
      </c>
      <c r="W1997" s="21"/>
      <c r="X1997" s="21"/>
    </row>
    <row r="1998" spans="1:26" x14ac:dyDescent="0.25">
      <c r="A1998" s="175" t="s">
        <v>5189</v>
      </c>
      <c r="B1998" s="205" t="s">
        <v>5133</v>
      </c>
      <c r="C1998" s="168" t="s">
        <v>5134</v>
      </c>
      <c r="D1998" s="206">
        <v>20</v>
      </c>
      <c r="E1998" s="178">
        <v>1691818.18</v>
      </c>
      <c r="F1998" s="216">
        <f t="shared" si="116"/>
        <v>84590.909</v>
      </c>
      <c r="G1998" s="224"/>
      <c r="H1998" s="218" t="s">
        <v>7462</v>
      </c>
      <c r="I1998" s="120" t="s">
        <v>7379</v>
      </c>
      <c r="J1998" s="120"/>
      <c r="K1998" s="73">
        <v>0</v>
      </c>
      <c r="L1998" s="73">
        <v>0</v>
      </c>
      <c r="M1998" s="180">
        <f t="shared" si="118"/>
        <v>0</v>
      </c>
      <c r="O1998" s="73">
        <v>20</v>
      </c>
      <c r="P1998" s="73">
        <v>1691818.18</v>
      </c>
      <c r="Q1998" s="73">
        <v>20</v>
      </c>
      <c r="R1998" s="73">
        <v>1691818.1800000002</v>
      </c>
      <c r="S1998" s="73">
        <f t="shared" si="117"/>
        <v>0</v>
      </c>
      <c r="T1998" s="73">
        <f t="shared" si="117"/>
        <v>0</v>
      </c>
      <c r="U1998" s="167" t="s">
        <v>7467</v>
      </c>
      <c r="W1998" s="21"/>
      <c r="X1998" s="21"/>
    </row>
    <row r="1999" spans="1:26" x14ac:dyDescent="0.25">
      <c r="A1999" s="175" t="s">
        <v>5189</v>
      </c>
      <c r="B1999" s="205" t="s">
        <v>9626</v>
      </c>
      <c r="C1999" s="168" t="s">
        <v>9627</v>
      </c>
      <c r="D1999" s="206">
        <v>7</v>
      </c>
      <c r="E1999" s="178">
        <v>589953.06222222222</v>
      </c>
      <c r="F1999" s="216">
        <f t="shared" si="116"/>
        <v>84279.008888888886</v>
      </c>
      <c r="G1999" s="224"/>
      <c r="H1999" s="218" t="s">
        <v>7462</v>
      </c>
      <c r="I1999" s="120" t="s">
        <v>7379</v>
      </c>
      <c r="J1999" s="120"/>
      <c r="K1999" s="73">
        <v>0</v>
      </c>
      <c r="L1999" s="73">
        <v>0</v>
      </c>
      <c r="M1999" s="180">
        <f t="shared" si="118"/>
        <v>0</v>
      </c>
      <c r="O1999" s="73">
        <v>8</v>
      </c>
      <c r="P1999" s="73">
        <v>674232.07111111109</v>
      </c>
      <c r="Q1999" s="73">
        <v>8</v>
      </c>
      <c r="R1999" s="73">
        <v>674232.07111111109</v>
      </c>
      <c r="S1999" s="73">
        <f t="shared" si="117"/>
        <v>0</v>
      </c>
      <c r="T1999" s="73">
        <f t="shared" si="117"/>
        <v>0</v>
      </c>
      <c r="U1999" s="167" t="s">
        <v>7467</v>
      </c>
      <c r="W1999" s="21"/>
      <c r="X1999" s="21"/>
    </row>
    <row r="2000" spans="1:26" x14ac:dyDescent="0.25">
      <c r="A2000" s="175" t="s">
        <v>5189</v>
      </c>
      <c r="B2000" s="205" t="s">
        <v>9628</v>
      </c>
      <c r="C2000" s="168" t="s">
        <v>9629</v>
      </c>
      <c r="D2000" s="206">
        <v>1</v>
      </c>
      <c r="E2000" s="178">
        <v>83545.454000000012</v>
      </c>
      <c r="F2000" s="216">
        <f t="shared" si="116"/>
        <v>83545.454000000012</v>
      </c>
      <c r="G2000" s="224"/>
      <c r="H2000" s="218" t="s">
        <v>7462</v>
      </c>
      <c r="I2000" s="120" t="s">
        <v>7379</v>
      </c>
      <c r="J2000" s="120"/>
      <c r="K2000" s="73">
        <v>0</v>
      </c>
      <c r="L2000" s="73">
        <v>0</v>
      </c>
      <c r="M2000" s="180">
        <f t="shared" si="118"/>
        <v>0</v>
      </c>
      <c r="O2000" s="73">
        <v>1</v>
      </c>
      <c r="P2000" s="73">
        <v>83545.454000000012</v>
      </c>
      <c r="Q2000" s="73">
        <v>1</v>
      </c>
      <c r="R2000" s="73">
        <v>83545.454000000012</v>
      </c>
      <c r="S2000" s="73">
        <f t="shared" si="117"/>
        <v>0</v>
      </c>
      <c r="T2000" s="73">
        <f t="shared" si="117"/>
        <v>0</v>
      </c>
      <c r="U2000" s="167" t="s">
        <v>7467</v>
      </c>
      <c r="W2000" s="21"/>
      <c r="X2000" s="21"/>
    </row>
    <row r="2001" spans="1:26" x14ac:dyDescent="0.25">
      <c r="A2001" s="175" t="s">
        <v>5189</v>
      </c>
      <c r="B2001" s="205" t="s">
        <v>9630</v>
      </c>
      <c r="C2001" s="168" t="s">
        <v>9631</v>
      </c>
      <c r="D2001" s="206">
        <v>50</v>
      </c>
      <c r="E2001" s="178">
        <v>4100000</v>
      </c>
      <c r="F2001" s="216">
        <f t="shared" si="116"/>
        <v>82000</v>
      </c>
      <c r="G2001" s="224"/>
      <c r="H2001" s="218" t="s">
        <v>7462</v>
      </c>
      <c r="I2001" s="120" t="s">
        <v>7379</v>
      </c>
      <c r="J2001" s="120"/>
      <c r="K2001" s="73">
        <v>0</v>
      </c>
      <c r="L2001" s="73">
        <v>0</v>
      </c>
      <c r="M2001" s="180">
        <f t="shared" si="118"/>
        <v>0</v>
      </c>
      <c r="O2001" s="73">
        <v>50</v>
      </c>
      <c r="P2001" s="73">
        <v>4100000</v>
      </c>
      <c r="Q2001" s="73">
        <v>50</v>
      </c>
      <c r="R2001" s="73">
        <v>4100000</v>
      </c>
      <c r="S2001" s="73">
        <f t="shared" si="117"/>
        <v>0</v>
      </c>
      <c r="T2001" s="73">
        <f t="shared" si="117"/>
        <v>0</v>
      </c>
      <c r="U2001" s="167" t="s">
        <v>7467</v>
      </c>
      <c r="W2001" s="21"/>
      <c r="X2001" s="21"/>
    </row>
    <row r="2002" spans="1:26" x14ac:dyDescent="0.25">
      <c r="A2002" s="175" t="s">
        <v>5189</v>
      </c>
      <c r="B2002" s="205" t="s">
        <v>9632</v>
      </c>
      <c r="C2002" s="168" t="s">
        <v>9633</v>
      </c>
      <c r="D2002" s="206">
        <v>1</v>
      </c>
      <c r="E2002" s="178">
        <v>82000</v>
      </c>
      <c r="F2002" s="216">
        <f t="shared" si="116"/>
        <v>82000</v>
      </c>
      <c r="G2002" s="224"/>
      <c r="H2002" s="218" t="s">
        <v>7462</v>
      </c>
      <c r="I2002" s="120" t="s">
        <v>7379</v>
      </c>
      <c r="J2002" s="120"/>
      <c r="K2002" s="73">
        <v>0</v>
      </c>
      <c r="L2002" s="73">
        <v>0</v>
      </c>
      <c r="M2002" s="180">
        <f t="shared" si="118"/>
        <v>0</v>
      </c>
      <c r="O2002" s="73">
        <v>1</v>
      </c>
      <c r="P2002" s="73">
        <v>82000</v>
      </c>
      <c r="Q2002" s="73">
        <v>1</v>
      </c>
      <c r="R2002" s="73">
        <v>82000</v>
      </c>
      <c r="S2002" s="73">
        <f t="shared" si="117"/>
        <v>0</v>
      </c>
      <c r="T2002" s="73">
        <f t="shared" si="117"/>
        <v>0</v>
      </c>
      <c r="U2002" s="167" t="s">
        <v>7467</v>
      </c>
      <c r="W2002" s="21"/>
      <c r="X2002" s="21"/>
    </row>
    <row r="2003" spans="1:26" x14ac:dyDescent="0.25">
      <c r="A2003" s="175" t="s">
        <v>5189</v>
      </c>
      <c r="B2003" s="205" t="s">
        <v>9634</v>
      </c>
      <c r="C2003" s="168" t="s">
        <v>9635</v>
      </c>
      <c r="D2003" s="206">
        <v>2</v>
      </c>
      <c r="E2003" s="178">
        <v>164000</v>
      </c>
      <c r="F2003" s="216">
        <f t="shared" si="116"/>
        <v>82000</v>
      </c>
      <c r="G2003" s="224"/>
      <c r="H2003" s="218" t="s">
        <v>7462</v>
      </c>
      <c r="I2003" s="120" t="s">
        <v>7379</v>
      </c>
      <c r="J2003" s="120"/>
      <c r="K2003" s="73">
        <v>0</v>
      </c>
      <c r="L2003" s="73">
        <v>0</v>
      </c>
      <c r="M2003" s="180">
        <f t="shared" si="118"/>
        <v>0</v>
      </c>
      <c r="O2003" s="73">
        <v>2</v>
      </c>
      <c r="P2003" s="73">
        <v>164000</v>
      </c>
      <c r="Q2003" s="73">
        <v>2</v>
      </c>
      <c r="R2003" s="73">
        <v>164000</v>
      </c>
      <c r="S2003" s="73">
        <f t="shared" si="117"/>
        <v>0</v>
      </c>
      <c r="T2003" s="73">
        <f t="shared" si="117"/>
        <v>0</v>
      </c>
      <c r="U2003" s="167" t="s">
        <v>7467</v>
      </c>
      <c r="W2003" s="21"/>
      <c r="X2003" s="21"/>
    </row>
    <row r="2004" spans="1:26" x14ac:dyDescent="0.25">
      <c r="A2004" s="175" t="s">
        <v>5189</v>
      </c>
      <c r="B2004" s="205" t="s">
        <v>9636</v>
      </c>
      <c r="C2004" s="168" t="s">
        <v>9637</v>
      </c>
      <c r="D2004" s="206">
        <v>2</v>
      </c>
      <c r="E2004" s="178">
        <v>163800</v>
      </c>
      <c r="F2004" s="216">
        <f t="shared" si="116"/>
        <v>81900</v>
      </c>
      <c r="G2004" s="224"/>
      <c r="H2004" s="218" t="s">
        <v>7462</v>
      </c>
      <c r="I2004" s="120" t="s">
        <v>7379</v>
      </c>
      <c r="J2004" s="120"/>
      <c r="K2004" s="73">
        <v>0</v>
      </c>
      <c r="L2004" s="73">
        <v>0</v>
      </c>
      <c r="M2004" s="180">
        <f t="shared" si="118"/>
        <v>0</v>
      </c>
      <c r="O2004" s="73">
        <v>2</v>
      </c>
      <c r="P2004" s="73">
        <v>163800</v>
      </c>
      <c r="Q2004" s="73">
        <v>2</v>
      </c>
      <c r="R2004" s="73">
        <v>163800</v>
      </c>
      <c r="S2004" s="73">
        <f t="shared" si="117"/>
        <v>0</v>
      </c>
      <c r="T2004" s="73">
        <f t="shared" si="117"/>
        <v>0</v>
      </c>
      <c r="U2004" s="167" t="s">
        <v>7467</v>
      </c>
      <c r="W2004" s="21"/>
      <c r="X2004" s="21"/>
    </row>
    <row r="2005" spans="1:26" x14ac:dyDescent="0.25">
      <c r="A2005" s="175" t="s">
        <v>5189</v>
      </c>
      <c r="B2005" s="205" t="s">
        <v>9638</v>
      </c>
      <c r="C2005" s="168" t="s">
        <v>9639</v>
      </c>
      <c r="D2005" s="206">
        <v>20</v>
      </c>
      <c r="E2005" s="178">
        <v>1633223.6842105261</v>
      </c>
      <c r="F2005" s="216">
        <f t="shared" si="116"/>
        <v>81661.184210526306</v>
      </c>
      <c r="G2005" s="224"/>
      <c r="H2005" s="218" t="s">
        <v>7462</v>
      </c>
      <c r="I2005" s="120" t="s">
        <v>7379</v>
      </c>
      <c r="J2005" s="120"/>
      <c r="K2005" s="73">
        <v>0</v>
      </c>
      <c r="L2005" s="73">
        <v>0</v>
      </c>
      <c r="M2005" s="180">
        <f t="shared" si="118"/>
        <v>0</v>
      </c>
      <c r="O2005" s="73">
        <v>180</v>
      </c>
      <c r="P2005" s="73">
        <v>14699013.157894734</v>
      </c>
      <c r="Q2005" s="73">
        <v>180</v>
      </c>
      <c r="R2005" s="73">
        <v>14699013.157894734</v>
      </c>
      <c r="S2005" s="73">
        <f t="shared" si="117"/>
        <v>0</v>
      </c>
      <c r="T2005" s="73">
        <f t="shared" si="117"/>
        <v>0</v>
      </c>
      <c r="U2005" s="167" t="s">
        <v>7467</v>
      </c>
      <c r="W2005" s="21"/>
      <c r="X2005" s="21"/>
      <c r="Z2005" s="21"/>
    </row>
    <row r="2006" spans="1:26" x14ac:dyDescent="0.25">
      <c r="A2006" s="175" t="s">
        <v>5189</v>
      </c>
      <c r="B2006" s="205" t="s">
        <v>9640</v>
      </c>
      <c r="C2006" s="168" t="s">
        <v>9641</v>
      </c>
      <c r="D2006" s="206">
        <v>2</v>
      </c>
      <c r="E2006" s="178">
        <v>160000</v>
      </c>
      <c r="F2006" s="216">
        <f t="shared" si="116"/>
        <v>80000</v>
      </c>
      <c r="G2006" s="224"/>
      <c r="H2006" s="218" t="s">
        <v>7462</v>
      </c>
      <c r="I2006" s="120" t="s">
        <v>7379</v>
      </c>
      <c r="J2006" s="120"/>
      <c r="K2006" s="73">
        <v>0</v>
      </c>
      <c r="L2006" s="73">
        <v>0</v>
      </c>
      <c r="M2006" s="180">
        <f t="shared" si="118"/>
        <v>0</v>
      </c>
      <c r="O2006" s="73">
        <v>2</v>
      </c>
      <c r="P2006" s="73">
        <v>160000</v>
      </c>
      <c r="Q2006" s="73">
        <v>2</v>
      </c>
      <c r="R2006" s="73">
        <v>160000</v>
      </c>
      <c r="S2006" s="73">
        <f t="shared" si="117"/>
        <v>0</v>
      </c>
      <c r="T2006" s="73">
        <f t="shared" si="117"/>
        <v>0</v>
      </c>
      <c r="U2006" s="167" t="s">
        <v>7467</v>
      </c>
      <c r="W2006" s="21"/>
      <c r="X2006" s="21"/>
    </row>
    <row r="2007" spans="1:26" x14ac:dyDescent="0.25">
      <c r="A2007" s="175" t="s">
        <v>5189</v>
      </c>
      <c r="B2007" s="205" t="s">
        <v>2913</v>
      </c>
      <c r="C2007" s="168" t="s">
        <v>2914</v>
      </c>
      <c r="D2007" s="206">
        <v>18</v>
      </c>
      <c r="E2007" s="178">
        <v>1440000</v>
      </c>
      <c r="F2007" s="216">
        <f t="shared" si="116"/>
        <v>80000</v>
      </c>
      <c r="G2007" s="224"/>
      <c r="H2007" s="218" t="s">
        <v>7462</v>
      </c>
      <c r="I2007" s="120" t="s">
        <v>7379</v>
      </c>
      <c r="J2007" s="120"/>
      <c r="K2007" s="73">
        <v>0</v>
      </c>
      <c r="L2007" s="73">
        <v>0</v>
      </c>
      <c r="M2007" s="180">
        <f t="shared" si="118"/>
        <v>0</v>
      </c>
      <c r="O2007" s="73">
        <v>18</v>
      </c>
      <c r="P2007" s="73">
        <v>1440000</v>
      </c>
      <c r="Q2007" s="73">
        <v>12</v>
      </c>
      <c r="R2007" s="73">
        <v>960000</v>
      </c>
      <c r="S2007" s="73">
        <f t="shared" si="117"/>
        <v>6</v>
      </c>
      <c r="T2007" s="73">
        <f t="shared" si="117"/>
        <v>480000</v>
      </c>
      <c r="U2007" s="167" t="s">
        <v>7467</v>
      </c>
      <c r="W2007" s="21"/>
      <c r="X2007" s="21"/>
      <c r="Z2007" s="21"/>
    </row>
    <row r="2008" spans="1:26" x14ac:dyDescent="0.25">
      <c r="A2008" s="175" t="s">
        <v>5189</v>
      </c>
      <c r="B2008" s="205" t="s">
        <v>2911</v>
      </c>
      <c r="C2008" s="168" t="s">
        <v>2912</v>
      </c>
      <c r="D2008" s="206">
        <v>22</v>
      </c>
      <c r="E2008" s="178">
        <v>1760000</v>
      </c>
      <c r="F2008" s="216">
        <f t="shared" si="116"/>
        <v>80000</v>
      </c>
      <c r="G2008" s="224"/>
      <c r="H2008" s="218" t="s">
        <v>7462</v>
      </c>
      <c r="I2008" s="120" t="s">
        <v>7379</v>
      </c>
      <c r="J2008" s="120"/>
      <c r="K2008" s="73">
        <v>0</v>
      </c>
      <c r="L2008" s="73">
        <v>0</v>
      </c>
      <c r="M2008" s="180">
        <f t="shared" si="118"/>
        <v>0</v>
      </c>
      <c r="O2008" s="73">
        <v>22</v>
      </c>
      <c r="P2008" s="73">
        <v>1760000</v>
      </c>
      <c r="Q2008" s="73">
        <v>1</v>
      </c>
      <c r="R2008" s="73">
        <f>+Q2008*F2008</f>
        <v>80000</v>
      </c>
      <c r="S2008" s="73">
        <f t="shared" si="117"/>
        <v>21</v>
      </c>
      <c r="T2008" s="73">
        <f t="shared" si="117"/>
        <v>1680000</v>
      </c>
      <c r="U2008" s="167" t="s">
        <v>8911</v>
      </c>
      <c r="W2008" s="21"/>
      <c r="X2008" s="21"/>
      <c r="Z2008" s="21"/>
    </row>
    <row r="2009" spans="1:26" x14ac:dyDescent="0.25">
      <c r="A2009" s="175" t="s">
        <v>5189</v>
      </c>
      <c r="B2009" s="205" t="s">
        <v>4395</v>
      </c>
      <c r="C2009" s="168" t="s">
        <v>4396</v>
      </c>
      <c r="D2009" s="206">
        <v>1</v>
      </c>
      <c r="E2009" s="178">
        <v>79104.148157164615</v>
      </c>
      <c r="F2009" s="216">
        <f t="shared" si="116"/>
        <v>79104.148157164615</v>
      </c>
      <c r="G2009" s="224"/>
      <c r="H2009" s="218" t="s">
        <v>7462</v>
      </c>
      <c r="I2009" s="120" t="s">
        <v>7379</v>
      </c>
      <c r="J2009" s="120"/>
      <c r="K2009" s="73">
        <v>0</v>
      </c>
      <c r="L2009" s="73">
        <v>0</v>
      </c>
      <c r="M2009" s="180">
        <f t="shared" si="118"/>
        <v>0</v>
      </c>
      <c r="O2009" s="73">
        <v>31</v>
      </c>
      <c r="P2009" s="73">
        <v>2452228.5928721032</v>
      </c>
      <c r="Q2009" s="73">
        <v>31</v>
      </c>
      <c r="R2009" s="73">
        <v>2452228.5928721032</v>
      </c>
      <c r="S2009" s="73">
        <f t="shared" si="117"/>
        <v>0</v>
      </c>
      <c r="T2009" s="73">
        <f t="shared" si="117"/>
        <v>0</v>
      </c>
      <c r="U2009" s="167" t="s">
        <v>7467</v>
      </c>
      <c r="W2009" s="21"/>
      <c r="X2009" s="21"/>
      <c r="Z2009" s="21"/>
    </row>
    <row r="2010" spans="1:26" x14ac:dyDescent="0.25">
      <c r="A2010" s="175" t="s">
        <v>5189</v>
      </c>
      <c r="B2010" s="205" t="s">
        <v>9642</v>
      </c>
      <c r="C2010" s="168" t="s">
        <v>9643</v>
      </c>
      <c r="D2010" s="206">
        <v>3</v>
      </c>
      <c r="E2010" s="178">
        <v>234000</v>
      </c>
      <c r="F2010" s="216">
        <f t="shared" si="116"/>
        <v>78000</v>
      </c>
      <c r="G2010" s="224"/>
      <c r="H2010" s="218" t="s">
        <v>7462</v>
      </c>
      <c r="I2010" s="120" t="s">
        <v>7379</v>
      </c>
      <c r="J2010" s="120"/>
      <c r="K2010" s="73">
        <v>0</v>
      </c>
      <c r="L2010" s="73">
        <v>0</v>
      </c>
      <c r="M2010" s="180">
        <f t="shared" si="118"/>
        <v>0</v>
      </c>
      <c r="O2010" s="73">
        <v>3</v>
      </c>
      <c r="P2010" s="73">
        <v>234000</v>
      </c>
      <c r="Q2010" s="73">
        <v>3</v>
      </c>
      <c r="R2010" s="73">
        <v>234000</v>
      </c>
      <c r="S2010" s="73">
        <f t="shared" si="117"/>
        <v>0</v>
      </c>
      <c r="T2010" s="73">
        <f t="shared" si="117"/>
        <v>0</v>
      </c>
      <c r="U2010" s="167" t="s">
        <v>7467</v>
      </c>
      <c r="W2010" s="21"/>
      <c r="X2010" s="21"/>
    </row>
    <row r="2011" spans="1:26" x14ac:dyDescent="0.25">
      <c r="A2011" s="175" t="s">
        <v>5189</v>
      </c>
      <c r="B2011" s="205" t="s">
        <v>2151</v>
      </c>
      <c r="C2011" s="168" t="s">
        <v>2152</v>
      </c>
      <c r="D2011" s="206">
        <v>6</v>
      </c>
      <c r="E2011" s="178">
        <v>468000</v>
      </c>
      <c r="F2011" s="216">
        <f t="shared" si="116"/>
        <v>78000</v>
      </c>
      <c r="G2011" s="224"/>
      <c r="H2011" s="218" t="s">
        <v>7462</v>
      </c>
      <c r="I2011" s="120" t="s">
        <v>7379</v>
      </c>
      <c r="J2011" s="120"/>
      <c r="K2011" s="73">
        <v>0</v>
      </c>
      <c r="L2011" s="73">
        <v>0</v>
      </c>
      <c r="M2011" s="180">
        <f t="shared" si="118"/>
        <v>0</v>
      </c>
      <c r="O2011" s="73">
        <v>6</v>
      </c>
      <c r="P2011" s="73">
        <v>468000</v>
      </c>
      <c r="Q2011" s="73">
        <v>0</v>
      </c>
      <c r="R2011" s="73">
        <v>0</v>
      </c>
      <c r="S2011" s="73">
        <f t="shared" si="117"/>
        <v>6</v>
      </c>
      <c r="T2011" s="73">
        <f t="shared" si="117"/>
        <v>468000</v>
      </c>
      <c r="U2011" s="167" t="s">
        <v>7958</v>
      </c>
      <c r="W2011" s="21"/>
      <c r="X2011" s="21"/>
      <c r="Z2011" s="21"/>
    </row>
    <row r="2012" spans="1:26" x14ac:dyDescent="0.25">
      <c r="A2012" s="175" t="s">
        <v>5189</v>
      </c>
      <c r="B2012" s="205" t="s">
        <v>2657</v>
      </c>
      <c r="C2012" s="168" t="s">
        <v>2658</v>
      </c>
      <c r="D2012" s="206">
        <v>1206</v>
      </c>
      <c r="E2012" s="178">
        <v>93050896.813908786</v>
      </c>
      <c r="F2012" s="216">
        <f t="shared" si="116"/>
        <v>77156.630857304131</v>
      </c>
      <c r="G2012" s="224"/>
      <c r="H2012" s="218" t="s">
        <v>7462</v>
      </c>
      <c r="I2012" s="120" t="s">
        <v>7379</v>
      </c>
      <c r="J2012" s="120"/>
      <c r="K2012" s="73">
        <v>0</v>
      </c>
      <c r="L2012" s="73">
        <v>0</v>
      </c>
      <c r="M2012" s="180">
        <f t="shared" si="118"/>
        <v>0</v>
      </c>
      <c r="O2012" s="73">
        <v>2716</v>
      </c>
      <c r="P2012" s="73">
        <v>209557409.40843803</v>
      </c>
      <c r="Q2012" s="73">
        <v>2716</v>
      </c>
      <c r="R2012" s="73">
        <v>209557409.40843803</v>
      </c>
      <c r="S2012" s="73">
        <f t="shared" si="117"/>
        <v>0</v>
      </c>
      <c r="T2012" s="73">
        <f t="shared" si="117"/>
        <v>0</v>
      </c>
      <c r="U2012" s="167" t="s">
        <v>7467</v>
      </c>
      <c r="W2012" s="21"/>
      <c r="X2012" s="21"/>
      <c r="Z2012" s="21"/>
    </row>
    <row r="2013" spans="1:26" x14ac:dyDescent="0.25">
      <c r="A2013" s="175" t="s">
        <v>5189</v>
      </c>
      <c r="B2013" s="205" t="s">
        <v>2149</v>
      </c>
      <c r="C2013" s="168" t="s">
        <v>2150</v>
      </c>
      <c r="D2013" s="206">
        <v>1</v>
      </c>
      <c r="E2013" s="178">
        <v>76600</v>
      </c>
      <c r="F2013" s="216">
        <f t="shared" si="116"/>
        <v>76600</v>
      </c>
      <c r="G2013" s="224"/>
      <c r="H2013" s="218" t="s">
        <v>7462</v>
      </c>
      <c r="I2013" s="120" t="s">
        <v>7379</v>
      </c>
      <c r="J2013" s="120"/>
      <c r="K2013" s="73">
        <v>0</v>
      </c>
      <c r="L2013" s="73">
        <v>0</v>
      </c>
      <c r="M2013" s="180">
        <f t="shared" si="118"/>
        <v>0</v>
      </c>
      <c r="O2013" s="73">
        <v>31</v>
      </c>
      <c r="P2013" s="73">
        <v>2374600</v>
      </c>
      <c r="Q2013" s="73">
        <v>31</v>
      </c>
      <c r="R2013" s="73">
        <v>2374600</v>
      </c>
      <c r="S2013" s="73">
        <f t="shared" si="117"/>
        <v>0</v>
      </c>
      <c r="T2013" s="73">
        <f t="shared" si="117"/>
        <v>0</v>
      </c>
      <c r="U2013" s="167" t="s">
        <v>7467</v>
      </c>
      <c r="W2013" s="21"/>
      <c r="X2013" s="21"/>
      <c r="Z2013" s="21"/>
    </row>
    <row r="2014" spans="1:26" x14ac:dyDescent="0.25">
      <c r="A2014" s="175" t="s">
        <v>5189</v>
      </c>
      <c r="B2014" s="205" t="s">
        <v>9644</v>
      </c>
      <c r="C2014" s="168" t="s">
        <v>9645</v>
      </c>
      <c r="D2014" s="206">
        <v>5</v>
      </c>
      <c r="E2014" s="178">
        <v>376129.68999999994</v>
      </c>
      <c r="F2014" s="216">
        <f t="shared" si="116"/>
        <v>75225.937999999995</v>
      </c>
      <c r="G2014" s="224"/>
      <c r="H2014" s="218" t="s">
        <v>7462</v>
      </c>
      <c r="I2014" s="120" t="s">
        <v>7379</v>
      </c>
      <c r="J2014" s="120"/>
      <c r="K2014" s="73">
        <v>0</v>
      </c>
      <c r="L2014" s="73">
        <v>0</v>
      </c>
      <c r="M2014" s="180">
        <f t="shared" si="118"/>
        <v>0</v>
      </c>
      <c r="O2014" s="73">
        <v>5</v>
      </c>
      <c r="P2014" s="73">
        <v>376129.68999999994</v>
      </c>
      <c r="Q2014" s="73">
        <v>5</v>
      </c>
      <c r="R2014" s="73">
        <v>376129.68999999994</v>
      </c>
      <c r="S2014" s="73">
        <f t="shared" si="117"/>
        <v>0</v>
      </c>
      <c r="T2014" s="73">
        <f t="shared" si="117"/>
        <v>0</v>
      </c>
      <c r="U2014" s="167" t="s">
        <v>7467</v>
      </c>
      <c r="W2014" s="21"/>
      <c r="X2014" s="21"/>
    </row>
    <row r="2015" spans="1:26" x14ac:dyDescent="0.25">
      <c r="A2015" s="175" t="s">
        <v>5189</v>
      </c>
      <c r="B2015" s="205" t="s">
        <v>9646</v>
      </c>
      <c r="C2015" s="168" t="s">
        <v>9647</v>
      </c>
      <c r="D2015" s="206">
        <v>3</v>
      </c>
      <c r="E2015" s="178">
        <v>225000</v>
      </c>
      <c r="F2015" s="216">
        <f t="shared" si="116"/>
        <v>75000</v>
      </c>
      <c r="G2015" s="224"/>
      <c r="H2015" s="218" t="s">
        <v>7462</v>
      </c>
      <c r="I2015" s="120" t="s">
        <v>7379</v>
      </c>
      <c r="J2015" s="120"/>
      <c r="K2015" s="73">
        <v>0</v>
      </c>
      <c r="L2015" s="73">
        <v>0</v>
      </c>
      <c r="M2015" s="180">
        <f t="shared" si="118"/>
        <v>0</v>
      </c>
      <c r="O2015" s="73">
        <v>3</v>
      </c>
      <c r="P2015" s="73">
        <v>225000</v>
      </c>
      <c r="Q2015" s="73">
        <v>3</v>
      </c>
      <c r="R2015" s="73">
        <v>225000</v>
      </c>
      <c r="S2015" s="73">
        <f t="shared" si="117"/>
        <v>0</v>
      </c>
      <c r="T2015" s="73">
        <f t="shared" si="117"/>
        <v>0</v>
      </c>
      <c r="U2015" s="167" t="s">
        <v>7467</v>
      </c>
      <c r="W2015" s="21"/>
      <c r="X2015" s="21"/>
      <c r="Z2015" s="21"/>
    </row>
    <row r="2016" spans="1:26" x14ac:dyDescent="0.25">
      <c r="A2016" s="175" t="s">
        <v>5189</v>
      </c>
      <c r="B2016" s="205" t="s">
        <v>2169</v>
      </c>
      <c r="C2016" s="168" t="s">
        <v>2170</v>
      </c>
      <c r="D2016" s="206">
        <v>5</v>
      </c>
      <c r="E2016" s="178">
        <v>375000</v>
      </c>
      <c r="F2016" s="216">
        <f t="shared" si="116"/>
        <v>75000</v>
      </c>
      <c r="G2016" s="224"/>
      <c r="H2016" s="218" t="s">
        <v>7462</v>
      </c>
      <c r="I2016" s="120" t="s">
        <v>7379</v>
      </c>
      <c r="J2016" s="120"/>
      <c r="K2016" s="73">
        <v>0</v>
      </c>
      <c r="L2016" s="73">
        <v>0</v>
      </c>
      <c r="M2016" s="180">
        <f t="shared" si="118"/>
        <v>0</v>
      </c>
      <c r="O2016" s="73">
        <v>5</v>
      </c>
      <c r="P2016" s="73">
        <v>375000</v>
      </c>
      <c r="Q2016" s="73">
        <v>0</v>
      </c>
      <c r="R2016" s="73">
        <v>0</v>
      </c>
      <c r="S2016" s="73">
        <f t="shared" si="117"/>
        <v>5</v>
      </c>
      <c r="T2016" s="73">
        <f t="shared" si="117"/>
        <v>375000</v>
      </c>
      <c r="U2016" s="167" t="s">
        <v>7958</v>
      </c>
      <c r="W2016" s="21"/>
      <c r="X2016" s="21"/>
      <c r="Z2016" s="21"/>
    </row>
    <row r="2017" spans="1:26" x14ac:dyDescent="0.25">
      <c r="A2017" s="175" t="s">
        <v>5189</v>
      </c>
      <c r="B2017" s="205" t="s">
        <v>9648</v>
      </c>
      <c r="C2017" s="168" t="s">
        <v>9649</v>
      </c>
      <c r="D2017" s="206">
        <v>2</v>
      </c>
      <c r="E2017" s="178">
        <v>149600</v>
      </c>
      <c r="F2017" s="216">
        <f t="shared" si="116"/>
        <v>74800</v>
      </c>
      <c r="G2017" s="224"/>
      <c r="H2017" s="218" t="s">
        <v>7462</v>
      </c>
      <c r="I2017" s="120" t="s">
        <v>7379</v>
      </c>
      <c r="J2017" s="120"/>
      <c r="K2017" s="73">
        <v>0</v>
      </c>
      <c r="L2017" s="73">
        <v>0</v>
      </c>
      <c r="M2017" s="180">
        <f t="shared" si="118"/>
        <v>0</v>
      </c>
      <c r="O2017" s="73">
        <v>2</v>
      </c>
      <c r="P2017" s="73">
        <v>149600</v>
      </c>
      <c r="Q2017" s="73">
        <v>2</v>
      </c>
      <c r="R2017" s="73">
        <v>149600</v>
      </c>
      <c r="S2017" s="73">
        <f t="shared" si="117"/>
        <v>0</v>
      </c>
      <c r="T2017" s="73">
        <f t="shared" si="117"/>
        <v>0</v>
      </c>
      <c r="U2017" s="167" t="s">
        <v>7467</v>
      </c>
      <c r="W2017" s="21"/>
      <c r="X2017" s="21"/>
    </row>
    <row r="2018" spans="1:26" x14ac:dyDescent="0.25">
      <c r="A2018" s="175" t="s">
        <v>5189</v>
      </c>
      <c r="B2018" s="205" t="s">
        <v>9650</v>
      </c>
      <c r="C2018" s="168" t="s">
        <v>9651</v>
      </c>
      <c r="D2018" s="206">
        <v>200</v>
      </c>
      <c r="E2018" s="178">
        <v>14800000</v>
      </c>
      <c r="F2018" s="216">
        <f t="shared" si="116"/>
        <v>74000</v>
      </c>
      <c r="G2018" s="224"/>
      <c r="H2018" s="218" t="s">
        <v>7462</v>
      </c>
      <c r="I2018" s="120" t="s">
        <v>7379</v>
      </c>
      <c r="J2018" s="120"/>
      <c r="K2018" s="73">
        <v>0</v>
      </c>
      <c r="L2018" s="73">
        <v>0</v>
      </c>
      <c r="M2018" s="180">
        <f t="shared" si="118"/>
        <v>0</v>
      </c>
      <c r="O2018" s="73">
        <v>200</v>
      </c>
      <c r="P2018" s="73">
        <v>14800000</v>
      </c>
      <c r="Q2018" s="73">
        <v>200</v>
      </c>
      <c r="R2018" s="73">
        <v>14800000</v>
      </c>
      <c r="S2018" s="73">
        <f t="shared" si="117"/>
        <v>0</v>
      </c>
      <c r="T2018" s="73">
        <f t="shared" si="117"/>
        <v>0</v>
      </c>
      <c r="U2018" s="167" t="s">
        <v>7467</v>
      </c>
      <c r="W2018" s="21"/>
      <c r="X2018" s="21"/>
    </row>
    <row r="2019" spans="1:26" x14ac:dyDescent="0.25">
      <c r="A2019" s="175" t="s">
        <v>5189</v>
      </c>
      <c r="B2019" s="205" t="s">
        <v>9652</v>
      </c>
      <c r="C2019" s="168" t="s">
        <v>9653</v>
      </c>
      <c r="D2019" s="206">
        <v>4</v>
      </c>
      <c r="E2019" s="178">
        <v>288000</v>
      </c>
      <c r="F2019" s="216">
        <f t="shared" si="116"/>
        <v>72000</v>
      </c>
      <c r="G2019" s="224"/>
      <c r="H2019" s="218" t="s">
        <v>7462</v>
      </c>
      <c r="I2019" s="120" t="s">
        <v>7379</v>
      </c>
      <c r="J2019" s="120"/>
      <c r="K2019" s="73">
        <v>0</v>
      </c>
      <c r="L2019" s="73">
        <v>0</v>
      </c>
      <c r="M2019" s="180">
        <f t="shared" si="118"/>
        <v>0</v>
      </c>
      <c r="O2019" s="73">
        <v>4</v>
      </c>
      <c r="P2019" s="73">
        <v>288000</v>
      </c>
      <c r="Q2019" s="73">
        <v>4</v>
      </c>
      <c r="R2019" s="73">
        <v>288000</v>
      </c>
      <c r="S2019" s="73">
        <f t="shared" si="117"/>
        <v>0</v>
      </c>
      <c r="T2019" s="73">
        <f t="shared" si="117"/>
        <v>0</v>
      </c>
      <c r="U2019" s="167" t="s">
        <v>7467</v>
      </c>
      <c r="W2019" s="21"/>
      <c r="X2019" s="21"/>
    </row>
    <row r="2020" spans="1:26" x14ac:dyDescent="0.25">
      <c r="A2020" s="175" t="s">
        <v>5189</v>
      </c>
      <c r="B2020" s="205" t="s">
        <v>3303</v>
      </c>
      <c r="C2020" s="168" t="s">
        <v>3304</v>
      </c>
      <c r="D2020" s="206">
        <v>5</v>
      </c>
      <c r="E2020" s="178">
        <v>358333.33333333337</v>
      </c>
      <c r="F2020" s="216">
        <f t="shared" si="116"/>
        <v>71666.666666666672</v>
      </c>
      <c r="G2020" s="224"/>
      <c r="H2020" s="218" t="s">
        <v>7462</v>
      </c>
      <c r="I2020" s="120" t="s">
        <v>7379</v>
      </c>
      <c r="J2020" s="120"/>
      <c r="K2020" s="73">
        <v>0</v>
      </c>
      <c r="L2020" s="73">
        <v>0</v>
      </c>
      <c r="M2020" s="180">
        <f t="shared" si="118"/>
        <v>0</v>
      </c>
      <c r="O2020" s="73">
        <v>15</v>
      </c>
      <c r="P2020" s="73">
        <v>1075000</v>
      </c>
      <c r="Q2020" s="73">
        <v>0</v>
      </c>
      <c r="R2020" s="73">
        <v>0</v>
      </c>
      <c r="S2020" s="73">
        <f t="shared" si="117"/>
        <v>15</v>
      </c>
      <c r="T2020" s="73">
        <f t="shared" si="117"/>
        <v>1075000</v>
      </c>
      <c r="U2020" s="167" t="s">
        <v>7958</v>
      </c>
      <c r="W2020" s="21"/>
      <c r="X2020" s="21"/>
      <c r="Z2020" s="21"/>
    </row>
    <row r="2021" spans="1:26" x14ac:dyDescent="0.25">
      <c r="A2021" s="175" t="s">
        <v>5189</v>
      </c>
      <c r="B2021" s="205" t="s">
        <v>9654</v>
      </c>
      <c r="C2021" s="168" t="s">
        <v>9655</v>
      </c>
      <c r="D2021" s="206">
        <v>18</v>
      </c>
      <c r="E2021" s="178">
        <v>1260000</v>
      </c>
      <c r="F2021" s="216">
        <f t="shared" si="116"/>
        <v>70000</v>
      </c>
      <c r="G2021" s="224"/>
      <c r="H2021" s="218" t="s">
        <v>7462</v>
      </c>
      <c r="I2021" s="120" t="s">
        <v>7379</v>
      </c>
      <c r="J2021" s="120"/>
      <c r="K2021" s="73">
        <v>0</v>
      </c>
      <c r="L2021" s="73">
        <v>0</v>
      </c>
      <c r="M2021" s="180">
        <f t="shared" si="118"/>
        <v>0</v>
      </c>
      <c r="O2021" s="73">
        <v>18</v>
      </c>
      <c r="P2021" s="73">
        <v>1260000</v>
      </c>
      <c r="Q2021" s="73">
        <v>18</v>
      </c>
      <c r="R2021" s="73">
        <v>1260000</v>
      </c>
      <c r="S2021" s="73">
        <f t="shared" si="117"/>
        <v>0</v>
      </c>
      <c r="T2021" s="73">
        <f t="shared" si="117"/>
        <v>0</v>
      </c>
      <c r="U2021" s="167" t="s">
        <v>7467</v>
      </c>
      <c r="W2021" s="21"/>
      <c r="X2021" s="21"/>
    </row>
    <row r="2022" spans="1:26" x14ac:dyDescent="0.25">
      <c r="A2022" s="175" t="s">
        <v>5189</v>
      </c>
      <c r="B2022" s="205" t="s">
        <v>2819</v>
      </c>
      <c r="C2022" s="168" t="s">
        <v>2820</v>
      </c>
      <c r="D2022" s="206">
        <v>7</v>
      </c>
      <c r="E2022" s="178">
        <v>490000</v>
      </c>
      <c r="F2022" s="216">
        <f t="shared" si="116"/>
        <v>70000</v>
      </c>
      <c r="G2022" s="224"/>
      <c r="H2022" s="218" t="s">
        <v>7462</v>
      </c>
      <c r="I2022" s="120" t="s">
        <v>7379</v>
      </c>
      <c r="J2022" s="120"/>
      <c r="K2022" s="73">
        <v>0</v>
      </c>
      <c r="L2022" s="73">
        <v>0</v>
      </c>
      <c r="M2022" s="180">
        <f t="shared" si="118"/>
        <v>0</v>
      </c>
      <c r="O2022" s="73">
        <v>7</v>
      </c>
      <c r="P2022" s="73">
        <v>490000</v>
      </c>
      <c r="Q2022" s="73">
        <v>0</v>
      </c>
      <c r="R2022" s="73">
        <v>0</v>
      </c>
      <c r="S2022" s="73">
        <f t="shared" si="117"/>
        <v>7</v>
      </c>
      <c r="T2022" s="73">
        <f t="shared" si="117"/>
        <v>490000</v>
      </c>
      <c r="U2022" s="167" t="s">
        <v>7958</v>
      </c>
      <c r="W2022" s="21"/>
      <c r="X2022" s="21"/>
      <c r="Z2022" s="21"/>
    </row>
    <row r="2023" spans="1:26" x14ac:dyDescent="0.25">
      <c r="A2023" s="175" t="s">
        <v>5189</v>
      </c>
      <c r="B2023" s="205" t="s">
        <v>9656</v>
      </c>
      <c r="C2023" s="168" t="s">
        <v>9657</v>
      </c>
      <c r="D2023" s="206">
        <v>8</v>
      </c>
      <c r="E2023" s="178">
        <v>560000</v>
      </c>
      <c r="F2023" s="216">
        <f t="shared" si="116"/>
        <v>70000</v>
      </c>
      <c r="G2023" s="224"/>
      <c r="H2023" s="218" t="s">
        <v>7462</v>
      </c>
      <c r="I2023" s="120" t="s">
        <v>7379</v>
      </c>
      <c r="J2023" s="120"/>
      <c r="K2023" s="73">
        <v>0</v>
      </c>
      <c r="L2023" s="73">
        <v>0</v>
      </c>
      <c r="M2023" s="180">
        <f t="shared" si="118"/>
        <v>0</v>
      </c>
      <c r="O2023" s="73">
        <v>8</v>
      </c>
      <c r="P2023" s="73">
        <v>560000</v>
      </c>
      <c r="Q2023" s="73">
        <v>8</v>
      </c>
      <c r="R2023" s="73">
        <v>560000</v>
      </c>
      <c r="S2023" s="73">
        <f t="shared" si="117"/>
        <v>0</v>
      </c>
      <c r="T2023" s="73">
        <f t="shared" si="117"/>
        <v>0</v>
      </c>
      <c r="U2023" s="167" t="s">
        <v>7467</v>
      </c>
      <c r="W2023" s="21"/>
      <c r="X2023" s="21"/>
    </row>
    <row r="2024" spans="1:26" x14ac:dyDescent="0.25">
      <c r="A2024" s="175" t="s">
        <v>5189</v>
      </c>
      <c r="B2024" s="205" t="s">
        <v>3063</v>
      </c>
      <c r="C2024" s="168" t="s">
        <v>3064</v>
      </c>
      <c r="D2024" s="206">
        <v>2</v>
      </c>
      <c r="E2024" s="178">
        <v>140000</v>
      </c>
      <c r="F2024" s="216">
        <f t="shared" si="116"/>
        <v>70000</v>
      </c>
      <c r="G2024" s="224"/>
      <c r="H2024" s="218" t="s">
        <v>7462</v>
      </c>
      <c r="I2024" s="120" t="s">
        <v>7379</v>
      </c>
      <c r="J2024" s="120"/>
      <c r="K2024" s="73">
        <v>0</v>
      </c>
      <c r="L2024" s="73">
        <v>0</v>
      </c>
      <c r="M2024" s="180">
        <f t="shared" si="118"/>
        <v>0</v>
      </c>
      <c r="O2024" s="73">
        <v>2</v>
      </c>
      <c r="P2024" s="73">
        <v>140000</v>
      </c>
      <c r="Q2024" s="73">
        <v>0</v>
      </c>
      <c r="R2024" s="73">
        <v>0</v>
      </c>
      <c r="S2024" s="73">
        <f t="shared" si="117"/>
        <v>2</v>
      </c>
      <c r="T2024" s="73">
        <f t="shared" si="117"/>
        <v>140000</v>
      </c>
      <c r="U2024" s="167" t="s">
        <v>7958</v>
      </c>
      <c r="W2024" s="21"/>
      <c r="X2024" s="21"/>
      <c r="Z2024" s="21"/>
    </row>
    <row r="2025" spans="1:26" x14ac:dyDescent="0.25">
      <c r="A2025" s="175" t="s">
        <v>5189</v>
      </c>
      <c r="B2025" s="205" t="s">
        <v>9658</v>
      </c>
      <c r="C2025" s="168" t="s">
        <v>9659</v>
      </c>
      <c r="D2025" s="206">
        <v>1</v>
      </c>
      <c r="E2025" s="178">
        <v>68333.34</v>
      </c>
      <c r="F2025" s="216">
        <f t="shared" si="116"/>
        <v>68333.34</v>
      </c>
      <c r="G2025" s="224"/>
      <c r="H2025" s="218" t="s">
        <v>7462</v>
      </c>
      <c r="I2025" s="120" t="s">
        <v>7379</v>
      </c>
      <c r="J2025" s="120"/>
      <c r="K2025" s="73">
        <v>0</v>
      </c>
      <c r="L2025" s="73">
        <v>0</v>
      </c>
      <c r="M2025" s="180">
        <f t="shared" si="118"/>
        <v>0</v>
      </c>
      <c r="O2025" s="73">
        <v>1</v>
      </c>
      <c r="P2025" s="73">
        <v>68333.34</v>
      </c>
      <c r="Q2025" s="73">
        <v>1</v>
      </c>
      <c r="R2025" s="73">
        <v>68333.34</v>
      </c>
      <c r="S2025" s="73">
        <f t="shared" si="117"/>
        <v>0</v>
      </c>
      <c r="T2025" s="73">
        <f t="shared" si="117"/>
        <v>0</v>
      </c>
      <c r="U2025" s="167" t="s">
        <v>7467</v>
      </c>
      <c r="W2025" s="21"/>
      <c r="X2025" s="21"/>
    </row>
    <row r="2026" spans="1:26" x14ac:dyDescent="0.25">
      <c r="A2026" s="175" t="s">
        <v>5189</v>
      </c>
      <c r="B2026" s="205" t="s">
        <v>3217</v>
      </c>
      <c r="C2026" s="168" t="s">
        <v>3218</v>
      </c>
      <c r="D2026" s="206">
        <v>6</v>
      </c>
      <c r="E2026" s="178">
        <v>406363.639998</v>
      </c>
      <c r="F2026" s="216">
        <f t="shared" si="116"/>
        <v>67727.273333000005</v>
      </c>
      <c r="G2026" s="224"/>
      <c r="H2026" s="218" t="s">
        <v>7462</v>
      </c>
      <c r="I2026" s="120" t="s">
        <v>7379</v>
      </c>
      <c r="J2026" s="120"/>
      <c r="K2026" s="73">
        <v>0</v>
      </c>
      <c r="L2026" s="73">
        <v>0</v>
      </c>
      <c r="M2026" s="180">
        <f t="shared" si="118"/>
        <v>0</v>
      </c>
      <c r="O2026" s="73">
        <v>6</v>
      </c>
      <c r="P2026" s="73">
        <v>406363.639998</v>
      </c>
      <c r="Q2026" s="73">
        <v>1</v>
      </c>
      <c r="R2026" s="73">
        <v>67727.273333000005</v>
      </c>
      <c r="S2026" s="73">
        <f t="shared" si="117"/>
        <v>5</v>
      </c>
      <c r="T2026" s="73">
        <f t="shared" si="117"/>
        <v>338636.36666499998</v>
      </c>
      <c r="U2026" s="167" t="s">
        <v>7467</v>
      </c>
      <c r="W2026" s="21"/>
      <c r="X2026" s="21"/>
      <c r="Z2026" s="21"/>
    </row>
    <row r="2027" spans="1:26" x14ac:dyDescent="0.25">
      <c r="A2027" s="175" t="s">
        <v>5189</v>
      </c>
      <c r="B2027" s="205" t="s">
        <v>3101</v>
      </c>
      <c r="C2027" s="168" t="s">
        <v>3102</v>
      </c>
      <c r="D2027" s="206">
        <v>12</v>
      </c>
      <c r="E2027" s="178">
        <v>806400</v>
      </c>
      <c r="F2027" s="216">
        <f t="shared" si="116"/>
        <v>67200</v>
      </c>
      <c r="G2027" s="224"/>
      <c r="H2027" s="218" t="s">
        <v>7462</v>
      </c>
      <c r="I2027" s="120" t="s">
        <v>7379</v>
      </c>
      <c r="J2027" s="120"/>
      <c r="K2027" s="73">
        <v>0</v>
      </c>
      <c r="L2027" s="73">
        <v>0</v>
      </c>
      <c r="M2027" s="180">
        <f t="shared" si="118"/>
        <v>0</v>
      </c>
      <c r="O2027" s="73">
        <v>12</v>
      </c>
      <c r="P2027" s="73">
        <v>806400</v>
      </c>
      <c r="Q2027" s="73">
        <v>0</v>
      </c>
      <c r="R2027" s="73">
        <v>0</v>
      </c>
      <c r="S2027" s="73">
        <f t="shared" si="117"/>
        <v>12</v>
      </c>
      <c r="T2027" s="73">
        <f t="shared" si="117"/>
        <v>806400</v>
      </c>
      <c r="U2027" s="167" t="s">
        <v>7958</v>
      </c>
      <c r="W2027" s="21"/>
      <c r="X2027" s="21"/>
      <c r="Z2027" s="21"/>
    </row>
    <row r="2028" spans="1:26" x14ac:dyDescent="0.25">
      <c r="A2028" s="175" t="s">
        <v>5189</v>
      </c>
      <c r="B2028" s="205" t="s">
        <v>9660</v>
      </c>
      <c r="C2028" s="168" t="s">
        <v>9661</v>
      </c>
      <c r="D2028" s="206">
        <v>2</v>
      </c>
      <c r="E2028" s="178">
        <v>134000</v>
      </c>
      <c r="F2028" s="216">
        <f t="shared" si="116"/>
        <v>67000</v>
      </c>
      <c r="G2028" s="224"/>
      <c r="H2028" s="218" t="s">
        <v>7462</v>
      </c>
      <c r="I2028" s="120" t="s">
        <v>7379</v>
      </c>
      <c r="J2028" s="120"/>
      <c r="K2028" s="73">
        <v>0</v>
      </c>
      <c r="L2028" s="73">
        <v>0</v>
      </c>
      <c r="M2028" s="180">
        <f t="shared" si="118"/>
        <v>0</v>
      </c>
      <c r="O2028" s="73">
        <v>2</v>
      </c>
      <c r="P2028" s="73">
        <v>134000</v>
      </c>
      <c r="Q2028" s="73">
        <v>2</v>
      </c>
      <c r="R2028" s="73">
        <v>134000</v>
      </c>
      <c r="S2028" s="73">
        <f t="shared" si="117"/>
        <v>0</v>
      </c>
      <c r="T2028" s="73">
        <f t="shared" si="117"/>
        <v>0</v>
      </c>
      <c r="U2028" s="167" t="s">
        <v>7467</v>
      </c>
      <c r="W2028" s="21"/>
      <c r="X2028" s="21"/>
    </row>
    <row r="2029" spans="1:26" x14ac:dyDescent="0.25">
      <c r="A2029" s="175" t="s">
        <v>5189</v>
      </c>
      <c r="B2029" s="205" t="s">
        <v>9662</v>
      </c>
      <c r="C2029" s="168" t="s">
        <v>9663</v>
      </c>
      <c r="D2029" s="206">
        <v>2</v>
      </c>
      <c r="E2029" s="178">
        <v>130000</v>
      </c>
      <c r="F2029" s="216">
        <f t="shared" si="116"/>
        <v>65000</v>
      </c>
      <c r="G2029" s="224"/>
      <c r="H2029" s="218" t="s">
        <v>7462</v>
      </c>
      <c r="I2029" s="120" t="s">
        <v>7379</v>
      </c>
      <c r="J2029" s="120"/>
      <c r="K2029" s="73">
        <v>0</v>
      </c>
      <c r="L2029" s="73">
        <v>0</v>
      </c>
      <c r="M2029" s="180">
        <f t="shared" si="118"/>
        <v>0</v>
      </c>
      <c r="O2029" s="73">
        <v>2</v>
      </c>
      <c r="P2029" s="73">
        <v>130000</v>
      </c>
      <c r="Q2029" s="73">
        <v>2</v>
      </c>
      <c r="R2029" s="73">
        <v>130000</v>
      </c>
      <c r="S2029" s="73">
        <f t="shared" si="117"/>
        <v>0</v>
      </c>
      <c r="T2029" s="73">
        <f t="shared" si="117"/>
        <v>0</v>
      </c>
      <c r="U2029" s="167" t="s">
        <v>7467</v>
      </c>
      <c r="W2029" s="21"/>
      <c r="X2029" s="21"/>
    </row>
    <row r="2030" spans="1:26" x14ac:dyDescent="0.25">
      <c r="A2030" s="175" t="s">
        <v>5189</v>
      </c>
      <c r="B2030" s="205" t="s">
        <v>9664</v>
      </c>
      <c r="C2030" s="168" t="s">
        <v>9665</v>
      </c>
      <c r="D2030" s="206">
        <v>2</v>
      </c>
      <c r="E2030" s="178">
        <v>130000</v>
      </c>
      <c r="F2030" s="216">
        <f t="shared" si="116"/>
        <v>65000</v>
      </c>
      <c r="G2030" s="224"/>
      <c r="H2030" s="218" t="s">
        <v>7462</v>
      </c>
      <c r="I2030" s="120" t="s">
        <v>7379</v>
      </c>
      <c r="J2030" s="120"/>
      <c r="K2030" s="73">
        <v>0</v>
      </c>
      <c r="L2030" s="73">
        <v>0</v>
      </c>
      <c r="M2030" s="180">
        <f t="shared" si="118"/>
        <v>0</v>
      </c>
      <c r="O2030" s="73">
        <v>2</v>
      </c>
      <c r="P2030" s="73">
        <v>130000</v>
      </c>
      <c r="Q2030" s="73">
        <v>2</v>
      </c>
      <c r="R2030" s="73">
        <v>130000</v>
      </c>
      <c r="S2030" s="73">
        <f t="shared" si="117"/>
        <v>0</v>
      </c>
      <c r="T2030" s="73">
        <f t="shared" si="117"/>
        <v>0</v>
      </c>
      <c r="U2030" s="167" t="s">
        <v>7467</v>
      </c>
      <c r="W2030" s="21"/>
      <c r="X2030" s="21"/>
    </row>
    <row r="2031" spans="1:26" x14ac:dyDescent="0.25">
      <c r="A2031" s="175" t="s">
        <v>5189</v>
      </c>
      <c r="B2031" s="205" t="s">
        <v>9666</v>
      </c>
      <c r="C2031" s="168" t="s">
        <v>9667</v>
      </c>
      <c r="D2031" s="206">
        <v>2</v>
      </c>
      <c r="E2031" s="178">
        <v>130000</v>
      </c>
      <c r="F2031" s="216">
        <f t="shared" si="116"/>
        <v>65000</v>
      </c>
      <c r="G2031" s="224"/>
      <c r="H2031" s="218" t="s">
        <v>7462</v>
      </c>
      <c r="I2031" s="120" t="s">
        <v>7379</v>
      </c>
      <c r="J2031" s="120"/>
      <c r="K2031" s="73">
        <v>0</v>
      </c>
      <c r="L2031" s="73">
        <v>0</v>
      </c>
      <c r="M2031" s="180">
        <f t="shared" si="118"/>
        <v>0</v>
      </c>
      <c r="O2031" s="73">
        <v>2</v>
      </c>
      <c r="P2031" s="73">
        <v>130000</v>
      </c>
      <c r="Q2031" s="73">
        <v>2</v>
      </c>
      <c r="R2031" s="73">
        <v>130000</v>
      </c>
      <c r="S2031" s="73">
        <f t="shared" si="117"/>
        <v>0</v>
      </c>
      <c r="T2031" s="73">
        <f t="shared" si="117"/>
        <v>0</v>
      </c>
      <c r="U2031" s="167" t="s">
        <v>7467</v>
      </c>
      <c r="W2031" s="21"/>
      <c r="X2031" s="21"/>
    </row>
    <row r="2032" spans="1:26" x14ac:dyDescent="0.25">
      <c r="A2032" s="175" t="s">
        <v>5189</v>
      </c>
      <c r="B2032" s="205" t="s">
        <v>9668</v>
      </c>
      <c r="C2032" s="168" t="s">
        <v>9669</v>
      </c>
      <c r="D2032" s="206">
        <v>12</v>
      </c>
      <c r="E2032" s="178">
        <v>773608.8</v>
      </c>
      <c r="F2032" s="216">
        <f t="shared" si="116"/>
        <v>64467.4</v>
      </c>
      <c r="G2032" s="224"/>
      <c r="H2032" s="218" t="s">
        <v>7462</v>
      </c>
      <c r="I2032" s="174" t="s">
        <v>7470</v>
      </c>
      <c r="J2032" s="120" t="s">
        <v>7471</v>
      </c>
      <c r="K2032" s="73">
        <v>0</v>
      </c>
      <c r="L2032" s="73">
        <v>0</v>
      </c>
      <c r="M2032" s="180">
        <f t="shared" si="118"/>
        <v>0</v>
      </c>
      <c r="O2032" s="73">
        <v>12</v>
      </c>
      <c r="P2032" s="73">
        <v>773608.8</v>
      </c>
      <c r="Q2032" s="73">
        <v>12</v>
      </c>
      <c r="R2032" s="73">
        <v>773608.8</v>
      </c>
      <c r="S2032" s="73">
        <f t="shared" si="117"/>
        <v>0</v>
      </c>
      <c r="T2032" s="73">
        <f t="shared" si="117"/>
        <v>0</v>
      </c>
      <c r="U2032" s="167" t="s">
        <v>7467</v>
      </c>
      <c r="W2032" s="21"/>
      <c r="X2032" s="21"/>
    </row>
    <row r="2033" spans="1:26" x14ac:dyDescent="0.25">
      <c r="A2033" s="175" t="s">
        <v>5189</v>
      </c>
      <c r="B2033" s="205" t="s">
        <v>9670</v>
      </c>
      <c r="C2033" s="168" t="s">
        <v>9671</v>
      </c>
      <c r="D2033" s="206">
        <v>20</v>
      </c>
      <c r="E2033" s="178">
        <v>1280000</v>
      </c>
      <c r="F2033" s="216">
        <f t="shared" si="116"/>
        <v>64000</v>
      </c>
      <c r="G2033" s="224"/>
      <c r="H2033" s="218" t="s">
        <v>7462</v>
      </c>
      <c r="I2033" s="120" t="s">
        <v>7379</v>
      </c>
      <c r="J2033" s="120"/>
      <c r="K2033" s="73">
        <v>0</v>
      </c>
      <c r="L2033" s="73">
        <v>0</v>
      </c>
      <c r="M2033" s="180">
        <f t="shared" si="118"/>
        <v>0</v>
      </c>
      <c r="O2033" s="73">
        <v>20</v>
      </c>
      <c r="P2033" s="73">
        <v>1280000</v>
      </c>
      <c r="Q2033" s="73">
        <v>20</v>
      </c>
      <c r="R2033" s="73">
        <v>1280000</v>
      </c>
      <c r="S2033" s="73">
        <f t="shared" si="117"/>
        <v>0</v>
      </c>
      <c r="T2033" s="73">
        <f t="shared" si="117"/>
        <v>0</v>
      </c>
      <c r="U2033" s="167" t="s">
        <v>7467</v>
      </c>
      <c r="W2033" s="21"/>
      <c r="X2033" s="21"/>
    </row>
    <row r="2034" spans="1:26" x14ac:dyDescent="0.25">
      <c r="A2034" s="175" t="s">
        <v>5189</v>
      </c>
      <c r="B2034" s="205" t="s">
        <v>9672</v>
      </c>
      <c r="C2034" s="168" t="s">
        <v>9673</v>
      </c>
      <c r="D2034" s="206">
        <v>20</v>
      </c>
      <c r="E2034" s="178">
        <v>1260000</v>
      </c>
      <c r="F2034" s="216">
        <f t="shared" si="116"/>
        <v>63000</v>
      </c>
      <c r="G2034" s="224"/>
      <c r="H2034" s="218" t="s">
        <v>7462</v>
      </c>
      <c r="I2034" s="174" t="s">
        <v>7470</v>
      </c>
      <c r="J2034" s="120" t="s">
        <v>7471</v>
      </c>
      <c r="K2034" s="73">
        <v>0</v>
      </c>
      <c r="L2034" s="73">
        <v>0</v>
      </c>
      <c r="M2034" s="180">
        <f t="shared" si="118"/>
        <v>0</v>
      </c>
      <c r="O2034" s="73">
        <v>20</v>
      </c>
      <c r="P2034" s="73">
        <v>1260000</v>
      </c>
      <c r="Q2034" s="73">
        <v>20</v>
      </c>
      <c r="R2034" s="73">
        <v>1260000</v>
      </c>
      <c r="S2034" s="73">
        <f t="shared" si="117"/>
        <v>0</v>
      </c>
      <c r="T2034" s="73">
        <f t="shared" si="117"/>
        <v>0</v>
      </c>
      <c r="U2034" s="167" t="s">
        <v>7467</v>
      </c>
      <c r="W2034" s="21"/>
      <c r="X2034" s="21"/>
    </row>
    <row r="2035" spans="1:26" x14ac:dyDescent="0.25">
      <c r="A2035" s="175" t="s">
        <v>5189</v>
      </c>
      <c r="B2035" s="205" t="s">
        <v>9674</v>
      </c>
      <c r="C2035" s="168" t="s">
        <v>9675</v>
      </c>
      <c r="D2035" s="206">
        <v>1</v>
      </c>
      <c r="E2035" s="178">
        <v>63000</v>
      </c>
      <c r="F2035" s="216">
        <f t="shared" si="116"/>
        <v>63000</v>
      </c>
      <c r="G2035" s="224"/>
      <c r="H2035" s="218" t="s">
        <v>7462</v>
      </c>
      <c r="I2035" s="120" t="s">
        <v>7379</v>
      </c>
      <c r="J2035" s="120"/>
      <c r="K2035" s="73">
        <v>0</v>
      </c>
      <c r="L2035" s="73">
        <v>0</v>
      </c>
      <c r="M2035" s="180">
        <f t="shared" si="118"/>
        <v>0</v>
      </c>
      <c r="O2035" s="73">
        <v>1</v>
      </c>
      <c r="P2035" s="73">
        <v>63000</v>
      </c>
      <c r="Q2035" s="73">
        <v>1</v>
      </c>
      <c r="R2035" s="73">
        <v>63000</v>
      </c>
      <c r="S2035" s="73">
        <f t="shared" si="117"/>
        <v>0</v>
      </c>
      <c r="T2035" s="73">
        <f t="shared" si="117"/>
        <v>0</v>
      </c>
      <c r="U2035" s="167" t="s">
        <v>7467</v>
      </c>
      <c r="W2035" s="21"/>
      <c r="X2035" s="21"/>
    </row>
    <row r="2036" spans="1:26" x14ac:dyDescent="0.25">
      <c r="A2036" s="175" t="s">
        <v>5189</v>
      </c>
      <c r="B2036" s="205" t="s">
        <v>9676</v>
      </c>
      <c r="C2036" s="168" t="s">
        <v>9677</v>
      </c>
      <c r="D2036" s="206">
        <v>8</v>
      </c>
      <c r="E2036" s="178">
        <v>500000</v>
      </c>
      <c r="F2036" s="216">
        <f t="shared" si="116"/>
        <v>62500</v>
      </c>
      <c r="G2036" s="224"/>
      <c r="H2036" s="218" t="s">
        <v>7462</v>
      </c>
      <c r="I2036" s="120" t="s">
        <v>7379</v>
      </c>
      <c r="J2036" s="120"/>
      <c r="K2036" s="73">
        <v>0</v>
      </c>
      <c r="L2036" s="73">
        <v>0</v>
      </c>
      <c r="M2036" s="180">
        <f t="shared" si="118"/>
        <v>0</v>
      </c>
      <c r="O2036" s="73">
        <v>8</v>
      </c>
      <c r="P2036" s="73">
        <v>500000</v>
      </c>
      <c r="Q2036" s="73">
        <v>8</v>
      </c>
      <c r="R2036" s="73">
        <v>500000</v>
      </c>
      <c r="S2036" s="73">
        <f t="shared" si="117"/>
        <v>0</v>
      </c>
      <c r="T2036" s="73">
        <f t="shared" si="117"/>
        <v>0</v>
      </c>
      <c r="U2036" s="167" t="s">
        <v>7467</v>
      </c>
      <c r="W2036" s="21"/>
      <c r="X2036" s="21"/>
    </row>
    <row r="2037" spans="1:26" x14ac:dyDescent="0.25">
      <c r="A2037" s="175" t="s">
        <v>5189</v>
      </c>
      <c r="B2037" s="205" t="s">
        <v>9678</v>
      </c>
      <c r="C2037" s="168" t="s">
        <v>9679</v>
      </c>
      <c r="D2037" s="206">
        <v>2</v>
      </c>
      <c r="E2037" s="178">
        <v>123750</v>
      </c>
      <c r="F2037" s="216">
        <f t="shared" si="116"/>
        <v>61875</v>
      </c>
      <c r="G2037" s="224"/>
      <c r="H2037" s="218" t="s">
        <v>7462</v>
      </c>
      <c r="I2037" s="120" t="s">
        <v>7379</v>
      </c>
      <c r="J2037" s="120"/>
      <c r="K2037" s="73">
        <v>0</v>
      </c>
      <c r="L2037" s="73">
        <v>0</v>
      </c>
      <c r="M2037" s="180">
        <f t="shared" si="118"/>
        <v>0</v>
      </c>
      <c r="O2037" s="73">
        <v>2</v>
      </c>
      <c r="P2037" s="73">
        <v>123750</v>
      </c>
      <c r="Q2037" s="73">
        <v>2</v>
      </c>
      <c r="R2037" s="73">
        <v>123750</v>
      </c>
      <c r="S2037" s="73">
        <f t="shared" si="117"/>
        <v>0</v>
      </c>
      <c r="T2037" s="73">
        <f t="shared" si="117"/>
        <v>0</v>
      </c>
      <c r="U2037" s="167" t="s">
        <v>7467</v>
      </c>
      <c r="W2037" s="21"/>
      <c r="X2037" s="21"/>
      <c r="Z2037" s="21"/>
    </row>
    <row r="2038" spans="1:26" x14ac:dyDescent="0.25">
      <c r="A2038" s="175" t="s">
        <v>5189</v>
      </c>
      <c r="B2038" s="205" t="s">
        <v>2271</v>
      </c>
      <c r="C2038" s="168" t="s">
        <v>2272</v>
      </c>
      <c r="D2038" s="206">
        <v>125</v>
      </c>
      <c r="E2038" s="178">
        <v>7582913.9556513308</v>
      </c>
      <c r="F2038" s="216">
        <f t="shared" si="116"/>
        <v>60663.311645210648</v>
      </c>
      <c r="G2038" s="224"/>
      <c r="H2038" s="218" t="s">
        <v>7462</v>
      </c>
      <c r="I2038" s="120" t="s">
        <v>7379</v>
      </c>
      <c r="J2038" s="120"/>
      <c r="K2038" s="73">
        <v>0</v>
      </c>
      <c r="L2038" s="73">
        <v>0</v>
      </c>
      <c r="M2038" s="180">
        <f t="shared" si="118"/>
        <v>0</v>
      </c>
      <c r="O2038" s="73">
        <v>606</v>
      </c>
      <c r="P2038" s="73">
        <v>36761966.856997654</v>
      </c>
      <c r="Q2038" s="73">
        <v>606</v>
      </c>
      <c r="R2038" s="73">
        <v>36761966.856997654</v>
      </c>
      <c r="S2038" s="73">
        <f t="shared" si="117"/>
        <v>0</v>
      </c>
      <c r="T2038" s="73">
        <f t="shared" si="117"/>
        <v>0</v>
      </c>
      <c r="U2038" s="167" t="s">
        <v>7467</v>
      </c>
      <c r="W2038" s="21"/>
      <c r="X2038" s="21"/>
      <c r="Z2038" s="21"/>
    </row>
    <row r="2039" spans="1:26" x14ac:dyDescent="0.25">
      <c r="A2039" s="175" t="s">
        <v>5189</v>
      </c>
      <c r="B2039" s="205" t="s">
        <v>9680</v>
      </c>
      <c r="C2039" s="168" t="s">
        <v>9681</v>
      </c>
      <c r="D2039" s="206">
        <v>10</v>
      </c>
      <c r="E2039" s="178">
        <v>596636.61067540268</v>
      </c>
      <c r="F2039" s="216">
        <f t="shared" si="116"/>
        <v>59663.66106754027</v>
      </c>
      <c r="G2039" s="224"/>
      <c r="H2039" s="218" t="s">
        <v>7462</v>
      </c>
      <c r="I2039" s="120" t="s">
        <v>7379</v>
      </c>
      <c r="J2039" s="120"/>
      <c r="K2039" s="73">
        <v>0</v>
      </c>
      <c r="L2039" s="73">
        <v>0</v>
      </c>
      <c r="M2039" s="180">
        <f t="shared" si="118"/>
        <v>0</v>
      </c>
      <c r="O2039" s="73">
        <v>102</v>
      </c>
      <c r="P2039" s="73">
        <v>6085693.4288891079</v>
      </c>
      <c r="Q2039" s="73">
        <v>102</v>
      </c>
      <c r="R2039" s="73">
        <v>6085693.4288891079</v>
      </c>
      <c r="S2039" s="73">
        <f t="shared" si="117"/>
        <v>0</v>
      </c>
      <c r="T2039" s="73">
        <f t="shared" si="117"/>
        <v>0</v>
      </c>
      <c r="U2039" s="167" t="s">
        <v>7467</v>
      </c>
      <c r="W2039" s="21"/>
      <c r="X2039" s="21"/>
      <c r="Z2039" s="21"/>
    </row>
    <row r="2040" spans="1:26" x14ac:dyDescent="0.25">
      <c r="A2040" s="175" t="s">
        <v>5189</v>
      </c>
      <c r="B2040" s="205" t="s">
        <v>9682</v>
      </c>
      <c r="C2040" s="168" t="s">
        <v>9683</v>
      </c>
      <c r="D2040" s="206">
        <v>1</v>
      </c>
      <c r="E2040" s="178">
        <v>59400</v>
      </c>
      <c r="F2040" s="216">
        <f t="shared" si="116"/>
        <v>59400</v>
      </c>
      <c r="G2040" s="224"/>
      <c r="H2040" s="218" t="s">
        <v>7462</v>
      </c>
      <c r="I2040" s="120" t="s">
        <v>7379</v>
      </c>
      <c r="J2040" s="120"/>
      <c r="K2040" s="73">
        <v>0</v>
      </c>
      <c r="L2040" s="73">
        <v>0</v>
      </c>
      <c r="M2040" s="180">
        <f t="shared" si="118"/>
        <v>0</v>
      </c>
      <c r="O2040" s="73">
        <v>1</v>
      </c>
      <c r="P2040" s="73">
        <v>59400</v>
      </c>
      <c r="Q2040" s="73">
        <v>1</v>
      </c>
      <c r="R2040" s="73">
        <v>59400</v>
      </c>
      <c r="S2040" s="73">
        <f t="shared" si="117"/>
        <v>0</v>
      </c>
      <c r="T2040" s="73">
        <f t="shared" si="117"/>
        <v>0</v>
      </c>
      <c r="U2040" s="167" t="s">
        <v>7467</v>
      </c>
      <c r="W2040" s="21"/>
      <c r="X2040" s="21"/>
    </row>
    <row r="2041" spans="1:26" x14ac:dyDescent="0.25">
      <c r="A2041" s="175" t="s">
        <v>5189</v>
      </c>
      <c r="B2041" s="205" t="s">
        <v>9684</v>
      </c>
      <c r="C2041" s="168" t="s">
        <v>9685</v>
      </c>
      <c r="D2041" s="206">
        <v>50</v>
      </c>
      <c r="E2041" s="178">
        <v>2950000</v>
      </c>
      <c r="F2041" s="216">
        <f t="shared" si="116"/>
        <v>59000</v>
      </c>
      <c r="G2041" s="224"/>
      <c r="H2041" s="218" t="s">
        <v>7462</v>
      </c>
      <c r="I2041" s="174" t="s">
        <v>7470</v>
      </c>
      <c r="J2041" s="120" t="s">
        <v>7471</v>
      </c>
      <c r="K2041" s="73">
        <v>0</v>
      </c>
      <c r="L2041" s="73">
        <v>0</v>
      </c>
      <c r="M2041" s="180">
        <f t="shared" si="118"/>
        <v>0</v>
      </c>
      <c r="O2041" s="73">
        <v>50</v>
      </c>
      <c r="P2041" s="73">
        <v>2950000</v>
      </c>
      <c r="Q2041" s="73">
        <v>50</v>
      </c>
      <c r="R2041" s="73">
        <v>2950000</v>
      </c>
      <c r="S2041" s="73">
        <f t="shared" si="117"/>
        <v>0</v>
      </c>
      <c r="T2041" s="73">
        <f t="shared" si="117"/>
        <v>0</v>
      </c>
      <c r="U2041" s="167" t="s">
        <v>7467</v>
      </c>
      <c r="W2041" s="21"/>
      <c r="X2041" s="21"/>
    </row>
    <row r="2042" spans="1:26" x14ac:dyDescent="0.25">
      <c r="A2042" s="175" t="s">
        <v>5189</v>
      </c>
      <c r="B2042" s="205" t="s">
        <v>9686</v>
      </c>
      <c r="C2042" s="168" t="s">
        <v>9687</v>
      </c>
      <c r="D2042" s="206">
        <v>20</v>
      </c>
      <c r="E2042" s="178">
        <v>1180000</v>
      </c>
      <c r="F2042" s="216">
        <f t="shared" si="116"/>
        <v>59000</v>
      </c>
      <c r="G2042" s="224"/>
      <c r="H2042" s="218" t="s">
        <v>7462</v>
      </c>
      <c r="I2042" s="174" t="s">
        <v>7470</v>
      </c>
      <c r="J2042" s="120" t="s">
        <v>7471</v>
      </c>
      <c r="K2042" s="73">
        <v>0</v>
      </c>
      <c r="L2042" s="73">
        <v>0</v>
      </c>
      <c r="M2042" s="180">
        <f t="shared" si="118"/>
        <v>0</v>
      </c>
      <c r="O2042" s="73">
        <v>20</v>
      </c>
      <c r="P2042" s="73">
        <v>1180000</v>
      </c>
      <c r="Q2042" s="73">
        <v>20</v>
      </c>
      <c r="R2042" s="73">
        <v>1180000</v>
      </c>
      <c r="S2042" s="73">
        <f t="shared" si="117"/>
        <v>0</v>
      </c>
      <c r="T2042" s="73">
        <f t="shared" si="117"/>
        <v>0</v>
      </c>
      <c r="U2042" s="167" t="s">
        <v>7467</v>
      </c>
      <c r="W2042" s="21"/>
      <c r="X2042" s="21"/>
    </row>
    <row r="2043" spans="1:26" x14ac:dyDescent="0.25">
      <c r="A2043" s="175" t="s">
        <v>5189</v>
      </c>
      <c r="B2043" s="205" t="s">
        <v>9688</v>
      </c>
      <c r="C2043" s="168" t="s">
        <v>9689</v>
      </c>
      <c r="D2043" s="206">
        <v>100</v>
      </c>
      <c r="E2043" s="178">
        <v>5800000</v>
      </c>
      <c r="F2043" s="216">
        <f t="shared" si="116"/>
        <v>58000</v>
      </c>
      <c r="G2043" s="224"/>
      <c r="H2043" s="218" t="s">
        <v>7462</v>
      </c>
      <c r="I2043" s="120" t="s">
        <v>7379</v>
      </c>
      <c r="J2043" s="120"/>
      <c r="K2043" s="73">
        <v>0</v>
      </c>
      <c r="L2043" s="73">
        <v>0</v>
      </c>
      <c r="M2043" s="180">
        <f t="shared" si="118"/>
        <v>0</v>
      </c>
      <c r="O2043" s="73">
        <v>100</v>
      </c>
      <c r="P2043" s="73">
        <v>5800000</v>
      </c>
      <c r="Q2043" s="73">
        <v>100</v>
      </c>
      <c r="R2043" s="73">
        <v>5800000</v>
      </c>
      <c r="S2043" s="73">
        <f t="shared" si="117"/>
        <v>0</v>
      </c>
      <c r="T2043" s="73">
        <f t="shared" si="117"/>
        <v>0</v>
      </c>
      <c r="U2043" s="167" t="s">
        <v>7467</v>
      </c>
      <c r="W2043" s="21"/>
      <c r="X2043" s="21"/>
      <c r="Z2043" s="21"/>
    </row>
    <row r="2044" spans="1:26" x14ac:dyDescent="0.25">
      <c r="A2044" s="175" t="s">
        <v>5189</v>
      </c>
      <c r="B2044" s="205" t="s">
        <v>9690</v>
      </c>
      <c r="C2044" s="168" t="s">
        <v>9691</v>
      </c>
      <c r="D2044" s="206">
        <v>2</v>
      </c>
      <c r="E2044" s="178">
        <v>114000</v>
      </c>
      <c r="F2044" s="216">
        <f t="shared" si="116"/>
        <v>57000</v>
      </c>
      <c r="G2044" s="224"/>
      <c r="H2044" s="218" t="s">
        <v>7462</v>
      </c>
      <c r="I2044" s="120" t="s">
        <v>7379</v>
      </c>
      <c r="J2044" s="120"/>
      <c r="K2044" s="73">
        <v>0</v>
      </c>
      <c r="L2044" s="73">
        <v>0</v>
      </c>
      <c r="M2044" s="180">
        <f t="shared" si="118"/>
        <v>0</v>
      </c>
      <c r="O2044" s="73">
        <v>2</v>
      </c>
      <c r="P2044" s="73">
        <v>114000</v>
      </c>
      <c r="Q2044" s="73">
        <v>2</v>
      </c>
      <c r="R2044" s="73">
        <v>114000</v>
      </c>
      <c r="S2044" s="73">
        <f t="shared" si="117"/>
        <v>0</v>
      </c>
      <c r="T2044" s="73">
        <f t="shared" si="117"/>
        <v>0</v>
      </c>
      <c r="U2044" s="167" t="s">
        <v>7467</v>
      </c>
      <c r="W2044" s="21"/>
      <c r="X2044" s="21"/>
    </row>
    <row r="2045" spans="1:26" x14ac:dyDescent="0.25">
      <c r="A2045" s="175" t="s">
        <v>5189</v>
      </c>
      <c r="B2045" s="205" t="s">
        <v>2305</v>
      </c>
      <c r="C2045" s="168" t="s">
        <v>2306</v>
      </c>
      <c r="D2045" s="206">
        <v>47</v>
      </c>
      <c r="E2045" s="178">
        <v>2633958.3300120002</v>
      </c>
      <c r="F2045" s="216">
        <f t="shared" si="116"/>
        <v>56041.666596000003</v>
      </c>
      <c r="G2045" s="224"/>
      <c r="H2045" s="218" t="s">
        <v>7462</v>
      </c>
      <c r="I2045" s="120" t="s">
        <v>7379</v>
      </c>
      <c r="J2045" s="120"/>
      <c r="K2045" s="73">
        <v>0</v>
      </c>
      <c r="L2045" s="73">
        <v>0</v>
      </c>
      <c r="M2045" s="180">
        <f t="shared" si="118"/>
        <v>0</v>
      </c>
      <c r="O2045" s="73">
        <v>47</v>
      </c>
      <c r="P2045" s="73">
        <v>2633958.3300120002</v>
      </c>
      <c r="Q2045" s="73">
        <v>0</v>
      </c>
      <c r="R2045" s="73">
        <v>0</v>
      </c>
      <c r="S2045" s="73">
        <f t="shared" si="117"/>
        <v>47</v>
      </c>
      <c r="T2045" s="73">
        <f t="shared" si="117"/>
        <v>2633958.3300120002</v>
      </c>
      <c r="U2045" s="167" t="s">
        <v>7958</v>
      </c>
      <c r="W2045" s="21"/>
      <c r="X2045" s="21"/>
      <c r="Z2045" s="21"/>
    </row>
    <row r="2046" spans="1:26" x14ac:dyDescent="0.25">
      <c r="A2046" s="175" t="s">
        <v>5189</v>
      </c>
      <c r="B2046" s="205" t="s">
        <v>9692</v>
      </c>
      <c r="C2046" s="168" t="s">
        <v>9693</v>
      </c>
      <c r="D2046" s="206">
        <v>7</v>
      </c>
      <c r="E2046" s="178">
        <v>385250.00000200002</v>
      </c>
      <c r="F2046" s="216">
        <f t="shared" si="116"/>
        <v>55035.714286000002</v>
      </c>
      <c r="G2046" s="224"/>
      <c r="H2046" s="218" t="s">
        <v>7462</v>
      </c>
      <c r="I2046" s="120" t="s">
        <v>7379</v>
      </c>
      <c r="J2046" s="120"/>
      <c r="K2046" s="73">
        <v>0</v>
      </c>
      <c r="L2046" s="73">
        <v>0</v>
      </c>
      <c r="M2046" s="180">
        <f t="shared" si="118"/>
        <v>0</v>
      </c>
      <c r="O2046" s="73">
        <v>7</v>
      </c>
      <c r="P2046" s="73">
        <v>385250.00000200002</v>
      </c>
      <c r="Q2046" s="73">
        <v>7</v>
      </c>
      <c r="R2046" s="73">
        <v>385250.00000200002</v>
      </c>
      <c r="S2046" s="73">
        <f t="shared" si="117"/>
        <v>0</v>
      </c>
      <c r="T2046" s="73">
        <f t="shared" si="117"/>
        <v>0</v>
      </c>
      <c r="U2046" s="167" t="s">
        <v>7467</v>
      </c>
      <c r="W2046" s="21"/>
      <c r="X2046" s="21"/>
    </row>
    <row r="2047" spans="1:26" x14ac:dyDescent="0.25">
      <c r="A2047" s="175" t="s">
        <v>5189</v>
      </c>
      <c r="B2047" s="205" t="s">
        <v>2307</v>
      </c>
      <c r="C2047" s="168" t="s">
        <v>2308</v>
      </c>
      <c r="D2047" s="206">
        <v>25</v>
      </c>
      <c r="E2047" s="178">
        <v>1375000.08</v>
      </c>
      <c r="F2047" s="216">
        <f t="shared" si="116"/>
        <v>55000.003200000006</v>
      </c>
      <c r="G2047" s="224"/>
      <c r="H2047" s="218" t="s">
        <v>7462</v>
      </c>
      <c r="I2047" s="120" t="s">
        <v>7379</v>
      </c>
      <c r="J2047" s="120"/>
      <c r="K2047" s="73">
        <v>0</v>
      </c>
      <c r="L2047" s="73">
        <v>0</v>
      </c>
      <c r="M2047" s="180">
        <f t="shared" si="118"/>
        <v>0</v>
      </c>
      <c r="O2047" s="73">
        <v>25</v>
      </c>
      <c r="P2047" s="73">
        <v>1375000.08</v>
      </c>
      <c r="Q2047" s="73">
        <v>25</v>
      </c>
      <c r="R2047" s="73">
        <v>1375000.08</v>
      </c>
      <c r="S2047" s="73">
        <f t="shared" si="117"/>
        <v>0</v>
      </c>
      <c r="T2047" s="73">
        <f t="shared" si="117"/>
        <v>0</v>
      </c>
      <c r="U2047" s="167" t="s">
        <v>7467</v>
      </c>
      <c r="W2047" s="21"/>
      <c r="X2047" s="21"/>
      <c r="Z2047" s="21"/>
    </row>
    <row r="2048" spans="1:26" x14ac:dyDescent="0.25">
      <c r="A2048" s="175" t="s">
        <v>5189</v>
      </c>
      <c r="B2048" s="205" t="s">
        <v>9694</v>
      </c>
      <c r="C2048" s="168" t="s">
        <v>9695</v>
      </c>
      <c r="D2048" s="206">
        <v>75</v>
      </c>
      <c r="E2048" s="178">
        <v>4125000</v>
      </c>
      <c r="F2048" s="216">
        <f t="shared" si="116"/>
        <v>55000</v>
      </c>
      <c r="G2048" s="224"/>
      <c r="H2048" s="218" t="s">
        <v>7462</v>
      </c>
      <c r="I2048" s="174" t="s">
        <v>7470</v>
      </c>
      <c r="J2048" s="120" t="s">
        <v>7471</v>
      </c>
      <c r="K2048" s="73">
        <v>0</v>
      </c>
      <c r="L2048" s="73">
        <v>0</v>
      </c>
      <c r="M2048" s="180">
        <f t="shared" si="118"/>
        <v>0</v>
      </c>
      <c r="O2048" s="73">
        <v>75</v>
      </c>
      <c r="P2048" s="73">
        <v>4125000</v>
      </c>
      <c r="Q2048" s="73">
        <v>75</v>
      </c>
      <c r="R2048" s="73">
        <v>4125000</v>
      </c>
      <c r="S2048" s="73">
        <f t="shared" si="117"/>
        <v>0</v>
      </c>
      <c r="T2048" s="73">
        <f t="shared" si="117"/>
        <v>0</v>
      </c>
      <c r="U2048" s="167" t="s">
        <v>7467</v>
      </c>
      <c r="W2048" s="21"/>
      <c r="X2048" s="21"/>
    </row>
    <row r="2049" spans="1:26" x14ac:dyDescent="0.25">
      <c r="A2049" s="175" t="s">
        <v>5189</v>
      </c>
      <c r="B2049" s="205" t="s">
        <v>9696</v>
      </c>
      <c r="C2049" s="168" t="s">
        <v>9697</v>
      </c>
      <c r="D2049" s="206">
        <v>13</v>
      </c>
      <c r="E2049" s="178">
        <v>713915.49999899999</v>
      </c>
      <c r="F2049" s="216">
        <f t="shared" si="116"/>
        <v>54916.576923000001</v>
      </c>
      <c r="G2049" s="224"/>
      <c r="H2049" s="218" t="s">
        <v>7462</v>
      </c>
      <c r="I2049" s="120" t="s">
        <v>7379</v>
      </c>
      <c r="J2049" s="120"/>
      <c r="K2049" s="73">
        <v>0</v>
      </c>
      <c r="L2049" s="73">
        <v>0</v>
      </c>
      <c r="M2049" s="180">
        <f t="shared" si="118"/>
        <v>0</v>
      </c>
      <c r="O2049" s="73">
        <v>13</v>
      </c>
      <c r="P2049" s="73">
        <v>713915.49999899999</v>
      </c>
      <c r="Q2049" s="73">
        <v>13</v>
      </c>
      <c r="R2049" s="73">
        <v>713915.49999899999</v>
      </c>
      <c r="S2049" s="73">
        <f t="shared" si="117"/>
        <v>0</v>
      </c>
      <c r="T2049" s="73">
        <f t="shared" si="117"/>
        <v>0</v>
      </c>
      <c r="U2049" s="167" t="s">
        <v>7467</v>
      </c>
      <c r="W2049" s="21"/>
      <c r="X2049" s="21"/>
    </row>
    <row r="2050" spans="1:26" x14ac:dyDescent="0.25">
      <c r="A2050" s="175" t="s">
        <v>5189</v>
      </c>
      <c r="B2050" s="205" t="s">
        <v>9698</v>
      </c>
      <c r="C2050" s="168" t="s">
        <v>9699</v>
      </c>
      <c r="D2050" s="206">
        <v>14</v>
      </c>
      <c r="E2050" s="178">
        <v>756931.81290999998</v>
      </c>
      <c r="F2050" s="216">
        <f t="shared" si="116"/>
        <v>54066.558064999997</v>
      </c>
      <c r="G2050" s="224"/>
      <c r="H2050" s="218" t="s">
        <v>7462</v>
      </c>
      <c r="I2050" s="120" t="s">
        <v>7379</v>
      </c>
      <c r="J2050" s="120"/>
      <c r="K2050" s="73">
        <v>0</v>
      </c>
      <c r="L2050" s="73">
        <v>0</v>
      </c>
      <c r="M2050" s="180">
        <f t="shared" si="118"/>
        <v>0</v>
      </c>
      <c r="O2050" s="73">
        <v>24</v>
      </c>
      <c r="P2050" s="73">
        <v>1297597.39356</v>
      </c>
      <c r="Q2050" s="73">
        <v>24</v>
      </c>
      <c r="R2050" s="73">
        <v>1297597.39356</v>
      </c>
      <c r="S2050" s="73">
        <f t="shared" si="117"/>
        <v>0</v>
      </c>
      <c r="T2050" s="73">
        <f t="shared" si="117"/>
        <v>0</v>
      </c>
      <c r="U2050" s="167" t="s">
        <v>7467</v>
      </c>
      <c r="W2050" s="21"/>
      <c r="X2050" s="21"/>
      <c r="Z2050" s="21"/>
    </row>
    <row r="2051" spans="1:26" x14ac:dyDescent="0.25">
      <c r="A2051" s="175" t="s">
        <v>5189</v>
      </c>
      <c r="B2051" s="205" t="s">
        <v>2729</v>
      </c>
      <c r="C2051" s="168" t="s">
        <v>2730</v>
      </c>
      <c r="D2051" s="206">
        <v>6</v>
      </c>
      <c r="E2051" s="178">
        <v>324000</v>
      </c>
      <c r="F2051" s="216">
        <f t="shared" si="116"/>
        <v>54000</v>
      </c>
      <c r="G2051" s="224"/>
      <c r="H2051" s="218" t="s">
        <v>7462</v>
      </c>
      <c r="I2051" s="120" t="s">
        <v>7379</v>
      </c>
      <c r="J2051" s="120"/>
      <c r="K2051" s="73">
        <v>0</v>
      </c>
      <c r="L2051" s="73">
        <v>0</v>
      </c>
      <c r="M2051" s="180">
        <f t="shared" si="118"/>
        <v>0</v>
      </c>
      <c r="O2051" s="73">
        <v>6</v>
      </c>
      <c r="P2051" s="73">
        <v>324000</v>
      </c>
      <c r="Q2051" s="73">
        <v>3</v>
      </c>
      <c r="R2051" s="73">
        <v>162000</v>
      </c>
      <c r="S2051" s="73">
        <f t="shared" si="117"/>
        <v>3</v>
      </c>
      <c r="T2051" s="73">
        <f t="shared" si="117"/>
        <v>162000</v>
      </c>
      <c r="U2051" s="167" t="s">
        <v>7467</v>
      </c>
      <c r="W2051" s="21"/>
      <c r="X2051" s="21"/>
      <c r="Z2051" s="21"/>
    </row>
    <row r="2052" spans="1:26" x14ac:dyDescent="0.25">
      <c r="A2052" s="175" t="s">
        <v>5189</v>
      </c>
      <c r="B2052" s="205" t="s">
        <v>9700</v>
      </c>
      <c r="C2052" s="168" t="s">
        <v>9701</v>
      </c>
      <c r="D2052" s="206">
        <v>2</v>
      </c>
      <c r="E2052" s="178">
        <v>107818.19</v>
      </c>
      <c r="F2052" s="216">
        <f t="shared" ref="F2052:F2115" si="119">+E2052/D2052</f>
        <v>53909.095000000001</v>
      </c>
      <c r="G2052" s="224"/>
      <c r="H2052" s="218" t="s">
        <v>7462</v>
      </c>
      <c r="I2052" s="120" t="s">
        <v>7379</v>
      </c>
      <c r="J2052" s="120"/>
      <c r="K2052" s="73">
        <v>0</v>
      </c>
      <c r="L2052" s="73">
        <v>0</v>
      </c>
      <c r="M2052" s="180">
        <f t="shared" si="118"/>
        <v>0</v>
      </c>
      <c r="O2052" s="73">
        <v>2</v>
      </c>
      <c r="P2052" s="73">
        <v>107818.19</v>
      </c>
      <c r="Q2052" s="73">
        <v>2</v>
      </c>
      <c r="R2052" s="73">
        <v>107818.19</v>
      </c>
      <c r="S2052" s="73">
        <f t="shared" ref="S2052:T2115" si="120">O2052-K2052-Q2052</f>
        <v>0</v>
      </c>
      <c r="T2052" s="73">
        <f t="shared" si="120"/>
        <v>0</v>
      </c>
      <c r="U2052" s="167" t="s">
        <v>7467</v>
      </c>
      <c r="W2052" s="21"/>
      <c r="X2052" s="21"/>
    </row>
    <row r="2053" spans="1:26" x14ac:dyDescent="0.25">
      <c r="A2053" s="175" t="s">
        <v>5189</v>
      </c>
      <c r="B2053" s="205" t="s">
        <v>9702</v>
      </c>
      <c r="C2053" s="168" t="s">
        <v>9703</v>
      </c>
      <c r="D2053" s="206">
        <v>1</v>
      </c>
      <c r="E2053" s="178">
        <v>52666.67</v>
      </c>
      <c r="F2053" s="216">
        <f t="shared" si="119"/>
        <v>52666.67</v>
      </c>
      <c r="G2053" s="224"/>
      <c r="H2053" s="218" t="s">
        <v>7462</v>
      </c>
      <c r="I2053" s="120" t="s">
        <v>7379</v>
      </c>
      <c r="J2053" s="120"/>
      <c r="K2053" s="73">
        <v>0</v>
      </c>
      <c r="L2053" s="73">
        <v>0</v>
      </c>
      <c r="M2053" s="180">
        <f t="shared" si="118"/>
        <v>0</v>
      </c>
      <c r="O2053" s="73">
        <v>1</v>
      </c>
      <c r="P2053" s="73">
        <v>52666.67</v>
      </c>
      <c r="Q2053" s="73">
        <v>1</v>
      </c>
      <c r="R2053" s="73">
        <v>52666.67</v>
      </c>
      <c r="S2053" s="73">
        <f t="shared" si="120"/>
        <v>0</v>
      </c>
      <c r="T2053" s="73">
        <f t="shared" si="120"/>
        <v>0</v>
      </c>
      <c r="U2053" s="167" t="s">
        <v>7467</v>
      </c>
      <c r="W2053" s="21"/>
      <c r="X2053" s="21"/>
    </row>
    <row r="2054" spans="1:26" x14ac:dyDescent="0.25">
      <c r="A2054" s="175" t="s">
        <v>5189</v>
      </c>
      <c r="B2054" s="205" t="s">
        <v>9704</v>
      </c>
      <c r="C2054" s="168" t="s">
        <v>9705</v>
      </c>
      <c r="D2054" s="206">
        <v>30</v>
      </c>
      <c r="E2054" s="178">
        <v>1566990</v>
      </c>
      <c r="F2054" s="216">
        <f t="shared" si="119"/>
        <v>52233</v>
      </c>
      <c r="G2054" s="224"/>
      <c r="H2054" s="218" t="s">
        <v>7462</v>
      </c>
      <c r="I2054" s="120" t="s">
        <v>7377</v>
      </c>
      <c r="J2054" s="120"/>
      <c r="K2054" s="73">
        <v>0</v>
      </c>
      <c r="L2054" s="73">
        <v>0</v>
      </c>
      <c r="M2054" s="180">
        <f t="shared" si="118"/>
        <v>0</v>
      </c>
      <c r="O2054" s="73">
        <v>30</v>
      </c>
      <c r="P2054" s="73">
        <v>1566990</v>
      </c>
      <c r="Q2054" s="73">
        <v>30</v>
      </c>
      <c r="R2054" s="73">
        <v>1566990</v>
      </c>
      <c r="S2054" s="73">
        <f t="shared" si="120"/>
        <v>0</v>
      </c>
      <c r="T2054" s="73">
        <f t="shared" si="120"/>
        <v>0</v>
      </c>
      <c r="U2054" s="167" t="s">
        <v>7467</v>
      </c>
      <c r="W2054" s="21"/>
      <c r="X2054" s="21"/>
    </row>
    <row r="2055" spans="1:26" x14ac:dyDescent="0.25">
      <c r="A2055" s="175" t="s">
        <v>5189</v>
      </c>
      <c r="B2055" s="205" t="s">
        <v>9706</v>
      </c>
      <c r="C2055" s="168" t="s">
        <v>9707</v>
      </c>
      <c r="D2055" s="206">
        <v>7</v>
      </c>
      <c r="E2055" s="178">
        <v>364000</v>
      </c>
      <c r="F2055" s="216">
        <f t="shared" si="119"/>
        <v>52000</v>
      </c>
      <c r="G2055" s="224"/>
      <c r="H2055" s="218" t="s">
        <v>7462</v>
      </c>
      <c r="I2055" s="120" t="s">
        <v>7379</v>
      </c>
      <c r="J2055" s="120"/>
      <c r="K2055" s="73">
        <v>0</v>
      </c>
      <c r="L2055" s="73">
        <v>0</v>
      </c>
      <c r="M2055" s="180">
        <f t="shared" si="118"/>
        <v>0</v>
      </c>
      <c r="O2055" s="73">
        <v>7</v>
      </c>
      <c r="P2055" s="73">
        <v>364000</v>
      </c>
      <c r="Q2055" s="73">
        <v>7</v>
      </c>
      <c r="R2055" s="73">
        <v>364000</v>
      </c>
      <c r="S2055" s="73">
        <f t="shared" si="120"/>
        <v>0</v>
      </c>
      <c r="T2055" s="73">
        <f t="shared" si="120"/>
        <v>0</v>
      </c>
      <c r="U2055" s="167" t="s">
        <v>7467</v>
      </c>
      <c r="W2055" s="21"/>
      <c r="X2055" s="21"/>
    </row>
    <row r="2056" spans="1:26" x14ac:dyDescent="0.25">
      <c r="A2056" s="175" t="s">
        <v>5189</v>
      </c>
      <c r="B2056" s="205" t="s">
        <v>9708</v>
      </c>
      <c r="C2056" s="168" t="s">
        <v>9709</v>
      </c>
      <c r="D2056" s="206">
        <v>2</v>
      </c>
      <c r="E2056" s="178">
        <v>104000</v>
      </c>
      <c r="F2056" s="216">
        <f t="shared" si="119"/>
        <v>52000</v>
      </c>
      <c r="G2056" s="224"/>
      <c r="H2056" s="218" t="s">
        <v>7462</v>
      </c>
      <c r="I2056" s="120" t="s">
        <v>7379</v>
      </c>
      <c r="J2056" s="120"/>
      <c r="K2056" s="73">
        <v>0</v>
      </c>
      <c r="L2056" s="73">
        <v>0</v>
      </c>
      <c r="M2056" s="180">
        <f t="shared" ref="M2056:M2119" si="121">+L2056/E2056</f>
        <v>0</v>
      </c>
      <c r="O2056" s="73">
        <v>2</v>
      </c>
      <c r="P2056" s="73">
        <v>104000</v>
      </c>
      <c r="Q2056" s="73">
        <v>2</v>
      </c>
      <c r="R2056" s="73">
        <v>104000</v>
      </c>
      <c r="S2056" s="73">
        <f t="shared" si="120"/>
        <v>0</v>
      </c>
      <c r="T2056" s="73">
        <f t="shared" si="120"/>
        <v>0</v>
      </c>
      <c r="U2056" s="167" t="s">
        <v>7467</v>
      </c>
      <c r="W2056" s="21"/>
      <c r="X2056" s="21"/>
    </row>
    <row r="2057" spans="1:26" x14ac:dyDescent="0.25">
      <c r="A2057" s="175" t="s">
        <v>5189</v>
      </c>
      <c r="B2057" s="205" t="s">
        <v>9710</v>
      </c>
      <c r="C2057" s="168" t="s">
        <v>9711</v>
      </c>
      <c r="D2057" s="206">
        <v>9</v>
      </c>
      <c r="E2057" s="178">
        <v>468000</v>
      </c>
      <c r="F2057" s="216">
        <f t="shared" si="119"/>
        <v>52000</v>
      </c>
      <c r="G2057" s="224"/>
      <c r="H2057" s="218" t="s">
        <v>7462</v>
      </c>
      <c r="I2057" s="120" t="s">
        <v>7379</v>
      </c>
      <c r="J2057" s="120"/>
      <c r="K2057" s="73">
        <v>0</v>
      </c>
      <c r="L2057" s="73">
        <v>0</v>
      </c>
      <c r="M2057" s="180">
        <f t="shared" si="121"/>
        <v>0</v>
      </c>
      <c r="O2057" s="73">
        <v>9</v>
      </c>
      <c r="P2057" s="73">
        <v>468000</v>
      </c>
      <c r="Q2057" s="73">
        <v>9</v>
      </c>
      <c r="R2057" s="73">
        <v>468000</v>
      </c>
      <c r="S2057" s="73">
        <f t="shared" si="120"/>
        <v>0</v>
      </c>
      <c r="T2057" s="73">
        <f t="shared" si="120"/>
        <v>0</v>
      </c>
      <c r="U2057" s="167" t="s">
        <v>7467</v>
      </c>
      <c r="W2057" s="21"/>
      <c r="X2057" s="21"/>
    </row>
    <row r="2058" spans="1:26" x14ac:dyDescent="0.25">
      <c r="A2058" s="175" t="s">
        <v>5189</v>
      </c>
      <c r="B2058" s="205" t="s">
        <v>3355</v>
      </c>
      <c r="C2058" s="168" t="s">
        <v>3356</v>
      </c>
      <c r="D2058" s="206">
        <v>1</v>
      </c>
      <c r="E2058" s="178">
        <v>52000</v>
      </c>
      <c r="F2058" s="216">
        <f t="shared" si="119"/>
        <v>52000</v>
      </c>
      <c r="G2058" s="224"/>
      <c r="H2058" s="218" t="s">
        <v>7462</v>
      </c>
      <c r="I2058" s="120" t="s">
        <v>7379</v>
      </c>
      <c r="J2058" s="120"/>
      <c r="K2058" s="73">
        <v>0</v>
      </c>
      <c r="L2058" s="73">
        <v>0</v>
      </c>
      <c r="M2058" s="180">
        <f t="shared" si="121"/>
        <v>0</v>
      </c>
      <c r="O2058" s="73">
        <v>1</v>
      </c>
      <c r="P2058" s="73">
        <v>52000</v>
      </c>
      <c r="Q2058" s="73">
        <v>0</v>
      </c>
      <c r="R2058" s="73">
        <v>0</v>
      </c>
      <c r="S2058" s="73">
        <f t="shared" si="120"/>
        <v>1</v>
      </c>
      <c r="T2058" s="73">
        <f t="shared" si="120"/>
        <v>52000</v>
      </c>
      <c r="U2058" s="167" t="s">
        <v>7958</v>
      </c>
      <c r="W2058" s="21"/>
      <c r="X2058" s="21"/>
      <c r="Z2058" s="21"/>
    </row>
    <row r="2059" spans="1:26" x14ac:dyDescent="0.25">
      <c r="A2059" s="175" t="s">
        <v>5189</v>
      </c>
      <c r="B2059" s="205" t="s">
        <v>9712</v>
      </c>
      <c r="C2059" s="168" t="s">
        <v>9713</v>
      </c>
      <c r="D2059" s="206">
        <v>4</v>
      </c>
      <c r="E2059" s="178">
        <v>207483</v>
      </c>
      <c r="F2059" s="216">
        <f t="shared" si="119"/>
        <v>51870.75</v>
      </c>
      <c r="G2059" s="224"/>
      <c r="H2059" s="218" t="s">
        <v>7462</v>
      </c>
      <c r="I2059" s="120" t="s">
        <v>7379</v>
      </c>
      <c r="J2059" s="120"/>
      <c r="K2059" s="73">
        <v>0</v>
      </c>
      <c r="L2059" s="73">
        <v>0</v>
      </c>
      <c r="M2059" s="180">
        <f t="shared" si="121"/>
        <v>0</v>
      </c>
      <c r="O2059" s="73">
        <v>4</v>
      </c>
      <c r="P2059" s="73">
        <v>207483</v>
      </c>
      <c r="Q2059" s="73">
        <v>4</v>
      </c>
      <c r="R2059" s="73">
        <v>207483</v>
      </c>
      <c r="S2059" s="73">
        <f t="shared" si="120"/>
        <v>0</v>
      </c>
      <c r="T2059" s="73">
        <f t="shared" si="120"/>
        <v>0</v>
      </c>
      <c r="U2059" s="167" t="s">
        <v>7467</v>
      </c>
      <c r="W2059" s="21"/>
      <c r="X2059" s="21"/>
    </row>
    <row r="2060" spans="1:26" x14ac:dyDescent="0.25">
      <c r="A2060" s="175" t="s">
        <v>5189</v>
      </c>
      <c r="B2060" s="205" t="s">
        <v>9714</v>
      </c>
      <c r="C2060" s="168" t="s">
        <v>9715</v>
      </c>
      <c r="D2060" s="206">
        <v>30</v>
      </c>
      <c r="E2060" s="178">
        <v>1550508.96</v>
      </c>
      <c r="F2060" s="216">
        <f t="shared" si="119"/>
        <v>51683.631999999998</v>
      </c>
      <c r="G2060" s="224"/>
      <c r="H2060" s="218" t="s">
        <v>7462</v>
      </c>
      <c r="I2060" s="120" t="s">
        <v>7379</v>
      </c>
      <c r="J2060" s="120"/>
      <c r="K2060" s="73">
        <v>0</v>
      </c>
      <c r="L2060" s="73">
        <v>0</v>
      </c>
      <c r="M2060" s="180">
        <f t="shared" si="121"/>
        <v>0</v>
      </c>
      <c r="O2060" s="73">
        <v>30</v>
      </c>
      <c r="P2060" s="73">
        <v>1550508.96</v>
      </c>
      <c r="Q2060" s="73">
        <v>30</v>
      </c>
      <c r="R2060" s="73">
        <v>1550508.96</v>
      </c>
      <c r="S2060" s="73">
        <f t="shared" si="120"/>
        <v>0</v>
      </c>
      <c r="T2060" s="73">
        <f t="shared" si="120"/>
        <v>0</v>
      </c>
      <c r="U2060" s="167" t="s">
        <v>7467</v>
      </c>
      <c r="W2060" s="21"/>
      <c r="X2060" s="21"/>
    </row>
    <row r="2061" spans="1:26" x14ac:dyDescent="0.25">
      <c r="A2061" s="175" t="s">
        <v>5189</v>
      </c>
      <c r="B2061" s="205" t="s">
        <v>9716</v>
      </c>
      <c r="C2061" s="168" t="s">
        <v>9717</v>
      </c>
      <c r="D2061" s="206">
        <v>50</v>
      </c>
      <c r="E2061" s="178">
        <v>2550000</v>
      </c>
      <c r="F2061" s="216">
        <f t="shared" si="119"/>
        <v>51000</v>
      </c>
      <c r="G2061" s="224"/>
      <c r="H2061" s="218" t="s">
        <v>7462</v>
      </c>
      <c r="I2061" s="174" t="s">
        <v>7470</v>
      </c>
      <c r="J2061" s="120" t="s">
        <v>7471</v>
      </c>
      <c r="K2061" s="73">
        <v>0</v>
      </c>
      <c r="L2061" s="73">
        <v>0</v>
      </c>
      <c r="M2061" s="180">
        <f t="shared" si="121"/>
        <v>0</v>
      </c>
      <c r="O2061" s="73">
        <v>50</v>
      </c>
      <c r="P2061" s="73">
        <v>2550000</v>
      </c>
      <c r="Q2061" s="73">
        <v>50</v>
      </c>
      <c r="R2061" s="73">
        <v>2550000</v>
      </c>
      <c r="S2061" s="73">
        <f t="shared" si="120"/>
        <v>0</v>
      </c>
      <c r="T2061" s="73">
        <f t="shared" si="120"/>
        <v>0</v>
      </c>
      <c r="U2061" s="167" t="s">
        <v>7467</v>
      </c>
      <c r="W2061" s="21"/>
      <c r="X2061" s="21"/>
    </row>
    <row r="2062" spans="1:26" x14ac:dyDescent="0.25">
      <c r="A2062" s="175" t="s">
        <v>5189</v>
      </c>
      <c r="B2062" s="205" t="s">
        <v>3123</v>
      </c>
      <c r="C2062" s="168" t="s">
        <v>3124</v>
      </c>
      <c r="D2062" s="206">
        <v>14</v>
      </c>
      <c r="E2062" s="178">
        <v>708531.41947000008</v>
      </c>
      <c r="F2062" s="216">
        <f t="shared" si="119"/>
        <v>50609.387105000009</v>
      </c>
      <c r="G2062" s="224"/>
      <c r="H2062" s="218" t="s">
        <v>7462</v>
      </c>
      <c r="I2062" s="120" t="s">
        <v>7379</v>
      </c>
      <c r="J2062" s="120"/>
      <c r="K2062" s="73">
        <v>0</v>
      </c>
      <c r="L2062" s="73">
        <v>0</v>
      </c>
      <c r="M2062" s="180">
        <f t="shared" si="121"/>
        <v>0</v>
      </c>
      <c r="O2062" s="73">
        <v>34</v>
      </c>
      <c r="P2062" s="73">
        <v>1720719.1615700002</v>
      </c>
      <c r="Q2062" s="73">
        <v>30</v>
      </c>
      <c r="R2062" s="73">
        <v>1518281.6131499996</v>
      </c>
      <c r="S2062" s="73">
        <f t="shared" si="120"/>
        <v>4</v>
      </c>
      <c r="T2062" s="73">
        <f t="shared" si="120"/>
        <v>202437.54842000059</v>
      </c>
      <c r="U2062" s="167" t="s">
        <v>7467</v>
      </c>
      <c r="W2062" s="21"/>
      <c r="X2062" s="21"/>
      <c r="Z2062" s="21"/>
    </row>
    <row r="2063" spans="1:26" x14ac:dyDescent="0.25">
      <c r="A2063" s="175" t="s">
        <v>5189</v>
      </c>
      <c r="B2063" s="205" t="s">
        <v>9718</v>
      </c>
      <c r="C2063" s="168" t="s">
        <v>9719</v>
      </c>
      <c r="D2063" s="206">
        <v>3</v>
      </c>
      <c r="E2063" s="178">
        <v>150008.04</v>
      </c>
      <c r="F2063" s="216">
        <f t="shared" si="119"/>
        <v>50002.68</v>
      </c>
      <c r="G2063" s="224"/>
      <c r="H2063" s="218" t="s">
        <v>7462</v>
      </c>
      <c r="I2063" s="174" t="s">
        <v>7470</v>
      </c>
      <c r="J2063" s="120" t="s">
        <v>7471</v>
      </c>
      <c r="K2063" s="73"/>
      <c r="L2063" s="73"/>
      <c r="M2063" s="180">
        <f t="shared" si="121"/>
        <v>0</v>
      </c>
      <c r="O2063" s="73">
        <v>3</v>
      </c>
      <c r="P2063" s="73">
        <v>150008.04</v>
      </c>
      <c r="Q2063" s="73">
        <v>3</v>
      </c>
      <c r="R2063" s="73">
        <v>150008.04</v>
      </c>
      <c r="S2063" s="73">
        <f t="shared" si="120"/>
        <v>0</v>
      </c>
      <c r="T2063" s="73">
        <f t="shared" si="120"/>
        <v>0</v>
      </c>
      <c r="U2063" s="167" t="s">
        <v>7467</v>
      </c>
      <c r="W2063" s="21"/>
      <c r="X2063" s="21"/>
    </row>
    <row r="2064" spans="1:26" x14ac:dyDescent="0.25">
      <c r="A2064" s="175" t="s">
        <v>5189</v>
      </c>
      <c r="B2064" s="205" t="s">
        <v>9720</v>
      </c>
      <c r="C2064" s="168" t="s">
        <v>9721</v>
      </c>
      <c r="D2064" s="206">
        <v>1</v>
      </c>
      <c r="E2064" s="178">
        <v>50000</v>
      </c>
      <c r="F2064" s="216">
        <f t="shared" si="119"/>
        <v>50000</v>
      </c>
      <c r="G2064" s="224"/>
      <c r="H2064" s="218" t="s">
        <v>7462</v>
      </c>
      <c r="I2064" s="120" t="s">
        <v>7379</v>
      </c>
      <c r="J2064" s="120"/>
      <c r="K2064" s="73">
        <v>0</v>
      </c>
      <c r="L2064" s="73">
        <v>0</v>
      </c>
      <c r="M2064" s="180">
        <f t="shared" si="121"/>
        <v>0</v>
      </c>
      <c r="O2064" s="73">
        <v>1</v>
      </c>
      <c r="P2064" s="73">
        <v>50000</v>
      </c>
      <c r="Q2064" s="73">
        <v>1</v>
      </c>
      <c r="R2064" s="73">
        <v>50000</v>
      </c>
      <c r="S2064" s="73">
        <f t="shared" si="120"/>
        <v>0</v>
      </c>
      <c r="T2064" s="73">
        <f t="shared" si="120"/>
        <v>0</v>
      </c>
      <c r="U2064" s="167" t="s">
        <v>7467</v>
      </c>
      <c r="W2064" s="21"/>
      <c r="X2064" s="21"/>
    </row>
    <row r="2065" spans="1:26" x14ac:dyDescent="0.25">
      <c r="A2065" s="175" t="s">
        <v>5189</v>
      </c>
      <c r="B2065" s="205" t="s">
        <v>9722</v>
      </c>
      <c r="C2065" s="168" t="s">
        <v>9723</v>
      </c>
      <c r="D2065" s="206">
        <v>10</v>
      </c>
      <c r="E2065" s="178">
        <v>500000</v>
      </c>
      <c r="F2065" s="216">
        <f t="shared" si="119"/>
        <v>50000</v>
      </c>
      <c r="G2065" s="224"/>
      <c r="H2065" s="218" t="s">
        <v>7462</v>
      </c>
      <c r="I2065" s="120" t="s">
        <v>7379</v>
      </c>
      <c r="J2065" s="120"/>
      <c r="K2065" s="73">
        <v>0</v>
      </c>
      <c r="L2065" s="73">
        <v>0</v>
      </c>
      <c r="M2065" s="180">
        <f t="shared" si="121"/>
        <v>0</v>
      </c>
      <c r="O2065" s="73">
        <v>10</v>
      </c>
      <c r="P2065" s="73">
        <v>500000</v>
      </c>
      <c r="Q2065" s="73">
        <v>10</v>
      </c>
      <c r="R2065" s="73">
        <v>500000</v>
      </c>
      <c r="S2065" s="73">
        <f t="shared" si="120"/>
        <v>0</v>
      </c>
      <c r="T2065" s="73">
        <f t="shared" si="120"/>
        <v>0</v>
      </c>
      <c r="U2065" s="167" t="s">
        <v>7467</v>
      </c>
      <c r="W2065" s="21"/>
      <c r="X2065" s="21"/>
    </row>
    <row r="2066" spans="1:26" x14ac:dyDescent="0.25">
      <c r="A2066" s="175" t="s">
        <v>5189</v>
      </c>
      <c r="B2066" s="205" t="s">
        <v>4243</v>
      </c>
      <c r="C2066" s="168" t="s">
        <v>9724</v>
      </c>
      <c r="D2066" s="206">
        <v>10</v>
      </c>
      <c r="E2066" s="178">
        <v>500000</v>
      </c>
      <c r="F2066" s="216">
        <f t="shared" si="119"/>
        <v>50000</v>
      </c>
      <c r="G2066" s="224"/>
      <c r="H2066" s="218" t="s">
        <v>7462</v>
      </c>
      <c r="I2066" s="120" t="s">
        <v>7379</v>
      </c>
      <c r="J2066" s="120"/>
      <c r="K2066" s="73">
        <v>0</v>
      </c>
      <c r="L2066" s="73">
        <v>0</v>
      </c>
      <c r="M2066" s="180">
        <f t="shared" si="121"/>
        <v>0</v>
      </c>
      <c r="O2066" s="73">
        <v>10</v>
      </c>
      <c r="P2066" s="73">
        <v>500000</v>
      </c>
      <c r="Q2066" s="73">
        <v>10</v>
      </c>
      <c r="R2066" s="73">
        <v>500000</v>
      </c>
      <c r="S2066" s="73">
        <f t="shared" si="120"/>
        <v>0</v>
      </c>
      <c r="T2066" s="73">
        <f t="shared" si="120"/>
        <v>0</v>
      </c>
      <c r="U2066" s="167" t="s">
        <v>7467</v>
      </c>
      <c r="W2066" s="21"/>
      <c r="X2066" s="21"/>
    </row>
    <row r="2067" spans="1:26" x14ac:dyDescent="0.25">
      <c r="A2067" s="175" t="s">
        <v>5189</v>
      </c>
      <c r="B2067" s="205" t="s">
        <v>9725</v>
      </c>
      <c r="C2067" s="168" t="s">
        <v>9726</v>
      </c>
      <c r="D2067" s="206">
        <v>30</v>
      </c>
      <c r="E2067" s="178">
        <v>1500000</v>
      </c>
      <c r="F2067" s="216">
        <f t="shared" si="119"/>
        <v>50000</v>
      </c>
      <c r="G2067" s="224"/>
      <c r="H2067" s="218" t="s">
        <v>7462</v>
      </c>
      <c r="I2067" s="120" t="s">
        <v>7379</v>
      </c>
      <c r="J2067" s="120"/>
      <c r="K2067" s="73">
        <v>0</v>
      </c>
      <c r="L2067" s="73">
        <v>0</v>
      </c>
      <c r="M2067" s="180">
        <f t="shared" si="121"/>
        <v>0</v>
      </c>
      <c r="O2067" s="73">
        <v>30</v>
      </c>
      <c r="P2067" s="73">
        <v>1500000</v>
      </c>
      <c r="Q2067" s="73">
        <v>30</v>
      </c>
      <c r="R2067" s="73">
        <v>1500000</v>
      </c>
      <c r="S2067" s="73">
        <f t="shared" si="120"/>
        <v>0</v>
      </c>
      <c r="T2067" s="73">
        <f t="shared" si="120"/>
        <v>0</v>
      </c>
      <c r="U2067" s="167" t="s">
        <v>7467</v>
      </c>
      <c r="W2067" s="21"/>
      <c r="X2067" s="21"/>
    </row>
    <row r="2068" spans="1:26" x14ac:dyDescent="0.25">
      <c r="A2068" s="175" t="s">
        <v>5189</v>
      </c>
      <c r="B2068" s="205" t="s">
        <v>2303</v>
      </c>
      <c r="C2068" s="168" t="s">
        <v>2304</v>
      </c>
      <c r="D2068" s="206">
        <v>50</v>
      </c>
      <c r="E2068" s="178">
        <v>2400000</v>
      </c>
      <c r="F2068" s="216">
        <f t="shared" si="119"/>
        <v>48000</v>
      </c>
      <c r="G2068" s="224"/>
      <c r="H2068" s="218" t="s">
        <v>7462</v>
      </c>
      <c r="I2068" s="120" t="s">
        <v>7379</v>
      </c>
      <c r="J2068" s="120"/>
      <c r="K2068" s="73">
        <v>0</v>
      </c>
      <c r="L2068" s="73">
        <v>0</v>
      </c>
      <c r="M2068" s="180">
        <f t="shared" si="121"/>
        <v>0</v>
      </c>
      <c r="O2068" s="73">
        <v>50</v>
      </c>
      <c r="P2068" s="73">
        <v>2400000</v>
      </c>
      <c r="Q2068" s="73">
        <v>0</v>
      </c>
      <c r="R2068" s="73">
        <v>0</v>
      </c>
      <c r="S2068" s="73">
        <f t="shared" si="120"/>
        <v>50</v>
      </c>
      <c r="T2068" s="73">
        <f t="shared" si="120"/>
        <v>2400000</v>
      </c>
      <c r="U2068" s="167" t="s">
        <v>7958</v>
      </c>
      <c r="W2068" s="21"/>
      <c r="X2068" s="21"/>
      <c r="Z2068" s="21"/>
    </row>
    <row r="2069" spans="1:26" x14ac:dyDescent="0.25">
      <c r="A2069" s="175" t="s">
        <v>5189</v>
      </c>
      <c r="B2069" s="205" t="s">
        <v>9727</v>
      </c>
      <c r="C2069" s="168" t="s">
        <v>9728</v>
      </c>
      <c r="D2069" s="206">
        <v>50</v>
      </c>
      <c r="E2069" s="178">
        <v>2400000</v>
      </c>
      <c r="F2069" s="216">
        <f t="shared" si="119"/>
        <v>48000</v>
      </c>
      <c r="G2069" s="224"/>
      <c r="H2069" s="218" t="s">
        <v>7462</v>
      </c>
      <c r="I2069" s="120" t="s">
        <v>7379</v>
      </c>
      <c r="J2069" s="120"/>
      <c r="K2069" s="73">
        <v>0</v>
      </c>
      <c r="L2069" s="73">
        <v>0</v>
      </c>
      <c r="M2069" s="180">
        <f t="shared" si="121"/>
        <v>0</v>
      </c>
      <c r="O2069" s="73">
        <v>50</v>
      </c>
      <c r="P2069" s="73">
        <v>2400000</v>
      </c>
      <c r="Q2069" s="73">
        <v>50</v>
      </c>
      <c r="R2069" s="73">
        <v>2400000</v>
      </c>
      <c r="S2069" s="73">
        <f t="shared" si="120"/>
        <v>0</v>
      </c>
      <c r="T2069" s="73">
        <f t="shared" si="120"/>
        <v>0</v>
      </c>
      <c r="U2069" s="167" t="s">
        <v>7467</v>
      </c>
      <c r="W2069" s="21"/>
      <c r="X2069" s="21"/>
    </row>
    <row r="2070" spans="1:26" x14ac:dyDescent="0.25">
      <c r="A2070" s="175" t="s">
        <v>5189</v>
      </c>
      <c r="B2070" s="205" t="s">
        <v>9729</v>
      </c>
      <c r="C2070" s="168" t="s">
        <v>9730</v>
      </c>
      <c r="D2070" s="206">
        <v>5</v>
      </c>
      <c r="E2070" s="178">
        <v>238751.69</v>
      </c>
      <c r="F2070" s="216">
        <f t="shared" si="119"/>
        <v>47750.338000000003</v>
      </c>
      <c r="G2070" s="224"/>
      <c r="H2070" s="218" t="s">
        <v>7462</v>
      </c>
      <c r="I2070" s="120" t="s">
        <v>7379</v>
      </c>
      <c r="J2070" s="120"/>
      <c r="K2070" s="73">
        <v>0</v>
      </c>
      <c r="L2070" s="73">
        <v>0</v>
      </c>
      <c r="M2070" s="180">
        <f t="shared" si="121"/>
        <v>0</v>
      </c>
      <c r="O2070" s="73">
        <v>5</v>
      </c>
      <c r="P2070" s="73">
        <v>238751.69</v>
      </c>
      <c r="Q2070" s="73">
        <v>5</v>
      </c>
      <c r="R2070" s="73">
        <v>238751.69</v>
      </c>
      <c r="S2070" s="73">
        <f t="shared" si="120"/>
        <v>0</v>
      </c>
      <c r="T2070" s="73">
        <f t="shared" si="120"/>
        <v>0</v>
      </c>
      <c r="U2070" s="167" t="s">
        <v>7467</v>
      </c>
      <c r="W2070" s="21"/>
      <c r="X2070" s="21"/>
    </row>
    <row r="2071" spans="1:26" x14ac:dyDescent="0.25">
      <c r="A2071" s="175" t="s">
        <v>5189</v>
      </c>
      <c r="B2071" s="205" t="s">
        <v>9731</v>
      </c>
      <c r="C2071" s="168" t="s">
        <v>9732</v>
      </c>
      <c r="D2071" s="206">
        <v>10</v>
      </c>
      <c r="E2071" s="178">
        <v>475800</v>
      </c>
      <c r="F2071" s="216">
        <f t="shared" si="119"/>
        <v>47580</v>
      </c>
      <c r="G2071" s="224"/>
      <c r="H2071" s="218" t="s">
        <v>7462</v>
      </c>
      <c r="I2071" s="120" t="s">
        <v>7377</v>
      </c>
      <c r="J2071" s="120"/>
      <c r="K2071" s="73">
        <v>0</v>
      </c>
      <c r="L2071" s="73">
        <v>0</v>
      </c>
      <c r="M2071" s="180">
        <f t="shared" si="121"/>
        <v>0</v>
      </c>
      <c r="O2071" s="73">
        <v>10</v>
      </c>
      <c r="P2071" s="73">
        <v>475800</v>
      </c>
      <c r="Q2071" s="73">
        <v>10</v>
      </c>
      <c r="R2071" s="73">
        <v>475800</v>
      </c>
      <c r="S2071" s="73">
        <f t="shared" si="120"/>
        <v>0</v>
      </c>
      <c r="T2071" s="73">
        <f t="shared" si="120"/>
        <v>0</v>
      </c>
      <c r="U2071" s="167" t="s">
        <v>7467</v>
      </c>
      <c r="W2071" s="21"/>
      <c r="X2071" s="21"/>
    </row>
    <row r="2072" spans="1:26" x14ac:dyDescent="0.25">
      <c r="A2072" s="175" t="s">
        <v>5189</v>
      </c>
      <c r="B2072" s="205" t="s">
        <v>9733</v>
      </c>
      <c r="C2072" s="168" t="s">
        <v>9734</v>
      </c>
      <c r="D2072" s="206">
        <v>44</v>
      </c>
      <c r="E2072" s="178">
        <v>2087932</v>
      </c>
      <c r="F2072" s="216">
        <f t="shared" si="119"/>
        <v>47453</v>
      </c>
      <c r="G2072" s="224"/>
      <c r="H2072" s="218" t="s">
        <v>7462</v>
      </c>
      <c r="I2072" s="120" t="s">
        <v>7379</v>
      </c>
      <c r="J2072" s="120"/>
      <c r="K2072" s="73">
        <v>0</v>
      </c>
      <c r="L2072" s="73">
        <v>0</v>
      </c>
      <c r="M2072" s="180">
        <f t="shared" si="121"/>
        <v>0</v>
      </c>
      <c r="O2072" s="73">
        <v>44</v>
      </c>
      <c r="P2072" s="73">
        <v>2087932</v>
      </c>
      <c r="Q2072" s="73">
        <v>44</v>
      </c>
      <c r="R2072" s="73">
        <v>2087932</v>
      </c>
      <c r="S2072" s="73">
        <f t="shared" si="120"/>
        <v>0</v>
      </c>
      <c r="T2072" s="73">
        <f t="shared" si="120"/>
        <v>0</v>
      </c>
      <c r="U2072" s="167" t="s">
        <v>7467</v>
      </c>
      <c r="W2072" s="21"/>
      <c r="X2072" s="21"/>
    </row>
    <row r="2073" spans="1:26" x14ac:dyDescent="0.25">
      <c r="A2073" s="175" t="s">
        <v>5189</v>
      </c>
      <c r="B2073" s="205" t="s">
        <v>9735</v>
      </c>
      <c r="C2073" s="168" t="s">
        <v>9736</v>
      </c>
      <c r="D2073" s="206">
        <v>2</v>
      </c>
      <c r="E2073" s="178">
        <v>94545.45</v>
      </c>
      <c r="F2073" s="216">
        <f t="shared" si="119"/>
        <v>47272.724999999999</v>
      </c>
      <c r="G2073" s="224"/>
      <c r="H2073" s="218" t="s">
        <v>7462</v>
      </c>
      <c r="I2073" s="120" t="s">
        <v>7379</v>
      </c>
      <c r="J2073" s="120"/>
      <c r="K2073" s="73">
        <v>0</v>
      </c>
      <c r="L2073" s="73">
        <v>0</v>
      </c>
      <c r="M2073" s="180">
        <f t="shared" si="121"/>
        <v>0</v>
      </c>
      <c r="O2073" s="73">
        <v>2</v>
      </c>
      <c r="P2073" s="73">
        <v>94545.45</v>
      </c>
      <c r="Q2073" s="73">
        <v>2</v>
      </c>
      <c r="R2073" s="73">
        <v>94545.45</v>
      </c>
      <c r="S2073" s="73">
        <f t="shared" si="120"/>
        <v>0</v>
      </c>
      <c r="T2073" s="73">
        <f t="shared" si="120"/>
        <v>0</v>
      </c>
      <c r="U2073" s="167" t="s">
        <v>7467</v>
      </c>
      <c r="W2073" s="21"/>
      <c r="X2073" s="21"/>
    </row>
    <row r="2074" spans="1:26" x14ac:dyDescent="0.25">
      <c r="A2074" s="175" t="s">
        <v>5189</v>
      </c>
      <c r="B2074" s="205" t="s">
        <v>9737</v>
      </c>
      <c r="C2074" s="168" t="s">
        <v>9738</v>
      </c>
      <c r="D2074" s="206">
        <v>4</v>
      </c>
      <c r="E2074" s="178">
        <v>188800</v>
      </c>
      <c r="F2074" s="216">
        <f t="shared" si="119"/>
        <v>47200</v>
      </c>
      <c r="G2074" s="224"/>
      <c r="H2074" s="218" t="s">
        <v>7462</v>
      </c>
      <c r="I2074" s="120" t="s">
        <v>7379</v>
      </c>
      <c r="J2074" s="120"/>
      <c r="K2074" s="73">
        <v>0</v>
      </c>
      <c r="L2074" s="73">
        <v>0</v>
      </c>
      <c r="M2074" s="180">
        <f t="shared" si="121"/>
        <v>0</v>
      </c>
      <c r="O2074" s="73">
        <v>4</v>
      </c>
      <c r="P2074" s="73">
        <v>188800</v>
      </c>
      <c r="Q2074" s="73">
        <v>4</v>
      </c>
      <c r="R2074" s="73">
        <v>188800</v>
      </c>
      <c r="S2074" s="73">
        <f t="shared" si="120"/>
        <v>0</v>
      </c>
      <c r="T2074" s="73">
        <f t="shared" si="120"/>
        <v>0</v>
      </c>
      <c r="U2074" s="167" t="s">
        <v>7467</v>
      </c>
      <c r="W2074" s="21"/>
      <c r="X2074" s="21"/>
    </row>
    <row r="2075" spans="1:26" x14ac:dyDescent="0.25">
      <c r="A2075" s="175" t="s">
        <v>5189</v>
      </c>
      <c r="B2075" s="205" t="s">
        <v>9739</v>
      </c>
      <c r="C2075" s="168" t="s">
        <v>9740</v>
      </c>
      <c r="D2075" s="206">
        <v>30</v>
      </c>
      <c r="E2075" s="178">
        <v>1350000</v>
      </c>
      <c r="F2075" s="216">
        <f t="shared" si="119"/>
        <v>45000</v>
      </c>
      <c r="G2075" s="224"/>
      <c r="H2075" s="218" t="s">
        <v>7462</v>
      </c>
      <c r="I2075" s="120" t="s">
        <v>7379</v>
      </c>
      <c r="J2075" s="120"/>
      <c r="K2075" s="73">
        <v>0</v>
      </c>
      <c r="L2075" s="73">
        <v>0</v>
      </c>
      <c r="M2075" s="180">
        <f t="shared" si="121"/>
        <v>0</v>
      </c>
      <c r="O2075" s="73">
        <v>30</v>
      </c>
      <c r="P2075" s="73">
        <v>1350000</v>
      </c>
      <c r="Q2075" s="73">
        <v>30</v>
      </c>
      <c r="R2075" s="73">
        <v>1350000</v>
      </c>
      <c r="S2075" s="73">
        <f t="shared" si="120"/>
        <v>0</v>
      </c>
      <c r="T2075" s="73">
        <f t="shared" si="120"/>
        <v>0</v>
      </c>
      <c r="U2075" s="167" t="s">
        <v>7467</v>
      </c>
      <c r="W2075" s="21"/>
      <c r="X2075" s="21"/>
    </row>
    <row r="2076" spans="1:26" x14ac:dyDescent="0.25">
      <c r="A2076" s="175" t="s">
        <v>5189</v>
      </c>
      <c r="B2076" s="205" t="s">
        <v>9741</v>
      </c>
      <c r="C2076" s="168" t="s">
        <v>9742</v>
      </c>
      <c r="D2076" s="206">
        <v>10</v>
      </c>
      <c r="E2076" s="178">
        <v>450000</v>
      </c>
      <c r="F2076" s="216">
        <f t="shared" si="119"/>
        <v>45000</v>
      </c>
      <c r="G2076" s="224"/>
      <c r="H2076" s="218" t="s">
        <v>7462</v>
      </c>
      <c r="I2076" s="120" t="s">
        <v>7379</v>
      </c>
      <c r="J2076" s="120"/>
      <c r="K2076" s="73">
        <v>0</v>
      </c>
      <c r="L2076" s="73">
        <v>0</v>
      </c>
      <c r="M2076" s="180">
        <f t="shared" si="121"/>
        <v>0</v>
      </c>
      <c r="O2076" s="73">
        <v>10</v>
      </c>
      <c r="P2076" s="73">
        <v>450000</v>
      </c>
      <c r="Q2076" s="73">
        <v>10</v>
      </c>
      <c r="R2076" s="73">
        <v>450000</v>
      </c>
      <c r="S2076" s="73">
        <f t="shared" si="120"/>
        <v>0</v>
      </c>
      <c r="T2076" s="73">
        <f t="shared" si="120"/>
        <v>0</v>
      </c>
      <c r="U2076" s="167" t="s">
        <v>7467</v>
      </c>
      <c r="W2076" s="21"/>
      <c r="X2076" s="21"/>
    </row>
    <row r="2077" spans="1:26" x14ac:dyDescent="0.25">
      <c r="A2077" s="175" t="s">
        <v>5189</v>
      </c>
      <c r="B2077" s="205" t="s">
        <v>9743</v>
      </c>
      <c r="C2077" s="168" t="s">
        <v>9744</v>
      </c>
      <c r="D2077" s="206">
        <v>5</v>
      </c>
      <c r="E2077" s="178">
        <v>225000</v>
      </c>
      <c r="F2077" s="216">
        <f t="shared" si="119"/>
        <v>45000</v>
      </c>
      <c r="G2077" s="224"/>
      <c r="H2077" s="218" t="s">
        <v>7462</v>
      </c>
      <c r="I2077" s="120" t="s">
        <v>7379</v>
      </c>
      <c r="J2077" s="120"/>
      <c r="K2077" s="73">
        <v>0</v>
      </c>
      <c r="L2077" s="73">
        <v>0</v>
      </c>
      <c r="M2077" s="180">
        <f t="shared" si="121"/>
        <v>0</v>
      </c>
      <c r="O2077" s="73">
        <v>5</v>
      </c>
      <c r="P2077" s="73">
        <v>225000</v>
      </c>
      <c r="Q2077" s="73">
        <v>5</v>
      </c>
      <c r="R2077" s="73">
        <v>225000</v>
      </c>
      <c r="S2077" s="73">
        <f t="shared" si="120"/>
        <v>0</v>
      </c>
      <c r="T2077" s="73">
        <f t="shared" si="120"/>
        <v>0</v>
      </c>
      <c r="U2077" s="167" t="s">
        <v>7467</v>
      </c>
      <c r="W2077" s="21"/>
      <c r="X2077" s="21"/>
    </row>
    <row r="2078" spans="1:26" x14ac:dyDescent="0.25">
      <c r="A2078" s="175" t="s">
        <v>5189</v>
      </c>
      <c r="B2078" s="205" t="s">
        <v>3321</v>
      </c>
      <c r="C2078" s="168" t="s">
        <v>3322</v>
      </c>
      <c r="D2078" s="206">
        <v>11</v>
      </c>
      <c r="E2078" s="178">
        <v>484000</v>
      </c>
      <c r="F2078" s="216">
        <f t="shared" si="119"/>
        <v>44000</v>
      </c>
      <c r="G2078" s="224"/>
      <c r="H2078" s="218" t="s">
        <v>7462</v>
      </c>
      <c r="I2078" s="120" t="s">
        <v>7379</v>
      </c>
      <c r="J2078" s="120"/>
      <c r="K2078" s="73">
        <v>0</v>
      </c>
      <c r="L2078" s="73">
        <v>0</v>
      </c>
      <c r="M2078" s="180">
        <f t="shared" si="121"/>
        <v>0</v>
      </c>
      <c r="O2078" s="73">
        <v>11</v>
      </c>
      <c r="P2078" s="73">
        <v>484000</v>
      </c>
      <c r="Q2078" s="73">
        <v>3</v>
      </c>
      <c r="R2078" s="73">
        <v>132000</v>
      </c>
      <c r="S2078" s="73">
        <f t="shared" si="120"/>
        <v>8</v>
      </c>
      <c r="T2078" s="73">
        <f t="shared" si="120"/>
        <v>352000</v>
      </c>
      <c r="U2078" s="167" t="s">
        <v>7467</v>
      </c>
      <c r="W2078" s="21"/>
      <c r="X2078" s="21"/>
      <c r="Z2078" s="21"/>
    </row>
    <row r="2079" spans="1:26" x14ac:dyDescent="0.25">
      <c r="A2079" s="175" t="s">
        <v>5189</v>
      </c>
      <c r="B2079" s="205" t="s">
        <v>9745</v>
      </c>
      <c r="C2079" s="168" t="s">
        <v>9746</v>
      </c>
      <c r="D2079" s="206">
        <v>2</v>
      </c>
      <c r="E2079" s="178">
        <v>86794.27</v>
      </c>
      <c r="F2079" s="216">
        <f t="shared" si="119"/>
        <v>43397.135000000002</v>
      </c>
      <c r="G2079" s="224"/>
      <c r="H2079" s="218" t="s">
        <v>7462</v>
      </c>
      <c r="I2079" s="120" t="s">
        <v>7379</v>
      </c>
      <c r="J2079" s="120"/>
      <c r="K2079" s="73">
        <v>0</v>
      </c>
      <c r="L2079" s="73">
        <v>0</v>
      </c>
      <c r="M2079" s="180">
        <f t="shared" si="121"/>
        <v>0</v>
      </c>
      <c r="O2079" s="73">
        <v>2</v>
      </c>
      <c r="P2079" s="73">
        <v>86794.27</v>
      </c>
      <c r="Q2079" s="73">
        <v>2</v>
      </c>
      <c r="R2079" s="73">
        <v>86794.27</v>
      </c>
      <c r="S2079" s="73">
        <f t="shared" si="120"/>
        <v>0</v>
      </c>
      <c r="T2079" s="73">
        <f t="shared" si="120"/>
        <v>0</v>
      </c>
      <c r="U2079" s="167" t="s">
        <v>7467</v>
      </c>
      <c r="W2079" s="21"/>
      <c r="X2079" s="21"/>
    </row>
    <row r="2080" spans="1:26" x14ac:dyDescent="0.25">
      <c r="A2080" s="175" t="s">
        <v>5189</v>
      </c>
      <c r="B2080" s="205" t="s">
        <v>9747</v>
      </c>
      <c r="C2080" s="168" t="s">
        <v>9748</v>
      </c>
      <c r="D2080" s="206">
        <v>1</v>
      </c>
      <c r="E2080" s="178">
        <v>40687.5</v>
      </c>
      <c r="F2080" s="216">
        <f t="shared" si="119"/>
        <v>40687.5</v>
      </c>
      <c r="G2080" s="224"/>
      <c r="H2080" s="218" t="s">
        <v>7462</v>
      </c>
      <c r="I2080" s="120" t="s">
        <v>7379</v>
      </c>
      <c r="J2080" s="120"/>
      <c r="K2080" s="73">
        <v>0</v>
      </c>
      <c r="L2080" s="73">
        <v>0</v>
      </c>
      <c r="M2080" s="180">
        <f t="shared" si="121"/>
        <v>0</v>
      </c>
      <c r="O2080" s="73">
        <v>1</v>
      </c>
      <c r="P2080" s="73">
        <v>40687.5</v>
      </c>
      <c r="Q2080" s="73">
        <v>1</v>
      </c>
      <c r="R2080" s="73">
        <v>40687.5</v>
      </c>
      <c r="S2080" s="73">
        <f t="shared" si="120"/>
        <v>0</v>
      </c>
      <c r="T2080" s="73">
        <f t="shared" si="120"/>
        <v>0</v>
      </c>
      <c r="U2080" s="167" t="s">
        <v>7467</v>
      </c>
      <c r="W2080" s="21"/>
      <c r="X2080" s="21"/>
    </row>
    <row r="2081" spans="1:26" x14ac:dyDescent="0.25">
      <c r="A2081" s="175" t="s">
        <v>5189</v>
      </c>
      <c r="B2081" s="205" t="s">
        <v>9749</v>
      </c>
      <c r="C2081" s="168" t="s">
        <v>9750</v>
      </c>
      <c r="D2081" s="206">
        <v>6</v>
      </c>
      <c r="E2081" s="178">
        <v>243214.28999999998</v>
      </c>
      <c r="F2081" s="216">
        <f t="shared" si="119"/>
        <v>40535.714999999997</v>
      </c>
      <c r="G2081" s="224"/>
      <c r="H2081" s="218" t="s">
        <v>7462</v>
      </c>
      <c r="I2081" s="120" t="s">
        <v>7379</v>
      </c>
      <c r="J2081" s="120"/>
      <c r="K2081" s="73">
        <v>0</v>
      </c>
      <c r="L2081" s="73">
        <v>0</v>
      </c>
      <c r="M2081" s="180">
        <f t="shared" si="121"/>
        <v>0</v>
      </c>
      <c r="O2081" s="73">
        <v>6</v>
      </c>
      <c r="P2081" s="73">
        <v>243214.28999999998</v>
      </c>
      <c r="Q2081" s="73">
        <v>6</v>
      </c>
      <c r="R2081" s="73">
        <v>243214.28999999998</v>
      </c>
      <c r="S2081" s="73">
        <f t="shared" si="120"/>
        <v>0</v>
      </c>
      <c r="T2081" s="73">
        <f t="shared" si="120"/>
        <v>0</v>
      </c>
      <c r="U2081" s="167" t="s">
        <v>7467</v>
      </c>
      <c r="W2081" s="21"/>
      <c r="X2081" s="21"/>
    </row>
    <row r="2082" spans="1:26" x14ac:dyDescent="0.25">
      <c r="A2082" s="175" t="s">
        <v>5189</v>
      </c>
      <c r="B2082" s="205" t="s">
        <v>9751</v>
      </c>
      <c r="C2082" s="168" t="s">
        <v>9752</v>
      </c>
      <c r="D2082" s="206">
        <v>6</v>
      </c>
      <c r="E2082" s="178">
        <v>240000</v>
      </c>
      <c r="F2082" s="216">
        <f t="shared" si="119"/>
        <v>40000</v>
      </c>
      <c r="G2082" s="224"/>
      <c r="H2082" s="218" t="s">
        <v>7462</v>
      </c>
      <c r="I2082" s="120" t="s">
        <v>7379</v>
      </c>
      <c r="J2082" s="120"/>
      <c r="K2082" s="73">
        <v>0</v>
      </c>
      <c r="L2082" s="73">
        <v>0</v>
      </c>
      <c r="M2082" s="180">
        <f t="shared" si="121"/>
        <v>0</v>
      </c>
      <c r="O2082" s="73">
        <v>6</v>
      </c>
      <c r="P2082" s="73">
        <v>240000</v>
      </c>
      <c r="Q2082" s="73">
        <v>6</v>
      </c>
      <c r="R2082" s="73">
        <v>240000</v>
      </c>
      <c r="S2082" s="73">
        <f t="shared" si="120"/>
        <v>0</v>
      </c>
      <c r="T2082" s="73">
        <f t="shared" si="120"/>
        <v>0</v>
      </c>
      <c r="U2082" s="167" t="s">
        <v>7467</v>
      </c>
      <c r="W2082" s="21"/>
      <c r="X2082" s="21"/>
    </row>
    <row r="2083" spans="1:26" x14ac:dyDescent="0.25">
      <c r="A2083" s="175" t="s">
        <v>5189</v>
      </c>
      <c r="B2083" s="205" t="s">
        <v>9753</v>
      </c>
      <c r="C2083" s="168" t="s">
        <v>9754</v>
      </c>
      <c r="D2083" s="206">
        <v>2</v>
      </c>
      <c r="E2083" s="178">
        <v>80000</v>
      </c>
      <c r="F2083" s="216">
        <f t="shared" si="119"/>
        <v>40000</v>
      </c>
      <c r="G2083" s="224"/>
      <c r="H2083" s="218" t="s">
        <v>7462</v>
      </c>
      <c r="I2083" s="120" t="s">
        <v>7379</v>
      </c>
      <c r="J2083" s="120"/>
      <c r="K2083" s="73">
        <v>0</v>
      </c>
      <c r="L2083" s="73">
        <v>0</v>
      </c>
      <c r="M2083" s="180">
        <f t="shared" si="121"/>
        <v>0</v>
      </c>
      <c r="O2083" s="73">
        <v>2</v>
      </c>
      <c r="P2083" s="73">
        <v>80000</v>
      </c>
      <c r="Q2083" s="73">
        <v>2</v>
      </c>
      <c r="R2083" s="73">
        <v>80000</v>
      </c>
      <c r="S2083" s="73">
        <f t="shared" si="120"/>
        <v>0</v>
      </c>
      <c r="T2083" s="73">
        <f t="shared" si="120"/>
        <v>0</v>
      </c>
      <c r="U2083" s="167" t="s">
        <v>7467</v>
      </c>
      <c r="W2083" s="21"/>
      <c r="X2083" s="21"/>
    </row>
    <row r="2084" spans="1:26" x14ac:dyDescent="0.25">
      <c r="A2084" s="175" t="s">
        <v>5189</v>
      </c>
      <c r="B2084" s="205" t="s">
        <v>9755</v>
      </c>
      <c r="C2084" s="168" t="s">
        <v>9756</v>
      </c>
      <c r="D2084" s="206">
        <v>5</v>
      </c>
      <c r="E2084" s="178">
        <v>200000</v>
      </c>
      <c r="F2084" s="216">
        <f t="shared" si="119"/>
        <v>40000</v>
      </c>
      <c r="G2084" s="224"/>
      <c r="H2084" s="218" t="s">
        <v>7462</v>
      </c>
      <c r="I2084" s="120" t="s">
        <v>7379</v>
      </c>
      <c r="J2084" s="120"/>
      <c r="K2084" s="73">
        <v>0</v>
      </c>
      <c r="L2084" s="73">
        <v>0</v>
      </c>
      <c r="M2084" s="180">
        <f t="shared" si="121"/>
        <v>0</v>
      </c>
      <c r="O2084" s="73">
        <v>5</v>
      </c>
      <c r="P2084" s="73">
        <v>200000</v>
      </c>
      <c r="Q2084" s="73">
        <v>5</v>
      </c>
      <c r="R2084" s="73">
        <v>200000</v>
      </c>
      <c r="S2084" s="73">
        <f t="shared" si="120"/>
        <v>0</v>
      </c>
      <c r="T2084" s="73">
        <f t="shared" si="120"/>
        <v>0</v>
      </c>
      <c r="U2084" s="167" t="s">
        <v>7467</v>
      </c>
      <c r="W2084" s="21"/>
      <c r="X2084" s="21"/>
      <c r="Z2084" s="21"/>
    </row>
    <row r="2085" spans="1:26" x14ac:dyDescent="0.25">
      <c r="A2085" s="175" t="s">
        <v>5189</v>
      </c>
      <c r="B2085" s="205" t="s">
        <v>3407</v>
      </c>
      <c r="C2085" s="168" t="s">
        <v>3408</v>
      </c>
      <c r="D2085" s="206">
        <v>1450</v>
      </c>
      <c r="E2085" s="178">
        <v>56862424.649509244</v>
      </c>
      <c r="F2085" s="216">
        <f t="shared" si="119"/>
        <v>39215.465275523617</v>
      </c>
      <c r="G2085" s="224"/>
      <c r="H2085" s="218" t="s">
        <v>7462</v>
      </c>
      <c r="I2085" s="120" t="s">
        <v>7377</v>
      </c>
      <c r="J2085" s="120"/>
      <c r="K2085" s="73">
        <v>0</v>
      </c>
      <c r="L2085" s="73">
        <v>0</v>
      </c>
      <c r="M2085" s="180">
        <f t="shared" si="121"/>
        <v>0</v>
      </c>
      <c r="O2085" s="73">
        <v>2350</v>
      </c>
      <c r="P2085" s="73">
        <v>92156343.397480503</v>
      </c>
      <c r="Q2085" s="73">
        <v>2350</v>
      </c>
      <c r="R2085" s="73">
        <v>92156343.397480503</v>
      </c>
      <c r="S2085" s="73">
        <f t="shared" si="120"/>
        <v>0</v>
      </c>
      <c r="T2085" s="73">
        <f t="shared" si="120"/>
        <v>0</v>
      </c>
      <c r="U2085" s="167" t="s">
        <v>7467</v>
      </c>
      <c r="W2085" s="21"/>
      <c r="X2085" s="21"/>
      <c r="Z2085" s="21"/>
    </row>
    <row r="2086" spans="1:26" x14ac:dyDescent="0.25">
      <c r="A2086" s="175" t="s">
        <v>5189</v>
      </c>
      <c r="B2086" s="205" t="s">
        <v>9757</v>
      </c>
      <c r="C2086" s="168" t="s">
        <v>9758</v>
      </c>
      <c r="D2086" s="206">
        <v>2</v>
      </c>
      <c r="E2086" s="178">
        <v>78370.37</v>
      </c>
      <c r="F2086" s="216">
        <f t="shared" si="119"/>
        <v>39185.184999999998</v>
      </c>
      <c r="G2086" s="224"/>
      <c r="H2086" s="218" t="s">
        <v>7462</v>
      </c>
      <c r="I2086" s="120" t="s">
        <v>7379</v>
      </c>
      <c r="J2086" s="120"/>
      <c r="K2086" s="73">
        <v>0</v>
      </c>
      <c r="L2086" s="73">
        <v>0</v>
      </c>
      <c r="M2086" s="180">
        <f t="shared" si="121"/>
        <v>0</v>
      </c>
      <c r="O2086" s="73">
        <v>2</v>
      </c>
      <c r="P2086" s="73">
        <v>78370.37</v>
      </c>
      <c r="Q2086" s="73">
        <v>2</v>
      </c>
      <c r="R2086" s="73">
        <v>78370.37</v>
      </c>
      <c r="S2086" s="73">
        <f t="shared" si="120"/>
        <v>0</v>
      </c>
      <c r="T2086" s="73">
        <f t="shared" si="120"/>
        <v>0</v>
      </c>
      <c r="U2086" s="167" t="s">
        <v>7467</v>
      </c>
      <c r="W2086" s="21"/>
      <c r="X2086" s="21"/>
    </row>
    <row r="2087" spans="1:26" x14ac:dyDescent="0.25">
      <c r="A2087" s="175" t="s">
        <v>5189</v>
      </c>
      <c r="B2087" s="205" t="s">
        <v>3353</v>
      </c>
      <c r="C2087" s="168" t="s">
        <v>3354</v>
      </c>
      <c r="D2087" s="206">
        <v>1</v>
      </c>
      <c r="E2087" s="178">
        <v>39000</v>
      </c>
      <c r="F2087" s="216">
        <f t="shared" si="119"/>
        <v>39000</v>
      </c>
      <c r="G2087" s="224"/>
      <c r="H2087" s="218" t="s">
        <v>7462</v>
      </c>
      <c r="I2087" s="120" t="s">
        <v>7379</v>
      </c>
      <c r="J2087" s="120"/>
      <c r="K2087" s="73">
        <v>0</v>
      </c>
      <c r="L2087" s="73">
        <v>0</v>
      </c>
      <c r="M2087" s="180">
        <f t="shared" si="121"/>
        <v>0</v>
      </c>
      <c r="O2087" s="73">
        <v>1</v>
      </c>
      <c r="P2087" s="73">
        <v>39000</v>
      </c>
      <c r="Q2087" s="73">
        <v>0</v>
      </c>
      <c r="R2087" s="73">
        <v>0</v>
      </c>
      <c r="S2087" s="73">
        <f t="shared" si="120"/>
        <v>1</v>
      </c>
      <c r="T2087" s="73">
        <f t="shared" si="120"/>
        <v>39000</v>
      </c>
      <c r="U2087" s="167" t="s">
        <v>7958</v>
      </c>
      <c r="W2087" s="21"/>
      <c r="X2087" s="21"/>
      <c r="Z2087" s="21"/>
    </row>
    <row r="2088" spans="1:26" x14ac:dyDescent="0.25">
      <c r="A2088" s="175" t="s">
        <v>5189</v>
      </c>
      <c r="B2088" s="205" t="s">
        <v>9759</v>
      </c>
      <c r="C2088" s="168" t="s">
        <v>9760</v>
      </c>
      <c r="D2088" s="206">
        <v>6</v>
      </c>
      <c r="E2088" s="178">
        <v>228818.19</v>
      </c>
      <c r="F2088" s="216">
        <f t="shared" si="119"/>
        <v>38136.364999999998</v>
      </c>
      <c r="G2088" s="224"/>
      <c r="H2088" s="218" t="s">
        <v>7462</v>
      </c>
      <c r="I2088" s="120" t="s">
        <v>7379</v>
      </c>
      <c r="J2088" s="120"/>
      <c r="K2088" s="73">
        <v>0</v>
      </c>
      <c r="L2088" s="73">
        <v>0</v>
      </c>
      <c r="M2088" s="180">
        <f t="shared" si="121"/>
        <v>0</v>
      </c>
      <c r="O2088" s="73">
        <v>6</v>
      </c>
      <c r="P2088" s="73">
        <v>228818.19</v>
      </c>
      <c r="Q2088" s="73">
        <v>6</v>
      </c>
      <c r="R2088" s="73">
        <v>228818.19</v>
      </c>
      <c r="S2088" s="73">
        <f t="shared" si="120"/>
        <v>0</v>
      </c>
      <c r="T2088" s="73">
        <f t="shared" si="120"/>
        <v>0</v>
      </c>
      <c r="U2088" s="167" t="s">
        <v>7467</v>
      </c>
      <c r="W2088" s="21"/>
      <c r="X2088" s="21"/>
    </row>
    <row r="2089" spans="1:26" x14ac:dyDescent="0.25">
      <c r="A2089" s="175" t="s">
        <v>5189</v>
      </c>
      <c r="B2089" s="205" t="s">
        <v>9761</v>
      </c>
      <c r="C2089" s="168" t="s">
        <v>9762</v>
      </c>
      <c r="D2089" s="206">
        <v>40</v>
      </c>
      <c r="E2089" s="178">
        <v>1520000</v>
      </c>
      <c r="F2089" s="216">
        <f t="shared" si="119"/>
        <v>38000</v>
      </c>
      <c r="G2089" s="224"/>
      <c r="H2089" s="218" t="s">
        <v>7462</v>
      </c>
      <c r="I2089" s="120" t="s">
        <v>7379</v>
      </c>
      <c r="J2089" s="120"/>
      <c r="K2089" s="73">
        <v>0</v>
      </c>
      <c r="L2089" s="73">
        <v>0</v>
      </c>
      <c r="M2089" s="180">
        <f t="shared" si="121"/>
        <v>0</v>
      </c>
      <c r="O2089" s="73">
        <v>40</v>
      </c>
      <c r="P2089" s="73">
        <v>1520000</v>
      </c>
      <c r="Q2089" s="73">
        <v>40</v>
      </c>
      <c r="R2089" s="73">
        <v>1520000</v>
      </c>
      <c r="S2089" s="73">
        <f t="shared" si="120"/>
        <v>0</v>
      </c>
      <c r="T2089" s="73">
        <f t="shared" si="120"/>
        <v>0</v>
      </c>
      <c r="U2089" s="167" t="s">
        <v>7467</v>
      </c>
      <c r="W2089" s="21"/>
      <c r="X2089" s="21"/>
    </row>
    <row r="2090" spans="1:26" x14ac:dyDescent="0.25">
      <c r="A2090" s="175" t="s">
        <v>5189</v>
      </c>
      <c r="B2090" s="205" t="s">
        <v>9763</v>
      </c>
      <c r="C2090" s="168" t="s">
        <v>9764</v>
      </c>
      <c r="D2090" s="206">
        <v>3</v>
      </c>
      <c r="E2090" s="178">
        <v>114000</v>
      </c>
      <c r="F2090" s="216">
        <f t="shared" si="119"/>
        <v>38000</v>
      </c>
      <c r="G2090" s="224"/>
      <c r="H2090" s="218" t="s">
        <v>7462</v>
      </c>
      <c r="I2090" s="120" t="s">
        <v>7379</v>
      </c>
      <c r="J2090" s="120"/>
      <c r="K2090" s="73">
        <v>0</v>
      </c>
      <c r="L2090" s="73">
        <v>0</v>
      </c>
      <c r="M2090" s="180">
        <f t="shared" si="121"/>
        <v>0</v>
      </c>
      <c r="O2090" s="73">
        <v>3</v>
      </c>
      <c r="P2090" s="73">
        <v>114000</v>
      </c>
      <c r="Q2090" s="21">
        <v>3</v>
      </c>
      <c r="R2090" s="2">
        <v>114000</v>
      </c>
      <c r="S2090" s="73">
        <f t="shared" si="120"/>
        <v>0</v>
      </c>
      <c r="T2090" s="73">
        <f t="shared" si="120"/>
        <v>0</v>
      </c>
      <c r="U2090" s="167" t="s">
        <v>7467</v>
      </c>
      <c r="W2090" s="21"/>
      <c r="X2090" s="21"/>
      <c r="Z2090" s="21"/>
    </row>
    <row r="2091" spans="1:26" x14ac:dyDescent="0.25">
      <c r="A2091" s="175" t="s">
        <v>5189</v>
      </c>
      <c r="B2091" s="205" t="s">
        <v>9765</v>
      </c>
      <c r="C2091" s="168" t="s">
        <v>9766</v>
      </c>
      <c r="D2091" s="206">
        <v>10</v>
      </c>
      <c r="E2091" s="178">
        <v>370000</v>
      </c>
      <c r="F2091" s="216">
        <f t="shared" si="119"/>
        <v>37000</v>
      </c>
      <c r="G2091" s="224"/>
      <c r="H2091" s="218" t="s">
        <v>7462</v>
      </c>
      <c r="I2091" s="120" t="s">
        <v>7379</v>
      </c>
      <c r="J2091" s="120"/>
      <c r="K2091" s="73">
        <v>0</v>
      </c>
      <c r="L2091" s="73">
        <v>0</v>
      </c>
      <c r="M2091" s="180">
        <f t="shared" si="121"/>
        <v>0</v>
      </c>
      <c r="O2091" s="73">
        <v>10</v>
      </c>
      <c r="P2091" s="73">
        <v>370000</v>
      </c>
      <c r="Q2091" s="73">
        <v>10</v>
      </c>
      <c r="R2091" s="73">
        <v>370000</v>
      </c>
      <c r="S2091" s="73">
        <f t="shared" si="120"/>
        <v>0</v>
      </c>
      <c r="T2091" s="73">
        <f t="shared" si="120"/>
        <v>0</v>
      </c>
      <c r="U2091" s="167" t="s">
        <v>7467</v>
      </c>
      <c r="W2091" s="21"/>
      <c r="X2091" s="21"/>
    </row>
    <row r="2092" spans="1:26" x14ac:dyDescent="0.25">
      <c r="A2092" s="175" t="s">
        <v>5189</v>
      </c>
      <c r="B2092" s="205" t="s">
        <v>5095</v>
      </c>
      <c r="C2092" s="168" t="s">
        <v>5096</v>
      </c>
      <c r="D2092" s="206">
        <v>1</v>
      </c>
      <c r="E2092" s="178">
        <v>36860</v>
      </c>
      <c r="F2092" s="216">
        <f t="shared" si="119"/>
        <v>36860</v>
      </c>
      <c r="G2092" s="224"/>
      <c r="H2092" s="218" t="s">
        <v>7462</v>
      </c>
      <c r="I2092" s="120" t="s">
        <v>7379</v>
      </c>
      <c r="J2092" s="120"/>
      <c r="K2092" s="73">
        <v>0</v>
      </c>
      <c r="L2092" s="73">
        <v>0</v>
      </c>
      <c r="M2092" s="180">
        <f t="shared" si="121"/>
        <v>0</v>
      </c>
      <c r="O2092" s="73">
        <v>1</v>
      </c>
      <c r="P2092" s="73">
        <v>36860</v>
      </c>
      <c r="Q2092" s="73">
        <v>1</v>
      </c>
      <c r="R2092" s="73">
        <v>36860</v>
      </c>
      <c r="S2092" s="73">
        <f t="shared" si="120"/>
        <v>0</v>
      </c>
      <c r="T2092" s="73">
        <f t="shared" si="120"/>
        <v>0</v>
      </c>
      <c r="U2092" s="167" t="s">
        <v>7467</v>
      </c>
      <c r="W2092" s="21"/>
      <c r="X2092" s="21"/>
    </row>
    <row r="2093" spans="1:26" x14ac:dyDescent="0.25">
      <c r="A2093" s="175" t="s">
        <v>5189</v>
      </c>
      <c r="B2093" s="205" t="s">
        <v>9767</v>
      </c>
      <c r="C2093" s="168" t="s">
        <v>9768</v>
      </c>
      <c r="D2093" s="206">
        <v>9</v>
      </c>
      <c r="E2093" s="178">
        <v>330000.00000299996</v>
      </c>
      <c r="F2093" s="216">
        <f t="shared" si="119"/>
        <v>36666.666666999998</v>
      </c>
      <c r="G2093" s="224"/>
      <c r="H2093" s="218" t="s">
        <v>7462</v>
      </c>
      <c r="I2093" s="120" t="s">
        <v>7379</v>
      </c>
      <c r="J2093" s="120"/>
      <c r="K2093" s="73">
        <v>0</v>
      </c>
      <c r="L2093" s="73">
        <v>0</v>
      </c>
      <c r="M2093" s="180">
        <f t="shared" si="121"/>
        <v>0</v>
      </c>
      <c r="O2093" s="73">
        <v>9</v>
      </c>
      <c r="P2093" s="73">
        <v>330000.00000299996</v>
      </c>
      <c r="Q2093" s="73">
        <v>9</v>
      </c>
      <c r="R2093" s="73">
        <v>330000.00000299996</v>
      </c>
      <c r="S2093" s="73">
        <f t="shared" si="120"/>
        <v>0</v>
      </c>
      <c r="T2093" s="73">
        <f t="shared" si="120"/>
        <v>0</v>
      </c>
      <c r="U2093" s="167" t="s">
        <v>7467</v>
      </c>
      <c r="W2093" s="21"/>
      <c r="X2093" s="21"/>
    </row>
    <row r="2094" spans="1:26" x14ac:dyDescent="0.25">
      <c r="A2094" s="175" t="s">
        <v>5189</v>
      </c>
      <c r="B2094" s="205" t="s">
        <v>9769</v>
      </c>
      <c r="C2094" s="168" t="s">
        <v>9770</v>
      </c>
      <c r="D2094" s="206">
        <v>18</v>
      </c>
      <c r="E2094" s="178">
        <v>655999.99999200006</v>
      </c>
      <c r="F2094" s="216">
        <f t="shared" si="119"/>
        <v>36444.444444000001</v>
      </c>
      <c r="G2094" s="224"/>
      <c r="H2094" s="218" t="s">
        <v>7462</v>
      </c>
      <c r="I2094" s="120" t="s">
        <v>7379</v>
      </c>
      <c r="J2094" s="120"/>
      <c r="K2094" s="73">
        <v>0</v>
      </c>
      <c r="L2094" s="73">
        <v>0</v>
      </c>
      <c r="M2094" s="180">
        <f t="shared" si="121"/>
        <v>0</v>
      </c>
      <c r="O2094" s="73">
        <v>18</v>
      </c>
      <c r="P2094" s="73">
        <v>655999.99999200006</v>
      </c>
      <c r="Q2094" s="73">
        <v>18</v>
      </c>
      <c r="R2094" s="73">
        <v>655999.99999200017</v>
      </c>
      <c r="S2094" s="73">
        <f t="shared" si="120"/>
        <v>0</v>
      </c>
      <c r="T2094" s="73">
        <f t="shared" si="120"/>
        <v>0</v>
      </c>
      <c r="U2094" s="167" t="s">
        <v>7467</v>
      </c>
      <c r="W2094" s="21"/>
      <c r="X2094" s="21"/>
    </row>
    <row r="2095" spans="1:26" x14ac:dyDescent="0.25">
      <c r="A2095" s="175" t="s">
        <v>5189</v>
      </c>
      <c r="B2095" s="205" t="s">
        <v>9771</v>
      </c>
      <c r="C2095" s="168" t="s">
        <v>9772</v>
      </c>
      <c r="D2095" s="206">
        <v>10</v>
      </c>
      <c r="E2095" s="178">
        <v>351631.38</v>
      </c>
      <c r="F2095" s="216">
        <f t="shared" si="119"/>
        <v>35163.137999999999</v>
      </c>
      <c r="G2095" s="224"/>
      <c r="H2095" s="218" t="s">
        <v>7462</v>
      </c>
      <c r="I2095" s="120" t="s">
        <v>7379</v>
      </c>
      <c r="J2095" s="120"/>
      <c r="K2095" s="73">
        <v>0</v>
      </c>
      <c r="L2095" s="73">
        <v>0</v>
      </c>
      <c r="M2095" s="180">
        <f t="shared" si="121"/>
        <v>0</v>
      </c>
      <c r="O2095" s="73">
        <v>10</v>
      </c>
      <c r="P2095" s="73">
        <v>351631.38</v>
      </c>
      <c r="Q2095" s="73">
        <v>10</v>
      </c>
      <c r="R2095" s="73">
        <v>351631.38</v>
      </c>
      <c r="S2095" s="73">
        <f t="shared" si="120"/>
        <v>0</v>
      </c>
      <c r="T2095" s="73">
        <f t="shared" si="120"/>
        <v>0</v>
      </c>
      <c r="U2095" s="167" t="s">
        <v>7467</v>
      </c>
      <c r="W2095" s="21"/>
      <c r="X2095" s="21"/>
    </row>
    <row r="2096" spans="1:26" x14ac:dyDescent="0.25">
      <c r="A2096" s="175" t="s">
        <v>5189</v>
      </c>
      <c r="B2096" s="205" t="s">
        <v>9773</v>
      </c>
      <c r="C2096" s="168" t="s">
        <v>9774</v>
      </c>
      <c r="D2096" s="206">
        <v>2</v>
      </c>
      <c r="E2096" s="178">
        <v>70000</v>
      </c>
      <c r="F2096" s="216">
        <f t="shared" si="119"/>
        <v>35000</v>
      </c>
      <c r="G2096" s="224"/>
      <c r="H2096" s="218" t="s">
        <v>7462</v>
      </c>
      <c r="I2096" s="120" t="s">
        <v>7379</v>
      </c>
      <c r="J2096" s="120"/>
      <c r="K2096" s="73">
        <v>0</v>
      </c>
      <c r="L2096" s="73">
        <v>0</v>
      </c>
      <c r="M2096" s="180">
        <f t="shared" si="121"/>
        <v>0</v>
      </c>
      <c r="O2096" s="73">
        <v>2</v>
      </c>
      <c r="P2096" s="73">
        <v>70000</v>
      </c>
      <c r="Q2096" s="73">
        <v>2</v>
      </c>
      <c r="R2096" s="73">
        <v>70000</v>
      </c>
      <c r="S2096" s="73">
        <f t="shared" si="120"/>
        <v>0</v>
      </c>
      <c r="T2096" s="73">
        <f t="shared" si="120"/>
        <v>0</v>
      </c>
      <c r="U2096" s="167" t="s">
        <v>7467</v>
      </c>
      <c r="W2096" s="21"/>
      <c r="X2096" s="21"/>
    </row>
    <row r="2097" spans="1:26" x14ac:dyDescent="0.25">
      <c r="A2097" s="175" t="s">
        <v>5189</v>
      </c>
      <c r="B2097" s="205" t="s">
        <v>3065</v>
      </c>
      <c r="C2097" s="168" t="s">
        <v>3066</v>
      </c>
      <c r="D2097" s="206">
        <v>70</v>
      </c>
      <c r="E2097" s="178">
        <v>2450000</v>
      </c>
      <c r="F2097" s="216">
        <f t="shared" si="119"/>
        <v>35000</v>
      </c>
      <c r="G2097" s="224"/>
      <c r="H2097" s="218" t="s">
        <v>7462</v>
      </c>
      <c r="I2097" s="120" t="s">
        <v>7379</v>
      </c>
      <c r="J2097" s="120"/>
      <c r="K2097" s="73">
        <v>0</v>
      </c>
      <c r="L2097" s="73">
        <v>0</v>
      </c>
      <c r="M2097" s="180">
        <f t="shared" si="121"/>
        <v>0</v>
      </c>
      <c r="O2097" s="73">
        <v>70</v>
      </c>
      <c r="P2097" s="73">
        <v>2450000</v>
      </c>
      <c r="Q2097" s="73">
        <v>0</v>
      </c>
      <c r="R2097" s="73">
        <v>0</v>
      </c>
      <c r="S2097" s="73">
        <f t="shared" si="120"/>
        <v>70</v>
      </c>
      <c r="T2097" s="73">
        <f t="shared" si="120"/>
        <v>2450000</v>
      </c>
      <c r="U2097" s="167" t="s">
        <v>7958</v>
      </c>
      <c r="W2097" s="21"/>
      <c r="X2097" s="21"/>
      <c r="Z2097" s="21"/>
    </row>
    <row r="2098" spans="1:26" x14ac:dyDescent="0.25">
      <c r="A2098" s="175" t="s">
        <v>5189</v>
      </c>
      <c r="B2098" s="205" t="s">
        <v>9775</v>
      </c>
      <c r="C2098" s="168" t="s">
        <v>9776</v>
      </c>
      <c r="D2098" s="206">
        <v>4</v>
      </c>
      <c r="E2098" s="178">
        <v>140000</v>
      </c>
      <c r="F2098" s="216">
        <f t="shared" si="119"/>
        <v>35000</v>
      </c>
      <c r="G2098" s="224"/>
      <c r="H2098" s="218" t="s">
        <v>7462</v>
      </c>
      <c r="I2098" s="120" t="s">
        <v>7379</v>
      </c>
      <c r="J2098" s="120"/>
      <c r="K2098" s="73">
        <v>0</v>
      </c>
      <c r="L2098" s="73">
        <v>0</v>
      </c>
      <c r="M2098" s="180">
        <f t="shared" si="121"/>
        <v>0</v>
      </c>
      <c r="O2098" s="73">
        <v>4</v>
      </c>
      <c r="P2098" s="73">
        <v>140000</v>
      </c>
      <c r="Q2098" s="73">
        <v>4</v>
      </c>
      <c r="R2098" s="73">
        <v>140000</v>
      </c>
      <c r="S2098" s="73">
        <f t="shared" si="120"/>
        <v>0</v>
      </c>
      <c r="T2098" s="73">
        <f t="shared" si="120"/>
        <v>0</v>
      </c>
      <c r="U2098" s="167" t="s">
        <v>7467</v>
      </c>
      <c r="W2098" s="21"/>
      <c r="X2098" s="21"/>
    </row>
    <row r="2099" spans="1:26" x14ac:dyDescent="0.25">
      <c r="A2099" s="175" t="s">
        <v>5189</v>
      </c>
      <c r="B2099" s="205" t="s">
        <v>9777</v>
      </c>
      <c r="C2099" s="168" t="s">
        <v>9778</v>
      </c>
      <c r="D2099" s="206">
        <v>10</v>
      </c>
      <c r="E2099" s="178">
        <v>340000</v>
      </c>
      <c r="F2099" s="216">
        <f t="shared" si="119"/>
        <v>34000</v>
      </c>
      <c r="G2099" s="224"/>
      <c r="H2099" s="218" t="s">
        <v>7462</v>
      </c>
      <c r="I2099" s="120" t="s">
        <v>7379</v>
      </c>
      <c r="J2099" s="120"/>
      <c r="K2099" s="73">
        <v>0</v>
      </c>
      <c r="L2099" s="73">
        <v>0</v>
      </c>
      <c r="M2099" s="180">
        <f t="shared" si="121"/>
        <v>0</v>
      </c>
      <c r="O2099" s="73">
        <v>10</v>
      </c>
      <c r="P2099" s="73">
        <v>340000</v>
      </c>
      <c r="Q2099" s="73">
        <v>10</v>
      </c>
      <c r="R2099" s="73">
        <v>340000</v>
      </c>
      <c r="S2099" s="73">
        <f t="shared" si="120"/>
        <v>0</v>
      </c>
      <c r="T2099" s="73">
        <f t="shared" si="120"/>
        <v>0</v>
      </c>
      <c r="U2099" s="167" t="s">
        <v>7467</v>
      </c>
      <c r="W2099" s="21"/>
      <c r="X2099" s="21"/>
    </row>
    <row r="2100" spans="1:26" x14ac:dyDescent="0.25">
      <c r="A2100" s="175" t="s">
        <v>5189</v>
      </c>
      <c r="B2100" s="205" t="s">
        <v>9779</v>
      </c>
      <c r="C2100" s="168" t="s">
        <v>9780</v>
      </c>
      <c r="D2100" s="206">
        <v>184</v>
      </c>
      <c r="E2100" s="178">
        <v>6145247.3723903997</v>
      </c>
      <c r="F2100" s="216">
        <f t="shared" si="119"/>
        <v>33398.083545599999</v>
      </c>
      <c r="G2100" s="224"/>
      <c r="H2100" s="218" t="s">
        <v>7462</v>
      </c>
      <c r="I2100" s="120" t="s">
        <v>7379</v>
      </c>
      <c r="J2100" s="120"/>
      <c r="K2100" s="73">
        <v>0</v>
      </c>
      <c r="L2100" s="73">
        <v>0</v>
      </c>
      <c r="M2100" s="180">
        <f t="shared" si="121"/>
        <v>0</v>
      </c>
      <c r="O2100" s="73">
        <v>220</v>
      </c>
      <c r="P2100" s="73">
        <v>7347578.3800320001</v>
      </c>
      <c r="Q2100" s="73">
        <v>220</v>
      </c>
      <c r="R2100" s="73">
        <v>7347578.3800320001</v>
      </c>
      <c r="S2100" s="73">
        <f t="shared" si="120"/>
        <v>0</v>
      </c>
      <c r="T2100" s="73">
        <f t="shared" si="120"/>
        <v>0</v>
      </c>
      <c r="U2100" s="167" t="s">
        <v>7467</v>
      </c>
      <c r="W2100" s="21"/>
      <c r="X2100" s="21"/>
      <c r="Z2100" s="21"/>
    </row>
    <row r="2101" spans="1:26" x14ac:dyDescent="0.25">
      <c r="A2101" s="175" t="s">
        <v>5189</v>
      </c>
      <c r="B2101" s="205" t="s">
        <v>9781</v>
      </c>
      <c r="C2101" s="168" t="s">
        <v>9782</v>
      </c>
      <c r="D2101" s="206">
        <v>10</v>
      </c>
      <c r="E2101" s="178">
        <v>330000</v>
      </c>
      <c r="F2101" s="216">
        <f t="shared" si="119"/>
        <v>33000</v>
      </c>
      <c r="G2101" s="224"/>
      <c r="H2101" s="218" t="s">
        <v>7462</v>
      </c>
      <c r="I2101" s="120" t="s">
        <v>7379</v>
      </c>
      <c r="J2101" s="120"/>
      <c r="K2101" s="73">
        <v>0</v>
      </c>
      <c r="L2101" s="73">
        <v>0</v>
      </c>
      <c r="M2101" s="180">
        <f t="shared" si="121"/>
        <v>0</v>
      </c>
      <c r="O2101" s="73">
        <v>10</v>
      </c>
      <c r="P2101" s="73">
        <v>330000</v>
      </c>
      <c r="Q2101" s="73">
        <v>10</v>
      </c>
      <c r="R2101" s="73">
        <v>330000</v>
      </c>
      <c r="S2101" s="73">
        <f t="shared" si="120"/>
        <v>0</v>
      </c>
      <c r="T2101" s="73">
        <f t="shared" si="120"/>
        <v>0</v>
      </c>
      <c r="U2101" s="167" t="s">
        <v>7467</v>
      </c>
      <c r="W2101" s="21"/>
      <c r="X2101" s="21"/>
    </row>
    <row r="2102" spans="1:26" x14ac:dyDescent="0.25">
      <c r="A2102" s="175" t="s">
        <v>5189</v>
      </c>
      <c r="B2102" s="205" t="s">
        <v>9783</v>
      </c>
      <c r="C2102" s="168" t="s">
        <v>9784</v>
      </c>
      <c r="D2102" s="206">
        <v>2</v>
      </c>
      <c r="E2102" s="178">
        <v>66000</v>
      </c>
      <c r="F2102" s="216">
        <f t="shared" si="119"/>
        <v>33000</v>
      </c>
      <c r="G2102" s="224"/>
      <c r="H2102" s="218" t="s">
        <v>7462</v>
      </c>
      <c r="I2102" s="120" t="s">
        <v>7379</v>
      </c>
      <c r="J2102" s="120"/>
      <c r="K2102" s="73">
        <v>0</v>
      </c>
      <c r="L2102" s="73">
        <v>0</v>
      </c>
      <c r="M2102" s="180">
        <f t="shared" si="121"/>
        <v>0</v>
      </c>
      <c r="O2102" s="73">
        <v>2</v>
      </c>
      <c r="P2102" s="73">
        <v>66000</v>
      </c>
      <c r="Q2102" s="73">
        <v>2</v>
      </c>
      <c r="R2102" s="73">
        <v>66000</v>
      </c>
      <c r="S2102" s="73">
        <f t="shared" si="120"/>
        <v>0</v>
      </c>
      <c r="T2102" s="73">
        <f t="shared" si="120"/>
        <v>0</v>
      </c>
      <c r="U2102" s="167" t="s">
        <v>7467</v>
      </c>
      <c r="W2102" s="21"/>
      <c r="X2102" s="21"/>
    </row>
    <row r="2103" spans="1:26" x14ac:dyDescent="0.25">
      <c r="A2103" s="175" t="s">
        <v>5189</v>
      </c>
      <c r="B2103" s="205" t="s">
        <v>9785</v>
      </c>
      <c r="C2103" s="168" t="s">
        <v>9786</v>
      </c>
      <c r="D2103" s="206">
        <v>1</v>
      </c>
      <c r="E2103" s="178">
        <v>33000</v>
      </c>
      <c r="F2103" s="216">
        <f t="shared" si="119"/>
        <v>33000</v>
      </c>
      <c r="G2103" s="224"/>
      <c r="H2103" s="218" t="s">
        <v>7462</v>
      </c>
      <c r="I2103" s="120" t="s">
        <v>7379</v>
      </c>
      <c r="J2103" s="120"/>
      <c r="K2103" s="73">
        <v>0</v>
      </c>
      <c r="L2103" s="73">
        <v>0</v>
      </c>
      <c r="M2103" s="180">
        <f t="shared" si="121"/>
        <v>0</v>
      </c>
      <c r="O2103" s="73">
        <v>1</v>
      </c>
      <c r="P2103" s="73">
        <v>33000</v>
      </c>
      <c r="Q2103" s="73">
        <v>1</v>
      </c>
      <c r="R2103" s="73">
        <v>33000</v>
      </c>
      <c r="S2103" s="73">
        <f t="shared" si="120"/>
        <v>0</v>
      </c>
      <c r="T2103" s="73">
        <f t="shared" si="120"/>
        <v>0</v>
      </c>
      <c r="U2103" s="167" t="s">
        <v>7467</v>
      </c>
      <c r="W2103" s="21"/>
      <c r="X2103" s="21"/>
    </row>
    <row r="2104" spans="1:26" x14ac:dyDescent="0.25">
      <c r="A2104" s="175" t="s">
        <v>5189</v>
      </c>
      <c r="B2104" s="205" t="s">
        <v>9787</v>
      </c>
      <c r="C2104" s="168" t="s">
        <v>9788</v>
      </c>
      <c r="D2104" s="206">
        <v>50</v>
      </c>
      <c r="E2104" s="178">
        <v>1600000</v>
      </c>
      <c r="F2104" s="216">
        <f t="shared" si="119"/>
        <v>32000</v>
      </c>
      <c r="G2104" s="224"/>
      <c r="H2104" s="218" t="s">
        <v>7462</v>
      </c>
      <c r="I2104" s="120" t="s">
        <v>7379</v>
      </c>
      <c r="J2104" s="120"/>
      <c r="K2104" s="73">
        <v>0</v>
      </c>
      <c r="L2104" s="73">
        <v>0</v>
      </c>
      <c r="M2104" s="180">
        <f t="shared" si="121"/>
        <v>0</v>
      </c>
      <c r="O2104" s="73">
        <v>50</v>
      </c>
      <c r="P2104" s="73">
        <v>1600000</v>
      </c>
      <c r="Q2104" s="73">
        <v>50</v>
      </c>
      <c r="R2104" s="73">
        <v>1600000</v>
      </c>
      <c r="S2104" s="73">
        <f t="shared" si="120"/>
        <v>0</v>
      </c>
      <c r="T2104" s="73">
        <f t="shared" si="120"/>
        <v>0</v>
      </c>
      <c r="U2104" s="167" t="s">
        <v>7467</v>
      </c>
      <c r="W2104" s="21"/>
      <c r="X2104" s="21"/>
    </row>
    <row r="2105" spans="1:26" x14ac:dyDescent="0.25">
      <c r="A2105" s="175" t="s">
        <v>5189</v>
      </c>
      <c r="B2105" s="205" t="s">
        <v>2147</v>
      </c>
      <c r="C2105" s="168" t="s">
        <v>2148</v>
      </c>
      <c r="D2105" s="206">
        <v>52</v>
      </c>
      <c r="E2105" s="178">
        <v>1664000</v>
      </c>
      <c r="F2105" s="216">
        <f t="shared" si="119"/>
        <v>32000</v>
      </c>
      <c r="G2105" s="224"/>
      <c r="H2105" s="218" t="s">
        <v>7462</v>
      </c>
      <c r="I2105" s="120" t="s">
        <v>7379</v>
      </c>
      <c r="J2105" s="120"/>
      <c r="K2105" s="73">
        <v>0</v>
      </c>
      <c r="L2105" s="73">
        <v>0</v>
      </c>
      <c r="M2105" s="180">
        <f t="shared" si="121"/>
        <v>0</v>
      </c>
      <c r="O2105" s="73">
        <v>52</v>
      </c>
      <c r="P2105" s="73">
        <v>1664000</v>
      </c>
      <c r="Q2105" s="73">
        <v>0</v>
      </c>
      <c r="R2105" s="73">
        <v>0</v>
      </c>
      <c r="S2105" s="73">
        <f t="shared" si="120"/>
        <v>52</v>
      </c>
      <c r="T2105" s="73">
        <f t="shared" si="120"/>
        <v>1664000</v>
      </c>
      <c r="U2105" s="167" t="s">
        <v>7958</v>
      </c>
      <c r="W2105" s="21"/>
      <c r="X2105" s="21"/>
      <c r="Z2105" s="21"/>
    </row>
    <row r="2106" spans="1:26" x14ac:dyDescent="0.25">
      <c r="A2106" s="175" t="s">
        <v>5189</v>
      </c>
      <c r="B2106" s="205" t="s">
        <v>9789</v>
      </c>
      <c r="C2106" s="168" t="s">
        <v>9790</v>
      </c>
      <c r="D2106" s="206">
        <v>1</v>
      </c>
      <c r="E2106" s="178">
        <v>32000</v>
      </c>
      <c r="F2106" s="216">
        <f t="shared" si="119"/>
        <v>32000</v>
      </c>
      <c r="G2106" s="224"/>
      <c r="H2106" s="218" t="s">
        <v>7462</v>
      </c>
      <c r="I2106" s="120" t="s">
        <v>7379</v>
      </c>
      <c r="J2106" s="120"/>
      <c r="K2106" s="73">
        <v>0</v>
      </c>
      <c r="L2106" s="73">
        <v>0</v>
      </c>
      <c r="M2106" s="180">
        <f t="shared" si="121"/>
        <v>0</v>
      </c>
      <c r="O2106" s="73">
        <v>1</v>
      </c>
      <c r="P2106" s="73">
        <v>32000</v>
      </c>
      <c r="Q2106" s="73">
        <v>1</v>
      </c>
      <c r="R2106" s="73">
        <v>32000</v>
      </c>
      <c r="S2106" s="73">
        <f t="shared" si="120"/>
        <v>0</v>
      </c>
      <c r="T2106" s="73">
        <f t="shared" si="120"/>
        <v>0</v>
      </c>
      <c r="U2106" s="167" t="s">
        <v>7467</v>
      </c>
      <c r="W2106" s="21"/>
      <c r="X2106" s="21"/>
    </row>
    <row r="2107" spans="1:26" x14ac:dyDescent="0.25">
      <c r="A2107" s="175" t="s">
        <v>5189</v>
      </c>
      <c r="B2107" s="205" t="s">
        <v>9791</v>
      </c>
      <c r="C2107" s="168" t="s">
        <v>9792</v>
      </c>
      <c r="D2107" s="206">
        <v>2</v>
      </c>
      <c r="E2107" s="178">
        <v>64000</v>
      </c>
      <c r="F2107" s="216">
        <f t="shared" si="119"/>
        <v>32000</v>
      </c>
      <c r="G2107" s="224"/>
      <c r="H2107" s="218" t="s">
        <v>7462</v>
      </c>
      <c r="I2107" s="120" t="s">
        <v>7379</v>
      </c>
      <c r="J2107" s="120"/>
      <c r="K2107" s="73">
        <v>0</v>
      </c>
      <c r="L2107" s="73">
        <v>0</v>
      </c>
      <c r="M2107" s="180">
        <f t="shared" si="121"/>
        <v>0</v>
      </c>
      <c r="O2107" s="73">
        <v>2</v>
      </c>
      <c r="P2107" s="73">
        <v>64000</v>
      </c>
      <c r="Q2107" s="73">
        <v>2</v>
      </c>
      <c r="R2107" s="73">
        <v>64000</v>
      </c>
      <c r="S2107" s="73">
        <f t="shared" si="120"/>
        <v>0</v>
      </c>
      <c r="T2107" s="73">
        <f t="shared" si="120"/>
        <v>0</v>
      </c>
      <c r="U2107" s="167" t="s">
        <v>7467</v>
      </c>
      <c r="W2107" s="21"/>
      <c r="X2107" s="21"/>
    </row>
    <row r="2108" spans="1:26" x14ac:dyDescent="0.25">
      <c r="A2108" s="175" t="s">
        <v>5189</v>
      </c>
      <c r="B2108" s="205" t="s">
        <v>9793</v>
      </c>
      <c r="C2108" s="168" t="s">
        <v>9794</v>
      </c>
      <c r="D2108" s="206">
        <v>10</v>
      </c>
      <c r="E2108" s="178">
        <v>312000</v>
      </c>
      <c r="F2108" s="216">
        <f t="shared" si="119"/>
        <v>31200</v>
      </c>
      <c r="G2108" s="224"/>
      <c r="H2108" s="218" t="s">
        <v>7462</v>
      </c>
      <c r="I2108" s="120" t="s">
        <v>7379</v>
      </c>
      <c r="J2108" s="120"/>
      <c r="K2108" s="73">
        <v>0</v>
      </c>
      <c r="L2108" s="73">
        <v>0</v>
      </c>
      <c r="M2108" s="180">
        <f t="shared" si="121"/>
        <v>0</v>
      </c>
      <c r="O2108" s="73">
        <v>10</v>
      </c>
      <c r="P2108" s="73">
        <v>312000</v>
      </c>
      <c r="Q2108" s="73">
        <v>10</v>
      </c>
      <c r="R2108" s="73">
        <v>312000</v>
      </c>
      <c r="S2108" s="73">
        <f t="shared" si="120"/>
        <v>0</v>
      </c>
      <c r="T2108" s="73">
        <f t="shared" si="120"/>
        <v>0</v>
      </c>
      <c r="U2108" s="167" t="s">
        <v>7467</v>
      </c>
      <c r="W2108" s="21"/>
      <c r="X2108" s="21"/>
    </row>
    <row r="2109" spans="1:26" x14ac:dyDescent="0.25">
      <c r="A2109" s="175" t="s">
        <v>5189</v>
      </c>
      <c r="B2109" s="205" t="s">
        <v>9795</v>
      </c>
      <c r="C2109" s="168" t="s">
        <v>9796</v>
      </c>
      <c r="D2109" s="206">
        <v>50</v>
      </c>
      <c r="E2109" s="178">
        <v>1500000</v>
      </c>
      <c r="F2109" s="216">
        <f t="shared" si="119"/>
        <v>30000</v>
      </c>
      <c r="G2109" s="224"/>
      <c r="H2109" s="218" t="s">
        <v>7462</v>
      </c>
      <c r="I2109" s="120" t="s">
        <v>7379</v>
      </c>
      <c r="J2109" s="120"/>
      <c r="K2109" s="73">
        <v>0</v>
      </c>
      <c r="L2109" s="73">
        <v>0</v>
      </c>
      <c r="M2109" s="180">
        <f t="shared" si="121"/>
        <v>0</v>
      </c>
      <c r="O2109" s="73">
        <v>50</v>
      </c>
      <c r="P2109" s="73">
        <v>1500000</v>
      </c>
      <c r="Q2109" s="73">
        <v>50</v>
      </c>
      <c r="R2109" s="73">
        <v>1500000</v>
      </c>
      <c r="S2109" s="73">
        <f t="shared" si="120"/>
        <v>0</v>
      </c>
      <c r="T2109" s="73">
        <f t="shared" si="120"/>
        <v>0</v>
      </c>
      <c r="U2109" s="167" t="s">
        <v>7467</v>
      </c>
      <c r="W2109" s="21"/>
      <c r="X2109" s="21"/>
    </row>
    <row r="2110" spans="1:26" x14ac:dyDescent="0.25">
      <c r="A2110" s="175" t="s">
        <v>5189</v>
      </c>
      <c r="B2110" s="205" t="s">
        <v>9797</v>
      </c>
      <c r="C2110" s="168" t="s">
        <v>9798</v>
      </c>
      <c r="D2110" s="206">
        <v>32</v>
      </c>
      <c r="E2110" s="178">
        <v>960000</v>
      </c>
      <c r="F2110" s="216">
        <f t="shared" si="119"/>
        <v>30000</v>
      </c>
      <c r="G2110" s="224"/>
      <c r="H2110" s="218" t="s">
        <v>7462</v>
      </c>
      <c r="I2110" s="120" t="s">
        <v>7379</v>
      </c>
      <c r="J2110" s="120"/>
      <c r="K2110" s="73">
        <v>0</v>
      </c>
      <c r="L2110" s="73">
        <v>0</v>
      </c>
      <c r="M2110" s="180">
        <f t="shared" si="121"/>
        <v>0</v>
      </c>
      <c r="O2110" s="73">
        <v>32</v>
      </c>
      <c r="P2110" s="73">
        <v>960000</v>
      </c>
      <c r="Q2110" s="73">
        <v>32</v>
      </c>
      <c r="R2110" s="73">
        <v>960000</v>
      </c>
      <c r="S2110" s="73">
        <f t="shared" si="120"/>
        <v>0</v>
      </c>
      <c r="T2110" s="73">
        <f t="shared" si="120"/>
        <v>0</v>
      </c>
      <c r="U2110" s="167" t="s">
        <v>7467</v>
      </c>
      <c r="W2110" s="21"/>
      <c r="X2110" s="21"/>
    </row>
    <row r="2111" spans="1:26" x14ac:dyDescent="0.25">
      <c r="A2111" s="175" t="s">
        <v>5189</v>
      </c>
      <c r="B2111" s="205" t="s">
        <v>9799</v>
      </c>
      <c r="C2111" s="168" t="s">
        <v>9800</v>
      </c>
      <c r="D2111" s="206">
        <v>1</v>
      </c>
      <c r="E2111" s="178">
        <v>30000</v>
      </c>
      <c r="F2111" s="216">
        <f t="shared" si="119"/>
        <v>30000</v>
      </c>
      <c r="G2111" s="224"/>
      <c r="H2111" s="218" t="s">
        <v>7462</v>
      </c>
      <c r="I2111" s="120" t="s">
        <v>7379</v>
      </c>
      <c r="J2111" s="120"/>
      <c r="K2111" s="73">
        <v>0</v>
      </c>
      <c r="L2111" s="73">
        <v>0</v>
      </c>
      <c r="M2111" s="180">
        <f t="shared" si="121"/>
        <v>0</v>
      </c>
      <c r="O2111" s="73">
        <v>1</v>
      </c>
      <c r="P2111" s="73">
        <v>30000</v>
      </c>
      <c r="Q2111" s="73">
        <v>1</v>
      </c>
      <c r="R2111" s="73">
        <v>30000</v>
      </c>
      <c r="S2111" s="73">
        <f t="shared" si="120"/>
        <v>0</v>
      </c>
      <c r="T2111" s="73">
        <f t="shared" si="120"/>
        <v>0</v>
      </c>
      <c r="U2111" s="167" t="s">
        <v>7467</v>
      </c>
      <c r="W2111" s="21"/>
      <c r="X2111" s="21"/>
    </row>
    <row r="2112" spans="1:26" x14ac:dyDescent="0.25">
      <c r="A2112" s="175" t="s">
        <v>5189</v>
      </c>
      <c r="B2112" s="205" t="s">
        <v>9801</v>
      </c>
      <c r="C2112" s="168" t="s">
        <v>9802</v>
      </c>
      <c r="D2112" s="206">
        <v>1</v>
      </c>
      <c r="E2112" s="178">
        <v>30000</v>
      </c>
      <c r="F2112" s="216">
        <f t="shared" si="119"/>
        <v>30000</v>
      </c>
      <c r="G2112" s="224"/>
      <c r="H2112" s="218" t="s">
        <v>7462</v>
      </c>
      <c r="I2112" s="120" t="s">
        <v>7379</v>
      </c>
      <c r="J2112" s="120"/>
      <c r="K2112" s="73">
        <v>0</v>
      </c>
      <c r="L2112" s="73">
        <v>0</v>
      </c>
      <c r="M2112" s="180">
        <f t="shared" si="121"/>
        <v>0</v>
      </c>
      <c r="O2112" s="73">
        <v>1</v>
      </c>
      <c r="P2112" s="73">
        <v>30000</v>
      </c>
      <c r="Q2112" s="73">
        <v>1</v>
      </c>
      <c r="R2112" s="73">
        <v>30000</v>
      </c>
      <c r="S2112" s="73">
        <f t="shared" si="120"/>
        <v>0</v>
      </c>
      <c r="T2112" s="73">
        <f t="shared" si="120"/>
        <v>0</v>
      </c>
      <c r="U2112" s="167" t="s">
        <v>7467</v>
      </c>
      <c r="W2112" s="21"/>
      <c r="X2112" s="21"/>
    </row>
    <row r="2113" spans="1:26" x14ac:dyDescent="0.25">
      <c r="A2113" s="175" t="s">
        <v>5189</v>
      </c>
      <c r="B2113" s="205" t="s">
        <v>3301</v>
      </c>
      <c r="C2113" s="168" t="s">
        <v>3302</v>
      </c>
      <c r="D2113" s="206">
        <v>8</v>
      </c>
      <c r="E2113" s="178">
        <v>240000</v>
      </c>
      <c r="F2113" s="216">
        <f t="shared" si="119"/>
        <v>30000</v>
      </c>
      <c r="G2113" s="224"/>
      <c r="H2113" s="218" t="s">
        <v>7462</v>
      </c>
      <c r="I2113" s="120" t="s">
        <v>7379</v>
      </c>
      <c r="J2113" s="120"/>
      <c r="K2113" s="73">
        <v>0</v>
      </c>
      <c r="L2113" s="73">
        <v>0</v>
      </c>
      <c r="M2113" s="180">
        <f t="shared" si="121"/>
        <v>0</v>
      </c>
      <c r="O2113" s="73">
        <v>8</v>
      </c>
      <c r="P2113" s="73">
        <v>240000</v>
      </c>
      <c r="Q2113" s="73">
        <v>0</v>
      </c>
      <c r="R2113" s="73">
        <v>0</v>
      </c>
      <c r="S2113" s="73">
        <f t="shared" si="120"/>
        <v>8</v>
      </c>
      <c r="T2113" s="73">
        <f t="shared" si="120"/>
        <v>240000</v>
      </c>
      <c r="U2113" s="167" t="s">
        <v>7958</v>
      </c>
      <c r="W2113" s="21"/>
      <c r="X2113" s="21"/>
      <c r="Z2113" s="21"/>
    </row>
    <row r="2114" spans="1:26" x14ac:dyDescent="0.25">
      <c r="A2114" s="175" t="s">
        <v>5189</v>
      </c>
      <c r="B2114" s="205" t="s">
        <v>2697</v>
      </c>
      <c r="C2114" s="168" t="s">
        <v>2698</v>
      </c>
      <c r="D2114" s="206">
        <v>50</v>
      </c>
      <c r="E2114" s="178">
        <v>1475428.57</v>
      </c>
      <c r="F2114" s="216">
        <f t="shared" si="119"/>
        <v>29508.571400000001</v>
      </c>
      <c r="G2114" s="224"/>
      <c r="H2114" s="218" t="s">
        <v>7462</v>
      </c>
      <c r="I2114" s="120" t="s">
        <v>7379</v>
      </c>
      <c r="J2114" s="120"/>
      <c r="K2114" s="73">
        <v>0</v>
      </c>
      <c r="L2114" s="73">
        <v>0</v>
      </c>
      <c r="M2114" s="180">
        <f t="shared" si="121"/>
        <v>0</v>
      </c>
      <c r="O2114" s="73">
        <v>50</v>
      </c>
      <c r="P2114" s="73">
        <v>1475428.57</v>
      </c>
      <c r="Q2114" s="73">
        <v>0</v>
      </c>
      <c r="R2114" s="73">
        <v>0</v>
      </c>
      <c r="S2114" s="73">
        <f t="shared" si="120"/>
        <v>50</v>
      </c>
      <c r="T2114" s="73">
        <f t="shared" si="120"/>
        <v>1475428.57</v>
      </c>
      <c r="U2114" s="167" t="s">
        <v>7958</v>
      </c>
      <c r="W2114" s="21"/>
      <c r="X2114" s="21"/>
      <c r="Z2114" s="21"/>
    </row>
    <row r="2115" spans="1:26" x14ac:dyDescent="0.25">
      <c r="A2115" s="175" t="s">
        <v>5189</v>
      </c>
      <c r="B2115" s="205" t="s">
        <v>9803</v>
      </c>
      <c r="C2115" s="168" t="s">
        <v>9804</v>
      </c>
      <c r="D2115" s="206">
        <v>4</v>
      </c>
      <c r="E2115" s="178">
        <v>116320</v>
      </c>
      <c r="F2115" s="216">
        <f t="shared" si="119"/>
        <v>29080</v>
      </c>
      <c r="G2115" s="224"/>
      <c r="H2115" s="218" t="s">
        <v>7462</v>
      </c>
      <c r="I2115" s="120" t="s">
        <v>7379</v>
      </c>
      <c r="J2115" s="120"/>
      <c r="K2115" s="73">
        <v>0</v>
      </c>
      <c r="L2115" s="73">
        <v>0</v>
      </c>
      <c r="M2115" s="180">
        <f t="shared" si="121"/>
        <v>0</v>
      </c>
      <c r="O2115" s="73">
        <v>4</v>
      </c>
      <c r="P2115" s="73">
        <v>116320</v>
      </c>
      <c r="Q2115" s="73">
        <v>4</v>
      </c>
      <c r="R2115" s="73">
        <v>116320</v>
      </c>
      <c r="S2115" s="73">
        <f t="shared" si="120"/>
        <v>0</v>
      </c>
      <c r="T2115" s="73">
        <f t="shared" si="120"/>
        <v>0</v>
      </c>
      <c r="U2115" s="167" t="s">
        <v>7467</v>
      </c>
      <c r="W2115" s="21"/>
      <c r="X2115" s="21"/>
    </row>
    <row r="2116" spans="1:26" x14ac:dyDescent="0.25">
      <c r="A2116" s="175" t="s">
        <v>5189</v>
      </c>
      <c r="B2116" s="205" t="s">
        <v>9805</v>
      </c>
      <c r="C2116" s="168" t="s">
        <v>9806</v>
      </c>
      <c r="D2116" s="206">
        <v>32</v>
      </c>
      <c r="E2116" s="178">
        <v>928000</v>
      </c>
      <c r="F2116" s="216">
        <f t="shared" ref="F2116:F2179" si="122">+E2116/D2116</f>
        <v>29000</v>
      </c>
      <c r="G2116" s="224"/>
      <c r="H2116" s="218" t="s">
        <v>7462</v>
      </c>
      <c r="I2116" s="174" t="s">
        <v>7470</v>
      </c>
      <c r="J2116" s="120" t="s">
        <v>7471</v>
      </c>
      <c r="K2116" s="73">
        <v>0</v>
      </c>
      <c r="L2116" s="73">
        <v>0</v>
      </c>
      <c r="M2116" s="180">
        <f t="shared" si="121"/>
        <v>0</v>
      </c>
      <c r="O2116" s="73">
        <v>32</v>
      </c>
      <c r="P2116" s="73">
        <v>928000</v>
      </c>
      <c r="Q2116" s="73">
        <v>32</v>
      </c>
      <c r="R2116" s="73">
        <v>928000</v>
      </c>
      <c r="S2116" s="73">
        <f t="shared" ref="S2116:T2179" si="123">O2116-K2116-Q2116</f>
        <v>0</v>
      </c>
      <c r="T2116" s="73">
        <f t="shared" si="123"/>
        <v>0</v>
      </c>
      <c r="U2116" s="167" t="s">
        <v>7467</v>
      </c>
      <c r="W2116" s="21"/>
      <c r="X2116" s="21"/>
    </row>
    <row r="2117" spans="1:26" x14ac:dyDescent="0.25">
      <c r="A2117" s="175" t="s">
        <v>5189</v>
      </c>
      <c r="B2117" s="205" t="s">
        <v>9807</v>
      </c>
      <c r="C2117" s="168" t="s">
        <v>9808</v>
      </c>
      <c r="D2117" s="206">
        <v>20</v>
      </c>
      <c r="E2117" s="178">
        <v>579000</v>
      </c>
      <c r="F2117" s="216">
        <f t="shared" si="122"/>
        <v>28950</v>
      </c>
      <c r="G2117" s="224"/>
      <c r="H2117" s="218" t="s">
        <v>7462</v>
      </c>
      <c r="I2117" s="120" t="s">
        <v>7379</v>
      </c>
      <c r="J2117" s="120"/>
      <c r="K2117" s="73">
        <v>0</v>
      </c>
      <c r="L2117" s="73">
        <v>0</v>
      </c>
      <c r="M2117" s="180">
        <f t="shared" si="121"/>
        <v>0</v>
      </c>
      <c r="O2117" s="73">
        <v>30</v>
      </c>
      <c r="P2117" s="73">
        <v>868500</v>
      </c>
      <c r="Q2117" s="73">
        <v>30</v>
      </c>
      <c r="R2117" s="73">
        <v>868500</v>
      </c>
      <c r="S2117" s="73">
        <f t="shared" si="123"/>
        <v>0</v>
      </c>
      <c r="T2117" s="73">
        <f t="shared" si="123"/>
        <v>0</v>
      </c>
      <c r="U2117" s="167" t="s">
        <v>7467</v>
      </c>
      <c r="W2117" s="21"/>
      <c r="X2117" s="21"/>
    </row>
    <row r="2118" spans="1:26" x14ac:dyDescent="0.25">
      <c r="A2118" s="175" t="s">
        <v>5189</v>
      </c>
      <c r="B2118" s="205" t="s">
        <v>9809</v>
      </c>
      <c r="C2118" s="168" t="s">
        <v>9810</v>
      </c>
      <c r="D2118" s="206">
        <v>12</v>
      </c>
      <c r="E2118" s="178">
        <v>336000</v>
      </c>
      <c r="F2118" s="216">
        <f t="shared" si="122"/>
        <v>28000</v>
      </c>
      <c r="G2118" s="224"/>
      <c r="H2118" s="218" t="s">
        <v>7462</v>
      </c>
      <c r="I2118" s="120" t="s">
        <v>7379</v>
      </c>
      <c r="J2118" s="120"/>
      <c r="K2118" s="73">
        <v>0</v>
      </c>
      <c r="L2118" s="73">
        <v>0</v>
      </c>
      <c r="M2118" s="180">
        <f t="shared" si="121"/>
        <v>0</v>
      </c>
      <c r="O2118" s="73">
        <v>12</v>
      </c>
      <c r="P2118" s="73">
        <v>336000</v>
      </c>
      <c r="Q2118" s="73">
        <v>12</v>
      </c>
      <c r="R2118" s="73">
        <v>336000</v>
      </c>
      <c r="S2118" s="73">
        <f t="shared" si="123"/>
        <v>0</v>
      </c>
      <c r="T2118" s="73">
        <f t="shared" si="123"/>
        <v>0</v>
      </c>
      <c r="U2118" s="167" t="s">
        <v>7467</v>
      </c>
      <c r="W2118" s="21"/>
      <c r="X2118" s="21"/>
    </row>
    <row r="2119" spans="1:26" x14ac:dyDescent="0.25">
      <c r="A2119" s="175" t="s">
        <v>5189</v>
      </c>
      <c r="B2119" s="205" t="s">
        <v>9811</v>
      </c>
      <c r="C2119" s="168" t="s">
        <v>9812</v>
      </c>
      <c r="D2119" s="206">
        <v>4</v>
      </c>
      <c r="E2119" s="178">
        <v>112000</v>
      </c>
      <c r="F2119" s="216">
        <f t="shared" si="122"/>
        <v>28000</v>
      </c>
      <c r="G2119" s="224"/>
      <c r="H2119" s="218" t="s">
        <v>7462</v>
      </c>
      <c r="I2119" s="120" t="s">
        <v>7379</v>
      </c>
      <c r="J2119" s="120"/>
      <c r="K2119" s="73">
        <v>0</v>
      </c>
      <c r="L2119" s="73">
        <v>0</v>
      </c>
      <c r="M2119" s="180">
        <f t="shared" si="121"/>
        <v>0</v>
      </c>
      <c r="O2119" s="73">
        <v>4</v>
      </c>
      <c r="P2119" s="73">
        <v>112000</v>
      </c>
      <c r="Q2119" s="73">
        <v>4</v>
      </c>
      <c r="R2119" s="73">
        <v>112000</v>
      </c>
      <c r="S2119" s="73">
        <f t="shared" si="123"/>
        <v>0</v>
      </c>
      <c r="T2119" s="73">
        <f t="shared" si="123"/>
        <v>0</v>
      </c>
      <c r="U2119" s="167" t="s">
        <v>7467</v>
      </c>
      <c r="W2119" s="21"/>
      <c r="X2119" s="21"/>
    </row>
    <row r="2120" spans="1:26" x14ac:dyDescent="0.25">
      <c r="A2120" s="175" t="s">
        <v>5189</v>
      </c>
      <c r="B2120" s="205" t="s">
        <v>3073</v>
      </c>
      <c r="C2120" s="168" t="s">
        <v>3074</v>
      </c>
      <c r="D2120" s="206">
        <v>2</v>
      </c>
      <c r="E2120" s="178">
        <v>54000</v>
      </c>
      <c r="F2120" s="216">
        <f t="shared" si="122"/>
        <v>27000</v>
      </c>
      <c r="G2120" s="224"/>
      <c r="H2120" s="218" t="s">
        <v>7462</v>
      </c>
      <c r="I2120" s="120" t="s">
        <v>7379</v>
      </c>
      <c r="J2120" s="120"/>
      <c r="K2120" s="73">
        <v>0</v>
      </c>
      <c r="L2120" s="73">
        <v>0</v>
      </c>
      <c r="M2120" s="180">
        <f t="shared" ref="M2120:M2183" si="124">+L2120/E2120</f>
        <v>0</v>
      </c>
      <c r="O2120" s="73">
        <v>2</v>
      </c>
      <c r="P2120" s="73">
        <v>54000</v>
      </c>
      <c r="Q2120" s="73">
        <v>0</v>
      </c>
      <c r="R2120" s="73">
        <v>0</v>
      </c>
      <c r="S2120" s="73">
        <f t="shared" si="123"/>
        <v>2</v>
      </c>
      <c r="T2120" s="73">
        <f t="shared" si="123"/>
        <v>54000</v>
      </c>
      <c r="U2120" s="167" t="s">
        <v>7958</v>
      </c>
      <c r="W2120" s="21"/>
      <c r="X2120" s="21"/>
      <c r="Z2120" s="21"/>
    </row>
    <row r="2121" spans="1:26" x14ac:dyDescent="0.25">
      <c r="A2121" s="175" t="s">
        <v>5189</v>
      </c>
      <c r="B2121" s="205" t="s">
        <v>4639</v>
      </c>
      <c r="C2121" s="168" t="s">
        <v>4640</v>
      </c>
      <c r="D2121" s="206">
        <v>31</v>
      </c>
      <c r="E2121" s="178">
        <v>837000</v>
      </c>
      <c r="F2121" s="216">
        <f t="shared" si="122"/>
        <v>27000</v>
      </c>
      <c r="G2121" s="224"/>
      <c r="H2121" s="218" t="s">
        <v>7462</v>
      </c>
      <c r="I2121" s="174" t="s">
        <v>7470</v>
      </c>
      <c r="J2121" s="120" t="s">
        <v>7471</v>
      </c>
      <c r="K2121" s="73">
        <v>0</v>
      </c>
      <c r="L2121" s="73">
        <v>0</v>
      </c>
      <c r="M2121" s="180">
        <f t="shared" si="124"/>
        <v>0</v>
      </c>
      <c r="O2121" s="73">
        <v>31</v>
      </c>
      <c r="P2121" s="73">
        <v>837000</v>
      </c>
      <c r="Q2121" s="73">
        <v>31</v>
      </c>
      <c r="R2121" s="73">
        <v>837000</v>
      </c>
      <c r="S2121" s="73">
        <f t="shared" si="123"/>
        <v>0</v>
      </c>
      <c r="T2121" s="73">
        <f t="shared" si="123"/>
        <v>0</v>
      </c>
      <c r="U2121" s="167" t="s">
        <v>7467</v>
      </c>
      <c r="W2121" s="21"/>
      <c r="X2121" s="21"/>
      <c r="Z2121" s="21"/>
    </row>
    <row r="2122" spans="1:26" x14ac:dyDescent="0.25">
      <c r="A2122" s="175" t="s">
        <v>5189</v>
      </c>
      <c r="B2122" s="205" t="s">
        <v>9813</v>
      </c>
      <c r="C2122" s="168" t="s">
        <v>9814</v>
      </c>
      <c r="D2122" s="206">
        <v>137</v>
      </c>
      <c r="E2122" s="178">
        <v>3588485.417318</v>
      </c>
      <c r="F2122" s="216">
        <f t="shared" si="122"/>
        <v>26193.324214</v>
      </c>
      <c r="G2122" s="224"/>
      <c r="H2122" s="218" t="s">
        <v>7462</v>
      </c>
      <c r="I2122" s="120" t="s">
        <v>7379</v>
      </c>
      <c r="J2122" s="120"/>
      <c r="K2122" s="73">
        <v>0</v>
      </c>
      <c r="L2122" s="73">
        <v>0</v>
      </c>
      <c r="M2122" s="180">
        <f t="shared" si="124"/>
        <v>0</v>
      </c>
      <c r="O2122" s="73">
        <v>337</v>
      </c>
      <c r="P2122" s="73">
        <v>8827150.2601180002</v>
      </c>
      <c r="Q2122" s="73">
        <v>337</v>
      </c>
      <c r="R2122" s="73">
        <v>8827150.2601180002</v>
      </c>
      <c r="S2122" s="73">
        <f t="shared" si="123"/>
        <v>0</v>
      </c>
      <c r="T2122" s="73">
        <f t="shared" si="123"/>
        <v>0</v>
      </c>
      <c r="U2122" s="167" t="s">
        <v>7467</v>
      </c>
      <c r="W2122" s="21"/>
      <c r="X2122" s="21"/>
    </row>
    <row r="2123" spans="1:26" x14ac:dyDescent="0.25">
      <c r="A2123" s="175" t="s">
        <v>5189</v>
      </c>
      <c r="B2123" s="205" t="s">
        <v>4837</v>
      </c>
      <c r="C2123" s="168" t="s">
        <v>4838</v>
      </c>
      <c r="D2123" s="206">
        <v>4</v>
      </c>
      <c r="E2123" s="178">
        <v>104377.53332154546</v>
      </c>
      <c r="F2123" s="216">
        <f t="shared" si="122"/>
        <v>26094.383330386365</v>
      </c>
      <c r="G2123" s="224"/>
      <c r="H2123" s="218" t="s">
        <v>7462</v>
      </c>
      <c r="I2123" s="120" t="s">
        <v>7379</v>
      </c>
      <c r="J2123" s="120"/>
      <c r="K2123" s="73">
        <v>0</v>
      </c>
      <c r="L2123" s="73">
        <v>0</v>
      </c>
      <c r="M2123" s="180">
        <f t="shared" si="124"/>
        <v>0</v>
      </c>
      <c r="O2123" s="73">
        <v>39</v>
      </c>
      <c r="P2123" s="73">
        <v>1017680.9498850682</v>
      </c>
      <c r="Q2123" s="73">
        <v>39</v>
      </c>
      <c r="R2123" s="73">
        <v>1017680.9498850682</v>
      </c>
      <c r="S2123" s="73">
        <f t="shared" si="123"/>
        <v>0</v>
      </c>
      <c r="T2123" s="73">
        <f t="shared" si="123"/>
        <v>0</v>
      </c>
      <c r="U2123" s="167" t="s">
        <v>7467</v>
      </c>
      <c r="W2123" s="21"/>
      <c r="X2123" s="21"/>
      <c r="Z2123" s="21"/>
    </row>
    <row r="2124" spans="1:26" x14ac:dyDescent="0.25">
      <c r="A2124" s="175" t="s">
        <v>5189</v>
      </c>
      <c r="B2124" s="205" t="s">
        <v>9815</v>
      </c>
      <c r="C2124" s="168" t="s">
        <v>9816</v>
      </c>
      <c r="D2124" s="206">
        <v>2</v>
      </c>
      <c r="E2124" s="178">
        <v>52000</v>
      </c>
      <c r="F2124" s="216">
        <f t="shared" si="122"/>
        <v>26000</v>
      </c>
      <c r="G2124" s="224"/>
      <c r="H2124" s="218" t="s">
        <v>7462</v>
      </c>
      <c r="I2124" s="120" t="s">
        <v>7379</v>
      </c>
      <c r="J2124" s="120"/>
      <c r="K2124" s="73">
        <v>0</v>
      </c>
      <c r="L2124" s="73">
        <v>0</v>
      </c>
      <c r="M2124" s="180">
        <f t="shared" si="124"/>
        <v>0</v>
      </c>
      <c r="O2124" s="73">
        <v>2</v>
      </c>
      <c r="P2124" s="73">
        <v>52000</v>
      </c>
      <c r="Q2124" s="73">
        <v>2</v>
      </c>
      <c r="R2124" s="73">
        <v>52000</v>
      </c>
      <c r="S2124" s="73">
        <f t="shared" si="123"/>
        <v>0</v>
      </c>
      <c r="T2124" s="73">
        <f t="shared" si="123"/>
        <v>0</v>
      </c>
      <c r="U2124" s="167" t="s">
        <v>7467</v>
      </c>
      <c r="W2124" s="21"/>
      <c r="X2124" s="21"/>
    </row>
    <row r="2125" spans="1:26" x14ac:dyDescent="0.25">
      <c r="A2125" s="175" t="s">
        <v>5189</v>
      </c>
      <c r="B2125" s="205" t="s">
        <v>9817</v>
      </c>
      <c r="C2125" s="168" t="s">
        <v>9818</v>
      </c>
      <c r="D2125" s="206">
        <v>6</v>
      </c>
      <c r="E2125" s="178">
        <v>151320</v>
      </c>
      <c r="F2125" s="216">
        <f t="shared" si="122"/>
        <v>25220</v>
      </c>
      <c r="G2125" s="224"/>
      <c r="H2125" s="218" t="s">
        <v>7462</v>
      </c>
      <c r="I2125" s="120" t="s">
        <v>7379</v>
      </c>
      <c r="J2125" s="120"/>
      <c r="K2125" s="73">
        <v>0</v>
      </c>
      <c r="L2125" s="73">
        <v>0</v>
      </c>
      <c r="M2125" s="180">
        <f t="shared" si="124"/>
        <v>0</v>
      </c>
      <c r="O2125" s="73">
        <v>6</v>
      </c>
      <c r="P2125" s="73">
        <v>151320</v>
      </c>
      <c r="Q2125" s="73">
        <v>6</v>
      </c>
      <c r="R2125" s="73">
        <v>151320</v>
      </c>
      <c r="S2125" s="73">
        <f t="shared" si="123"/>
        <v>0</v>
      </c>
      <c r="T2125" s="73">
        <f t="shared" si="123"/>
        <v>0</v>
      </c>
      <c r="U2125" s="167" t="s">
        <v>7467</v>
      </c>
      <c r="W2125" s="21"/>
      <c r="X2125" s="21"/>
    </row>
    <row r="2126" spans="1:26" x14ac:dyDescent="0.25">
      <c r="A2126" s="175" t="s">
        <v>5189</v>
      </c>
      <c r="B2126" s="205" t="s">
        <v>9819</v>
      </c>
      <c r="C2126" s="168" t="s">
        <v>9820</v>
      </c>
      <c r="D2126" s="206">
        <v>4</v>
      </c>
      <c r="E2126" s="178">
        <v>100880</v>
      </c>
      <c r="F2126" s="216">
        <f t="shared" si="122"/>
        <v>25220</v>
      </c>
      <c r="G2126" s="224"/>
      <c r="H2126" s="218" t="s">
        <v>7462</v>
      </c>
      <c r="I2126" s="120" t="s">
        <v>7379</v>
      </c>
      <c r="J2126" s="120"/>
      <c r="K2126" s="73">
        <v>0</v>
      </c>
      <c r="L2126" s="73">
        <v>0</v>
      </c>
      <c r="M2126" s="180">
        <f t="shared" si="124"/>
        <v>0</v>
      </c>
      <c r="O2126" s="73">
        <v>4</v>
      </c>
      <c r="P2126" s="73">
        <v>100880</v>
      </c>
      <c r="Q2126" s="73">
        <v>4</v>
      </c>
      <c r="R2126" s="73">
        <v>100880</v>
      </c>
      <c r="S2126" s="73">
        <f t="shared" si="123"/>
        <v>0</v>
      </c>
      <c r="T2126" s="73">
        <f t="shared" si="123"/>
        <v>0</v>
      </c>
      <c r="U2126" s="167" t="s">
        <v>7467</v>
      </c>
      <c r="W2126" s="21"/>
      <c r="X2126" s="21"/>
    </row>
    <row r="2127" spans="1:26" x14ac:dyDescent="0.25">
      <c r="A2127" s="175" t="s">
        <v>5189</v>
      </c>
      <c r="B2127" s="205" t="s">
        <v>9821</v>
      </c>
      <c r="C2127" s="168" t="s">
        <v>9822</v>
      </c>
      <c r="D2127" s="206">
        <v>5</v>
      </c>
      <c r="E2127" s="178">
        <v>126100</v>
      </c>
      <c r="F2127" s="216">
        <f t="shared" si="122"/>
        <v>25220</v>
      </c>
      <c r="G2127" s="224"/>
      <c r="H2127" s="218" t="s">
        <v>7462</v>
      </c>
      <c r="I2127" s="120" t="s">
        <v>7379</v>
      </c>
      <c r="J2127" s="120"/>
      <c r="K2127" s="73">
        <v>0</v>
      </c>
      <c r="L2127" s="73">
        <v>0</v>
      </c>
      <c r="M2127" s="180">
        <f t="shared" si="124"/>
        <v>0</v>
      </c>
      <c r="O2127" s="73">
        <v>5</v>
      </c>
      <c r="P2127" s="73">
        <v>126100</v>
      </c>
      <c r="Q2127" s="73">
        <v>5</v>
      </c>
      <c r="R2127" s="73">
        <v>126100</v>
      </c>
      <c r="S2127" s="73">
        <f t="shared" si="123"/>
        <v>0</v>
      </c>
      <c r="T2127" s="73">
        <f t="shared" si="123"/>
        <v>0</v>
      </c>
      <c r="U2127" s="167" t="s">
        <v>7467</v>
      </c>
      <c r="W2127" s="21"/>
      <c r="X2127" s="21"/>
    </row>
    <row r="2128" spans="1:26" x14ac:dyDescent="0.25">
      <c r="A2128" s="175" t="s">
        <v>5189</v>
      </c>
      <c r="B2128" s="205" t="s">
        <v>9823</v>
      </c>
      <c r="C2128" s="168" t="s">
        <v>9824</v>
      </c>
      <c r="D2128" s="206">
        <v>1</v>
      </c>
      <c r="E2128" s="178">
        <v>25000</v>
      </c>
      <c r="F2128" s="216">
        <f t="shared" si="122"/>
        <v>25000</v>
      </c>
      <c r="G2128" s="224"/>
      <c r="H2128" s="218" t="s">
        <v>7462</v>
      </c>
      <c r="I2128" s="120" t="s">
        <v>7379</v>
      </c>
      <c r="J2128" s="120"/>
      <c r="K2128" s="73">
        <v>0</v>
      </c>
      <c r="L2128" s="73">
        <v>0</v>
      </c>
      <c r="M2128" s="180">
        <f t="shared" si="124"/>
        <v>0</v>
      </c>
      <c r="O2128" s="73">
        <v>1</v>
      </c>
      <c r="P2128" s="73">
        <v>25000</v>
      </c>
      <c r="Q2128" s="73">
        <v>1</v>
      </c>
      <c r="R2128" s="73">
        <v>25000</v>
      </c>
      <c r="S2128" s="73">
        <f t="shared" si="123"/>
        <v>0</v>
      </c>
      <c r="T2128" s="73">
        <f t="shared" si="123"/>
        <v>0</v>
      </c>
      <c r="U2128" s="167" t="s">
        <v>7467</v>
      </c>
      <c r="W2128" s="21"/>
      <c r="X2128" s="21"/>
    </row>
    <row r="2129" spans="1:26" x14ac:dyDescent="0.25">
      <c r="A2129" s="175" t="s">
        <v>5189</v>
      </c>
      <c r="B2129" s="205" t="s">
        <v>9825</v>
      </c>
      <c r="C2129" s="168" t="s">
        <v>9826</v>
      </c>
      <c r="D2129" s="206">
        <v>8</v>
      </c>
      <c r="E2129" s="178">
        <v>200000</v>
      </c>
      <c r="F2129" s="216">
        <f t="shared" si="122"/>
        <v>25000</v>
      </c>
      <c r="G2129" s="224"/>
      <c r="H2129" s="218" t="s">
        <v>7462</v>
      </c>
      <c r="I2129" s="120" t="s">
        <v>7379</v>
      </c>
      <c r="J2129" s="120"/>
      <c r="K2129" s="73">
        <v>0</v>
      </c>
      <c r="L2129" s="73">
        <v>0</v>
      </c>
      <c r="M2129" s="180">
        <f t="shared" si="124"/>
        <v>0</v>
      </c>
      <c r="O2129" s="73">
        <v>8</v>
      </c>
      <c r="P2129" s="73">
        <v>200000</v>
      </c>
      <c r="Q2129" s="73">
        <v>8</v>
      </c>
      <c r="R2129" s="73">
        <v>200000</v>
      </c>
      <c r="S2129" s="73">
        <f t="shared" si="123"/>
        <v>0</v>
      </c>
      <c r="T2129" s="73">
        <f t="shared" si="123"/>
        <v>0</v>
      </c>
      <c r="U2129" s="167" t="s">
        <v>7467</v>
      </c>
      <c r="W2129" s="21"/>
      <c r="X2129" s="21"/>
    </row>
    <row r="2130" spans="1:26" x14ac:dyDescent="0.25">
      <c r="A2130" s="175" t="s">
        <v>5189</v>
      </c>
      <c r="B2130" s="205" t="s">
        <v>9827</v>
      </c>
      <c r="C2130" s="168" t="s">
        <v>9828</v>
      </c>
      <c r="D2130" s="206">
        <v>3</v>
      </c>
      <c r="E2130" s="178">
        <v>75000</v>
      </c>
      <c r="F2130" s="216">
        <f t="shared" si="122"/>
        <v>25000</v>
      </c>
      <c r="G2130" s="224"/>
      <c r="H2130" s="218" t="s">
        <v>7462</v>
      </c>
      <c r="I2130" s="120" t="s">
        <v>7379</v>
      </c>
      <c r="J2130" s="120"/>
      <c r="K2130" s="73">
        <v>0</v>
      </c>
      <c r="L2130" s="73">
        <v>0</v>
      </c>
      <c r="M2130" s="180">
        <f t="shared" si="124"/>
        <v>0</v>
      </c>
      <c r="O2130" s="73">
        <v>3</v>
      </c>
      <c r="P2130" s="73">
        <v>75000</v>
      </c>
      <c r="Q2130" s="73">
        <v>3</v>
      </c>
      <c r="R2130" s="73">
        <v>75000</v>
      </c>
      <c r="S2130" s="73">
        <f t="shared" si="123"/>
        <v>0</v>
      </c>
      <c r="T2130" s="73">
        <f t="shared" si="123"/>
        <v>0</v>
      </c>
      <c r="U2130" s="167" t="s">
        <v>7467</v>
      </c>
      <c r="W2130" s="21"/>
      <c r="X2130" s="21"/>
    </row>
    <row r="2131" spans="1:26" x14ac:dyDescent="0.25">
      <c r="A2131" s="175" t="s">
        <v>5189</v>
      </c>
      <c r="B2131" s="205" t="s">
        <v>3103</v>
      </c>
      <c r="C2131" s="168" t="s">
        <v>3104</v>
      </c>
      <c r="D2131" s="206">
        <v>60</v>
      </c>
      <c r="E2131" s="178">
        <v>1500000</v>
      </c>
      <c r="F2131" s="216">
        <f t="shared" si="122"/>
        <v>25000</v>
      </c>
      <c r="G2131" s="224"/>
      <c r="H2131" s="218" t="s">
        <v>7462</v>
      </c>
      <c r="I2131" s="120" t="s">
        <v>7379</v>
      </c>
      <c r="J2131" s="120"/>
      <c r="K2131" s="73">
        <v>0</v>
      </c>
      <c r="L2131" s="73">
        <v>0</v>
      </c>
      <c r="M2131" s="180">
        <f t="shared" si="124"/>
        <v>0</v>
      </c>
      <c r="O2131" s="73">
        <v>60</v>
      </c>
      <c r="P2131" s="73">
        <v>1500000</v>
      </c>
      <c r="Q2131" s="73">
        <v>0</v>
      </c>
      <c r="R2131" s="73">
        <v>0</v>
      </c>
      <c r="S2131" s="73">
        <f t="shared" si="123"/>
        <v>60</v>
      </c>
      <c r="T2131" s="73">
        <f t="shared" si="123"/>
        <v>1500000</v>
      </c>
      <c r="U2131" s="167" t="s">
        <v>7958</v>
      </c>
      <c r="W2131" s="21"/>
      <c r="X2131" s="21"/>
      <c r="Z2131" s="21"/>
    </row>
    <row r="2132" spans="1:26" x14ac:dyDescent="0.25">
      <c r="A2132" s="175" t="s">
        <v>5189</v>
      </c>
      <c r="B2132" s="205" t="s">
        <v>5111</v>
      </c>
      <c r="C2132" s="168" t="s">
        <v>5112</v>
      </c>
      <c r="D2132" s="206">
        <v>3</v>
      </c>
      <c r="E2132" s="178">
        <v>72800.000001000008</v>
      </c>
      <c r="F2132" s="216">
        <f t="shared" si="122"/>
        <v>24266.666667000001</v>
      </c>
      <c r="G2132" s="224"/>
      <c r="H2132" s="218" t="s">
        <v>7462</v>
      </c>
      <c r="I2132" s="120" t="s">
        <v>7379</v>
      </c>
      <c r="J2132" s="120"/>
      <c r="K2132" s="73">
        <v>0</v>
      </c>
      <c r="L2132" s="73">
        <v>0</v>
      </c>
      <c r="M2132" s="180">
        <f t="shared" si="124"/>
        <v>0</v>
      </c>
      <c r="O2132" s="73">
        <v>3</v>
      </c>
      <c r="P2132" s="73">
        <v>72800.000001000008</v>
      </c>
      <c r="Q2132" s="73">
        <v>3</v>
      </c>
      <c r="R2132" s="73">
        <v>72800.000001000008</v>
      </c>
      <c r="S2132" s="73">
        <f t="shared" si="123"/>
        <v>0</v>
      </c>
      <c r="T2132" s="73">
        <f t="shared" si="123"/>
        <v>0</v>
      </c>
      <c r="U2132" s="167" t="s">
        <v>7467</v>
      </c>
      <c r="W2132" s="21"/>
      <c r="X2132" s="21"/>
    </row>
    <row r="2133" spans="1:26" x14ac:dyDescent="0.25">
      <c r="A2133" s="175" t="s">
        <v>5189</v>
      </c>
      <c r="B2133" s="205" t="s">
        <v>5159</v>
      </c>
      <c r="C2133" s="168" t="s">
        <v>9829</v>
      </c>
      <c r="D2133" s="206">
        <v>5</v>
      </c>
      <c r="E2133" s="178">
        <v>120555.55500000001</v>
      </c>
      <c r="F2133" s="216">
        <f t="shared" si="122"/>
        <v>24111.111000000001</v>
      </c>
      <c r="G2133" s="224"/>
      <c r="H2133" s="218" t="s">
        <v>7462</v>
      </c>
      <c r="I2133" s="120" t="s">
        <v>7379</v>
      </c>
      <c r="J2133" s="120"/>
      <c r="K2133" s="73">
        <v>0</v>
      </c>
      <c r="L2133" s="73">
        <v>0</v>
      </c>
      <c r="M2133" s="180">
        <f t="shared" si="124"/>
        <v>0</v>
      </c>
      <c r="O2133" s="73">
        <v>10</v>
      </c>
      <c r="P2133" s="73">
        <v>241111.11000000002</v>
      </c>
      <c r="Q2133" s="73">
        <v>10</v>
      </c>
      <c r="R2133" s="73">
        <v>241111.11000000002</v>
      </c>
      <c r="S2133" s="73">
        <f t="shared" si="123"/>
        <v>0</v>
      </c>
      <c r="T2133" s="73">
        <f t="shared" si="123"/>
        <v>0</v>
      </c>
      <c r="U2133" s="167" t="s">
        <v>7467</v>
      </c>
      <c r="W2133" s="21"/>
      <c r="X2133" s="21"/>
    </row>
    <row r="2134" spans="1:26" x14ac:dyDescent="0.25">
      <c r="A2134" s="175" t="s">
        <v>5189</v>
      </c>
      <c r="B2134" s="205" t="s">
        <v>9830</v>
      </c>
      <c r="C2134" s="168" t="s">
        <v>9831</v>
      </c>
      <c r="D2134" s="206">
        <v>50</v>
      </c>
      <c r="E2134" s="178">
        <v>1150000</v>
      </c>
      <c r="F2134" s="216">
        <f t="shared" si="122"/>
        <v>23000</v>
      </c>
      <c r="G2134" s="224"/>
      <c r="H2134" s="218" t="s">
        <v>7462</v>
      </c>
      <c r="I2134" s="120" t="s">
        <v>7379</v>
      </c>
      <c r="J2134" s="120"/>
      <c r="K2134" s="73">
        <v>0</v>
      </c>
      <c r="L2134" s="73">
        <v>0</v>
      </c>
      <c r="M2134" s="180">
        <f t="shared" si="124"/>
        <v>0</v>
      </c>
      <c r="O2134" s="73">
        <v>50</v>
      </c>
      <c r="P2134" s="73">
        <v>1150000</v>
      </c>
      <c r="Q2134" s="73">
        <v>50</v>
      </c>
      <c r="R2134" s="73">
        <v>1150000</v>
      </c>
      <c r="S2134" s="73">
        <f t="shared" si="123"/>
        <v>0</v>
      </c>
      <c r="T2134" s="73">
        <f t="shared" si="123"/>
        <v>0</v>
      </c>
      <c r="U2134" s="167" t="s">
        <v>7467</v>
      </c>
      <c r="W2134" s="21"/>
      <c r="X2134" s="21"/>
    </row>
    <row r="2135" spans="1:26" x14ac:dyDescent="0.25">
      <c r="A2135" s="175" t="s">
        <v>5189</v>
      </c>
      <c r="B2135" s="205" t="s">
        <v>9832</v>
      </c>
      <c r="C2135" s="168" t="s">
        <v>9833</v>
      </c>
      <c r="D2135" s="206">
        <v>1</v>
      </c>
      <c r="E2135" s="178">
        <v>23000</v>
      </c>
      <c r="F2135" s="216">
        <f t="shared" si="122"/>
        <v>23000</v>
      </c>
      <c r="G2135" s="224"/>
      <c r="H2135" s="218" t="s">
        <v>7462</v>
      </c>
      <c r="I2135" s="120" t="s">
        <v>7379</v>
      </c>
      <c r="J2135" s="120"/>
      <c r="K2135" s="73">
        <v>0</v>
      </c>
      <c r="L2135" s="73">
        <v>0</v>
      </c>
      <c r="M2135" s="180">
        <f t="shared" si="124"/>
        <v>0</v>
      </c>
      <c r="O2135" s="73">
        <v>1</v>
      </c>
      <c r="P2135" s="73">
        <v>23000</v>
      </c>
      <c r="Q2135" s="73">
        <v>1</v>
      </c>
      <c r="R2135" s="73">
        <v>23000</v>
      </c>
      <c r="S2135" s="73">
        <f t="shared" si="123"/>
        <v>0</v>
      </c>
      <c r="T2135" s="73">
        <f t="shared" si="123"/>
        <v>0</v>
      </c>
      <c r="U2135" s="167" t="s">
        <v>8911</v>
      </c>
      <c r="W2135" s="21"/>
      <c r="X2135" s="21"/>
      <c r="Z2135" s="21"/>
    </row>
    <row r="2136" spans="1:26" x14ac:dyDescent="0.25">
      <c r="A2136" s="175" t="s">
        <v>5189</v>
      </c>
      <c r="B2136" s="205" t="s">
        <v>9834</v>
      </c>
      <c r="C2136" s="168" t="s">
        <v>9835</v>
      </c>
      <c r="D2136" s="206">
        <v>1</v>
      </c>
      <c r="E2136" s="178">
        <v>22636.36</v>
      </c>
      <c r="F2136" s="216">
        <f t="shared" si="122"/>
        <v>22636.36</v>
      </c>
      <c r="G2136" s="224"/>
      <c r="H2136" s="218" t="s">
        <v>7462</v>
      </c>
      <c r="I2136" s="120" t="s">
        <v>7379</v>
      </c>
      <c r="J2136" s="120"/>
      <c r="K2136" s="73">
        <v>0</v>
      </c>
      <c r="L2136" s="73">
        <v>0</v>
      </c>
      <c r="M2136" s="180">
        <f t="shared" si="124"/>
        <v>0</v>
      </c>
      <c r="O2136" s="73">
        <v>1</v>
      </c>
      <c r="P2136" s="73">
        <v>22636.36</v>
      </c>
      <c r="Q2136" s="73">
        <v>1</v>
      </c>
      <c r="R2136" s="73">
        <v>22636.36</v>
      </c>
      <c r="S2136" s="73">
        <f t="shared" si="123"/>
        <v>0</v>
      </c>
      <c r="T2136" s="73">
        <f t="shared" si="123"/>
        <v>0</v>
      </c>
      <c r="U2136" s="167" t="s">
        <v>7467</v>
      </c>
      <c r="W2136" s="21"/>
      <c r="X2136" s="21"/>
    </row>
    <row r="2137" spans="1:26" x14ac:dyDescent="0.25">
      <c r="A2137" s="175" t="s">
        <v>5189</v>
      </c>
      <c r="B2137" s="205" t="s">
        <v>9836</v>
      </c>
      <c r="C2137" s="168" t="s">
        <v>9837</v>
      </c>
      <c r="D2137" s="206">
        <v>10</v>
      </c>
      <c r="E2137" s="178">
        <v>215454.55000000002</v>
      </c>
      <c r="F2137" s="216">
        <f t="shared" si="122"/>
        <v>21545.455000000002</v>
      </c>
      <c r="G2137" s="224"/>
      <c r="H2137" s="218" t="s">
        <v>7462</v>
      </c>
      <c r="I2137" s="120" t="s">
        <v>7379</v>
      </c>
      <c r="J2137" s="120"/>
      <c r="K2137" s="73">
        <v>0</v>
      </c>
      <c r="L2137" s="73">
        <v>0</v>
      </c>
      <c r="M2137" s="180">
        <f t="shared" si="124"/>
        <v>0</v>
      </c>
      <c r="O2137" s="73">
        <v>10</v>
      </c>
      <c r="P2137" s="73">
        <v>215454.55000000002</v>
      </c>
      <c r="Q2137" s="73">
        <v>10</v>
      </c>
      <c r="R2137" s="73">
        <v>215454.55000000002</v>
      </c>
      <c r="S2137" s="73">
        <f t="shared" si="123"/>
        <v>0</v>
      </c>
      <c r="T2137" s="73">
        <f t="shared" si="123"/>
        <v>0</v>
      </c>
      <c r="U2137" s="167" t="s">
        <v>7467</v>
      </c>
      <c r="W2137" s="21"/>
      <c r="X2137" s="21"/>
    </row>
    <row r="2138" spans="1:26" x14ac:dyDescent="0.25">
      <c r="A2138" s="175" t="s">
        <v>5189</v>
      </c>
      <c r="B2138" s="205" t="s">
        <v>9838</v>
      </c>
      <c r="C2138" s="168" t="s">
        <v>9839</v>
      </c>
      <c r="D2138" s="206">
        <v>200</v>
      </c>
      <c r="E2138" s="178">
        <v>4000000</v>
      </c>
      <c r="F2138" s="216">
        <f t="shared" si="122"/>
        <v>20000</v>
      </c>
      <c r="G2138" s="224"/>
      <c r="H2138" s="218" t="s">
        <v>7462</v>
      </c>
      <c r="I2138" s="120" t="s">
        <v>7379</v>
      </c>
      <c r="J2138" s="120"/>
      <c r="K2138" s="73">
        <v>0</v>
      </c>
      <c r="L2138" s="73">
        <v>0</v>
      </c>
      <c r="M2138" s="180">
        <f t="shared" si="124"/>
        <v>0</v>
      </c>
      <c r="O2138" s="73">
        <v>200</v>
      </c>
      <c r="P2138" s="73">
        <v>4000000</v>
      </c>
      <c r="Q2138" s="73">
        <v>200</v>
      </c>
      <c r="R2138" s="73">
        <v>4000000</v>
      </c>
      <c r="S2138" s="73">
        <f t="shared" si="123"/>
        <v>0</v>
      </c>
      <c r="T2138" s="73">
        <f t="shared" si="123"/>
        <v>0</v>
      </c>
      <c r="U2138" s="167" t="s">
        <v>7467</v>
      </c>
      <c r="W2138" s="21"/>
      <c r="X2138" s="21"/>
    </row>
    <row r="2139" spans="1:26" x14ac:dyDescent="0.25">
      <c r="A2139" s="175" t="s">
        <v>5189</v>
      </c>
      <c r="B2139" s="205" t="s">
        <v>2907</v>
      </c>
      <c r="C2139" s="168" t="s">
        <v>2908</v>
      </c>
      <c r="D2139" s="206">
        <v>9</v>
      </c>
      <c r="E2139" s="178">
        <v>180000</v>
      </c>
      <c r="F2139" s="216">
        <f t="shared" si="122"/>
        <v>20000</v>
      </c>
      <c r="G2139" s="224"/>
      <c r="H2139" s="218" t="s">
        <v>7462</v>
      </c>
      <c r="I2139" s="120" t="s">
        <v>7379</v>
      </c>
      <c r="J2139" s="120"/>
      <c r="K2139" s="73">
        <v>0</v>
      </c>
      <c r="L2139" s="73">
        <v>0</v>
      </c>
      <c r="M2139" s="180">
        <f t="shared" si="124"/>
        <v>0</v>
      </c>
      <c r="O2139" s="73">
        <v>9</v>
      </c>
      <c r="P2139" s="73">
        <v>180000</v>
      </c>
      <c r="Q2139" s="73">
        <v>0</v>
      </c>
      <c r="R2139" s="73">
        <v>0</v>
      </c>
      <c r="S2139" s="73">
        <f t="shared" si="123"/>
        <v>9</v>
      </c>
      <c r="T2139" s="73">
        <f t="shared" si="123"/>
        <v>180000</v>
      </c>
      <c r="U2139" s="167" t="s">
        <v>7958</v>
      </c>
      <c r="W2139" s="21"/>
      <c r="X2139" s="21"/>
      <c r="Z2139" s="21"/>
    </row>
    <row r="2140" spans="1:26" x14ac:dyDescent="0.25">
      <c r="A2140" s="175" t="s">
        <v>5189</v>
      </c>
      <c r="B2140" s="205" t="s">
        <v>9840</v>
      </c>
      <c r="C2140" s="168" t="s">
        <v>9841</v>
      </c>
      <c r="D2140" s="206">
        <v>1</v>
      </c>
      <c r="E2140" s="178">
        <v>20000</v>
      </c>
      <c r="F2140" s="216">
        <f t="shared" si="122"/>
        <v>20000</v>
      </c>
      <c r="G2140" s="224"/>
      <c r="H2140" s="218" t="s">
        <v>7462</v>
      </c>
      <c r="I2140" s="120" t="s">
        <v>7379</v>
      </c>
      <c r="J2140" s="120"/>
      <c r="K2140" s="73">
        <v>0</v>
      </c>
      <c r="L2140" s="73">
        <v>0</v>
      </c>
      <c r="M2140" s="180">
        <f t="shared" si="124"/>
        <v>0</v>
      </c>
      <c r="O2140" s="73">
        <v>1</v>
      </c>
      <c r="P2140" s="73">
        <v>20000</v>
      </c>
      <c r="Q2140" s="73">
        <v>1</v>
      </c>
      <c r="R2140" s="73">
        <v>20000</v>
      </c>
      <c r="S2140" s="73">
        <f t="shared" si="123"/>
        <v>0</v>
      </c>
      <c r="T2140" s="73">
        <f t="shared" si="123"/>
        <v>0</v>
      </c>
      <c r="U2140" s="167" t="s">
        <v>7467</v>
      </c>
      <c r="W2140" s="21"/>
      <c r="X2140" s="21"/>
    </row>
    <row r="2141" spans="1:26" x14ac:dyDescent="0.25">
      <c r="A2141" s="175" t="s">
        <v>5189</v>
      </c>
      <c r="B2141" s="205" t="s">
        <v>9842</v>
      </c>
      <c r="C2141" s="168" t="s">
        <v>9843</v>
      </c>
      <c r="D2141" s="206">
        <v>2</v>
      </c>
      <c r="E2141" s="178">
        <v>40000</v>
      </c>
      <c r="F2141" s="216">
        <f t="shared" si="122"/>
        <v>20000</v>
      </c>
      <c r="G2141" s="224"/>
      <c r="H2141" s="218" t="s">
        <v>7462</v>
      </c>
      <c r="I2141" s="120" t="s">
        <v>7379</v>
      </c>
      <c r="J2141" s="120"/>
      <c r="K2141" s="73">
        <v>0</v>
      </c>
      <c r="L2141" s="73">
        <v>0</v>
      </c>
      <c r="M2141" s="180">
        <f t="shared" si="124"/>
        <v>0</v>
      </c>
      <c r="O2141" s="73">
        <v>2</v>
      </c>
      <c r="P2141" s="73">
        <v>40000</v>
      </c>
      <c r="Q2141" s="73">
        <v>2</v>
      </c>
      <c r="R2141" s="73">
        <v>40000</v>
      </c>
      <c r="S2141" s="73">
        <f t="shared" si="123"/>
        <v>0</v>
      </c>
      <c r="T2141" s="73">
        <f t="shared" si="123"/>
        <v>0</v>
      </c>
      <c r="U2141" s="167" t="s">
        <v>7467</v>
      </c>
      <c r="W2141" s="21"/>
      <c r="X2141" s="21"/>
    </row>
    <row r="2142" spans="1:26" x14ac:dyDescent="0.25">
      <c r="A2142" s="175" t="s">
        <v>5189</v>
      </c>
      <c r="B2142" s="205" t="s">
        <v>9844</v>
      </c>
      <c r="C2142" s="168" t="s">
        <v>9845</v>
      </c>
      <c r="D2142" s="206">
        <v>1</v>
      </c>
      <c r="E2142" s="178">
        <v>19600</v>
      </c>
      <c r="F2142" s="216">
        <f t="shared" si="122"/>
        <v>19600</v>
      </c>
      <c r="G2142" s="224"/>
      <c r="H2142" s="218" t="s">
        <v>7462</v>
      </c>
      <c r="I2142" s="120" t="s">
        <v>7377</v>
      </c>
      <c r="J2142" s="120"/>
      <c r="K2142" s="73">
        <v>0</v>
      </c>
      <c r="L2142" s="73">
        <v>0</v>
      </c>
      <c r="M2142" s="180">
        <f t="shared" si="124"/>
        <v>0</v>
      </c>
      <c r="O2142" s="73">
        <v>1</v>
      </c>
      <c r="P2142" s="73">
        <v>19600</v>
      </c>
      <c r="Q2142" s="73">
        <v>1</v>
      </c>
      <c r="R2142" s="73">
        <v>19600</v>
      </c>
      <c r="S2142" s="73">
        <f t="shared" si="123"/>
        <v>0</v>
      </c>
      <c r="T2142" s="73">
        <f t="shared" si="123"/>
        <v>0</v>
      </c>
      <c r="U2142" s="167" t="s">
        <v>7467</v>
      </c>
      <c r="W2142" s="21"/>
      <c r="X2142" s="21"/>
    </row>
    <row r="2143" spans="1:26" x14ac:dyDescent="0.25">
      <c r="A2143" s="175" t="s">
        <v>5189</v>
      </c>
      <c r="B2143" s="205" t="s">
        <v>9846</v>
      </c>
      <c r="C2143" s="168" t="s">
        <v>9847</v>
      </c>
      <c r="D2143" s="206">
        <v>144</v>
      </c>
      <c r="E2143" s="178">
        <v>2805542.840016</v>
      </c>
      <c r="F2143" s="216">
        <f t="shared" si="122"/>
        <v>19482.936388999999</v>
      </c>
      <c r="G2143" s="224"/>
      <c r="H2143" s="218" t="s">
        <v>7462</v>
      </c>
      <c r="I2143" s="120" t="s">
        <v>7379</v>
      </c>
      <c r="J2143" s="120"/>
      <c r="K2143" s="73">
        <v>0</v>
      </c>
      <c r="L2143" s="73">
        <v>0</v>
      </c>
      <c r="M2143" s="180">
        <f t="shared" si="124"/>
        <v>0</v>
      </c>
      <c r="O2143" s="73">
        <v>144</v>
      </c>
      <c r="P2143" s="73">
        <v>2805542.840016</v>
      </c>
      <c r="Q2143" s="73">
        <v>144</v>
      </c>
      <c r="R2143" s="73">
        <v>2805542.840016</v>
      </c>
      <c r="S2143" s="73">
        <f t="shared" si="123"/>
        <v>0</v>
      </c>
      <c r="T2143" s="73">
        <f t="shared" si="123"/>
        <v>0</v>
      </c>
      <c r="U2143" s="167" t="s">
        <v>7467</v>
      </c>
      <c r="W2143" s="21"/>
      <c r="X2143" s="21"/>
    </row>
    <row r="2144" spans="1:26" x14ac:dyDescent="0.25">
      <c r="A2144" s="175" t="s">
        <v>5189</v>
      </c>
      <c r="B2144" s="205" t="s">
        <v>2749</v>
      </c>
      <c r="C2144" s="168" t="s">
        <v>2750</v>
      </c>
      <c r="D2144" s="206">
        <v>200</v>
      </c>
      <c r="E2144" s="178">
        <v>3836363.64</v>
      </c>
      <c r="F2144" s="216">
        <f t="shared" si="122"/>
        <v>19181.818200000002</v>
      </c>
      <c r="G2144" s="224"/>
      <c r="H2144" s="218" t="s">
        <v>7462</v>
      </c>
      <c r="I2144" s="120" t="s">
        <v>7379</v>
      </c>
      <c r="J2144" s="120"/>
      <c r="K2144" s="73">
        <v>0</v>
      </c>
      <c r="L2144" s="73">
        <v>0</v>
      </c>
      <c r="M2144" s="180">
        <f t="shared" si="124"/>
        <v>0</v>
      </c>
      <c r="O2144" s="73">
        <v>200</v>
      </c>
      <c r="P2144" s="73">
        <v>3836363.64</v>
      </c>
      <c r="Q2144" s="73">
        <v>0</v>
      </c>
      <c r="R2144" s="73">
        <v>0</v>
      </c>
      <c r="S2144" s="73">
        <f t="shared" si="123"/>
        <v>200</v>
      </c>
      <c r="T2144" s="73">
        <f t="shared" si="123"/>
        <v>3836363.64</v>
      </c>
      <c r="U2144" s="167" t="s">
        <v>7958</v>
      </c>
      <c r="W2144" s="21"/>
      <c r="X2144" s="21"/>
      <c r="Z2144" s="21"/>
    </row>
    <row r="2145" spans="1:26" x14ac:dyDescent="0.25">
      <c r="A2145" s="175" t="s">
        <v>5189</v>
      </c>
      <c r="B2145" s="205" t="s">
        <v>9848</v>
      </c>
      <c r="C2145" s="168" t="s">
        <v>9849</v>
      </c>
      <c r="D2145" s="206">
        <v>2</v>
      </c>
      <c r="E2145" s="178">
        <v>38000</v>
      </c>
      <c r="F2145" s="216">
        <f t="shared" si="122"/>
        <v>19000</v>
      </c>
      <c r="G2145" s="224"/>
      <c r="H2145" s="218" t="s">
        <v>7462</v>
      </c>
      <c r="I2145" s="120" t="s">
        <v>7379</v>
      </c>
      <c r="J2145" s="120"/>
      <c r="K2145" s="73">
        <v>0</v>
      </c>
      <c r="L2145" s="73">
        <v>0</v>
      </c>
      <c r="M2145" s="180">
        <f t="shared" si="124"/>
        <v>0</v>
      </c>
      <c r="O2145" s="73">
        <v>2</v>
      </c>
      <c r="P2145" s="73">
        <v>38000</v>
      </c>
      <c r="Q2145" s="73">
        <v>2</v>
      </c>
      <c r="R2145" s="73">
        <v>38000</v>
      </c>
      <c r="S2145" s="73">
        <f t="shared" si="123"/>
        <v>0</v>
      </c>
      <c r="T2145" s="73">
        <f t="shared" si="123"/>
        <v>0</v>
      </c>
      <c r="U2145" s="167" t="s">
        <v>7467</v>
      </c>
      <c r="W2145" s="21"/>
      <c r="X2145" s="21"/>
    </row>
    <row r="2146" spans="1:26" x14ac:dyDescent="0.25">
      <c r="A2146" s="175" t="s">
        <v>5189</v>
      </c>
      <c r="B2146" s="205" t="s">
        <v>9850</v>
      </c>
      <c r="C2146" s="168" t="s">
        <v>9851</v>
      </c>
      <c r="D2146" s="206">
        <v>2</v>
      </c>
      <c r="E2146" s="178">
        <v>38000</v>
      </c>
      <c r="F2146" s="216">
        <f t="shared" si="122"/>
        <v>19000</v>
      </c>
      <c r="G2146" s="224"/>
      <c r="H2146" s="218" t="s">
        <v>7462</v>
      </c>
      <c r="I2146" s="120" t="s">
        <v>7379</v>
      </c>
      <c r="J2146" s="120"/>
      <c r="K2146" s="73">
        <v>0</v>
      </c>
      <c r="L2146" s="73">
        <v>0</v>
      </c>
      <c r="M2146" s="180">
        <f t="shared" si="124"/>
        <v>0</v>
      </c>
      <c r="O2146" s="73">
        <v>2</v>
      </c>
      <c r="P2146" s="73">
        <v>38000</v>
      </c>
      <c r="Q2146" s="73">
        <v>2</v>
      </c>
      <c r="R2146" s="73">
        <v>38000</v>
      </c>
      <c r="S2146" s="73">
        <f t="shared" si="123"/>
        <v>0</v>
      </c>
      <c r="T2146" s="73">
        <f t="shared" si="123"/>
        <v>0</v>
      </c>
      <c r="U2146" s="167" t="s">
        <v>7467</v>
      </c>
      <c r="W2146" s="21"/>
      <c r="X2146" s="21"/>
    </row>
    <row r="2147" spans="1:26" x14ac:dyDescent="0.25">
      <c r="A2147" s="175" t="s">
        <v>5189</v>
      </c>
      <c r="B2147" s="205" t="s">
        <v>9852</v>
      </c>
      <c r="C2147" s="168" t="s">
        <v>9853</v>
      </c>
      <c r="D2147" s="206">
        <v>8</v>
      </c>
      <c r="E2147" s="178">
        <v>152000</v>
      </c>
      <c r="F2147" s="216">
        <f t="shared" si="122"/>
        <v>19000</v>
      </c>
      <c r="G2147" s="224"/>
      <c r="H2147" s="218" t="s">
        <v>7462</v>
      </c>
      <c r="I2147" s="120" t="s">
        <v>7379</v>
      </c>
      <c r="J2147" s="120"/>
      <c r="K2147" s="73">
        <v>0</v>
      </c>
      <c r="L2147" s="73">
        <v>0</v>
      </c>
      <c r="M2147" s="180">
        <f t="shared" si="124"/>
        <v>0</v>
      </c>
      <c r="O2147" s="73">
        <v>8</v>
      </c>
      <c r="P2147" s="73">
        <v>152000</v>
      </c>
      <c r="Q2147" s="73">
        <v>8</v>
      </c>
      <c r="R2147" s="73">
        <v>152000</v>
      </c>
      <c r="S2147" s="73">
        <f t="shared" si="123"/>
        <v>0</v>
      </c>
      <c r="T2147" s="73">
        <f t="shared" si="123"/>
        <v>0</v>
      </c>
      <c r="U2147" s="167" t="s">
        <v>7467</v>
      </c>
      <c r="W2147" s="21"/>
      <c r="X2147" s="21"/>
    </row>
    <row r="2148" spans="1:26" x14ac:dyDescent="0.25">
      <c r="A2148" s="175" t="s">
        <v>5189</v>
      </c>
      <c r="B2148" s="205" t="s">
        <v>9854</v>
      </c>
      <c r="C2148" s="168" t="s">
        <v>9855</v>
      </c>
      <c r="D2148" s="206">
        <v>1</v>
      </c>
      <c r="E2148" s="178">
        <v>18620</v>
      </c>
      <c r="F2148" s="216">
        <f t="shared" si="122"/>
        <v>18620</v>
      </c>
      <c r="G2148" s="224"/>
      <c r="H2148" s="218" t="s">
        <v>7462</v>
      </c>
      <c r="I2148" s="120" t="s">
        <v>7377</v>
      </c>
      <c r="J2148" s="120"/>
      <c r="K2148" s="73">
        <v>0</v>
      </c>
      <c r="L2148" s="73">
        <v>0</v>
      </c>
      <c r="M2148" s="180">
        <f t="shared" si="124"/>
        <v>0</v>
      </c>
      <c r="O2148" s="73">
        <v>1</v>
      </c>
      <c r="P2148" s="73">
        <v>18620</v>
      </c>
      <c r="Q2148" s="73">
        <v>1</v>
      </c>
      <c r="R2148" s="73">
        <v>18620</v>
      </c>
      <c r="S2148" s="73">
        <f t="shared" si="123"/>
        <v>0</v>
      </c>
      <c r="T2148" s="73">
        <f t="shared" si="123"/>
        <v>0</v>
      </c>
      <c r="U2148" s="167" t="s">
        <v>7467</v>
      </c>
      <c r="W2148" s="21"/>
      <c r="X2148" s="21"/>
    </row>
    <row r="2149" spans="1:26" x14ac:dyDescent="0.25">
      <c r="A2149" s="175" t="s">
        <v>5189</v>
      </c>
      <c r="B2149" s="205" t="s">
        <v>3393</v>
      </c>
      <c r="C2149" s="168" t="s">
        <v>3394</v>
      </c>
      <c r="D2149" s="206">
        <v>519.1899999999996</v>
      </c>
      <c r="E2149" s="178">
        <v>9356667.1412144769</v>
      </c>
      <c r="F2149" s="216">
        <f t="shared" si="122"/>
        <v>18021.662861793338</v>
      </c>
      <c r="G2149" s="224"/>
      <c r="H2149" s="218" t="s">
        <v>7462</v>
      </c>
      <c r="I2149" s="120" t="s">
        <v>7379</v>
      </c>
      <c r="J2149" s="120"/>
      <c r="K2149" s="73">
        <v>0</v>
      </c>
      <c r="L2149" s="73">
        <v>0</v>
      </c>
      <c r="M2149" s="180">
        <f t="shared" si="124"/>
        <v>0</v>
      </c>
      <c r="O2149" s="73">
        <v>4300</v>
      </c>
      <c r="P2149" s="73">
        <v>77493150.305711359</v>
      </c>
      <c r="Q2149" s="73">
        <v>4300</v>
      </c>
      <c r="R2149" s="73">
        <v>77493150.305711359</v>
      </c>
      <c r="S2149" s="73">
        <f t="shared" si="123"/>
        <v>0</v>
      </c>
      <c r="T2149" s="73">
        <f t="shared" si="123"/>
        <v>0</v>
      </c>
      <c r="U2149" s="167" t="s">
        <v>7467</v>
      </c>
      <c r="W2149" s="21"/>
      <c r="X2149" s="21"/>
      <c r="Z2149" s="21"/>
    </row>
    <row r="2150" spans="1:26" x14ac:dyDescent="0.25">
      <c r="A2150" s="175" t="s">
        <v>5189</v>
      </c>
      <c r="B2150" s="205" t="s">
        <v>9856</v>
      </c>
      <c r="C2150" s="168" t="s">
        <v>9857</v>
      </c>
      <c r="D2150" s="206">
        <v>16</v>
      </c>
      <c r="E2150" s="178">
        <v>278006.22000533337</v>
      </c>
      <c r="F2150" s="216">
        <f t="shared" si="122"/>
        <v>17375.388750333335</v>
      </c>
      <c r="G2150" s="224"/>
      <c r="H2150" s="218" t="s">
        <v>7462</v>
      </c>
      <c r="I2150" s="120" t="s">
        <v>7379</v>
      </c>
      <c r="J2150" s="120"/>
      <c r="K2150" s="73">
        <v>0</v>
      </c>
      <c r="L2150" s="73">
        <v>0</v>
      </c>
      <c r="M2150" s="180">
        <f t="shared" si="124"/>
        <v>0</v>
      </c>
      <c r="O2150" s="73">
        <v>46</v>
      </c>
      <c r="P2150" s="73">
        <v>799267.88251533348</v>
      </c>
      <c r="Q2150" s="73">
        <v>46</v>
      </c>
      <c r="R2150" s="73">
        <v>799267.88251533348</v>
      </c>
      <c r="S2150" s="73">
        <f t="shared" si="123"/>
        <v>0</v>
      </c>
      <c r="T2150" s="73">
        <f t="shared" si="123"/>
        <v>0</v>
      </c>
      <c r="U2150" s="167" t="s">
        <v>7467</v>
      </c>
      <c r="W2150" s="21"/>
      <c r="X2150" s="21"/>
      <c r="Z2150" s="21"/>
    </row>
    <row r="2151" spans="1:26" x14ac:dyDescent="0.25">
      <c r="A2151" s="175" t="s">
        <v>5189</v>
      </c>
      <c r="B2151" s="205" t="s">
        <v>4391</v>
      </c>
      <c r="C2151" s="168" t="s">
        <v>4392</v>
      </c>
      <c r="D2151" s="206">
        <v>1455</v>
      </c>
      <c r="E2151" s="178">
        <v>24927697.858305126</v>
      </c>
      <c r="F2151" s="216">
        <f t="shared" si="122"/>
        <v>17132.438390587715</v>
      </c>
      <c r="G2151" s="224"/>
      <c r="H2151" s="218" t="s">
        <v>7462</v>
      </c>
      <c r="I2151" s="120" t="s">
        <v>7379</v>
      </c>
      <c r="J2151" s="120"/>
      <c r="K2151" s="73">
        <v>0</v>
      </c>
      <c r="L2151" s="73">
        <v>0</v>
      </c>
      <c r="M2151" s="180">
        <f t="shared" si="124"/>
        <v>0</v>
      </c>
      <c r="O2151" s="73">
        <v>3403</v>
      </c>
      <c r="P2151" s="73">
        <v>58301687.843169995</v>
      </c>
      <c r="Q2151" s="73">
        <v>3403</v>
      </c>
      <c r="R2151" s="73">
        <v>58301687.843169995</v>
      </c>
      <c r="S2151" s="73">
        <f t="shared" si="123"/>
        <v>0</v>
      </c>
      <c r="T2151" s="73">
        <f t="shared" si="123"/>
        <v>0</v>
      </c>
      <c r="U2151" s="167" t="s">
        <v>7467</v>
      </c>
      <c r="W2151" s="21"/>
      <c r="X2151" s="21"/>
      <c r="Z2151" s="21"/>
    </row>
    <row r="2152" spans="1:26" x14ac:dyDescent="0.25">
      <c r="A2152" s="175" t="s">
        <v>5189</v>
      </c>
      <c r="B2152" s="205" t="s">
        <v>9858</v>
      </c>
      <c r="C2152" s="168" t="s">
        <v>9859</v>
      </c>
      <c r="D2152" s="206">
        <v>7</v>
      </c>
      <c r="E2152" s="178">
        <v>119000</v>
      </c>
      <c r="F2152" s="216">
        <f t="shared" si="122"/>
        <v>17000</v>
      </c>
      <c r="G2152" s="224"/>
      <c r="H2152" s="218" t="s">
        <v>7462</v>
      </c>
      <c r="I2152" s="120" t="s">
        <v>7379</v>
      </c>
      <c r="J2152" s="120"/>
      <c r="K2152" s="73">
        <v>0</v>
      </c>
      <c r="L2152" s="73">
        <v>0</v>
      </c>
      <c r="M2152" s="180">
        <f t="shared" si="124"/>
        <v>0</v>
      </c>
      <c r="O2152" s="73">
        <v>7</v>
      </c>
      <c r="P2152" s="73">
        <v>119000</v>
      </c>
      <c r="Q2152" s="73">
        <v>7</v>
      </c>
      <c r="R2152" s="73">
        <v>119000</v>
      </c>
      <c r="S2152" s="73">
        <f t="shared" si="123"/>
        <v>0</v>
      </c>
      <c r="T2152" s="73">
        <f t="shared" si="123"/>
        <v>0</v>
      </c>
      <c r="U2152" s="167" t="s">
        <v>7467</v>
      </c>
      <c r="W2152" s="21"/>
      <c r="X2152" s="21"/>
    </row>
    <row r="2153" spans="1:26" x14ac:dyDescent="0.25">
      <c r="A2153" s="175" t="s">
        <v>5189</v>
      </c>
      <c r="B2153" s="205" t="s">
        <v>9860</v>
      </c>
      <c r="C2153" s="168" t="s">
        <v>9861</v>
      </c>
      <c r="D2153" s="206">
        <v>8</v>
      </c>
      <c r="E2153" s="178">
        <v>136000</v>
      </c>
      <c r="F2153" s="216">
        <f t="shared" si="122"/>
        <v>17000</v>
      </c>
      <c r="G2153" s="224"/>
      <c r="H2153" s="218" t="s">
        <v>7462</v>
      </c>
      <c r="I2153" s="120" t="s">
        <v>7379</v>
      </c>
      <c r="J2153" s="120"/>
      <c r="K2153" s="73">
        <v>0</v>
      </c>
      <c r="L2153" s="73">
        <v>0</v>
      </c>
      <c r="M2153" s="180">
        <f t="shared" si="124"/>
        <v>0</v>
      </c>
      <c r="O2153" s="73">
        <v>8</v>
      </c>
      <c r="P2153" s="73">
        <v>136000</v>
      </c>
      <c r="Q2153" s="73">
        <v>8</v>
      </c>
      <c r="R2153" s="73">
        <v>136000</v>
      </c>
      <c r="S2153" s="73">
        <f t="shared" si="123"/>
        <v>0</v>
      </c>
      <c r="T2153" s="73">
        <f t="shared" si="123"/>
        <v>0</v>
      </c>
      <c r="U2153" s="167" t="s">
        <v>7467</v>
      </c>
      <c r="W2153" s="21"/>
      <c r="X2153" s="21"/>
    </row>
    <row r="2154" spans="1:26" x14ac:dyDescent="0.25">
      <c r="A2154" s="175" t="s">
        <v>5189</v>
      </c>
      <c r="B2154" s="205" t="s">
        <v>9862</v>
      </c>
      <c r="C2154" s="168" t="s">
        <v>9863</v>
      </c>
      <c r="D2154" s="206">
        <v>10</v>
      </c>
      <c r="E2154" s="178">
        <v>167142.85999999999</v>
      </c>
      <c r="F2154" s="216">
        <f t="shared" si="122"/>
        <v>16714.286</v>
      </c>
      <c r="G2154" s="224"/>
      <c r="H2154" s="218" t="s">
        <v>7462</v>
      </c>
      <c r="I2154" s="120" t="s">
        <v>7379</v>
      </c>
      <c r="J2154" s="120"/>
      <c r="K2154" s="73">
        <v>0</v>
      </c>
      <c r="L2154" s="73">
        <v>0</v>
      </c>
      <c r="M2154" s="180">
        <f t="shared" si="124"/>
        <v>0</v>
      </c>
      <c r="O2154" s="73">
        <v>10</v>
      </c>
      <c r="P2154" s="73">
        <v>167142.85999999999</v>
      </c>
      <c r="Q2154" s="73">
        <v>10</v>
      </c>
      <c r="R2154" s="73">
        <v>167142.85999999999</v>
      </c>
      <c r="S2154" s="73">
        <f t="shared" si="123"/>
        <v>0</v>
      </c>
      <c r="T2154" s="73">
        <f t="shared" si="123"/>
        <v>0</v>
      </c>
      <c r="U2154" s="167" t="s">
        <v>7467</v>
      </c>
      <c r="W2154" s="21"/>
      <c r="X2154" s="21"/>
    </row>
    <row r="2155" spans="1:26" x14ac:dyDescent="0.25">
      <c r="A2155" s="175" t="s">
        <v>5189</v>
      </c>
      <c r="B2155" s="205" t="s">
        <v>9864</v>
      </c>
      <c r="C2155" s="168" t="s">
        <v>9865</v>
      </c>
      <c r="D2155" s="206">
        <v>3000</v>
      </c>
      <c r="E2155" s="178">
        <v>49676519.990999997</v>
      </c>
      <c r="F2155" s="216">
        <f t="shared" si="122"/>
        <v>16558.839996999999</v>
      </c>
      <c r="G2155" s="224"/>
      <c r="H2155" s="218" t="s">
        <v>7462</v>
      </c>
      <c r="I2155" s="120" t="s">
        <v>7379</v>
      </c>
      <c r="J2155" s="120"/>
      <c r="K2155" s="73">
        <v>0</v>
      </c>
      <c r="L2155" s="73">
        <v>0</v>
      </c>
      <c r="M2155" s="180">
        <f t="shared" si="124"/>
        <v>0</v>
      </c>
      <c r="O2155" s="73">
        <v>3000</v>
      </c>
      <c r="P2155" s="73">
        <v>49676519.990999997</v>
      </c>
      <c r="Q2155" s="73">
        <v>3000</v>
      </c>
      <c r="R2155" s="73">
        <v>49676519.990999997</v>
      </c>
      <c r="S2155" s="73">
        <f t="shared" si="123"/>
        <v>0</v>
      </c>
      <c r="T2155" s="73">
        <f t="shared" si="123"/>
        <v>0</v>
      </c>
      <c r="U2155" s="167" t="s">
        <v>7467</v>
      </c>
      <c r="W2155" s="21"/>
      <c r="X2155" s="21"/>
    </row>
    <row r="2156" spans="1:26" x14ac:dyDescent="0.25">
      <c r="A2156" s="175" t="s">
        <v>5189</v>
      </c>
      <c r="B2156" s="205" t="s">
        <v>9866</v>
      </c>
      <c r="C2156" s="168" t="s">
        <v>9867</v>
      </c>
      <c r="D2156" s="206">
        <v>1</v>
      </c>
      <c r="E2156" s="178">
        <v>16357.14</v>
      </c>
      <c r="F2156" s="216">
        <f t="shared" si="122"/>
        <v>16357.14</v>
      </c>
      <c r="G2156" s="224"/>
      <c r="H2156" s="218" t="s">
        <v>7462</v>
      </c>
      <c r="I2156" s="120" t="s">
        <v>7379</v>
      </c>
      <c r="J2156" s="120"/>
      <c r="K2156" s="73">
        <v>0</v>
      </c>
      <c r="L2156" s="73">
        <v>0</v>
      </c>
      <c r="M2156" s="180">
        <f t="shared" si="124"/>
        <v>0</v>
      </c>
      <c r="O2156" s="73">
        <v>1</v>
      </c>
      <c r="P2156" s="73">
        <v>16357.14</v>
      </c>
      <c r="Q2156" s="73">
        <v>1</v>
      </c>
      <c r="R2156" s="73">
        <v>16357.14</v>
      </c>
      <c r="S2156" s="73">
        <f t="shared" si="123"/>
        <v>0</v>
      </c>
      <c r="T2156" s="73">
        <f t="shared" si="123"/>
        <v>0</v>
      </c>
      <c r="U2156" s="167" t="s">
        <v>7467</v>
      </c>
      <c r="W2156" s="21"/>
      <c r="X2156" s="21"/>
    </row>
    <row r="2157" spans="1:26" x14ac:dyDescent="0.25">
      <c r="A2157" s="175" t="s">
        <v>5189</v>
      </c>
      <c r="B2157" s="205" t="s">
        <v>9868</v>
      </c>
      <c r="C2157" s="168" t="s">
        <v>9869</v>
      </c>
      <c r="D2157" s="206">
        <v>100</v>
      </c>
      <c r="E2157" s="178">
        <v>1600000</v>
      </c>
      <c r="F2157" s="216">
        <f t="shared" si="122"/>
        <v>16000</v>
      </c>
      <c r="G2157" s="224"/>
      <c r="H2157" s="218" t="s">
        <v>7462</v>
      </c>
      <c r="I2157" s="120" t="s">
        <v>7379</v>
      </c>
      <c r="J2157" s="120"/>
      <c r="K2157" s="73">
        <v>0</v>
      </c>
      <c r="L2157" s="73">
        <v>0</v>
      </c>
      <c r="M2157" s="180">
        <f t="shared" si="124"/>
        <v>0</v>
      </c>
      <c r="O2157" s="73">
        <v>100</v>
      </c>
      <c r="P2157" s="73">
        <v>1600000</v>
      </c>
      <c r="Q2157" s="73">
        <v>100</v>
      </c>
      <c r="R2157" s="73">
        <v>1600000</v>
      </c>
      <c r="S2157" s="73">
        <f t="shared" si="123"/>
        <v>0</v>
      </c>
      <c r="T2157" s="73">
        <f t="shared" si="123"/>
        <v>0</v>
      </c>
      <c r="U2157" s="167" t="s">
        <v>7467</v>
      </c>
      <c r="W2157" s="21"/>
      <c r="X2157" s="21"/>
    </row>
    <row r="2158" spans="1:26" x14ac:dyDescent="0.25">
      <c r="A2158" s="175" t="s">
        <v>5189</v>
      </c>
      <c r="B2158" s="205" t="s">
        <v>9870</v>
      </c>
      <c r="C2158" s="168" t="s">
        <v>9871</v>
      </c>
      <c r="D2158" s="206">
        <v>1</v>
      </c>
      <c r="E2158" s="178">
        <v>16000</v>
      </c>
      <c r="F2158" s="216">
        <f t="shared" si="122"/>
        <v>16000</v>
      </c>
      <c r="G2158" s="224"/>
      <c r="H2158" s="218" t="s">
        <v>7462</v>
      </c>
      <c r="I2158" s="120" t="s">
        <v>7379</v>
      </c>
      <c r="J2158" s="120"/>
      <c r="K2158" s="73">
        <v>0</v>
      </c>
      <c r="L2158" s="73">
        <v>0</v>
      </c>
      <c r="M2158" s="180">
        <f t="shared" si="124"/>
        <v>0</v>
      </c>
      <c r="O2158" s="73">
        <v>1</v>
      </c>
      <c r="P2158" s="73">
        <v>16000</v>
      </c>
      <c r="Q2158" s="73">
        <v>1</v>
      </c>
      <c r="R2158" s="73">
        <v>16000</v>
      </c>
      <c r="S2158" s="73">
        <f t="shared" si="123"/>
        <v>0</v>
      </c>
      <c r="T2158" s="73">
        <f t="shared" si="123"/>
        <v>0</v>
      </c>
      <c r="U2158" s="167" t="s">
        <v>7467</v>
      </c>
      <c r="W2158" s="21"/>
      <c r="X2158" s="21"/>
    </row>
    <row r="2159" spans="1:26" x14ac:dyDescent="0.25">
      <c r="A2159" s="175" t="s">
        <v>5189</v>
      </c>
      <c r="B2159" s="205" t="s">
        <v>9872</v>
      </c>
      <c r="C2159" s="168" t="s">
        <v>9873</v>
      </c>
      <c r="D2159" s="206">
        <v>16</v>
      </c>
      <c r="E2159" s="178">
        <v>256000</v>
      </c>
      <c r="F2159" s="216">
        <f t="shared" si="122"/>
        <v>16000</v>
      </c>
      <c r="G2159" s="224"/>
      <c r="H2159" s="218" t="s">
        <v>7462</v>
      </c>
      <c r="I2159" s="120" t="s">
        <v>7379</v>
      </c>
      <c r="J2159" s="120"/>
      <c r="K2159" s="73">
        <v>0</v>
      </c>
      <c r="L2159" s="73">
        <v>0</v>
      </c>
      <c r="M2159" s="180">
        <f t="shared" si="124"/>
        <v>0</v>
      </c>
      <c r="O2159" s="73">
        <v>16</v>
      </c>
      <c r="P2159" s="73">
        <v>256000</v>
      </c>
      <c r="Q2159" s="73">
        <v>16</v>
      </c>
      <c r="R2159" s="73">
        <v>256000</v>
      </c>
      <c r="S2159" s="73">
        <f t="shared" si="123"/>
        <v>0</v>
      </c>
      <c r="T2159" s="73">
        <f t="shared" si="123"/>
        <v>0</v>
      </c>
      <c r="U2159" s="167" t="s">
        <v>7467</v>
      </c>
      <c r="W2159" s="21"/>
      <c r="X2159" s="21"/>
    </row>
    <row r="2160" spans="1:26" x14ac:dyDescent="0.25">
      <c r="A2160" s="175" t="s">
        <v>5189</v>
      </c>
      <c r="B2160" s="205" t="s">
        <v>9874</v>
      </c>
      <c r="C2160" s="168" t="s">
        <v>9875</v>
      </c>
      <c r="D2160" s="206">
        <v>6</v>
      </c>
      <c r="E2160" s="178">
        <v>96000</v>
      </c>
      <c r="F2160" s="216">
        <f t="shared" si="122"/>
        <v>16000</v>
      </c>
      <c r="G2160" s="224"/>
      <c r="H2160" s="218" t="s">
        <v>7462</v>
      </c>
      <c r="I2160" s="120" t="s">
        <v>7379</v>
      </c>
      <c r="J2160" s="120"/>
      <c r="K2160" s="73">
        <v>0</v>
      </c>
      <c r="L2160" s="73">
        <v>0</v>
      </c>
      <c r="M2160" s="180">
        <f t="shared" si="124"/>
        <v>0</v>
      </c>
      <c r="O2160" s="73">
        <v>6</v>
      </c>
      <c r="P2160" s="73">
        <v>96000</v>
      </c>
      <c r="Q2160" s="73">
        <v>6</v>
      </c>
      <c r="R2160" s="73">
        <v>96000</v>
      </c>
      <c r="S2160" s="73">
        <f t="shared" si="123"/>
        <v>0</v>
      </c>
      <c r="T2160" s="73">
        <f t="shared" si="123"/>
        <v>0</v>
      </c>
      <c r="U2160" s="167" t="s">
        <v>7467</v>
      </c>
      <c r="W2160" s="21"/>
      <c r="X2160" s="21"/>
    </row>
    <row r="2161" spans="1:26" x14ac:dyDescent="0.25">
      <c r="A2161" s="175" t="s">
        <v>5189</v>
      </c>
      <c r="B2161" s="205" t="s">
        <v>9876</v>
      </c>
      <c r="C2161" s="168" t="s">
        <v>9877</v>
      </c>
      <c r="D2161" s="206">
        <v>2</v>
      </c>
      <c r="E2161" s="178">
        <v>32000</v>
      </c>
      <c r="F2161" s="216">
        <f t="shared" si="122"/>
        <v>16000</v>
      </c>
      <c r="G2161" s="224"/>
      <c r="H2161" s="218" t="s">
        <v>7462</v>
      </c>
      <c r="I2161" s="120" t="s">
        <v>7379</v>
      </c>
      <c r="J2161" s="120"/>
      <c r="K2161" s="73">
        <v>0</v>
      </c>
      <c r="L2161" s="73">
        <v>0</v>
      </c>
      <c r="M2161" s="180">
        <f t="shared" si="124"/>
        <v>0</v>
      </c>
      <c r="O2161" s="73">
        <v>2</v>
      </c>
      <c r="P2161" s="73">
        <v>32000</v>
      </c>
      <c r="Q2161" s="73">
        <v>2</v>
      </c>
      <c r="R2161" s="73">
        <v>32000</v>
      </c>
      <c r="S2161" s="73">
        <f t="shared" si="123"/>
        <v>0</v>
      </c>
      <c r="T2161" s="73">
        <f t="shared" si="123"/>
        <v>0</v>
      </c>
      <c r="U2161" s="167" t="s">
        <v>7467</v>
      </c>
      <c r="W2161" s="21"/>
      <c r="X2161" s="21"/>
    </row>
    <row r="2162" spans="1:26" x14ac:dyDescent="0.25">
      <c r="A2162" s="175" t="s">
        <v>5189</v>
      </c>
      <c r="B2162" s="205" t="s">
        <v>9878</v>
      </c>
      <c r="C2162" s="168" t="s">
        <v>9879</v>
      </c>
      <c r="D2162" s="206">
        <v>10</v>
      </c>
      <c r="E2162" s="178">
        <v>150000</v>
      </c>
      <c r="F2162" s="216">
        <f t="shared" si="122"/>
        <v>15000</v>
      </c>
      <c r="G2162" s="224"/>
      <c r="H2162" s="218" t="s">
        <v>7462</v>
      </c>
      <c r="I2162" s="120" t="s">
        <v>7379</v>
      </c>
      <c r="J2162" s="120"/>
      <c r="K2162" s="73">
        <v>0</v>
      </c>
      <c r="L2162" s="73">
        <v>0</v>
      </c>
      <c r="M2162" s="180">
        <f t="shared" si="124"/>
        <v>0</v>
      </c>
      <c r="O2162" s="73">
        <v>10</v>
      </c>
      <c r="P2162" s="73">
        <v>150000</v>
      </c>
      <c r="Q2162" s="73">
        <v>10</v>
      </c>
      <c r="R2162" s="73">
        <v>150000</v>
      </c>
      <c r="S2162" s="73">
        <f t="shared" si="123"/>
        <v>0</v>
      </c>
      <c r="T2162" s="73">
        <f t="shared" si="123"/>
        <v>0</v>
      </c>
      <c r="U2162" s="167" t="s">
        <v>7467</v>
      </c>
      <c r="W2162" s="21"/>
      <c r="X2162" s="21"/>
    </row>
    <row r="2163" spans="1:26" x14ac:dyDescent="0.25">
      <c r="A2163" s="175" t="s">
        <v>5189</v>
      </c>
      <c r="B2163" s="205" t="s">
        <v>9880</v>
      </c>
      <c r="C2163" s="168" t="s">
        <v>9881</v>
      </c>
      <c r="D2163" s="206">
        <v>6</v>
      </c>
      <c r="E2163" s="178">
        <v>90000</v>
      </c>
      <c r="F2163" s="216">
        <f t="shared" si="122"/>
        <v>15000</v>
      </c>
      <c r="G2163" s="224"/>
      <c r="H2163" s="218" t="s">
        <v>7462</v>
      </c>
      <c r="I2163" s="120" t="s">
        <v>7379</v>
      </c>
      <c r="J2163" s="120"/>
      <c r="K2163" s="73">
        <v>0</v>
      </c>
      <c r="L2163" s="73">
        <v>0</v>
      </c>
      <c r="M2163" s="180">
        <f t="shared" si="124"/>
        <v>0</v>
      </c>
      <c r="O2163" s="73">
        <v>6</v>
      </c>
      <c r="P2163" s="73">
        <v>90000</v>
      </c>
      <c r="Q2163" s="73">
        <v>6</v>
      </c>
      <c r="R2163" s="73">
        <v>90000</v>
      </c>
      <c r="S2163" s="73">
        <f t="shared" si="123"/>
        <v>0</v>
      </c>
      <c r="T2163" s="73">
        <f t="shared" si="123"/>
        <v>0</v>
      </c>
      <c r="U2163" s="167" t="s">
        <v>7467</v>
      </c>
      <c r="W2163" s="21"/>
      <c r="X2163" s="21"/>
    </row>
    <row r="2164" spans="1:26" x14ac:dyDescent="0.25">
      <c r="A2164" s="175" t="s">
        <v>5189</v>
      </c>
      <c r="B2164" s="205" t="s">
        <v>2949</v>
      </c>
      <c r="C2164" s="168" t="s">
        <v>2950</v>
      </c>
      <c r="D2164" s="206">
        <v>7</v>
      </c>
      <c r="E2164" s="178">
        <v>105000</v>
      </c>
      <c r="F2164" s="216">
        <f t="shared" si="122"/>
        <v>15000</v>
      </c>
      <c r="G2164" s="224"/>
      <c r="H2164" s="218" t="s">
        <v>7462</v>
      </c>
      <c r="I2164" s="120" t="s">
        <v>7379</v>
      </c>
      <c r="J2164" s="120"/>
      <c r="K2164" s="73">
        <v>0</v>
      </c>
      <c r="L2164" s="73">
        <v>0</v>
      </c>
      <c r="M2164" s="180">
        <f t="shared" si="124"/>
        <v>0</v>
      </c>
      <c r="O2164" s="73">
        <v>7</v>
      </c>
      <c r="P2164" s="73">
        <v>105000</v>
      </c>
      <c r="Q2164" s="73">
        <v>0</v>
      </c>
      <c r="R2164" s="73">
        <v>0</v>
      </c>
      <c r="S2164" s="73">
        <f t="shared" si="123"/>
        <v>7</v>
      </c>
      <c r="T2164" s="73">
        <f t="shared" si="123"/>
        <v>105000</v>
      </c>
      <c r="U2164" s="167" t="s">
        <v>7958</v>
      </c>
      <c r="W2164" s="21"/>
      <c r="X2164" s="21"/>
      <c r="Z2164" s="21"/>
    </row>
    <row r="2165" spans="1:26" x14ac:dyDescent="0.25">
      <c r="A2165" s="175" t="s">
        <v>5189</v>
      </c>
      <c r="B2165" s="205" t="s">
        <v>3003</v>
      </c>
      <c r="C2165" s="168" t="s">
        <v>3004</v>
      </c>
      <c r="D2165" s="206">
        <v>9</v>
      </c>
      <c r="E2165" s="178">
        <v>135000</v>
      </c>
      <c r="F2165" s="216">
        <f t="shared" si="122"/>
        <v>15000</v>
      </c>
      <c r="G2165" s="224"/>
      <c r="H2165" s="218" t="s">
        <v>7462</v>
      </c>
      <c r="I2165" s="120" t="s">
        <v>7379</v>
      </c>
      <c r="J2165" s="120"/>
      <c r="K2165" s="73">
        <v>0</v>
      </c>
      <c r="L2165" s="73">
        <v>0</v>
      </c>
      <c r="M2165" s="180">
        <f t="shared" si="124"/>
        <v>0</v>
      </c>
      <c r="O2165" s="73">
        <v>9</v>
      </c>
      <c r="P2165" s="73">
        <v>135000</v>
      </c>
      <c r="Q2165" s="73">
        <v>5</v>
      </c>
      <c r="R2165" s="73">
        <v>75000</v>
      </c>
      <c r="S2165" s="73">
        <f t="shared" si="123"/>
        <v>4</v>
      </c>
      <c r="T2165" s="73">
        <f t="shared" si="123"/>
        <v>60000</v>
      </c>
      <c r="U2165" s="167" t="s">
        <v>7467</v>
      </c>
      <c r="W2165" s="21"/>
      <c r="X2165" s="21"/>
      <c r="Z2165" s="21"/>
    </row>
    <row r="2166" spans="1:26" x14ac:dyDescent="0.25">
      <c r="A2166" s="175" t="s">
        <v>5189</v>
      </c>
      <c r="B2166" s="205" t="s">
        <v>2157</v>
      </c>
      <c r="C2166" s="168" t="s">
        <v>2158</v>
      </c>
      <c r="D2166" s="206">
        <v>11</v>
      </c>
      <c r="E2166" s="178">
        <v>165000</v>
      </c>
      <c r="F2166" s="216">
        <f t="shared" si="122"/>
        <v>15000</v>
      </c>
      <c r="G2166" s="224"/>
      <c r="H2166" s="218" t="s">
        <v>7462</v>
      </c>
      <c r="I2166" s="120" t="s">
        <v>7379</v>
      </c>
      <c r="J2166" s="120"/>
      <c r="K2166" s="73">
        <v>0</v>
      </c>
      <c r="L2166" s="73">
        <v>0</v>
      </c>
      <c r="M2166" s="180">
        <f t="shared" si="124"/>
        <v>0</v>
      </c>
      <c r="O2166" s="73">
        <v>11</v>
      </c>
      <c r="P2166" s="73">
        <v>165000</v>
      </c>
      <c r="Q2166" s="73">
        <v>4</v>
      </c>
      <c r="R2166" s="73">
        <v>60000</v>
      </c>
      <c r="S2166" s="73">
        <f t="shared" si="123"/>
        <v>7</v>
      </c>
      <c r="T2166" s="73">
        <f t="shared" si="123"/>
        <v>105000</v>
      </c>
      <c r="U2166" s="167" t="s">
        <v>7467</v>
      </c>
      <c r="W2166" s="21"/>
      <c r="X2166" s="21"/>
      <c r="Z2166" s="21"/>
    </row>
    <row r="2167" spans="1:26" x14ac:dyDescent="0.25">
      <c r="A2167" s="175" t="s">
        <v>5189</v>
      </c>
      <c r="B2167" s="205" t="s">
        <v>9882</v>
      </c>
      <c r="C2167" s="168" t="s">
        <v>9883</v>
      </c>
      <c r="D2167" s="206">
        <v>138</v>
      </c>
      <c r="E2167" s="178">
        <v>1988150.7399599999</v>
      </c>
      <c r="F2167" s="216">
        <f t="shared" si="122"/>
        <v>14406.88942</v>
      </c>
      <c r="G2167" s="224"/>
      <c r="H2167" s="218" t="s">
        <v>7462</v>
      </c>
      <c r="I2167" s="120" t="s">
        <v>7379</v>
      </c>
      <c r="J2167" s="120"/>
      <c r="K2167" s="73">
        <v>0</v>
      </c>
      <c r="L2167" s="73">
        <v>0</v>
      </c>
      <c r="M2167" s="180">
        <f t="shared" si="124"/>
        <v>0</v>
      </c>
      <c r="O2167" s="73">
        <v>138</v>
      </c>
      <c r="P2167" s="73">
        <v>1988150.7399599999</v>
      </c>
      <c r="Q2167" s="73">
        <v>138</v>
      </c>
      <c r="R2167" s="73">
        <v>1988150.7399599999</v>
      </c>
      <c r="S2167" s="73">
        <f t="shared" si="123"/>
        <v>0</v>
      </c>
      <c r="T2167" s="73">
        <f t="shared" si="123"/>
        <v>0</v>
      </c>
      <c r="U2167" s="167" t="s">
        <v>7467</v>
      </c>
      <c r="W2167" s="21"/>
      <c r="X2167" s="21"/>
      <c r="Z2167" s="21"/>
    </row>
    <row r="2168" spans="1:26" x14ac:dyDescent="0.25">
      <c r="A2168" s="175" t="s">
        <v>5189</v>
      </c>
      <c r="B2168" s="205" t="s">
        <v>9884</v>
      </c>
      <c r="C2168" s="168" t="s">
        <v>9885</v>
      </c>
      <c r="D2168" s="206">
        <v>58</v>
      </c>
      <c r="E2168" s="178">
        <v>812000</v>
      </c>
      <c r="F2168" s="216">
        <f t="shared" si="122"/>
        <v>14000</v>
      </c>
      <c r="G2168" s="224"/>
      <c r="H2168" s="218" t="s">
        <v>7462</v>
      </c>
      <c r="I2168" s="120" t="s">
        <v>7379</v>
      </c>
      <c r="J2168" s="120"/>
      <c r="K2168" s="73">
        <v>0</v>
      </c>
      <c r="L2168" s="73">
        <v>0</v>
      </c>
      <c r="M2168" s="180">
        <f t="shared" si="124"/>
        <v>0</v>
      </c>
      <c r="O2168" s="73">
        <v>58</v>
      </c>
      <c r="P2168" s="73">
        <v>812000</v>
      </c>
      <c r="Q2168" s="73">
        <v>58</v>
      </c>
      <c r="R2168" s="73">
        <v>812000</v>
      </c>
      <c r="S2168" s="73">
        <f t="shared" si="123"/>
        <v>0</v>
      </c>
      <c r="T2168" s="73">
        <f t="shared" si="123"/>
        <v>0</v>
      </c>
      <c r="U2168" s="167" t="s">
        <v>7467</v>
      </c>
      <c r="W2168" s="21"/>
      <c r="X2168" s="21"/>
    </row>
    <row r="2169" spans="1:26" x14ac:dyDescent="0.25">
      <c r="A2169" s="175" t="s">
        <v>5189</v>
      </c>
      <c r="B2169" s="205" t="s">
        <v>9886</v>
      </c>
      <c r="C2169" s="168" t="s">
        <v>9887</v>
      </c>
      <c r="D2169" s="206">
        <v>6</v>
      </c>
      <c r="E2169" s="178">
        <v>83597.762220666671</v>
      </c>
      <c r="F2169" s="216">
        <f t="shared" si="122"/>
        <v>13932.960370111112</v>
      </c>
      <c r="G2169" s="224"/>
      <c r="H2169" s="218" t="s">
        <v>7462</v>
      </c>
      <c r="I2169" s="120" t="s">
        <v>7379</v>
      </c>
      <c r="J2169" s="120"/>
      <c r="K2169" s="73">
        <v>0</v>
      </c>
      <c r="L2169" s="73">
        <v>0</v>
      </c>
      <c r="M2169" s="180">
        <f t="shared" si="124"/>
        <v>0</v>
      </c>
      <c r="O2169" s="73">
        <v>26</v>
      </c>
      <c r="P2169" s="73">
        <v>362256.96962288889</v>
      </c>
      <c r="Q2169" s="73">
        <v>26</v>
      </c>
      <c r="R2169" s="73">
        <v>362256.96962288889</v>
      </c>
      <c r="S2169" s="73">
        <f t="shared" si="123"/>
        <v>0</v>
      </c>
      <c r="T2169" s="73">
        <f t="shared" si="123"/>
        <v>0</v>
      </c>
      <c r="U2169" s="167" t="s">
        <v>7467</v>
      </c>
      <c r="W2169" s="21"/>
      <c r="X2169" s="21"/>
      <c r="Z2169" s="21"/>
    </row>
    <row r="2170" spans="1:26" x14ac:dyDescent="0.25">
      <c r="A2170" s="175" t="s">
        <v>5189</v>
      </c>
      <c r="B2170" s="205" t="s">
        <v>9888</v>
      </c>
      <c r="C2170" s="168" t="s">
        <v>9889</v>
      </c>
      <c r="D2170" s="206">
        <v>60</v>
      </c>
      <c r="E2170" s="178">
        <v>799730.13734083902</v>
      </c>
      <c r="F2170" s="216">
        <f t="shared" si="122"/>
        <v>13328.835622347317</v>
      </c>
      <c r="G2170" s="224"/>
      <c r="H2170" s="218" t="s">
        <v>7462</v>
      </c>
      <c r="I2170" s="120" t="s">
        <v>7379</v>
      </c>
      <c r="J2170" s="120"/>
      <c r="K2170" s="73">
        <v>0</v>
      </c>
      <c r="L2170" s="73">
        <v>0</v>
      </c>
      <c r="M2170" s="180">
        <f t="shared" si="124"/>
        <v>0</v>
      </c>
      <c r="O2170" s="73">
        <v>360</v>
      </c>
      <c r="P2170" s="73">
        <v>4798380.8240450341</v>
      </c>
      <c r="Q2170" s="73">
        <v>360</v>
      </c>
      <c r="R2170" s="73">
        <v>4798380.8240450341</v>
      </c>
      <c r="S2170" s="73">
        <f t="shared" si="123"/>
        <v>0</v>
      </c>
      <c r="T2170" s="73">
        <f t="shared" si="123"/>
        <v>0</v>
      </c>
      <c r="U2170" s="167" t="s">
        <v>7467</v>
      </c>
      <c r="W2170" s="21"/>
      <c r="X2170" s="21"/>
      <c r="Z2170" s="21"/>
    </row>
    <row r="2171" spans="1:26" x14ac:dyDescent="0.25">
      <c r="A2171" s="175" t="s">
        <v>5189</v>
      </c>
      <c r="B2171" s="205" t="s">
        <v>9890</v>
      </c>
      <c r="C2171" s="168" t="s">
        <v>9891</v>
      </c>
      <c r="D2171" s="206">
        <v>5</v>
      </c>
      <c r="E2171" s="178">
        <v>66000</v>
      </c>
      <c r="F2171" s="216">
        <f t="shared" si="122"/>
        <v>13200</v>
      </c>
      <c r="G2171" s="224"/>
      <c r="H2171" s="218" t="s">
        <v>7462</v>
      </c>
      <c r="I2171" s="120" t="s">
        <v>7379</v>
      </c>
      <c r="J2171" s="120"/>
      <c r="K2171" s="73">
        <v>0</v>
      </c>
      <c r="L2171" s="73">
        <v>0</v>
      </c>
      <c r="M2171" s="180">
        <f t="shared" si="124"/>
        <v>0</v>
      </c>
      <c r="O2171" s="73">
        <v>5</v>
      </c>
      <c r="P2171" s="73">
        <v>66000</v>
      </c>
      <c r="Q2171" s="73">
        <v>5</v>
      </c>
      <c r="R2171" s="73">
        <v>66000</v>
      </c>
      <c r="S2171" s="73">
        <f t="shared" si="123"/>
        <v>0</v>
      </c>
      <c r="T2171" s="73">
        <f t="shared" si="123"/>
        <v>0</v>
      </c>
      <c r="U2171" s="167" t="s">
        <v>7467</v>
      </c>
      <c r="W2171" s="21"/>
      <c r="X2171" s="21"/>
    </row>
    <row r="2172" spans="1:26" x14ac:dyDescent="0.25">
      <c r="A2172" s="175" t="s">
        <v>5189</v>
      </c>
      <c r="B2172" s="205" t="s">
        <v>3277</v>
      </c>
      <c r="C2172" s="168" t="s">
        <v>3278</v>
      </c>
      <c r="D2172" s="206">
        <v>4</v>
      </c>
      <c r="E2172" s="178">
        <v>52000</v>
      </c>
      <c r="F2172" s="216">
        <f t="shared" si="122"/>
        <v>13000</v>
      </c>
      <c r="G2172" s="224"/>
      <c r="H2172" s="218" t="s">
        <v>7462</v>
      </c>
      <c r="I2172" s="120" t="s">
        <v>7379</v>
      </c>
      <c r="J2172" s="120"/>
      <c r="K2172" s="73">
        <v>0</v>
      </c>
      <c r="L2172" s="73">
        <v>0</v>
      </c>
      <c r="M2172" s="180">
        <f t="shared" si="124"/>
        <v>0</v>
      </c>
      <c r="O2172" s="73">
        <v>4</v>
      </c>
      <c r="P2172" s="73">
        <v>52000</v>
      </c>
      <c r="Q2172" s="73">
        <v>2</v>
      </c>
      <c r="R2172" s="73">
        <v>26000</v>
      </c>
      <c r="S2172" s="73">
        <f t="shared" si="123"/>
        <v>2</v>
      </c>
      <c r="T2172" s="73">
        <f t="shared" si="123"/>
        <v>26000</v>
      </c>
      <c r="U2172" s="167" t="s">
        <v>7467</v>
      </c>
      <c r="W2172" s="21"/>
      <c r="X2172" s="21"/>
      <c r="Z2172" s="21"/>
    </row>
    <row r="2173" spans="1:26" x14ac:dyDescent="0.25">
      <c r="A2173" s="175" t="s">
        <v>5189</v>
      </c>
      <c r="B2173" s="205" t="s">
        <v>3047</v>
      </c>
      <c r="C2173" s="168" t="s">
        <v>3048</v>
      </c>
      <c r="D2173" s="206">
        <v>4</v>
      </c>
      <c r="E2173" s="178">
        <v>52000</v>
      </c>
      <c r="F2173" s="216">
        <f t="shared" si="122"/>
        <v>13000</v>
      </c>
      <c r="G2173" s="224"/>
      <c r="H2173" s="218" t="s">
        <v>7462</v>
      </c>
      <c r="I2173" s="120" t="s">
        <v>7379</v>
      </c>
      <c r="J2173" s="120"/>
      <c r="K2173" s="73">
        <v>0</v>
      </c>
      <c r="L2173" s="73">
        <v>0</v>
      </c>
      <c r="M2173" s="180">
        <f t="shared" si="124"/>
        <v>0</v>
      </c>
      <c r="O2173" s="73">
        <v>4</v>
      </c>
      <c r="P2173" s="73">
        <v>52000</v>
      </c>
      <c r="Q2173" s="73">
        <v>0</v>
      </c>
      <c r="R2173" s="73">
        <v>0</v>
      </c>
      <c r="S2173" s="73">
        <f t="shared" si="123"/>
        <v>4</v>
      </c>
      <c r="T2173" s="73">
        <f t="shared" si="123"/>
        <v>52000</v>
      </c>
      <c r="U2173" s="167" t="s">
        <v>7958</v>
      </c>
      <c r="W2173" s="21"/>
      <c r="X2173" s="21"/>
      <c r="Z2173" s="21"/>
    </row>
    <row r="2174" spans="1:26" x14ac:dyDescent="0.25">
      <c r="A2174" s="175" t="s">
        <v>5189</v>
      </c>
      <c r="B2174" s="205" t="s">
        <v>9892</v>
      </c>
      <c r="C2174" s="168" t="s">
        <v>9893</v>
      </c>
      <c r="D2174" s="206">
        <v>1</v>
      </c>
      <c r="E2174" s="178">
        <v>12350</v>
      </c>
      <c r="F2174" s="216">
        <f t="shared" si="122"/>
        <v>12350</v>
      </c>
      <c r="G2174" s="224"/>
      <c r="H2174" s="218" t="s">
        <v>7462</v>
      </c>
      <c r="I2174" s="120" t="s">
        <v>7379</v>
      </c>
      <c r="J2174" s="120"/>
      <c r="K2174" s="73">
        <v>0</v>
      </c>
      <c r="L2174" s="73">
        <v>0</v>
      </c>
      <c r="M2174" s="180">
        <f t="shared" si="124"/>
        <v>0</v>
      </c>
      <c r="O2174" s="73">
        <v>1</v>
      </c>
      <c r="P2174" s="73">
        <v>12350</v>
      </c>
      <c r="Q2174" s="73">
        <v>1</v>
      </c>
      <c r="R2174" s="73">
        <v>12350</v>
      </c>
      <c r="S2174" s="73">
        <f t="shared" si="123"/>
        <v>0</v>
      </c>
      <c r="T2174" s="73">
        <f t="shared" si="123"/>
        <v>0</v>
      </c>
      <c r="U2174" s="167" t="s">
        <v>7467</v>
      </c>
      <c r="W2174" s="21"/>
      <c r="X2174" s="21"/>
      <c r="Z2174" s="21"/>
    </row>
    <row r="2175" spans="1:26" x14ac:dyDescent="0.25">
      <c r="A2175" s="175" t="s">
        <v>5189</v>
      </c>
      <c r="B2175" s="205" t="s">
        <v>9894</v>
      </c>
      <c r="C2175" s="168" t="s">
        <v>9895</v>
      </c>
      <c r="D2175" s="206">
        <v>1</v>
      </c>
      <c r="E2175" s="178">
        <v>10780</v>
      </c>
      <c r="F2175" s="216">
        <f t="shared" si="122"/>
        <v>10780</v>
      </c>
      <c r="G2175" s="224"/>
      <c r="H2175" s="218" t="s">
        <v>7462</v>
      </c>
      <c r="I2175" s="120" t="s">
        <v>7377</v>
      </c>
      <c r="J2175" s="120"/>
      <c r="K2175" s="73">
        <v>0</v>
      </c>
      <c r="L2175" s="73">
        <v>0</v>
      </c>
      <c r="M2175" s="180">
        <f t="shared" si="124"/>
        <v>0</v>
      </c>
      <c r="O2175" s="73">
        <v>1</v>
      </c>
      <c r="P2175" s="73">
        <v>10780</v>
      </c>
      <c r="Q2175" s="73">
        <v>1</v>
      </c>
      <c r="R2175" s="73">
        <v>10780</v>
      </c>
      <c r="S2175" s="73">
        <f t="shared" si="123"/>
        <v>0</v>
      </c>
      <c r="T2175" s="73">
        <f t="shared" si="123"/>
        <v>0</v>
      </c>
      <c r="U2175" s="167" t="s">
        <v>7467</v>
      </c>
      <c r="W2175" s="21"/>
      <c r="X2175" s="21"/>
    </row>
    <row r="2176" spans="1:26" x14ac:dyDescent="0.25">
      <c r="A2176" s="175" t="s">
        <v>5189</v>
      </c>
      <c r="B2176" s="205" t="s">
        <v>9896</v>
      </c>
      <c r="C2176" s="168" t="s">
        <v>9897</v>
      </c>
      <c r="D2176" s="206">
        <v>3</v>
      </c>
      <c r="E2176" s="178">
        <v>31200</v>
      </c>
      <c r="F2176" s="216">
        <f t="shared" si="122"/>
        <v>10400</v>
      </c>
      <c r="G2176" s="224"/>
      <c r="H2176" s="218" t="s">
        <v>7462</v>
      </c>
      <c r="I2176" s="120" t="s">
        <v>7379</v>
      </c>
      <c r="J2176" s="120"/>
      <c r="K2176" s="73">
        <v>0</v>
      </c>
      <c r="L2176" s="73">
        <v>0</v>
      </c>
      <c r="M2176" s="180">
        <f t="shared" si="124"/>
        <v>0</v>
      </c>
      <c r="O2176" s="73">
        <v>3</v>
      </c>
      <c r="P2176" s="73">
        <v>31200</v>
      </c>
      <c r="Q2176" s="73">
        <v>3</v>
      </c>
      <c r="R2176" s="73">
        <v>31200</v>
      </c>
      <c r="S2176" s="73">
        <f t="shared" si="123"/>
        <v>0</v>
      </c>
      <c r="T2176" s="73">
        <f t="shared" si="123"/>
        <v>0</v>
      </c>
      <c r="U2176" s="167" t="s">
        <v>7467</v>
      </c>
      <c r="W2176" s="21"/>
      <c r="X2176" s="21"/>
    </row>
    <row r="2177" spans="1:26" x14ac:dyDescent="0.25">
      <c r="A2177" s="175" t="s">
        <v>5189</v>
      </c>
      <c r="B2177" s="205" t="s">
        <v>2875</v>
      </c>
      <c r="C2177" s="168" t="s">
        <v>2876</v>
      </c>
      <c r="D2177" s="206">
        <v>10</v>
      </c>
      <c r="E2177" s="178">
        <v>100472.22</v>
      </c>
      <c r="F2177" s="216">
        <f t="shared" si="122"/>
        <v>10047.222</v>
      </c>
      <c r="G2177" s="224"/>
      <c r="H2177" s="218" t="s">
        <v>7462</v>
      </c>
      <c r="I2177" s="120" t="s">
        <v>7379</v>
      </c>
      <c r="J2177" s="120"/>
      <c r="K2177" s="73">
        <v>0</v>
      </c>
      <c r="L2177" s="73">
        <v>0</v>
      </c>
      <c r="M2177" s="180">
        <f t="shared" si="124"/>
        <v>0</v>
      </c>
      <c r="O2177" s="73">
        <v>30</v>
      </c>
      <c r="P2177" s="73">
        <v>301416.65999999997</v>
      </c>
      <c r="Q2177" s="73">
        <v>23</v>
      </c>
      <c r="R2177" s="73">
        <v>231086.106</v>
      </c>
      <c r="S2177" s="73">
        <f t="shared" si="123"/>
        <v>7</v>
      </c>
      <c r="T2177" s="73">
        <f t="shared" si="123"/>
        <v>70330.553999999975</v>
      </c>
      <c r="U2177" s="167" t="s">
        <v>7467</v>
      </c>
      <c r="W2177" s="21"/>
      <c r="X2177" s="21"/>
      <c r="Z2177" s="21"/>
    </row>
    <row r="2178" spans="1:26" x14ac:dyDescent="0.25">
      <c r="A2178" s="175" t="s">
        <v>5189</v>
      </c>
      <c r="B2178" s="205" t="s">
        <v>9898</v>
      </c>
      <c r="C2178" s="168" t="s">
        <v>9899</v>
      </c>
      <c r="D2178" s="206">
        <v>50</v>
      </c>
      <c r="E2178" s="178">
        <v>500000</v>
      </c>
      <c r="F2178" s="216">
        <f t="shared" si="122"/>
        <v>10000</v>
      </c>
      <c r="G2178" s="224"/>
      <c r="H2178" s="218" t="s">
        <v>7462</v>
      </c>
      <c r="I2178" s="120" t="s">
        <v>7379</v>
      </c>
      <c r="J2178" s="120"/>
      <c r="K2178" s="73">
        <v>0</v>
      </c>
      <c r="L2178" s="73">
        <v>0</v>
      </c>
      <c r="M2178" s="180">
        <f t="shared" si="124"/>
        <v>0</v>
      </c>
      <c r="O2178" s="73">
        <v>50</v>
      </c>
      <c r="P2178" s="73">
        <v>500000</v>
      </c>
      <c r="Q2178" s="73">
        <v>50</v>
      </c>
      <c r="R2178" s="73">
        <v>500000</v>
      </c>
      <c r="S2178" s="73">
        <f t="shared" si="123"/>
        <v>0</v>
      </c>
      <c r="T2178" s="73">
        <f t="shared" si="123"/>
        <v>0</v>
      </c>
      <c r="U2178" s="167" t="s">
        <v>7467</v>
      </c>
      <c r="W2178" s="21"/>
      <c r="X2178" s="21"/>
    </row>
    <row r="2179" spans="1:26" x14ac:dyDescent="0.25">
      <c r="A2179" s="175" t="s">
        <v>5189</v>
      </c>
      <c r="B2179" s="205" t="s">
        <v>9900</v>
      </c>
      <c r="C2179" s="168" t="s">
        <v>9901</v>
      </c>
      <c r="D2179" s="206">
        <v>1</v>
      </c>
      <c r="E2179" s="178">
        <v>10000</v>
      </c>
      <c r="F2179" s="216">
        <f t="shared" si="122"/>
        <v>10000</v>
      </c>
      <c r="G2179" s="224"/>
      <c r="H2179" s="218" t="s">
        <v>7462</v>
      </c>
      <c r="I2179" s="120" t="s">
        <v>7379</v>
      </c>
      <c r="J2179" s="120"/>
      <c r="K2179" s="73">
        <v>0</v>
      </c>
      <c r="L2179" s="73">
        <v>0</v>
      </c>
      <c r="M2179" s="180">
        <f t="shared" si="124"/>
        <v>0</v>
      </c>
      <c r="O2179" s="73">
        <v>1</v>
      </c>
      <c r="P2179" s="73">
        <v>10000</v>
      </c>
      <c r="Q2179" s="73">
        <v>1</v>
      </c>
      <c r="R2179" s="73">
        <v>10000</v>
      </c>
      <c r="S2179" s="73">
        <f t="shared" si="123"/>
        <v>0</v>
      </c>
      <c r="T2179" s="73">
        <f t="shared" si="123"/>
        <v>0</v>
      </c>
      <c r="U2179" s="167" t="s">
        <v>7467</v>
      </c>
      <c r="W2179" s="21"/>
      <c r="X2179" s="21"/>
    </row>
    <row r="2180" spans="1:26" x14ac:dyDescent="0.25">
      <c r="A2180" s="175" t="s">
        <v>5189</v>
      </c>
      <c r="B2180" s="205" t="s">
        <v>9902</v>
      </c>
      <c r="C2180" s="168" t="s">
        <v>9903</v>
      </c>
      <c r="D2180" s="206">
        <v>8</v>
      </c>
      <c r="E2180" s="178">
        <v>80000</v>
      </c>
      <c r="F2180" s="216">
        <f t="shared" ref="F2180:F2243" si="125">+E2180/D2180</f>
        <v>10000</v>
      </c>
      <c r="G2180" s="224"/>
      <c r="H2180" s="218" t="s">
        <v>7462</v>
      </c>
      <c r="I2180" s="120" t="s">
        <v>7379</v>
      </c>
      <c r="J2180" s="120"/>
      <c r="K2180" s="73">
        <v>0</v>
      </c>
      <c r="L2180" s="73">
        <v>0</v>
      </c>
      <c r="M2180" s="180">
        <f t="shared" si="124"/>
        <v>0</v>
      </c>
      <c r="O2180" s="73">
        <v>8</v>
      </c>
      <c r="P2180" s="73">
        <v>80000</v>
      </c>
      <c r="Q2180" s="73">
        <v>8</v>
      </c>
      <c r="R2180" s="73">
        <v>80000</v>
      </c>
      <c r="S2180" s="73">
        <f t="shared" ref="S2180:T2243" si="126">O2180-K2180-Q2180</f>
        <v>0</v>
      </c>
      <c r="T2180" s="73">
        <f t="shared" si="126"/>
        <v>0</v>
      </c>
      <c r="U2180" s="167" t="s">
        <v>7467</v>
      </c>
      <c r="W2180" s="21"/>
      <c r="X2180" s="21"/>
    </row>
    <row r="2181" spans="1:26" x14ac:dyDescent="0.25">
      <c r="A2181" s="175" t="s">
        <v>5189</v>
      </c>
      <c r="B2181" s="205" t="s">
        <v>9904</v>
      </c>
      <c r="C2181" s="168" t="s">
        <v>9905</v>
      </c>
      <c r="D2181" s="206">
        <v>1</v>
      </c>
      <c r="E2181" s="178">
        <v>9800</v>
      </c>
      <c r="F2181" s="216">
        <f t="shared" si="125"/>
        <v>9800</v>
      </c>
      <c r="G2181" s="224"/>
      <c r="H2181" s="218" t="s">
        <v>7462</v>
      </c>
      <c r="I2181" s="120" t="s">
        <v>7377</v>
      </c>
      <c r="J2181" s="120"/>
      <c r="K2181" s="73">
        <v>0</v>
      </c>
      <c r="L2181" s="73">
        <v>0</v>
      </c>
      <c r="M2181" s="180">
        <f t="shared" si="124"/>
        <v>0</v>
      </c>
      <c r="O2181" s="73">
        <v>1</v>
      </c>
      <c r="P2181" s="73">
        <v>9800</v>
      </c>
      <c r="Q2181" s="73">
        <v>1</v>
      </c>
      <c r="R2181" s="73">
        <v>9800</v>
      </c>
      <c r="S2181" s="73">
        <f t="shared" si="126"/>
        <v>0</v>
      </c>
      <c r="T2181" s="73">
        <f t="shared" si="126"/>
        <v>0</v>
      </c>
      <c r="U2181" s="167" t="s">
        <v>7467</v>
      </c>
      <c r="W2181" s="21"/>
      <c r="X2181" s="21"/>
    </row>
    <row r="2182" spans="1:26" x14ac:dyDescent="0.25">
      <c r="A2182" s="175" t="s">
        <v>5189</v>
      </c>
      <c r="B2182" s="205" t="s">
        <v>9906</v>
      </c>
      <c r="C2182" s="168" t="s">
        <v>9907</v>
      </c>
      <c r="D2182" s="206">
        <v>2</v>
      </c>
      <c r="E2182" s="178">
        <v>19478.259999999998</v>
      </c>
      <c r="F2182" s="216">
        <f t="shared" si="125"/>
        <v>9739.1299999999992</v>
      </c>
      <c r="G2182" s="224"/>
      <c r="H2182" s="218" t="s">
        <v>7462</v>
      </c>
      <c r="I2182" s="120" t="s">
        <v>7379</v>
      </c>
      <c r="J2182" s="120"/>
      <c r="K2182" s="73">
        <v>0</v>
      </c>
      <c r="L2182" s="73">
        <v>0</v>
      </c>
      <c r="M2182" s="180">
        <f t="shared" si="124"/>
        <v>0</v>
      </c>
      <c r="O2182" s="73">
        <v>2</v>
      </c>
      <c r="P2182" s="73">
        <v>19478.259999999998</v>
      </c>
      <c r="Q2182" s="73">
        <v>2</v>
      </c>
      <c r="R2182" s="73">
        <v>19478.259999999998</v>
      </c>
      <c r="S2182" s="73">
        <f t="shared" si="126"/>
        <v>0</v>
      </c>
      <c r="T2182" s="73">
        <f t="shared" si="126"/>
        <v>0</v>
      </c>
      <c r="U2182" s="167" t="s">
        <v>7467</v>
      </c>
      <c r="W2182" s="21"/>
      <c r="X2182" s="21"/>
    </row>
    <row r="2183" spans="1:26" x14ac:dyDescent="0.25">
      <c r="A2183" s="175" t="s">
        <v>5189</v>
      </c>
      <c r="B2183" s="205" t="s">
        <v>2263</v>
      </c>
      <c r="C2183" s="168" t="s">
        <v>2264</v>
      </c>
      <c r="D2183" s="206">
        <v>72</v>
      </c>
      <c r="E2183" s="178">
        <v>687188.38587811764</v>
      </c>
      <c r="F2183" s="216">
        <f t="shared" si="125"/>
        <v>9544.2831371960783</v>
      </c>
      <c r="G2183" s="224"/>
      <c r="H2183" s="218" t="s">
        <v>7462</v>
      </c>
      <c r="I2183" s="120" t="s">
        <v>7379</v>
      </c>
      <c r="J2183" s="120"/>
      <c r="K2183" s="73">
        <v>0</v>
      </c>
      <c r="L2183" s="73">
        <v>0</v>
      </c>
      <c r="M2183" s="180">
        <f t="shared" si="124"/>
        <v>0</v>
      </c>
      <c r="O2183" s="73">
        <v>232</v>
      </c>
      <c r="P2183" s="73">
        <v>2214273.6878294903</v>
      </c>
      <c r="Q2183" s="73">
        <v>232</v>
      </c>
      <c r="R2183" s="73">
        <v>2214273.6878294903</v>
      </c>
      <c r="S2183" s="73">
        <f t="shared" si="126"/>
        <v>0</v>
      </c>
      <c r="T2183" s="73">
        <f t="shared" si="126"/>
        <v>0</v>
      </c>
      <c r="U2183" s="167" t="s">
        <v>7467</v>
      </c>
      <c r="W2183" s="21"/>
      <c r="X2183" s="21"/>
      <c r="Z2183" s="21"/>
    </row>
    <row r="2184" spans="1:26" x14ac:dyDescent="0.25">
      <c r="A2184" s="175" t="s">
        <v>5189</v>
      </c>
      <c r="B2184" s="205" t="s">
        <v>9908</v>
      </c>
      <c r="C2184" s="168" t="s">
        <v>9909</v>
      </c>
      <c r="D2184" s="206">
        <v>2</v>
      </c>
      <c r="E2184" s="178">
        <v>19000</v>
      </c>
      <c r="F2184" s="216">
        <f t="shared" si="125"/>
        <v>9500</v>
      </c>
      <c r="G2184" s="224"/>
      <c r="H2184" s="218" t="s">
        <v>7462</v>
      </c>
      <c r="I2184" s="120" t="s">
        <v>7379</v>
      </c>
      <c r="J2184" s="120"/>
      <c r="K2184" s="73">
        <v>0</v>
      </c>
      <c r="L2184" s="73">
        <v>0</v>
      </c>
      <c r="M2184" s="180">
        <f t="shared" ref="M2184:M2247" si="127">+L2184/E2184</f>
        <v>0</v>
      </c>
      <c r="O2184" s="73">
        <v>2</v>
      </c>
      <c r="P2184" s="73">
        <v>19000</v>
      </c>
      <c r="Q2184" s="73">
        <v>2</v>
      </c>
      <c r="R2184" s="73">
        <v>19000</v>
      </c>
      <c r="S2184" s="73">
        <f t="shared" si="126"/>
        <v>0</v>
      </c>
      <c r="T2184" s="73">
        <f t="shared" si="126"/>
        <v>0</v>
      </c>
      <c r="U2184" s="167" t="s">
        <v>7467</v>
      </c>
      <c r="W2184" s="21"/>
      <c r="X2184" s="21"/>
    </row>
    <row r="2185" spans="1:26" x14ac:dyDescent="0.25">
      <c r="A2185" s="175" t="s">
        <v>5189</v>
      </c>
      <c r="B2185" s="205" t="s">
        <v>9910</v>
      </c>
      <c r="C2185" s="168" t="s">
        <v>9911</v>
      </c>
      <c r="D2185" s="206">
        <v>50</v>
      </c>
      <c r="E2185" s="178">
        <v>470000</v>
      </c>
      <c r="F2185" s="216">
        <f t="shared" si="125"/>
        <v>9400</v>
      </c>
      <c r="G2185" s="224"/>
      <c r="H2185" s="218" t="s">
        <v>7462</v>
      </c>
      <c r="I2185" s="120" t="s">
        <v>7379</v>
      </c>
      <c r="J2185" s="120"/>
      <c r="K2185" s="73">
        <v>0</v>
      </c>
      <c r="L2185" s="73">
        <v>0</v>
      </c>
      <c r="M2185" s="180">
        <f t="shared" si="127"/>
        <v>0</v>
      </c>
      <c r="O2185" s="73">
        <v>50</v>
      </c>
      <c r="P2185" s="73">
        <v>470000</v>
      </c>
      <c r="Q2185" s="73">
        <v>50</v>
      </c>
      <c r="R2185" s="73">
        <v>470000</v>
      </c>
      <c r="S2185" s="73">
        <f t="shared" si="126"/>
        <v>0</v>
      </c>
      <c r="T2185" s="73">
        <f t="shared" si="126"/>
        <v>0</v>
      </c>
      <c r="U2185" s="167" t="s">
        <v>7467</v>
      </c>
      <c r="W2185" s="21"/>
      <c r="X2185" s="21"/>
    </row>
    <row r="2186" spans="1:26" x14ac:dyDescent="0.25">
      <c r="A2186" s="175" t="s">
        <v>5189</v>
      </c>
      <c r="B2186" s="205" t="s">
        <v>9912</v>
      </c>
      <c r="C2186" s="168" t="s">
        <v>9913</v>
      </c>
      <c r="D2186" s="206">
        <v>5</v>
      </c>
      <c r="E2186" s="178">
        <v>46666.670000000006</v>
      </c>
      <c r="F2186" s="216">
        <f t="shared" si="125"/>
        <v>9333.3340000000007</v>
      </c>
      <c r="G2186" s="224"/>
      <c r="H2186" s="218" t="s">
        <v>7462</v>
      </c>
      <c r="I2186" s="120" t="s">
        <v>7379</v>
      </c>
      <c r="J2186" s="120"/>
      <c r="K2186" s="73">
        <v>0</v>
      </c>
      <c r="L2186" s="73">
        <v>0</v>
      </c>
      <c r="M2186" s="180">
        <f t="shared" si="127"/>
        <v>0</v>
      </c>
      <c r="O2186" s="73">
        <v>5</v>
      </c>
      <c r="P2186" s="73">
        <v>46666.670000000006</v>
      </c>
      <c r="Q2186" s="73">
        <v>5</v>
      </c>
      <c r="R2186" s="73">
        <v>46666.670000000006</v>
      </c>
      <c r="S2186" s="73">
        <f t="shared" si="126"/>
        <v>0</v>
      </c>
      <c r="T2186" s="73">
        <f t="shared" si="126"/>
        <v>0</v>
      </c>
      <c r="U2186" s="167" t="s">
        <v>7467</v>
      </c>
      <c r="W2186" s="21"/>
      <c r="X2186" s="21"/>
    </row>
    <row r="2187" spans="1:26" x14ac:dyDescent="0.25">
      <c r="A2187" s="175" t="s">
        <v>5189</v>
      </c>
      <c r="B2187" s="205" t="s">
        <v>3145</v>
      </c>
      <c r="C2187" s="168" t="s">
        <v>3146</v>
      </c>
      <c r="D2187" s="206">
        <v>17</v>
      </c>
      <c r="E2187" s="178">
        <v>154700</v>
      </c>
      <c r="F2187" s="216">
        <f t="shared" si="125"/>
        <v>9100</v>
      </c>
      <c r="G2187" s="224"/>
      <c r="H2187" s="218" t="s">
        <v>7462</v>
      </c>
      <c r="I2187" s="120" t="s">
        <v>7379</v>
      </c>
      <c r="J2187" s="120"/>
      <c r="K2187" s="73">
        <v>0</v>
      </c>
      <c r="L2187" s="73">
        <v>0</v>
      </c>
      <c r="M2187" s="180">
        <f t="shared" si="127"/>
        <v>0</v>
      </c>
      <c r="O2187" s="73">
        <v>17</v>
      </c>
      <c r="P2187" s="73">
        <v>154700</v>
      </c>
      <c r="Q2187" s="73">
        <v>13</v>
      </c>
      <c r="R2187" s="73">
        <v>118300</v>
      </c>
      <c r="S2187" s="73">
        <f t="shared" si="126"/>
        <v>4</v>
      </c>
      <c r="T2187" s="73">
        <f t="shared" si="126"/>
        <v>36400</v>
      </c>
      <c r="U2187" s="167" t="s">
        <v>7467</v>
      </c>
      <c r="W2187" s="21"/>
      <c r="X2187" s="21"/>
      <c r="Z2187" s="21"/>
    </row>
    <row r="2188" spans="1:26" x14ac:dyDescent="0.25">
      <c r="A2188" s="175" t="s">
        <v>5189</v>
      </c>
      <c r="B2188" s="205" t="s">
        <v>9914</v>
      </c>
      <c r="C2188" s="168" t="s">
        <v>9915</v>
      </c>
      <c r="D2188" s="206">
        <v>5</v>
      </c>
      <c r="E2188" s="178">
        <v>44000</v>
      </c>
      <c r="F2188" s="216">
        <f t="shared" si="125"/>
        <v>8800</v>
      </c>
      <c r="G2188" s="224"/>
      <c r="H2188" s="218" t="s">
        <v>7462</v>
      </c>
      <c r="I2188" s="120" t="s">
        <v>7379</v>
      </c>
      <c r="J2188" s="120"/>
      <c r="K2188" s="73">
        <v>0</v>
      </c>
      <c r="L2188" s="73">
        <v>0</v>
      </c>
      <c r="M2188" s="180">
        <f t="shared" si="127"/>
        <v>0</v>
      </c>
      <c r="O2188" s="73">
        <v>5</v>
      </c>
      <c r="P2188" s="73">
        <v>44000</v>
      </c>
      <c r="Q2188" s="73">
        <v>5</v>
      </c>
      <c r="R2188" s="73">
        <v>44000</v>
      </c>
      <c r="S2188" s="73">
        <f t="shared" si="126"/>
        <v>0</v>
      </c>
      <c r="T2188" s="73">
        <f t="shared" si="126"/>
        <v>0</v>
      </c>
      <c r="U2188" s="167" t="s">
        <v>7467</v>
      </c>
      <c r="W2188" s="21"/>
      <c r="X2188" s="21"/>
    </row>
    <row r="2189" spans="1:26" x14ac:dyDescent="0.25">
      <c r="A2189" s="175" t="s">
        <v>5189</v>
      </c>
      <c r="B2189" s="205" t="s">
        <v>9916</v>
      </c>
      <c r="C2189" s="168" t="s">
        <v>9917</v>
      </c>
      <c r="D2189" s="206">
        <v>4</v>
      </c>
      <c r="E2189" s="178">
        <v>34153.839999999997</v>
      </c>
      <c r="F2189" s="216">
        <f t="shared" si="125"/>
        <v>8538.4599999999991</v>
      </c>
      <c r="G2189" s="224"/>
      <c r="H2189" s="218" t="s">
        <v>7462</v>
      </c>
      <c r="I2189" s="120" t="s">
        <v>7379</v>
      </c>
      <c r="J2189" s="120"/>
      <c r="K2189" s="73">
        <v>0</v>
      </c>
      <c r="L2189" s="73">
        <v>0</v>
      </c>
      <c r="M2189" s="180">
        <f t="shared" si="127"/>
        <v>0</v>
      </c>
      <c r="O2189" s="73">
        <v>4</v>
      </c>
      <c r="P2189" s="73">
        <v>34153.839999999997</v>
      </c>
      <c r="Q2189" s="73">
        <v>4</v>
      </c>
      <c r="R2189" s="73">
        <v>34153.839999999997</v>
      </c>
      <c r="S2189" s="73">
        <f t="shared" si="126"/>
        <v>0</v>
      </c>
      <c r="T2189" s="73">
        <f t="shared" si="126"/>
        <v>0</v>
      </c>
      <c r="U2189" s="167" t="s">
        <v>7467</v>
      </c>
      <c r="W2189" s="21"/>
      <c r="X2189" s="21"/>
    </row>
    <row r="2190" spans="1:26" x14ac:dyDescent="0.25">
      <c r="A2190" s="175" t="s">
        <v>5189</v>
      </c>
      <c r="B2190" s="205" t="s">
        <v>3143</v>
      </c>
      <c r="C2190" s="168" t="s">
        <v>3144</v>
      </c>
      <c r="D2190" s="206">
        <v>8</v>
      </c>
      <c r="E2190" s="178">
        <v>68000</v>
      </c>
      <c r="F2190" s="216">
        <f t="shared" si="125"/>
        <v>8500</v>
      </c>
      <c r="G2190" s="224"/>
      <c r="H2190" s="218" t="s">
        <v>7462</v>
      </c>
      <c r="I2190" s="120" t="s">
        <v>7379</v>
      </c>
      <c r="J2190" s="120"/>
      <c r="K2190" s="73">
        <v>0</v>
      </c>
      <c r="L2190" s="73">
        <v>0</v>
      </c>
      <c r="M2190" s="180">
        <f t="shared" si="127"/>
        <v>0</v>
      </c>
      <c r="O2190" s="73">
        <v>8</v>
      </c>
      <c r="P2190" s="73">
        <v>68000</v>
      </c>
      <c r="Q2190" s="73">
        <v>4</v>
      </c>
      <c r="R2190" s="73">
        <v>34000</v>
      </c>
      <c r="S2190" s="73">
        <f t="shared" si="126"/>
        <v>4</v>
      </c>
      <c r="T2190" s="73">
        <f t="shared" si="126"/>
        <v>34000</v>
      </c>
      <c r="U2190" s="167" t="s">
        <v>7467</v>
      </c>
      <c r="W2190" s="21"/>
      <c r="X2190" s="21"/>
      <c r="Z2190" s="21"/>
    </row>
    <row r="2191" spans="1:26" x14ac:dyDescent="0.25">
      <c r="A2191" s="175" t="s">
        <v>5189</v>
      </c>
      <c r="B2191" s="205" t="s">
        <v>9918</v>
      </c>
      <c r="C2191" s="168" t="s">
        <v>9919</v>
      </c>
      <c r="D2191" s="206">
        <v>30</v>
      </c>
      <c r="E2191" s="178">
        <v>254241.51</v>
      </c>
      <c r="F2191" s="216">
        <f t="shared" si="125"/>
        <v>8474.7170000000006</v>
      </c>
      <c r="G2191" s="224"/>
      <c r="H2191" s="218" t="s">
        <v>7462</v>
      </c>
      <c r="I2191" s="120" t="s">
        <v>7379</v>
      </c>
      <c r="J2191" s="120"/>
      <c r="K2191" s="73">
        <v>0</v>
      </c>
      <c r="L2191" s="73">
        <v>0</v>
      </c>
      <c r="M2191" s="180">
        <f t="shared" si="127"/>
        <v>0</v>
      </c>
      <c r="O2191" s="73">
        <v>30</v>
      </c>
      <c r="P2191" s="73">
        <v>254241.51</v>
      </c>
      <c r="Q2191" s="73">
        <v>30</v>
      </c>
      <c r="R2191" s="73">
        <v>254241.51</v>
      </c>
      <c r="S2191" s="73">
        <f t="shared" si="126"/>
        <v>0</v>
      </c>
      <c r="T2191" s="73">
        <f t="shared" si="126"/>
        <v>0</v>
      </c>
      <c r="U2191" s="167" t="s">
        <v>7467</v>
      </c>
      <c r="W2191" s="21"/>
      <c r="X2191" s="21"/>
    </row>
    <row r="2192" spans="1:26" x14ac:dyDescent="0.25">
      <c r="A2192" s="175" t="s">
        <v>5189</v>
      </c>
      <c r="B2192" s="205" t="s">
        <v>9920</v>
      </c>
      <c r="C2192" s="168" t="s">
        <v>9921</v>
      </c>
      <c r="D2192" s="206">
        <v>12</v>
      </c>
      <c r="E2192" s="178">
        <v>93600</v>
      </c>
      <c r="F2192" s="216">
        <f t="shared" si="125"/>
        <v>7800</v>
      </c>
      <c r="G2192" s="224"/>
      <c r="H2192" s="218" t="s">
        <v>7462</v>
      </c>
      <c r="I2192" s="120" t="s">
        <v>7379</v>
      </c>
      <c r="J2192" s="120"/>
      <c r="K2192" s="73">
        <v>0</v>
      </c>
      <c r="L2192" s="73">
        <v>0</v>
      </c>
      <c r="M2192" s="180">
        <f t="shared" si="127"/>
        <v>0</v>
      </c>
      <c r="O2192" s="73">
        <v>12</v>
      </c>
      <c r="P2192" s="73">
        <v>93600</v>
      </c>
      <c r="Q2192" s="73">
        <v>12</v>
      </c>
      <c r="R2192" s="73">
        <v>93600</v>
      </c>
      <c r="S2192" s="73">
        <f t="shared" si="126"/>
        <v>0</v>
      </c>
      <c r="T2192" s="73">
        <f t="shared" si="126"/>
        <v>0</v>
      </c>
      <c r="U2192" s="167" t="s">
        <v>7467</v>
      </c>
      <c r="W2192" s="21"/>
      <c r="X2192" s="21"/>
      <c r="Z2192" s="21"/>
    </row>
    <row r="2193" spans="1:26" x14ac:dyDescent="0.25">
      <c r="A2193" s="175" t="s">
        <v>5189</v>
      </c>
      <c r="B2193" s="205" t="s">
        <v>5141</v>
      </c>
      <c r="C2193" s="168" t="s">
        <v>5142</v>
      </c>
      <c r="D2193" s="206">
        <v>20</v>
      </c>
      <c r="E2193" s="178">
        <v>154000</v>
      </c>
      <c r="F2193" s="216">
        <f t="shared" si="125"/>
        <v>7700</v>
      </c>
      <c r="G2193" s="224"/>
      <c r="H2193" s="218" t="s">
        <v>7462</v>
      </c>
      <c r="I2193" s="120" t="s">
        <v>7379</v>
      </c>
      <c r="J2193" s="120"/>
      <c r="K2193" s="73">
        <v>0</v>
      </c>
      <c r="L2193" s="73">
        <v>0</v>
      </c>
      <c r="M2193" s="180">
        <f t="shared" si="127"/>
        <v>0</v>
      </c>
      <c r="O2193" s="73">
        <v>20</v>
      </c>
      <c r="P2193" s="73">
        <v>154000</v>
      </c>
      <c r="Q2193" s="73">
        <v>20</v>
      </c>
      <c r="R2193" s="73">
        <v>154000</v>
      </c>
      <c r="S2193" s="73">
        <f t="shared" si="126"/>
        <v>0</v>
      </c>
      <c r="T2193" s="73">
        <f t="shared" si="126"/>
        <v>0</v>
      </c>
      <c r="U2193" s="167" t="s">
        <v>7467</v>
      </c>
      <c r="W2193" s="21"/>
      <c r="X2193" s="21"/>
    </row>
    <row r="2194" spans="1:26" x14ac:dyDescent="0.25">
      <c r="A2194" s="175" t="s">
        <v>5189</v>
      </c>
      <c r="B2194" s="205" t="s">
        <v>9922</v>
      </c>
      <c r="C2194" s="168" t="s">
        <v>9923</v>
      </c>
      <c r="D2194" s="206">
        <v>1225</v>
      </c>
      <c r="E2194" s="178">
        <v>9110325.2204999998</v>
      </c>
      <c r="F2194" s="216">
        <f t="shared" si="125"/>
        <v>7437.00018</v>
      </c>
      <c r="G2194" s="224"/>
      <c r="H2194" s="218" t="s">
        <v>7462</v>
      </c>
      <c r="I2194" s="120" t="s">
        <v>7379</v>
      </c>
      <c r="J2194" s="120"/>
      <c r="K2194" s="73">
        <v>0</v>
      </c>
      <c r="L2194" s="73">
        <v>0</v>
      </c>
      <c r="M2194" s="180">
        <f t="shared" si="127"/>
        <v>0</v>
      </c>
      <c r="O2194" s="73">
        <v>1225</v>
      </c>
      <c r="P2194" s="73">
        <v>9110325.2204999998</v>
      </c>
      <c r="Q2194" s="73">
        <v>1225</v>
      </c>
      <c r="R2194" s="73">
        <v>9110325.2204999998</v>
      </c>
      <c r="S2194" s="73">
        <f t="shared" si="126"/>
        <v>0</v>
      </c>
      <c r="T2194" s="73">
        <f t="shared" si="126"/>
        <v>0</v>
      </c>
      <c r="U2194" s="167" t="s">
        <v>7467</v>
      </c>
      <c r="W2194" s="21"/>
      <c r="X2194" s="21"/>
    </row>
    <row r="2195" spans="1:26" x14ac:dyDescent="0.25">
      <c r="A2195" s="175" t="s">
        <v>5189</v>
      </c>
      <c r="B2195" s="205" t="s">
        <v>9924</v>
      </c>
      <c r="C2195" s="168" t="s">
        <v>9925</v>
      </c>
      <c r="D2195" s="206">
        <v>13</v>
      </c>
      <c r="E2195" s="178">
        <v>96558.170381212592</v>
      </c>
      <c r="F2195" s="216">
        <f t="shared" si="125"/>
        <v>7427.5515677855838</v>
      </c>
      <c r="G2195" s="224"/>
      <c r="H2195" s="218" t="s">
        <v>7462</v>
      </c>
      <c r="I2195" s="120" t="s">
        <v>7379</v>
      </c>
      <c r="J2195" s="120"/>
      <c r="K2195" s="73">
        <v>0</v>
      </c>
      <c r="L2195" s="73">
        <v>0</v>
      </c>
      <c r="M2195" s="180">
        <f t="shared" si="127"/>
        <v>0</v>
      </c>
      <c r="O2195" s="73">
        <v>156</v>
      </c>
      <c r="P2195" s="73">
        <v>1158698.0445745511</v>
      </c>
      <c r="Q2195" s="73">
        <v>156</v>
      </c>
      <c r="R2195" s="73">
        <v>1158698.0445745511</v>
      </c>
      <c r="S2195" s="73">
        <f t="shared" si="126"/>
        <v>0</v>
      </c>
      <c r="T2195" s="73">
        <f t="shared" si="126"/>
        <v>0</v>
      </c>
      <c r="U2195" s="167" t="s">
        <v>7467</v>
      </c>
      <c r="W2195" s="21"/>
      <c r="X2195" s="21"/>
      <c r="Z2195" s="21"/>
    </row>
    <row r="2196" spans="1:26" x14ac:dyDescent="0.25">
      <c r="A2196" s="175" t="s">
        <v>5189</v>
      </c>
      <c r="B2196" s="205" t="s">
        <v>9926</v>
      </c>
      <c r="C2196" s="168" t="s">
        <v>9927</v>
      </c>
      <c r="D2196" s="206">
        <v>5</v>
      </c>
      <c r="E2196" s="178">
        <v>36000</v>
      </c>
      <c r="F2196" s="216">
        <f t="shared" si="125"/>
        <v>7200</v>
      </c>
      <c r="G2196" s="224"/>
      <c r="H2196" s="218" t="s">
        <v>7462</v>
      </c>
      <c r="I2196" s="120" t="s">
        <v>7379</v>
      </c>
      <c r="J2196" s="120"/>
      <c r="K2196" s="73">
        <v>0</v>
      </c>
      <c r="L2196" s="73">
        <v>0</v>
      </c>
      <c r="M2196" s="180">
        <f t="shared" si="127"/>
        <v>0</v>
      </c>
      <c r="O2196" s="73">
        <v>5</v>
      </c>
      <c r="P2196" s="73">
        <v>36000</v>
      </c>
      <c r="Q2196" s="73">
        <v>5</v>
      </c>
      <c r="R2196" s="73">
        <v>36000</v>
      </c>
      <c r="S2196" s="73">
        <f t="shared" si="126"/>
        <v>0</v>
      </c>
      <c r="T2196" s="73">
        <f t="shared" si="126"/>
        <v>0</v>
      </c>
      <c r="U2196" s="167" t="s">
        <v>7467</v>
      </c>
      <c r="W2196" s="21"/>
      <c r="X2196" s="21"/>
    </row>
    <row r="2197" spans="1:26" x14ac:dyDescent="0.25">
      <c r="A2197" s="175" t="s">
        <v>5189</v>
      </c>
      <c r="B2197" s="205" t="s">
        <v>9928</v>
      </c>
      <c r="C2197" s="168" t="s">
        <v>9929</v>
      </c>
      <c r="D2197" s="206">
        <v>25</v>
      </c>
      <c r="E2197" s="178">
        <v>180000</v>
      </c>
      <c r="F2197" s="216">
        <f t="shared" si="125"/>
        <v>7200</v>
      </c>
      <c r="G2197" s="224"/>
      <c r="H2197" s="218" t="s">
        <v>7462</v>
      </c>
      <c r="I2197" s="120" t="s">
        <v>7379</v>
      </c>
      <c r="J2197" s="120"/>
      <c r="K2197" s="73">
        <v>0</v>
      </c>
      <c r="L2197" s="73">
        <v>0</v>
      </c>
      <c r="M2197" s="180">
        <f t="shared" si="127"/>
        <v>0</v>
      </c>
      <c r="O2197" s="73">
        <v>75</v>
      </c>
      <c r="P2197" s="73">
        <v>540000</v>
      </c>
      <c r="Q2197" s="73">
        <v>75</v>
      </c>
      <c r="R2197" s="73">
        <v>540000</v>
      </c>
      <c r="S2197" s="73">
        <f t="shared" si="126"/>
        <v>0</v>
      </c>
      <c r="T2197" s="73">
        <f t="shared" si="126"/>
        <v>0</v>
      </c>
      <c r="U2197" s="167" t="s">
        <v>7467</v>
      </c>
      <c r="W2197" s="21"/>
      <c r="X2197" s="21"/>
    </row>
    <row r="2198" spans="1:26" x14ac:dyDescent="0.25">
      <c r="A2198" s="175" t="s">
        <v>5189</v>
      </c>
      <c r="B2198" s="205" t="s">
        <v>3141</v>
      </c>
      <c r="C2198" s="168" t="s">
        <v>3142</v>
      </c>
      <c r="D2198" s="206">
        <v>27</v>
      </c>
      <c r="E2198" s="178">
        <v>194400</v>
      </c>
      <c r="F2198" s="216">
        <f t="shared" si="125"/>
        <v>7200</v>
      </c>
      <c r="G2198" s="224"/>
      <c r="H2198" s="218" t="s">
        <v>7462</v>
      </c>
      <c r="I2198" s="120" t="s">
        <v>7379</v>
      </c>
      <c r="J2198" s="120"/>
      <c r="K2198" s="73">
        <v>0</v>
      </c>
      <c r="L2198" s="73">
        <v>0</v>
      </c>
      <c r="M2198" s="180">
        <f t="shared" si="127"/>
        <v>0</v>
      </c>
      <c r="O2198" s="73">
        <v>27</v>
      </c>
      <c r="P2198" s="73">
        <v>194400</v>
      </c>
      <c r="Q2198" s="73">
        <v>18</v>
      </c>
      <c r="R2198" s="73">
        <v>129600</v>
      </c>
      <c r="S2198" s="73">
        <f t="shared" si="126"/>
        <v>9</v>
      </c>
      <c r="T2198" s="73">
        <f t="shared" si="126"/>
        <v>64800</v>
      </c>
      <c r="U2198" s="167" t="s">
        <v>7467</v>
      </c>
      <c r="W2198" s="21"/>
      <c r="X2198" s="21"/>
      <c r="Z2198" s="21"/>
    </row>
    <row r="2199" spans="1:26" x14ac:dyDescent="0.25">
      <c r="A2199" s="175" t="s">
        <v>5189</v>
      </c>
      <c r="B2199" s="205" t="s">
        <v>9930</v>
      </c>
      <c r="C2199" s="168" t="s">
        <v>9931</v>
      </c>
      <c r="D2199" s="206">
        <v>9</v>
      </c>
      <c r="E2199" s="178">
        <v>59892.440004000004</v>
      </c>
      <c r="F2199" s="216">
        <f t="shared" si="125"/>
        <v>6654.7155560000001</v>
      </c>
      <c r="G2199" s="224"/>
      <c r="H2199" s="218" t="s">
        <v>7462</v>
      </c>
      <c r="I2199" s="120" t="s">
        <v>7379</v>
      </c>
      <c r="J2199" s="120"/>
      <c r="K2199" s="73">
        <v>0</v>
      </c>
      <c r="L2199" s="73">
        <v>0</v>
      </c>
      <c r="M2199" s="180">
        <f t="shared" si="127"/>
        <v>0</v>
      </c>
      <c r="O2199" s="73">
        <v>9</v>
      </c>
      <c r="P2199" s="73">
        <v>59892.440004000004</v>
      </c>
      <c r="Q2199" s="73">
        <v>9</v>
      </c>
      <c r="R2199" s="73">
        <v>59892.440004000004</v>
      </c>
      <c r="S2199" s="73">
        <f t="shared" si="126"/>
        <v>0</v>
      </c>
      <c r="T2199" s="73">
        <f t="shared" si="126"/>
        <v>0</v>
      </c>
      <c r="U2199" s="167" t="s">
        <v>7467</v>
      </c>
      <c r="W2199" s="21"/>
      <c r="X2199" s="21"/>
    </row>
    <row r="2200" spans="1:26" x14ac:dyDescent="0.25">
      <c r="A2200" s="175" t="s">
        <v>5189</v>
      </c>
      <c r="B2200" s="205" t="s">
        <v>9932</v>
      </c>
      <c r="C2200" s="168" t="s">
        <v>9933</v>
      </c>
      <c r="D2200" s="206">
        <v>12</v>
      </c>
      <c r="E2200" s="178">
        <v>78077.919996000011</v>
      </c>
      <c r="F2200" s="216">
        <f t="shared" si="125"/>
        <v>6506.4933330000013</v>
      </c>
      <c r="G2200" s="224"/>
      <c r="H2200" s="218" t="s">
        <v>7462</v>
      </c>
      <c r="I2200" s="120" t="s">
        <v>7379</v>
      </c>
      <c r="J2200" s="120"/>
      <c r="K2200" s="73">
        <v>0</v>
      </c>
      <c r="L2200" s="73">
        <v>0</v>
      </c>
      <c r="M2200" s="180">
        <f t="shared" si="127"/>
        <v>0</v>
      </c>
      <c r="O2200" s="73">
        <v>12</v>
      </c>
      <c r="P2200" s="73">
        <v>78077.919996000011</v>
      </c>
      <c r="Q2200" s="73">
        <v>12</v>
      </c>
      <c r="R2200" s="73">
        <v>78077.919996000011</v>
      </c>
      <c r="S2200" s="73">
        <f t="shared" si="126"/>
        <v>0</v>
      </c>
      <c r="T2200" s="73">
        <f t="shared" si="126"/>
        <v>0</v>
      </c>
      <c r="U2200" s="167" t="s">
        <v>7467</v>
      </c>
      <c r="W2200" s="21"/>
      <c r="X2200" s="21"/>
      <c r="Z2200" s="21"/>
    </row>
    <row r="2201" spans="1:26" x14ac:dyDescent="0.25">
      <c r="A2201" s="175" t="s">
        <v>5189</v>
      </c>
      <c r="B2201" s="205" t="s">
        <v>3295</v>
      </c>
      <c r="C2201" s="168" t="s">
        <v>3296</v>
      </c>
      <c r="D2201" s="206">
        <v>9</v>
      </c>
      <c r="E2201" s="178">
        <v>58500</v>
      </c>
      <c r="F2201" s="216">
        <f t="shared" si="125"/>
        <v>6500</v>
      </c>
      <c r="G2201" s="224"/>
      <c r="H2201" s="218" t="s">
        <v>7462</v>
      </c>
      <c r="I2201" s="120" t="s">
        <v>7379</v>
      </c>
      <c r="J2201" s="120"/>
      <c r="K2201" s="73">
        <v>0</v>
      </c>
      <c r="L2201" s="73">
        <v>0</v>
      </c>
      <c r="M2201" s="180">
        <f t="shared" si="127"/>
        <v>0</v>
      </c>
      <c r="O2201" s="73">
        <v>9</v>
      </c>
      <c r="P2201" s="73">
        <v>58500</v>
      </c>
      <c r="Q2201" s="73">
        <v>0</v>
      </c>
      <c r="R2201" s="73">
        <v>0</v>
      </c>
      <c r="S2201" s="73">
        <f t="shared" si="126"/>
        <v>9</v>
      </c>
      <c r="T2201" s="73">
        <f t="shared" si="126"/>
        <v>58500</v>
      </c>
      <c r="U2201" s="167" t="s">
        <v>7958</v>
      </c>
      <c r="W2201" s="21"/>
      <c r="X2201" s="21"/>
      <c r="Z2201" s="21"/>
    </row>
    <row r="2202" spans="1:26" x14ac:dyDescent="0.25">
      <c r="A2202" s="175" t="s">
        <v>5189</v>
      </c>
      <c r="B2202" s="205" t="s">
        <v>9934</v>
      </c>
      <c r="C2202" s="168" t="s">
        <v>9935</v>
      </c>
      <c r="D2202" s="206">
        <v>59</v>
      </c>
      <c r="E2202" s="178">
        <v>371700</v>
      </c>
      <c r="F2202" s="216">
        <f t="shared" si="125"/>
        <v>6300</v>
      </c>
      <c r="G2202" s="224"/>
      <c r="H2202" s="218" t="s">
        <v>7462</v>
      </c>
      <c r="I2202" s="120" t="s">
        <v>7379</v>
      </c>
      <c r="J2202" s="120"/>
      <c r="K2202" s="73">
        <v>0</v>
      </c>
      <c r="L2202" s="73">
        <v>0</v>
      </c>
      <c r="M2202" s="180">
        <f t="shared" si="127"/>
        <v>0</v>
      </c>
      <c r="O2202" s="73">
        <v>59</v>
      </c>
      <c r="P2202" s="73">
        <v>371700</v>
      </c>
      <c r="Q2202" s="73">
        <v>59</v>
      </c>
      <c r="R2202" s="73">
        <v>371700</v>
      </c>
      <c r="S2202" s="73">
        <f t="shared" si="126"/>
        <v>0</v>
      </c>
      <c r="T2202" s="73">
        <f t="shared" si="126"/>
        <v>0</v>
      </c>
      <c r="U2202" s="167" t="s">
        <v>7467</v>
      </c>
      <c r="W2202" s="21"/>
      <c r="X2202" s="21"/>
    </row>
    <row r="2203" spans="1:26" x14ac:dyDescent="0.25">
      <c r="A2203" s="175" t="s">
        <v>5189</v>
      </c>
      <c r="B2203" s="205" t="s">
        <v>9936</v>
      </c>
      <c r="C2203" s="168" t="s">
        <v>9937</v>
      </c>
      <c r="D2203" s="206">
        <v>1000</v>
      </c>
      <c r="E2203" s="178">
        <v>6243333.3300000001</v>
      </c>
      <c r="F2203" s="216">
        <f t="shared" si="125"/>
        <v>6243.3333300000004</v>
      </c>
      <c r="G2203" s="224"/>
      <c r="H2203" s="218" t="s">
        <v>7462</v>
      </c>
      <c r="I2203" s="120" t="s">
        <v>7379</v>
      </c>
      <c r="J2203" s="120"/>
      <c r="K2203" s="73">
        <v>0</v>
      </c>
      <c r="L2203" s="73">
        <v>0</v>
      </c>
      <c r="M2203" s="180">
        <f t="shared" si="127"/>
        <v>0</v>
      </c>
      <c r="O2203" s="73">
        <v>1000</v>
      </c>
      <c r="P2203" s="73">
        <v>6243333.3300000001</v>
      </c>
      <c r="Q2203" s="73">
        <v>1000</v>
      </c>
      <c r="R2203" s="73">
        <v>6243333.3300000001</v>
      </c>
      <c r="S2203" s="73">
        <f t="shared" si="126"/>
        <v>0</v>
      </c>
      <c r="T2203" s="73">
        <f t="shared" si="126"/>
        <v>0</v>
      </c>
      <c r="U2203" s="167" t="s">
        <v>7467</v>
      </c>
      <c r="W2203" s="21"/>
      <c r="X2203" s="21"/>
    </row>
    <row r="2204" spans="1:26" x14ac:dyDescent="0.25">
      <c r="A2204" s="175" t="s">
        <v>5189</v>
      </c>
      <c r="B2204" s="205" t="s">
        <v>9938</v>
      </c>
      <c r="C2204" s="168" t="s">
        <v>9939</v>
      </c>
      <c r="D2204" s="206">
        <v>80</v>
      </c>
      <c r="E2204" s="178">
        <v>488571.42663999996</v>
      </c>
      <c r="F2204" s="216">
        <f t="shared" si="125"/>
        <v>6107.1428329999999</v>
      </c>
      <c r="G2204" s="224"/>
      <c r="H2204" s="218" t="s">
        <v>7462</v>
      </c>
      <c r="I2204" s="120" t="s">
        <v>7379</v>
      </c>
      <c r="J2204" s="120"/>
      <c r="K2204" s="73">
        <v>0</v>
      </c>
      <c r="L2204" s="73">
        <v>0</v>
      </c>
      <c r="M2204" s="180">
        <f t="shared" si="127"/>
        <v>0</v>
      </c>
      <c r="O2204" s="73">
        <v>180</v>
      </c>
      <c r="P2204" s="73">
        <v>1099285.70994</v>
      </c>
      <c r="Q2204" s="73">
        <v>180</v>
      </c>
      <c r="R2204" s="73">
        <v>1099285.70994</v>
      </c>
      <c r="S2204" s="73">
        <f t="shared" si="126"/>
        <v>0</v>
      </c>
      <c r="T2204" s="73">
        <f t="shared" si="126"/>
        <v>0</v>
      </c>
      <c r="U2204" s="167" t="s">
        <v>7467</v>
      </c>
      <c r="W2204" s="21"/>
      <c r="X2204" s="21"/>
    </row>
    <row r="2205" spans="1:26" x14ac:dyDescent="0.25">
      <c r="A2205" s="175" t="s">
        <v>5189</v>
      </c>
      <c r="B2205" s="205" t="s">
        <v>9940</v>
      </c>
      <c r="C2205" s="168" t="s">
        <v>9941</v>
      </c>
      <c r="D2205" s="206">
        <v>1375</v>
      </c>
      <c r="E2205" s="178">
        <v>8129108.970125</v>
      </c>
      <c r="F2205" s="216">
        <f t="shared" si="125"/>
        <v>5912.0792510000001</v>
      </c>
      <c r="G2205" s="224"/>
      <c r="H2205" s="218" t="s">
        <v>7462</v>
      </c>
      <c r="I2205" s="120" t="s">
        <v>7379</v>
      </c>
      <c r="J2205" s="120"/>
      <c r="K2205" s="73">
        <v>0</v>
      </c>
      <c r="L2205" s="73">
        <v>0</v>
      </c>
      <c r="M2205" s="180">
        <f t="shared" si="127"/>
        <v>0</v>
      </c>
      <c r="O2205" s="73">
        <v>1375</v>
      </c>
      <c r="P2205" s="73">
        <v>8129108.970125</v>
      </c>
      <c r="Q2205" s="73">
        <v>1375</v>
      </c>
      <c r="R2205" s="73">
        <v>8129108.970125</v>
      </c>
      <c r="S2205" s="73">
        <f t="shared" si="126"/>
        <v>0</v>
      </c>
      <c r="T2205" s="73">
        <f t="shared" si="126"/>
        <v>0</v>
      </c>
      <c r="U2205" s="167" t="s">
        <v>7467</v>
      </c>
      <c r="W2205" s="21"/>
      <c r="X2205" s="21"/>
    </row>
    <row r="2206" spans="1:26" x14ac:dyDescent="0.25">
      <c r="A2206" s="175" t="s">
        <v>5189</v>
      </c>
      <c r="B2206" s="205" t="s">
        <v>9942</v>
      </c>
      <c r="C2206" s="168" t="s">
        <v>9943</v>
      </c>
      <c r="D2206" s="206">
        <v>1</v>
      </c>
      <c r="E2206" s="178">
        <v>5622.58</v>
      </c>
      <c r="F2206" s="216">
        <f t="shared" si="125"/>
        <v>5622.58</v>
      </c>
      <c r="G2206" s="224"/>
      <c r="H2206" s="218" t="s">
        <v>7462</v>
      </c>
      <c r="I2206" s="120" t="s">
        <v>7379</v>
      </c>
      <c r="J2206" s="120"/>
      <c r="K2206" s="73">
        <v>0</v>
      </c>
      <c r="L2206" s="73">
        <v>0</v>
      </c>
      <c r="M2206" s="180">
        <f t="shared" si="127"/>
        <v>0</v>
      </c>
      <c r="O2206" s="73">
        <v>1</v>
      </c>
      <c r="P2206" s="73">
        <v>5622.58</v>
      </c>
      <c r="Q2206" s="73">
        <v>1</v>
      </c>
      <c r="R2206" s="73">
        <v>5622.58</v>
      </c>
      <c r="S2206" s="73">
        <f t="shared" si="126"/>
        <v>0</v>
      </c>
      <c r="T2206" s="73">
        <f t="shared" si="126"/>
        <v>0</v>
      </c>
      <c r="U2206" s="167" t="s">
        <v>7467</v>
      </c>
      <c r="W2206" s="21"/>
      <c r="X2206" s="21"/>
    </row>
    <row r="2207" spans="1:26" x14ac:dyDescent="0.25">
      <c r="A2207" s="175" t="s">
        <v>5189</v>
      </c>
      <c r="B2207" s="205" t="s">
        <v>9944</v>
      </c>
      <c r="C2207" s="168" t="s">
        <v>9945</v>
      </c>
      <c r="D2207" s="206">
        <v>5</v>
      </c>
      <c r="E2207" s="178">
        <v>26000</v>
      </c>
      <c r="F2207" s="216">
        <f t="shared" si="125"/>
        <v>5200</v>
      </c>
      <c r="G2207" s="224"/>
      <c r="H2207" s="218" t="s">
        <v>7462</v>
      </c>
      <c r="I2207" s="120" t="s">
        <v>7379</v>
      </c>
      <c r="J2207" s="120"/>
      <c r="K2207" s="73">
        <v>0</v>
      </c>
      <c r="L2207" s="73">
        <v>0</v>
      </c>
      <c r="M2207" s="180">
        <f t="shared" si="127"/>
        <v>0</v>
      </c>
      <c r="O2207" s="73">
        <v>5</v>
      </c>
      <c r="P2207" s="73">
        <v>26000</v>
      </c>
      <c r="Q2207" s="73">
        <v>5</v>
      </c>
      <c r="R2207" s="73">
        <v>26000</v>
      </c>
      <c r="S2207" s="73">
        <f t="shared" si="126"/>
        <v>0</v>
      </c>
      <c r="T2207" s="73">
        <f t="shared" si="126"/>
        <v>0</v>
      </c>
      <c r="U2207" s="167" t="s">
        <v>7467</v>
      </c>
      <c r="W2207" s="21"/>
      <c r="X2207" s="21"/>
      <c r="Z2207" s="21"/>
    </row>
    <row r="2208" spans="1:26" x14ac:dyDescent="0.25">
      <c r="A2208" s="175" t="s">
        <v>5189</v>
      </c>
      <c r="B2208" s="205" t="s">
        <v>9946</v>
      </c>
      <c r="C2208" s="168" t="s">
        <v>9947</v>
      </c>
      <c r="D2208" s="206">
        <v>1</v>
      </c>
      <c r="E2208" s="178">
        <v>5000</v>
      </c>
      <c r="F2208" s="216">
        <f t="shared" si="125"/>
        <v>5000</v>
      </c>
      <c r="G2208" s="224"/>
      <c r="H2208" s="218" t="s">
        <v>7462</v>
      </c>
      <c r="I2208" s="120" t="s">
        <v>7379</v>
      </c>
      <c r="J2208" s="120"/>
      <c r="K2208" s="73">
        <v>0</v>
      </c>
      <c r="L2208" s="73">
        <v>0</v>
      </c>
      <c r="M2208" s="180">
        <f t="shared" si="127"/>
        <v>0</v>
      </c>
      <c r="O2208" s="73">
        <v>1</v>
      </c>
      <c r="P2208" s="73">
        <v>5000</v>
      </c>
      <c r="Q2208" s="73">
        <v>1</v>
      </c>
      <c r="R2208" s="73">
        <v>5000</v>
      </c>
      <c r="S2208" s="73">
        <f t="shared" si="126"/>
        <v>0</v>
      </c>
      <c r="T2208" s="73">
        <f t="shared" si="126"/>
        <v>0</v>
      </c>
      <c r="U2208" s="167" t="s">
        <v>7467</v>
      </c>
      <c r="W2208" s="21"/>
      <c r="X2208" s="21"/>
    </row>
    <row r="2209" spans="1:26" x14ac:dyDescent="0.25">
      <c r="A2209" s="175" t="s">
        <v>5189</v>
      </c>
      <c r="B2209" s="205" t="s">
        <v>9948</v>
      </c>
      <c r="C2209" s="168" t="s">
        <v>9949</v>
      </c>
      <c r="D2209" s="206">
        <v>21</v>
      </c>
      <c r="E2209" s="178">
        <v>102900</v>
      </c>
      <c r="F2209" s="216">
        <f t="shared" si="125"/>
        <v>4900</v>
      </c>
      <c r="G2209" s="224"/>
      <c r="H2209" s="218" t="s">
        <v>7462</v>
      </c>
      <c r="I2209" s="120" t="s">
        <v>7379</v>
      </c>
      <c r="J2209" s="120"/>
      <c r="K2209" s="73">
        <v>0</v>
      </c>
      <c r="L2209" s="73">
        <v>0</v>
      </c>
      <c r="M2209" s="180">
        <f t="shared" si="127"/>
        <v>0</v>
      </c>
      <c r="O2209" s="73">
        <v>71</v>
      </c>
      <c r="P2209" s="73">
        <v>347900</v>
      </c>
      <c r="Q2209" s="73">
        <v>71</v>
      </c>
      <c r="R2209" s="73">
        <v>347900</v>
      </c>
      <c r="S2209" s="73">
        <f t="shared" si="126"/>
        <v>0</v>
      </c>
      <c r="T2209" s="73">
        <f t="shared" si="126"/>
        <v>0</v>
      </c>
      <c r="U2209" s="167" t="s">
        <v>7467</v>
      </c>
      <c r="W2209" s="21"/>
      <c r="X2209" s="21"/>
    </row>
    <row r="2210" spans="1:26" x14ac:dyDescent="0.25">
      <c r="A2210" s="175" t="s">
        <v>5189</v>
      </c>
      <c r="B2210" s="205" t="s">
        <v>9950</v>
      </c>
      <c r="C2210" s="168" t="s">
        <v>9951</v>
      </c>
      <c r="D2210" s="206">
        <v>25</v>
      </c>
      <c r="E2210" s="178">
        <v>120000</v>
      </c>
      <c r="F2210" s="216">
        <f t="shared" si="125"/>
        <v>4800</v>
      </c>
      <c r="G2210" s="224"/>
      <c r="H2210" s="218" t="s">
        <v>7462</v>
      </c>
      <c r="I2210" s="120" t="s">
        <v>7379</v>
      </c>
      <c r="J2210" s="120"/>
      <c r="K2210" s="73">
        <v>0</v>
      </c>
      <c r="L2210" s="73">
        <v>0</v>
      </c>
      <c r="M2210" s="180">
        <f t="shared" si="127"/>
        <v>0</v>
      </c>
      <c r="O2210" s="73">
        <v>25</v>
      </c>
      <c r="P2210" s="73">
        <v>120000</v>
      </c>
      <c r="Q2210" s="73">
        <v>25</v>
      </c>
      <c r="R2210" s="73">
        <v>120000</v>
      </c>
      <c r="S2210" s="73">
        <f t="shared" si="126"/>
        <v>0</v>
      </c>
      <c r="T2210" s="73">
        <f t="shared" si="126"/>
        <v>0</v>
      </c>
      <c r="U2210" s="167" t="s">
        <v>7467</v>
      </c>
      <c r="W2210" s="21"/>
      <c r="X2210" s="21"/>
    </row>
    <row r="2211" spans="1:26" x14ac:dyDescent="0.25">
      <c r="A2211" s="175" t="s">
        <v>5189</v>
      </c>
      <c r="B2211" s="205" t="s">
        <v>3273</v>
      </c>
      <c r="C2211" s="168" t="s">
        <v>3274</v>
      </c>
      <c r="D2211" s="206">
        <v>40</v>
      </c>
      <c r="E2211" s="178">
        <v>184000</v>
      </c>
      <c r="F2211" s="216">
        <f t="shared" si="125"/>
        <v>4600</v>
      </c>
      <c r="G2211" s="224"/>
      <c r="H2211" s="218" t="s">
        <v>7462</v>
      </c>
      <c r="I2211" s="120" t="s">
        <v>7379</v>
      </c>
      <c r="J2211" s="120"/>
      <c r="K2211" s="73">
        <v>0</v>
      </c>
      <c r="L2211" s="73">
        <v>0</v>
      </c>
      <c r="M2211" s="180">
        <f t="shared" si="127"/>
        <v>0</v>
      </c>
      <c r="O2211" s="73">
        <v>40</v>
      </c>
      <c r="P2211" s="73">
        <v>184000</v>
      </c>
      <c r="Q2211" s="73">
        <v>0</v>
      </c>
      <c r="R2211" s="73">
        <v>0</v>
      </c>
      <c r="S2211" s="73">
        <f t="shared" si="126"/>
        <v>40</v>
      </c>
      <c r="T2211" s="73">
        <f t="shared" si="126"/>
        <v>184000</v>
      </c>
      <c r="U2211" s="167" t="s">
        <v>7958</v>
      </c>
      <c r="W2211" s="21"/>
      <c r="X2211" s="21"/>
      <c r="Z2211" s="21"/>
    </row>
    <row r="2212" spans="1:26" x14ac:dyDescent="0.25">
      <c r="A2212" s="175" t="s">
        <v>5189</v>
      </c>
      <c r="B2212" s="205" t="s">
        <v>9952</v>
      </c>
      <c r="C2212" s="168" t="s">
        <v>9953</v>
      </c>
      <c r="D2212" s="206">
        <v>15</v>
      </c>
      <c r="E2212" s="178">
        <v>67040.819999999992</v>
      </c>
      <c r="F2212" s="216">
        <f t="shared" si="125"/>
        <v>4469.3879999999999</v>
      </c>
      <c r="G2212" s="224"/>
      <c r="H2212" s="218" t="s">
        <v>7462</v>
      </c>
      <c r="I2212" s="120" t="s">
        <v>7379</v>
      </c>
      <c r="J2212" s="120"/>
      <c r="K2212" s="73">
        <v>0</v>
      </c>
      <c r="L2212" s="73">
        <v>0</v>
      </c>
      <c r="M2212" s="180">
        <f t="shared" si="127"/>
        <v>0</v>
      </c>
      <c r="O2212" s="73">
        <v>15</v>
      </c>
      <c r="P2212" s="73">
        <v>67040.819999999992</v>
      </c>
      <c r="Q2212" s="73">
        <v>15</v>
      </c>
      <c r="R2212" s="73">
        <v>67040.819999999992</v>
      </c>
      <c r="S2212" s="73">
        <f t="shared" si="126"/>
        <v>0</v>
      </c>
      <c r="T2212" s="73">
        <f t="shared" si="126"/>
        <v>0</v>
      </c>
      <c r="U2212" s="167" t="s">
        <v>7467</v>
      </c>
      <c r="W2212" s="21"/>
      <c r="X2212" s="21"/>
    </row>
    <row r="2213" spans="1:26" x14ac:dyDescent="0.25">
      <c r="A2213" s="175" t="s">
        <v>5189</v>
      </c>
      <c r="B2213" s="205" t="s">
        <v>9954</v>
      </c>
      <c r="C2213" s="168" t="s">
        <v>9955</v>
      </c>
      <c r="D2213" s="206">
        <v>70</v>
      </c>
      <c r="E2213" s="178">
        <v>298771.94997999998</v>
      </c>
      <c r="F2213" s="216">
        <f t="shared" si="125"/>
        <v>4268.1707139999999</v>
      </c>
      <c r="G2213" s="224"/>
      <c r="H2213" s="218" t="s">
        <v>7462</v>
      </c>
      <c r="I2213" s="120" t="s">
        <v>7379</v>
      </c>
      <c r="J2213" s="120"/>
      <c r="K2213" s="73">
        <v>0</v>
      </c>
      <c r="L2213" s="73">
        <v>0</v>
      </c>
      <c r="M2213" s="180">
        <f t="shared" si="127"/>
        <v>0</v>
      </c>
      <c r="O2213" s="73">
        <v>70</v>
      </c>
      <c r="P2213" s="73">
        <v>298771.94997999998</v>
      </c>
      <c r="Q2213" s="73">
        <v>70</v>
      </c>
      <c r="R2213" s="73">
        <v>298771.94997999998</v>
      </c>
      <c r="S2213" s="73">
        <f t="shared" si="126"/>
        <v>0</v>
      </c>
      <c r="T2213" s="73">
        <f t="shared" si="126"/>
        <v>0</v>
      </c>
      <c r="U2213" s="167" t="s">
        <v>7467</v>
      </c>
      <c r="W2213" s="21"/>
      <c r="X2213" s="21"/>
    </row>
    <row r="2214" spans="1:26" x14ac:dyDescent="0.25">
      <c r="A2214" s="175" t="s">
        <v>5189</v>
      </c>
      <c r="B2214" s="205" t="s">
        <v>9956</v>
      </c>
      <c r="C2214" s="168" t="s">
        <v>9957</v>
      </c>
      <c r="D2214" s="206">
        <v>114</v>
      </c>
      <c r="E2214" s="178">
        <v>484008.81316665671</v>
      </c>
      <c r="F2214" s="216">
        <f t="shared" si="125"/>
        <v>4245.691343567164</v>
      </c>
      <c r="G2214" s="224"/>
      <c r="H2214" s="218" t="s">
        <v>7462</v>
      </c>
      <c r="I2214" s="120" t="s">
        <v>7379</v>
      </c>
      <c r="J2214" s="120"/>
      <c r="K2214" s="73">
        <v>0</v>
      </c>
      <c r="L2214" s="73">
        <v>0</v>
      </c>
      <c r="M2214" s="180">
        <f t="shared" si="127"/>
        <v>0</v>
      </c>
      <c r="O2214" s="73">
        <v>134</v>
      </c>
      <c r="P2214" s="73">
        <v>568922.64003799995</v>
      </c>
      <c r="Q2214" s="73">
        <v>134</v>
      </c>
      <c r="R2214" s="73">
        <v>568922.64003799995</v>
      </c>
      <c r="S2214" s="73">
        <f t="shared" si="126"/>
        <v>0</v>
      </c>
      <c r="T2214" s="73">
        <f t="shared" si="126"/>
        <v>0</v>
      </c>
      <c r="U2214" s="167" t="s">
        <v>7467</v>
      </c>
      <c r="W2214" s="21"/>
      <c r="X2214" s="21"/>
      <c r="Z2214" s="21"/>
    </row>
    <row r="2215" spans="1:26" x14ac:dyDescent="0.25">
      <c r="A2215" s="175" t="s">
        <v>5189</v>
      </c>
      <c r="B2215" s="205" t="s">
        <v>9958</v>
      </c>
      <c r="C2215" s="168" t="s">
        <v>9959</v>
      </c>
      <c r="D2215" s="206">
        <v>19</v>
      </c>
      <c r="E2215" s="178">
        <v>76000</v>
      </c>
      <c r="F2215" s="216">
        <f t="shared" si="125"/>
        <v>4000</v>
      </c>
      <c r="G2215" s="224"/>
      <c r="H2215" s="218" t="s">
        <v>7462</v>
      </c>
      <c r="I2215" s="120" t="s">
        <v>7379</v>
      </c>
      <c r="J2215" s="120"/>
      <c r="K2215" s="73">
        <v>0</v>
      </c>
      <c r="L2215" s="73">
        <v>0</v>
      </c>
      <c r="M2215" s="180">
        <f t="shared" si="127"/>
        <v>0</v>
      </c>
      <c r="O2215" s="73">
        <v>19</v>
      </c>
      <c r="P2215" s="73">
        <v>76000</v>
      </c>
      <c r="Q2215" s="73">
        <v>19</v>
      </c>
      <c r="R2215" s="73">
        <v>76000</v>
      </c>
      <c r="S2215" s="73">
        <f t="shared" si="126"/>
        <v>0</v>
      </c>
      <c r="T2215" s="73">
        <f t="shared" si="126"/>
        <v>0</v>
      </c>
      <c r="U2215" s="167" t="s">
        <v>7467</v>
      </c>
      <c r="W2215" s="21"/>
      <c r="X2215" s="21"/>
    </row>
    <row r="2216" spans="1:26" x14ac:dyDescent="0.25">
      <c r="A2216" s="175" t="s">
        <v>5189</v>
      </c>
      <c r="B2216" s="205" t="s">
        <v>9960</v>
      </c>
      <c r="C2216" s="168" t="s">
        <v>9945</v>
      </c>
      <c r="D2216" s="206">
        <v>1</v>
      </c>
      <c r="E2216" s="178">
        <v>4000</v>
      </c>
      <c r="F2216" s="216">
        <f t="shared" si="125"/>
        <v>4000</v>
      </c>
      <c r="G2216" s="224"/>
      <c r="H2216" s="218" t="s">
        <v>7462</v>
      </c>
      <c r="I2216" s="120" t="s">
        <v>7379</v>
      </c>
      <c r="J2216" s="120"/>
      <c r="K2216" s="73">
        <v>0</v>
      </c>
      <c r="L2216" s="73">
        <v>0</v>
      </c>
      <c r="M2216" s="180">
        <f t="shared" si="127"/>
        <v>0</v>
      </c>
      <c r="O2216" s="73">
        <v>1</v>
      </c>
      <c r="P2216" s="73">
        <v>4000</v>
      </c>
      <c r="Q2216" s="73">
        <v>1</v>
      </c>
      <c r="R2216" s="73">
        <v>4000</v>
      </c>
      <c r="S2216" s="73">
        <f t="shared" si="126"/>
        <v>0</v>
      </c>
      <c r="T2216" s="73">
        <f t="shared" si="126"/>
        <v>0</v>
      </c>
      <c r="U2216" s="167" t="s">
        <v>7467</v>
      </c>
      <c r="W2216" s="21"/>
      <c r="X2216" s="21"/>
    </row>
    <row r="2217" spans="1:26" x14ac:dyDescent="0.25">
      <c r="A2217" s="175" t="s">
        <v>5189</v>
      </c>
      <c r="B2217" s="205" t="s">
        <v>9961</v>
      </c>
      <c r="C2217" s="168" t="s">
        <v>9962</v>
      </c>
      <c r="D2217" s="206">
        <v>6</v>
      </c>
      <c r="E2217" s="178">
        <v>23709.022074</v>
      </c>
      <c r="F2217" s="216">
        <f t="shared" si="125"/>
        <v>3951.5036789999999</v>
      </c>
      <c r="G2217" s="224"/>
      <c r="H2217" s="218" t="s">
        <v>7462</v>
      </c>
      <c r="I2217" s="120" t="s">
        <v>7379</v>
      </c>
      <c r="J2217" s="120"/>
      <c r="K2217" s="73">
        <v>0</v>
      </c>
      <c r="L2217" s="73">
        <v>0</v>
      </c>
      <c r="M2217" s="180">
        <f t="shared" si="127"/>
        <v>0</v>
      </c>
      <c r="O2217" s="73">
        <v>56</v>
      </c>
      <c r="P2217" s="73">
        <v>221284.20602399998</v>
      </c>
      <c r="Q2217" s="73">
        <v>56</v>
      </c>
      <c r="R2217" s="73">
        <v>221284.20602399998</v>
      </c>
      <c r="S2217" s="73">
        <f t="shared" si="126"/>
        <v>0</v>
      </c>
      <c r="T2217" s="73">
        <f t="shared" si="126"/>
        <v>0</v>
      </c>
      <c r="U2217" s="167" t="s">
        <v>7467</v>
      </c>
      <c r="W2217" s="21"/>
      <c r="X2217" s="21"/>
    </row>
    <row r="2218" spans="1:26" x14ac:dyDescent="0.25">
      <c r="A2218" s="175" t="s">
        <v>5189</v>
      </c>
      <c r="B2218" s="205" t="s">
        <v>9963</v>
      </c>
      <c r="C2218" s="168" t="s">
        <v>9964</v>
      </c>
      <c r="D2218" s="206">
        <v>9</v>
      </c>
      <c r="E2218" s="178">
        <v>34266.050001000003</v>
      </c>
      <c r="F2218" s="216">
        <f t="shared" si="125"/>
        <v>3807.3388890000006</v>
      </c>
      <c r="G2218" s="224"/>
      <c r="H2218" s="218" t="s">
        <v>7462</v>
      </c>
      <c r="I2218" s="120" t="s">
        <v>7379</v>
      </c>
      <c r="J2218" s="120"/>
      <c r="K2218" s="73">
        <v>0</v>
      </c>
      <c r="L2218" s="73">
        <v>0</v>
      </c>
      <c r="M2218" s="180">
        <f t="shared" si="127"/>
        <v>0</v>
      </c>
      <c r="O2218" s="73">
        <v>9</v>
      </c>
      <c r="P2218" s="73">
        <v>34266.050001000003</v>
      </c>
      <c r="Q2218" s="73">
        <v>9</v>
      </c>
      <c r="R2218" s="73">
        <v>34266.050001000003</v>
      </c>
      <c r="S2218" s="73">
        <f t="shared" si="126"/>
        <v>0</v>
      </c>
      <c r="T2218" s="73">
        <f t="shared" si="126"/>
        <v>0</v>
      </c>
      <c r="U2218" s="167" t="s">
        <v>7467</v>
      </c>
      <c r="W2218" s="21"/>
      <c r="X2218" s="21"/>
    </row>
    <row r="2219" spans="1:26" x14ac:dyDescent="0.25">
      <c r="A2219" s="175" t="s">
        <v>5189</v>
      </c>
      <c r="B2219" s="205" t="s">
        <v>9965</v>
      </c>
      <c r="C2219" s="168" t="s">
        <v>9966</v>
      </c>
      <c r="D2219" s="206">
        <v>2000</v>
      </c>
      <c r="E2219" s="178">
        <v>7600000</v>
      </c>
      <c r="F2219" s="216">
        <f t="shared" si="125"/>
        <v>3800</v>
      </c>
      <c r="G2219" s="224"/>
      <c r="H2219" s="218" t="s">
        <v>7462</v>
      </c>
      <c r="I2219" s="120" t="s">
        <v>7379</v>
      </c>
      <c r="J2219" s="120"/>
      <c r="K2219" s="73">
        <v>0</v>
      </c>
      <c r="L2219" s="73">
        <v>0</v>
      </c>
      <c r="M2219" s="180">
        <f t="shared" si="127"/>
        <v>0</v>
      </c>
      <c r="O2219" s="73">
        <v>2000</v>
      </c>
      <c r="P2219" s="73">
        <v>7600000</v>
      </c>
      <c r="Q2219" s="73">
        <v>2000</v>
      </c>
      <c r="R2219" s="73">
        <v>7600000</v>
      </c>
      <c r="S2219" s="73">
        <f t="shared" si="126"/>
        <v>0</v>
      </c>
      <c r="T2219" s="73">
        <f t="shared" si="126"/>
        <v>0</v>
      </c>
      <c r="U2219" s="167" t="s">
        <v>7467</v>
      </c>
      <c r="W2219" s="21"/>
      <c r="X2219" s="21"/>
    </row>
    <row r="2220" spans="1:26" x14ac:dyDescent="0.25">
      <c r="A2220" s="175" t="s">
        <v>5189</v>
      </c>
      <c r="B2220" s="205" t="s">
        <v>9967</v>
      </c>
      <c r="C2220" s="168" t="s">
        <v>9968</v>
      </c>
      <c r="D2220" s="206">
        <v>15</v>
      </c>
      <c r="E2220" s="178">
        <v>55500</v>
      </c>
      <c r="F2220" s="216">
        <f t="shared" si="125"/>
        <v>3700</v>
      </c>
      <c r="G2220" s="224"/>
      <c r="H2220" s="218" t="s">
        <v>7462</v>
      </c>
      <c r="I2220" s="120" t="s">
        <v>7379</v>
      </c>
      <c r="J2220" s="120"/>
      <c r="K2220" s="73">
        <v>0</v>
      </c>
      <c r="L2220" s="73">
        <v>0</v>
      </c>
      <c r="M2220" s="180">
        <f t="shared" si="127"/>
        <v>0</v>
      </c>
      <c r="O2220" s="73">
        <v>15</v>
      </c>
      <c r="P2220" s="73">
        <v>55500</v>
      </c>
      <c r="Q2220" s="73">
        <v>15</v>
      </c>
      <c r="R2220" s="73">
        <v>55500</v>
      </c>
      <c r="S2220" s="73">
        <f t="shared" si="126"/>
        <v>0</v>
      </c>
      <c r="T2220" s="73">
        <f t="shared" si="126"/>
        <v>0</v>
      </c>
      <c r="U2220" s="167" t="s">
        <v>7467</v>
      </c>
      <c r="W2220" s="21"/>
      <c r="X2220" s="21"/>
    </row>
    <row r="2221" spans="1:26" x14ac:dyDescent="0.25">
      <c r="A2221" s="175" t="s">
        <v>5189</v>
      </c>
      <c r="B2221" s="205" t="s">
        <v>9969</v>
      </c>
      <c r="C2221" s="168" t="s">
        <v>9970</v>
      </c>
      <c r="D2221" s="206">
        <v>100</v>
      </c>
      <c r="E2221" s="178">
        <v>350000</v>
      </c>
      <c r="F2221" s="216">
        <f t="shared" si="125"/>
        <v>3500</v>
      </c>
      <c r="G2221" s="224"/>
      <c r="H2221" s="218" t="s">
        <v>7462</v>
      </c>
      <c r="I2221" s="179" t="s">
        <v>7381</v>
      </c>
      <c r="J2221" s="120" t="s">
        <v>7480</v>
      </c>
      <c r="K2221" s="73">
        <v>100</v>
      </c>
      <c r="L2221" s="73">
        <v>350000</v>
      </c>
      <c r="M2221" s="180">
        <f t="shared" si="127"/>
        <v>1</v>
      </c>
      <c r="O2221" s="73">
        <v>100</v>
      </c>
      <c r="P2221" s="73">
        <v>350000</v>
      </c>
      <c r="Q2221" s="73">
        <v>100</v>
      </c>
      <c r="R2221" s="73">
        <v>350000</v>
      </c>
      <c r="S2221" s="73">
        <f t="shared" si="126"/>
        <v>-100</v>
      </c>
      <c r="T2221" s="73">
        <f t="shared" si="126"/>
        <v>-350000</v>
      </c>
      <c r="U2221" s="167" t="s">
        <v>7416</v>
      </c>
      <c r="W2221" s="21"/>
      <c r="X2221" s="21"/>
    </row>
    <row r="2222" spans="1:26" x14ac:dyDescent="0.25">
      <c r="A2222" s="175" t="s">
        <v>5189</v>
      </c>
      <c r="B2222" s="205" t="s">
        <v>2869</v>
      </c>
      <c r="C2222" s="168" t="s">
        <v>2870</v>
      </c>
      <c r="D2222" s="206">
        <v>7</v>
      </c>
      <c r="E2222" s="178">
        <v>23100</v>
      </c>
      <c r="F2222" s="216">
        <f t="shared" si="125"/>
        <v>3300</v>
      </c>
      <c r="G2222" s="224"/>
      <c r="H2222" s="218" t="s">
        <v>7462</v>
      </c>
      <c r="I2222" s="120" t="s">
        <v>7379</v>
      </c>
      <c r="J2222" s="120"/>
      <c r="K2222" s="73">
        <v>0</v>
      </c>
      <c r="L2222" s="73">
        <v>0</v>
      </c>
      <c r="M2222" s="180">
        <f t="shared" si="127"/>
        <v>0</v>
      </c>
      <c r="O2222" s="73">
        <v>7</v>
      </c>
      <c r="P2222" s="73">
        <v>23100</v>
      </c>
      <c r="Q2222" s="73">
        <v>2</v>
      </c>
      <c r="R2222" s="73">
        <f>+Q2222*F2222</f>
        <v>6600</v>
      </c>
      <c r="S2222" s="73">
        <f t="shared" si="126"/>
        <v>5</v>
      </c>
      <c r="T2222" s="73">
        <f t="shared" si="126"/>
        <v>16500</v>
      </c>
      <c r="U2222" s="167" t="s">
        <v>8911</v>
      </c>
      <c r="W2222" s="21"/>
      <c r="X2222" s="21"/>
      <c r="Z2222" s="21"/>
    </row>
    <row r="2223" spans="1:26" x14ac:dyDescent="0.25">
      <c r="A2223" s="175" t="s">
        <v>5189</v>
      </c>
      <c r="B2223" s="205" t="s">
        <v>9971</v>
      </c>
      <c r="C2223" s="168" t="s">
        <v>9972</v>
      </c>
      <c r="D2223" s="206">
        <v>161</v>
      </c>
      <c r="E2223" s="178">
        <v>519597.35682819382</v>
      </c>
      <c r="F2223" s="216">
        <f t="shared" si="125"/>
        <v>3227.3127753303966</v>
      </c>
      <c r="G2223" s="224"/>
      <c r="H2223" s="218" t="s">
        <v>7462</v>
      </c>
      <c r="I2223" s="120" t="s">
        <v>7379</v>
      </c>
      <c r="J2223" s="120"/>
      <c r="K2223" s="73">
        <v>0</v>
      </c>
      <c r="L2223" s="73">
        <v>0</v>
      </c>
      <c r="M2223" s="180">
        <f t="shared" si="127"/>
        <v>0</v>
      </c>
      <c r="O2223" s="73">
        <v>204</v>
      </c>
      <c r="P2223" s="73">
        <v>658371.80616740091</v>
      </c>
      <c r="Q2223" s="73">
        <v>204</v>
      </c>
      <c r="R2223" s="73">
        <v>658371.80616740091</v>
      </c>
      <c r="S2223" s="73">
        <f t="shared" si="126"/>
        <v>0</v>
      </c>
      <c r="T2223" s="73">
        <f t="shared" si="126"/>
        <v>0</v>
      </c>
      <c r="U2223" s="167" t="s">
        <v>7467</v>
      </c>
      <c r="W2223" s="21"/>
      <c r="X2223" s="21"/>
      <c r="Z2223" s="21"/>
    </row>
    <row r="2224" spans="1:26" x14ac:dyDescent="0.25">
      <c r="A2224" s="175" t="s">
        <v>5189</v>
      </c>
      <c r="B2224" s="205" t="s">
        <v>9973</v>
      </c>
      <c r="C2224" s="168" t="s">
        <v>9974</v>
      </c>
      <c r="D2224" s="206">
        <v>9</v>
      </c>
      <c r="E2224" s="178">
        <v>27847.400004000003</v>
      </c>
      <c r="F2224" s="216">
        <f t="shared" si="125"/>
        <v>3094.1555560000002</v>
      </c>
      <c r="G2224" s="224"/>
      <c r="H2224" s="218" t="s">
        <v>7462</v>
      </c>
      <c r="I2224" s="120" t="s">
        <v>7379</v>
      </c>
      <c r="J2224" s="120"/>
      <c r="K2224" s="73">
        <v>0</v>
      </c>
      <c r="L2224" s="73">
        <v>0</v>
      </c>
      <c r="M2224" s="180">
        <f t="shared" si="127"/>
        <v>0</v>
      </c>
      <c r="O2224" s="73">
        <v>9</v>
      </c>
      <c r="P2224" s="73">
        <v>27847.400004000003</v>
      </c>
      <c r="Q2224" s="73">
        <v>9</v>
      </c>
      <c r="R2224" s="73">
        <v>27847.400004000003</v>
      </c>
      <c r="S2224" s="73">
        <f t="shared" si="126"/>
        <v>0</v>
      </c>
      <c r="T2224" s="73">
        <f t="shared" si="126"/>
        <v>0</v>
      </c>
      <c r="U2224" s="167" t="s">
        <v>7467</v>
      </c>
      <c r="W2224" s="21"/>
      <c r="X2224" s="21"/>
    </row>
    <row r="2225" spans="1:26" x14ac:dyDescent="0.25">
      <c r="A2225" s="175" t="s">
        <v>5189</v>
      </c>
      <c r="B2225" s="205" t="s">
        <v>9975</v>
      </c>
      <c r="C2225" s="168" t="s">
        <v>9976</v>
      </c>
      <c r="D2225" s="206">
        <v>50</v>
      </c>
      <c r="E2225" s="178">
        <v>150000</v>
      </c>
      <c r="F2225" s="216">
        <f t="shared" si="125"/>
        <v>3000</v>
      </c>
      <c r="G2225" s="224"/>
      <c r="H2225" s="218" t="s">
        <v>7462</v>
      </c>
      <c r="I2225" s="120" t="s">
        <v>7379</v>
      </c>
      <c r="J2225" s="120"/>
      <c r="K2225" s="73">
        <v>0</v>
      </c>
      <c r="L2225" s="73">
        <v>0</v>
      </c>
      <c r="M2225" s="180">
        <f t="shared" si="127"/>
        <v>0</v>
      </c>
      <c r="O2225" s="73">
        <v>50</v>
      </c>
      <c r="P2225" s="73">
        <v>150000</v>
      </c>
      <c r="Q2225" s="73">
        <v>50</v>
      </c>
      <c r="R2225" s="73">
        <v>150000</v>
      </c>
      <c r="S2225" s="73">
        <f t="shared" si="126"/>
        <v>0</v>
      </c>
      <c r="T2225" s="73">
        <f t="shared" si="126"/>
        <v>0</v>
      </c>
      <c r="U2225" s="167" t="s">
        <v>7467</v>
      </c>
      <c r="W2225" s="21"/>
      <c r="X2225" s="21"/>
    </row>
    <row r="2226" spans="1:26" x14ac:dyDescent="0.25">
      <c r="A2226" s="175" t="s">
        <v>5189</v>
      </c>
      <c r="B2226" s="205" t="s">
        <v>9977</v>
      </c>
      <c r="C2226" s="168" t="s">
        <v>9978</v>
      </c>
      <c r="D2226" s="206">
        <v>53</v>
      </c>
      <c r="E2226" s="178">
        <v>159000</v>
      </c>
      <c r="F2226" s="216">
        <f t="shared" si="125"/>
        <v>3000</v>
      </c>
      <c r="G2226" s="224"/>
      <c r="H2226" s="218" t="s">
        <v>7462</v>
      </c>
      <c r="I2226" s="120" t="s">
        <v>7379</v>
      </c>
      <c r="J2226" s="120"/>
      <c r="K2226" s="73">
        <v>0</v>
      </c>
      <c r="L2226" s="73">
        <v>0</v>
      </c>
      <c r="M2226" s="180">
        <f t="shared" si="127"/>
        <v>0</v>
      </c>
      <c r="O2226" s="73">
        <v>53</v>
      </c>
      <c r="P2226" s="73">
        <v>159000</v>
      </c>
      <c r="Q2226" s="73">
        <v>53</v>
      </c>
      <c r="R2226" s="73">
        <v>159000</v>
      </c>
      <c r="S2226" s="73">
        <f t="shared" si="126"/>
        <v>0</v>
      </c>
      <c r="T2226" s="73">
        <f t="shared" si="126"/>
        <v>0</v>
      </c>
      <c r="U2226" s="167" t="s">
        <v>7467</v>
      </c>
      <c r="W2226" s="21"/>
      <c r="X2226" s="21"/>
    </row>
    <row r="2227" spans="1:26" x14ac:dyDescent="0.25">
      <c r="A2227" s="175" t="s">
        <v>5189</v>
      </c>
      <c r="B2227" s="205" t="s">
        <v>9979</v>
      </c>
      <c r="C2227" s="168" t="s">
        <v>9980</v>
      </c>
      <c r="D2227" s="206">
        <v>10</v>
      </c>
      <c r="E2227" s="178">
        <v>26000</v>
      </c>
      <c r="F2227" s="216">
        <f t="shared" si="125"/>
        <v>2600</v>
      </c>
      <c r="G2227" s="224"/>
      <c r="H2227" s="218" t="s">
        <v>7462</v>
      </c>
      <c r="I2227" s="120" t="s">
        <v>7379</v>
      </c>
      <c r="J2227" s="120"/>
      <c r="K2227" s="73">
        <v>0</v>
      </c>
      <c r="L2227" s="73">
        <v>0</v>
      </c>
      <c r="M2227" s="180">
        <f t="shared" si="127"/>
        <v>0</v>
      </c>
      <c r="O2227" s="73">
        <v>10</v>
      </c>
      <c r="P2227" s="73">
        <v>26000</v>
      </c>
      <c r="Q2227" s="73">
        <v>10</v>
      </c>
      <c r="R2227" s="73">
        <v>26000</v>
      </c>
      <c r="S2227" s="73">
        <f t="shared" si="126"/>
        <v>0</v>
      </c>
      <c r="T2227" s="73">
        <f t="shared" si="126"/>
        <v>0</v>
      </c>
      <c r="U2227" s="167" t="s">
        <v>7467</v>
      </c>
      <c r="W2227" s="21"/>
      <c r="X2227" s="21"/>
    </row>
    <row r="2228" spans="1:26" x14ac:dyDescent="0.25">
      <c r="A2228" s="175" t="s">
        <v>5189</v>
      </c>
      <c r="B2228" s="205" t="s">
        <v>9981</v>
      </c>
      <c r="C2228" s="168" t="s">
        <v>9982</v>
      </c>
      <c r="D2228" s="206">
        <v>8</v>
      </c>
      <c r="E2228" s="178">
        <v>18408.490000000002</v>
      </c>
      <c r="F2228" s="216">
        <f t="shared" si="125"/>
        <v>2301.0612500000002</v>
      </c>
      <c r="G2228" s="224"/>
      <c r="H2228" s="218" t="s">
        <v>7462</v>
      </c>
      <c r="I2228" s="120" t="s">
        <v>7379</v>
      </c>
      <c r="J2228" s="120"/>
      <c r="K2228" s="73">
        <v>0</v>
      </c>
      <c r="L2228" s="73">
        <v>0</v>
      </c>
      <c r="M2228" s="180">
        <f t="shared" si="127"/>
        <v>0</v>
      </c>
      <c r="O2228" s="73">
        <v>8</v>
      </c>
      <c r="P2228" s="73">
        <v>18408.490000000002</v>
      </c>
      <c r="Q2228" s="73">
        <v>8</v>
      </c>
      <c r="R2228" s="73">
        <v>18408.490000000002</v>
      </c>
      <c r="S2228" s="73">
        <f t="shared" si="126"/>
        <v>0</v>
      </c>
      <c r="T2228" s="73">
        <f t="shared" si="126"/>
        <v>0</v>
      </c>
      <c r="U2228" s="167" t="s">
        <v>7467</v>
      </c>
      <c r="W2228" s="21"/>
      <c r="X2228" s="21"/>
    </row>
    <row r="2229" spans="1:26" x14ac:dyDescent="0.25">
      <c r="A2229" s="175" t="s">
        <v>5189</v>
      </c>
      <c r="B2229" s="205" t="s">
        <v>9983</v>
      </c>
      <c r="C2229" s="168" t="s">
        <v>9984</v>
      </c>
      <c r="D2229" s="206">
        <v>5000</v>
      </c>
      <c r="E2229" s="178">
        <v>8200000</v>
      </c>
      <c r="F2229" s="216">
        <f t="shared" si="125"/>
        <v>1640</v>
      </c>
      <c r="G2229" s="224"/>
      <c r="H2229" s="218" t="s">
        <v>7462</v>
      </c>
      <c r="I2229" s="120" t="s">
        <v>7379</v>
      </c>
      <c r="J2229" s="120"/>
      <c r="K2229" s="73">
        <v>0</v>
      </c>
      <c r="L2229" s="73">
        <v>0</v>
      </c>
      <c r="M2229" s="180">
        <f t="shared" si="127"/>
        <v>0</v>
      </c>
      <c r="O2229" s="73">
        <v>5000</v>
      </c>
      <c r="P2229" s="73">
        <v>8200000</v>
      </c>
      <c r="Q2229" s="73">
        <v>5000</v>
      </c>
      <c r="R2229" s="73">
        <v>8200000</v>
      </c>
      <c r="S2229" s="73">
        <f t="shared" si="126"/>
        <v>0</v>
      </c>
      <c r="T2229" s="73">
        <f t="shared" si="126"/>
        <v>0</v>
      </c>
      <c r="U2229" s="167" t="s">
        <v>7467</v>
      </c>
      <c r="W2229" s="21"/>
      <c r="X2229" s="21"/>
    </row>
    <row r="2230" spans="1:26" x14ac:dyDescent="0.25">
      <c r="A2230" s="175" t="s">
        <v>5189</v>
      </c>
      <c r="B2230" s="205" t="s">
        <v>9985</v>
      </c>
      <c r="C2230" s="168" t="s">
        <v>9986</v>
      </c>
      <c r="D2230" s="206">
        <v>100</v>
      </c>
      <c r="E2230" s="178">
        <v>140000</v>
      </c>
      <c r="F2230" s="216">
        <f t="shared" si="125"/>
        <v>1400</v>
      </c>
      <c r="G2230" s="224"/>
      <c r="H2230" s="218" t="s">
        <v>7462</v>
      </c>
      <c r="I2230" s="120" t="s">
        <v>7379</v>
      </c>
      <c r="J2230" s="120"/>
      <c r="K2230" s="73">
        <v>0</v>
      </c>
      <c r="L2230" s="73">
        <v>0</v>
      </c>
      <c r="M2230" s="180">
        <f t="shared" si="127"/>
        <v>0</v>
      </c>
      <c r="O2230" s="73">
        <v>100</v>
      </c>
      <c r="P2230" s="73">
        <v>140000</v>
      </c>
      <c r="Q2230" s="73">
        <v>100</v>
      </c>
      <c r="R2230" s="73">
        <v>140000</v>
      </c>
      <c r="S2230" s="73">
        <f t="shared" si="126"/>
        <v>0</v>
      </c>
      <c r="T2230" s="73">
        <f t="shared" si="126"/>
        <v>0</v>
      </c>
      <c r="U2230" s="167" t="s">
        <v>7467</v>
      </c>
      <c r="W2230" s="21"/>
      <c r="X2230" s="21"/>
    </row>
    <row r="2231" spans="1:26" x14ac:dyDescent="0.25">
      <c r="A2231" s="175" t="s">
        <v>5189</v>
      </c>
      <c r="B2231" s="205" t="s">
        <v>2963</v>
      </c>
      <c r="C2231" s="168" t="s">
        <v>2964</v>
      </c>
      <c r="D2231" s="206">
        <v>6000</v>
      </c>
      <c r="E2231" s="178">
        <v>7500000</v>
      </c>
      <c r="F2231" s="216">
        <f t="shared" si="125"/>
        <v>1250</v>
      </c>
      <c r="G2231" s="224"/>
      <c r="H2231" s="218" t="s">
        <v>7462</v>
      </c>
      <c r="I2231" s="120" t="s">
        <v>7379</v>
      </c>
      <c r="J2231" s="120"/>
      <c r="K2231" s="73">
        <v>0</v>
      </c>
      <c r="L2231" s="73">
        <v>0</v>
      </c>
      <c r="M2231" s="180">
        <f t="shared" si="127"/>
        <v>0</v>
      </c>
      <c r="O2231" s="73">
        <v>6000</v>
      </c>
      <c r="P2231" s="73">
        <v>7500000</v>
      </c>
      <c r="Q2231" s="73">
        <v>0</v>
      </c>
      <c r="R2231" s="73">
        <v>0</v>
      </c>
      <c r="S2231" s="73">
        <f t="shared" si="126"/>
        <v>6000</v>
      </c>
      <c r="T2231" s="73">
        <f t="shared" si="126"/>
        <v>7500000</v>
      </c>
      <c r="U2231" s="167" t="s">
        <v>7958</v>
      </c>
      <c r="W2231" s="21"/>
      <c r="X2231" s="21"/>
      <c r="Z2231" s="21"/>
    </row>
    <row r="2232" spans="1:26" x14ac:dyDescent="0.25">
      <c r="A2232" s="175" t="s">
        <v>5189</v>
      </c>
      <c r="B2232" s="205" t="s">
        <v>9987</v>
      </c>
      <c r="C2232" s="168" t="s">
        <v>9988</v>
      </c>
      <c r="D2232" s="206">
        <v>50</v>
      </c>
      <c r="E2232" s="178">
        <v>55000</v>
      </c>
      <c r="F2232" s="216">
        <f t="shared" si="125"/>
        <v>1100</v>
      </c>
      <c r="G2232" s="224"/>
      <c r="H2232" s="218" t="s">
        <v>7462</v>
      </c>
      <c r="I2232" s="120" t="s">
        <v>7379</v>
      </c>
      <c r="J2232" s="120"/>
      <c r="K2232" s="73">
        <v>0</v>
      </c>
      <c r="L2232" s="73">
        <v>0</v>
      </c>
      <c r="M2232" s="180">
        <f t="shared" si="127"/>
        <v>0</v>
      </c>
      <c r="O2232" s="73">
        <v>50</v>
      </c>
      <c r="P2232" s="73">
        <v>55000</v>
      </c>
      <c r="Q2232" s="73">
        <v>50</v>
      </c>
      <c r="R2232" s="73">
        <v>55000</v>
      </c>
      <c r="S2232" s="73">
        <f t="shared" si="126"/>
        <v>0</v>
      </c>
      <c r="T2232" s="73">
        <f t="shared" si="126"/>
        <v>0</v>
      </c>
      <c r="U2232" s="167" t="s">
        <v>7467</v>
      </c>
      <c r="W2232" s="21"/>
      <c r="X2232" s="21"/>
    </row>
    <row r="2233" spans="1:26" x14ac:dyDescent="0.25">
      <c r="A2233" s="175" t="s">
        <v>5189</v>
      </c>
      <c r="B2233" s="205" t="s">
        <v>9989</v>
      </c>
      <c r="C2233" s="168" t="s">
        <v>9990</v>
      </c>
      <c r="D2233" s="206">
        <v>20</v>
      </c>
      <c r="E2233" s="178">
        <v>20000</v>
      </c>
      <c r="F2233" s="216">
        <f t="shared" si="125"/>
        <v>1000</v>
      </c>
      <c r="G2233" s="224"/>
      <c r="H2233" s="218" t="s">
        <v>7462</v>
      </c>
      <c r="I2233" s="120" t="s">
        <v>7379</v>
      </c>
      <c r="J2233" s="120"/>
      <c r="K2233" s="73">
        <v>0</v>
      </c>
      <c r="L2233" s="73">
        <v>0</v>
      </c>
      <c r="M2233" s="180">
        <f t="shared" si="127"/>
        <v>0</v>
      </c>
      <c r="O2233" s="73">
        <v>20</v>
      </c>
      <c r="P2233" s="73">
        <v>20000</v>
      </c>
      <c r="Q2233" s="73">
        <v>20</v>
      </c>
      <c r="R2233" s="73">
        <v>20000</v>
      </c>
      <c r="S2233" s="73">
        <f t="shared" si="126"/>
        <v>0</v>
      </c>
      <c r="T2233" s="73">
        <f t="shared" si="126"/>
        <v>0</v>
      </c>
      <c r="U2233" s="167" t="s">
        <v>7467</v>
      </c>
      <c r="W2233" s="21"/>
      <c r="X2233" s="21"/>
    </row>
    <row r="2234" spans="1:26" x14ac:dyDescent="0.25">
      <c r="A2234" s="175" t="s">
        <v>5189</v>
      </c>
      <c r="B2234" s="205" t="s">
        <v>9991</v>
      </c>
      <c r="C2234" s="168" t="s">
        <v>9992</v>
      </c>
      <c r="D2234" s="206">
        <v>1850</v>
      </c>
      <c r="E2234" s="178">
        <v>1670638.8233384616</v>
      </c>
      <c r="F2234" s="216">
        <f t="shared" si="125"/>
        <v>903.04801261538466</v>
      </c>
      <c r="G2234" s="224"/>
      <c r="H2234" s="218" t="s">
        <v>7462</v>
      </c>
      <c r="I2234" s="120" t="s">
        <v>7379</v>
      </c>
      <c r="J2234" s="120"/>
      <c r="K2234" s="73">
        <v>0</v>
      </c>
      <c r="L2234" s="73">
        <v>0</v>
      </c>
      <c r="M2234" s="180">
        <f t="shared" si="127"/>
        <v>0</v>
      </c>
      <c r="O2234" s="73">
        <v>2950</v>
      </c>
      <c r="P2234" s="73">
        <v>2663991.6372153847</v>
      </c>
      <c r="Q2234" s="73">
        <v>2950</v>
      </c>
      <c r="R2234" s="73">
        <v>2663991.6372153847</v>
      </c>
      <c r="S2234" s="73">
        <f t="shared" si="126"/>
        <v>0</v>
      </c>
      <c r="T2234" s="73">
        <f t="shared" si="126"/>
        <v>0</v>
      </c>
      <c r="U2234" s="167" t="s">
        <v>7467</v>
      </c>
      <c r="W2234" s="21"/>
      <c r="X2234" s="21"/>
      <c r="Z2234" s="21"/>
    </row>
    <row r="2235" spans="1:26" x14ac:dyDescent="0.25">
      <c r="A2235" s="175" t="s">
        <v>5189</v>
      </c>
      <c r="B2235" s="205" t="s">
        <v>9993</v>
      </c>
      <c r="C2235" s="168" t="s">
        <v>9994</v>
      </c>
      <c r="D2235" s="206">
        <v>40</v>
      </c>
      <c r="E2235" s="178">
        <v>35133.33</v>
      </c>
      <c r="F2235" s="216">
        <f t="shared" si="125"/>
        <v>878.33325000000002</v>
      </c>
      <c r="G2235" s="224"/>
      <c r="H2235" s="218" t="s">
        <v>7462</v>
      </c>
      <c r="I2235" s="120" t="s">
        <v>7379</v>
      </c>
      <c r="J2235" s="120"/>
      <c r="K2235" s="73">
        <v>0</v>
      </c>
      <c r="L2235" s="73">
        <v>0</v>
      </c>
      <c r="M2235" s="180">
        <f t="shared" si="127"/>
        <v>0</v>
      </c>
      <c r="O2235" s="73">
        <v>40</v>
      </c>
      <c r="P2235" s="73">
        <v>35133.33</v>
      </c>
      <c r="Q2235" s="73">
        <v>40</v>
      </c>
      <c r="R2235" s="73">
        <v>35133.33</v>
      </c>
      <c r="S2235" s="73">
        <f t="shared" si="126"/>
        <v>0</v>
      </c>
      <c r="T2235" s="73">
        <f t="shared" si="126"/>
        <v>0</v>
      </c>
      <c r="U2235" s="167" t="s">
        <v>7467</v>
      </c>
      <c r="W2235" s="21"/>
      <c r="X2235" s="21"/>
    </row>
    <row r="2236" spans="1:26" x14ac:dyDescent="0.25">
      <c r="A2236" s="175" t="s">
        <v>5189</v>
      </c>
      <c r="B2236" s="205" t="s">
        <v>9995</v>
      </c>
      <c r="C2236" s="168" t="s">
        <v>9996</v>
      </c>
      <c r="D2236" s="206">
        <v>3200</v>
      </c>
      <c r="E2236" s="178">
        <v>2475200</v>
      </c>
      <c r="F2236" s="216">
        <f t="shared" si="125"/>
        <v>773.5</v>
      </c>
      <c r="G2236" s="224"/>
      <c r="H2236" s="218" t="s">
        <v>7462</v>
      </c>
      <c r="I2236" s="120" t="s">
        <v>7379</v>
      </c>
      <c r="J2236" s="120"/>
      <c r="K2236" s="73">
        <v>0</v>
      </c>
      <c r="L2236" s="73">
        <v>0</v>
      </c>
      <c r="M2236" s="180">
        <f t="shared" si="127"/>
        <v>0</v>
      </c>
      <c r="O2236" s="73">
        <v>3200</v>
      </c>
      <c r="P2236" s="73">
        <v>2475200</v>
      </c>
      <c r="Q2236" s="73">
        <v>3200</v>
      </c>
      <c r="R2236" s="73">
        <v>2475200</v>
      </c>
      <c r="S2236" s="73">
        <f t="shared" si="126"/>
        <v>0</v>
      </c>
      <c r="T2236" s="73">
        <f t="shared" si="126"/>
        <v>0</v>
      </c>
      <c r="U2236" s="167" t="s">
        <v>7467</v>
      </c>
      <c r="W2236" s="21"/>
      <c r="X2236" s="21"/>
      <c r="Z2236" s="21"/>
    </row>
    <row r="2237" spans="1:26" x14ac:dyDescent="0.25">
      <c r="A2237" s="175" t="s">
        <v>5189</v>
      </c>
      <c r="B2237" s="205" t="s">
        <v>9997</v>
      </c>
      <c r="C2237" s="168" t="s">
        <v>9998</v>
      </c>
      <c r="D2237" s="206">
        <v>4910</v>
      </c>
      <c r="E2237" s="178">
        <v>2946000</v>
      </c>
      <c r="F2237" s="216">
        <f t="shared" si="125"/>
        <v>600</v>
      </c>
      <c r="G2237" s="224"/>
      <c r="H2237" s="218" t="s">
        <v>7462</v>
      </c>
      <c r="I2237" s="120" t="s">
        <v>7379</v>
      </c>
      <c r="J2237" s="120"/>
      <c r="K2237" s="73">
        <v>0</v>
      </c>
      <c r="L2237" s="73">
        <v>0</v>
      </c>
      <c r="M2237" s="180">
        <f t="shared" si="127"/>
        <v>0</v>
      </c>
      <c r="O2237" s="73">
        <v>4910</v>
      </c>
      <c r="P2237" s="73">
        <v>2946000</v>
      </c>
      <c r="Q2237" s="73">
        <v>4910</v>
      </c>
      <c r="R2237" s="73">
        <v>2946000</v>
      </c>
      <c r="S2237" s="73">
        <f t="shared" si="126"/>
        <v>0</v>
      </c>
      <c r="T2237" s="73">
        <f t="shared" si="126"/>
        <v>0</v>
      </c>
      <c r="U2237" s="167" t="s">
        <v>7467</v>
      </c>
      <c r="W2237" s="21"/>
      <c r="X2237" s="21"/>
    </row>
    <row r="2238" spans="1:26" x14ac:dyDescent="0.25">
      <c r="A2238" s="175" t="s">
        <v>5189</v>
      </c>
      <c r="B2238" s="205" t="s">
        <v>9999</v>
      </c>
      <c r="C2238" s="168" t="s">
        <v>10000</v>
      </c>
      <c r="D2238" s="206">
        <v>1900</v>
      </c>
      <c r="E2238" s="178">
        <v>1121411.7537418245</v>
      </c>
      <c r="F2238" s="216">
        <f t="shared" si="125"/>
        <v>590.21671249569715</v>
      </c>
      <c r="G2238" s="224"/>
      <c r="H2238" s="218" t="s">
        <v>7462</v>
      </c>
      <c r="I2238" s="120" t="s">
        <v>7379</v>
      </c>
      <c r="J2238" s="120"/>
      <c r="K2238" s="73">
        <v>0</v>
      </c>
      <c r="L2238" s="73">
        <v>0</v>
      </c>
      <c r="M2238" s="180">
        <f t="shared" si="127"/>
        <v>0</v>
      </c>
      <c r="O2238" s="73">
        <v>2905</v>
      </c>
      <c r="P2238" s="73">
        <v>1714579.5498000002</v>
      </c>
      <c r="Q2238" s="73">
        <v>2905</v>
      </c>
      <c r="R2238" s="73">
        <v>1714579.5498000002</v>
      </c>
      <c r="S2238" s="73">
        <f t="shared" si="126"/>
        <v>0</v>
      </c>
      <c r="T2238" s="73">
        <f t="shared" si="126"/>
        <v>0</v>
      </c>
      <c r="U2238" s="167" t="s">
        <v>7467</v>
      </c>
      <c r="W2238" s="21"/>
      <c r="X2238" s="21"/>
      <c r="Z2238" s="21"/>
    </row>
    <row r="2239" spans="1:26" x14ac:dyDescent="0.25">
      <c r="A2239" s="175" t="s">
        <v>5189</v>
      </c>
      <c r="B2239" s="205" t="s">
        <v>10001</v>
      </c>
      <c r="C2239" s="168" t="s">
        <v>10002</v>
      </c>
      <c r="D2239" s="206">
        <v>60</v>
      </c>
      <c r="E2239" s="178">
        <v>34594.556099999994</v>
      </c>
      <c r="F2239" s="216">
        <f t="shared" si="125"/>
        <v>576.57593499999996</v>
      </c>
      <c r="G2239" s="224"/>
      <c r="H2239" s="218" t="s">
        <v>7462</v>
      </c>
      <c r="I2239" s="120" t="s">
        <v>7379</v>
      </c>
      <c r="J2239" s="120"/>
      <c r="K2239" s="73">
        <v>0</v>
      </c>
      <c r="L2239" s="73">
        <v>0</v>
      </c>
      <c r="M2239" s="180">
        <f t="shared" si="127"/>
        <v>0</v>
      </c>
      <c r="O2239" s="73">
        <v>310</v>
      </c>
      <c r="P2239" s="73">
        <v>178738.53985</v>
      </c>
      <c r="Q2239" s="73">
        <v>310</v>
      </c>
      <c r="R2239" s="73">
        <v>178738.53985</v>
      </c>
      <c r="S2239" s="73">
        <f t="shared" si="126"/>
        <v>0</v>
      </c>
      <c r="T2239" s="73">
        <f t="shared" si="126"/>
        <v>0</v>
      </c>
      <c r="U2239" s="167" t="s">
        <v>7467</v>
      </c>
      <c r="W2239" s="21"/>
      <c r="X2239" s="21"/>
    </row>
    <row r="2240" spans="1:26" x14ac:dyDescent="0.25">
      <c r="A2240" s="175" t="s">
        <v>5189</v>
      </c>
      <c r="B2240" s="205" t="s">
        <v>5121</v>
      </c>
      <c r="C2240" s="168" t="s">
        <v>5122</v>
      </c>
      <c r="D2240" s="206">
        <v>60</v>
      </c>
      <c r="E2240" s="178">
        <v>34256.416745294111</v>
      </c>
      <c r="F2240" s="216">
        <f t="shared" si="125"/>
        <v>570.94027908823523</v>
      </c>
      <c r="G2240" s="224"/>
      <c r="H2240" s="218" t="s">
        <v>7462</v>
      </c>
      <c r="I2240" s="120" t="s">
        <v>7379</v>
      </c>
      <c r="J2240" s="120"/>
      <c r="K2240" s="73">
        <v>0</v>
      </c>
      <c r="L2240" s="73">
        <v>0</v>
      </c>
      <c r="M2240" s="180">
        <f t="shared" si="127"/>
        <v>0</v>
      </c>
      <c r="O2240" s="73">
        <v>470</v>
      </c>
      <c r="P2240" s="73">
        <v>268341.93117147055</v>
      </c>
      <c r="Q2240" s="73">
        <v>470</v>
      </c>
      <c r="R2240" s="73">
        <v>268341.93117147055</v>
      </c>
      <c r="S2240" s="73">
        <f t="shared" si="126"/>
        <v>0</v>
      </c>
      <c r="T2240" s="73">
        <f t="shared" si="126"/>
        <v>0</v>
      </c>
      <c r="U2240" s="167" t="s">
        <v>7467</v>
      </c>
      <c r="W2240" s="21"/>
      <c r="X2240" s="21"/>
    </row>
    <row r="2241" spans="1:26" x14ac:dyDescent="0.25">
      <c r="A2241" s="175" t="s">
        <v>5189</v>
      </c>
      <c r="B2241" s="205" t="s">
        <v>10003</v>
      </c>
      <c r="C2241" s="168" t="s">
        <v>10004</v>
      </c>
      <c r="D2241" s="206">
        <v>100</v>
      </c>
      <c r="E2241" s="178">
        <v>50000</v>
      </c>
      <c r="F2241" s="216">
        <f t="shared" si="125"/>
        <v>500</v>
      </c>
      <c r="G2241" s="224"/>
      <c r="H2241" s="218" t="s">
        <v>7462</v>
      </c>
      <c r="I2241" s="120" t="s">
        <v>7379</v>
      </c>
      <c r="J2241" s="120"/>
      <c r="K2241" s="73">
        <v>0</v>
      </c>
      <c r="L2241" s="73">
        <v>0</v>
      </c>
      <c r="M2241" s="180">
        <f t="shared" si="127"/>
        <v>0</v>
      </c>
      <c r="O2241" s="73">
        <v>100</v>
      </c>
      <c r="P2241" s="73">
        <v>50000</v>
      </c>
      <c r="Q2241" s="73">
        <v>100</v>
      </c>
      <c r="R2241" s="73">
        <v>50000</v>
      </c>
      <c r="S2241" s="73">
        <f t="shared" si="126"/>
        <v>0</v>
      </c>
      <c r="T2241" s="73">
        <f t="shared" si="126"/>
        <v>0</v>
      </c>
      <c r="U2241" s="167" t="s">
        <v>7467</v>
      </c>
      <c r="W2241" s="21"/>
      <c r="X2241" s="21"/>
    </row>
    <row r="2242" spans="1:26" x14ac:dyDescent="0.25">
      <c r="A2242" s="175" t="s">
        <v>5189</v>
      </c>
      <c r="B2242" s="205" t="s">
        <v>10005</v>
      </c>
      <c r="C2242" s="168" t="s">
        <v>10006</v>
      </c>
      <c r="D2242" s="206">
        <v>250</v>
      </c>
      <c r="E2242" s="178">
        <v>125000</v>
      </c>
      <c r="F2242" s="216">
        <f t="shared" si="125"/>
        <v>500</v>
      </c>
      <c r="G2242" s="224"/>
      <c r="H2242" s="218" t="s">
        <v>7462</v>
      </c>
      <c r="I2242" s="120" t="s">
        <v>7379</v>
      </c>
      <c r="J2242" s="120"/>
      <c r="K2242" s="73">
        <v>0</v>
      </c>
      <c r="L2242" s="73">
        <v>0</v>
      </c>
      <c r="M2242" s="180">
        <f t="shared" si="127"/>
        <v>0</v>
      </c>
      <c r="O2242" s="73">
        <v>250</v>
      </c>
      <c r="P2242" s="73">
        <v>125000</v>
      </c>
      <c r="Q2242" s="73">
        <v>250</v>
      </c>
      <c r="R2242" s="73">
        <v>125000</v>
      </c>
      <c r="S2242" s="73">
        <f t="shared" si="126"/>
        <v>0</v>
      </c>
      <c r="T2242" s="73">
        <f t="shared" si="126"/>
        <v>0</v>
      </c>
      <c r="U2242" s="167" t="s">
        <v>7467</v>
      </c>
      <c r="W2242" s="21"/>
      <c r="X2242" s="21"/>
    </row>
    <row r="2243" spans="1:26" x14ac:dyDescent="0.25">
      <c r="A2243" s="175" t="s">
        <v>5189</v>
      </c>
      <c r="B2243" s="205" t="s">
        <v>10007</v>
      </c>
      <c r="C2243" s="168" t="s">
        <v>10008</v>
      </c>
      <c r="D2243" s="206">
        <v>50</v>
      </c>
      <c r="E2243" s="178">
        <v>21203.704999999998</v>
      </c>
      <c r="F2243" s="216">
        <f t="shared" si="125"/>
        <v>424.07409999999999</v>
      </c>
      <c r="G2243" s="224"/>
      <c r="H2243" s="218" t="s">
        <v>7462</v>
      </c>
      <c r="I2243" s="120" t="s">
        <v>7379</v>
      </c>
      <c r="J2243" s="120"/>
      <c r="K2243" s="73">
        <v>0</v>
      </c>
      <c r="L2243" s="73">
        <v>0</v>
      </c>
      <c r="M2243" s="180">
        <f t="shared" si="127"/>
        <v>0</v>
      </c>
      <c r="O2243" s="73">
        <v>100</v>
      </c>
      <c r="P2243" s="73">
        <v>42407.409999999996</v>
      </c>
      <c r="Q2243" s="73">
        <v>100</v>
      </c>
      <c r="R2243" s="73">
        <v>42407.409999999996</v>
      </c>
      <c r="S2243" s="73">
        <f t="shared" si="126"/>
        <v>0</v>
      </c>
      <c r="T2243" s="73">
        <f t="shared" si="126"/>
        <v>0</v>
      </c>
      <c r="U2243" s="167" t="s">
        <v>7467</v>
      </c>
      <c r="W2243" s="21"/>
      <c r="X2243" s="21"/>
    </row>
    <row r="2244" spans="1:26" x14ac:dyDescent="0.25">
      <c r="A2244" s="175" t="s">
        <v>5189</v>
      </c>
      <c r="B2244" s="205" t="s">
        <v>10009</v>
      </c>
      <c r="C2244" s="168" t="s">
        <v>10010</v>
      </c>
      <c r="D2244" s="206">
        <v>550</v>
      </c>
      <c r="E2244" s="178">
        <v>187492.42985000001</v>
      </c>
      <c r="F2244" s="216">
        <f t="shared" ref="F2244:F2307" si="128">+E2244/D2244</f>
        <v>340.89532700000001</v>
      </c>
      <c r="G2244" s="224"/>
      <c r="H2244" s="218" t="s">
        <v>7462</v>
      </c>
      <c r="I2244" s="120" t="s">
        <v>7379</v>
      </c>
      <c r="J2244" s="120"/>
      <c r="K2244" s="73">
        <v>0</v>
      </c>
      <c r="L2244" s="73">
        <v>0</v>
      </c>
      <c r="M2244" s="180">
        <f t="shared" si="127"/>
        <v>0</v>
      </c>
      <c r="O2244" s="73">
        <v>550</v>
      </c>
      <c r="P2244" s="73">
        <v>187492.42985000001</v>
      </c>
      <c r="Q2244" s="73">
        <v>550</v>
      </c>
      <c r="R2244" s="73">
        <v>187492.42985000001</v>
      </c>
      <c r="S2244" s="73">
        <f t="shared" ref="S2244:T2307" si="129">O2244-K2244-Q2244</f>
        <v>0</v>
      </c>
      <c r="T2244" s="73">
        <f t="shared" si="129"/>
        <v>0</v>
      </c>
      <c r="U2244" s="167" t="s">
        <v>7467</v>
      </c>
      <c r="W2244" s="21"/>
      <c r="X2244" s="21"/>
    </row>
    <row r="2245" spans="1:26" x14ac:dyDescent="0.25">
      <c r="A2245" s="175" t="s">
        <v>5189</v>
      </c>
      <c r="B2245" s="205" t="s">
        <v>10011</v>
      </c>
      <c r="C2245" s="168" t="s">
        <v>10012</v>
      </c>
      <c r="D2245" s="206">
        <v>200</v>
      </c>
      <c r="E2245" s="178">
        <v>60000</v>
      </c>
      <c r="F2245" s="216">
        <f t="shared" si="128"/>
        <v>300</v>
      </c>
      <c r="G2245" s="224"/>
      <c r="H2245" s="218" t="s">
        <v>7462</v>
      </c>
      <c r="I2245" s="120" t="s">
        <v>7379</v>
      </c>
      <c r="J2245" s="120"/>
      <c r="K2245" s="73">
        <v>0</v>
      </c>
      <c r="L2245" s="73">
        <v>0</v>
      </c>
      <c r="M2245" s="180">
        <f t="shared" si="127"/>
        <v>0</v>
      </c>
      <c r="O2245" s="73">
        <v>200</v>
      </c>
      <c r="P2245" s="73">
        <v>60000</v>
      </c>
      <c r="Q2245" s="73">
        <v>200</v>
      </c>
      <c r="R2245" s="73">
        <v>60000</v>
      </c>
      <c r="S2245" s="73">
        <f t="shared" si="129"/>
        <v>0</v>
      </c>
      <c r="T2245" s="73">
        <f t="shared" si="129"/>
        <v>0</v>
      </c>
      <c r="U2245" s="167" t="s">
        <v>7467</v>
      </c>
      <c r="W2245" s="21"/>
      <c r="X2245" s="21"/>
    </row>
    <row r="2246" spans="1:26" x14ac:dyDescent="0.25">
      <c r="A2246" s="175" t="s">
        <v>5189</v>
      </c>
      <c r="B2246" s="205" t="s">
        <v>3375</v>
      </c>
      <c r="C2246" s="168" t="s">
        <v>3376</v>
      </c>
      <c r="D2246" s="206">
        <v>8000</v>
      </c>
      <c r="E2246" s="178">
        <v>1416000.1039999998</v>
      </c>
      <c r="F2246" s="216">
        <f t="shared" si="128"/>
        <v>177.00001299999997</v>
      </c>
      <c r="G2246" s="224"/>
      <c r="H2246" s="218" t="s">
        <v>7462</v>
      </c>
      <c r="I2246" s="120" t="s">
        <v>7379</v>
      </c>
      <c r="J2246" s="120"/>
      <c r="K2246" s="73">
        <v>0</v>
      </c>
      <c r="L2246" s="73">
        <v>0</v>
      </c>
      <c r="M2246" s="180">
        <f t="shared" si="127"/>
        <v>0</v>
      </c>
      <c r="O2246" s="73">
        <v>8000</v>
      </c>
      <c r="P2246" s="73">
        <v>1416000.1039999998</v>
      </c>
      <c r="Q2246" s="73">
        <v>5000</v>
      </c>
      <c r="R2246" s="73">
        <v>885000.06499999994</v>
      </c>
      <c r="S2246" s="73">
        <f t="shared" si="129"/>
        <v>3000</v>
      </c>
      <c r="T2246" s="73">
        <f t="shared" si="129"/>
        <v>531000.03899999987</v>
      </c>
      <c r="U2246" s="167" t="s">
        <v>7467</v>
      </c>
      <c r="W2246" s="21"/>
      <c r="X2246" s="21"/>
      <c r="Z2246" s="21"/>
    </row>
    <row r="2247" spans="1:26" x14ac:dyDescent="0.25">
      <c r="A2247" s="175" t="s">
        <v>5190</v>
      </c>
      <c r="B2247" s="205" t="s">
        <v>10013</v>
      </c>
      <c r="C2247" s="168" t="s">
        <v>10014</v>
      </c>
      <c r="D2247" s="177">
        <v>1</v>
      </c>
      <c r="E2247" s="178">
        <v>631635939</v>
      </c>
      <c r="F2247" s="216">
        <f t="shared" si="128"/>
        <v>631635939</v>
      </c>
      <c r="G2247" s="224"/>
      <c r="H2247" s="218" t="s">
        <v>7462</v>
      </c>
      <c r="I2247" s="174" t="s">
        <v>7470</v>
      </c>
      <c r="J2247" s="120" t="s">
        <v>7471</v>
      </c>
      <c r="K2247" s="73">
        <v>0</v>
      </c>
      <c r="L2247" s="73">
        <v>0</v>
      </c>
      <c r="M2247" s="180">
        <f t="shared" si="127"/>
        <v>0</v>
      </c>
      <c r="O2247" s="73">
        <v>1</v>
      </c>
      <c r="P2247" s="73">
        <v>631635939</v>
      </c>
      <c r="Q2247" s="73">
        <v>1</v>
      </c>
      <c r="R2247" s="73">
        <v>631635939</v>
      </c>
      <c r="S2247" s="73">
        <f t="shared" si="129"/>
        <v>0</v>
      </c>
      <c r="T2247" s="73">
        <f t="shared" si="129"/>
        <v>0</v>
      </c>
      <c r="U2247" s="167" t="s">
        <v>7467</v>
      </c>
      <c r="W2247" s="21"/>
      <c r="X2247" s="21"/>
      <c r="Y2247" s="21"/>
    </row>
    <row r="2248" spans="1:26" x14ac:dyDescent="0.25">
      <c r="A2248" s="175" t="s">
        <v>5190</v>
      </c>
      <c r="B2248" s="205" t="s">
        <v>10015</v>
      </c>
      <c r="C2248" s="168" t="s">
        <v>10016</v>
      </c>
      <c r="D2248" s="177">
        <v>1</v>
      </c>
      <c r="E2248" s="178">
        <v>493000027.26999998</v>
      </c>
      <c r="F2248" s="216">
        <f t="shared" si="128"/>
        <v>493000027.26999998</v>
      </c>
      <c r="G2248" s="224"/>
      <c r="H2248" s="218" t="s">
        <v>7462</v>
      </c>
      <c r="I2248" s="174" t="s">
        <v>7470</v>
      </c>
      <c r="J2248" s="120" t="s">
        <v>7471</v>
      </c>
      <c r="K2248" s="73"/>
      <c r="L2248" s="73"/>
      <c r="M2248" s="180">
        <f t="shared" ref="M2248:M2311" si="130">+L2248/E2248</f>
        <v>0</v>
      </c>
      <c r="O2248" s="73">
        <v>1</v>
      </c>
      <c r="P2248" s="73">
        <v>493000027.26999998</v>
      </c>
      <c r="Q2248" s="73">
        <v>1</v>
      </c>
      <c r="R2248" s="73">
        <v>493000027.26999998</v>
      </c>
      <c r="S2248" s="73">
        <f t="shared" si="129"/>
        <v>0</v>
      </c>
      <c r="T2248" s="73">
        <f t="shared" si="129"/>
        <v>0</v>
      </c>
      <c r="U2248" s="167" t="s">
        <v>7467</v>
      </c>
      <c r="W2248" s="21"/>
      <c r="X2248" s="21"/>
      <c r="Y2248" s="21"/>
    </row>
    <row r="2249" spans="1:26" x14ac:dyDescent="0.25">
      <c r="A2249" s="175" t="s">
        <v>5190</v>
      </c>
      <c r="B2249" s="205" t="s">
        <v>5195</v>
      </c>
      <c r="C2249" s="168" t="s">
        <v>10017</v>
      </c>
      <c r="D2249" s="177">
        <v>1</v>
      </c>
      <c r="E2249" s="178">
        <v>399000000</v>
      </c>
      <c r="F2249" s="216">
        <f t="shared" si="128"/>
        <v>399000000</v>
      </c>
      <c r="G2249" s="224"/>
      <c r="H2249" s="218" t="s">
        <v>7462</v>
      </c>
      <c r="I2249" s="174" t="s">
        <v>7470</v>
      </c>
      <c r="J2249" s="120" t="s">
        <v>7471</v>
      </c>
      <c r="K2249" s="73">
        <v>0</v>
      </c>
      <c r="L2249" s="73">
        <v>0</v>
      </c>
      <c r="M2249" s="180">
        <f t="shared" si="130"/>
        <v>0</v>
      </c>
      <c r="O2249" s="73">
        <v>1</v>
      </c>
      <c r="P2249" s="73">
        <v>399000000</v>
      </c>
      <c r="Q2249" s="73">
        <v>0</v>
      </c>
      <c r="R2249" s="73">
        <v>0</v>
      </c>
      <c r="S2249" s="73">
        <f t="shared" si="129"/>
        <v>1</v>
      </c>
      <c r="T2249" s="73">
        <f t="shared" si="129"/>
        <v>399000000</v>
      </c>
      <c r="U2249" s="167" t="s">
        <v>7958</v>
      </c>
      <c r="W2249" s="21"/>
      <c r="X2249" s="21"/>
    </row>
    <row r="2250" spans="1:26" x14ac:dyDescent="0.25">
      <c r="A2250" s="175" t="s">
        <v>5190</v>
      </c>
      <c r="B2250" s="205" t="s">
        <v>10018</v>
      </c>
      <c r="C2250" s="168" t="s">
        <v>10019</v>
      </c>
      <c r="D2250" s="177">
        <v>1</v>
      </c>
      <c r="E2250" s="178">
        <v>342000000</v>
      </c>
      <c r="F2250" s="216">
        <f t="shared" si="128"/>
        <v>342000000</v>
      </c>
      <c r="G2250" s="224"/>
      <c r="H2250" s="218" t="s">
        <v>7462</v>
      </c>
      <c r="I2250" s="174" t="s">
        <v>7470</v>
      </c>
      <c r="J2250" s="120" t="s">
        <v>7471</v>
      </c>
      <c r="K2250" s="73">
        <v>0</v>
      </c>
      <c r="L2250" s="73">
        <v>0</v>
      </c>
      <c r="M2250" s="180">
        <f t="shared" si="130"/>
        <v>0</v>
      </c>
      <c r="O2250" s="73">
        <v>1</v>
      </c>
      <c r="P2250" s="73">
        <v>342000000</v>
      </c>
      <c r="Q2250" s="73">
        <v>1</v>
      </c>
      <c r="R2250" s="73">
        <v>342000000</v>
      </c>
      <c r="S2250" s="73">
        <f t="shared" si="129"/>
        <v>0</v>
      </c>
      <c r="T2250" s="73">
        <f t="shared" si="129"/>
        <v>0</v>
      </c>
      <c r="U2250" s="167" t="s">
        <v>7467</v>
      </c>
      <c r="W2250" s="21"/>
      <c r="X2250" s="21"/>
      <c r="Y2250" s="21"/>
    </row>
    <row r="2251" spans="1:26" x14ac:dyDescent="0.25">
      <c r="A2251" s="175" t="s">
        <v>5190</v>
      </c>
      <c r="B2251" s="205" t="s">
        <v>5193</v>
      </c>
      <c r="C2251" s="168" t="s">
        <v>10020</v>
      </c>
      <c r="D2251" s="177">
        <v>1</v>
      </c>
      <c r="E2251" s="178">
        <v>340274996.36000001</v>
      </c>
      <c r="F2251" s="216">
        <f t="shared" si="128"/>
        <v>340274996.36000001</v>
      </c>
      <c r="G2251" s="224"/>
      <c r="H2251" s="218" t="s">
        <v>7462</v>
      </c>
      <c r="I2251" s="174" t="s">
        <v>7470</v>
      </c>
      <c r="J2251" s="120" t="s">
        <v>7471</v>
      </c>
      <c r="K2251" s="73">
        <v>0</v>
      </c>
      <c r="L2251" s="73">
        <v>0</v>
      </c>
      <c r="M2251" s="180">
        <f t="shared" si="130"/>
        <v>0</v>
      </c>
      <c r="O2251" s="73">
        <v>1</v>
      </c>
      <c r="P2251" s="73">
        <v>340274996.36000001</v>
      </c>
      <c r="Q2251" s="73">
        <v>0</v>
      </c>
      <c r="R2251" s="73">
        <v>0</v>
      </c>
      <c r="S2251" s="73">
        <f t="shared" si="129"/>
        <v>1</v>
      </c>
      <c r="T2251" s="73">
        <f t="shared" si="129"/>
        <v>340274996.36000001</v>
      </c>
      <c r="U2251" s="167" t="s">
        <v>7958</v>
      </c>
      <c r="W2251" s="21"/>
      <c r="X2251" s="21"/>
    </row>
    <row r="2252" spans="1:26" x14ac:dyDescent="0.25">
      <c r="A2252" s="175" t="s">
        <v>5190</v>
      </c>
      <c r="B2252" s="205" t="s">
        <v>5191</v>
      </c>
      <c r="C2252" s="168" t="s">
        <v>10021</v>
      </c>
      <c r="D2252" s="177">
        <v>1</v>
      </c>
      <c r="E2252" s="178">
        <v>340274996.36000001</v>
      </c>
      <c r="F2252" s="216">
        <f t="shared" si="128"/>
        <v>340274996.36000001</v>
      </c>
      <c r="G2252" s="224"/>
      <c r="H2252" s="218" t="s">
        <v>7462</v>
      </c>
      <c r="I2252" s="174" t="s">
        <v>7470</v>
      </c>
      <c r="J2252" s="120" t="s">
        <v>7471</v>
      </c>
      <c r="K2252" s="73">
        <v>0</v>
      </c>
      <c r="L2252" s="73">
        <v>0</v>
      </c>
      <c r="M2252" s="180">
        <f t="shared" si="130"/>
        <v>0</v>
      </c>
      <c r="O2252" s="73">
        <v>1</v>
      </c>
      <c r="P2252" s="73">
        <v>340274996.36000001</v>
      </c>
      <c r="Q2252" s="73">
        <v>0</v>
      </c>
      <c r="R2252" s="73">
        <v>0</v>
      </c>
      <c r="S2252" s="73">
        <f t="shared" si="129"/>
        <v>1</v>
      </c>
      <c r="T2252" s="73">
        <f t="shared" si="129"/>
        <v>340274996.36000001</v>
      </c>
      <c r="U2252" s="167" t="s">
        <v>7958</v>
      </c>
      <c r="W2252" s="21"/>
      <c r="X2252" s="21"/>
    </row>
    <row r="2253" spans="1:26" x14ac:dyDescent="0.25">
      <c r="A2253" s="175" t="s">
        <v>5190</v>
      </c>
      <c r="B2253" s="205" t="s">
        <v>10022</v>
      </c>
      <c r="C2253" s="168" t="s">
        <v>10023</v>
      </c>
      <c r="D2253" s="177">
        <v>1</v>
      </c>
      <c r="E2253" s="178">
        <v>320000000</v>
      </c>
      <c r="F2253" s="216">
        <f t="shared" si="128"/>
        <v>320000000</v>
      </c>
      <c r="G2253" s="224"/>
      <c r="H2253" s="218" t="s">
        <v>7462</v>
      </c>
      <c r="I2253" s="174" t="s">
        <v>7470</v>
      </c>
      <c r="J2253" s="120" t="s">
        <v>7471</v>
      </c>
      <c r="K2253" s="73">
        <v>0</v>
      </c>
      <c r="L2253" s="73">
        <v>0</v>
      </c>
      <c r="M2253" s="180">
        <f t="shared" si="130"/>
        <v>0</v>
      </c>
      <c r="O2253" s="73">
        <v>1</v>
      </c>
      <c r="P2253" s="73">
        <v>320000000</v>
      </c>
      <c r="Q2253" s="73">
        <v>1</v>
      </c>
      <c r="R2253" s="73">
        <v>320000000</v>
      </c>
      <c r="S2253" s="73">
        <f t="shared" si="129"/>
        <v>0</v>
      </c>
      <c r="T2253" s="73">
        <f t="shared" si="129"/>
        <v>0</v>
      </c>
      <c r="U2253" s="167" t="s">
        <v>7467</v>
      </c>
      <c r="W2253" s="21"/>
      <c r="X2253" s="21"/>
      <c r="Y2253" s="21"/>
    </row>
    <row r="2254" spans="1:26" x14ac:dyDescent="0.25">
      <c r="A2254" s="175" t="s">
        <v>5190</v>
      </c>
      <c r="B2254" s="205" t="s">
        <v>10024</v>
      </c>
      <c r="C2254" s="168" t="s">
        <v>10025</v>
      </c>
      <c r="D2254" s="177">
        <v>1</v>
      </c>
      <c r="E2254" s="178">
        <v>260000000</v>
      </c>
      <c r="F2254" s="216">
        <f t="shared" si="128"/>
        <v>260000000</v>
      </c>
      <c r="G2254" s="224"/>
      <c r="H2254" s="218" t="s">
        <v>7462</v>
      </c>
      <c r="I2254" s="174" t="s">
        <v>7470</v>
      </c>
      <c r="J2254" s="120" t="s">
        <v>7471</v>
      </c>
      <c r="K2254" s="73">
        <v>0</v>
      </c>
      <c r="L2254" s="73">
        <v>0</v>
      </c>
      <c r="M2254" s="180">
        <f t="shared" si="130"/>
        <v>0</v>
      </c>
      <c r="O2254" s="73">
        <v>1</v>
      </c>
      <c r="P2254" s="73">
        <v>260000000</v>
      </c>
      <c r="Q2254" s="73">
        <v>1</v>
      </c>
      <c r="R2254" s="73">
        <v>260000000</v>
      </c>
      <c r="S2254" s="73">
        <f t="shared" si="129"/>
        <v>0</v>
      </c>
      <c r="T2254" s="73">
        <f t="shared" si="129"/>
        <v>0</v>
      </c>
      <c r="U2254" s="167" t="s">
        <v>7467</v>
      </c>
      <c r="W2254" s="21"/>
      <c r="X2254" s="21"/>
      <c r="Y2254" s="21"/>
    </row>
    <row r="2255" spans="1:26" x14ac:dyDescent="0.25">
      <c r="A2255" s="175" t="s">
        <v>5190</v>
      </c>
      <c r="B2255" s="205" t="s">
        <v>10026</v>
      </c>
      <c r="C2255" s="168" t="s">
        <v>10027</v>
      </c>
      <c r="D2255" s="177">
        <v>1</v>
      </c>
      <c r="E2255" s="178">
        <v>220000000</v>
      </c>
      <c r="F2255" s="216">
        <f t="shared" si="128"/>
        <v>220000000</v>
      </c>
      <c r="G2255" s="224"/>
      <c r="H2255" s="218" t="s">
        <v>7462</v>
      </c>
      <c r="I2255" s="174" t="s">
        <v>7470</v>
      </c>
      <c r="J2255" s="120" t="s">
        <v>7471</v>
      </c>
      <c r="K2255" s="73">
        <v>0</v>
      </c>
      <c r="L2255" s="73">
        <v>0</v>
      </c>
      <c r="M2255" s="180">
        <f t="shared" si="130"/>
        <v>0</v>
      </c>
      <c r="O2255" s="73">
        <v>1</v>
      </c>
      <c r="P2255" s="73">
        <v>220000000</v>
      </c>
      <c r="Q2255" s="73">
        <v>1</v>
      </c>
      <c r="R2255" s="73">
        <v>220000000</v>
      </c>
      <c r="S2255" s="73">
        <f t="shared" si="129"/>
        <v>0</v>
      </c>
      <c r="T2255" s="73">
        <f t="shared" si="129"/>
        <v>0</v>
      </c>
      <c r="U2255" s="167" t="s">
        <v>7467</v>
      </c>
      <c r="W2255" s="21"/>
      <c r="X2255" s="21"/>
      <c r="Y2255" s="21"/>
    </row>
    <row r="2256" spans="1:26" x14ac:dyDescent="0.25">
      <c r="A2256" s="175" t="s">
        <v>5190</v>
      </c>
      <c r="B2256" s="205" t="s">
        <v>10028</v>
      </c>
      <c r="C2256" s="168" t="s">
        <v>10029</v>
      </c>
      <c r="D2256" s="177">
        <v>1</v>
      </c>
      <c r="E2256" s="178">
        <v>218880000</v>
      </c>
      <c r="F2256" s="216">
        <f t="shared" si="128"/>
        <v>218880000</v>
      </c>
      <c r="G2256" s="224"/>
      <c r="H2256" s="218" t="s">
        <v>7462</v>
      </c>
      <c r="I2256" s="174" t="s">
        <v>7470</v>
      </c>
      <c r="J2256" s="120" t="s">
        <v>7471</v>
      </c>
      <c r="K2256" s="73">
        <v>0</v>
      </c>
      <c r="L2256" s="73">
        <v>0</v>
      </c>
      <c r="M2256" s="180">
        <f t="shared" si="130"/>
        <v>0</v>
      </c>
      <c r="O2256" s="73">
        <v>1</v>
      </c>
      <c r="P2256" s="73">
        <v>218880000</v>
      </c>
      <c r="Q2256" s="73">
        <v>1</v>
      </c>
      <c r="R2256" s="73">
        <v>218880000</v>
      </c>
      <c r="S2256" s="73">
        <f t="shared" si="129"/>
        <v>0</v>
      </c>
      <c r="T2256" s="73">
        <f t="shared" si="129"/>
        <v>0</v>
      </c>
      <c r="U2256" s="167" t="s">
        <v>7467</v>
      </c>
      <c r="W2256" s="21"/>
      <c r="X2256" s="21"/>
      <c r="Y2256" s="21"/>
    </row>
    <row r="2257" spans="1:25" x14ac:dyDescent="0.25">
      <c r="A2257" s="175" t="s">
        <v>5190</v>
      </c>
      <c r="B2257" s="205" t="s">
        <v>10030</v>
      </c>
      <c r="C2257" s="168" t="s">
        <v>10031</v>
      </c>
      <c r="D2257" s="177">
        <v>1</v>
      </c>
      <c r="E2257" s="178">
        <v>206433498.18000001</v>
      </c>
      <c r="F2257" s="216">
        <f t="shared" si="128"/>
        <v>206433498.18000001</v>
      </c>
      <c r="G2257" s="224"/>
      <c r="H2257" s="218" t="s">
        <v>7462</v>
      </c>
      <c r="I2257" s="174" t="s">
        <v>7470</v>
      </c>
      <c r="J2257" s="120" t="s">
        <v>7471</v>
      </c>
      <c r="K2257" s="73">
        <v>0</v>
      </c>
      <c r="L2257" s="73">
        <v>0</v>
      </c>
      <c r="M2257" s="180">
        <f t="shared" si="130"/>
        <v>0</v>
      </c>
      <c r="O2257" s="73">
        <v>1</v>
      </c>
      <c r="P2257" s="73">
        <v>206433498.18000001</v>
      </c>
      <c r="Q2257" s="73">
        <v>1</v>
      </c>
      <c r="R2257" s="73">
        <v>206433498.18000001</v>
      </c>
      <c r="S2257" s="73">
        <f t="shared" si="129"/>
        <v>0</v>
      </c>
      <c r="T2257" s="73">
        <f t="shared" si="129"/>
        <v>0</v>
      </c>
      <c r="U2257" s="167" t="s">
        <v>7467</v>
      </c>
      <c r="W2257" s="21"/>
      <c r="X2257" s="21"/>
      <c r="Y2257" s="21"/>
    </row>
    <row r="2258" spans="1:25" x14ac:dyDescent="0.25">
      <c r="A2258" s="175" t="s">
        <v>5190</v>
      </c>
      <c r="B2258" s="205" t="s">
        <v>10032</v>
      </c>
      <c r="C2258" s="168" t="s">
        <v>10033</v>
      </c>
      <c r="D2258" s="177">
        <v>1</v>
      </c>
      <c r="E2258" s="178">
        <v>172862000</v>
      </c>
      <c r="F2258" s="216">
        <f t="shared" si="128"/>
        <v>172862000</v>
      </c>
      <c r="G2258" s="224"/>
      <c r="H2258" s="218" t="s">
        <v>7462</v>
      </c>
      <c r="I2258" s="174" t="s">
        <v>7470</v>
      </c>
      <c r="J2258" s="120" t="s">
        <v>7471</v>
      </c>
      <c r="K2258" s="73">
        <v>0</v>
      </c>
      <c r="L2258" s="73">
        <v>0</v>
      </c>
      <c r="M2258" s="180">
        <f t="shared" si="130"/>
        <v>0</v>
      </c>
      <c r="O2258" s="73">
        <v>1</v>
      </c>
      <c r="P2258" s="73">
        <v>172862000</v>
      </c>
      <c r="Q2258" s="73">
        <v>1</v>
      </c>
      <c r="R2258" s="73">
        <v>172862000</v>
      </c>
      <c r="S2258" s="73">
        <f t="shared" si="129"/>
        <v>0</v>
      </c>
      <c r="T2258" s="73">
        <f t="shared" si="129"/>
        <v>0</v>
      </c>
      <c r="U2258" s="167" t="s">
        <v>7467</v>
      </c>
      <c r="W2258" s="21"/>
      <c r="X2258" s="21"/>
      <c r="Y2258" s="21"/>
    </row>
    <row r="2259" spans="1:25" x14ac:dyDescent="0.25">
      <c r="A2259" s="175" t="s">
        <v>5190</v>
      </c>
      <c r="B2259" s="205" t="s">
        <v>10034</v>
      </c>
      <c r="C2259" s="168" t="s">
        <v>10035</v>
      </c>
      <c r="D2259" s="177">
        <v>1</v>
      </c>
      <c r="E2259" s="178">
        <v>170000000</v>
      </c>
      <c r="F2259" s="216">
        <f t="shared" si="128"/>
        <v>170000000</v>
      </c>
      <c r="G2259" s="224"/>
      <c r="H2259" s="218" t="s">
        <v>7462</v>
      </c>
      <c r="I2259" s="174" t="s">
        <v>7470</v>
      </c>
      <c r="J2259" s="120" t="s">
        <v>7471</v>
      </c>
      <c r="K2259" s="73">
        <v>0</v>
      </c>
      <c r="L2259" s="73">
        <v>0</v>
      </c>
      <c r="M2259" s="180">
        <f t="shared" si="130"/>
        <v>0</v>
      </c>
      <c r="O2259" s="73">
        <v>1</v>
      </c>
      <c r="P2259" s="73">
        <v>170000000</v>
      </c>
      <c r="Q2259" s="73">
        <v>1</v>
      </c>
      <c r="R2259" s="73">
        <v>170000000</v>
      </c>
      <c r="S2259" s="73">
        <f t="shared" si="129"/>
        <v>0</v>
      </c>
      <c r="T2259" s="73">
        <f t="shared" si="129"/>
        <v>0</v>
      </c>
      <c r="U2259" s="167" t="s">
        <v>7467</v>
      </c>
      <c r="W2259" s="21"/>
      <c r="X2259" s="21"/>
      <c r="Y2259" s="21"/>
    </row>
    <row r="2260" spans="1:25" x14ac:dyDescent="0.25">
      <c r="A2260" s="175" t="s">
        <v>5190</v>
      </c>
      <c r="B2260" s="205" t="s">
        <v>10036</v>
      </c>
      <c r="C2260" s="168" t="s">
        <v>10037</v>
      </c>
      <c r="D2260" s="177">
        <v>1</v>
      </c>
      <c r="E2260" s="178">
        <v>165600518.55000001</v>
      </c>
      <c r="F2260" s="216">
        <f t="shared" si="128"/>
        <v>165600518.55000001</v>
      </c>
      <c r="G2260" s="224"/>
      <c r="H2260" s="218" t="s">
        <v>7462</v>
      </c>
      <c r="I2260" s="174" t="s">
        <v>7470</v>
      </c>
      <c r="J2260" s="120" t="s">
        <v>7471</v>
      </c>
      <c r="K2260" s="73">
        <v>0</v>
      </c>
      <c r="L2260" s="73">
        <v>0</v>
      </c>
      <c r="M2260" s="180">
        <f t="shared" si="130"/>
        <v>0</v>
      </c>
      <c r="O2260" s="73">
        <v>1</v>
      </c>
      <c r="P2260" s="73">
        <v>165600518.55000001</v>
      </c>
      <c r="Q2260" s="73">
        <v>1</v>
      </c>
      <c r="R2260" s="73">
        <v>165600518.55000001</v>
      </c>
      <c r="S2260" s="73">
        <f t="shared" si="129"/>
        <v>0</v>
      </c>
      <c r="T2260" s="73">
        <f t="shared" si="129"/>
        <v>0</v>
      </c>
      <c r="U2260" s="167" t="s">
        <v>7467</v>
      </c>
      <c r="W2260" s="21"/>
      <c r="X2260" s="21"/>
      <c r="Y2260" s="21"/>
    </row>
    <row r="2261" spans="1:25" x14ac:dyDescent="0.25">
      <c r="A2261" s="175" t="s">
        <v>5190</v>
      </c>
      <c r="B2261" s="205" t="s">
        <v>10038</v>
      </c>
      <c r="C2261" s="168" t="s">
        <v>10039</v>
      </c>
      <c r="D2261" s="177">
        <v>1</v>
      </c>
      <c r="E2261" s="178">
        <v>157600000</v>
      </c>
      <c r="F2261" s="216">
        <f t="shared" si="128"/>
        <v>157600000</v>
      </c>
      <c r="G2261" s="224"/>
      <c r="H2261" s="218" t="s">
        <v>7462</v>
      </c>
      <c r="I2261" s="174" t="s">
        <v>7470</v>
      </c>
      <c r="J2261" s="120" t="s">
        <v>7471</v>
      </c>
      <c r="K2261" s="73">
        <v>0</v>
      </c>
      <c r="L2261" s="73">
        <v>0</v>
      </c>
      <c r="M2261" s="180">
        <f t="shared" si="130"/>
        <v>0</v>
      </c>
      <c r="O2261" s="73">
        <v>1</v>
      </c>
      <c r="P2261" s="73">
        <v>157600000</v>
      </c>
      <c r="Q2261" s="73">
        <v>1</v>
      </c>
      <c r="R2261" s="73">
        <v>157600000</v>
      </c>
      <c r="S2261" s="73">
        <f t="shared" si="129"/>
        <v>0</v>
      </c>
      <c r="T2261" s="73">
        <f t="shared" si="129"/>
        <v>0</v>
      </c>
      <c r="U2261" s="167" t="s">
        <v>7467</v>
      </c>
      <c r="W2261" s="21"/>
      <c r="X2261" s="21"/>
      <c r="Y2261" s="21"/>
    </row>
    <row r="2262" spans="1:25" x14ac:dyDescent="0.25">
      <c r="A2262" s="175" t="s">
        <v>5190</v>
      </c>
      <c r="B2262" s="205" t="s">
        <v>10040</v>
      </c>
      <c r="C2262" s="168" t="s">
        <v>10041</v>
      </c>
      <c r="D2262" s="177">
        <v>1</v>
      </c>
      <c r="E2262" s="178">
        <v>134000000</v>
      </c>
      <c r="F2262" s="216">
        <f t="shared" si="128"/>
        <v>134000000</v>
      </c>
      <c r="G2262" s="224"/>
      <c r="H2262" s="218" t="s">
        <v>7462</v>
      </c>
      <c r="I2262" s="174" t="s">
        <v>7470</v>
      </c>
      <c r="J2262" s="120" t="s">
        <v>7471</v>
      </c>
      <c r="K2262" s="73">
        <v>0</v>
      </c>
      <c r="L2262" s="73">
        <v>0</v>
      </c>
      <c r="M2262" s="180">
        <f t="shared" si="130"/>
        <v>0</v>
      </c>
      <c r="O2262" s="73">
        <v>1</v>
      </c>
      <c r="P2262" s="73">
        <v>134000000</v>
      </c>
      <c r="Q2262" s="73">
        <v>1</v>
      </c>
      <c r="R2262" s="73">
        <v>134000000</v>
      </c>
      <c r="S2262" s="73">
        <f t="shared" si="129"/>
        <v>0</v>
      </c>
      <c r="T2262" s="73">
        <f t="shared" si="129"/>
        <v>0</v>
      </c>
      <c r="U2262" s="167" t="s">
        <v>7467</v>
      </c>
      <c r="W2262" s="21"/>
      <c r="X2262" s="21"/>
      <c r="Y2262" s="21"/>
    </row>
    <row r="2263" spans="1:25" x14ac:dyDescent="0.25">
      <c r="A2263" s="175" t="s">
        <v>5190</v>
      </c>
      <c r="B2263" s="205" t="s">
        <v>10042</v>
      </c>
      <c r="C2263" s="168" t="s">
        <v>10043</v>
      </c>
      <c r="D2263" s="177">
        <v>1</v>
      </c>
      <c r="E2263" s="178">
        <v>131236247.27</v>
      </c>
      <c r="F2263" s="216">
        <f t="shared" si="128"/>
        <v>131236247.27</v>
      </c>
      <c r="G2263" s="224"/>
      <c r="H2263" s="218" t="s">
        <v>7462</v>
      </c>
      <c r="I2263" s="174" t="s">
        <v>7470</v>
      </c>
      <c r="J2263" s="120" t="s">
        <v>7471</v>
      </c>
      <c r="K2263" s="73">
        <v>0</v>
      </c>
      <c r="L2263" s="73">
        <v>0</v>
      </c>
      <c r="M2263" s="180">
        <f t="shared" si="130"/>
        <v>0</v>
      </c>
      <c r="O2263" s="73">
        <v>1</v>
      </c>
      <c r="P2263" s="73">
        <v>131236247.27</v>
      </c>
      <c r="Q2263" s="73">
        <v>1</v>
      </c>
      <c r="R2263" s="73">
        <v>131236247.27</v>
      </c>
      <c r="S2263" s="73">
        <f t="shared" si="129"/>
        <v>0</v>
      </c>
      <c r="T2263" s="73">
        <f t="shared" si="129"/>
        <v>0</v>
      </c>
      <c r="U2263" s="167" t="s">
        <v>7467</v>
      </c>
      <c r="W2263" s="21"/>
      <c r="X2263" s="21"/>
      <c r="Y2263" s="21"/>
    </row>
    <row r="2264" spans="1:25" x14ac:dyDescent="0.25">
      <c r="A2264" s="175" t="s">
        <v>5190</v>
      </c>
      <c r="B2264" s="205" t="s">
        <v>10044</v>
      </c>
      <c r="C2264" s="168" t="s">
        <v>10045</v>
      </c>
      <c r="D2264" s="177">
        <v>1</v>
      </c>
      <c r="E2264" s="178">
        <v>113136160</v>
      </c>
      <c r="F2264" s="216">
        <f t="shared" si="128"/>
        <v>113136160</v>
      </c>
      <c r="G2264" s="224"/>
      <c r="H2264" s="218" t="s">
        <v>7462</v>
      </c>
      <c r="I2264" s="174" t="s">
        <v>7470</v>
      </c>
      <c r="J2264" s="120" t="s">
        <v>7471</v>
      </c>
      <c r="K2264" s="73">
        <v>0</v>
      </c>
      <c r="L2264" s="73">
        <v>0</v>
      </c>
      <c r="M2264" s="180">
        <f t="shared" si="130"/>
        <v>0</v>
      </c>
      <c r="O2264" s="73">
        <v>1</v>
      </c>
      <c r="P2264" s="73">
        <v>113136160</v>
      </c>
      <c r="Q2264" s="73">
        <v>1</v>
      </c>
      <c r="R2264" s="73">
        <v>113136160</v>
      </c>
      <c r="S2264" s="73">
        <f t="shared" si="129"/>
        <v>0</v>
      </c>
      <c r="T2264" s="73">
        <f t="shared" si="129"/>
        <v>0</v>
      </c>
      <c r="U2264" s="167" t="s">
        <v>7467</v>
      </c>
      <c r="W2264" s="21"/>
      <c r="X2264" s="21"/>
      <c r="Y2264" s="21"/>
    </row>
    <row r="2265" spans="1:25" x14ac:dyDescent="0.25">
      <c r="A2265" s="175" t="s">
        <v>5190</v>
      </c>
      <c r="B2265" s="205" t="s">
        <v>10046</v>
      </c>
      <c r="C2265" s="168" t="s">
        <v>10047</v>
      </c>
      <c r="D2265" s="177">
        <v>1</v>
      </c>
      <c r="E2265" s="178">
        <v>100000000</v>
      </c>
      <c r="F2265" s="216">
        <f t="shared" si="128"/>
        <v>100000000</v>
      </c>
      <c r="G2265" s="224"/>
      <c r="H2265" s="218" t="s">
        <v>7462</v>
      </c>
      <c r="I2265" s="174" t="s">
        <v>7470</v>
      </c>
      <c r="J2265" s="120" t="s">
        <v>7471</v>
      </c>
      <c r="K2265" s="73">
        <v>0</v>
      </c>
      <c r="L2265" s="73">
        <v>0</v>
      </c>
      <c r="M2265" s="180">
        <f t="shared" si="130"/>
        <v>0</v>
      </c>
      <c r="O2265" s="73">
        <v>1</v>
      </c>
      <c r="P2265" s="73">
        <v>100000000</v>
      </c>
      <c r="Q2265" s="73">
        <v>1</v>
      </c>
      <c r="R2265" s="73">
        <v>100000000</v>
      </c>
      <c r="S2265" s="73">
        <f t="shared" si="129"/>
        <v>0</v>
      </c>
      <c r="T2265" s="73">
        <f t="shared" si="129"/>
        <v>0</v>
      </c>
      <c r="U2265" s="167" t="s">
        <v>7467</v>
      </c>
      <c r="W2265" s="21"/>
      <c r="X2265" s="21"/>
      <c r="Y2265" s="21"/>
    </row>
    <row r="2266" spans="1:25" x14ac:dyDescent="0.25">
      <c r="A2266" s="175" t="s">
        <v>5190</v>
      </c>
      <c r="B2266" s="205" t="s">
        <v>10048</v>
      </c>
      <c r="C2266" s="168" t="s">
        <v>10049</v>
      </c>
      <c r="D2266" s="177">
        <v>1</v>
      </c>
      <c r="E2266" s="178">
        <v>88200000</v>
      </c>
      <c r="F2266" s="216">
        <f t="shared" si="128"/>
        <v>88200000</v>
      </c>
      <c r="G2266" s="224"/>
      <c r="H2266" s="218" t="s">
        <v>7462</v>
      </c>
      <c r="I2266" s="174" t="s">
        <v>7470</v>
      </c>
      <c r="J2266" s="120" t="s">
        <v>7471</v>
      </c>
      <c r="K2266" s="73">
        <v>0</v>
      </c>
      <c r="L2266" s="73">
        <v>0</v>
      </c>
      <c r="M2266" s="180">
        <f t="shared" si="130"/>
        <v>0</v>
      </c>
      <c r="O2266" s="73">
        <v>1</v>
      </c>
      <c r="P2266" s="73">
        <v>88200000</v>
      </c>
      <c r="Q2266" s="73">
        <v>1</v>
      </c>
      <c r="R2266" s="73">
        <v>88200000</v>
      </c>
      <c r="S2266" s="73">
        <f t="shared" si="129"/>
        <v>0</v>
      </c>
      <c r="T2266" s="73">
        <f t="shared" si="129"/>
        <v>0</v>
      </c>
      <c r="U2266" s="167" t="s">
        <v>7467</v>
      </c>
      <c r="W2266" s="21"/>
      <c r="X2266" s="21"/>
      <c r="Y2266" s="21"/>
    </row>
    <row r="2267" spans="1:25" x14ac:dyDescent="0.25">
      <c r="A2267" s="175" t="s">
        <v>5190</v>
      </c>
      <c r="B2267" s="205" t="s">
        <v>10050</v>
      </c>
      <c r="C2267" s="168" t="s">
        <v>10051</v>
      </c>
      <c r="D2267" s="177">
        <v>1</v>
      </c>
      <c r="E2267" s="178">
        <v>72000000</v>
      </c>
      <c r="F2267" s="216">
        <f t="shared" si="128"/>
        <v>72000000</v>
      </c>
      <c r="G2267" s="224"/>
      <c r="H2267" s="218" t="s">
        <v>7462</v>
      </c>
      <c r="I2267" s="174" t="s">
        <v>7470</v>
      </c>
      <c r="J2267" s="120" t="s">
        <v>7471</v>
      </c>
      <c r="K2267" s="73">
        <v>0</v>
      </c>
      <c r="L2267" s="73">
        <v>0</v>
      </c>
      <c r="M2267" s="180">
        <f t="shared" si="130"/>
        <v>0</v>
      </c>
      <c r="O2267" s="73">
        <v>1</v>
      </c>
      <c r="P2267" s="73">
        <v>72000000</v>
      </c>
      <c r="Q2267" s="73">
        <v>1</v>
      </c>
      <c r="R2267" s="73">
        <v>72000000</v>
      </c>
      <c r="S2267" s="73">
        <f t="shared" si="129"/>
        <v>0</v>
      </c>
      <c r="T2267" s="73">
        <f t="shared" si="129"/>
        <v>0</v>
      </c>
      <c r="U2267" s="167" t="s">
        <v>7467</v>
      </c>
      <c r="W2267" s="21"/>
      <c r="X2267" s="21"/>
      <c r="Y2267" s="21"/>
    </row>
    <row r="2268" spans="1:25" x14ac:dyDescent="0.25">
      <c r="A2268" s="175" t="s">
        <v>5190</v>
      </c>
      <c r="B2268" s="205" t="s">
        <v>10052</v>
      </c>
      <c r="C2268" s="168" t="s">
        <v>10053</v>
      </c>
      <c r="D2268" s="177">
        <v>2</v>
      </c>
      <c r="E2268" s="178">
        <v>140000000</v>
      </c>
      <c r="F2268" s="216">
        <f t="shared" si="128"/>
        <v>70000000</v>
      </c>
      <c r="G2268" s="224"/>
      <c r="H2268" s="218" t="s">
        <v>7462</v>
      </c>
      <c r="I2268" s="174" t="s">
        <v>7470</v>
      </c>
      <c r="J2268" s="120" t="s">
        <v>7471</v>
      </c>
      <c r="K2268" s="73">
        <v>0</v>
      </c>
      <c r="L2268" s="73">
        <v>0</v>
      </c>
      <c r="M2268" s="180">
        <f t="shared" si="130"/>
        <v>0</v>
      </c>
      <c r="O2268" s="73">
        <v>2</v>
      </c>
      <c r="P2268" s="73">
        <v>140000000</v>
      </c>
      <c r="Q2268" s="73">
        <v>2</v>
      </c>
      <c r="R2268" s="73">
        <v>140000000</v>
      </c>
      <c r="S2268" s="73">
        <f t="shared" si="129"/>
        <v>0</v>
      </c>
      <c r="T2268" s="73">
        <f t="shared" si="129"/>
        <v>0</v>
      </c>
      <c r="U2268" s="167" t="s">
        <v>7467</v>
      </c>
      <c r="W2268" s="21"/>
      <c r="X2268" s="21"/>
      <c r="Y2268" s="21"/>
    </row>
    <row r="2269" spans="1:25" x14ac:dyDescent="0.25">
      <c r="A2269" s="175" t="s">
        <v>5190</v>
      </c>
      <c r="B2269" s="205" t="s">
        <v>10054</v>
      </c>
      <c r="C2269" s="168" t="s">
        <v>10055</v>
      </c>
      <c r="D2269" s="177">
        <v>1</v>
      </c>
      <c r="E2269" s="178">
        <v>70000000</v>
      </c>
      <c r="F2269" s="216">
        <f t="shared" si="128"/>
        <v>70000000</v>
      </c>
      <c r="G2269" s="224"/>
      <c r="H2269" s="218" t="s">
        <v>7462</v>
      </c>
      <c r="I2269" s="174" t="s">
        <v>7470</v>
      </c>
      <c r="J2269" s="120" t="s">
        <v>7471</v>
      </c>
      <c r="K2269" s="73">
        <v>0</v>
      </c>
      <c r="L2269" s="73">
        <v>0</v>
      </c>
      <c r="M2269" s="180">
        <f t="shared" si="130"/>
        <v>0</v>
      </c>
      <c r="O2269" s="73">
        <v>1</v>
      </c>
      <c r="P2269" s="73">
        <v>70000000</v>
      </c>
      <c r="Q2269" s="73">
        <v>1</v>
      </c>
      <c r="R2269" s="73">
        <v>70000000</v>
      </c>
      <c r="S2269" s="73">
        <f t="shared" si="129"/>
        <v>0</v>
      </c>
      <c r="T2269" s="73">
        <f t="shared" si="129"/>
        <v>0</v>
      </c>
      <c r="U2269" s="167" t="s">
        <v>7467</v>
      </c>
      <c r="W2269" s="21"/>
      <c r="X2269" s="21"/>
      <c r="Y2269" s="21"/>
    </row>
    <row r="2270" spans="1:25" x14ac:dyDescent="0.25">
      <c r="A2270" s="175" t="s">
        <v>5190</v>
      </c>
      <c r="B2270" s="205" t="s">
        <v>10056</v>
      </c>
      <c r="C2270" s="168" t="s">
        <v>10057</v>
      </c>
      <c r="D2270" s="177">
        <v>2</v>
      </c>
      <c r="E2270" s="178">
        <v>120000000</v>
      </c>
      <c r="F2270" s="216">
        <f t="shared" si="128"/>
        <v>60000000</v>
      </c>
      <c r="G2270" s="224"/>
      <c r="H2270" s="218" t="s">
        <v>7462</v>
      </c>
      <c r="I2270" s="174" t="s">
        <v>7470</v>
      </c>
      <c r="J2270" s="120" t="s">
        <v>7471</v>
      </c>
      <c r="K2270" s="73">
        <v>0</v>
      </c>
      <c r="L2270" s="73">
        <v>0</v>
      </c>
      <c r="M2270" s="180">
        <f t="shared" si="130"/>
        <v>0</v>
      </c>
      <c r="O2270" s="73">
        <v>2</v>
      </c>
      <c r="P2270" s="73">
        <v>120000000</v>
      </c>
      <c r="Q2270" s="73">
        <v>2</v>
      </c>
      <c r="R2270" s="73">
        <v>120000000</v>
      </c>
      <c r="S2270" s="73">
        <f t="shared" si="129"/>
        <v>0</v>
      </c>
      <c r="T2270" s="73">
        <f t="shared" si="129"/>
        <v>0</v>
      </c>
      <c r="U2270" s="167" t="s">
        <v>7467</v>
      </c>
      <c r="W2270" s="21"/>
      <c r="X2270" s="21"/>
      <c r="Y2270" s="21"/>
    </row>
    <row r="2271" spans="1:25" x14ac:dyDescent="0.25">
      <c r="A2271" s="175" t="s">
        <v>5190</v>
      </c>
      <c r="B2271" s="205" t="s">
        <v>10058</v>
      </c>
      <c r="C2271" s="168" t="s">
        <v>10059</v>
      </c>
      <c r="D2271" s="177">
        <v>2</v>
      </c>
      <c r="E2271" s="178">
        <v>120000000</v>
      </c>
      <c r="F2271" s="216">
        <f t="shared" si="128"/>
        <v>60000000</v>
      </c>
      <c r="G2271" s="224"/>
      <c r="H2271" s="218" t="s">
        <v>7462</v>
      </c>
      <c r="I2271" s="174" t="s">
        <v>7470</v>
      </c>
      <c r="J2271" s="120" t="s">
        <v>7471</v>
      </c>
      <c r="K2271" s="73">
        <v>0</v>
      </c>
      <c r="L2271" s="73">
        <v>0</v>
      </c>
      <c r="M2271" s="180">
        <f t="shared" si="130"/>
        <v>0</v>
      </c>
      <c r="O2271" s="73">
        <v>2</v>
      </c>
      <c r="P2271" s="73">
        <v>120000000</v>
      </c>
      <c r="Q2271" s="73">
        <v>2</v>
      </c>
      <c r="R2271" s="73">
        <v>120000000</v>
      </c>
      <c r="S2271" s="73">
        <f t="shared" si="129"/>
        <v>0</v>
      </c>
      <c r="T2271" s="73">
        <f t="shared" si="129"/>
        <v>0</v>
      </c>
      <c r="U2271" s="167" t="s">
        <v>7467</v>
      </c>
      <c r="W2271" s="21"/>
      <c r="X2271" s="21"/>
      <c r="Y2271" s="21"/>
    </row>
    <row r="2272" spans="1:25" x14ac:dyDescent="0.25">
      <c r="A2272" s="175" t="s">
        <v>5190</v>
      </c>
      <c r="B2272" s="205" t="s">
        <v>10060</v>
      </c>
      <c r="C2272" s="168" t="s">
        <v>10061</v>
      </c>
      <c r="D2272" s="177">
        <v>1</v>
      </c>
      <c r="E2272" s="178">
        <v>56862500</v>
      </c>
      <c r="F2272" s="216">
        <f t="shared" si="128"/>
        <v>56862500</v>
      </c>
      <c r="G2272" s="224"/>
      <c r="H2272" s="218" t="s">
        <v>7462</v>
      </c>
      <c r="I2272" s="174" t="s">
        <v>7470</v>
      </c>
      <c r="J2272" s="120" t="s">
        <v>7471</v>
      </c>
      <c r="K2272" s="73">
        <v>0</v>
      </c>
      <c r="L2272" s="73">
        <v>0</v>
      </c>
      <c r="M2272" s="180">
        <f t="shared" si="130"/>
        <v>0</v>
      </c>
      <c r="O2272" s="73">
        <v>1</v>
      </c>
      <c r="P2272" s="73">
        <v>56862500</v>
      </c>
      <c r="Q2272" s="73">
        <v>1</v>
      </c>
      <c r="R2272" s="73">
        <v>56862500</v>
      </c>
      <c r="S2272" s="73">
        <f t="shared" si="129"/>
        <v>0</v>
      </c>
      <c r="T2272" s="73">
        <f t="shared" si="129"/>
        <v>0</v>
      </c>
      <c r="U2272" s="167" t="s">
        <v>7467</v>
      </c>
      <c r="W2272" s="21"/>
      <c r="X2272" s="21"/>
      <c r="Y2272" s="21"/>
    </row>
    <row r="2273" spans="1:25" x14ac:dyDescent="0.25">
      <c r="A2273" s="175" t="s">
        <v>5190</v>
      </c>
      <c r="B2273" s="205" t="s">
        <v>10062</v>
      </c>
      <c r="C2273" s="168" t="s">
        <v>10063</v>
      </c>
      <c r="D2273" s="177">
        <v>1</v>
      </c>
      <c r="E2273" s="178">
        <v>55000000</v>
      </c>
      <c r="F2273" s="216">
        <f t="shared" si="128"/>
        <v>55000000</v>
      </c>
      <c r="G2273" s="224"/>
      <c r="H2273" s="218" t="s">
        <v>7462</v>
      </c>
      <c r="I2273" s="174" t="s">
        <v>7470</v>
      </c>
      <c r="J2273" s="120" t="s">
        <v>7471</v>
      </c>
      <c r="K2273" s="73">
        <v>0</v>
      </c>
      <c r="L2273" s="73">
        <v>0</v>
      </c>
      <c r="M2273" s="180">
        <f t="shared" si="130"/>
        <v>0</v>
      </c>
      <c r="O2273" s="73">
        <v>1</v>
      </c>
      <c r="P2273" s="73">
        <v>55000000</v>
      </c>
      <c r="Q2273" s="73">
        <v>1</v>
      </c>
      <c r="R2273" s="73">
        <v>55000000</v>
      </c>
      <c r="S2273" s="73">
        <f t="shared" si="129"/>
        <v>0</v>
      </c>
      <c r="T2273" s="73">
        <f t="shared" si="129"/>
        <v>0</v>
      </c>
      <c r="U2273" s="167" t="s">
        <v>7467</v>
      </c>
      <c r="W2273" s="21"/>
      <c r="X2273" s="21"/>
      <c r="Y2273" s="21"/>
    </row>
    <row r="2274" spans="1:25" x14ac:dyDescent="0.25">
      <c r="A2274" s="175" t="s">
        <v>5190</v>
      </c>
      <c r="B2274" s="205" t="s">
        <v>10064</v>
      </c>
      <c r="C2274" s="168" t="s">
        <v>10065</v>
      </c>
      <c r="D2274" s="177">
        <v>3</v>
      </c>
      <c r="E2274" s="178">
        <v>60000000</v>
      </c>
      <c r="F2274" s="216">
        <f t="shared" si="128"/>
        <v>20000000</v>
      </c>
      <c r="G2274" s="224"/>
      <c r="H2274" s="218" t="s">
        <v>7462</v>
      </c>
      <c r="I2274" s="174" t="s">
        <v>7470</v>
      </c>
      <c r="J2274" s="120" t="s">
        <v>7471</v>
      </c>
      <c r="K2274" s="73">
        <v>0</v>
      </c>
      <c r="L2274" s="73">
        <v>0</v>
      </c>
      <c r="M2274" s="180">
        <f t="shared" si="130"/>
        <v>0</v>
      </c>
      <c r="O2274" s="73">
        <v>3</v>
      </c>
      <c r="P2274" s="73">
        <v>60000000</v>
      </c>
      <c r="Q2274" s="73">
        <v>3</v>
      </c>
      <c r="R2274" s="73">
        <v>60000000</v>
      </c>
      <c r="S2274" s="73">
        <f t="shared" si="129"/>
        <v>0</v>
      </c>
      <c r="T2274" s="73">
        <f t="shared" si="129"/>
        <v>0</v>
      </c>
      <c r="U2274" s="167" t="s">
        <v>7467</v>
      </c>
      <c r="W2274" s="21"/>
      <c r="X2274" s="21"/>
      <c r="Y2274" s="21"/>
    </row>
    <row r="2275" spans="1:25" x14ac:dyDescent="0.25">
      <c r="A2275" s="175" t="s">
        <v>5190</v>
      </c>
      <c r="B2275" s="205" t="s">
        <v>10066</v>
      </c>
      <c r="C2275" s="168" t="s">
        <v>10067</v>
      </c>
      <c r="D2275" s="177">
        <v>1</v>
      </c>
      <c r="E2275" s="178">
        <v>11102789.9</v>
      </c>
      <c r="F2275" s="216">
        <f t="shared" si="128"/>
        <v>11102789.9</v>
      </c>
      <c r="G2275" s="224"/>
      <c r="H2275" s="218" t="s">
        <v>7462</v>
      </c>
      <c r="I2275" s="120" t="s">
        <v>7379</v>
      </c>
      <c r="J2275" s="120"/>
      <c r="K2275" s="73">
        <v>0</v>
      </c>
      <c r="L2275" s="73">
        <v>0</v>
      </c>
      <c r="M2275" s="180">
        <f t="shared" si="130"/>
        <v>0</v>
      </c>
      <c r="O2275" s="73">
        <v>1</v>
      </c>
      <c r="P2275" s="73">
        <v>11102789.9</v>
      </c>
      <c r="Q2275" s="73">
        <v>1</v>
      </c>
      <c r="R2275" s="73">
        <v>11102789.9</v>
      </c>
      <c r="S2275" s="73">
        <f t="shared" si="129"/>
        <v>0</v>
      </c>
      <c r="T2275" s="73">
        <f t="shared" si="129"/>
        <v>0</v>
      </c>
      <c r="U2275" s="167" t="s">
        <v>7467</v>
      </c>
      <c r="W2275" s="21"/>
      <c r="X2275" s="21"/>
      <c r="Y2275" s="21"/>
    </row>
    <row r="2276" spans="1:25" x14ac:dyDescent="0.25">
      <c r="A2276" s="175" t="s">
        <v>5190</v>
      </c>
      <c r="B2276" s="205" t="s">
        <v>10068</v>
      </c>
      <c r="C2276" s="168" t="s">
        <v>10069</v>
      </c>
      <c r="D2276" s="177">
        <v>4000</v>
      </c>
      <c r="E2276" s="178">
        <v>21680000</v>
      </c>
      <c r="F2276" s="216">
        <f t="shared" si="128"/>
        <v>5420</v>
      </c>
      <c r="G2276" s="224"/>
      <c r="H2276" s="218" t="s">
        <v>7538</v>
      </c>
      <c r="I2276" s="120" t="s">
        <v>10070</v>
      </c>
      <c r="J2276" s="120" t="s">
        <v>7480</v>
      </c>
      <c r="K2276" s="73">
        <f>+D2276</f>
        <v>4000</v>
      </c>
      <c r="L2276" s="73">
        <f>+E2276</f>
        <v>21680000</v>
      </c>
      <c r="M2276" s="180">
        <f t="shared" si="130"/>
        <v>1</v>
      </c>
      <c r="O2276" s="73">
        <v>4000</v>
      </c>
      <c r="P2276" s="73">
        <v>21680000</v>
      </c>
      <c r="Q2276" s="73">
        <v>0</v>
      </c>
      <c r="R2276" s="73">
        <v>0</v>
      </c>
      <c r="S2276" s="73">
        <f t="shared" si="129"/>
        <v>0</v>
      </c>
      <c r="T2276" s="73">
        <f t="shared" si="129"/>
        <v>0</v>
      </c>
      <c r="U2276" s="167" t="s">
        <v>7416</v>
      </c>
      <c r="W2276" s="21"/>
      <c r="X2276" s="21"/>
      <c r="Y2276" s="21"/>
    </row>
    <row r="2277" spans="1:25" x14ac:dyDescent="0.25">
      <c r="A2277" s="175" t="s">
        <v>5190</v>
      </c>
      <c r="B2277" s="205" t="s">
        <v>10071</v>
      </c>
      <c r="C2277" s="168" t="s">
        <v>10072</v>
      </c>
      <c r="D2277" s="177">
        <v>4000</v>
      </c>
      <c r="E2277" s="178">
        <v>18480000</v>
      </c>
      <c r="F2277" s="216">
        <f t="shared" si="128"/>
        <v>4620</v>
      </c>
      <c r="G2277" s="224"/>
      <c r="H2277" s="218" t="s">
        <v>7538</v>
      </c>
      <c r="I2277" s="120" t="s">
        <v>10070</v>
      </c>
      <c r="J2277" s="120" t="s">
        <v>7480</v>
      </c>
      <c r="K2277" s="73">
        <f>+D2277</f>
        <v>4000</v>
      </c>
      <c r="L2277" s="73">
        <f>+E2277</f>
        <v>18480000</v>
      </c>
      <c r="M2277" s="180">
        <f t="shared" si="130"/>
        <v>1</v>
      </c>
      <c r="O2277" s="73">
        <v>4000</v>
      </c>
      <c r="P2277" s="73">
        <v>18480000</v>
      </c>
      <c r="Q2277" s="73">
        <v>0</v>
      </c>
      <c r="R2277" s="73">
        <v>0</v>
      </c>
      <c r="S2277" s="73">
        <f t="shared" si="129"/>
        <v>0</v>
      </c>
      <c r="T2277" s="73">
        <f t="shared" si="129"/>
        <v>0</v>
      </c>
      <c r="U2277" s="167" t="s">
        <v>7416</v>
      </c>
      <c r="W2277" s="21"/>
      <c r="X2277" s="21"/>
      <c r="Y2277" s="21"/>
    </row>
    <row r="2278" spans="1:25" x14ac:dyDescent="0.25">
      <c r="A2278" s="168" t="s">
        <v>6845</v>
      </c>
      <c r="B2278" s="207" t="s">
        <v>10073</v>
      </c>
      <c r="C2278" s="168" t="s">
        <v>10074</v>
      </c>
      <c r="D2278" s="208">
        <v>1</v>
      </c>
      <c r="E2278" s="171">
        <v>75803947.859999999</v>
      </c>
      <c r="F2278" s="216">
        <f t="shared" si="128"/>
        <v>75803947.859999999</v>
      </c>
      <c r="G2278" s="224"/>
      <c r="H2278" s="218" t="s">
        <v>7462</v>
      </c>
      <c r="I2278" s="174" t="s">
        <v>7470</v>
      </c>
      <c r="J2278" s="120" t="s">
        <v>7471</v>
      </c>
      <c r="K2278" s="172">
        <v>0</v>
      </c>
      <c r="L2278" s="172">
        <v>0</v>
      </c>
      <c r="M2278" s="173">
        <f t="shared" si="130"/>
        <v>0</v>
      </c>
      <c r="O2278" s="73">
        <v>1</v>
      </c>
      <c r="P2278" s="73">
        <v>75803947.859999999</v>
      </c>
      <c r="Q2278" s="73">
        <v>1</v>
      </c>
      <c r="R2278" s="73">
        <v>75803947.859999999</v>
      </c>
      <c r="S2278" s="73">
        <f t="shared" si="129"/>
        <v>0</v>
      </c>
      <c r="T2278" s="73">
        <f t="shared" si="129"/>
        <v>0</v>
      </c>
      <c r="U2278" s="167" t="s">
        <v>7467</v>
      </c>
      <c r="W2278" s="21"/>
      <c r="X2278" s="21"/>
      <c r="Y2278" s="21"/>
    </row>
    <row r="2279" spans="1:25" x14ac:dyDescent="0.25">
      <c r="A2279" s="168" t="s">
        <v>6845</v>
      </c>
      <c r="B2279" s="207" t="s">
        <v>10075</v>
      </c>
      <c r="C2279" s="168" t="s">
        <v>10076</v>
      </c>
      <c r="D2279" s="208">
        <v>2</v>
      </c>
      <c r="E2279" s="171">
        <v>36363233.689999998</v>
      </c>
      <c r="F2279" s="216">
        <f t="shared" si="128"/>
        <v>18181616.844999999</v>
      </c>
      <c r="G2279" s="224"/>
      <c r="H2279" s="218" t="s">
        <v>7462</v>
      </c>
      <c r="I2279" s="174" t="s">
        <v>7470</v>
      </c>
      <c r="J2279" s="120" t="s">
        <v>7471</v>
      </c>
      <c r="K2279" s="172">
        <v>0</v>
      </c>
      <c r="L2279" s="172">
        <v>0</v>
      </c>
      <c r="M2279" s="173">
        <f t="shared" si="130"/>
        <v>0</v>
      </c>
      <c r="O2279" s="73">
        <v>2</v>
      </c>
      <c r="P2279" s="73">
        <v>36363233.689999998</v>
      </c>
      <c r="Q2279" s="73">
        <v>2</v>
      </c>
      <c r="R2279" s="73">
        <v>36363233.689999998</v>
      </c>
      <c r="S2279" s="73">
        <f t="shared" si="129"/>
        <v>0</v>
      </c>
      <c r="T2279" s="73">
        <f t="shared" si="129"/>
        <v>0</v>
      </c>
      <c r="U2279" s="167" t="s">
        <v>7467</v>
      </c>
      <c r="W2279" s="21"/>
      <c r="X2279" s="21"/>
      <c r="Y2279" s="21"/>
    </row>
    <row r="2280" spans="1:25" x14ac:dyDescent="0.25">
      <c r="A2280" s="168" t="s">
        <v>6845</v>
      </c>
      <c r="B2280" s="207" t="s">
        <v>10077</v>
      </c>
      <c r="C2280" s="168" t="s">
        <v>10078</v>
      </c>
      <c r="D2280" s="208">
        <v>22</v>
      </c>
      <c r="E2280" s="171">
        <v>23591045.709990002</v>
      </c>
      <c r="F2280" s="216">
        <f t="shared" si="128"/>
        <v>1072320.259545</v>
      </c>
      <c r="G2280" s="224"/>
      <c r="H2280" s="218" t="s">
        <v>7462</v>
      </c>
      <c r="I2280" s="120" t="s">
        <v>7397</v>
      </c>
      <c r="J2280" s="120" t="s">
        <v>7463</v>
      </c>
      <c r="K2280" s="172">
        <v>0</v>
      </c>
      <c r="L2280" s="172">
        <v>0</v>
      </c>
      <c r="M2280" s="173">
        <f t="shared" si="130"/>
        <v>0</v>
      </c>
      <c r="O2280" s="73">
        <v>22</v>
      </c>
      <c r="P2280" s="73">
        <v>23591045.709990002</v>
      </c>
      <c r="Q2280" s="73">
        <v>22</v>
      </c>
      <c r="R2280" s="73">
        <v>23591045.709990002</v>
      </c>
      <c r="S2280" s="73">
        <f t="shared" si="129"/>
        <v>0</v>
      </c>
      <c r="T2280" s="73">
        <f t="shared" si="129"/>
        <v>0</v>
      </c>
      <c r="U2280" s="167" t="s">
        <v>7467</v>
      </c>
      <c r="W2280" s="21"/>
      <c r="X2280" s="21"/>
      <c r="Y2280" s="21"/>
    </row>
    <row r="2281" spans="1:25" x14ac:dyDescent="0.25">
      <c r="A2281" s="168" t="s">
        <v>6845</v>
      </c>
      <c r="B2281" s="207" t="s">
        <v>10079</v>
      </c>
      <c r="C2281" s="168" t="s">
        <v>10080</v>
      </c>
      <c r="D2281" s="208">
        <v>253</v>
      </c>
      <c r="E2281" s="171">
        <v>260164451.96006098</v>
      </c>
      <c r="F2281" s="216">
        <f t="shared" si="128"/>
        <v>1028317.991937</v>
      </c>
      <c r="G2281" s="224"/>
      <c r="H2281" s="218" t="s">
        <v>7462</v>
      </c>
      <c r="I2281" s="120" t="s">
        <v>7397</v>
      </c>
      <c r="J2281" s="120" t="s">
        <v>7463</v>
      </c>
      <c r="K2281" s="172">
        <v>0</v>
      </c>
      <c r="L2281" s="172">
        <v>0</v>
      </c>
      <c r="M2281" s="173">
        <f t="shared" si="130"/>
        <v>0</v>
      </c>
      <c r="O2281" s="73">
        <v>253</v>
      </c>
      <c r="P2281" s="73">
        <v>260164451.96006098</v>
      </c>
      <c r="Q2281" s="73">
        <v>253</v>
      </c>
      <c r="R2281" s="73">
        <v>260164451.96006098</v>
      </c>
      <c r="S2281" s="73">
        <f t="shared" si="129"/>
        <v>0</v>
      </c>
      <c r="T2281" s="73">
        <f t="shared" si="129"/>
        <v>0</v>
      </c>
      <c r="U2281" s="167" t="s">
        <v>7467</v>
      </c>
      <c r="W2281" s="21"/>
      <c r="X2281" s="21"/>
      <c r="Y2281" s="21"/>
    </row>
    <row r="2282" spans="1:25" x14ac:dyDescent="0.25">
      <c r="A2282" s="175" t="s">
        <v>6845</v>
      </c>
      <c r="B2282" s="205" t="s">
        <v>6387</v>
      </c>
      <c r="C2282" s="168" t="s">
        <v>6388</v>
      </c>
      <c r="D2282" s="209">
        <v>11</v>
      </c>
      <c r="E2282" s="178">
        <v>8162646.8800029997</v>
      </c>
      <c r="F2282" s="216">
        <f t="shared" si="128"/>
        <v>742058.80727300001</v>
      </c>
      <c r="G2282" s="224"/>
      <c r="H2282" s="218" t="s">
        <v>7462</v>
      </c>
      <c r="I2282" s="179" t="s">
        <v>7381</v>
      </c>
      <c r="J2282" s="120" t="s">
        <v>7480</v>
      </c>
      <c r="K2282" s="73">
        <v>11</v>
      </c>
      <c r="L2282" s="73">
        <v>8162646.8800029997</v>
      </c>
      <c r="M2282" s="180">
        <f t="shared" si="130"/>
        <v>1</v>
      </c>
      <c r="O2282" s="73">
        <v>11</v>
      </c>
      <c r="P2282" s="73">
        <v>8162646.8800029997</v>
      </c>
      <c r="Q2282" s="73">
        <v>0</v>
      </c>
      <c r="R2282" s="73">
        <v>0</v>
      </c>
      <c r="S2282" s="73">
        <f t="shared" si="129"/>
        <v>0</v>
      </c>
      <c r="T2282" s="73">
        <f t="shared" si="129"/>
        <v>0</v>
      </c>
      <c r="U2282" s="167" t="s">
        <v>7481</v>
      </c>
      <c r="W2282" s="21"/>
      <c r="X2282" s="21"/>
      <c r="Y2282" s="21"/>
    </row>
    <row r="2283" spans="1:25" x14ac:dyDescent="0.25">
      <c r="A2283" s="168" t="s">
        <v>6845</v>
      </c>
      <c r="B2283" s="207" t="s">
        <v>10081</v>
      </c>
      <c r="C2283" s="168" t="s">
        <v>10082</v>
      </c>
      <c r="D2283" s="208">
        <v>17</v>
      </c>
      <c r="E2283" s="171">
        <v>11887182.299999001</v>
      </c>
      <c r="F2283" s="216">
        <f t="shared" si="128"/>
        <v>699246.01764700003</v>
      </c>
      <c r="G2283" s="224"/>
      <c r="H2283" s="218" t="s">
        <v>7462</v>
      </c>
      <c r="I2283" s="120" t="s">
        <v>7397</v>
      </c>
      <c r="J2283" s="120" t="s">
        <v>7463</v>
      </c>
      <c r="K2283" s="172">
        <v>0</v>
      </c>
      <c r="L2283" s="172">
        <v>0</v>
      </c>
      <c r="M2283" s="173">
        <f t="shared" si="130"/>
        <v>0</v>
      </c>
      <c r="O2283" s="73">
        <v>17</v>
      </c>
      <c r="P2283" s="73">
        <v>11887182.299999001</v>
      </c>
      <c r="Q2283" s="73">
        <v>17</v>
      </c>
      <c r="R2283" s="73">
        <v>11887182.299999001</v>
      </c>
      <c r="S2283" s="73">
        <f t="shared" si="129"/>
        <v>0</v>
      </c>
      <c r="T2283" s="73">
        <f t="shared" si="129"/>
        <v>0</v>
      </c>
      <c r="U2283" s="167" t="s">
        <v>7467</v>
      </c>
      <c r="W2283" s="21"/>
      <c r="X2283" s="21"/>
      <c r="Y2283" s="21"/>
    </row>
    <row r="2284" spans="1:25" x14ac:dyDescent="0.25">
      <c r="A2284" s="168" t="s">
        <v>6845</v>
      </c>
      <c r="B2284" s="207" t="s">
        <v>10083</v>
      </c>
      <c r="C2284" s="168" t="s">
        <v>10084</v>
      </c>
      <c r="D2284" s="208">
        <v>8</v>
      </c>
      <c r="E2284" s="171">
        <v>5391287.71</v>
      </c>
      <c r="F2284" s="216">
        <f t="shared" si="128"/>
        <v>673910.96375</v>
      </c>
      <c r="G2284" s="224"/>
      <c r="H2284" s="218" t="s">
        <v>7462</v>
      </c>
      <c r="I2284" s="120" t="s">
        <v>7397</v>
      </c>
      <c r="J2284" s="120" t="s">
        <v>7463</v>
      </c>
      <c r="K2284" s="172">
        <v>0</v>
      </c>
      <c r="L2284" s="172">
        <v>0</v>
      </c>
      <c r="M2284" s="173">
        <f t="shared" si="130"/>
        <v>0</v>
      </c>
      <c r="O2284" s="73">
        <v>8</v>
      </c>
      <c r="P2284" s="73">
        <v>5391287.71</v>
      </c>
      <c r="Q2284" s="73">
        <v>8</v>
      </c>
      <c r="R2284" s="73">
        <v>5391287.71</v>
      </c>
      <c r="S2284" s="73">
        <f t="shared" si="129"/>
        <v>0</v>
      </c>
      <c r="T2284" s="73">
        <f t="shared" si="129"/>
        <v>0</v>
      </c>
      <c r="U2284" s="167" t="s">
        <v>7467</v>
      </c>
      <c r="W2284" s="21"/>
      <c r="X2284" s="21"/>
      <c r="Y2284" s="21"/>
    </row>
    <row r="2285" spans="1:25" x14ac:dyDescent="0.25">
      <c r="A2285" s="168" t="s">
        <v>6845</v>
      </c>
      <c r="B2285" s="207" t="s">
        <v>10085</v>
      </c>
      <c r="C2285" s="168" t="s">
        <v>10086</v>
      </c>
      <c r="D2285" s="208">
        <v>174</v>
      </c>
      <c r="E2285" s="171">
        <v>103740036.849942</v>
      </c>
      <c r="F2285" s="216">
        <f t="shared" si="128"/>
        <v>596207.10833299998</v>
      </c>
      <c r="G2285" s="224"/>
      <c r="H2285" s="218" t="s">
        <v>7462</v>
      </c>
      <c r="I2285" s="120" t="s">
        <v>7397</v>
      </c>
      <c r="J2285" s="120" t="s">
        <v>7463</v>
      </c>
      <c r="K2285" s="172">
        <v>0</v>
      </c>
      <c r="L2285" s="172">
        <v>0</v>
      </c>
      <c r="M2285" s="173">
        <f t="shared" si="130"/>
        <v>0</v>
      </c>
      <c r="O2285" s="73">
        <v>174</v>
      </c>
      <c r="P2285" s="73">
        <v>103740036.849942</v>
      </c>
      <c r="Q2285" s="73">
        <v>174</v>
      </c>
      <c r="R2285" s="73">
        <v>103740036.849942</v>
      </c>
      <c r="S2285" s="73">
        <f t="shared" si="129"/>
        <v>0</v>
      </c>
      <c r="T2285" s="73">
        <f t="shared" si="129"/>
        <v>0</v>
      </c>
      <c r="U2285" s="167" t="s">
        <v>7467</v>
      </c>
      <c r="W2285" s="21"/>
      <c r="X2285" s="21"/>
      <c r="Y2285" s="21"/>
    </row>
    <row r="2286" spans="1:25" x14ac:dyDescent="0.25">
      <c r="A2286" s="168" t="s">
        <v>6845</v>
      </c>
      <c r="B2286" s="207" t="s">
        <v>10087</v>
      </c>
      <c r="C2286" s="168" t="s">
        <v>10088</v>
      </c>
      <c r="D2286" s="208">
        <v>38</v>
      </c>
      <c r="E2286" s="171">
        <v>21811100.949982002</v>
      </c>
      <c r="F2286" s="216">
        <f t="shared" si="128"/>
        <v>573976.34078900004</v>
      </c>
      <c r="G2286" s="224"/>
      <c r="H2286" s="218" t="s">
        <v>7462</v>
      </c>
      <c r="I2286" s="120" t="s">
        <v>7397</v>
      </c>
      <c r="J2286" s="120" t="s">
        <v>7463</v>
      </c>
      <c r="K2286" s="172">
        <v>0</v>
      </c>
      <c r="L2286" s="172">
        <v>0</v>
      </c>
      <c r="M2286" s="173">
        <f t="shared" si="130"/>
        <v>0</v>
      </c>
      <c r="O2286" s="73">
        <v>38</v>
      </c>
      <c r="P2286" s="73">
        <v>21811100.949982002</v>
      </c>
      <c r="Q2286" s="73">
        <v>38</v>
      </c>
      <c r="R2286" s="73">
        <v>21811100.949982002</v>
      </c>
      <c r="S2286" s="73">
        <f t="shared" si="129"/>
        <v>0</v>
      </c>
      <c r="T2286" s="73">
        <f t="shared" si="129"/>
        <v>0</v>
      </c>
      <c r="U2286" s="167" t="s">
        <v>7467</v>
      </c>
      <c r="W2286" s="21"/>
      <c r="X2286" s="21"/>
      <c r="Y2286" s="21"/>
    </row>
    <row r="2287" spans="1:25" x14ac:dyDescent="0.25">
      <c r="A2287" s="168" t="s">
        <v>6845</v>
      </c>
      <c r="B2287" s="207" t="s">
        <v>10089</v>
      </c>
      <c r="C2287" s="168" t="s">
        <v>10090</v>
      </c>
      <c r="D2287" s="208">
        <v>154</v>
      </c>
      <c r="E2287" s="171">
        <v>83655291.369957998</v>
      </c>
      <c r="F2287" s="216">
        <f t="shared" si="128"/>
        <v>543216.17772699997</v>
      </c>
      <c r="G2287" s="224"/>
      <c r="H2287" s="218" t="s">
        <v>7462</v>
      </c>
      <c r="I2287" s="120" t="s">
        <v>7397</v>
      </c>
      <c r="J2287" s="120" t="s">
        <v>7463</v>
      </c>
      <c r="K2287" s="172">
        <v>0</v>
      </c>
      <c r="L2287" s="172">
        <v>0</v>
      </c>
      <c r="M2287" s="173">
        <f t="shared" si="130"/>
        <v>0</v>
      </c>
      <c r="O2287" s="73">
        <v>154</v>
      </c>
      <c r="P2287" s="73">
        <v>83655291.369957998</v>
      </c>
      <c r="Q2287" s="73">
        <v>154</v>
      </c>
      <c r="R2287" s="73">
        <v>83655291.369957998</v>
      </c>
      <c r="S2287" s="73">
        <f t="shared" si="129"/>
        <v>0</v>
      </c>
      <c r="T2287" s="73">
        <f t="shared" si="129"/>
        <v>0</v>
      </c>
      <c r="U2287" s="167" t="s">
        <v>7467</v>
      </c>
      <c r="W2287" s="21"/>
      <c r="X2287" s="21"/>
      <c r="Y2287" s="21"/>
    </row>
    <row r="2288" spans="1:25" x14ac:dyDescent="0.25">
      <c r="A2288" s="168" t="s">
        <v>6845</v>
      </c>
      <c r="B2288" s="207" t="s">
        <v>10091</v>
      </c>
      <c r="C2288" s="168" t="s">
        <v>10092</v>
      </c>
      <c r="D2288" s="208">
        <v>19</v>
      </c>
      <c r="E2288" s="171">
        <v>10027115.340008002</v>
      </c>
      <c r="F2288" s="216">
        <f t="shared" si="128"/>
        <v>527742.91263200005</v>
      </c>
      <c r="G2288" s="224"/>
      <c r="H2288" s="218" t="s">
        <v>7462</v>
      </c>
      <c r="I2288" s="120" t="s">
        <v>7397</v>
      </c>
      <c r="J2288" s="120" t="s">
        <v>7463</v>
      </c>
      <c r="K2288" s="172">
        <v>0</v>
      </c>
      <c r="L2288" s="172">
        <v>0</v>
      </c>
      <c r="M2288" s="173">
        <f t="shared" si="130"/>
        <v>0</v>
      </c>
      <c r="O2288" s="73">
        <v>19</v>
      </c>
      <c r="P2288" s="73">
        <v>10027115.340008002</v>
      </c>
      <c r="Q2288" s="73">
        <v>19</v>
      </c>
      <c r="R2288" s="73">
        <v>10027115.340008002</v>
      </c>
      <c r="S2288" s="73">
        <f t="shared" si="129"/>
        <v>0</v>
      </c>
      <c r="T2288" s="73">
        <f t="shared" si="129"/>
        <v>0</v>
      </c>
      <c r="U2288" s="167" t="s">
        <v>7467</v>
      </c>
      <c r="W2288" s="21"/>
      <c r="X2288" s="21"/>
      <c r="Y2288" s="21"/>
    </row>
    <row r="2289" spans="1:25" x14ac:dyDescent="0.25">
      <c r="A2289" s="168" t="s">
        <v>6845</v>
      </c>
      <c r="B2289" s="207" t="s">
        <v>10093</v>
      </c>
      <c r="C2289" s="168" t="s">
        <v>10094</v>
      </c>
      <c r="D2289" s="208">
        <v>6</v>
      </c>
      <c r="E2289" s="171">
        <v>3138305.6299979999</v>
      </c>
      <c r="F2289" s="216">
        <f t="shared" si="128"/>
        <v>523050.938333</v>
      </c>
      <c r="G2289" s="224"/>
      <c r="H2289" s="218" t="s">
        <v>7462</v>
      </c>
      <c r="I2289" s="120" t="s">
        <v>7397</v>
      </c>
      <c r="J2289" s="120" t="s">
        <v>7463</v>
      </c>
      <c r="K2289" s="172">
        <v>0</v>
      </c>
      <c r="L2289" s="172">
        <v>0</v>
      </c>
      <c r="M2289" s="173">
        <f t="shared" si="130"/>
        <v>0</v>
      </c>
      <c r="O2289" s="73">
        <v>6</v>
      </c>
      <c r="P2289" s="73">
        <v>3138305.6299979999</v>
      </c>
      <c r="Q2289" s="73">
        <v>6</v>
      </c>
      <c r="R2289" s="73">
        <v>3138305.6299979999</v>
      </c>
      <c r="S2289" s="73">
        <f t="shared" si="129"/>
        <v>0</v>
      </c>
      <c r="T2289" s="73">
        <f t="shared" si="129"/>
        <v>0</v>
      </c>
      <c r="U2289" s="167" t="s">
        <v>7467</v>
      </c>
      <c r="W2289" s="21"/>
      <c r="X2289" s="21"/>
      <c r="Y2289" s="21"/>
    </row>
    <row r="2290" spans="1:25" x14ac:dyDescent="0.25">
      <c r="A2290" s="168" t="s">
        <v>6845</v>
      </c>
      <c r="B2290" s="207" t="s">
        <v>10095</v>
      </c>
      <c r="C2290" s="168" t="s">
        <v>10096</v>
      </c>
      <c r="D2290" s="208">
        <v>445</v>
      </c>
      <c r="E2290" s="171">
        <v>221311335.229785</v>
      </c>
      <c r="F2290" s="216">
        <f t="shared" si="128"/>
        <v>497328.84321299999</v>
      </c>
      <c r="G2290" s="224"/>
      <c r="H2290" s="218" t="s">
        <v>7462</v>
      </c>
      <c r="I2290" s="120" t="s">
        <v>7397</v>
      </c>
      <c r="J2290" s="120" t="s">
        <v>7463</v>
      </c>
      <c r="K2290" s="172">
        <v>0</v>
      </c>
      <c r="L2290" s="172">
        <v>0</v>
      </c>
      <c r="M2290" s="173">
        <f t="shared" si="130"/>
        <v>0</v>
      </c>
      <c r="O2290" s="73">
        <v>445</v>
      </c>
      <c r="P2290" s="73">
        <v>221311335.229785</v>
      </c>
      <c r="Q2290" s="73">
        <v>445</v>
      </c>
      <c r="R2290" s="73">
        <v>221311335.229785</v>
      </c>
      <c r="S2290" s="73">
        <f t="shared" si="129"/>
        <v>0</v>
      </c>
      <c r="T2290" s="73">
        <f t="shared" si="129"/>
        <v>0</v>
      </c>
      <c r="U2290" s="167" t="s">
        <v>7467</v>
      </c>
      <c r="W2290" s="21"/>
      <c r="X2290" s="21"/>
      <c r="Y2290" s="21"/>
    </row>
    <row r="2291" spans="1:25" x14ac:dyDescent="0.25">
      <c r="A2291" s="168" t="s">
        <v>6845</v>
      </c>
      <c r="B2291" s="207" t="s">
        <v>10097</v>
      </c>
      <c r="C2291" s="168" t="s">
        <v>10098</v>
      </c>
      <c r="D2291" s="208">
        <v>523</v>
      </c>
      <c r="E2291" s="171">
        <v>240497931.58004501</v>
      </c>
      <c r="F2291" s="216">
        <f t="shared" si="128"/>
        <v>459843.08141500002</v>
      </c>
      <c r="G2291" s="224"/>
      <c r="H2291" s="218" t="s">
        <v>7462</v>
      </c>
      <c r="I2291" s="120" t="s">
        <v>7397</v>
      </c>
      <c r="J2291" s="120" t="s">
        <v>7463</v>
      </c>
      <c r="K2291" s="172">
        <v>0</v>
      </c>
      <c r="L2291" s="172">
        <v>0</v>
      </c>
      <c r="M2291" s="173">
        <f t="shared" si="130"/>
        <v>0</v>
      </c>
      <c r="O2291" s="73">
        <v>523</v>
      </c>
      <c r="P2291" s="73">
        <v>240497931.58004501</v>
      </c>
      <c r="Q2291" s="73">
        <v>523</v>
      </c>
      <c r="R2291" s="73">
        <v>240497931.58004501</v>
      </c>
      <c r="S2291" s="73">
        <f t="shared" si="129"/>
        <v>0</v>
      </c>
      <c r="T2291" s="73">
        <f t="shared" si="129"/>
        <v>0</v>
      </c>
      <c r="U2291" s="167" t="s">
        <v>7467</v>
      </c>
      <c r="W2291" s="21"/>
      <c r="X2291" s="21"/>
      <c r="Y2291" s="21"/>
    </row>
    <row r="2292" spans="1:25" x14ac:dyDescent="0.25">
      <c r="A2292" s="168" t="s">
        <v>6845</v>
      </c>
      <c r="B2292" s="207" t="s">
        <v>10099</v>
      </c>
      <c r="C2292" s="168" t="s">
        <v>10100</v>
      </c>
      <c r="D2292" s="208">
        <v>1</v>
      </c>
      <c r="E2292" s="171">
        <v>449115.4</v>
      </c>
      <c r="F2292" s="216">
        <f t="shared" si="128"/>
        <v>449115.4</v>
      </c>
      <c r="G2292" s="224"/>
      <c r="H2292" s="218" t="s">
        <v>7462</v>
      </c>
      <c r="I2292" s="120" t="s">
        <v>7397</v>
      </c>
      <c r="J2292" s="120" t="s">
        <v>7463</v>
      </c>
      <c r="K2292" s="172"/>
      <c r="L2292" s="172"/>
      <c r="M2292" s="173">
        <f t="shared" si="130"/>
        <v>0</v>
      </c>
      <c r="O2292" s="73">
        <v>1</v>
      </c>
      <c r="P2292" s="73">
        <v>449115.4</v>
      </c>
      <c r="Q2292" s="73">
        <v>1</v>
      </c>
      <c r="R2292" s="73">
        <v>449115.4</v>
      </c>
      <c r="S2292" s="73">
        <f t="shared" si="129"/>
        <v>0</v>
      </c>
      <c r="T2292" s="73">
        <f t="shared" si="129"/>
        <v>0</v>
      </c>
      <c r="U2292" s="167" t="s">
        <v>7467</v>
      </c>
      <c r="W2292" s="21"/>
      <c r="X2292" s="21"/>
      <c r="Y2292" s="21"/>
    </row>
    <row r="2293" spans="1:25" x14ac:dyDescent="0.25">
      <c r="A2293" s="168" t="s">
        <v>6845</v>
      </c>
      <c r="B2293" s="207" t="s">
        <v>10101</v>
      </c>
      <c r="C2293" s="168" t="s">
        <v>10102</v>
      </c>
      <c r="D2293" s="208">
        <v>2221</v>
      </c>
      <c r="E2293" s="171">
        <v>969433645.87970996</v>
      </c>
      <c r="F2293" s="216">
        <f t="shared" si="128"/>
        <v>436485.20750999998</v>
      </c>
      <c r="G2293" s="224"/>
      <c r="H2293" s="218" t="s">
        <v>7462</v>
      </c>
      <c r="I2293" s="120" t="s">
        <v>7397</v>
      </c>
      <c r="J2293" s="120" t="s">
        <v>7463</v>
      </c>
      <c r="K2293" s="172">
        <v>0</v>
      </c>
      <c r="L2293" s="172">
        <v>0</v>
      </c>
      <c r="M2293" s="173">
        <f t="shared" si="130"/>
        <v>0</v>
      </c>
      <c r="O2293" s="73">
        <v>2221</v>
      </c>
      <c r="P2293" s="73">
        <v>969433645.87970996</v>
      </c>
      <c r="Q2293" s="73">
        <v>2221</v>
      </c>
      <c r="R2293" s="73">
        <v>969433645.87970996</v>
      </c>
      <c r="S2293" s="73">
        <f t="shared" si="129"/>
        <v>0</v>
      </c>
      <c r="T2293" s="73">
        <f t="shared" si="129"/>
        <v>0</v>
      </c>
      <c r="U2293" s="167" t="s">
        <v>7467</v>
      </c>
      <c r="W2293" s="21"/>
      <c r="X2293" s="21"/>
      <c r="Y2293" s="21"/>
    </row>
    <row r="2294" spans="1:25" x14ac:dyDescent="0.25">
      <c r="A2294" s="168" t="s">
        <v>6845</v>
      </c>
      <c r="B2294" s="207" t="s">
        <v>10103</v>
      </c>
      <c r="C2294" s="168" t="s">
        <v>10104</v>
      </c>
      <c r="D2294" s="208">
        <v>226</v>
      </c>
      <c r="E2294" s="171">
        <v>92543643.850054011</v>
      </c>
      <c r="F2294" s="216">
        <f t="shared" si="128"/>
        <v>409485.14977900003</v>
      </c>
      <c r="G2294" s="224"/>
      <c r="H2294" s="218" t="s">
        <v>7462</v>
      </c>
      <c r="I2294" s="120" t="s">
        <v>7397</v>
      </c>
      <c r="J2294" s="120" t="s">
        <v>7463</v>
      </c>
      <c r="K2294" s="172">
        <v>0</v>
      </c>
      <c r="L2294" s="172">
        <v>0</v>
      </c>
      <c r="M2294" s="173">
        <f t="shared" si="130"/>
        <v>0</v>
      </c>
      <c r="O2294" s="73">
        <v>226</v>
      </c>
      <c r="P2294" s="73">
        <v>92543643.850054011</v>
      </c>
      <c r="Q2294" s="73">
        <v>226</v>
      </c>
      <c r="R2294" s="73">
        <v>92543643.850054011</v>
      </c>
      <c r="S2294" s="73">
        <f t="shared" si="129"/>
        <v>0</v>
      </c>
      <c r="T2294" s="73">
        <f t="shared" si="129"/>
        <v>0</v>
      </c>
      <c r="U2294" s="167" t="s">
        <v>7467</v>
      </c>
      <c r="W2294" s="21"/>
      <c r="X2294" s="21"/>
      <c r="Y2294" s="21"/>
    </row>
    <row r="2295" spans="1:25" x14ac:dyDescent="0.25">
      <c r="A2295" s="168" t="s">
        <v>6845</v>
      </c>
      <c r="B2295" s="207" t="s">
        <v>10105</v>
      </c>
      <c r="C2295" s="168" t="s">
        <v>10106</v>
      </c>
      <c r="D2295" s="208">
        <v>350</v>
      </c>
      <c r="E2295" s="171">
        <v>143319802.41985002</v>
      </c>
      <c r="F2295" s="216">
        <f t="shared" si="128"/>
        <v>409485.14977100008</v>
      </c>
      <c r="G2295" s="224"/>
      <c r="H2295" s="218" t="s">
        <v>7462</v>
      </c>
      <c r="I2295" s="120" t="s">
        <v>7397</v>
      </c>
      <c r="J2295" s="120" t="s">
        <v>7463</v>
      </c>
      <c r="K2295" s="172">
        <v>0</v>
      </c>
      <c r="L2295" s="172">
        <v>0</v>
      </c>
      <c r="M2295" s="173">
        <f t="shared" si="130"/>
        <v>0</v>
      </c>
      <c r="O2295" s="73">
        <v>350</v>
      </c>
      <c r="P2295" s="73">
        <v>143319802.41985002</v>
      </c>
      <c r="Q2295" s="73">
        <v>350</v>
      </c>
      <c r="R2295" s="73">
        <v>143319802.41985002</v>
      </c>
      <c r="S2295" s="73">
        <f t="shared" si="129"/>
        <v>0</v>
      </c>
      <c r="T2295" s="73">
        <f t="shared" si="129"/>
        <v>0</v>
      </c>
      <c r="U2295" s="167" t="s">
        <v>7467</v>
      </c>
      <c r="W2295" s="21"/>
      <c r="X2295" s="21"/>
      <c r="Y2295" s="21"/>
    </row>
    <row r="2296" spans="1:25" x14ac:dyDescent="0.25">
      <c r="A2296" s="168" t="s">
        <v>6845</v>
      </c>
      <c r="B2296" s="207" t="s">
        <v>10107</v>
      </c>
      <c r="C2296" s="168" t="s">
        <v>10108</v>
      </c>
      <c r="D2296" s="208">
        <v>36</v>
      </c>
      <c r="E2296" s="171">
        <v>13348908.489995999</v>
      </c>
      <c r="F2296" s="216">
        <f t="shared" si="128"/>
        <v>370803.01361099997</v>
      </c>
      <c r="G2296" s="224"/>
      <c r="H2296" s="218" t="s">
        <v>7462</v>
      </c>
      <c r="I2296" s="120" t="s">
        <v>7397</v>
      </c>
      <c r="J2296" s="120" t="s">
        <v>7463</v>
      </c>
      <c r="K2296" s="172">
        <v>0</v>
      </c>
      <c r="L2296" s="172">
        <v>0</v>
      </c>
      <c r="M2296" s="173">
        <f t="shared" si="130"/>
        <v>0</v>
      </c>
      <c r="O2296" s="73">
        <v>36</v>
      </c>
      <c r="P2296" s="73">
        <v>13348908.489995999</v>
      </c>
      <c r="Q2296" s="73">
        <v>36</v>
      </c>
      <c r="R2296" s="73">
        <v>13348908.489995999</v>
      </c>
      <c r="S2296" s="73">
        <f t="shared" si="129"/>
        <v>0</v>
      </c>
      <c r="T2296" s="73">
        <f t="shared" si="129"/>
        <v>0</v>
      </c>
      <c r="U2296" s="167" t="s">
        <v>7467</v>
      </c>
      <c r="W2296" s="21"/>
      <c r="X2296" s="21"/>
      <c r="Y2296" s="21"/>
    </row>
    <row r="2297" spans="1:25" x14ac:dyDescent="0.25">
      <c r="A2297" s="168" t="s">
        <v>6845</v>
      </c>
      <c r="B2297" s="207" t="s">
        <v>10109</v>
      </c>
      <c r="C2297" s="168" t="s">
        <v>10110</v>
      </c>
      <c r="D2297" s="208">
        <v>202</v>
      </c>
      <c r="E2297" s="171">
        <v>74745294.990043998</v>
      </c>
      <c r="F2297" s="216">
        <f t="shared" si="128"/>
        <v>370026.21282199997</v>
      </c>
      <c r="G2297" s="224"/>
      <c r="H2297" s="218" t="s">
        <v>7462</v>
      </c>
      <c r="I2297" s="120" t="s">
        <v>7397</v>
      </c>
      <c r="J2297" s="120" t="s">
        <v>7463</v>
      </c>
      <c r="K2297" s="172">
        <v>0</v>
      </c>
      <c r="L2297" s="172">
        <v>0</v>
      </c>
      <c r="M2297" s="173">
        <f t="shared" si="130"/>
        <v>0</v>
      </c>
      <c r="O2297" s="73">
        <v>202</v>
      </c>
      <c r="P2297" s="73">
        <v>74745294.990043998</v>
      </c>
      <c r="Q2297" s="73">
        <v>202</v>
      </c>
      <c r="R2297" s="73">
        <v>74745294.990043998</v>
      </c>
      <c r="S2297" s="73">
        <f t="shared" si="129"/>
        <v>0</v>
      </c>
      <c r="T2297" s="73">
        <f t="shared" si="129"/>
        <v>0</v>
      </c>
      <c r="U2297" s="167" t="s">
        <v>7467</v>
      </c>
      <c r="W2297" s="21"/>
      <c r="X2297" s="21"/>
      <c r="Y2297" s="21"/>
    </row>
    <row r="2298" spans="1:25" x14ac:dyDescent="0.25">
      <c r="A2298" s="168" t="s">
        <v>6845</v>
      </c>
      <c r="B2298" s="207" t="s">
        <v>10111</v>
      </c>
      <c r="C2298" s="168" t="s">
        <v>10112</v>
      </c>
      <c r="D2298" s="208">
        <v>65</v>
      </c>
      <c r="E2298" s="171">
        <v>23828993.520020001</v>
      </c>
      <c r="F2298" s="216">
        <f t="shared" si="128"/>
        <v>366599.90030799998</v>
      </c>
      <c r="G2298" s="224"/>
      <c r="H2298" s="218" t="s">
        <v>7462</v>
      </c>
      <c r="I2298" s="120" t="s">
        <v>7397</v>
      </c>
      <c r="J2298" s="120" t="s">
        <v>7463</v>
      </c>
      <c r="K2298" s="172"/>
      <c r="L2298" s="172"/>
      <c r="M2298" s="173">
        <f t="shared" si="130"/>
        <v>0</v>
      </c>
      <c r="O2298" s="73">
        <v>65</v>
      </c>
      <c r="P2298" s="73">
        <v>23828993.520020001</v>
      </c>
      <c r="Q2298" s="73">
        <v>65</v>
      </c>
      <c r="R2298" s="73">
        <v>23828993.520020001</v>
      </c>
      <c r="S2298" s="73">
        <f t="shared" si="129"/>
        <v>0</v>
      </c>
      <c r="T2298" s="73">
        <f t="shared" si="129"/>
        <v>0</v>
      </c>
      <c r="U2298" s="167" t="s">
        <v>7467</v>
      </c>
      <c r="W2298" s="21"/>
      <c r="X2298" s="21"/>
      <c r="Y2298" s="21"/>
    </row>
    <row r="2299" spans="1:25" x14ac:dyDescent="0.25">
      <c r="A2299" s="168" t="s">
        <v>6845</v>
      </c>
      <c r="B2299" s="207" t="s">
        <v>10113</v>
      </c>
      <c r="C2299" s="168" t="s">
        <v>10114</v>
      </c>
      <c r="D2299" s="208">
        <v>15</v>
      </c>
      <c r="E2299" s="171">
        <v>5215308.75</v>
      </c>
      <c r="F2299" s="216">
        <f t="shared" si="128"/>
        <v>347687.25</v>
      </c>
      <c r="G2299" s="224"/>
      <c r="H2299" s="218" t="s">
        <v>7462</v>
      </c>
      <c r="I2299" s="120" t="s">
        <v>7397</v>
      </c>
      <c r="J2299" s="120" t="s">
        <v>7463</v>
      </c>
      <c r="K2299" s="172">
        <v>0</v>
      </c>
      <c r="L2299" s="172">
        <v>0</v>
      </c>
      <c r="M2299" s="173">
        <f t="shared" si="130"/>
        <v>0</v>
      </c>
      <c r="O2299" s="73">
        <v>15</v>
      </c>
      <c r="P2299" s="73">
        <v>5215308.75</v>
      </c>
      <c r="Q2299" s="73">
        <v>15</v>
      </c>
      <c r="R2299" s="73">
        <v>5215308.75</v>
      </c>
      <c r="S2299" s="73">
        <f t="shared" si="129"/>
        <v>0</v>
      </c>
      <c r="T2299" s="73">
        <f t="shared" si="129"/>
        <v>0</v>
      </c>
      <c r="U2299" s="167" t="s">
        <v>7467</v>
      </c>
      <c r="W2299" s="21"/>
      <c r="X2299" s="21"/>
      <c r="Y2299" s="21"/>
    </row>
    <row r="2300" spans="1:25" x14ac:dyDescent="0.25">
      <c r="A2300" s="168" t="s">
        <v>6845</v>
      </c>
      <c r="B2300" s="207" t="s">
        <v>10115</v>
      </c>
      <c r="C2300" s="168" t="s">
        <v>10116</v>
      </c>
      <c r="D2300" s="208">
        <v>48</v>
      </c>
      <c r="E2300" s="171">
        <v>15608673.93</v>
      </c>
      <c r="F2300" s="216">
        <f t="shared" si="128"/>
        <v>325180.70687499997</v>
      </c>
      <c r="G2300" s="224"/>
      <c r="H2300" s="218" t="s">
        <v>7462</v>
      </c>
      <c r="I2300" s="120" t="s">
        <v>7397</v>
      </c>
      <c r="J2300" s="120" t="s">
        <v>7463</v>
      </c>
      <c r="K2300" s="172">
        <v>0</v>
      </c>
      <c r="L2300" s="172">
        <v>0</v>
      </c>
      <c r="M2300" s="173">
        <f t="shared" si="130"/>
        <v>0</v>
      </c>
      <c r="O2300" s="73">
        <v>48</v>
      </c>
      <c r="P2300" s="73">
        <v>15608673.93</v>
      </c>
      <c r="Q2300" s="73">
        <v>48</v>
      </c>
      <c r="R2300" s="73">
        <v>15608673.93</v>
      </c>
      <c r="S2300" s="73">
        <f t="shared" si="129"/>
        <v>0</v>
      </c>
      <c r="T2300" s="73">
        <f t="shared" si="129"/>
        <v>0</v>
      </c>
      <c r="U2300" s="167" t="s">
        <v>7467</v>
      </c>
      <c r="W2300" s="21"/>
      <c r="X2300" s="21"/>
      <c r="Y2300" s="21"/>
    </row>
    <row r="2301" spans="1:25" x14ac:dyDescent="0.25">
      <c r="A2301" s="168" t="s">
        <v>6845</v>
      </c>
      <c r="B2301" s="207" t="s">
        <v>10117</v>
      </c>
      <c r="C2301" s="168" t="s">
        <v>10118</v>
      </c>
      <c r="D2301" s="208">
        <v>47</v>
      </c>
      <c r="E2301" s="171">
        <v>14546143.800019</v>
      </c>
      <c r="F2301" s="216">
        <f t="shared" si="128"/>
        <v>309492.42127699999</v>
      </c>
      <c r="G2301" s="224"/>
      <c r="H2301" s="218" t="s">
        <v>7462</v>
      </c>
      <c r="I2301" s="120" t="s">
        <v>7397</v>
      </c>
      <c r="J2301" s="120" t="s">
        <v>7463</v>
      </c>
      <c r="K2301" s="172">
        <v>0</v>
      </c>
      <c r="L2301" s="172">
        <v>0</v>
      </c>
      <c r="M2301" s="173">
        <f t="shared" si="130"/>
        <v>0</v>
      </c>
      <c r="O2301" s="73">
        <v>47</v>
      </c>
      <c r="P2301" s="73">
        <v>14546143.800019</v>
      </c>
      <c r="Q2301" s="73">
        <v>47</v>
      </c>
      <c r="R2301" s="73">
        <v>14546143.800019</v>
      </c>
      <c r="S2301" s="73">
        <f t="shared" si="129"/>
        <v>0</v>
      </c>
      <c r="T2301" s="73">
        <f t="shared" si="129"/>
        <v>0</v>
      </c>
      <c r="U2301" s="167" t="s">
        <v>7467</v>
      </c>
      <c r="W2301" s="21"/>
      <c r="X2301" s="21"/>
      <c r="Y2301" s="21"/>
    </row>
    <row r="2302" spans="1:25" x14ac:dyDescent="0.25">
      <c r="A2302" s="168" t="s">
        <v>6845</v>
      </c>
      <c r="B2302" s="207" t="s">
        <v>10119</v>
      </c>
      <c r="C2302" s="168" t="s">
        <v>10120</v>
      </c>
      <c r="D2302" s="208">
        <v>46</v>
      </c>
      <c r="E2302" s="171">
        <v>13770565.720007999</v>
      </c>
      <c r="F2302" s="216">
        <f t="shared" si="128"/>
        <v>299360.12434799998</v>
      </c>
      <c r="G2302" s="224"/>
      <c r="H2302" s="218" t="s">
        <v>7462</v>
      </c>
      <c r="I2302" s="120" t="s">
        <v>7397</v>
      </c>
      <c r="J2302" s="120" t="s">
        <v>7463</v>
      </c>
      <c r="K2302" s="172">
        <v>0</v>
      </c>
      <c r="L2302" s="172">
        <v>0</v>
      </c>
      <c r="M2302" s="173">
        <f t="shared" si="130"/>
        <v>0</v>
      </c>
      <c r="O2302" s="73">
        <v>46</v>
      </c>
      <c r="P2302" s="73">
        <v>13770565.720007999</v>
      </c>
      <c r="Q2302" s="73">
        <v>46</v>
      </c>
      <c r="R2302" s="73">
        <v>13770565.720007999</v>
      </c>
      <c r="S2302" s="73">
        <f t="shared" si="129"/>
        <v>0</v>
      </c>
      <c r="T2302" s="73">
        <f t="shared" si="129"/>
        <v>0</v>
      </c>
      <c r="U2302" s="167" t="s">
        <v>7467</v>
      </c>
      <c r="W2302" s="21"/>
      <c r="X2302" s="21"/>
      <c r="Y2302" s="21"/>
    </row>
    <row r="2303" spans="1:25" x14ac:dyDescent="0.25">
      <c r="A2303" s="168" t="s">
        <v>6845</v>
      </c>
      <c r="B2303" s="207" t="s">
        <v>10121</v>
      </c>
      <c r="C2303" s="168" t="s">
        <v>10122</v>
      </c>
      <c r="D2303" s="208">
        <v>4</v>
      </c>
      <c r="E2303" s="171">
        <v>1012382.4</v>
      </c>
      <c r="F2303" s="216">
        <f t="shared" si="128"/>
        <v>253095.6</v>
      </c>
      <c r="G2303" s="224"/>
      <c r="H2303" s="218" t="s">
        <v>7462</v>
      </c>
      <c r="I2303" s="120" t="s">
        <v>7397</v>
      </c>
      <c r="J2303" s="120" t="s">
        <v>7463</v>
      </c>
      <c r="K2303" s="172"/>
      <c r="L2303" s="172"/>
      <c r="M2303" s="173">
        <f t="shared" si="130"/>
        <v>0</v>
      </c>
      <c r="O2303" s="73">
        <v>4</v>
      </c>
      <c r="P2303" s="73">
        <v>1012382.4</v>
      </c>
      <c r="Q2303" s="73">
        <v>4</v>
      </c>
      <c r="R2303" s="73">
        <v>1012382.4</v>
      </c>
      <c r="S2303" s="73">
        <f t="shared" si="129"/>
        <v>0</v>
      </c>
      <c r="T2303" s="73">
        <f t="shared" si="129"/>
        <v>0</v>
      </c>
      <c r="U2303" s="167" t="s">
        <v>7467</v>
      </c>
      <c r="W2303" s="21"/>
      <c r="X2303" s="21"/>
      <c r="Y2303" s="21"/>
    </row>
    <row r="2304" spans="1:25" x14ac:dyDescent="0.25">
      <c r="A2304" s="175" t="s">
        <v>6845</v>
      </c>
      <c r="B2304" s="205" t="s">
        <v>6597</v>
      </c>
      <c r="C2304" s="168" t="s">
        <v>6598</v>
      </c>
      <c r="D2304" s="209">
        <v>125</v>
      </c>
      <c r="E2304" s="178">
        <v>30068213.530000001</v>
      </c>
      <c r="F2304" s="216">
        <f t="shared" si="128"/>
        <v>240545.70824000001</v>
      </c>
      <c r="G2304" s="224"/>
      <c r="H2304" s="218" t="s">
        <v>7462</v>
      </c>
      <c r="I2304" s="179" t="s">
        <v>7381</v>
      </c>
      <c r="J2304" s="120" t="s">
        <v>7480</v>
      </c>
      <c r="K2304" s="73">
        <v>125</v>
      </c>
      <c r="L2304" s="73">
        <v>30068213.530000001</v>
      </c>
      <c r="M2304" s="180">
        <f t="shared" si="130"/>
        <v>1</v>
      </c>
      <c r="O2304" s="73">
        <v>125</v>
      </c>
      <c r="P2304" s="73">
        <v>30068213.530000001</v>
      </c>
      <c r="Q2304" s="73">
        <v>0</v>
      </c>
      <c r="R2304" s="73">
        <v>0</v>
      </c>
      <c r="S2304" s="73">
        <f t="shared" si="129"/>
        <v>0</v>
      </c>
      <c r="T2304" s="73">
        <f t="shared" si="129"/>
        <v>0</v>
      </c>
      <c r="U2304" s="167" t="s">
        <v>7481</v>
      </c>
      <c r="W2304" s="21"/>
      <c r="X2304" s="21"/>
      <c r="Y2304" s="21"/>
    </row>
    <row r="2305" spans="1:25" x14ac:dyDescent="0.25">
      <c r="A2305" s="168" t="s">
        <v>6845</v>
      </c>
      <c r="B2305" s="207" t="s">
        <v>10123</v>
      </c>
      <c r="C2305" s="168" t="s">
        <v>10124</v>
      </c>
      <c r="D2305" s="208">
        <v>272</v>
      </c>
      <c r="E2305" s="171">
        <v>64269543.229888007</v>
      </c>
      <c r="F2305" s="216">
        <f t="shared" si="128"/>
        <v>236285.08540400001</v>
      </c>
      <c r="G2305" s="224"/>
      <c r="H2305" s="218" t="s">
        <v>7462</v>
      </c>
      <c r="I2305" s="120" t="s">
        <v>7397</v>
      </c>
      <c r="J2305" s="120" t="s">
        <v>7463</v>
      </c>
      <c r="K2305" s="172">
        <v>0</v>
      </c>
      <c r="L2305" s="172">
        <v>0</v>
      </c>
      <c r="M2305" s="173">
        <f t="shared" si="130"/>
        <v>0</v>
      </c>
      <c r="O2305" s="73">
        <v>272</v>
      </c>
      <c r="P2305" s="73">
        <v>64269543.229888007</v>
      </c>
      <c r="Q2305" s="73">
        <v>272</v>
      </c>
      <c r="R2305" s="73">
        <v>64269543.229888007</v>
      </c>
      <c r="S2305" s="73">
        <f t="shared" si="129"/>
        <v>0</v>
      </c>
      <c r="T2305" s="73">
        <f t="shared" si="129"/>
        <v>0</v>
      </c>
      <c r="U2305" s="167" t="s">
        <v>7467</v>
      </c>
      <c r="W2305" s="21"/>
      <c r="X2305" s="21"/>
      <c r="Y2305" s="21"/>
    </row>
    <row r="2306" spans="1:25" x14ac:dyDescent="0.25">
      <c r="A2306" s="168" t="s">
        <v>6845</v>
      </c>
      <c r="B2306" s="207" t="s">
        <v>10125</v>
      </c>
      <c r="C2306" s="168" t="s">
        <v>10126</v>
      </c>
      <c r="D2306" s="208">
        <v>17</v>
      </c>
      <c r="E2306" s="171">
        <v>3945730.5400070003</v>
      </c>
      <c r="F2306" s="216">
        <f t="shared" si="128"/>
        <v>232101.79647100001</v>
      </c>
      <c r="G2306" s="224"/>
      <c r="H2306" s="218" t="s">
        <v>7462</v>
      </c>
      <c r="I2306" s="120" t="s">
        <v>7397</v>
      </c>
      <c r="J2306" s="120" t="s">
        <v>7463</v>
      </c>
      <c r="K2306" s="172"/>
      <c r="L2306" s="172"/>
      <c r="M2306" s="173">
        <f t="shared" si="130"/>
        <v>0</v>
      </c>
      <c r="O2306" s="73">
        <v>17</v>
      </c>
      <c r="P2306" s="73">
        <v>3945730.5400070003</v>
      </c>
      <c r="Q2306" s="73">
        <v>17</v>
      </c>
      <c r="R2306" s="73">
        <v>3945730.5400070003</v>
      </c>
      <c r="S2306" s="73">
        <f t="shared" si="129"/>
        <v>0</v>
      </c>
      <c r="T2306" s="73">
        <f t="shared" si="129"/>
        <v>0</v>
      </c>
      <c r="U2306" s="167" t="s">
        <v>7467</v>
      </c>
      <c r="W2306" s="21"/>
      <c r="X2306" s="21"/>
      <c r="Y2306" s="21"/>
    </row>
    <row r="2307" spans="1:25" x14ac:dyDescent="0.25">
      <c r="A2307" s="175" t="s">
        <v>6845</v>
      </c>
      <c r="B2307" s="205" t="s">
        <v>6555</v>
      </c>
      <c r="C2307" s="168" t="s">
        <v>6556</v>
      </c>
      <c r="D2307" s="209">
        <v>100</v>
      </c>
      <c r="E2307" s="178">
        <v>22510430.210000001</v>
      </c>
      <c r="F2307" s="216">
        <f t="shared" si="128"/>
        <v>225104.3021</v>
      </c>
      <c r="G2307" s="224"/>
      <c r="H2307" s="218" t="s">
        <v>7462</v>
      </c>
      <c r="I2307" s="179" t="s">
        <v>7381</v>
      </c>
      <c r="J2307" s="120" t="s">
        <v>7480</v>
      </c>
      <c r="K2307" s="73">
        <f>D2307</f>
        <v>100</v>
      </c>
      <c r="L2307" s="73">
        <f>E2307</f>
        <v>22510430.210000001</v>
      </c>
      <c r="M2307" s="180">
        <f t="shared" si="130"/>
        <v>1</v>
      </c>
      <c r="O2307" s="73">
        <v>100</v>
      </c>
      <c r="P2307" s="73">
        <v>22510430.210000001</v>
      </c>
      <c r="Q2307" s="73">
        <v>0</v>
      </c>
      <c r="R2307" s="73">
        <v>0</v>
      </c>
      <c r="S2307" s="73">
        <f t="shared" si="129"/>
        <v>0</v>
      </c>
      <c r="T2307" s="73">
        <f t="shared" si="129"/>
        <v>0</v>
      </c>
      <c r="U2307" s="167" t="s">
        <v>7481</v>
      </c>
      <c r="W2307" s="21"/>
      <c r="X2307" s="21"/>
      <c r="Y2307" s="21"/>
    </row>
    <row r="2308" spans="1:25" x14ac:dyDescent="0.25">
      <c r="A2308" s="175" t="s">
        <v>6845</v>
      </c>
      <c r="B2308" s="205" t="s">
        <v>6601</v>
      </c>
      <c r="C2308" s="168" t="s">
        <v>6602</v>
      </c>
      <c r="D2308" s="209">
        <v>25</v>
      </c>
      <c r="E2308" s="178">
        <v>5512698.7699999996</v>
      </c>
      <c r="F2308" s="216">
        <f t="shared" ref="F2308:F2371" si="131">+E2308/D2308</f>
        <v>220507.95079999999</v>
      </c>
      <c r="G2308" s="224"/>
      <c r="H2308" s="218" t="s">
        <v>7462</v>
      </c>
      <c r="I2308" s="179" t="s">
        <v>7381</v>
      </c>
      <c r="J2308" s="120" t="s">
        <v>7480</v>
      </c>
      <c r="K2308" s="73">
        <v>25</v>
      </c>
      <c r="L2308" s="73">
        <v>5512698.7699999996</v>
      </c>
      <c r="M2308" s="180">
        <f t="shared" si="130"/>
        <v>1</v>
      </c>
      <c r="O2308" s="73">
        <v>25</v>
      </c>
      <c r="P2308" s="73">
        <v>5512698.7699999996</v>
      </c>
      <c r="Q2308" s="73">
        <v>0</v>
      </c>
      <c r="R2308" s="73">
        <v>0</v>
      </c>
      <c r="S2308" s="73">
        <f t="shared" ref="S2308:T2371" si="132">O2308-K2308-Q2308</f>
        <v>0</v>
      </c>
      <c r="T2308" s="73">
        <f t="shared" si="132"/>
        <v>0</v>
      </c>
      <c r="U2308" s="167" t="s">
        <v>7481</v>
      </c>
      <c r="W2308" s="21"/>
      <c r="X2308" s="21"/>
      <c r="Y2308" s="21"/>
    </row>
    <row r="2309" spans="1:25" x14ac:dyDescent="0.25">
      <c r="A2309" s="168" t="s">
        <v>6845</v>
      </c>
      <c r="B2309" s="207" t="s">
        <v>10127</v>
      </c>
      <c r="C2309" s="168" t="s">
        <v>10128</v>
      </c>
      <c r="D2309" s="208">
        <v>22</v>
      </c>
      <c r="E2309" s="171">
        <v>4709921.4799999995</v>
      </c>
      <c r="F2309" s="216">
        <f t="shared" si="131"/>
        <v>214087.33999999997</v>
      </c>
      <c r="G2309" s="224"/>
      <c r="H2309" s="218" t="s">
        <v>7462</v>
      </c>
      <c r="I2309" s="120" t="s">
        <v>7397</v>
      </c>
      <c r="J2309" s="120" t="s">
        <v>7463</v>
      </c>
      <c r="K2309" s="172"/>
      <c r="L2309" s="172"/>
      <c r="M2309" s="173">
        <f t="shared" si="130"/>
        <v>0</v>
      </c>
      <c r="O2309" s="73">
        <v>22</v>
      </c>
      <c r="P2309" s="73">
        <v>4709921.4799999995</v>
      </c>
      <c r="Q2309" s="73">
        <v>22</v>
      </c>
      <c r="R2309" s="73">
        <v>4709921.4799999995</v>
      </c>
      <c r="S2309" s="73">
        <f t="shared" si="132"/>
        <v>0</v>
      </c>
      <c r="T2309" s="73">
        <f t="shared" si="132"/>
        <v>0</v>
      </c>
      <c r="U2309" s="167" t="s">
        <v>7467</v>
      </c>
      <c r="W2309" s="21"/>
      <c r="X2309" s="21"/>
      <c r="Y2309" s="21"/>
    </row>
    <row r="2310" spans="1:25" x14ac:dyDescent="0.25">
      <c r="A2310" s="175" t="s">
        <v>6845</v>
      </c>
      <c r="B2310" s="205" t="s">
        <v>6599</v>
      </c>
      <c r="C2310" s="168" t="s">
        <v>6600</v>
      </c>
      <c r="D2310" s="209">
        <v>204</v>
      </c>
      <c r="E2310" s="178">
        <v>41316634.749936</v>
      </c>
      <c r="F2310" s="216">
        <f t="shared" si="131"/>
        <v>202532.523284</v>
      </c>
      <c r="G2310" s="224"/>
      <c r="H2310" s="218" t="s">
        <v>7462</v>
      </c>
      <c r="I2310" s="179" t="s">
        <v>7381</v>
      </c>
      <c r="J2310" s="120" t="s">
        <v>7480</v>
      </c>
      <c r="K2310" s="73">
        <v>204</v>
      </c>
      <c r="L2310" s="73">
        <v>41316634.749936</v>
      </c>
      <c r="M2310" s="180">
        <f t="shared" si="130"/>
        <v>1</v>
      </c>
      <c r="O2310" s="73">
        <v>204</v>
      </c>
      <c r="P2310" s="73">
        <v>41316634.749936</v>
      </c>
      <c r="Q2310" s="73">
        <v>0</v>
      </c>
      <c r="R2310" s="73">
        <v>0</v>
      </c>
      <c r="S2310" s="73">
        <f t="shared" si="132"/>
        <v>0</v>
      </c>
      <c r="T2310" s="73">
        <f t="shared" si="132"/>
        <v>0</v>
      </c>
      <c r="U2310" s="167" t="s">
        <v>7481</v>
      </c>
      <c r="W2310" s="21"/>
      <c r="X2310" s="21"/>
      <c r="Y2310" s="21"/>
    </row>
    <row r="2311" spans="1:25" x14ac:dyDescent="0.25">
      <c r="A2311" s="175" t="s">
        <v>6845</v>
      </c>
      <c r="B2311" s="205" t="s">
        <v>6673</v>
      </c>
      <c r="C2311" s="168" t="s">
        <v>6674</v>
      </c>
      <c r="D2311" s="209">
        <v>35.5</v>
      </c>
      <c r="E2311" s="178">
        <v>6791057.9400154995</v>
      </c>
      <c r="F2311" s="216">
        <f t="shared" si="131"/>
        <v>191297.40676099999</v>
      </c>
      <c r="G2311" s="224"/>
      <c r="H2311" s="218" t="s">
        <v>7462</v>
      </c>
      <c r="I2311" s="179" t="s">
        <v>7381</v>
      </c>
      <c r="J2311" s="120" t="s">
        <v>7480</v>
      </c>
      <c r="K2311" s="73">
        <v>35.5</v>
      </c>
      <c r="L2311" s="73">
        <v>6791057.9400154995</v>
      </c>
      <c r="M2311" s="180">
        <f t="shared" si="130"/>
        <v>1</v>
      </c>
      <c r="O2311" s="73">
        <v>35.5</v>
      </c>
      <c r="P2311" s="73">
        <v>6791057.9400154995</v>
      </c>
      <c r="Q2311" s="73">
        <v>0</v>
      </c>
      <c r="R2311" s="73">
        <v>0</v>
      </c>
      <c r="S2311" s="73">
        <f t="shared" si="132"/>
        <v>0</v>
      </c>
      <c r="T2311" s="73">
        <f t="shared" si="132"/>
        <v>0</v>
      </c>
      <c r="U2311" s="167" t="s">
        <v>7481</v>
      </c>
      <c r="W2311" s="21"/>
      <c r="X2311" s="21"/>
      <c r="Y2311" s="21"/>
    </row>
    <row r="2312" spans="1:25" x14ac:dyDescent="0.25">
      <c r="A2312" s="175" t="s">
        <v>6845</v>
      </c>
      <c r="B2312" s="205" t="s">
        <v>10129</v>
      </c>
      <c r="C2312" s="168" t="s">
        <v>10130</v>
      </c>
      <c r="D2312" s="209">
        <v>13</v>
      </c>
      <c r="E2312" s="178">
        <v>2022760.0000010002</v>
      </c>
      <c r="F2312" s="216">
        <f t="shared" si="131"/>
        <v>155596.92307700001</v>
      </c>
      <c r="G2312" s="224"/>
      <c r="H2312" s="218" t="s">
        <v>7462</v>
      </c>
      <c r="I2312" s="179" t="s">
        <v>7381</v>
      </c>
      <c r="J2312" s="120" t="s">
        <v>7480</v>
      </c>
      <c r="K2312" s="73">
        <f>D2312</f>
        <v>13</v>
      </c>
      <c r="L2312" s="73">
        <f>E2312</f>
        <v>2022760.0000010002</v>
      </c>
      <c r="M2312" s="180">
        <f t="shared" ref="M2312:M2375" si="133">+L2312/E2312</f>
        <v>1</v>
      </c>
      <c r="O2312" s="73">
        <v>13</v>
      </c>
      <c r="P2312" s="73">
        <v>2022760.0000010002</v>
      </c>
      <c r="Q2312" s="73">
        <v>0</v>
      </c>
      <c r="R2312" s="73">
        <v>0</v>
      </c>
      <c r="S2312" s="73">
        <f t="shared" si="132"/>
        <v>0</v>
      </c>
      <c r="T2312" s="73">
        <f t="shared" si="132"/>
        <v>0</v>
      </c>
      <c r="U2312" s="167" t="s">
        <v>7481</v>
      </c>
      <c r="W2312" s="21"/>
      <c r="X2312" s="21"/>
      <c r="Y2312" s="21"/>
    </row>
    <row r="2313" spans="1:25" x14ac:dyDescent="0.25">
      <c r="A2313" s="175" t="s">
        <v>6845</v>
      </c>
      <c r="B2313" s="205" t="s">
        <v>5839</v>
      </c>
      <c r="C2313" s="168" t="s">
        <v>5840</v>
      </c>
      <c r="D2313" s="209">
        <v>226</v>
      </c>
      <c r="E2313" s="178">
        <v>33874792.61992</v>
      </c>
      <c r="F2313" s="216">
        <f t="shared" si="131"/>
        <v>149888.46291999999</v>
      </c>
      <c r="G2313" s="224"/>
      <c r="H2313" s="218" t="s">
        <v>7462</v>
      </c>
      <c r="I2313" s="179" t="s">
        <v>7381</v>
      </c>
      <c r="J2313" s="120" t="s">
        <v>7480</v>
      </c>
      <c r="K2313" s="73">
        <f>D2313</f>
        <v>226</v>
      </c>
      <c r="L2313" s="73">
        <f>E2313</f>
        <v>33874792.61992</v>
      </c>
      <c r="M2313" s="180">
        <f t="shared" si="133"/>
        <v>1</v>
      </c>
      <c r="O2313" s="73">
        <v>226</v>
      </c>
      <c r="P2313" s="73">
        <v>33874792.61992</v>
      </c>
      <c r="Q2313" s="73">
        <v>0</v>
      </c>
      <c r="R2313" s="73">
        <v>0</v>
      </c>
      <c r="S2313" s="73">
        <f t="shared" si="132"/>
        <v>0</v>
      </c>
      <c r="T2313" s="73">
        <f t="shared" si="132"/>
        <v>0</v>
      </c>
      <c r="U2313" s="167" t="s">
        <v>7481</v>
      </c>
      <c r="W2313" s="21"/>
      <c r="X2313" s="21"/>
      <c r="Y2313" s="21"/>
    </row>
    <row r="2314" spans="1:25" x14ac:dyDescent="0.25">
      <c r="A2314" s="168" t="s">
        <v>6845</v>
      </c>
      <c r="B2314" s="207" t="s">
        <v>10131</v>
      </c>
      <c r="C2314" s="168" t="s">
        <v>10132</v>
      </c>
      <c r="D2314" s="208">
        <v>87</v>
      </c>
      <c r="E2314" s="171">
        <v>12920217.230001001</v>
      </c>
      <c r="F2314" s="216">
        <f t="shared" si="131"/>
        <v>148508.24402300001</v>
      </c>
      <c r="G2314" s="224"/>
      <c r="H2314" s="218" t="s">
        <v>7462</v>
      </c>
      <c r="I2314" s="120" t="s">
        <v>7397</v>
      </c>
      <c r="J2314" s="120" t="s">
        <v>7463</v>
      </c>
      <c r="K2314" s="172">
        <v>0</v>
      </c>
      <c r="L2314" s="172">
        <v>0</v>
      </c>
      <c r="M2314" s="173">
        <f t="shared" si="133"/>
        <v>0</v>
      </c>
      <c r="O2314" s="73">
        <v>87</v>
      </c>
      <c r="P2314" s="73">
        <v>12920217.230001001</v>
      </c>
      <c r="Q2314" s="73">
        <v>87</v>
      </c>
      <c r="R2314" s="73">
        <v>12920217.230001001</v>
      </c>
      <c r="S2314" s="73">
        <f t="shared" si="132"/>
        <v>0</v>
      </c>
      <c r="T2314" s="73">
        <f t="shared" si="132"/>
        <v>0</v>
      </c>
      <c r="U2314" s="167" t="s">
        <v>7467</v>
      </c>
      <c r="W2314" s="21"/>
      <c r="X2314" s="21"/>
      <c r="Y2314" s="21"/>
    </row>
    <row r="2315" spans="1:25" x14ac:dyDescent="0.25">
      <c r="A2315" s="168" t="s">
        <v>6845</v>
      </c>
      <c r="B2315" s="207" t="s">
        <v>10133</v>
      </c>
      <c r="C2315" s="168" t="s">
        <v>10134</v>
      </c>
      <c r="D2315" s="208">
        <v>738.01</v>
      </c>
      <c r="E2315" s="171">
        <v>106489060.13002439</v>
      </c>
      <c r="F2315" s="216">
        <f t="shared" si="131"/>
        <v>144292.16423900001</v>
      </c>
      <c r="G2315" s="224"/>
      <c r="H2315" s="218" t="s">
        <v>7462</v>
      </c>
      <c r="I2315" s="120" t="s">
        <v>7397</v>
      </c>
      <c r="J2315" s="120" t="s">
        <v>7463</v>
      </c>
      <c r="K2315" s="172">
        <v>0</v>
      </c>
      <c r="L2315" s="172">
        <v>0</v>
      </c>
      <c r="M2315" s="173">
        <f t="shared" si="133"/>
        <v>0</v>
      </c>
      <c r="O2315" s="73">
        <v>738.01</v>
      </c>
      <c r="P2315" s="73">
        <v>106489060.13002439</v>
      </c>
      <c r="Q2315" s="73">
        <v>738.01</v>
      </c>
      <c r="R2315" s="73">
        <v>106489060.13002439</v>
      </c>
      <c r="S2315" s="73">
        <f t="shared" si="132"/>
        <v>0</v>
      </c>
      <c r="T2315" s="73">
        <f t="shared" si="132"/>
        <v>0</v>
      </c>
      <c r="U2315" s="167" t="s">
        <v>7467</v>
      </c>
      <c r="W2315" s="21"/>
      <c r="X2315" s="21"/>
      <c r="Y2315" s="21"/>
    </row>
    <row r="2316" spans="1:25" x14ac:dyDescent="0.25">
      <c r="A2316" s="168" t="s">
        <v>6845</v>
      </c>
      <c r="B2316" s="207" t="s">
        <v>10135</v>
      </c>
      <c r="C2316" s="168" t="s">
        <v>10136</v>
      </c>
      <c r="D2316" s="208">
        <v>1522</v>
      </c>
      <c r="E2316" s="171">
        <v>215195308.10992005</v>
      </c>
      <c r="F2316" s="216">
        <f t="shared" si="131"/>
        <v>141389.82136000003</v>
      </c>
      <c r="G2316" s="224"/>
      <c r="H2316" s="218" t="s">
        <v>7462</v>
      </c>
      <c r="I2316" s="120" t="s">
        <v>7397</v>
      </c>
      <c r="J2316" s="120" t="s">
        <v>7463</v>
      </c>
      <c r="K2316" s="172">
        <v>0</v>
      </c>
      <c r="L2316" s="172">
        <v>0</v>
      </c>
      <c r="M2316" s="173">
        <f t="shared" si="133"/>
        <v>0</v>
      </c>
      <c r="O2316" s="73">
        <v>1522</v>
      </c>
      <c r="P2316" s="73">
        <v>215195308.10992005</v>
      </c>
      <c r="Q2316" s="73">
        <v>1522</v>
      </c>
      <c r="R2316" s="73">
        <v>215195308.10992005</v>
      </c>
      <c r="S2316" s="73">
        <f t="shared" si="132"/>
        <v>0</v>
      </c>
      <c r="T2316" s="73">
        <f t="shared" si="132"/>
        <v>0</v>
      </c>
      <c r="U2316" s="167" t="s">
        <v>7467</v>
      </c>
      <c r="W2316" s="21"/>
      <c r="X2316" s="21"/>
      <c r="Y2316" s="21"/>
    </row>
    <row r="2317" spans="1:25" x14ac:dyDescent="0.25">
      <c r="A2317" s="175" t="s">
        <v>6845</v>
      </c>
      <c r="B2317" s="205" t="s">
        <v>6545</v>
      </c>
      <c r="C2317" s="168" t="s">
        <v>6546</v>
      </c>
      <c r="D2317" s="209">
        <v>124</v>
      </c>
      <c r="E2317" s="178">
        <v>16275633.689972</v>
      </c>
      <c r="F2317" s="216">
        <f t="shared" si="131"/>
        <v>131255.110403</v>
      </c>
      <c r="G2317" s="224"/>
      <c r="H2317" s="218" t="s">
        <v>7462</v>
      </c>
      <c r="I2317" s="179" t="s">
        <v>7381</v>
      </c>
      <c r="J2317" s="120" t="s">
        <v>7480</v>
      </c>
      <c r="K2317" s="73">
        <f>D2317</f>
        <v>124</v>
      </c>
      <c r="L2317" s="73">
        <f>E2317</f>
        <v>16275633.689972</v>
      </c>
      <c r="M2317" s="180">
        <f t="shared" si="133"/>
        <v>1</v>
      </c>
      <c r="O2317" s="73">
        <v>124</v>
      </c>
      <c r="P2317" s="73">
        <v>16275633.689972</v>
      </c>
      <c r="Q2317" s="73">
        <v>0</v>
      </c>
      <c r="R2317" s="73">
        <v>0</v>
      </c>
      <c r="S2317" s="73">
        <f t="shared" si="132"/>
        <v>0</v>
      </c>
      <c r="T2317" s="73">
        <f t="shared" si="132"/>
        <v>0</v>
      </c>
      <c r="U2317" s="167" t="s">
        <v>7481</v>
      </c>
      <c r="W2317" s="21"/>
      <c r="X2317" s="21"/>
      <c r="Y2317" s="21"/>
    </row>
    <row r="2318" spans="1:25" x14ac:dyDescent="0.25">
      <c r="A2318" s="168" t="s">
        <v>6845</v>
      </c>
      <c r="B2318" s="207" t="s">
        <v>10137</v>
      </c>
      <c r="C2318" s="168" t="s">
        <v>10138</v>
      </c>
      <c r="D2318" s="208">
        <v>40</v>
      </c>
      <c r="E2318" s="171">
        <v>5168158.95</v>
      </c>
      <c r="F2318" s="216">
        <f t="shared" si="131"/>
        <v>129203.97375</v>
      </c>
      <c r="G2318" s="224"/>
      <c r="H2318" s="218" t="s">
        <v>7462</v>
      </c>
      <c r="I2318" s="120" t="s">
        <v>7397</v>
      </c>
      <c r="J2318" s="120" t="s">
        <v>7463</v>
      </c>
      <c r="K2318" s="172">
        <v>0</v>
      </c>
      <c r="L2318" s="172">
        <v>0</v>
      </c>
      <c r="M2318" s="173">
        <f t="shared" si="133"/>
        <v>0</v>
      </c>
      <c r="O2318" s="73">
        <v>40</v>
      </c>
      <c r="P2318" s="73">
        <v>5168158.95</v>
      </c>
      <c r="Q2318" s="73">
        <v>40</v>
      </c>
      <c r="R2318" s="73">
        <v>5168158.95</v>
      </c>
      <c r="S2318" s="73">
        <f t="shared" si="132"/>
        <v>0</v>
      </c>
      <c r="T2318" s="73">
        <f t="shared" si="132"/>
        <v>0</v>
      </c>
      <c r="U2318" s="167" t="s">
        <v>7467</v>
      </c>
      <c r="W2318" s="21"/>
      <c r="X2318" s="21"/>
      <c r="Y2318" s="21"/>
    </row>
    <row r="2319" spans="1:25" x14ac:dyDescent="0.25">
      <c r="A2319" s="175" t="s">
        <v>6845</v>
      </c>
      <c r="B2319" s="205" t="s">
        <v>6587</v>
      </c>
      <c r="C2319" s="168" t="s">
        <v>6588</v>
      </c>
      <c r="D2319" s="209">
        <v>79.5</v>
      </c>
      <c r="E2319" s="178">
        <v>9966574.0100309998</v>
      </c>
      <c r="F2319" s="216">
        <f t="shared" si="131"/>
        <v>125365.71081799999</v>
      </c>
      <c r="G2319" s="224"/>
      <c r="H2319" s="218" t="s">
        <v>7462</v>
      </c>
      <c r="I2319" s="179" t="s">
        <v>7381</v>
      </c>
      <c r="J2319" s="120" t="s">
        <v>7480</v>
      </c>
      <c r="K2319" s="73">
        <v>79.5</v>
      </c>
      <c r="L2319" s="73">
        <v>9966574.0100309998</v>
      </c>
      <c r="M2319" s="180">
        <f t="shared" si="133"/>
        <v>1</v>
      </c>
      <c r="O2319" s="73">
        <v>79.5</v>
      </c>
      <c r="P2319" s="73">
        <v>9966574.0100309998</v>
      </c>
      <c r="Q2319" s="73">
        <v>0</v>
      </c>
      <c r="R2319" s="73">
        <v>0</v>
      </c>
      <c r="S2319" s="73">
        <f t="shared" si="132"/>
        <v>0</v>
      </c>
      <c r="T2319" s="73">
        <f t="shared" si="132"/>
        <v>0</v>
      </c>
      <c r="U2319" s="167" t="s">
        <v>7481</v>
      </c>
      <c r="W2319" s="21"/>
      <c r="X2319" s="21"/>
      <c r="Y2319" s="21"/>
    </row>
    <row r="2320" spans="1:25" x14ac:dyDescent="0.25">
      <c r="A2320" s="168" t="s">
        <v>6845</v>
      </c>
      <c r="B2320" s="207" t="s">
        <v>10139</v>
      </c>
      <c r="C2320" s="168" t="s">
        <v>10140</v>
      </c>
      <c r="D2320" s="208">
        <v>578</v>
      </c>
      <c r="E2320" s="171">
        <v>71517962.820242003</v>
      </c>
      <c r="F2320" s="216">
        <f t="shared" si="131"/>
        <v>123733.499689</v>
      </c>
      <c r="G2320" s="224"/>
      <c r="H2320" s="218" t="s">
        <v>7462</v>
      </c>
      <c r="I2320" s="120" t="s">
        <v>7397</v>
      </c>
      <c r="J2320" s="120" t="s">
        <v>7463</v>
      </c>
      <c r="K2320" s="172">
        <v>0</v>
      </c>
      <c r="L2320" s="172">
        <v>0</v>
      </c>
      <c r="M2320" s="173">
        <f t="shared" si="133"/>
        <v>0</v>
      </c>
      <c r="O2320" s="73">
        <v>578</v>
      </c>
      <c r="P2320" s="73">
        <v>71517962.820242003</v>
      </c>
      <c r="Q2320" s="73">
        <v>578</v>
      </c>
      <c r="R2320" s="73">
        <v>71517962.820242003</v>
      </c>
      <c r="S2320" s="73">
        <f t="shared" si="132"/>
        <v>0</v>
      </c>
      <c r="T2320" s="73">
        <f t="shared" si="132"/>
        <v>0</v>
      </c>
      <c r="U2320" s="167" t="s">
        <v>7467</v>
      </c>
      <c r="W2320" s="21"/>
      <c r="X2320" s="21"/>
      <c r="Y2320" s="21"/>
    </row>
    <row r="2321" spans="1:25" x14ac:dyDescent="0.25">
      <c r="A2321" s="175" t="s">
        <v>6845</v>
      </c>
      <c r="B2321" s="205" t="s">
        <v>5817</v>
      </c>
      <c r="C2321" s="168" t="s">
        <v>5818</v>
      </c>
      <c r="D2321" s="209">
        <v>72</v>
      </c>
      <c r="E2321" s="178">
        <v>8873272.9599840008</v>
      </c>
      <c r="F2321" s="216">
        <f t="shared" si="131"/>
        <v>123239.902222</v>
      </c>
      <c r="G2321" s="224"/>
      <c r="H2321" s="218" t="s">
        <v>7462</v>
      </c>
      <c r="I2321" s="179" t="s">
        <v>7381</v>
      </c>
      <c r="J2321" s="120" t="s">
        <v>7480</v>
      </c>
      <c r="K2321" s="73">
        <v>72</v>
      </c>
      <c r="L2321" s="73">
        <v>8873272.9599840008</v>
      </c>
      <c r="M2321" s="180">
        <f t="shared" si="133"/>
        <v>1</v>
      </c>
      <c r="O2321" s="73">
        <v>72</v>
      </c>
      <c r="P2321" s="73">
        <v>8873272.9599840008</v>
      </c>
      <c r="Q2321" s="73">
        <v>0</v>
      </c>
      <c r="R2321" s="73">
        <v>0</v>
      </c>
      <c r="S2321" s="73">
        <f t="shared" si="132"/>
        <v>0</v>
      </c>
      <c r="T2321" s="73">
        <f t="shared" si="132"/>
        <v>0</v>
      </c>
      <c r="U2321" s="167" t="s">
        <v>7481</v>
      </c>
      <c r="W2321" s="21"/>
      <c r="X2321" s="21"/>
      <c r="Y2321" s="21"/>
    </row>
    <row r="2322" spans="1:25" x14ac:dyDescent="0.25">
      <c r="A2322" s="168" t="s">
        <v>6845</v>
      </c>
      <c r="B2322" s="207" t="s">
        <v>10141</v>
      </c>
      <c r="C2322" s="168" t="s">
        <v>10142</v>
      </c>
      <c r="D2322" s="208">
        <v>813</v>
      </c>
      <c r="E2322" s="171">
        <v>99616202.570289001</v>
      </c>
      <c r="F2322" s="216">
        <f t="shared" si="131"/>
        <v>122529.154453</v>
      </c>
      <c r="G2322" s="224"/>
      <c r="H2322" s="218" t="s">
        <v>7462</v>
      </c>
      <c r="I2322" s="120" t="s">
        <v>7397</v>
      </c>
      <c r="J2322" s="120" t="s">
        <v>7463</v>
      </c>
      <c r="K2322" s="172">
        <v>0</v>
      </c>
      <c r="L2322" s="172">
        <v>0</v>
      </c>
      <c r="M2322" s="173">
        <f t="shared" si="133"/>
        <v>0</v>
      </c>
      <c r="O2322" s="73">
        <v>813</v>
      </c>
      <c r="P2322" s="73">
        <v>99616202.570289001</v>
      </c>
      <c r="Q2322" s="73">
        <v>813</v>
      </c>
      <c r="R2322" s="73">
        <v>99616202.570289001</v>
      </c>
      <c r="S2322" s="73">
        <f t="shared" si="132"/>
        <v>0</v>
      </c>
      <c r="T2322" s="73">
        <f t="shared" si="132"/>
        <v>0</v>
      </c>
      <c r="U2322" s="167" t="s">
        <v>7467</v>
      </c>
      <c r="W2322" s="21"/>
      <c r="X2322" s="21"/>
      <c r="Y2322" s="21"/>
    </row>
    <row r="2323" spans="1:25" x14ac:dyDescent="0.25">
      <c r="A2323" s="168" t="s">
        <v>6845</v>
      </c>
      <c r="B2323" s="207" t="s">
        <v>10143</v>
      </c>
      <c r="C2323" s="168" t="s">
        <v>10144</v>
      </c>
      <c r="D2323" s="208">
        <v>2857</v>
      </c>
      <c r="E2323" s="171">
        <v>326356285.96977001</v>
      </c>
      <c r="F2323" s="216">
        <f t="shared" si="131"/>
        <v>114230.41161000001</v>
      </c>
      <c r="G2323" s="224"/>
      <c r="H2323" s="218" t="s">
        <v>7462</v>
      </c>
      <c r="I2323" s="120" t="s">
        <v>7397</v>
      </c>
      <c r="J2323" s="120" t="s">
        <v>7463</v>
      </c>
      <c r="K2323" s="172">
        <v>0</v>
      </c>
      <c r="L2323" s="172">
        <v>0</v>
      </c>
      <c r="M2323" s="173">
        <f t="shared" si="133"/>
        <v>0</v>
      </c>
      <c r="O2323" s="73">
        <v>2857</v>
      </c>
      <c r="P2323" s="73">
        <v>326356285.96977001</v>
      </c>
      <c r="Q2323" s="73">
        <v>2857</v>
      </c>
      <c r="R2323" s="73">
        <v>326356285.96977001</v>
      </c>
      <c r="S2323" s="73">
        <f t="shared" si="132"/>
        <v>0</v>
      </c>
      <c r="T2323" s="73">
        <f t="shared" si="132"/>
        <v>0</v>
      </c>
      <c r="U2323" s="167" t="s">
        <v>7467</v>
      </c>
      <c r="W2323" s="21"/>
      <c r="X2323" s="21"/>
      <c r="Y2323" s="21"/>
    </row>
    <row r="2324" spans="1:25" x14ac:dyDescent="0.25">
      <c r="A2324" s="175" t="s">
        <v>6845</v>
      </c>
      <c r="B2324" s="205" t="s">
        <v>10145</v>
      </c>
      <c r="C2324" s="168" t="s">
        <v>10146</v>
      </c>
      <c r="D2324" s="209">
        <v>26</v>
      </c>
      <c r="E2324" s="178">
        <v>2914662.4900119998</v>
      </c>
      <c r="F2324" s="216">
        <f t="shared" si="131"/>
        <v>112102.40346199999</v>
      </c>
      <c r="G2324" s="224"/>
      <c r="H2324" s="218" t="s">
        <v>7538</v>
      </c>
      <c r="I2324" s="120" t="s">
        <v>7396</v>
      </c>
      <c r="J2324" s="120" t="s">
        <v>7480</v>
      </c>
      <c r="K2324" s="73">
        <v>26</v>
      </c>
      <c r="L2324" s="73">
        <v>2914662.4900119998</v>
      </c>
      <c r="M2324" s="180">
        <f t="shared" si="133"/>
        <v>1</v>
      </c>
      <c r="O2324" s="73">
        <v>26</v>
      </c>
      <c r="P2324" s="73">
        <v>2914662.4900119998</v>
      </c>
      <c r="Q2324" s="73">
        <v>0</v>
      </c>
      <c r="R2324" s="73">
        <v>0</v>
      </c>
      <c r="S2324" s="73">
        <f t="shared" si="132"/>
        <v>0</v>
      </c>
      <c r="T2324" s="73">
        <f t="shared" si="132"/>
        <v>0</v>
      </c>
      <c r="U2324" s="167" t="s">
        <v>7481</v>
      </c>
      <c r="W2324" s="21"/>
      <c r="X2324" s="21"/>
      <c r="Y2324" s="21"/>
    </row>
    <row r="2325" spans="1:25" x14ac:dyDescent="0.25">
      <c r="A2325" s="168" t="s">
        <v>6845</v>
      </c>
      <c r="B2325" s="207" t="s">
        <v>10147</v>
      </c>
      <c r="C2325" s="168" t="s">
        <v>10148</v>
      </c>
      <c r="D2325" s="208">
        <v>270</v>
      </c>
      <c r="E2325" s="171">
        <v>30226751.55009</v>
      </c>
      <c r="F2325" s="216">
        <f t="shared" si="131"/>
        <v>111950.931667</v>
      </c>
      <c r="G2325" s="224"/>
      <c r="H2325" s="218" t="s">
        <v>7462</v>
      </c>
      <c r="I2325" s="120" t="s">
        <v>7397</v>
      </c>
      <c r="J2325" s="120" t="s">
        <v>7463</v>
      </c>
      <c r="K2325" s="172">
        <v>0</v>
      </c>
      <c r="L2325" s="172">
        <v>0</v>
      </c>
      <c r="M2325" s="173">
        <f t="shared" si="133"/>
        <v>0</v>
      </c>
      <c r="O2325" s="73">
        <v>270</v>
      </c>
      <c r="P2325" s="73">
        <v>30226751.55009</v>
      </c>
      <c r="Q2325" s="73">
        <v>270</v>
      </c>
      <c r="R2325" s="73">
        <v>30226751.55009</v>
      </c>
      <c r="S2325" s="73">
        <f t="shared" si="132"/>
        <v>0</v>
      </c>
      <c r="T2325" s="73">
        <f t="shared" si="132"/>
        <v>0</v>
      </c>
      <c r="U2325" s="167" t="s">
        <v>7467</v>
      </c>
      <c r="W2325" s="21"/>
      <c r="X2325" s="21"/>
      <c r="Y2325" s="21"/>
    </row>
    <row r="2326" spans="1:25" x14ac:dyDescent="0.25">
      <c r="A2326" s="175" t="s">
        <v>6845</v>
      </c>
      <c r="B2326" s="205" t="s">
        <v>5925</v>
      </c>
      <c r="C2326" s="168" t="s">
        <v>5926</v>
      </c>
      <c r="D2326" s="209">
        <v>210</v>
      </c>
      <c r="E2326" s="178">
        <v>22616130.290040001</v>
      </c>
      <c r="F2326" s="216">
        <f t="shared" si="131"/>
        <v>107695.85852400001</v>
      </c>
      <c r="G2326" s="224"/>
      <c r="H2326" s="218" t="s">
        <v>7462</v>
      </c>
      <c r="I2326" s="179" t="s">
        <v>7381</v>
      </c>
      <c r="J2326" s="120" t="s">
        <v>7480</v>
      </c>
      <c r="K2326" s="73">
        <v>210</v>
      </c>
      <c r="L2326" s="73">
        <v>22616130.290040001</v>
      </c>
      <c r="M2326" s="180">
        <f t="shared" si="133"/>
        <v>1</v>
      </c>
      <c r="O2326" s="73">
        <v>210</v>
      </c>
      <c r="P2326" s="73">
        <v>22616130.290040001</v>
      </c>
      <c r="Q2326" s="73">
        <v>0</v>
      </c>
      <c r="R2326" s="73">
        <v>0</v>
      </c>
      <c r="S2326" s="73">
        <f t="shared" si="132"/>
        <v>0</v>
      </c>
      <c r="T2326" s="73">
        <f t="shared" si="132"/>
        <v>0</v>
      </c>
      <c r="U2326" s="167" t="s">
        <v>7481</v>
      </c>
      <c r="W2326" s="21"/>
      <c r="X2326" s="21"/>
      <c r="Y2326" s="21"/>
    </row>
    <row r="2327" spans="1:25" x14ac:dyDescent="0.25">
      <c r="A2327" s="168" t="s">
        <v>6845</v>
      </c>
      <c r="B2327" s="207" t="s">
        <v>10149</v>
      </c>
      <c r="C2327" s="168" t="s">
        <v>10150</v>
      </c>
      <c r="D2327" s="208">
        <v>3198</v>
      </c>
      <c r="E2327" s="171">
        <v>334022844.43015802</v>
      </c>
      <c r="F2327" s="216">
        <f t="shared" si="131"/>
        <v>104447.418521</v>
      </c>
      <c r="G2327" s="224"/>
      <c r="H2327" s="218" t="s">
        <v>7462</v>
      </c>
      <c r="I2327" s="120" t="s">
        <v>7397</v>
      </c>
      <c r="J2327" s="120" t="s">
        <v>7463</v>
      </c>
      <c r="K2327" s="172">
        <v>0</v>
      </c>
      <c r="L2327" s="172">
        <v>0</v>
      </c>
      <c r="M2327" s="173">
        <f t="shared" si="133"/>
        <v>0</v>
      </c>
      <c r="O2327" s="73">
        <v>3198</v>
      </c>
      <c r="P2327" s="73">
        <v>334022844.43015802</v>
      </c>
      <c r="Q2327" s="73">
        <v>3198</v>
      </c>
      <c r="R2327" s="73">
        <v>334022844.43015802</v>
      </c>
      <c r="S2327" s="73">
        <f t="shared" si="132"/>
        <v>0</v>
      </c>
      <c r="T2327" s="73">
        <f t="shared" si="132"/>
        <v>0</v>
      </c>
      <c r="U2327" s="167" t="s">
        <v>7467</v>
      </c>
      <c r="W2327" s="21"/>
      <c r="X2327" s="21"/>
      <c r="Y2327" s="21"/>
    </row>
    <row r="2328" spans="1:25" x14ac:dyDescent="0.25">
      <c r="A2328" s="175" t="s">
        <v>6845</v>
      </c>
      <c r="B2328" s="205" t="s">
        <v>6579</v>
      </c>
      <c r="C2328" s="168" t="s">
        <v>6580</v>
      </c>
      <c r="D2328" s="209">
        <v>80</v>
      </c>
      <c r="E2328" s="178">
        <v>8345097.6699999999</v>
      </c>
      <c r="F2328" s="216">
        <f t="shared" si="131"/>
        <v>104313.720875</v>
      </c>
      <c r="G2328" s="224"/>
      <c r="H2328" s="218" t="s">
        <v>7462</v>
      </c>
      <c r="I2328" s="179" t="s">
        <v>7381</v>
      </c>
      <c r="J2328" s="120" t="s">
        <v>7480</v>
      </c>
      <c r="K2328" s="73">
        <v>80</v>
      </c>
      <c r="L2328" s="73">
        <v>8345097.6699999999</v>
      </c>
      <c r="M2328" s="180">
        <f t="shared" si="133"/>
        <v>1</v>
      </c>
      <c r="O2328" s="73">
        <v>80</v>
      </c>
      <c r="P2328" s="73">
        <v>8345097.6699999999</v>
      </c>
      <c r="Q2328" s="73">
        <v>0</v>
      </c>
      <c r="R2328" s="73">
        <v>0</v>
      </c>
      <c r="S2328" s="73">
        <f t="shared" si="132"/>
        <v>0</v>
      </c>
      <c r="T2328" s="73">
        <f t="shared" si="132"/>
        <v>0</v>
      </c>
      <c r="U2328" s="167" t="s">
        <v>7481</v>
      </c>
      <c r="W2328" s="21"/>
      <c r="X2328" s="21"/>
      <c r="Y2328" s="21"/>
    </row>
    <row r="2329" spans="1:25" x14ac:dyDescent="0.25">
      <c r="A2329" s="175" t="s">
        <v>6845</v>
      </c>
      <c r="B2329" s="205" t="s">
        <v>6583</v>
      </c>
      <c r="C2329" s="168" t="s">
        <v>6584</v>
      </c>
      <c r="D2329" s="209">
        <v>70</v>
      </c>
      <c r="E2329" s="178">
        <v>7294473.4400300002</v>
      </c>
      <c r="F2329" s="216">
        <f t="shared" si="131"/>
        <v>104206.763429</v>
      </c>
      <c r="G2329" s="224"/>
      <c r="H2329" s="218" t="s">
        <v>7462</v>
      </c>
      <c r="I2329" s="179" t="s">
        <v>7381</v>
      </c>
      <c r="J2329" s="120" t="s">
        <v>7480</v>
      </c>
      <c r="K2329" s="73">
        <v>70</v>
      </c>
      <c r="L2329" s="73">
        <v>7294473.4400300002</v>
      </c>
      <c r="M2329" s="180">
        <f t="shared" si="133"/>
        <v>1</v>
      </c>
      <c r="O2329" s="73">
        <v>70</v>
      </c>
      <c r="P2329" s="73">
        <v>7294473.4400300002</v>
      </c>
      <c r="Q2329" s="73">
        <v>0</v>
      </c>
      <c r="R2329" s="73">
        <v>0</v>
      </c>
      <c r="S2329" s="73">
        <f t="shared" si="132"/>
        <v>0</v>
      </c>
      <c r="T2329" s="73">
        <f t="shared" si="132"/>
        <v>0</v>
      </c>
      <c r="U2329" s="167" t="s">
        <v>7481</v>
      </c>
      <c r="W2329" s="21"/>
      <c r="X2329" s="21"/>
      <c r="Y2329" s="21"/>
    </row>
    <row r="2330" spans="1:25" x14ac:dyDescent="0.25">
      <c r="A2330" s="175" t="s">
        <v>6845</v>
      </c>
      <c r="B2330" s="205" t="s">
        <v>5923</v>
      </c>
      <c r="C2330" s="168" t="s">
        <v>5924</v>
      </c>
      <c r="D2330" s="209">
        <v>93.5</v>
      </c>
      <c r="E2330" s="178">
        <v>9642779.7300284989</v>
      </c>
      <c r="F2330" s="216">
        <f t="shared" si="131"/>
        <v>103131.33401099998</v>
      </c>
      <c r="G2330" s="224"/>
      <c r="H2330" s="218" t="s">
        <v>7462</v>
      </c>
      <c r="I2330" s="179" t="s">
        <v>7381</v>
      </c>
      <c r="J2330" s="120" t="s">
        <v>7480</v>
      </c>
      <c r="K2330" s="73">
        <v>93.5</v>
      </c>
      <c r="L2330" s="73">
        <v>9642779.7300284989</v>
      </c>
      <c r="M2330" s="180">
        <f t="shared" si="133"/>
        <v>1</v>
      </c>
      <c r="O2330" s="73">
        <v>93.5</v>
      </c>
      <c r="P2330" s="73">
        <v>9642779.7300284989</v>
      </c>
      <c r="Q2330" s="73">
        <v>0</v>
      </c>
      <c r="R2330" s="73">
        <v>0</v>
      </c>
      <c r="S2330" s="73">
        <f t="shared" si="132"/>
        <v>0</v>
      </c>
      <c r="T2330" s="73">
        <f t="shared" si="132"/>
        <v>0</v>
      </c>
      <c r="U2330" s="167" t="s">
        <v>7481</v>
      </c>
      <c r="W2330" s="21"/>
      <c r="X2330" s="21"/>
      <c r="Y2330" s="21"/>
    </row>
    <row r="2331" spans="1:25" x14ac:dyDescent="0.25">
      <c r="A2331" s="175" t="s">
        <v>6845</v>
      </c>
      <c r="B2331" s="205" t="s">
        <v>6589</v>
      </c>
      <c r="C2331" s="168" t="s">
        <v>6590</v>
      </c>
      <c r="D2331" s="209">
        <v>71</v>
      </c>
      <c r="E2331" s="178">
        <v>7243599.4099710006</v>
      </c>
      <c r="F2331" s="216">
        <f t="shared" si="131"/>
        <v>102022.526901</v>
      </c>
      <c r="G2331" s="224"/>
      <c r="H2331" s="218" t="s">
        <v>7462</v>
      </c>
      <c r="I2331" s="179" t="s">
        <v>7381</v>
      </c>
      <c r="J2331" s="120" t="s">
        <v>7480</v>
      </c>
      <c r="K2331" s="73">
        <v>71</v>
      </c>
      <c r="L2331" s="73">
        <v>7243599.4099710006</v>
      </c>
      <c r="M2331" s="180">
        <f t="shared" si="133"/>
        <v>1</v>
      </c>
      <c r="O2331" s="73">
        <v>71</v>
      </c>
      <c r="P2331" s="73">
        <v>7243599.4099710006</v>
      </c>
      <c r="Q2331" s="73">
        <v>0</v>
      </c>
      <c r="R2331" s="73">
        <v>0</v>
      </c>
      <c r="S2331" s="73">
        <f t="shared" si="132"/>
        <v>0</v>
      </c>
      <c r="T2331" s="73">
        <f t="shared" si="132"/>
        <v>0</v>
      </c>
      <c r="U2331" s="167" t="s">
        <v>7481</v>
      </c>
      <c r="W2331" s="21"/>
      <c r="X2331" s="21"/>
      <c r="Y2331" s="21"/>
    </row>
    <row r="2332" spans="1:25" x14ac:dyDescent="0.25">
      <c r="A2332" s="175" t="s">
        <v>6845</v>
      </c>
      <c r="B2332" s="205" t="s">
        <v>6575</v>
      </c>
      <c r="C2332" s="168" t="s">
        <v>6576</v>
      </c>
      <c r="D2332" s="209">
        <v>111</v>
      </c>
      <c r="E2332" s="178">
        <v>11248890.510005999</v>
      </c>
      <c r="F2332" s="216">
        <f t="shared" si="131"/>
        <v>101341.355946</v>
      </c>
      <c r="G2332" s="224"/>
      <c r="H2332" s="218" t="s">
        <v>7462</v>
      </c>
      <c r="I2332" s="179" t="s">
        <v>7381</v>
      </c>
      <c r="J2332" s="120" t="s">
        <v>7480</v>
      </c>
      <c r="K2332" s="73">
        <v>111</v>
      </c>
      <c r="L2332" s="73">
        <v>11248890.510005999</v>
      </c>
      <c r="M2332" s="180">
        <f t="shared" si="133"/>
        <v>1</v>
      </c>
      <c r="O2332" s="73">
        <v>111</v>
      </c>
      <c r="P2332" s="73">
        <v>11248890.510005999</v>
      </c>
      <c r="Q2332" s="73">
        <v>0</v>
      </c>
      <c r="R2332" s="73">
        <v>0</v>
      </c>
      <c r="S2332" s="73">
        <f t="shared" si="132"/>
        <v>0</v>
      </c>
      <c r="T2332" s="73">
        <f t="shared" si="132"/>
        <v>0</v>
      </c>
      <c r="U2332" s="167" t="s">
        <v>7481</v>
      </c>
      <c r="W2332" s="21"/>
      <c r="X2332" s="21"/>
      <c r="Y2332" s="21"/>
    </row>
    <row r="2333" spans="1:25" x14ac:dyDescent="0.25">
      <c r="A2333" s="175" t="s">
        <v>6845</v>
      </c>
      <c r="B2333" s="205" t="s">
        <v>5937</v>
      </c>
      <c r="C2333" s="168" t="s">
        <v>5938</v>
      </c>
      <c r="D2333" s="209">
        <v>209</v>
      </c>
      <c r="E2333" s="178">
        <v>20812560.480018999</v>
      </c>
      <c r="F2333" s="216">
        <f t="shared" si="131"/>
        <v>99581.629090999995</v>
      </c>
      <c r="G2333" s="224"/>
      <c r="H2333" s="218" t="s">
        <v>7462</v>
      </c>
      <c r="I2333" s="179" t="s">
        <v>7381</v>
      </c>
      <c r="J2333" s="120" t="s">
        <v>7480</v>
      </c>
      <c r="K2333" s="73">
        <v>209</v>
      </c>
      <c r="L2333" s="73">
        <v>20812560.480018999</v>
      </c>
      <c r="M2333" s="180">
        <f t="shared" si="133"/>
        <v>1</v>
      </c>
      <c r="O2333" s="73">
        <v>209</v>
      </c>
      <c r="P2333" s="73">
        <v>20812560.480018999</v>
      </c>
      <c r="Q2333" s="73">
        <v>0</v>
      </c>
      <c r="R2333" s="73">
        <v>0</v>
      </c>
      <c r="S2333" s="73">
        <f t="shared" si="132"/>
        <v>0</v>
      </c>
      <c r="T2333" s="73">
        <f t="shared" si="132"/>
        <v>0</v>
      </c>
      <c r="U2333" s="167" t="s">
        <v>7481</v>
      </c>
      <c r="W2333" s="21"/>
      <c r="X2333" s="21"/>
      <c r="Y2333" s="21"/>
    </row>
    <row r="2334" spans="1:25" x14ac:dyDescent="0.25">
      <c r="A2334" s="175" t="s">
        <v>6845</v>
      </c>
      <c r="B2334" s="205" t="s">
        <v>6585</v>
      </c>
      <c r="C2334" s="168" t="s">
        <v>6586</v>
      </c>
      <c r="D2334" s="209">
        <v>59</v>
      </c>
      <c r="E2334" s="178">
        <v>5873834.2900099996</v>
      </c>
      <c r="F2334" s="216">
        <f t="shared" si="131"/>
        <v>99556.513389999993</v>
      </c>
      <c r="G2334" s="224"/>
      <c r="H2334" s="218" t="s">
        <v>7462</v>
      </c>
      <c r="I2334" s="179" t="s">
        <v>7381</v>
      </c>
      <c r="J2334" s="120" t="s">
        <v>7480</v>
      </c>
      <c r="K2334" s="73">
        <v>59</v>
      </c>
      <c r="L2334" s="73">
        <v>5873834.2900099996</v>
      </c>
      <c r="M2334" s="180">
        <f t="shared" si="133"/>
        <v>1</v>
      </c>
      <c r="O2334" s="73">
        <v>59</v>
      </c>
      <c r="P2334" s="73">
        <v>5873834.2900099996</v>
      </c>
      <c r="Q2334" s="73">
        <v>0</v>
      </c>
      <c r="R2334" s="73">
        <v>0</v>
      </c>
      <c r="S2334" s="73">
        <f t="shared" si="132"/>
        <v>0</v>
      </c>
      <c r="T2334" s="73">
        <f t="shared" si="132"/>
        <v>0</v>
      </c>
      <c r="U2334" s="167" t="s">
        <v>7481</v>
      </c>
      <c r="W2334" s="21"/>
      <c r="X2334" s="21"/>
      <c r="Y2334" s="21"/>
    </row>
    <row r="2335" spans="1:25" x14ac:dyDescent="0.25">
      <c r="A2335" s="175" t="s">
        <v>6845</v>
      </c>
      <c r="B2335" s="205" t="s">
        <v>5715</v>
      </c>
      <c r="C2335" s="168" t="s">
        <v>5716</v>
      </c>
      <c r="D2335" s="209">
        <v>23</v>
      </c>
      <c r="E2335" s="178">
        <v>2249063.6100039999</v>
      </c>
      <c r="F2335" s="216">
        <f t="shared" si="131"/>
        <v>97785.374347999998</v>
      </c>
      <c r="G2335" s="224"/>
      <c r="H2335" s="218" t="s">
        <v>7462</v>
      </c>
      <c r="I2335" s="179" t="s">
        <v>7381</v>
      </c>
      <c r="J2335" s="120" t="s">
        <v>7480</v>
      </c>
      <c r="K2335" s="73">
        <v>23</v>
      </c>
      <c r="L2335" s="73">
        <v>2249063.6100039999</v>
      </c>
      <c r="M2335" s="180">
        <f t="shared" si="133"/>
        <v>1</v>
      </c>
      <c r="O2335" s="73">
        <v>23</v>
      </c>
      <c r="P2335" s="73">
        <v>2249063.6100039999</v>
      </c>
      <c r="Q2335" s="73">
        <v>0</v>
      </c>
      <c r="R2335" s="73">
        <v>0</v>
      </c>
      <c r="S2335" s="73">
        <f t="shared" si="132"/>
        <v>0</v>
      </c>
      <c r="T2335" s="73">
        <f t="shared" si="132"/>
        <v>0</v>
      </c>
      <c r="U2335" s="167" t="s">
        <v>7481</v>
      </c>
      <c r="W2335" s="21"/>
      <c r="X2335" s="21"/>
      <c r="Y2335" s="21"/>
    </row>
    <row r="2336" spans="1:25" x14ac:dyDescent="0.25">
      <c r="A2336" s="175" t="s">
        <v>6845</v>
      </c>
      <c r="B2336" s="205" t="s">
        <v>6617</v>
      </c>
      <c r="C2336" s="168" t="s">
        <v>6618</v>
      </c>
      <c r="D2336" s="209">
        <v>46</v>
      </c>
      <c r="E2336" s="178">
        <v>4444542.369984</v>
      </c>
      <c r="F2336" s="216">
        <f t="shared" si="131"/>
        <v>96620.486304000005</v>
      </c>
      <c r="G2336" s="224"/>
      <c r="H2336" s="218" t="s">
        <v>7462</v>
      </c>
      <c r="I2336" s="179" t="s">
        <v>7381</v>
      </c>
      <c r="J2336" s="120" t="s">
        <v>7480</v>
      </c>
      <c r="K2336" s="73">
        <v>46</v>
      </c>
      <c r="L2336" s="73">
        <v>4444542.369984</v>
      </c>
      <c r="M2336" s="180">
        <f t="shared" si="133"/>
        <v>1</v>
      </c>
      <c r="O2336" s="73">
        <v>46</v>
      </c>
      <c r="P2336" s="73">
        <v>4444542.369984</v>
      </c>
      <c r="Q2336" s="73">
        <v>0</v>
      </c>
      <c r="R2336" s="73">
        <v>0</v>
      </c>
      <c r="S2336" s="73">
        <f t="shared" si="132"/>
        <v>0</v>
      </c>
      <c r="T2336" s="73">
        <f t="shared" si="132"/>
        <v>0</v>
      </c>
      <c r="U2336" s="167" t="s">
        <v>7481</v>
      </c>
      <c r="W2336" s="21"/>
      <c r="X2336" s="21"/>
      <c r="Y2336" s="21"/>
    </row>
    <row r="2337" spans="1:25" x14ac:dyDescent="0.25">
      <c r="A2337" s="175" t="s">
        <v>6845</v>
      </c>
      <c r="B2337" s="205" t="s">
        <v>6359</v>
      </c>
      <c r="C2337" s="168" t="s">
        <v>6360</v>
      </c>
      <c r="D2337" s="209">
        <v>78</v>
      </c>
      <c r="E2337" s="178">
        <v>7406545.2499740003</v>
      </c>
      <c r="F2337" s="216">
        <f t="shared" si="131"/>
        <v>94955.708333000002</v>
      </c>
      <c r="G2337" s="224"/>
      <c r="H2337" s="218" t="s">
        <v>7462</v>
      </c>
      <c r="I2337" s="179" t="s">
        <v>7381</v>
      </c>
      <c r="J2337" s="120" t="s">
        <v>7480</v>
      </c>
      <c r="K2337" s="73">
        <v>78</v>
      </c>
      <c r="L2337" s="73">
        <v>7406545.2499740003</v>
      </c>
      <c r="M2337" s="180">
        <f t="shared" si="133"/>
        <v>1</v>
      </c>
      <c r="O2337" s="73">
        <v>78</v>
      </c>
      <c r="P2337" s="73">
        <v>7406545.2499740003</v>
      </c>
      <c r="Q2337" s="73">
        <v>0</v>
      </c>
      <c r="R2337" s="73">
        <v>0</v>
      </c>
      <c r="S2337" s="73">
        <f t="shared" si="132"/>
        <v>0</v>
      </c>
      <c r="T2337" s="73">
        <f t="shared" si="132"/>
        <v>0</v>
      </c>
      <c r="U2337" s="167" t="s">
        <v>7481</v>
      </c>
      <c r="W2337" s="21"/>
      <c r="X2337" s="21"/>
      <c r="Y2337" s="21"/>
    </row>
    <row r="2338" spans="1:25" x14ac:dyDescent="0.25">
      <c r="A2338" s="168" t="s">
        <v>6845</v>
      </c>
      <c r="B2338" s="207" t="s">
        <v>10151</v>
      </c>
      <c r="C2338" s="168" t="s">
        <v>10152</v>
      </c>
      <c r="D2338" s="208">
        <v>45</v>
      </c>
      <c r="E2338" s="171">
        <v>4261068.8199899998</v>
      </c>
      <c r="F2338" s="216">
        <f t="shared" si="131"/>
        <v>94690.418221999993</v>
      </c>
      <c r="G2338" s="224"/>
      <c r="H2338" s="218" t="s">
        <v>7462</v>
      </c>
      <c r="I2338" s="120" t="s">
        <v>7397</v>
      </c>
      <c r="J2338" s="120" t="s">
        <v>7463</v>
      </c>
      <c r="K2338" s="172"/>
      <c r="L2338" s="172"/>
      <c r="M2338" s="173">
        <f t="shared" si="133"/>
        <v>0</v>
      </c>
      <c r="O2338" s="73">
        <v>45</v>
      </c>
      <c r="P2338" s="73">
        <v>4261068.8199899998</v>
      </c>
      <c r="Q2338" s="73">
        <v>45</v>
      </c>
      <c r="R2338" s="73">
        <v>4261068.8199899998</v>
      </c>
      <c r="S2338" s="73">
        <f t="shared" si="132"/>
        <v>0</v>
      </c>
      <c r="T2338" s="73">
        <f t="shared" si="132"/>
        <v>0</v>
      </c>
      <c r="U2338" s="167" t="s">
        <v>7467</v>
      </c>
      <c r="W2338" s="21"/>
      <c r="X2338" s="21"/>
      <c r="Y2338" s="21"/>
    </row>
    <row r="2339" spans="1:25" x14ac:dyDescent="0.25">
      <c r="A2339" s="175" t="s">
        <v>6845</v>
      </c>
      <c r="B2339" s="205" t="s">
        <v>5849</v>
      </c>
      <c r="C2339" s="168" t="s">
        <v>5850</v>
      </c>
      <c r="D2339" s="209">
        <v>171</v>
      </c>
      <c r="E2339" s="178">
        <v>15839485.349958001</v>
      </c>
      <c r="F2339" s="216">
        <f t="shared" si="131"/>
        <v>92628.569298000002</v>
      </c>
      <c r="G2339" s="224"/>
      <c r="H2339" s="218" t="s">
        <v>7462</v>
      </c>
      <c r="I2339" s="179" t="s">
        <v>7381</v>
      </c>
      <c r="J2339" s="120" t="s">
        <v>7480</v>
      </c>
      <c r="K2339" s="73">
        <v>171</v>
      </c>
      <c r="L2339" s="73">
        <v>15839485.349958001</v>
      </c>
      <c r="M2339" s="180">
        <f t="shared" si="133"/>
        <v>1</v>
      </c>
      <c r="O2339" s="73">
        <v>171</v>
      </c>
      <c r="P2339" s="73">
        <v>15839485.349958001</v>
      </c>
      <c r="Q2339" s="73">
        <v>0</v>
      </c>
      <c r="R2339" s="73">
        <v>0</v>
      </c>
      <c r="S2339" s="73">
        <f t="shared" si="132"/>
        <v>0</v>
      </c>
      <c r="T2339" s="73">
        <f t="shared" si="132"/>
        <v>0</v>
      </c>
      <c r="U2339" s="167" t="s">
        <v>7481</v>
      </c>
      <c r="W2339" s="21"/>
      <c r="X2339" s="21"/>
      <c r="Y2339" s="21"/>
    </row>
    <row r="2340" spans="1:25" x14ac:dyDescent="0.25">
      <c r="A2340" s="175" t="s">
        <v>6845</v>
      </c>
      <c r="B2340" s="205" t="s">
        <v>5889</v>
      </c>
      <c r="C2340" s="168" t="s">
        <v>5890</v>
      </c>
      <c r="D2340" s="209">
        <v>53</v>
      </c>
      <c r="E2340" s="178">
        <v>4883197.739995</v>
      </c>
      <c r="F2340" s="216">
        <f t="shared" si="131"/>
        <v>92135.806414999999</v>
      </c>
      <c r="G2340" s="224"/>
      <c r="H2340" s="218" t="s">
        <v>7462</v>
      </c>
      <c r="I2340" s="179" t="s">
        <v>7381</v>
      </c>
      <c r="J2340" s="120" t="s">
        <v>7480</v>
      </c>
      <c r="K2340" s="73">
        <v>53</v>
      </c>
      <c r="L2340" s="73">
        <v>4883197.739995</v>
      </c>
      <c r="M2340" s="180">
        <f t="shared" si="133"/>
        <v>1</v>
      </c>
      <c r="O2340" s="73">
        <v>53</v>
      </c>
      <c r="P2340" s="73">
        <v>4883197.739995</v>
      </c>
      <c r="Q2340" s="73">
        <v>0</v>
      </c>
      <c r="R2340" s="73">
        <v>0</v>
      </c>
      <c r="S2340" s="73">
        <f t="shared" si="132"/>
        <v>0</v>
      </c>
      <c r="T2340" s="73">
        <f t="shared" si="132"/>
        <v>0</v>
      </c>
      <c r="U2340" s="167" t="s">
        <v>7481</v>
      </c>
      <c r="W2340" s="21"/>
      <c r="X2340" s="21"/>
      <c r="Y2340" s="21"/>
    </row>
    <row r="2341" spans="1:25" x14ac:dyDescent="0.25">
      <c r="A2341" s="175" t="s">
        <v>6845</v>
      </c>
      <c r="B2341" s="205" t="s">
        <v>6003</v>
      </c>
      <c r="C2341" s="168" t="s">
        <v>6004</v>
      </c>
      <c r="D2341" s="209">
        <v>45</v>
      </c>
      <c r="E2341" s="178">
        <v>4050366.0499799997</v>
      </c>
      <c r="F2341" s="216">
        <f t="shared" si="131"/>
        <v>90008.134443999996</v>
      </c>
      <c r="G2341" s="224"/>
      <c r="H2341" s="218" t="s">
        <v>7462</v>
      </c>
      <c r="I2341" s="179" t="s">
        <v>7381</v>
      </c>
      <c r="J2341" s="120" t="s">
        <v>7480</v>
      </c>
      <c r="K2341" s="73">
        <v>45</v>
      </c>
      <c r="L2341" s="73">
        <v>4050366.0499799997</v>
      </c>
      <c r="M2341" s="180">
        <f t="shared" si="133"/>
        <v>1</v>
      </c>
      <c r="O2341" s="73">
        <v>45</v>
      </c>
      <c r="P2341" s="73">
        <v>4050366.0499799997</v>
      </c>
      <c r="Q2341" s="73">
        <v>0</v>
      </c>
      <c r="R2341" s="73">
        <v>0</v>
      </c>
      <c r="S2341" s="73">
        <f t="shared" si="132"/>
        <v>0</v>
      </c>
      <c r="T2341" s="73">
        <f t="shared" si="132"/>
        <v>0</v>
      </c>
      <c r="U2341" s="167" t="s">
        <v>7481</v>
      </c>
      <c r="W2341" s="21"/>
      <c r="X2341" s="21"/>
      <c r="Y2341" s="21"/>
    </row>
    <row r="2342" spans="1:25" x14ac:dyDescent="0.25">
      <c r="A2342" s="175" t="s">
        <v>6845</v>
      </c>
      <c r="B2342" s="205" t="s">
        <v>6569</v>
      </c>
      <c r="C2342" s="168" t="s">
        <v>6570</v>
      </c>
      <c r="D2342" s="209">
        <v>38</v>
      </c>
      <c r="E2342" s="178">
        <v>3417205.0599859999</v>
      </c>
      <c r="F2342" s="216">
        <f t="shared" si="131"/>
        <v>89926.448946999997</v>
      </c>
      <c r="G2342" s="224"/>
      <c r="H2342" s="218" t="s">
        <v>7462</v>
      </c>
      <c r="I2342" s="179" t="s">
        <v>7381</v>
      </c>
      <c r="J2342" s="120" t="s">
        <v>7480</v>
      </c>
      <c r="K2342" s="73">
        <v>38</v>
      </c>
      <c r="L2342" s="73">
        <v>3417205.0599859999</v>
      </c>
      <c r="M2342" s="180">
        <f t="shared" si="133"/>
        <v>1</v>
      </c>
      <c r="O2342" s="73">
        <v>38</v>
      </c>
      <c r="P2342" s="73">
        <v>3417205.0599859999</v>
      </c>
      <c r="Q2342" s="73">
        <v>0</v>
      </c>
      <c r="R2342" s="73">
        <v>0</v>
      </c>
      <c r="S2342" s="73">
        <f t="shared" si="132"/>
        <v>0</v>
      </c>
      <c r="T2342" s="73">
        <f t="shared" si="132"/>
        <v>0</v>
      </c>
      <c r="U2342" s="167" t="s">
        <v>7481</v>
      </c>
      <c r="W2342" s="21"/>
      <c r="X2342" s="21"/>
      <c r="Y2342" s="21"/>
    </row>
    <row r="2343" spans="1:25" x14ac:dyDescent="0.25">
      <c r="A2343" s="175" t="s">
        <v>6845</v>
      </c>
      <c r="B2343" s="205" t="s">
        <v>6677</v>
      </c>
      <c r="C2343" s="168" t="s">
        <v>6678</v>
      </c>
      <c r="D2343" s="209">
        <v>9</v>
      </c>
      <c r="E2343" s="178">
        <v>770866.340004</v>
      </c>
      <c r="F2343" s="216">
        <f t="shared" si="131"/>
        <v>85651.815556000001</v>
      </c>
      <c r="G2343" s="224"/>
      <c r="H2343" s="218" t="s">
        <v>7462</v>
      </c>
      <c r="I2343" s="179" t="s">
        <v>7381</v>
      </c>
      <c r="J2343" s="120" t="s">
        <v>7480</v>
      </c>
      <c r="K2343" s="73">
        <v>9</v>
      </c>
      <c r="L2343" s="73">
        <v>770866.340004</v>
      </c>
      <c r="M2343" s="180">
        <f t="shared" si="133"/>
        <v>1</v>
      </c>
      <c r="O2343" s="73">
        <v>9</v>
      </c>
      <c r="P2343" s="73">
        <v>770866.340004</v>
      </c>
      <c r="Q2343" s="73">
        <v>0</v>
      </c>
      <c r="R2343" s="73">
        <v>0</v>
      </c>
      <c r="S2343" s="73">
        <f t="shared" si="132"/>
        <v>0</v>
      </c>
      <c r="T2343" s="73">
        <f t="shared" si="132"/>
        <v>0</v>
      </c>
      <c r="U2343" s="167" t="s">
        <v>7481</v>
      </c>
      <c r="W2343" s="21"/>
      <c r="X2343" s="21"/>
      <c r="Y2343" s="21"/>
    </row>
    <row r="2344" spans="1:25" x14ac:dyDescent="0.25">
      <c r="A2344" s="175" t="s">
        <v>6845</v>
      </c>
      <c r="B2344" s="205" t="s">
        <v>10153</v>
      </c>
      <c r="C2344" s="168" t="s">
        <v>10154</v>
      </c>
      <c r="D2344" s="209">
        <v>31</v>
      </c>
      <c r="E2344" s="178">
        <v>2642289.3599950001</v>
      </c>
      <c r="F2344" s="216">
        <f t="shared" si="131"/>
        <v>85235.140645000007</v>
      </c>
      <c r="G2344" s="224"/>
      <c r="H2344" s="218" t="s">
        <v>7538</v>
      </c>
      <c r="I2344" s="120" t="s">
        <v>7396</v>
      </c>
      <c r="J2344" s="120" t="s">
        <v>7480</v>
      </c>
      <c r="K2344" s="73">
        <v>31</v>
      </c>
      <c r="L2344" s="73">
        <v>2642289.3599950001</v>
      </c>
      <c r="M2344" s="180">
        <f t="shared" si="133"/>
        <v>1</v>
      </c>
      <c r="O2344" s="73">
        <v>31</v>
      </c>
      <c r="P2344" s="73">
        <v>2642289.3599950001</v>
      </c>
      <c r="Q2344" s="73">
        <v>0</v>
      </c>
      <c r="R2344" s="73">
        <v>0</v>
      </c>
      <c r="S2344" s="73">
        <f t="shared" si="132"/>
        <v>0</v>
      </c>
      <c r="T2344" s="73">
        <f t="shared" si="132"/>
        <v>0</v>
      </c>
      <c r="U2344" s="167" t="s">
        <v>7481</v>
      </c>
      <c r="W2344" s="21"/>
      <c r="X2344" s="21"/>
      <c r="Y2344" s="21"/>
    </row>
    <row r="2345" spans="1:25" x14ac:dyDescent="0.25">
      <c r="A2345" s="175" t="s">
        <v>6845</v>
      </c>
      <c r="B2345" s="205" t="s">
        <v>6005</v>
      </c>
      <c r="C2345" s="168" t="s">
        <v>6006</v>
      </c>
      <c r="D2345" s="209">
        <v>62.5</v>
      </c>
      <c r="E2345" s="178">
        <v>5244268.6400000006</v>
      </c>
      <c r="F2345" s="216">
        <f t="shared" si="131"/>
        <v>83908.298240000004</v>
      </c>
      <c r="G2345" s="224"/>
      <c r="H2345" s="218" t="s">
        <v>7462</v>
      </c>
      <c r="I2345" s="179" t="s">
        <v>7381</v>
      </c>
      <c r="J2345" s="120" t="s">
        <v>7480</v>
      </c>
      <c r="K2345" s="73">
        <v>62.5</v>
      </c>
      <c r="L2345" s="73">
        <v>5244268.6400000006</v>
      </c>
      <c r="M2345" s="180">
        <f t="shared" si="133"/>
        <v>1</v>
      </c>
      <c r="O2345" s="73">
        <v>62.5</v>
      </c>
      <c r="P2345" s="73">
        <v>5244268.6400000006</v>
      </c>
      <c r="Q2345" s="73">
        <v>0</v>
      </c>
      <c r="R2345" s="73">
        <v>0</v>
      </c>
      <c r="S2345" s="73">
        <f t="shared" si="132"/>
        <v>0</v>
      </c>
      <c r="T2345" s="73">
        <f t="shared" si="132"/>
        <v>0</v>
      </c>
      <c r="U2345" s="167" t="s">
        <v>7481</v>
      </c>
      <c r="W2345" s="21"/>
      <c r="X2345" s="21"/>
      <c r="Y2345" s="21"/>
    </row>
    <row r="2346" spans="1:25" x14ac:dyDescent="0.25">
      <c r="A2346" s="168" t="s">
        <v>6845</v>
      </c>
      <c r="B2346" s="207" t="s">
        <v>10155</v>
      </c>
      <c r="C2346" s="168" t="s">
        <v>10156</v>
      </c>
      <c r="D2346" s="208">
        <v>5</v>
      </c>
      <c r="E2346" s="171">
        <v>405387.83999999997</v>
      </c>
      <c r="F2346" s="216">
        <f t="shared" si="131"/>
        <v>81077.567999999999</v>
      </c>
      <c r="G2346" s="224"/>
      <c r="H2346" s="218" t="s">
        <v>7462</v>
      </c>
      <c r="I2346" s="120" t="s">
        <v>7397</v>
      </c>
      <c r="J2346" s="120" t="s">
        <v>7463</v>
      </c>
      <c r="K2346" s="172"/>
      <c r="L2346" s="172"/>
      <c r="M2346" s="173">
        <f t="shared" si="133"/>
        <v>0</v>
      </c>
      <c r="O2346" s="73">
        <v>5</v>
      </c>
      <c r="P2346" s="73">
        <v>405387.83999999997</v>
      </c>
      <c r="Q2346" s="73">
        <v>5</v>
      </c>
      <c r="R2346" s="73">
        <v>405387.83999999997</v>
      </c>
      <c r="S2346" s="73">
        <f t="shared" si="132"/>
        <v>0</v>
      </c>
      <c r="T2346" s="73">
        <f t="shared" si="132"/>
        <v>0</v>
      </c>
      <c r="U2346" s="167" t="s">
        <v>7467</v>
      </c>
      <c r="W2346" s="21"/>
      <c r="X2346" s="21"/>
      <c r="Y2346" s="21"/>
    </row>
    <row r="2347" spans="1:25" x14ac:dyDescent="0.25">
      <c r="A2347" s="168" t="s">
        <v>6845</v>
      </c>
      <c r="B2347" s="207" t="s">
        <v>10157</v>
      </c>
      <c r="C2347" s="168" t="s">
        <v>10158</v>
      </c>
      <c r="D2347" s="208">
        <v>617</v>
      </c>
      <c r="E2347" s="171">
        <v>50003728.860176995</v>
      </c>
      <c r="F2347" s="216">
        <f t="shared" si="131"/>
        <v>81043.320680999997</v>
      </c>
      <c r="G2347" s="224"/>
      <c r="H2347" s="218" t="s">
        <v>7462</v>
      </c>
      <c r="I2347" s="120" t="s">
        <v>7397</v>
      </c>
      <c r="J2347" s="120" t="s">
        <v>7463</v>
      </c>
      <c r="K2347" s="172">
        <v>0</v>
      </c>
      <c r="L2347" s="172">
        <v>0</v>
      </c>
      <c r="M2347" s="173">
        <f t="shared" si="133"/>
        <v>0</v>
      </c>
      <c r="O2347" s="73">
        <v>617</v>
      </c>
      <c r="P2347" s="73">
        <v>50003728.860176995</v>
      </c>
      <c r="Q2347" s="73">
        <v>617</v>
      </c>
      <c r="R2347" s="73">
        <v>50003728.860176995</v>
      </c>
      <c r="S2347" s="73">
        <f t="shared" si="132"/>
        <v>0</v>
      </c>
      <c r="T2347" s="73">
        <f t="shared" si="132"/>
        <v>0</v>
      </c>
      <c r="U2347" s="167" t="s">
        <v>7467</v>
      </c>
      <c r="W2347" s="21"/>
      <c r="X2347" s="21"/>
      <c r="Y2347" s="21"/>
    </row>
    <row r="2348" spans="1:25" x14ac:dyDescent="0.25">
      <c r="A2348" s="175" t="s">
        <v>6845</v>
      </c>
      <c r="B2348" s="205" t="s">
        <v>6593</v>
      </c>
      <c r="C2348" s="168" t="s">
        <v>6594</v>
      </c>
      <c r="D2348" s="209">
        <v>75</v>
      </c>
      <c r="E2348" s="178">
        <v>6074360.9900249997</v>
      </c>
      <c r="F2348" s="216">
        <f t="shared" si="131"/>
        <v>80991.479867000002</v>
      </c>
      <c r="G2348" s="224"/>
      <c r="H2348" s="218" t="s">
        <v>7462</v>
      </c>
      <c r="I2348" s="179" t="s">
        <v>7381</v>
      </c>
      <c r="J2348" s="120" t="s">
        <v>7480</v>
      </c>
      <c r="K2348" s="73">
        <v>75</v>
      </c>
      <c r="L2348" s="73">
        <v>6074360.9900249997</v>
      </c>
      <c r="M2348" s="180">
        <f t="shared" si="133"/>
        <v>1</v>
      </c>
      <c r="O2348" s="73">
        <v>75</v>
      </c>
      <c r="P2348" s="73">
        <v>6074360.9900249997</v>
      </c>
      <c r="Q2348" s="73">
        <v>0</v>
      </c>
      <c r="R2348" s="73">
        <v>0</v>
      </c>
      <c r="S2348" s="73">
        <f t="shared" si="132"/>
        <v>0</v>
      </c>
      <c r="T2348" s="73">
        <f t="shared" si="132"/>
        <v>0</v>
      </c>
      <c r="U2348" s="167" t="s">
        <v>7481</v>
      </c>
      <c r="W2348" s="21"/>
      <c r="X2348" s="21"/>
      <c r="Y2348" s="21"/>
    </row>
    <row r="2349" spans="1:25" x14ac:dyDescent="0.25">
      <c r="A2349" s="175" t="s">
        <v>6845</v>
      </c>
      <c r="B2349" s="205" t="s">
        <v>6595</v>
      </c>
      <c r="C2349" s="168" t="s">
        <v>6596</v>
      </c>
      <c r="D2349" s="209">
        <v>74</v>
      </c>
      <c r="E2349" s="178">
        <v>5987326.9899860006</v>
      </c>
      <c r="F2349" s="216">
        <f t="shared" si="131"/>
        <v>80909.824189000006</v>
      </c>
      <c r="G2349" s="224"/>
      <c r="H2349" s="218" t="s">
        <v>7462</v>
      </c>
      <c r="I2349" s="179" t="s">
        <v>7381</v>
      </c>
      <c r="J2349" s="120" t="s">
        <v>7480</v>
      </c>
      <c r="K2349" s="73">
        <v>74</v>
      </c>
      <c r="L2349" s="73">
        <v>5987326.9899860006</v>
      </c>
      <c r="M2349" s="180">
        <f t="shared" si="133"/>
        <v>1</v>
      </c>
      <c r="O2349" s="73">
        <v>74</v>
      </c>
      <c r="P2349" s="73">
        <v>5987326.9899860006</v>
      </c>
      <c r="Q2349" s="73">
        <v>0</v>
      </c>
      <c r="R2349" s="73">
        <v>0</v>
      </c>
      <c r="S2349" s="73">
        <f t="shared" si="132"/>
        <v>0</v>
      </c>
      <c r="T2349" s="73">
        <f t="shared" si="132"/>
        <v>0</v>
      </c>
      <c r="U2349" s="167" t="s">
        <v>7481</v>
      </c>
      <c r="W2349" s="21"/>
      <c r="X2349" s="21"/>
      <c r="Y2349" s="21"/>
    </row>
    <row r="2350" spans="1:25" x14ac:dyDescent="0.25">
      <c r="A2350" s="175" t="s">
        <v>6845</v>
      </c>
      <c r="B2350" s="205" t="s">
        <v>6591</v>
      </c>
      <c r="C2350" s="168" t="s">
        <v>6592</v>
      </c>
      <c r="D2350" s="209">
        <v>50</v>
      </c>
      <c r="E2350" s="178">
        <v>3958199.17</v>
      </c>
      <c r="F2350" s="216">
        <f t="shared" si="131"/>
        <v>79163.983399999997</v>
      </c>
      <c r="G2350" s="224"/>
      <c r="H2350" s="218" t="s">
        <v>7462</v>
      </c>
      <c r="I2350" s="179" t="s">
        <v>7381</v>
      </c>
      <c r="J2350" s="120" t="s">
        <v>7480</v>
      </c>
      <c r="K2350" s="73">
        <v>50</v>
      </c>
      <c r="L2350" s="73">
        <v>3958199.17</v>
      </c>
      <c r="M2350" s="180">
        <f t="shared" si="133"/>
        <v>1</v>
      </c>
      <c r="O2350" s="73">
        <v>50</v>
      </c>
      <c r="P2350" s="73">
        <v>3958199.17</v>
      </c>
      <c r="Q2350" s="73">
        <v>0</v>
      </c>
      <c r="R2350" s="73">
        <v>0</v>
      </c>
      <c r="S2350" s="73">
        <f t="shared" si="132"/>
        <v>0</v>
      </c>
      <c r="T2350" s="73">
        <f t="shared" si="132"/>
        <v>0</v>
      </c>
      <c r="U2350" s="167" t="s">
        <v>7481</v>
      </c>
      <c r="W2350" s="21"/>
      <c r="X2350" s="21"/>
      <c r="Y2350" s="21"/>
    </row>
    <row r="2351" spans="1:25" x14ac:dyDescent="0.25">
      <c r="A2351" s="168" t="s">
        <v>6845</v>
      </c>
      <c r="B2351" s="207" t="s">
        <v>10159</v>
      </c>
      <c r="C2351" s="168" t="s">
        <v>10160</v>
      </c>
      <c r="D2351" s="208">
        <v>21</v>
      </c>
      <c r="E2351" s="171">
        <v>1659229.8599940001</v>
      </c>
      <c r="F2351" s="216">
        <f t="shared" si="131"/>
        <v>79010.945714000001</v>
      </c>
      <c r="G2351" s="224"/>
      <c r="H2351" s="218" t="s">
        <v>7462</v>
      </c>
      <c r="I2351" s="120" t="s">
        <v>7397</v>
      </c>
      <c r="J2351" s="120" t="s">
        <v>7463</v>
      </c>
      <c r="K2351" s="172"/>
      <c r="L2351" s="172"/>
      <c r="M2351" s="173">
        <f t="shared" si="133"/>
        <v>0</v>
      </c>
      <c r="O2351" s="73">
        <v>21</v>
      </c>
      <c r="P2351" s="73">
        <v>1659229.8599940001</v>
      </c>
      <c r="Q2351" s="73">
        <v>21</v>
      </c>
      <c r="R2351" s="73">
        <v>1659229.8599940001</v>
      </c>
      <c r="S2351" s="73">
        <f t="shared" si="132"/>
        <v>0</v>
      </c>
      <c r="T2351" s="73">
        <f t="shared" si="132"/>
        <v>0</v>
      </c>
      <c r="U2351" s="167" t="s">
        <v>7467</v>
      </c>
      <c r="W2351" s="21"/>
      <c r="X2351" s="21"/>
      <c r="Y2351" s="21"/>
    </row>
    <row r="2352" spans="1:25" x14ac:dyDescent="0.25">
      <c r="A2352" s="168" t="s">
        <v>6845</v>
      </c>
      <c r="B2352" s="207" t="s">
        <v>10161</v>
      </c>
      <c r="C2352" s="168" t="s">
        <v>10162</v>
      </c>
      <c r="D2352" s="208">
        <v>1752</v>
      </c>
      <c r="E2352" s="171">
        <v>137889516.66079202</v>
      </c>
      <c r="F2352" s="216">
        <f t="shared" si="131"/>
        <v>78704.06202100002</v>
      </c>
      <c r="G2352" s="224"/>
      <c r="H2352" s="218" t="s">
        <v>7462</v>
      </c>
      <c r="I2352" s="120" t="s">
        <v>7397</v>
      </c>
      <c r="J2352" s="120" t="s">
        <v>7463</v>
      </c>
      <c r="K2352" s="172">
        <v>0</v>
      </c>
      <c r="L2352" s="172">
        <v>0</v>
      </c>
      <c r="M2352" s="173">
        <f t="shared" si="133"/>
        <v>0</v>
      </c>
      <c r="O2352" s="73">
        <v>1752</v>
      </c>
      <c r="P2352" s="73">
        <v>137889516.66079202</v>
      </c>
      <c r="Q2352" s="73">
        <v>1752</v>
      </c>
      <c r="R2352" s="73">
        <v>137889516.66079202</v>
      </c>
      <c r="S2352" s="73">
        <f t="shared" si="132"/>
        <v>0</v>
      </c>
      <c r="T2352" s="73">
        <f t="shared" si="132"/>
        <v>0</v>
      </c>
      <c r="U2352" s="167" t="s">
        <v>7467</v>
      </c>
      <c r="W2352" s="21"/>
      <c r="X2352" s="21"/>
      <c r="Y2352" s="21"/>
    </row>
    <row r="2353" spans="1:25" x14ac:dyDescent="0.25">
      <c r="A2353" s="175" t="s">
        <v>6845</v>
      </c>
      <c r="B2353" s="205" t="s">
        <v>5927</v>
      </c>
      <c r="C2353" s="168" t="s">
        <v>5928</v>
      </c>
      <c r="D2353" s="209">
        <v>110</v>
      </c>
      <c r="E2353" s="178">
        <v>8640396.4200400002</v>
      </c>
      <c r="F2353" s="216">
        <f t="shared" si="131"/>
        <v>78549.058363999997</v>
      </c>
      <c r="G2353" s="224"/>
      <c r="H2353" s="218" t="s">
        <v>7462</v>
      </c>
      <c r="I2353" s="179" t="s">
        <v>7381</v>
      </c>
      <c r="J2353" s="120" t="s">
        <v>7480</v>
      </c>
      <c r="K2353" s="73">
        <v>110</v>
      </c>
      <c r="L2353" s="73">
        <v>8640396.4200400002</v>
      </c>
      <c r="M2353" s="180">
        <f t="shared" si="133"/>
        <v>1</v>
      </c>
      <c r="O2353" s="73">
        <v>110</v>
      </c>
      <c r="P2353" s="73">
        <v>8640396.4200400002</v>
      </c>
      <c r="Q2353" s="73">
        <v>0</v>
      </c>
      <c r="R2353" s="73">
        <v>0</v>
      </c>
      <c r="S2353" s="73">
        <f t="shared" si="132"/>
        <v>0</v>
      </c>
      <c r="T2353" s="73">
        <f t="shared" si="132"/>
        <v>0</v>
      </c>
      <c r="U2353" s="167" t="s">
        <v>7481</v>
      </c>
      <c r="W2353" s="21"/>
      <c r="X2353" s="21"/>
      <c r="Y2353" s="21"/>
    </row>
    <row r="2354" spans="1:25" x14ac:dyDescent="0.25">
      <c r="A2354" s="175" t="s">
        <v>6845</v>
      </c>
      <c r="B2354" s="205" t="s">
        <v>6559</v>
      </c>
      <c r="C2354" s="168" t="s">
        <v>6560</v>
      </c>
      <c r="D2354" s="209">
        <v>226.5</v>
      </c>
      <c r="E2354" s="178">
        <v>17755571.220021002</v>
      </c>
      <c r="F2354" s="216">
        <f t="shared" si="131"/>
        <v>78391.042914000005</v>
      </c>
      <c r="G2354" s="224"/>
      <c r="H2354" s="218" t="s">
        <v>7462</v>
      </c>
      <c r="I2354" s="179" t="s">
        <v>7381</v>
      </c>
      <c r="J2354" s="120" t="s">
        <v>7480</v>
      </c>
      <c r="K2354" s="73">
        <v>226.5</v>
      </c>
      <c r="L2354" s="73">
        <v>17755571.220021002</v>
      </c>
      <c r="M2354" s="180">
        <f t="shared" si="133"/>
        <v>1</v>
      </c>
      <c r="O2354" s="73">
        <v>226.5</v>
      </c>
      <c r="P2354" s="73">
        <v>17755571.220021002</v>
      </c>
      <c r="Q2354" s="73">
        <v>0</v>
      </c>
      <c r="R2354" s="73">
        <v>0</v>
      </c>
      <c r="S2354" s="73">
        <f t="shared" si="132"/>
        <v>0</v>
      </c>
      <c r="T2354" s="73">
        <f t="shared" si="132"/>
        <v>0</v>
      </c>
      <c r="U2354" s="167" t="s">
        <v>7481</v>
      </c>
      <c r="W2354" s="21"/>
      <c r="X2354" s="21"/>
      <c r="Y2354" s="21"/>
    </row>
    <row r="2355" spans="1:25" x14ac:dyDescent="0.25">
      <c r="A2355" s="168" t="s">
        <v>6845</v>
      </c>
      <c r="B2355" s="207" t="s">
        <v>10163</v>
      </c>
      <c r="C2355" s="168" t="s">
        <v>10164</v>
      </c>
      <c r="D2355" s="208">
        <v>6</v>
      </c>
      <c r="E2355" s="171">
        <v>461984.77999800001</v>
      </c>
      <c r="F2355" s="216">
        <f t="shared" si="131"/>
        <v>76997.463333000007</v>
      </c>
      <c r="G2355" s="224"/>
      <c r="H2355" s="218" t="s">
        <v>7462</v>
      </c>
      <c r="I2355" s="120" t="s">
        <v>7397</v>
      </c>
      <c r="J2355" s="120" t="s">
        <v>7463</v>
      </c>
      <c r="K2355" s="172"/>
      <c r="L2355" s="172"/>
      <c r="M2355" s="173">
        <f t="shared" si="133"/>
        <v>0</v>
      </c>
      <c r="O2355" s="73">
        <v>6</v>
      </c>
      <c r="P2355" s="73">
        <v>461984.77999800001</v>
      </c>
      <c r="Q2355" s="73">
        <v>6</v>
      </c>
      <c r="R2355" s="73">
        <v>461984.77999800001</v>
      </c>
      <c r="S2355" s="73">
        <f t="shared" si="132"/>
        <v>0</v>
      </c>
      <c r="T2355" s="73">
        <f t="shared" si="132"/>
        <v>0</v>
      </c>
      <c r="U2355" s="167" t="s">
        <v>7467</v>
      </c>
      <c r="W2355" s="21"/>
      <c r="X2355" s="21"/>
      <c r="Y2355" s="21"/>
    </row>
    <row r="2356" spans="1:25" x14ac:dyDescent="0.25">
      <c r="A2356" s="175" t="s">
        <v>6845</v>
      </c>
      <c r="B2356" s="205" t="s">
        <v>5929</v>
      </c>
      <c r="C2356" s="168" t="s">
        <v>5930</v>
      </c>
      <c r="D2356" s="209">
        <v>248.5</v>
      </c>
      <c r="E2356" s="178">
        <v>18998508.679909497</v>
      </c>
      <c r="F2356" s="216">
        <f t="shared" si="131"/>
        <v>76452.751226999986</v>
      </c>
      <c r="G2356" s="224"/>
      <c r="H2356" s="218" t="s">
        <v>7462</v>
      </c>
      <c r="I2356" s="179" t="s">
        <v>7381</v>
      </c>
      <c r="J2356" s="120" t="s">
        <v>7480</v>
      </c>
      <c r="K2356" s="73">
        <v>248.5</v>
      </c>
      <c r="L2356" s="73">
        <v>18998508.679909497</v>
      </c>
      <c r="M2356" s="180">
        <f t="shared" si="133"/>
        <v>1</v>
      </c>
      <c r="O2356" s="73">
        <v>248.5</v>
      </c>
      <c r="P2356" s="73">
        <v>18998508.679909497</v>
      </c>
      <c r="Q2356" s="73">
        <v>0</v>
      </c>
      <c r="R2356" s="73">
        <v>0</v>
      </c>
      <c r="S2356" s="73">
        <f t="shared" si="132"/>
        <v>0</v>
      </c>
      <c r="T2356" s="73">
        <f t="shared" si="132"/>
        <v>0</v>
      </c>
      <c r="U2356" s="167" t="s">
        <v>7481</v>
      </c>
      <c r="W2356" s="21"/>
      <c r="X2356" s="21"/>
      <c r="Y2356" s="21"/>
    </row>
    <row r="2357" spans="1:25" x14ac:dyDescent="0.25">
      <c r="A2357" s="168" t="s">
        <v>6845</v>
      </c>
      <c r="B2357" s="207" t="s">
        <v>10165</v>
      </c>
      <c r="C2357" s="168" t="s">
        <v>10166</v>
      </c>
      <c r="D2357" s="208">
        <v>32</v>
      </c>
      <c r="E2357" s="171">
        <v>2431173.36</v>
      </c>
      <c r="F2357" s="216">
        <f t="shared" si="131"/>
        <v>75974.167499999996</v>
      </c>
      <c r="G2357" s="224"/>
      <c r="H2357" s="218" t="s">
        <v>7462</v>
      </c>
      <c r="I2357" s="120" t="s">
        <v>7397</v>
      </c>
      <c r="J2357" s="120" t="s">
        <v>7463</v>
      </c>
      <c r="K2357" s="172"/>
      <c r="L2357" s="172"/>
      <c r="M2357" s="173">
        <f t="shared" si="133"/>
        <v>0</v>
      </c>
      <c r="O2357" s="73">
        <v>32</v>
      </c>
      <c r="P2357" s="73">
        <v>2431173.36</v>
      </c>
      <c r="Q2357" s="73">
        <v>32</v>
      </c>
      <c r="R2357" s="73">
        <v>2431173.36</v>
      </c>
      <c r="S2357" s="73">
        <f t="shared" si="132"/>
        <v>0</v>
      </c>
      <c r="T2357" s="73">
        <f t="shared" si="132"/>
        <v>0</v>
      </c>
      <c r="U2357" s="167" t="s">
        <v>7467</v>
      </c>
      <c r="W2357" s="21"/>
      <c r="X2357" s="21"/>
      <c r="Y2357" s="21"/>
    </row>
    <row r="2358" spans="1:25" x14ac:dyDescent="0.25">
      <c r="A2358" s="168" t="s">
        <v>6845</v>
      </c>
      <c r="B2358" s="207" t="s">
        <v>10167</v>
      </c>
      <c r="C2358" s="168" t="s">
        <v>10168</v>
      </c>
      <c r="D2358" s="208">
        <v>3</v>
      </c>
      <c r="E2358" s="171">
        <v>226664.13</v>
      </c>
      <c r="F2358" s="216">
        <f t="shared" si="131"/>
        <v>75554.710000000006</v>
      </c>
      <c r="G2358" s="224"/>
      <c r="H2358" s="218" t="s">
        <v>7462</v>
      </c>
      <c r="I2358" s="120" t="s">
        <v>7397</v>
      </c>
      <c r="J2358" s="120" t="s">
        <v>7463</v>
      </c>
      <c r="K2358" s="172"/>
      <c r="L2358" s="172"/>
      <c r="M2358" s="173">
        <f t="shared" si="133"/>
        <v>0</v>
      </c>
      <c r="O2358" s="73">
        <v>3</v>
      </c>
      <c r="P2358" s="73">
        <v>226664.13</v>
      </c>
      <c r="Q2358" s="73">
        <v>3</v>
      </c>
      <c r="R2358" s="73">
        <v>226664.13</v>
      </c>
      <c r="S2358" s="73">
        <f t="shared" si="132"/>
        <v>0</v>
      </c>
      <c r="T2358" s="73">
        <f t="shared" si="132"/>
        <v>0</v>
      </c>
      <c r="U2358" s="167" t="s">
        <v>7467</v>
      </c>
      <c r="W2358" s="21"/>
      <c r="X2358" s="21"/>
      <c r="Y2358" s="21"/>
    </row>
    <row r="2359" spans="1:25" x14ac:dyDescent="0.25">
      <c r="A2359" s="168" t="s">
        <v>6845</v>
      </c>
      <c r="B2359" s="207" t="s">
        <v>10169</v>
      </c>
      <c r="C2359" s="168" t="s">
        <v>10170</v>
      </c>
      <c r="D2359" s="208">
        <v>10</v>
      </c>
      <c r="E2359" s="171">
        <v>750932.45500000007</v>
      </c>
      <c r="F2359" s="216">
        <f t="shared" si="131"/>
        <v>75093.245500000005</v>
      </c>
      <c r="G2359" s="224"/>
      <c r="H2359" s="218" t="s">
        <v>7462</v>
      </c>
      <c r="I2359" s="120" t="s">
        <v>7397</v>
      </c>
      <c r="J2359" s="120" t="s">
        <v>7463</v>
      </c>
      <c r="K2359" s="172"/>
      <c r="L2359" s="172"/>
      <c r="M2359" s="173">
        <f t="shared" si="133"/>
        <v>0</v>
      </c>
      <c r="O2359" s="73">
        <v>10</v>
      </c>
      <c r="P2359" s="73">
        <v>750932.45500000007</v>
      </c>
      <c r="Q2359" s="73">
        <v>10</v>
      </c>
      <c r="R2359" s="73">
        <v>750932.45500000007</v>
      </c>
      <c r="S2359" s="73">
        <f t="shared" si="132"/>
        <v>0</v>
      </c>
      <c r="T2359" s="73">
        <f t="shared" si="132"/>
        <v>0</v>
      </c>
      <c r="U2359" s="167" t="s">
        <v>7467</v>
      </c>
      <c r="W2359" s="21"/>
      <c r="X2359" s="21"/>
      <c r="Y2359" s="21"/>
    </row>
    <row r="2360" spans="1:25" x14ac:dyDescent="0.25">
      <c r="A2360" s="168" t="s">
        <v>6845</v>
      </c>
      <c r="B2360" s="207" t="s">
        <v>10171</v>
      </c>
      <c r="C2360" s="168" t="s">
        <v>10172</v>
      </c>
      <c r="D2360" s="208">
        <v>183</v>
      </c>
      <c r="E2360" s="171">
        <v>13493596.379951999</v>
      </c>
      <c r="F2360" s="216">
        <f t="shared" si="131"/>
        <v>73735.499343999996</v>
      </c>
      <c r="G2360" s="224"/>
      <c r="H2360" s="218" t="s">
        <v>7462</v>
      </c>
      <c r="I2360" s="120" t="s">
        <v>7397</v>
      </c>
      <c r="J2360" s="120" t="s">
        <v>7463</v>
      </c>
      <c r="K2360" s="172"/>
      <c r="L2360" s="172"/>
      <c r="M2360" s="173">
        <f t="shared" si="133"/>
        <v>0</v>
      </c>
      <c r="O2360" s="73">
        <v>183</v>
      </c>
      <c r="P2360" s="73">
        <v>13493596.379951999</v>
      </c>
      <c r="Q2360" s="73">
        <v>183</v>
      </c>
      <c r="R2360" s="73">
        <v>13493596.379951999</v>
      </c>
      <c r="S2360" s="73">
        <f t="shared" si="132"/>
        <v>0</v>
      </c>
      <c r="T2360" s="73">
        <f t="shared" si="132"/>
        <v>0</v>
      </c>
      <c r="U2360" s="167" t="s">
        <v>7467</v>
      </c>
      <c r="W2360" s="21"/>
      <c r="X2360" s="21"/>
      <c r="Y2360" s="21"/>
    </row>
    <row r="2361" spans="1:25" x14ac:dyDescent="0.25">
      <c r="A2361" s="168" t="s">
        <v>6845</v>
      </c>
      <c r="B2361" s="207" t="s">
        <v>10173</v>
      </c>
      <c r="C2361" s="168" t="s">
        <v>10174</v>
      </c>
      <c r="D2361" s="208">
        <v>697</v>
      </c>
      <c r="E2361" s="171">
        <v>51005136.939963005</v>
      </c>
      <c r="F2361" s="216">
        <f t="shared" si="131"/>
        <v>73178.101779000004</v>
      </c>
      <c r="G2361" s="224"/>
      <c r="H2361" s="218" t="s">
        <v>7462</v>
      </c>
      <c r="I2361" s="120" t="s">
        <v>7397</v>
      </c>
      <c r="J2361" s="120" t="s">
        <v>7463</v>
      </c>
      <c r="K2361" s="172">
        <v>0</v>
      </c>
      <c r="L2361" s="172">
        <v>0</v>
      </c>
      <c r="M2361" s="173">
        <f t="shared" si="133"/>
        <v>0</v>
      </c>
      <c r="O2361" s="73">
        <v>697</v>
      </c>
      <c r="P2361" s="73">
        <v>51005136.939963005</v>
      </c>
      <c r="Q2361" s="73">
        <v>697</v>
      </c>
      <c r="R2361" s="73">
        <v>51005136.939963005</v>
      </c>
      <c r="S2361" s="73">
        <f t="shared" si="132"/>
        <v>0</v>
      </c>
      <c r="T2361" s="73">
        <f t="shared" si="132"/>
        <v>0</v>
      </c>
      <c r="U2361" s="167" t="s">
        <v>7467</v>
      </c>
      <c r="W2361" s="21"/>
      <c r="X2361" s="21"/>
      <c r="Y2361" s="21"/>
    </row>
    <row r="2362" spans="1:25" x14ac:dyDescent="0.25">
      <c r="A2362" s="168" t="s">
        <v>6845</v>
      </c>
      <c r="B2362" s="207" t="s">
        <v>10175</v>
      </c>
      <c r="C2362" s="168" t="s">
        <v>10176</v>
      </c>
      <c r="D2362" s="208">
        <v>84</v>
      </c>
      <c r="E2362" s="171">
        <v>6125276.6400000006</v>
      </c>
      <c r="F2362" s="216">
        <f t="shared" si="131"/>
        <v>72919.960000000006</v>
      </c>
      <c r="G2362" s="224"/>
      <c r="H2362" s="218" t="s">
        <v>7462</v>
      </c>
      <c r="I2362" s="120" t="s">
        <v>7397</v>
      </c>
      <c r="J2362" s="120" t="s">
        <v>7463</v>
      </c>
      <c r="K2362" s="172">
        <v>0</v>
      </c>
      <c r="L2362" s="172">
        <v>0</v>
      </c>
      <c r="M2362" s="173">
        <f t="shared" si="133"/>
        <v>0</v>
      </c>
      <c r="O2362" s="73">
        <v>84</v>
      </c>
      <c r="P2362" s="73">
        <v>6125276.6400000006</v>
      </c>
      <c r="Q2362" s="73">
        <v>84</v>
      </c>
      <c r="R2362" s="73">
        <v>6125276.6400000006</v>
      </c>
      <c r="S2362" s="73">
        <f t="shared" si="132"/>
        <v>0</v>
      </c>
      <c r="T2362" s="73">
        <f t="shared" si="132"/>
        <v>0</v>
      </c>
      <c r="U2362" s="167" t="s">
        <v>7467</v>
      </c>
      <c r="W2362" s="21"/>
      <c r="X2362" s="21"/>
      <c r="Y2362" s="21"/>
    </row>
    <row r="2363" spans="1:25" x14ac:dyDescent="0.25">
      <c r="A2363" s="175" t="s">
        <v>6845</v>
      </c>
      <c r="B2363" s="205" t="s">
        <v>10177</v>
      </c>
      <c r="C2363" s="168" t="s">
        <v>10178</v>
      </c>
      <c r="D2363" s="209">
        <v>35</v>
      </c>
      <c r="E2363" s="178">
        <v>2549456.649985</v>
      </c>
      <c r="F2363" s="216">
        <f t="shared" si="131"/>
        <v>72841.618570999999</v>
      </c>
      <c r="G2363" s="224"/>
      <c r="H2363" s="218" t="s">
        <v>7538</v>
      </c>
      <c r="I2363" s="120" t="s">
        <v>7396</v>
      </c>
      <c r="J2363" s="120" t="s">
        <v>7480</v>
      </c>
      <c r="K2363" s="73">
        <v>35</v>
      </c>
      <c r="L2363" s="73">
        <v>2549456.649985</v>
      </c>
      <c r="M2363" s="180">
        <f t="shared" si="133"/>
        <v>1</v>
      </c>
      <c r="O2363" s="73">
        <v>35</v>
      </c>
      <c r="P2363" s="73">
        <v>2549456.649985</v>
      </c>
      <c r="Q2363" s="73">
        <v>0</v>
      </c>
      <c r="R2363" s="73">
        <v>0</v>
      </c>
      <c r="S2363" s="73">
        <f t="shared" si="132"/>
        <v>0</v>
      </c>
      <c r="T2363" s="73">
        <f t="shared" si="132"/>
        <v>0</v>
      </c>
      <c r="U2363" s="167" t="s">
        <v>7481</v>
      </c>
      <c r="W2363" s="21"/>
      <c r="X2363" s="21"/>
      <c r="Y2363" s="21"/>
    </row>
    <row r="2364" spans="1:25" x14ac:dyDescent="0.25">
      <c r="A2364" s="168" t="s">
        <v>6845</v>
      </c>
      <c r="B2364" s="207" t="s">
        <v>10179</v>
      </c>
      <c r="C2364" s="168" t="s">
        <v>10180</v>
      </c>
      <c r="D2364" s="208">
        <v>8</v>
      </c>
      <c r="E2364" s="171">
        <v>579001.53</v>
      </c>
      <c r="F2364" s="216">
        <f t="shared" si="131"/>
        <v>72375.191250000003</v>
      </c>
      <c r="G2364" s="224"/>
      <c r="H2364" s="218" t="s">
        <v>7462</v>
      </c>
      <c r="I2364" s="120" t="s">
        <v>7397</v>
      </c>
      <c r="J2364" s="120" t="s">
        <v>7463</v>
      </c>
      <c r="K2364" s="172"/>
      <c r="L2364" s="172"/>
      <c r="M2364" s="173">
        <f t="shared" si="133"/>
        <v>0</v>
      </c>
      <c r="O2364" s="73">
        <v>8</v>
      </c>
      <c r="P2364" s="73">
        <v>579001.53</v>
      </c>
      <c r="Q2364" s="73">
        <v>8</v>
      </c>
      <c r="R2364" s="73">
        <v>579001.53</v>
      </c>
      <c r="S2364" s="73">
        <f t="shared" si="132"/>
        <v>0</v>
      </c>
      <c r="T2364" s="73">
        <f t="shared" si="132"/>
        <v>0</v>
      </c>
      <c r="U2364" s="167" t="s">
        <v>7467</v>
      </c>
      <c r="W2364" s="21"/>
      <c r="X2364" s="21"/>
      <c r="Y2364" s="21"/>
    </row>
    <row r="2365" spans="1:25" x14ac:dyDescent="0.25">
      <c r="A2365" s="175" t="s">
        <v>6845</v>
      </c>
      <c r="B2365" s="205" t="s">
        <v>5853</v>
      </c>
      <c r="C2365" s="168" t="s">
        <v>5854</v>
      </c>
      <c r="D2365" s="209">
        <v>610</v>
      </c>
      <c r="E2365" s="178">
        <v>43550632.390079997</v>
      </c>
      <c r="F2365" s="216">
        <f t="shared" si="131"/>
        <v>71394.479328000001</v>
      </c>
      <c r="G2365" s="224"/>
      <c r="H2365" s="218" t="s">
        <v>7462</v>
      </c>
      <c r="I2365" s="179" t="s">
        <v>7381</v>
      </c>
      <c r="J2365" s="120" t="s">
        <v>7480</v>
      </c>
      <c r="K2365" s="73">
        <v>610</v>
      </c>
      <c r="L2365" s="73">
        <v>43550632.390079997</v>
      </c>
      <c r="M2365" s="180">
        <f t="shared" si="133"/>
        <v>1</v>
      </c>
      <c r="O2365" s="73">
        <v>610</v>
      </c>
      <c r="P2365" s="73">
        <v>43550632.390079997</v>
      </c>
      <c r="Q2365" s="73">
        <v>0</v>
      </c>
      <c r="R2365" s="73">
        <v>0</v>
      </c>
      <c r="S2365" s="73">
        <f t="shared" si="132"/>
        <v>0</v>
      </c>
      <c r="T2365" s="73">
        <f t="shared" si="132"/>
        <v>0</v>
      </c>
      <c r="U2365" s="167" t="s">
        <v>7481</v>
      </c>
      <c r="W2365" s="21"/>
      <c r="X2365" s="21"/>
      <c r="Y2365" s="21"/>
    </row>
    <row r="2366" spans="1:25" x14ac:dyDescent="0.25">
      <c r="A2366" s="175" t="s">
        <v>6845</v>
      </c>
      <c r="B2366" s="205" t="s">
        <v>5845</v>
      </c>
      <c r="C2366" s="168" t="s">
        <v>5846</v>
      </c>
      <c r="D2366" s="209">
        <v>203</v>
      </c>
      <c r="E2366" s="178">
        <v>14461800.589985</v>
      </c>
      <c r="F2366" s="216">
        <f t="shared" si="131"/>
        <v>71240.396995000003</v>
      </c>
      <c r="G2366" s="224"/>
      <c r="H2366" s="218" t="s">
        <v>7462</v>
      </c>
      <c r="I2366" s="179" t="s">
        <v>7381</v>
      </c>
      <c r="J2366" s="120" t="s">
        <v>7480</v>
      </c>
      <c r="K2366" s="73">
        <v>203</v>
      </c>
      <c r="L2366" s="73">
        <v>14461800.589985002</v>
      </c>
      <c r="M2366" s="180">
        <f t="shared" si="133"/>
        <v>1.0000000000000002</v>
      </c>
      <c r="O2366" s="73">
        <v>203</v>
      </c>
      <c r="P2366" s="73">
        <v>14461800.589985</v>
      </c>
      <c r="Q2366" s="73">
        <v>0</v>
      </c>
      <c r="R2366" s="73">
        <v>0</v>
      </c>
      <c r="S2366" s="73">
        <f t="shared" si="132"/>
        <v>0</v>
      </c>
      <c r="T2366" s="73">
        <f t="shared" si="132"/>
        <v>-1.862645149230957E-9</v>
      </c>
      <c r="U2366" s="167" t="s">
        <v>7481</v>
      </c>
      <c r="W2366" s="21"/>
      <c r="X2366" s="21"/>
      <c r="Y2366" s="21"/>
    </row>
    <row r="2367" spans="1:25" x14ac:dyDescent="0.25">
      <c r="A2367" s="175" t="s">
        <v>6845</v>
      </c>
      <c r="B2367" s="205" t="s">
        <v>5891</v>
      </c>
      <c r="C2367" s="168" t="s">
        <v>5892</v>
      </c>
      <c r="D2367" s="209">
        <v>323.5</v>
      </c>
      <c r="E2367" s="178">
        <v>23039089.080050994</v>
      </c>
      <c r="F2367" s="216">
        <f t="shared" si="131"/>
        <v>71218.204265999986</v>
      </c>
      <c r="G2367" s="224"/>
      <c r="H2367" s="218" t="s">
        <v>7462</v>
      </c>
      <c r="I2367" s="179" t="s">
        <v>7381</v>
      </c>
      <c r="J2367" s="120" t="s">
        <v>7480</v>
      </c>
      <c r="K2367" s="73">
        <v>323.5</v>
      </c>
      <c r="L2367" s="73">
        <v>23039089.080050994</v>
      </c>
      <c r="M2367" s="180">
        <f t="shared" si="133"/>
        <v>1</v>
      </c>
      <c r="O2367" s="73">
        <v>323.5</v>
      </c>
      <c r="P2367" s="73">
        <v>23039089.080050994</v>
      </c>
      <c r="Q2367" s="73">
        <v>0</v>
      </c>
      <c r="R2367" s="73">
        <v>0</v>
      </c>
      <c r="S2367" s="73">
        <f t="shared" si="132"/>
        <v>0</v>
      </c>
      <c r="T2367" s="73">
        <f t="shared" si="132"/>
        <v>0</v>
      </c>
      <c r="U2367" s="167" t="s">
        <v>7481</v>
      </c>
      <c r="W2367" s="21"/>
      <c r="X2367" s="21"/>
      <c r="Y2367" s="21"/>
    </row>
    <row r="2368" spans="1:25" x14ac:dyDescent="0.25">
      <c r="A2368" s="175" t="s">
        <v>6845</v>
      </c>
      <c r="B2368" s="205" t="s">
        <v>5815</v>
      </c>
      <c r="C2368" s="168" t="s">
        <v>5816</v>
      </c>
      <c r="D2368" s="209">
        <v>169</v>
      </c>
      <c r="E2368" s="178">
        <v>12019853.859949</v>
      </c>
      <c r="F2368" s="216">
        <f t="shared" si="131"/>
        <v>71123.395621000003</v>
      </c>
      <c r="G2368" s="224"/>
      <c r="H2368" s="218" t="s">
        <v>7462</v>
      </c>
      <c r="I2368" s="179" t="s">
        <v>7381</v>
      </c>
      <c r="J2368" s="120" t="s">
        <v>7480</v>
      </c>
      <c r="K2368" s="73">
        <v>169</v>
      </c>
      <c r="L2368" s="73">
        <v>12019853.859949</v>
      </c>
      <c r="M2368" s="180">
        <f t="shared" si="133"/>
        <v>1</v>
      </c>
      <c r="O2368" s="73">
        <v>169</v>
      </c>
      <c r="P2368" s="73">
        <v>12019853.859949</v>
      </c>
      <c r="Q2368" s="73">
        <v>0</v>
      </c>
      <c r="R2368" s="73">
        <v>0</v>
      </c>
      <c r="S2368" s="73">
        <f t="shared" si="132"/>
        <v>0</v>
      </c>
      <c r="T2368" s="73">
        <f t="shared" si="132"/>
        <v>0</v>
      </c>
      <c r="U2368" s="167" t="s">
        <v>7481</v>
      </c>
      <c r="W2368" s="21"/>
      <c r="X2368" s="21"/>
      <c r="Y2368" s="21"/>
    </row>
    <row r="2369" spans="1:25" x14ac:dyDescent="0.25">
      <c r="A2369" s="175" t="s">
        <v>6845</v>
      </c>
      <c r="B2369" s="205" t="s">
        <v>5935</v>
      </c>
      <c r="C2369" s="168" t="s">
        <v>5936</v>
      </c>
      <c r="D2369" s="209">
        <v>142.5</v>
      </c>
      <c r="E2369" s="178">
        <v>10054607.440035</v>
      </c>
      <c r="F2369" s="216">
        <f t="shared" si="131"/>
        <v>70558.648702000006</v>
      </c>
      <c r="G2369" s="224"/>
      <c r="H2369" s="218" t="s">
        <v>7462</v>
      </c>
      <c r="I2369" s="179" t="s">
        <v>7381</v>
      </c>
      <c r="J2369" s="120" t="s">
        <v>7480</v>
      </c>
      <c r="K2369" s="73">
        <v>142.5</v>
      </c>
      <c r="L2369" s="73">
        <v>10054607.440035</v>
      </c>
      <c r="M2369" s="180">
        <f t="shared" si="133"/>
        <v>1</v>
      </c>
      <c r="O2369" s="73">
        <v>142.5</v>
      </c>
      <c r="P2369" s="73">
        <v>10054607.440035</v>
      </c>
      <c r="Q2369" s="73">
        <v>0</v>
      </c>
      <c r="R2369" s="73">
        <v>0</v>
      </c>
      <c r="S2369" s="73">
        <f t="shared" si="132"/>
        <v>0</v>
      </c>
      <c r="T2369" s="73">
        <f t="shared" si="132"/>
        <v>0</v>
      </c>
      <c r="U2369" s="167" t="s">
        <v>7481</v>
      </c>
      <c r="W2369" s="21"/>
      <c r="X2369" s="21"/>
      <c r="Y2369" s="21"/>
    </row>
    <row r="2370" spans="1:25" x14ac:dyDescent="0.25">
      <c r="A2370" s="175" t="s">
        <v>6845</v>
      </c>
      <c r="B2370" s="205" t="s">
        <v>6467</v>
      </c>
      <c r="C2370" s="168" t="s">
        <v>6468</v>
      </c>
      <c r="D2370" s="209">
        <v>1050</v>
      </c>
      <c r="E2370" s="178">
        <v>73880010.290100008</v>
      </c>
      <c r="F2370" s="216">
        <f t="shared" si="131"/>
        <v>70361.914562000005</v>
      </c>
      <c r="G2370" s="224"/>
      <c r="H2370" s="218" t="s">
        <v>7462</v>
      </c>
      <c r="I2370" s="179" t="s">
        <v>7381</v>
      </c>
      <c r="J2370" s="120" t="s">
        <v>7480</v>
      </c>
      <c r="K2370" s="73">
        <v>1050</v>
      </c>
      <c r="L2370" s="73">
        <v>73880010.290100008</v>
      </c>
      <c r="M2370" s="180">
        <f t="shared" si="133"/>
        <v>1</v>
      </c>
      <c r="O2370" s="73">
        <v>1050</v>
      </c>
      <c r="P2370" s="73">
        <v>73880010.290100008</v>
      </c>
      <c r="Q2370" s="73">
        <v>0</v>
      </c>
      <c r="R2370" s="73">
        <v>0</v>
      </c>
      <c r="S2370" s="73">
        <f t="shared" si="132"/>
        <v>0</v>
      </c>
      <c r="T2370" s="73">
        <f t="shared" si="132"/>
        <v>0</v>
      </c>
      <c r="U2370" s="167" t="s">
        <v>7481</v>
      </c>
      <c r="W2370" s="21"/>
      <c r="X2370" s="21"/>
      <c r="Y2370" s="21"/>
    </row>
    <row r="2371" spans="1:25" x14ac:dyDescent="0.25">
      <c r="A2371" s="175" t="s">
        <v>6845</v>
      </c>
      <c r="B2371" s="205" t="s">
        <v>6015</v>
      </c>
      <c r="C2371" s="168" t="s">
        <v>6016</v>
      </c>
      <c r="D2371" s="209">
        <v>749</v>
      </c>
      <c r="E2371" s="178">
        <v>52585281.639638998</v>
      </c>
      <c r="F2371" s="216">
        <f t="shared" si="131"/>
        <v>70207.318610999995</v>
      </c>
      <c r="G2371" s="224"/>
      <c r="H2371" s="218" t="s">
        <v>7538</v>
      </c>
      <c r="I2371" s="120" t="s">
        <v>7386</v>
      </c>
      <c r="J2371" s="120" t="s">
        <v>7480</v>
      </c>
      <c r="K2371" s="73">
        <v>749</v>
      </c>
      <c r="L2371" s="73">
        <v>52585281.639638998</v>
      </c>
      <c r="M2371" s="180">
        <f t="shared" si="133"/>
        <v>1</v>
      </c>
      <c r="O2371" s="73">
        <v>749</v>
      </c>
      <c r="P2371" s="73">
        <v>52585281.639638998</v>
      </c>
      <c r="Q2371" s="73">
        <v>0</v>
      </c>
      <c r="R2371" s="73">
        <v>0</v>
      </c>
      <c r="S2371" s="73">
        <f t="shared" si="132"/>
        <v>0</v>
      </c>
      <c r="T2371" s="73">
        <f t="shared" si="132"/>
        <v>0</v>
      </c>
      <c r="U2371" s="167" t="s">
        <v>7481</v>
      </c>
      <c r="W2371" s="21"/>
      <c r="X2371" s="21"/>
      <c r="Y2371" s="21"/>
    </row>
    <row r="2372" spans="1:25" x14ac:dyDescent="0.25">
      <c r="A2372" s="175" t="s">
        <v>6845</v>
      </c>
      <c r="B2372" s="205" t="s">
        <v>6001</v>
      </c>
      <c r="C2372" s="168" t="s">
        <v>6002</v>
      </c>
      <c r="D2372" s="209">
        <v>171</v>
      </c>
      <c r="E2372" s="178">
        <v>11972236.659992997</v>
      </c>
      <c r="F2372" s="216">
        <f t="shared" ref="F2372:F2435" si="134">+E2372/D2372</f>
        <v>70013.079882999984</v>
      </c>
      <c r="G2372" s="224"/>
      <c r="H2372" s="218" t="s">
        <v>7462</v>
      </c>
      <c r="I2372" s="179" t="s">
        <v>7381</v>
      </c>
      <c r="J2372" s="120" t="s">
        <v>7480</v>
      </c>
      <c r="K2372" s="73">
        <v>171</v>
      </c>
      <c r="L2372" s="73">
        <v>11972236.659992998</v>
      </c>
      <c r="M2372" s="180">
        <f t="shared" si="133"/>
        <v>1.0000000000000002</v>
      </c>
      <c r="O2372" s="73">
        <v>171</v>
      </c>
      <c r="P2372" s="73">
        <v>11972236.659992997</v>
      </c>
      <c r="Q2372" s="73">
        <v>0</v>
      </c>
      <c r="R2372" s="73">
        <v>0</v>
      </c>
      <c r="S2372" s="73">
        <f t="shared" ref="S2372:T2435" si="135">O2372-K2372-Q2372</f>
        <v>0</v>
      </c>
      <c r="T2372" s="73">
        <f t="shared" si="135"/>
        <v>-1.862645149230957E-9</v>
      </c>
      <c r="U2372" s="167" t="s">
        <v>7481</v>
      </c>
      <c r="W2372" s="21"/>
      <c r="X2372" s="21"/>
      <c r="Y2372" s="21"/>
    </row>
    <row r="2373" spans="1:25" x14ac:dyDescent="0.25">
      <c r="A2373" s="168" t="s">
        <v>6845</v>
      </c>
      <c r="B2373" s="207" t="s">
        <v>10181</v>
      </c>
      <c r="C2373" s="168" t="s">
        <v>10182</v>
      </c>
      <c r="D2373" s="208">
        <v>187</v>
      </c>
      <c r="E2373" s="171">
        <v>13034903.609925998</v>
      </c>
      <c r="F2373" s="216">
        <f t="shared" si="134"/>
        <v>69705.366897999993</v>
      </c>
      <c r="G2373" s="224"/>
      <c r="H2373" s="218" t="s">
        <v>7462</v>
      </c>
      <c r="I2373" s="120" t="s">
        <v>7397</v>
      </c>
      <c r="J2373" s="120" t="s">
        <v>7463</v>
      </c>
      <c r="K2373" s="172">
        <v>0</v>
      </c>
      <c r="L2373" s="172">
        <v>0</v>
      </c>
      <c r="M2373" s="173">
        <f t="shared" si="133"/>
        <v>0</v>
      </c>
      <c r="O2373" s="73">
        <v>187</v>
      </c>
      <c r="P2373" s="73">
        <v>13034903.609925998</v>
      </c>
      <c r="Q2373" s="73">
        <v>187</v>
      </c>
      <c r="R2373" s="73">
        <v>13034903.609925998</v>
      </c>
      <c r="S2373" s="73">
        <f t="shared" si="135"/>
        <v>0</v>
      </c>
      <c r="T2373" s="73">
        <f t="shared" si="135"/>
        <v>0</v>
      </c>
      <c r="U2373" s="167" t="s">
        <v>7467</v>
      </c>
      <c r="W2373" s="21"/>
      <c r="X2373" s="21"/>
      <c r="Y2373" s="21"/>
    </row>
    <row r="2374" spans="1:25" x14ac:dyDescent="0.25">
      <c r="A2374" s="175" t="s">
        <v>6845</v>
      </c>
      <c r="B2374" s="205" t="s">
        <v>5887</v>
      </c>
      <c r="C2374" s="168" t="s">
        <v>5888</v>
      </c>
      <c r="D2374" s="209">
        <v>328</v>
      </c>
      <c r="E2374" s="178">
        <v>22834724.669904001</v>
      </c>
      <c r="F2374" s="216">
        <f t="shared" si="134"/>
        <v>69618.063018000001</v>
      </c>
      <c r="G2374" s="224"/>
      <c r="H2374" s="218" t="s">
        <v>7462</v>
      </c>
      <c r="I2374" s="179" t="s">
        <v>7381</v>
      </c>
      <c r="J2374" s="120" t="s">
        <v>7480</v>
      </c>
      <c r="K2374" s="73">
        <v>328</v>
      </c>
      <c r="L2374" s="73">
        <v>22834724.669904001</v>
      </c>
      <c r="M2374" s="180">
        <f t="shared" si="133"/>
        <v>1</v>
      </c>
      <c r="O2374" s="73">
        <v>328</v>
      </c>
      <c r="P2374" s="73">
        <v>22834724.669904001</v>
      </c>
      <c r="Q2374" s="73">
        <v>0</v>
      </c>
      <c r="R2374" s="73">
        <v>0</v>
      </c>
      <c r="S2374" s="73">
        <f t="shared" si="135"/>
        <v>0</v>
      </c>
      <c r="T2374" s="73">
        <f t="shared" si="135"/>
        <v>0</v>
      </c>
      <c r="U2374" s="167" t="s">
        <v>7481</v>
      </c>
      <c r="W2374" s="21"/>
      <c r="X2374" s="21"/>
      <c r="Y2374" s="21"/>
    </row>
    <row r="2375" spans="1:25" x14ac:dyDescent="0.25">
      <c r="A2375" s="168" t="s">
        <v>6845</v>
      </c>
      <c r="B2375" s="207" t="s">
        <v>10183</v>
      </c>
      <c r="C2375" s="168" t="s">
        <v>10184</v>
      </c>
      <c r="D2375" s="208">
        <v>31</v>
      </c>
      <c r="E2375" s="171">
        <v>2153363.0400009998</v>
      </c>
      <c r="F2375" s="216">
        <f t="shared" si="134"/>
        <v>69463.323871000001</v>
      </c>
      <c r="G2375" s="224"/>
      <c r="H2375" s="218" t="s">
        <v>7462</v>
      </c>
      <c r="I2375" s="120" t="s">
        <v>7397</v>
      </c>
      <c r="J2375" s="120" t="s">
        <v>7463</v>
      </c>
      <c r="K2375" s="172"/>
      <c r="L2375" s="172"/>
      <c r="M2375" s="173">
        <f t="shared" si="133"/>
        <v>0</v>
      </c>
      <c r="O2375" s="73">
        <v>31</v>
      </c>
      <c r="P2375" s="73">
        <v>2153363.0400009998</v>
      </c>
      <c r="Q2375" s="73">
        <v>31</v>
      </c>
      <c r="R2375" s="73">
        <v>2153363.0400009998</v>
      </c>
      <c r="S2375" s="73">
        <f t="shared" si="135"/>
        <v>0</v>
      </c>
      <c r="T2375" s="73">
        <f t="shared" si="135"/>
        <v>0</v>
      </c>
      <c r="U2375" s="167" t="s">
        <v>7467</v>
      </c>
      <c r="W2375" s="21"/>
      <c r="X2375" s="21"/>
      <c r="Y2375" s="21"/>
    </row>
    <row r="2376" spans="1:25" x14ac:dyDescent="0.25">
      <c r="A2376" s="175" t="s">
        <v>6845</v>
      </c>
      <c r="B2376" s="205" t="s">
        <v>5883</v>
      </c>
      <c r="C2376" s="168" t="s">
        <v>5884</v>
      </c>
      <c r="D2376" s="209">
        <v>115.5</v>
      </c>
      <c r="E2376" s="178">
        <v>7977255.4900500001</v>
      </c>
      <c r="F2376" s="216">
        <f t="shared" si="134"/>
        <v>69067.147100000002</v>
      </c>
      <c r="G2376" s="224"/>
      <c r="H2376" s="218" t="s">
        <v>7462</v>
      </c>
      <c r="I2376" s="179" t="s">
        <v>7381</v>
      </c>
      <c r="J2376" s="120" t="s">
        <v>7480</v>
      </c>
      <c r="K2376" s="73">
        <v>115.5</v>
      </c>
      <c r="L2376" s="73">
        <v>7977255.4900500001</v>
      </c>
      <c r="M2376" s="180">
        <f t="shared" ref="M2376:M2439" si="136">+L2376/E2376</f>
        <v>1</v>
      </c>
      <c r="O2376" s="73">
        <v>115.5</v>
      </c>
      <c r="P2376" s="73">
        <v>7977255.4900500001</v>
      </c>
      <c r="Q2376" s="73">
        <v>0</v>
      </c>
      <c r="R2376" s="73">
        <v>0</v>
      </c>
      <c r="S2376" s="73">
        <f t="shared" si="135"/>
        <v>0</v>
      </c>
      <c r="T2376" s="73">
        <f t="shared" si="135"/>
        <v>0</v>
      </c>
      <c r="U2376" s="167" t="s">
        <v>7481</v>
      </c>
      <c r="W2376" s="21"/>
      <c r="X2376" s="21"/>
      <c r="Y2376" s="21"/>
    </row>
    <row r="2377" spans="1:25" x14ac:dyDescent="0.25">
      <c r="A2377" s="175" t="s">
        <v>6845</v>
      </c>
      <c r="B2377" s="205" t="s">
        <v>6553</v>
      </c>
      <c r="C2377" s="168" t="s">
        <v>6554</v>
      </c>
      <c r="D2377" s="209">
        <v>50</v>
      </c>
      <c r="E2377" s="178">
        <v>3435019.6799999997</v>
      </c>
      <c r="F2377" s="216">
        <f t="shared" si="134"/>
        <v>68700.393599999996</v>
      </c>
      <c r="G2377" s="224"/>
      <c r="H2377" s="218" t="s">
        <v>7462</v>
      </c>
      <c r="I2377" s="179" t="s">
        <v>7381</v>
      </c>
      <c r="J2377" s="120" t="s">
        <v>7480</v>
      </c>
      <c r="K2377" s="73">
        <f>D2377</f>
        <v>50</v>
      </c>
      <c r="L2377" s="73">
        <f>E2377</f>
        <v>3435019.6799999997</v>
      </c>
      <c r="M2377" s="180">
        <f t="shared" si="136"/>
        <v>1</v>
      </c>
      <c r="O2377" s="73">
        <v>50</v>
      </c>
      <c r="P2377" s="73">
        <v>3435019.6799999997</v>
      </c>
      <c r="Q2377" s="73">
        <v>0</v>
      </c>
      <c r="R2377" s="73">
        <v>0</v>
      </c>
      <c r="S2377" s="73">
        <f t="shared" si="135"/>
        <v>0</v>
      </c>
      <c r="T2377" s="73">
        <f t="shared" si="135"/>
        <v>0</v>
      </c>
      <c r="U2377" s="167" t="s">
        <v>7481</v>
      </c>
      <c r="W2377" s="21"/>
      <c r="X2377" s="21"/>
      <c r="Y2377" s="21"/>
    </row>
    <row r="2378" spans="1:25" x14ac:dyDescent="0.25">
      <c r="A2378" s="175" t="s">
        <v>6845</v>
      </c>
      <c r="B2378" s="205" t="s">
        <v>6557</v>
      </c>
      <c r="C2378" s="168" t="s">
        <v>6558</v>
      </c>
      <c r="D2378" s="209">
        <v>306</v>
      </c>
      <c r="E2378" s="178">
        <v>21006575.710074</v>
      </c>
      <c r="F2378" s="216">
        <f t="shared" si="134"/>
        <v>68648.940229</v>
      </c>
      <c r="G2378" s="224"/>
      <c r="H2378" s="218" t="s">
        <v>7462</v>
      </c>
      <c r="I2378" s="179" t="s">
        <v>7381</v>
      </c>
      <c r="J2378" s="120" t="s">
        <v>7480</v>
      </c>
      <c r="K2378" s="73">
        <v>306</v>
      </c>
      <c r="L2378" s="73">
        <v>21006575.710074</v>
      </c>
      <c r="M2378" s="180">
        <f t="shared" si="136"/>
        <v>1</v>
      </c>
      <c r="O2378" s="73">
        <v>306</v>
      </c>
      <c r="P2378" s="73">
        <v>21006575.710074</v>
      </c>
      <c r="Q2378" s="73">
        <v>0</v>
      </c>
      <c r="R2378" s="73">
        <v>0</v>
      </c>
      <c r="S2378" s="73">
        <f t="shared" si="135"/>
        <v>0</v>
      </c>
      <c r="T2378" s="73">
        <f t="shared" si="135"/>
        <v>0</v>
      </c>
      <c r="U2378" s="167" t="s">
        <v>7481</v>
      </c>
      <c r="W2378" s="21"/>
      <c r="X2378" s="21"/>
      <c r="Y2378" s="21"/>
    </row>
    <row r="2379" spans="1:25" x14ac:dyDescent="0.25">
      <c r="A2379" s="175" t="s">
        <v>6845</v>
      </c>
      <c r="B2379" s="205" t="s">
        <v>10185</v>
      </c>
      <c r="C2379" s="168" t="s">
        <v>10186</v>
      </c>
      <c r="D2379" s="209">
        <v>1</v>
      </c>
      <c r="E2379" s="178">
        <v>68641.73</v>
      </c>
      <c r="F2379" s="216">
        <f t="shared" si="134"/>
        <v>68641.73</v>
      </c>
      <c r="G2379" s="224"/>
      <c r="H2379" s="218" t="s">
        <v>7538</v>
      </c>
      <c r="I2379" s="120" t="s">
        <v>7396</v>
      </c>
      <c r="J2379" s="120" t="s">
        <v>7480</v>
      </c>
      <c r="K2379" s="73">
        <v>1</v>
      </c>
      <c r="L2379" s="73">
        <v>68641.73</v>
      </c>
      <c r="M2379" s="180">
        <f t="shared" si="136"/>
        <v>1</v>
      </c>
      <c r="O2379" s="73">
        <v>1</v>
      </c>
      <c r="P2379" s="73">
        <v>68641.73</v>
      </c>
      <c r="Q2379" s="73">
        <v>0</v>
      </c>
      <c r="R2379" s="73">
        <v>0</v>
      </c>
      <c r="S2379" s="73">
        <f t="shared" si="135"/>
        <v>0</v>
      </c>
      <c r="T2379" s="73">
        <f t="shared" si="135"/>
        <v>0</v>
      </c>
      <c r="U2379" s="167" t="s">
        <v>7481</v>
      </c>
      <c r="W2379" s="21"/>
      <c r="X2379" s="21"/>
      <c r="Y2379" s="21"/>
    </row>
    <row r="2380" spans="1:25" x14ac:dyDescent="0.25">
      <c r="A2380" s="168" t="s">
        <v>6845</v>
      </c>
      <c r="B2380" s="207" t="s">
        <v>10187</v>
      </c>
      <c r="C2380" s="168" t="s">
        <v>10188</v>
      </c>
      <c r="D2380" s="208">
        <v>10386</v>
      </c>
      <c r="E2380" s="171">
        <v>711420445.51399791</v>
      </c>
      <c r="F2380" s="216">
        <f t="shared" si="134"/>
        <v>68498.020942999996</v>
      </c>
      <c r="G2380" s="224"/>
      <c r="H2380" s="218" t="s">
        <v>7462</v>
      </c>
      <c r="I2380" s="120" t="s">
        <v>7397</v>
      </c>
      <c r="J2380" s="120" t="s">
        <v>7463</v>
      </c>
      <c r="K2380" s="172">
        <v>0</v>
      </c>
      <c r="L2380" s="172">
        <v>0</v>
      </c>
      <c r="M2380" s="173">
        <f t="shared" si="136"/>
        <v>0</v>
      </c>
      <c r="O2380" s="73">
        <v>10386</v>
      </c>
      <c r="P2380" s="73">
        <v>711420445.51399791</v>
      </c>
      <c r="Q2380" s="73">
        <v>10386</v>
      </c>
      <c r="R2380" s="73">
        <v>711420445.51399791</v>
      </c>
      <c r="S2380" s="73">
        <f t="shared" si="135"/>
        <v>0</v>
      </c>
      <c r="T2380" s="73">
        <f t="shared" si="135"/>
        <v>0</v>
      </c>
      <c r="U2380" s="167" t="s">
        <v>7467</v>
      </c>
      <c r="W2380" s="21"/>
      <c r="X2380" s="21"/>
      <c r="Y2380" s="21"/>
    </row>
    <row r="2381" spans="1:25" x14ac:dyDescent="0.25">
      <c r="A2381" s="175" t="s">
        <v>6845</v>
      </c>
      <c r="B2381" s="205" t="s">
        <v>5881</v>
      </c>
      <c r="C2381" s="168" t="s">
        <v>5882</v>
      </c>
      <c r="D2381" s="209">
        <v>191</v>
      </c>
      <c r="E2381" s="178">
        <v>13030311.780004002</v>
      </c>
      <c r="F2381" s="216">
        <f t="shared" si="134"/>
        <v>68221.527644000016</v>
      </c>
      <c r="G2381" s="224"/>
      <c r="H2381" s="218" t="s">
        <v>7462</v>
      </c>
      <c r="I2381" s="179" t="s">
        <v>7381</v>
      </c>
      <c r="J2381" s="120" t="s">
        <v>7480</v>
      </c>
      <c r="K2381" s="73">
        <v>191</v>
      </c>
      <c r="L2381" s="73">
        <v>13030311.780004002</v>
      </c>
      <c r="M2381" s="180">
        <f t="shared" si="136"/>
        <v>1</v>
      </c>
      <c r="O2381" s="73">
        <v>191</v>
      </c>
      <c r="P2381" s="73">
        <v>13030311.780004002</v>
      </c>
      <c r="Q2381" s="73">
        <v>0</v>
      </c>
      <c r="R2381" s="73">
        <v>0</v>
      </c>
      <c r="S2381" s="73">
        <f t="shared" si="135"/>
        <v>0</v>
      </c>
      <c r="T2381" s="73">
        <f t="shared" si="135"/>
        <v>0</v>
      </c>
      <c r="U2381" s="167" t="s">
        <v>7481</v>
      </c>
      <c r="W2381" s="21"/>
      <c r="X2381" s="21"/>
      <c r="Y2381" s="21"/>
    </row>
    <row r="2382" spans="1:25" x14ac:dyDescent="0.25">
      <c r="A2382" s="175" t="s">
        <v>6845</v>
      </c>
      <c r="B2382" s="205" t="s">
        <v>10189</v>
      </c>
      <c r="C2382" s="168" t="s">
        <v>10190</v>
      </c>
      <c r="D2382" s="209">
        <v>6</v>
      </c>
      <c r="E2382" s="178">
        <v>405992.57999999996</v>
      </c>
      <c r="F2382" s="216">
        <f t="shared" si="134"/>
        <v>67665.429999999993</v>
      </c>
      <c r="G2382" s="224"/>
      <c r="H2382" s="218" t="s">
        <v>7538</v>
      </c>
      <c r="I2382" s="120" t="s">
        <v>7396</v>
      </c>
      <c r="J2382" s="120" t="s">
        <v>7480</v>
      </c>
      <c r="K2382" s="73">
        <v>6</v>
      </c>
      <c r="L2382" s="73">
        <v>405992.57999999996</v>
      </c>
      <c r="M2382" s="180">
        <f t="shared" si="136"/>
        <v>1</v>
      </c>
      <c r="O2382" s="73">
        <v>6</v>
      </c>
      <c r="P2382" s="73">
        <v>405992.57999999996</v>
      </c>
      <c r="Q2382" s="73">
        <v>0</v>
      </c>
      <c r="R2382" s="73">
        <v>0</v>
      </c>
      <c r="S2382" s="73">
        <f t="shared" si="135"/>
        <v>0</v>
      </c>
      <c r="T2382" s="73">
        <f t="shared" si="135"/>
        <v>0</v>
      </c>
      <c r="U2382" s="167" t="s">
        <v>7481</v>
      </c>
      <c r="W2382" s="21"/>
      <c r="X2382" s="21"/>
      <c r="Y2382" s="21"/>
    </row>
    <row r="2383" spans="1:25" x14ac:dyDescent="0.25">
      <c r="A2383" s="168" t="s">
        <v>6845</v>
      </c>
      <c r="B2383" s="207" t="s">
        <v>10191</v>
      </c>
      <c r="C2383" s="168" t="s">
        <v>10192</v>
      </c>
      <c r="D2383" s="208">
        <v>634</v>
      </c>
      <c r="E2383" s="171">
        <v>42795844.73018799</v>
      </c>
      <c r="F2383" s="216">
        <f t="shared" si="134"/>
        <v>67501.332381999979</v>
      </c>
      <c r="G2383" s="224"/>
      <c r="H2383" s="218" t="s">
        <v>7462</v>
      </c>
      <c r="I2383" s="120" t="s">
        <v>7397</v>
      </c>
      <c r="J2383" s="120" t="s">
        <v>7463</v>
      </c>
      <c r="K2383" s="172">
        <v>0</v>
      </c>
      <c r="L2383" s="172">
        <v>0</v>
      </c>
      <c r="M2383" s="173">
        <f t="shared" si="136"/>
        <v>0</v>
      </c>
      <c r="O2383" s="73">
        <v>634</v>
      </c>
      <c r="P2383" s="73">
        <v>42795844.73018799</v>
      </c>
      <c r="Q2383" s="73">
        <v>634</v>
      </c>
      <c r="R2383" s="73">
        <v>42795844.73018799</v>
      </c>
      <c r="S2383" s="73">
        <f t="shared" si="135"/>
        <v>0</v>
      </c>
      <c r="T2383" s="73">
        <f t="shared" si="135"/>
        <v>0</v>
      </c>
      <c r="U2383" s="167" t="s">
        <v>7467</v>
      </c>
      <c r="W2383" s="21"/>
      <c r="X2383" s="21"/>
      <c r="Y2383" s="21"/>
    </row>
    <row r="2384" spans="1:25" x14ac:dyDescent="0.25">
      <c r="A2384" s="175" t="s">
        <v>6845</v>
      </c>
      <c r="B2384" s="205" t="s">
        <v>5757</v>
      </c>
      <c r="C2384" s="168" t="s">
        <v>5758</v>
      </c>
      <c r="D2384" s="209">
        <v>192</v>
      </c>
      <c r="E2384" s="178">
        <v>12746306.789951999</v>
      </c>
      <c r="F2384" s="216">
        <f t="shared" si="134"/>
        <v>66387.014530999993</v>
      </c>
      <c r="G2384" s="224"/>
      <c r="H2384" s="218" t="s">
        <v>7462</v>
      </c>
      <c r="I2384" s="179" t="s">
        <v>7381</v>
      </c>
      <c r="J2384" s="120" t="s">
        <v>7480</v>
      </c>
      <c r="K2384" s="73">
        <v>192</v>
      </c>
      <c r="L2384" s="73">
        <v>12746306.789951999</v>
      </c>
      <c r="M2384" s="180">
        <f t="shared" si="136"/>
        <v>1</v>
      </c>
      <c r="O2384" s="73">
        <v>192</v>
      </c>
      <c r="P2384" s="73">
        <v>12746306.789951999</v>
      </c>
      <c r="Q2384" s="73">
        <v>0</v>
      </c>
      <c r="R2384" s="73">
        <v>0</v>
      </c>
      <c r="S2384" s="73">
        <f t="shared" si="135"/>
        <v>0</v>
      </c>
      <c r="T2384" s="73">
        <f t="shared" si="135"/>
        <v>0</v>
      </c>
      <c r="U2384" s="167" t="s">
        <v>7481</v>
      </c>
      <c r="W2384" s="21"/>
      <c r="X2384" s="21"/>
      <c r="Y2384" s="21"/>
    </row>
    <row r="2385" spans="1:25" x14ac:dyDescent="0.25">
      <c r="A2385" s="175" t="s">
        <v>6845</v>
      </c>
      <c r="B2385" s="205" t="s">
        <v>10193</v>
      </c>
      <c r="C2385" s="168" t="s">
        <v>10194</v>
      </c>
      <c r="D2385" s="209">
        <v>78</v>
      </c>
      <c r="E2385" s="178">
        <v>5173577.4699960006</v>
      </c>
      <c r="F2385" s="216">
        <f t="shared" si="134"/>
        <v>66327.916282000006</v>
      </c>
      <c r="G2385" s="224"/>
      <c r="H2385" s="218" t="s">
        <v>7538</v>
      </c>
      <c r="I2385" s="120" t="s">
        <v>7396</v>
      </c>
      <c r="J2385" s="120" t="s">
        <v>7480</v>
      </c>
      <c r="K2385" s="73">
        <v>78</v>
      </c>
      <c r="L2385" s="73">
        <v>5173577.4699960006</v>
      </c>
      <c r="M2385" s="180">
        <f t="shared" si="136"/>
        <v>1</v>
      </c>
      <c r="O2385" s="73">
        <v>78</v>
      </c>
      <c r="P2385" s="73">
        <v>5173577.4699960006</v>
      </c>
      <c r="Q2385" s="73">
        <v>0</v>
      </c>
      <c r="R2385" s="73">
        <v>0</v>
      </c>
      <c r="S2385" s="73">
        <f t="shared" si="135"/>
        <v>0</v>
      </c>
      <c r="T2385" s="73">
        <f t="shared" si="135"/>
        <v>0</v>
      </c>
      <c r="U2385" s="167" t="s">
        <v>7481</v>
      </c>
      <c r="W2385" s="21"/>
      <c r="X2385" s="21"/>
      <c r="Y2385" s="21"/>
    </row>
    <row r="2386" spans="1:25" x14ac:dyDescent="0.25">
      <c r="A2386" s="175" t="s">
        <v>6845</v>
      </c>
      <c r="B2386" s="205" t="s">
        <v>6525</v>
      </c>
      <c r="C2386" s="168" t="s">
        <v>6526</v>
      </c>
      <c r="D2386" s="209">
        <v>100</v>
      </c>
      <c r="E2386" s="178">
        <v>6619675.6399999997</v>
      </c>
      <c r="F2386" s="216">
        <f t="shared" si="134"/>
        <v>66196.756399999998</v>
      </c>
      <c r="G2386" s="224"/>
      <c r="H2386" s="218" t="s">
        <v>7462</v>
      </c>
      <c r="I2386" s="179" t="s">
        <v>7381</v>
      </c>
      <c r="J2386" s="120" t="s">
        <v>7480</v>
      </c>
      <c r="K2386" s="73">
        <f>D2386</f>
        <v>100</v>
      </c>
      <c r="L2386" s="73">
        <f>E2386</f>
        <v>6619675.6399999997</v>
      </c>
      <c r="M2386" s="180">
        <f t="shared" si="136"/>
        <v>1</v>
      </c>
      <c r="O2386" s="73">
        <v>100</v>
      </c>
      <c r="P2386" s="73">
        <v>6619675.6399999997</v>
      </c>
      <c r="Q2386" s="73">
        <v>0</v>
      </c>
      <c r="R2386" s="73">
        <v>0</v>
      </c>
      <c r="S2386" s="73">
        <f t="shared" si="135"/>
        <v>0</v>
      </c>
      <c r="T2386" s="73">
        <f t="shared" si="135"/>
        <v>0</v>
      </c>
      <c r="U2386" s="167" t="s">
        <v>7481</v>
      </c>
      <c r="W2386" s="21"/>
      <c r="X2386" s="21"/>
      <c r="Y2386" s="21"/>
    </row>
    <row r="2387" spans="1:25" x14ac:dyDescent="0.25">
      <c r="A2387" s="175" t="s">
        <v>6845</v>
      </c>
      <c r="B2387" s="205" t="s">
        <v>6565</v>
      </c>
      <c r="C2387" s="168" t="s">
        <v>6566</v>
      </c>
      <c r="D2387" s="209">
        <v>252</v>
      </c>
      <c r="E2387" s="178">
        <v>16681217.600124002</v>
      </c>
      <c r="F2387" s="216">
        <f t="shared" si="134"/>
        <v>66195.307937000005</v>
      </c>
      <c r="G2387" s="224"/>
      <c r="H2387" s="218" t="s">
        <v>7462</v>
      </c>
      <c r="I2387" s="179" t="s">
        <v>7381</v>
      </c>
      <c r="J2387" s="120" t="s">
        <v>7480</v>
      </c>
      <c r="K2387" s="73">
        <v>252</v>
      </c>
      <c r="L2387" s="73">
        <v>16681217.600124002</v>
      </c>
      <c r="M2387" s="180">
        <f t="shared" si="136"/>
        <v>1</v>
      </c>
      <c r="O2387" s="73">
        <v>252</v>
      </c>
      <c r="P2387" s="73">
        <v>16681217.600124002</v>
      </c>
      <c r="Q2387" s="73">
        <v>0</v>
      </c>
      <c r="R2387" s="73">
        <v>0</v>
      </c>
      <c r="S2387" s="73">
        <f t="shared" si="135"/>
        <v>0</v>
      </c>
      <c r="T2387" s="73">
        <f t="shared" si="135"/>
        <v>0</v>
      </c>
      <c r="U2387" s="167" t="s">
        <v>7481</v>
      </c>
      <c r="W2387" s="21"/>
      <c r="X2387" s="21"/>
      <c r="Y2387" s="21"/>
    </row>
    <row r="2388" spans="1:25" x14ac:dyDescent="0.25">
      <c r="A2388" s="175" t="s">
        <v>6845</v>
      </c>
      <c r="B2388" s="205" t="s">
        <v>5917</v>
      </c>
      <c r="C2388" s="168" t="s">
        <v>5918</v>
      </c>
      <c r="D2388" s="209">
        <v>358</v>
      </c>
      <c r="E2388" s="178">
        <v>23468406.02008</v>
      </c>
      <c r="F2388" s="216">
        <f t="shared" si="134"/>
        <v>65554.206760000001</v>
      </c>
      <c r="G2388" s="224"/>
      <c r="H2388" s="218" t="s">
        <v>7462</v>
      </c>
      <c r="I2388" s="179" t="s">
        <v>7381</v>
      </c>
      <c r="J2388" s="120" t="s">
        <v>7480</v>
      </c>
      <c r="K2388" s="73">
        <v>358</v>
      </c>
      <c r="L2388" s="73">
        <v>23468406.02008</v>
      </c>
      <c r="M2388" s="180">
        <f t="shared" si="136"/>
        <v>1</v>
      </c>
      <c r="O2388" s="73">
        <v>358</v>
      </c>
      <c r="P2388" s="73">
        <v>23468406.02008</v>
      </c>
      <c r="Q2388" s="73">
        <v>0</v>
      </c>
      <c r="R2388" s="73">
        <v>0</v>
      </c>
      <c r="S2388" s="73">
        <f t="shared" si="135"/>
        <v>0</v>
      </c>
      <c r="T2388" s="73">
        <f t="shared" si="135"/>
        <v>0</v>
      </c>
      <c r="U2388" s="167" t="s">
        <v>7481</v>
      </c>
      <c r="W2388" s="21"/>
      <c r="X2388" s="21"/>
      <c r="Y2388" s="21"/>
    </row>
    <row r="2389" spans="1:25" x14ac:dyDescent="0.25">
      <c r="A2389" s="168" t="s">
        <v>6845</v>
      </c>
      <c r="B2389" s="207" t="s">
        <v>10195</v>
      </c>
      <c r="C2389" s="168" t="s">
        <v>10196</v>
      </c>
      <c r="D2389" s="208">
        <v>5677</v>
      </c>
      <c r="E2389" s="171">
        <v>371059614.19138503</v>
      </c>
      <c r="F2389" s="216">
        <f t="shared" si="134"/>
        <v>65361.919005000003</v>
      </c>
      <c r="G2389" s="224"/>
      <c r="H2389" s="218" t="s">
        <v>7462</v>
      </c>
      <c r="I2389" s="120" t="s">
        <v>7397</v>
      </c>
      <c r="J2389" s="120" t="s">
        <v>7463</v>
      </c>
      <c r="K2389" s="172">
        <v>0</v>
      </c>
      <c r="L2389" s="172">
        <v>0</v>
      </c>
      <c r="M2389" s="173">
        <f t="shared" si="136"/>
        <v>0</v>
      </c>
      <c r="O2389" s="73">
        <v>5677</v>
      </c>
      <c r="P2389" s="73">
        <v>371059614.19138503</v>
      </c>
      <c r="Q2389" s="73">
        <v>5677</v>
      </c>
      <c r="R2389" s="73">
        <v>371059614.19138503</v>
      </c>
      <c r="S2389" s="73">
        <f t="shared" si="135"/>
        <v>0</v>
      </c>
      <c r="T2389" s="73">
        <f t="shared" si="135"/>
        <v>0</v>
      </c>
      <c r="U2389" s="167" t="s">
        <v>7467</v>
      </c>
      <c r="W2389" s="21"/>
      <c r="X2389" s="21"/>
      <c r="Y2389" s="21"/>
    </row>
    <row r="2390" spans="1:25" x14ac:dyDescent="0.25">
      <c r="A2390" s="175" t="s">
        <v>6845</v>
      </c>
      <c r="B2390" s="205" t="s">
        <v>5691</v>
      </c>
      <c r="C2390" s="168" t="s">
        <v>5692</v>
      </c>
      <c r="D2390" s="209">
        <v>527</v>
      </c>
      <c r="E2390" s="178">
        <v>34434112.310011998</v>
      </c>
      <c r="F2390" s="216">
        <f t="shared" si="134"/>
        <v>65339.871555999998</v>
      </c>
      <c r="G2390" s="224"/>
      <c r="H2390" s="218" t="s">
        <v>7462</v>
      </c>
      <c r="I2390" s="179" t="s">
        <v>7381</v>
      </c>
      <c r="J2390" s="120" t="s">
        <v>7480</v>
      </c>
      <c r="K2390" s="73">
        <v>527</v>
      </c>
      <c r="L2390" s="73">
        <v>34434112.310011998</v>
      </c>
      <c r="M2390" s="180">
        <f t="shared" si="136"/>
        <v>1</v>
      </c>
      <c r="O2390" s="73">
        <v>527</v>
      </c>
      <c r="P2390" s="73">
        <v>34434112.310011998</v>
      </c>
      <c r="Q2390" s="73">
        <v>0</v>
      </c>
      <c r="R2390" s="73">
        <v>0</v>
      </c>
      <c r="S2390" s="73">
        <f t="shared" si="135"/>
        <v>0</v>
      </c>
      <c r="T2390" s="73">
        <f t="shared" si="135"/>
        <v>0</v>
      </c>
      <c r="U2390" s="167" t="s">
        <v>7481</v>
      </c>
      <c r="W2390" s="21"/>
      <c r="X2390" s="21"/>
      <c r="Y2390" s="21"/>
    </row>
    <row r="2391" spans="1:25" x14ac:dyDescent="0.25">
      <c r="A2391" s="175" t="s">
        <v>6845</v>
      </c>
      <c r="B2391" s="205" t="s">
        <v>5885</v>
      </c>
      <c r="C2391" s="168" t="s">
        <v>5886</v>
      </c>
      <c r="D2391" s="209">
        <v>74.5</v>
      </c>
      <c r="E2391" s="178">
        <v>4845913.5499935001</v>
      </c>
      <c r="F2391" s="216">
        <f t="shared" si="134"/>
        <v>65045.819463</v>
      </c>
      <c r="G2391" s="224"/>
      <c r="H2391" s="218" t="s">
        <v>7462</v>
      </c>
      <c r="I2391" s="179" t="s">
        <v>7381</v>
      </c>
      <c r="J2391" s="120" t="s">
        <v>7480</v>
      </c>
      <c r="K2391" s="73">
        <v>74.5</v>
      </c>
      <c r="L2391" s="73">
        <v>4845913.5499935001</v>
      </c>
      <c r="M2391" s="180">
        <f t="shared" si="136"/>
        <v>1</v>
      </c>
      <c r="O2391" s="73">
        <v>74.5</v>
      </c>
      <c r="P2391" s="73">
        <v>4845913.5499935001</v>
      </c>
      <c r="Q2391" s="73">
        <v>0</v>
      </c>
      <c r="R2391" s="73">
        <v>0</v>
      </c>
      <c r="S2391" s="73">
        <f t="shared" si="135"/>
        <v>0</v>
      </c>
      <c r="T2391" s="73">
        <f t="shared" si="135"/>
        <v>0</v>
      </c>
      <c r="U2391" s="167" t="s">
        <v>7481</v>
      </c>
      <c r="W2391" s="21"/>
      <c r="X2391" s="21"/>
      <c r="Y2391" s="21"/>
    </row>
    <row r="2392" spans="1:25" x14ac:dyDescent="0.25">
      <c r="A2392" s="175" t="s">
        <v>6845</v>
      </c>
      <c r="B2392" s="205" t="s">
        <v>5911</v>
      </c>
      <c r="C2392" s="168" t="s">
        <v>5912</v>
      </c>
      <c r="D2392" s="209">
        <v>344.5</v>
      </c>
      <c r="E2392" s="178">
        <v>22074958.839920998</v>
      </c>
      <c r="F2392" s="216">
        <f t="shared" si="134"/>
        <v>64078.25497799999</v>
      </c>
      <c r="G2392" s="224"/>
      <c r="H2392" s="218" t="s">
        <v>7462</v>
      </c>
      <c r="I2392" s="179" t="s">
        <v>7381</v>
      </c>
      <c r="J2392" s="120" t="s">
        <v>7480</v>
      </c>
      <c r="K2392" s="73">
        <v>344.5</v>
      </c>
      <c r="L2392" s="73">
        <v>22074958.839920998</v>
      </c>
      <c r="M2392" s="180">
        <f t="shared" si="136"/>
        <v>1</v>
      </c>
      <c r="O2392" s="73">
        <v>344.5</v>
      </c>
      <c r="P2392" s="73">
        <v>22074958.839920998</v>
      </c>
      <c r="Q2392" s="73">
        <v>0</v>
      </c>
      <c r="R2392" s="73">
        <v>0</v>
      </c>
      <c r="S2392" s="73">
        <f t="shared" si="135"/>
        <v>0</v>
      </c>
      <c r="T2392" s="73">
        <f t="shared" si="135"/>
        <v>0</v>
      </c>
      <c r="U2392" s="167" t="s">
        <v>7481</v>
      </c>
      <c r="W2392" s="21"/>
      <c r="X2392" s="21"/>
      <c r="Y2392" s="21"/>
    </row>
    <row r="2393" spans="1:25" x14ac:dyDescent="0.25">
      <c r="A2393" s="168" t="s">
        <v>6845</v>
      </c>
      <c r="B2393" s="207" t="s">
        <v>10197</v>
      </c>
      <c r="C2393" s="168" t="s">
        <v>10198</v>
      </c>
      <c r="D2393" s="208">
        <v>4791</v>
      </c>
      <c r="E2393" s="171">
        <v>306830709.78866702</v>
      </c>
      <c r="F2393" s="216">
        <f t="shared" si="134"/>
        <v>64043.145437000006</v>
      </c>
      <c r="G2393" s="224"/>
      <c r="H2393" s="218" t="s">
        <v>7462</v>
      </c>
      <c r="I2393" s="120" t="s">
        <v>7397</v>
      </c>
      <c r="J2393" s="120" t="s">
        <v>7463</v>
      </c>
      <c r="K2393" s="172">
        <v>0</v>
      </c>
      <c r="L2393" s="172">
        <v>0</v>
      </c>
      <c r="M2393" s="173">
        <f t="shared" si="136"/>
        <v>0</v>
      </c>
      <c r="O2393" s="73">
        <v>4791</v>
      </c>
      <c r="P2393" s="73">
        <v>306830709.78866702</v>
      </c>
      <c r="Q2393" s="73">
        <v>4791</v>
      </c>
      <c r="R2393" s="73">
        <v>306830709.78866702</v>
      </c>
      <c r="S2393" s="73">
        <f t="shared" si="135"/>
        <v>0</v>
      </c>
      <c r="T2393" s="73">
        <f t="shared" si="135"/>
        <v>0</v>
      </c>
      <c r="U2393" s="167" t="s">
        <v>7467</v>
      </c>
      <c r="W2393" s="21"/>
      <c r="X2393" s="21"/>
      <c r="Y2393" s="21"/>
    </row>
    <row r="2394" spans="1:25" x14ac:dyDescent="0.25">
      <c r="A2394" s="175" t="s">
        <v>6845</v>
      </c>
      <c r="B2394" s="205" t="s">
        <v>5833</v>
      </c>
      <c r="C2394" s="168" t="s">
        <v>5834</v>
      </c>
      <c r="D2394" s="209">
        <v>853</v>
      </c>
      <c r="E2394" s="178">
        <v>54450195.050257996</v>
      </c>
      <c r="F2394" s="216">
        <f t="shared" si="134"/>
        <v>63833.757385999997</v>
      </c>
      <c r="G2394" s="224"/>
      <c r="H2394" s="218" t="s">
        <v>7462</v>
      </c>
      <c r="I2394" s="179" t="s">
        <v>7381</v>
      </c>
      <c r="J2394" s="120" t="s">
        <v>7480</v>
      </c>
      <c r="K2394" s="73">
        <v>853</v>
      </c>
      <c r="L2394" s="73">
        <v>54450195.050257996</v>
      </c>
      <c r="M2394" s="180">
        <f t="shared" si="136"/>
        <v>1</v>
      </c>
      <c r="O2394" s="73">
        <v>853</v>
      </c>
      <c r="P2394" s="73">
        <v>54450195.050257996</v>
      </c>
      <c r="Q2394" s="73">
        <v>0</v>
      </c>
      <c r="R2394" s="73">
        <v>0</v>
      </c>
      <c r="S2394" s="73">
        <f t="shared" si="135"/>
        <v>0</v>
      </c>
      <c r="T2394" s="73">
        <f t="shared" si="135"/>
        <v>0</v>
      </c>
      <c r="U2394" s="167" t="s">
        <v>7481</v>
      </c>
      <c r="W2394" s="21"/>
      <c r="X2394" s="21"/>
      <c r="Y2394" s="21"/>
    </row>
    <row r="2395" spans="1:25" x14ac:dyDescent="0.25">
      <c r="A2395" s="168" t="s">
        <v>6845</v>
      </c>
      <c r="B2395" s="207" t="s">
        <v>10199</v>
      </c>
      <c r="C2395" s="168" t="s">
        <v>10200</v>
      </c>
      <c r="D2395" s="208">
        <v>3919</v>
      </c>
      <c r="E2395" s="171">
        <v>249841911.751867</v>
      </c>
      <c r="F2395" s="216">
        <f t="shared" si="134"/>
        <v>63751.444692999998</v>
      </c>
      <c r="G2395" s="224"/>
      <c r="H2395" s="218" t="s">
        <v>7462</v>
      </c>
      <c r="I2395" s="120" t="s">
        <v>7397</v>
      </c>
      <c r="J2395" s="120" t="s">
        <v>7463</v>
      </c>
      <c r="K2395" s="172">
        <v>0</v>
      </c>
      <c r="L2395" s="172">
        <v>0</v>
      </c>
      <c r="M2395" s="173">
        <f t="shared" si="136"/>
        <v>0</v>
      </c>
      <c r="O2395" s="73">
        <v>3919</v>
      </c>
      <c r="P2395" s="73">
        <v>249841911.751867</v>
      </c>
      <c r="Q2395" s="73">
        <v>3919</v>
      </c>
      <c r="R2395" s="73">
        <v>249841911.751867</v>
      </c>
      <c r="S2395" s="73">
        <f t="shared" si="135"/>
        <v>0</v>
      </c>
      <c r="T2395" s="73">
        <f t="shared" si="135"/>
        <v>0</v>
      </c>
      <c r="U2395" s="167" t="s">
        <v>7467</v>
      </c>
      <c r="W2395" s="21"/>
      <c r="X2395" s="21"/>
      <c r="Y2395" s="21"/>
    </row>
    <row r="2396" spans="1:25" x14ac:dyDescent="0.25">
      <c r="A2396" s="175" t="s">
        <v>6845</v>
      </c>
      <c r="B2396" s="205" t="s">
        <v>10201</v>
      </c>
      <c r="C2396" s="168" t="s">
        <v>10202</v>
      </c>
      <c r="D2396" s="209">
        <v>27</v>
      </c>
      <c r="E2396" s="178">
        <v>1717829.1299970001</v>
      </c>
      <c r="F2396" s="216">
        <f t="shared" si="134"/>
        <v>63623.301111000001</v>
      </c>
      <c r="G2396" s="224"/>
      <c r="H2396" s="218" t="s">
        <v>7538</v>
      </c>
      <c r="I2396" s="120" t="s">
        <v>7396</v>
      </c>
      <c r="J2396" s="120" t="s">
        <v>7480</v>
      </c>
      <c r="K2396" s="73">
        <v>27</v>
      </c>
      <c r="L2396" s="73">
        <v>1717829.1299970001</v>
      </c>
      <c r="M2396" s="180">
        <f t="shared" si="136"/>
        <v>1</v>
      </c>
      <c r="O2396" s="73">
        <v>27</v>
      </c>
      <c r="P2396" s="73">
        <v>1717829.1299970001</v>
      </c>
      <c r="Q2396" s="73">
        <v>0</v>
      </c>
      <c r="R2396" s="73">
        <v>0</v>
      </c>
      <c r="S2396" s="73">
        <f t="shared" si="135"/>
        <v>0</v>
      </c>
      <c r="T2396" s="73">
        <f t="shared" si="135"/>
        <v>0</v>
      </c>
      <c r="U2396" s="167" t="s">
        <v>7481</v>
      </c>
      <c r="W2396" s="21"/>
      <c r="X2396" s="21"/>
      <c r="Y2396" s="21"/>
    </row>
    <row r="2397" spans="1:25" x14ac:dyDescent="0.25">
      <c r="A2397" s="168" t="s">
        <v>6845</v>
      </c>
      <c r="B2397" s="207" t="s">
        <v>10203</v>
      </c>
      <c r="C2397" s="168" t="s">
        <v>10204</v>
      </c>
      <c r="D2397" s="208">
        <v>133</v>
      </c>
      <c r="E2397" s="171">
        <v>8435328.1600000001</v>
      </c>
      <c r="F2397" s="216">
        <f t="shared" si="134"/>
        <v>63423.520000000004</v>
      </c>
      <c r="G2397" s="224"/>
      <c r="H2397" s="218" t="s">
        <v>7462</v>
      </c>
      <c r="I2397" s="120" t="s">
        <v>7397</v>
      </c>
      <c r="J2397" s="120" t="s">
        <v>7463</v>
      </c>
      <c r="K2397" s="172">
        <v>0</v>
      </c>
      <c r="L2397" s="172">
        <v>0</v>
      </c>
      <c r="M2397" s="173">
        <f t="shared" si="136"/>
        <v>0</v>
      </c>
      <c r="O2397" s="73">
        <v>133</v>
      </c>
      <c r="P2397" s="73">
        <v>8435328.1600000001</v>
      </c>
      <c r="Q2397" s="73">
        <v>133</v>
      </c>
      <c r="R2397" s="73">
        <v>8435328.1600000001</v>
      </c>
      <c r="S2397" s="73">
        <f t="shared" si="135"/>
        <v>0</v>
      </c>
      <c r="T2397" s="73">
        <f t="shared" si="135"/>
        <v>0</v>
      </c>
      <c r="U2397" s="167" t="s">
        <v>7467</v>
      </c>
      <c r="W2397" s="21"/>
      <c r="X2397" s="21"/>
      <c r="Y2397" s="21"/>
    </row>
    <row r="2398" spans="1:25" x14ac:dyDescent="0.25">
      <c r="A2398" s="175" t="s">
        <v>6845</v>
      </c>
      <c r="B2398" s="205" t="s">
        <v>6021</v>
      </c>
      <c r="C2398" s="168" t="s">
        <v>6022</v>
      </c>
      <c r="D2398" s="209">
        <v>1143</v>
      </c>
      <c r="E2398" s="178">
        <v>72401040.280053005</v>
      </c>
      <c r="F2398" s="216">
        <f t="shared" si="134"/>
        <v>63342.992371000008</v>
      </c>
      <c r="G2398" s="224"/>
      <c r="H2398" s="218" t="s">
        <v>7538</v>
      </c>
      <c r="I2398" s="120" t="s">
        <v>7396</v>
      </c>
      <c r="J2398" s="120" t="s">
        <v>7480</v>
      </c>
      <c r="K2398" s="73">
        <v>1143</v>
      </c>
      <c r="L2398" s="73">
        <v>72401040.280053005</v>
      </c>
      <c r="M2398" s="180">
        <f t="shared" si="136"/>
        <v>1</v>
      </c>
      <c r="O2398" s="73">
        <v>1143</v>
      </c>
      <c r="P2398" s="73">
        <v>72401040.280053005</v>
      </c>
      <c r="Q2398" s="73">
        <v>0</v>
      </c>
      <c r="R2398" s="73">
        <v>0</v>
      </c>
      <c r="S2398" s="73">
        <f t="shared" si="135"/>
        <v>0</v>
      </c>
      <c r="T2398" s="73">
        <f t="shared" si="135"/>
        <v>0</v>
      </c>
      <c r="U2398" s="167" t="s">
        <v>7481</v>
      </c>
      <c r="W2398" s="21"/>
      <c r="X2398" s="21"/>
      <c r="Y2398" s="21"/>
    </row>
    <row r="2399" spans="1:25" x14ac:dyDescent="0.25">
      <c r="A2399" s="175" t="s">
        <v>6845</v>
      </c>
      <c r="B2399" s="205" t="s">
        <v>10205</v>
      </c>
      <c r="C2399" s="168" t="s">
        <v>10206</v>
      </c>
      <c r="D2399" s="209">
        <v>3</v>
      </c>
      <c r="E2399" s="178">
        <v>188705.97</v>
      </c>
      <c r="F2399" s="216">
        <f t="shared" si="134"/>
        <v>62901.99</v>
      </c>
      <c r="G2399" s="224"/>
      <c r="H2399" s="218" t="s">
        <v>7462</v>
      </c>
      <c r="I2399" s="179" t="s">
        <v>7381</v>
      </c>
      <c r="J2399" s="120" t="s">
        <v>7480</v>
      </c>
      <c r="K2399" s="73">
        <f>D2399</f>
        <v>3</v>
      </c>
      <c r="L2399" s="73">
        <f>E2399</f>
        <v>188705.97</v>
      </c>
      <c r="M2399" s="180">
        <f t="shared" si="136"/>
        <v>1</v>
      </c>
      <c r="O2399" s="73">
        <v>3</v>
      </c>
      <c r="P2399" s="73">
        <v>188705.97</v>
      </c>
      <c r="Q2399" s="73">
        <v>0</v>
      </c>
      <c r="R2399" s="73">
        <v>0</v>
      </c>
      <c r="S2399" s="73">
        <f t="shared" si="135"/>
        <v>0</v>
      </c>
      <c r="T2399" s="73">
        <f t="shared" si="135"/>
        <v>0</v>
      </c>
      <c r="U2399" s="167" t="s">
        <v>7481</v>
      </c>
      <c r="W2399" s="21"/>
      <c r="X2399" s="21"/>
      <c r="Y2399" s="21"/>
    </row>
    <row r="2400" spans="1:25" x14ac:dyDescent="0.25">
      <c r="A2400" s="168" t="s">
        <v>6845</v>
      </c>
      <c r="B2400" s="207" t="s">
        <v>10207</v>
      </c>
      <c r="C2400" s="168" t="s">
        <v>10208</v>
      </c>
      <c r="D2400" s="208">
        <v>693</v>
      </c>
      <c r="E2400" s="171">
        <v>43526003.632649995</v>
      </c>
      <c r="F2400" s="216">
        <f t="shared" si="134"/>
        <v>62808.086049999991</v>
      </c>
      <c r="G2400" s="224"/>
      <c r="H2400" s="218" t="s">
        <v>7462</v>
      </c>
      <c r="I2400" s="120" t="s">
        <v>7397</v>
      </c>
      <c r="J2400" s="120" t="s">
        <v>7463</v>
      </c>
      <c r="K2400" s="172">
        <v>0</v>
      </c>
      <c r="L2400" s="172">
        <v>0</v>
      </c>
      <c r="M2400" s="173">
        <f t="shared" si="136"/>
        <v>0</v>
      </c>
      <c r="O2400" s="73">
        <v>1043</v>
      </c>
      <c r="P2400" s="73">
        <v>65508833.750149988</v>
      </c>
      <c r="Q2400" s="73">
        <v>1043</v>
      </c>
      <c r="R2400" s="73">
        <v>65508833.750149995</v>
      </c>
      <c r="S2400" s="73">
        <f t="shared" si="135"/>
        <v>0</v>
      </c>
      <c r="T2400" s="73">
        <f t="shared" si="135"/>
        <v>0</v>
      </c>
      <c r="U2400" s="167" t="s">
        <v>7467</v>
      </c>
      <c r="W2400" s="21"/>
      <c r="X2400" s="21"/>
      <c r="Y2400" s="21"/>
    </row>
    <row r="2401" spans="1:25" x14ac:dyDescent="0.25">
      <c r="A2401" s="168" t="s">
        <v>6845</v>
      </c>
      <c r="B2401" s="207" t="s">
        <v>10209</v>
      </c>
      <c r="C2401" s="168" t="s">
        <v>10210</v>
      </c>
      <c r="D2401" s="208">
        <v>354</v>
      </c>
      <c r="E2401" s="171">
        <v>22031524.739921998</v>
      </c>
      <c r="F2401" s="216">
        <f t="shared" si="134"/>
        <v>62235.945592999997</v>
      </c>
      <c r="G2401" s="224"/>
      <c r="H2401" s="218" t="s">
        <v>7462</v>
      </c>
      <c r="I2401" s="120" t="s">
        <v>7397</v>
      </c>
      <c r="J2401" s="120" t="s">
        <v>7463</v>
      </c>
      <c r="K2401" s="172"/>
      <c r="L2401" s="172"/>
      <c r="M2401" s="173">
        <f t="shared" si="136"/>
        <v>0</v>
      </c>
      <c r="O2401" s="73">
        <v>354</v>
      </c>
      <c r="P2401" s="73">
        <v>22031524.739921998</v>
      </c>
      <c r="Q2401" s="73">
        <v>354</v>
      </c>
      <c r="R2401" s="73">
        <v>22031524.739921998</v>
      </c>
      <c r="S2401" s="73">
        <f t="shared" si="135"/>
        <v>0</v>
      </c>
      <c r="T2401" s="73">
        <f t="shared" si="135"/>
        <v>0</v>
      </c>
      <c r="U2401" s="167" t="s">
        <v>7467</v>
      </c>
      <c r="W2401" s="21"/>
      <c r="X2401" s="21"/>
      <c r="Y2401" s="21"/>
    </row>
    <row r="2402" spans="1:25" x14ac:dyDescent="0.25">
      <c r="A2402" s="175" t="s">
        <v>6845</v>
      </c>
      <c r="B2402" s="205" t="s">
        <v>5843</v>
      </c>
      <c r="C2402" s="168" t="s">
        <v>5844</v>
      </c>
      <c r="D2402" s="209">
        <v>213</v>
      </c>
      <c r="E2402" s="178">
        <v>13045530.829994999</v>
      </c>
      <c r="F2402" s="216">
        <f t="shared" si="134"/>
        <v>61246.623614999997</v>
      </c>
      <c r="G2402" s="224"/>
      <c r="H2402" s="218" t="s">
        <v>7462</v>
      </c>
      <c r="I2402" s="179" t="s">
        <v>7381</v>
      </c>
      <c r="J2402" s="120" t="s">
        <v>7480</v>
      </c>
      <c r="K2402" s="73">
        <v>213</v>
      </c>
      <c r="L2402" s="73">
        <v>13045530.829994999</v>
      </c>
      <c r="M2402" s="180">
        <f t="shared" si="136"/>
        <v>1</v>
      </c>
      <c r="O2402" s="73">
        <v>213</v>
      </c>
      <c r="P2402" s="73">
        <v>13045530.829994999</v>
      </c>
      <c r="Q2402" s="73">
        <v>0</v>
      </c>
      <c r="R2402" s="73">
        <v>0</v>
      </c>
      <c r="S2402" s="73">
        <f t="shared" si="135"/>
        <v>0</v>
      </c>
      <c r="T2402" s="73">
        <f t="shared" si="135"/>
        <v>0</v>
      </c>
      <c r="U2402" s="167" t="s">
        <v>7481</v>
      </c>
      <c r="W2402" s="21"/>
      <c r="X2402" s="21"/>
      <c r="Y2402" s="21"/>
    </row>
    <row r="2403" spans="1:25" x14ac:dyDescent="0.25">
      <c r="A2403" s="168" t="s">
        <v>6845</v>
      </c>
      <c r="B2403" s="207" t="s">
        <v>10211</v>
      </c>
      <c r="C2403" s="168" t="s">
        <v>10212</v>
      </c>
      <c r="D2403" s="208">
        <v>2043</v>
      </c>
      <c r="E2403" s="171">
        <v>123326776.129041</v>
      </c>
      <c r="F2403" s="216">
        <f t="shared" si="134"/>
        <v>60365.529187</v>
      </c>
      <c r="G2403" s="224"/>
      <c r="H2403" s="218" t="s">
        <v>7462</v>
      </c>
      <c r="I2403" s="120" t="s">
        <v>7397</v>
      </c>
      <c r="J2403" s="120" t="s">
        <v>7463</v>
      </c>
      <c r="K2403" s="172">
        <v>0</v>
      </c>
      <c r="L2403" s="172">
        <v>0</v>
      </c>
      <c r="M2403" s="173">
        <f t="shared" si="136"/>
        <v>0</v>
      </c>
      <c r="O2403" s="73">
        <v>2043</v>
      </c>
      <c r="P2403" s="73">
        <v>123326776.129041</v>
      </c>
      <c r="Q2403" s="73">
        <v>2043</v>
      </c>
      <c r="R2403" s="73">
        <v>123326776.129041</v>
      </c>
      <c r="S2403" s="73">
        <f t="shared" si="135"/>
        <v>0</v>
      </c>
      <c r="T2403" s="73">
        <f t="shared" si="135"/>
        <v>0</v>
      </c>
      <c r="U2403" s="167" t="s">
        <v>7467</v>
      </c>
      <c r="W2403" s="21"/>
      <c r="X2403" s="21"/>
      <c r="Y2403" s="21"/>
    </row>
    <row r="2404" spans="1:25" x14ac:dyDescent="0.25">
      <c r="A2404" s="168" t="s">
        <v>6845</v>
      </c>
      <c r="B2404" s="207" t="s">
        <v>10213</v>
      </c>
      <c r="C2404" s="168" t="s">
        <v>10214</v>
      </c>
      <c r="D2404" s="208">
        <v>5050</v>
      </c>
      <c r="E2404" s="171">
        <v>295586654.82784998</v>
      </c>
      <c r="F2404" s="216">
        <f t="shared" si="134"/>
        <v>58532.010856999994</v>
      </c>
      <c r="G2404" s="224"/>
      <c r="H2404" s="218" t="s">
        <v>7462</v>
      </c>
      <c r="I2404" s="120" t="s">
        <v>7397</v>
      </c>
      <c r="J2404" s="120" t="s">
        <v>7463</v>
      </c>
      <c r="K2404" s="172">
        <v>0</v>
      </c>
      <c r="L2404" s="172">
        <v>0</v>
      </c>
      <c r="M2404" s="173">
        <f t="shared" si="136"/>
        <v>0</v>
      </c>
      <c r="O2404" s="73">
        <v>5050</v>
      </c>
      <c r="P2404" s="73">
        <v>295586654.82784998</v>
      </c>
      <c r="Q2404" s="73">
        <v>5050</v>
      </c>
      <c r="R2404" s="73">
        <v>295586654.82784998</v>
      </c>
      <c r="S2404" s="73">
        <f t="shared" si="135"/>
        <v>0</v>
      </c>
      <c r="T2404" s="73">
        <f t="shared" si="135"/>
        <v>0</v>
      </c>
      <c r="U2404" s="167" t="s">
        <v>7467</v>
      </c>
      <c r="W2404" s="21"/>
      <c r="X2404" s="21"/>
      <c r="Y2404" s="21"/>
    </row>
    <row r="2405" spans="1:25" x14ac:dyDescent="0.25">
      <c r="A2405" s="175" t="s">
        <v>6845</v>
      </c>
      <c r="B2405" s="205" t="s">
        <v>5941</v>
      </c>
      <c r="C2405" s="168" t="s">
        <v>5942</v>
      </c>
      <c r="D2405" s="209">
        <v>170</v>
      </c>
      <c r="E2405" s="178">
        <v>9947323.4899599999</v>
      </c>
      <c r="F2405" s="216">
        <f t="shared" si="134"/>
        <v>58513.667587999997</v>
      </c>
      <c r="G2405" s="224"/>
      <c r="H2405" s="218" t="s">
        <v>7462</v>
      </c>
      <c r="I2405" s="179" t="s">
        <v>7381</v>
      </c>
      <c r="J2405" s="120" t="s">
        <v>7480</v>
      </c>
      <c r="K2405" s="73">
        <f>D2405</f>
        <v>170</v>
      </c>
      <c r="L2405" s="73">
        <f>E2405</f>
        <v>9947323.4899599999</v>
      </c>
      <c r="M2405" s="180">
        <f t="shared" si="136"/>
        <v>1</v>
      </c>
      <c r="O2405" s="73">
        <v>170</v>
      </c>
      <c r="P2405" s="73">
        <v>9947323.4899599999</v>
      </c>
      <c r="Q2405" s="73">
        <v>0</v>
      </c>
      <c r="R2405" s="73">
        <v>0</v>
      </c>
      <c r="S2405" s="73">
        <f t="shared" si="135"/>
        <v>0</v>
      </c>
      <c r="T2405" s="73">
        <f t="shared" si="135"/>
        <v>0</v>
      </c>
      <c r="U2405" s="167" t="s">
        <v>7481</v>
      </c>
      <c r="W2405" s="21"/>
      <c r="X2405" s="21"/>
      <c r="Y2405" s="21"/>
    </row>
    <row r="2406" spans="1:25" x14ac:dyDescent="0.25">
      <c r="A2406" s="175" t="s">
        <v>6845</v>
      </c>
      <c r="B2406" s="205" t="s">
        <v>5909</v>
      </c>
      <c r="C2406" s="168" t="s">
        <v>5910</v>
      </c>
      <c r="D2406" s="209">
        <v>228.5</v>
      </c>
      <c r="E2406" s="178">
        <v>13260458.750011999</v>
      </c>
      <c r="F2406" s="216">
        <f t="shared" si="134"/>
        <v>58032.642231999998</v>
      </c>
      <c r="G2406" s="224"/>
      <c r="H2406" s="218" t="s">
        <v>7462</v>
      </c>
      <c r="I2406" s="179" t="s">
        <v>7381</v>
      </c>
      <c r="J2406" s="120" t="s">
        <v>7480</v>
      </c>
      <c r="K2406" s="73">
        <v>228.5</v>
      </c>
      <c r="L2406" s="73">
        <v>13260458.750011999</v>
      </c>
      <c r="M2406" s="180">
        <f t="shared" si="136"/>
        <v>1</v>
      </c>
      <c r="O2406" s="73">
        <v>228.5</v>
      </c>
      <c r="P2406" s="73">
        <v>13260458.750011999</v>
      </c>
      <c r="Q2406" s="73">
        <v>0</v>
      </c>
      <c r="R2406" s="73">
        <v>0</v>
      </c>
      <c r="S2406" s="73">
        <f t="shared" si="135"/>
        <v>0</v>
      </c>
      <c r="T2406" s="73">
        <f t="shared" si="135"/>
        <v>0</v>
      </c>
      <c r="U2406" s="167" t="s">
        <v>7481</v>
      </c>
      <c r="W2406" s="21"/>
      <c r="X2406" s="21"/>
      <c r="Y2406" s="21"/>
    </row>
    <row r="2407" spans="1:25" x14ac:dyDescent="0.25">
      <c r="A2407" s="175" t="s">
        <v>6845</v>
      </c>
      <c r="B2407" s="205" t="s">
        <v>5847</v>
      </c>
      <c r="C2407" s="168" t="s">
        <v>5848</v>
      </c>
      <c r="D2407" s="209">
        <v>423</v>
      </c>
      <c r="E2407" s="178">
        <v>24400785.579939</v>
      </c>
      <c r="F2407" s="216">
        <f t="shared" si="134"/>
        <v>57685.072292999997</v>
      </c>
      <c r="G2407" s="224"/>
      <c r="H2407" s="218" t="s">
        <v>7462</v>
      </c>
      <c r="I2407" s="179" t="s">
        <v>7381</v>
      </c>
      <c r="J2407" s="120" t="s">
        <v>7480</v>
      </c>
      <c r="K2407" s="73">
        <v>423</v>
      </c>
      <c r="L2407" s="73">
        <v>24400785.579939</v>
      </c>
      <c r="M2407" s="180">
        <f t="shared" si="136"/>
        <v>1</v>
      </c>
      <c r="O2407" s="73">
        <v>423</v>
      </c>
      <c r="P2407" s="73">
        <v>24400785.579939</v>
      </c>
      <c r="Q2407" s="73">
        <v>0</v>
      </c>
      <c r="R2407" s="73">
        <v>0</v>
      </c>
      <c r="S2407" s="73">
        <f t="shared" si="135"/>
        <v>0</v>
      </c>
      <c r="T2407" s="73">
        <f t="shared" si="135"/>
        <v>0</v>
      </c>
      <c r="U2407" s="167" t="s">
        <v>7481</v>
      </c>
      <c r="W2407" s="21"/>
      <c r="X2407" s="21"/>
      <c r="Y2407" s="21"/>
    </row>
    <row r="2408" spans="1:25" x14ac:dyDescent="0.25">
      <c r="A2408" s="175" t="s">
        <v>6845</v>
      </c>
      <c r="B2408" s="205" t="s">
        <v>10215</v>
      </c>
      <c r="C2408" s="168" t="s">
        <v>10216</v>
      </c>
      <c r="D2408" s="209">
        <v>40</v>
      </c>
      <c r="E2408" s="178">
        <v>2302337.12</v>
      </c>
      <c r="F2408" s="216">
        <f t="shared" si="134"/>
        <v>57558.428</v>
      </c>
      <c r="G2408" s="224"/>
      <c r="H2408" s="218" t="s">
        <v>7462</v>
      </c>
      <c r="I2408" s="179" t="s">
        <v>7381</v>
      </c>
      <c r="J2408" s="120" t="s">
        <v>7480</v>
      </c>
      <c r="K2408" s="73">
        <v>40</v>
      </c>
      <c r="L2408" s="73">
        <v>2302337.12</v>
      </c>
      <c r="M2408" s="180">
        <f t="shared" si="136"/>
        <v>1</v>
      </c>
      <c r="O2408" s="73">
        <v>40</v>
      </c>
      <c r="P2408" s="73">
        <v>2302337.12</v>
      </c>
      <c r="Q2408" s="73">
        <v>0</v>
      </c>
      <c r="R2408" s="73">
        <v>0</v>
      </c>
      <c r="S2408" s="73">
        <f t="shared" si="135"/>
        <v>0</v>
      </c>
      <c r="T2408" s="73">
        <f t="shared" si="135"/>
        <v>0</v>
      </c>
      <c r="U2408" s="167" t="s">
        <v>7481</v>
      </c>
      <c r="W2408" s="21"/>
      <c r="X2408" s="21"/>
      <c r="Y2408" s="21"/>
    </row>
    <row r="2409" spans="1:25" x14ac:dyDescent="0.25">
      <c r="A2409" s="175" t="s">
        <v>6845</v>
      </c>
      <c r="B2409" s="205" t="s">
        <v>5933</v>
      </c>
      <c r="C2409" s="168" t="s">
        <v>5934</v>
      </c>
      <c r="D2409" s="209">
        <v>200.5</v>
      </c>
      <c r="E2409" s="178">
        <v>11455332.7299385</v>
      </c>
      <c r="F2409" s="216">
        <f t="shared" si="134"/>
        <v>57133.829076999995</v>
      </c>
      <c r="G2409" s="224"/>
      <c r="H2409" s="218" t="s">
        <v>7462</v>
      </c>
      <c r="I2409" s="179" t="s">
        <v>7381</v>
      </c>
      <c r="J2409" s="120" t="s">
        <v>7480</v>
      </c>
      <c r="K2409" s="73">
        <v>200.5</v>
      </c>
      <c r="L2409" s="73">
        <v>11455332.7299385</v>
      </c>
      <c r="M2409" s="180">
        <f t="shared" si="136"/>
        <v>1</v>
      </c>
      <c r="O2409" s="73">
        <v>200.5</v>
      </c>
      <c r="P2409" s="73">
        <v>11455332.7299385</v>
      </c>
      <c r="Q2409" s="73">
        <v>0</v>
      </c>
      <c r="R2409" s="73">
        <v>0</v>
      </c>
      <c r="S2409" s="73">
        <f t="shared" si="135"/>
        <v>0</v>
      </c>
      <c r="T2409" s="73">
        <f t="shared" si="135"/>
        <v>0</v>
      </c>
      <c r="U2409" s="167" t="s">
        <v>7481</v>
      </c>
      <c r="W2409" s="21"/>
      <c r="X2409" s="21"/>
      <c r="Y2409" s="21"/>
    </row>
    <row r="2410" spans="1:25" x14ac:dyDescent="0.25">
      <c r="A2410" s="168" t="s">
        <v>6845</v>
      </c>
      <c r="B2410" s="207" t="s">
        <v>10217</v>
      </c>
      <c r="C2410" s="168" t="s">
        <v>10218</v>
      </c>
      <c r="D2410" s="208">
        <v>11</v>
      </c>
      <c r="E2410" s="171">
        <v>625648.25999499997</v>
      </c>
      <c r="F2410" s="216">
        <f t="shared" si="134"/>
        <v>56877.114544999997</v>
      </c>
      <c r="G2410" s="224"/>
      <c r="H2410" s="218" t="s">
        <v>7462</v>
      </c>
      <c r="I2410" s="120" t="s">
        <v>7397</v>
      </c>
      <c r="J2410" s="120" t="s">
        <v>7463</v>
      </c>
      <c r="K2410" s="172"/>
      <c r="L2410" s="172"/>
      <c r="M2410" s="173">
        <f t="shared" si="136"/>
        <v>0</v>
      </c>
      <c r="O2410" s="73">
        <v>11</v>
      </c>
      <c r="P2410" s="73">
        <v>625648.25999499997</v>
      </c>
      <c r="Q2410" s="73">
        <v>11</v>
      </c>
      <c r="R2410" s="73">
        <v>625648.25999499997</v>
      </c>
      <c r="S2410" s="73">
        <f t="shared" si="135"/>
        <v>0</v>
      </c>
      <c r="T2410" s="73">
        <f t="shared" si="135"/>
        <v>0</v>
      </c>
      <c r="U2410" s="167" t="s">
        <v>7467</v>
      </c>
      <c r="W2410" s="21"/>
      <c r="X2410" s="21"/>
      <c r="Y2410" s="21"/>
    </row>
    <row r="2411" spans="1:25" x14ac:dyDescent="0.25">
      <c r="A2411" s="168" t="s">
        <v>6845</v>
      </c>
      <c r="B2411" s="207" t="s">
        <v>10219</v>
      </c>
      <c r="C2411" s="168" t="s">
        <v>10220</v>
      </c>
      <c r="D2411" s="208">
        <v>93</v>
      </c>
      <c r="E2411" s="171">
        <v>5256970.3499790002</v>
      </c>
      <c r="F2411" s="216">
        <f t="shared" si="134"/>
        <v>56526.562902999998</v>
      </c>
      <c r="G2411" s="224"/>
      <c r="H2411" s="218" t="s">
        <v>7462</v>
      </c>
      <c r="I2411" s="120" t="s">
        <v>7397</v>
      </c>
      <c r="J2411" s="120" t="s">
        <v>7463</v>
      </c>
      <c r="K2411" s="172">
        <v>0</v>
      </c>
      <c r="L2411" s="172">
        <v>0</v>
      </c>
      <c r="M2411" s="173">
        <f t="shared" si="136"/>
        <v>0</v>
      </c>
      <c r="O2411" s="73">
        <v>93</v>
      </c>
      <c r="P2411" s="73">
        <v>5256970.3499790002</v>
      </c>
      <c r="Q2411" s="73">
        <v>93</v>
      </c>
      <c r="R2411" s="73">
        <v>5256970.3499790002</v>
      </c>
      <c r="S2411" s="73">
        <f t="shared" si="135"/>
        <v>0</v>
      </c>
      <c r="T2411" s="73">
        <f t="shared" si="135"/>
        <v>0</v>
      </c>
      <c r="U2411" s="167" t="s">
        <v>7467</v>
      </c>
      <c r="W2411" s="21"/>
      <c r="X2411" s="21"/>
      <c r="Y2411" s="21"/>
    </row>
    <row r="2412" spans="1:25" x14ac:dyDescent="0.25">
      <c r="A2412" s="168" t="s">
        <v>6845</v>
      </c>
      <c r="B2412" s="207" t="s">
        <v>10221</v>
      </c>
      <c r="C2412" s="168" t="s">
        <v>10222</v>
      </c>
      <c r="D2412" s="208">
        <v>20</v>
      </c>
      <c r="E2412" s="171">
        <v>1128213.6000000001</v>
      </c>
      <c r="F2412" s="216">
        <f t="shared" si="134"/>
        <v>56410.680000000008</v>
      </c>
      <c r="G2412" s="224"/>
      <c r="H2412" s="218" t="s">
        <v>7462</v>
      </c>
      <c r="I2412" s="120" t="s">
        <v>7397</v>
      </c>
      <c r="J2412" s="120" t="s">
        <v>7463</v>
      </c>
      <c r="K2412" s="172"/>
      <c r="L2412" s="172"/>
      <c r="M2412" s="173">
        <f t="shared" si="136"/>
        <v>0</v>
      </c>
      <c r="O2412" s="73">
        <v>20</v>
      </c>
      <c r="P2412" s="73">
        <v>1128213.6000000001</v>
      </c>
      <c r="Q2412" s="73">
        <v>20</v>
      </c>
      <c r="R2412" s="73">
        <v>1128213.6000000001</v>
      </c>
      <c r="S2412" s="73">
        <f t="shared" si="135"/>
        <v>0</v>
      </c>
      <c r="T2412" s="73">
        <f t="shared" si="135"/>
        <v>0</v>
      </c>
      <c r="U2412" s="167" t="s">
        <v>7467</v>
      </c>
      <c r="W2412" s="21"/>
      <c r="X2412" s="21"/>
      <c r="Y2412" s="21"/>
    </row>
    <row r="2413" spans="1:25" x14ac:dyDescent="0.25">
      <c r="A2413" s="175" t="s">
        <v>6845</v>
      </c>
      <c r="B2413" s="205" t="s">
        <v>5577</v>
      </c>
      <c r="C2413" s="168" t="s">
        <v>5578</v>
      </c>
      <c r="D2413" s="209">
        <v>120</v>
      </c>
      <c r="E2413" s="178">
        <v>6680189.10996</v>
      </c>
      <c r="F2413" s="216">
        <f t="shared" si="134"/>
        <v>55668.242582999999</v>
      </c>
      <c r="G2413" s="224"/>
      <c r="H2413" s="218" t="s">
        <v>7462</v>
      </c>
      <c r="I2413" s="179" t="s">
        <v>7381</v>
      </c>
      <c r="J2413" s="120" t="s">
        <v>7480</v>
      </c>
      <c r="K2413" s="73">
        <f>D2413</f>
        <v>120</v>
      </c>
      <c r="L2413" s="73">
        <f>E2413</f>
        <v>6680189.10996</v>
      </c>
      <c r="M2413" s="180">
        <f t="shared" si="136"/>
        <v>1</v>
      </c>
      <c r="O2413" s="73">
        <v>120</v>
      </c>
      <c r="P2413" s="73">
        <v>6680189.10996</v>
      </c>
      <c r="Q2413" s="73">
        <v>0</v>
      </c>
      <c r="R2413" s="73">
        <v>0</v>
      </c>
      <c r="S2413" s="73">
        <f t="shared" si="135"/>
        <v>0</v>
      </c>
      <c r="T2413" s="73">
        <f t="shared" si="135"/>
        <v>0</v>
      </c>
      <c r="U2413" s="167" t="s">
        <v>7481</v>
      </c>
      <c r="W2413" s="21"/>
      <c r="X2413" s="21"/>
      <c r="Y2413" s="21"/>
    </row>
    <row r="2414" spans="1:25" x14ac:dyDescent="0.25">
      <c r="A2414" s="168" t="s">
        <v>6845</v>
      </c>
      <c r="B2414" s="207" t="s">
        <v>10223</v>
      </c>
      <c r="C2414" s="168" t="s">
        <v>10224</v>
      </c>
      <c r="D2414" s="208">
        <v>27</v>
      </c>
      <c r="E2414" s="171">
        <v>1500912.6399990001</v>
      </c>
      <c r="F2414" s="216">
        <f t="shared" si="134"/>
        <v>55589.357037000002</v>
      </c>
      <c r="G2414" s="224"/>
      <c r="H2414" s="218" t="s">
        <v>7462</v>
      </c>
      <c r="I2414" s="120" t="s">
        <v>7397</v>
      </c>
      <c r="J2414" s="120" t="s">
        <v>7463</v>
      </c>
      <c r="K2414" s="172"/>
      <c r="L2414" s="172"/>
      <c r="M2414" s="173">
        <f t="shared" si="136"/>
        <v>0</v>
      </c>
      <c r="O2414" s="73">
        <v>27</v>
      </c>
      <c r="P2414" s="73">
        <v>1500912.6399990001</v>
      </c>
      <c r="Q2414" s="73">
        <v>27</v>
      </c>
      <c r="R2414" s="73">
        <v>1500912.6399990001</v>
      </c>
      <c r="S2414" s="73">
        <f t="shared" si="135"/>
        <v>0</v>
      </c>
      <c r="T2414" s="73">
        <f t="shared" si="135"/>
        <v>0</v>
      </c>
      <c r="U2414" s="167" t="s">
        <v>7467</v>
      </c>
      <c r="W2414" s="21"/>
      <c r="X2414" s="21"/>
      <c r="Y2414" s="21"/>
    </row>
    <row r="2415" spans="1:25" x14ac:dyDescent="0.25">
      <c r="A2415" s="175" t="s">
        <v>6845</v>
      </c>
      <c r="B2415" s="205" t="s">
        <v>5939</v>
      </c>
      <c r="C2415" s="168" t="s">
        <v>5940</v>
      </c>
      <c r="D2415" s="209">
        <v>147</v>
      </c>
      <c r="E2415" s="178">
        <v>8136234.3399750004</v>
      </c>
      <c r="F2415" s="216">
        <f t="shared" si="134"/>
        <v>55348.532925</v>
      </c>
      <c r="G2415" s="224"/>
      <c r="H2415" s="218" t="s">
        <v>7462</v>
      </c>
      <c r="I2415" s="179" t="s">
        <v>7381</v>
      </c>
      <c r="J2415" s="120" t="s">
        <v>7480</v>
      </c>
      <c r="K2415" s="73">
        <v>147</v>
      </c>
      <c r="L2415" s="73">
        <v>8136234.3399750004</v>
      </c>
      <c r="M2415" s="180">
        <f t="shared" si="136"/>
        <v>1</v>
      </c>
      <c r="O2415" s="73">
        <v>147</v>
      </c>
      <c r="P2415" s="73">
        <v>8136234.3399750004</v>
      </c>
      <c r="Q2415" s="73">
        <v>0</v>
      </c>
      <c r="R2415" s="73">
        <v>0</v>
      </c>
      <c r="S2415" s="73">
        <f t="shared" si="135"/>
        <v>0</v>
      </c>
      <c r="T2415" s="73">
        <f t="shared" si="135"/>
        <v>0</v>
      </c>
      <c r="U2415" s="167" t="s">
        <v>7481</v>
      </c>
      <c r="W2415" s="21"/>
      <c r="X2415" s="21"/>
      <c r="Y2415" s="21"/>
    </row>
    <row r="2416" spans="1:25" x14ac:dyDescent="0.25">
      <c r="A2416" s="175" t="s">
        <v>6845</v>
      </c>
      <c r="B2416" s="205" t="s">
        <v>6273</v>
      </c>
      <c r="C2416" s="168" t="s">
        <v>6274</v>
      </c>
      <c r="D2416" s="209">
        <v>40</v>
      </c>
      <c r="E2416" s="178">
        <v>2213510.5100000002</v>
      </c>
      <c r="F2416" s="216">
        <f t="shared" si="134"/>
        <v>55337.762750000009</v>
      </c>
      <c r="G2416" s="224"/>
      <c r="H2416" s="218" t="s">
        <v>7462</v>
      </c>
      <c r="I2416" s="179" t="s">
        <v>7381</v>
      </c>
      <c r="J2416" s="120" t="s">
        <v>7480</v>
      </c>
      <c r="K2416" s="73">
        <v>40</v>
      </c>
      <c r="L2416" s="73">
        <v>2213510.5100000002</v>
      </c>
      <c r="M2416" s="180">
        <f t="shared" si="136"/>
        <v>1</v>
      </c>
      <c r="O2416" s="73">
        <v>40</v>
      </c>
      <c r="P2416" s="73">
        <v>2213510.5100000002</v>
      </c>
      <c r="Q2416" s="73">
        <v>0</v>
      </c>
      <c r="R2416" s="73">
        <v>0</v>
      </c>
      <c r="S2416" s="73">
        <f t="shared" si="135"/>
        <v>0</v>
      </c>
      <c r="T2416" s="73">
        <f t="shared" si="135"/>
        <v>0</v>
      </c>
      <c r="U2416" s="167" t="s">
        <v>7481</v>
      </c>
      <c r="W2416" s="21"/>
      <c r="X2416" s="21"/>
      <c r="Y2416" s="21"/>
    </row>
    <row r="2417" spans="1:25" x14ac:dyDescent="0.25">
      <c r="A2417" s="175" t="s">
        <v>6845</v>
      </c>
      <c r="B2417" s="205" t="s">
        <v>10225</v>
      </c>
      <c r="C2417" s="168" t="s">
        <v>10226</v>
      </c>
      <c r="D2417" s="209">
        <v>25</v>
      </c>
      <c r="E2417" s="178">
        <v>1371989.97</v>
      </c>
      <c r="F2417" s="216">
        <f t="shared" si="134"/>
        <v>54879.5988</v>
      </c>
      <c r="G2417" s="224"/>
      <c r="H2417" s="218" t="s">
        <v>7538</v>
      </c>
      <c r="I2417" s="120" t="s">
        <v>7396</v>
      </c>
      <c r="J2417" s="120" t="s">
        <v>7480</v>
      </c>
      <c r="K2417" s="73">
        <v>25</v>
      </c>
      <c r="L2417" s="73">
        <v>1371989.97</v>
      </c>
      <c r="M2417" s="180">
        <f t="shared" si="136"/>
        <v>1</v>
      </c>
      <c r="O2417" s="73">
        <v>25</v>
      </c>
      <c r="P2417" s="73">
        <v>1371989.97</v>
      </c>
      <c r="Q2417" s="73">
        <v>0</v>
      </c>
      <c r="R2417" s="73">
        <v>0</v>
      </c>
      <c r="S2417" s="73">
        <f t="shared" si="135"/>
        <v>0</v>
      </c>
      <c r="T2417" s="73">
        <f t="shared" si="135"/>
        <v>0</v>
      </c>
      <c r="U2417" s="167" t="s">
        <v>7481</v>
      </c>
      <c r="W2417" s="21"/>
      <c r="X2417" s="21"/>
      <c r="Y2417" s="21"/>
    </row>
    <row r="2418" spans="1:25" x14ac:dyDescent="0.25">
      <c r="A2418" s="168" t="s">
        <v>6845</v>
      </c>
      <c r="B2418" s="207" t="s">
        <v>10227</v>
      </c>
      <c r="C2418" s="168" t="s">
        <v>10228</v>
      </c>
      <c r="D2418" s="208">
        <v>40</v>
      </c>
      <c r="E2418" s="171">
        <v>2193922.58</v>
      </c>
      <c r="F2418" s="216">
        <f t="shared" si="134"/>
        <v>54848.0645</v>
      </c>
      <c r="G2418" s="224"/>
      <c r="H2418" s="218" t="s">
        <v>7462</v>
      </c>
      <c r="I2418" s="120" t="s">
        <v>7397</v>
      </c>
      <c r="J2418" s="120" t="s">
        <v>7463</v>
      </c>
      <c r="K2418" s="172"/>
      <c r="L2418" s="172"/>
      <c r="M2418" s="173">
        <f t="shared" si="136"/>
        <v>0</v>
      </c>
      <c r="O2418" s="73">
        <v>40</v>
      </c>
      <c r="P2418" s="73">
        <v>2193922.58</v>
      </c>
      <c r="Q2418" s="73">
        <v>40</v>
      </c>
      <c r="R2418" s="73">
        <v>2193922.58</v>
      </c>
      <c r="S2418" s="73">
        <f t="shared" si="135"/>
        <v>0</v>
      </c>
      <c r="T2418" s="73">
        <f t="shared" si="135"/>
        <v>0</v>
      </c>
      <c r="U2418" s="167" t="s">
        <v>7467</v>
      </c>
      <c r="W2418" s="21"/>
      <c r="X2418" s="21"/>
      <c r="Y2418" s="21"/>
    </row>
    <row r="2419" spans="1:25" x14ac:dyDescent="0.25">
      <c r="A2419" s="175" t="s">
        <v>6845</v>
      </c>
      <c r="B2419" s="205" t="s">
        <v>5913</v>
      </c>
      <c r="C2419" s="168" t="s">
        <v>5914</v>
      </c>
      <c r="D2419" s="209">
        <v>194.5</v>
      </c>
      <c r="E2419" s="178">
        <v>10585909.76007</v>
      </c>
      <c r="F2419" s="216">
        <f t="shared" si="134"/>
        <v>54426.271260000001</v>
      </c>
      <c r="G2419" s="224"/>
      <c r="H2419" s="218" t="s">
        <v>7462</v>
      </c>
      <c r="I2419" s="179" t="s">
        <v>7381</v>
      </c>
      <c r="J2419" s="120" t="s">
        <v>7480</v>
      </c>
      <c r="K2419" s="73">
        <v>194.5</v>
      </c>
      <c r="L2419" s="73">
        <v>10585909.76007</v>
      </c>
      <c r="M2419" s="180">
        <f t="shared" si="136"/>
        <v>1</v>
      </c>
      <c r="O2419" s="73">
        <v>194.5</v>
      </c>
      <c r="P2419" s="73">
        <v>10585909.76007</v>
      </c>
      <c r="Q2419" s="73">
        <v>0</v>
      </c>
      <c r="R2419" s="73">
        <v>0</v>
      </c>
      <c r="S2419" s="73">
        <f t="shared" si="135"/>
        <v>0</v>
      </c>
      <c r="T2419" s="73">
        <f t="shared" si="135"/>
        <v>0</v>
      </c>
      <c r="U2419" s="167" t="s">
        <v>7481</v>
      </c>
      <c r="W2419" s="21"/>
      <c r="X2419" s="21"/>
      <c r="Y2419" s="21"/>
    </row>
    <row r="2420" spans="1:25" x14ac:dyDescent="0.25">
      <c r="A2420" s="175" t="s">
        <v>6845</v>
      </c>
      <c r="B2420" s="205" t="s">
        <v>5875</v>
      </c>
      <c r="C2420" s="168" t="s">
        <v>5876</v>
      </c>
      <c r="D2420" s="209">
        <v>671.5</v>
      </c>
      <c r="E2420" s="178">
        <v>36435739.199913502</v>
      </c>
      <c r="F2420" s="216">
        <f t="shared" si="134"/>
        <v>54260.222189</v>
      </c>
      <c r="G2420" s="224"/>
      <c r="H2420" s="218" t="s">
        <v>7462</v>
      </c>
      <c r="I2420" s="179" t="s">
        <v>7381</v>
      </c>
      <c r="J2420" s="120" t="s">
        <v>7480</v>
      </c>
      <c r="K2420" s="73">
        <v>671.5</v>
      </c>
      <c r="L2420" s="73">
        <v>36435739.199913502</v>
      </c>
      <c r="M2420" s="180">
        <f t="shared" si="136"/>
        <v>1</v>
      </c>
      <c r="O2420" s="73">
        <v>671.5</v>
      </c>
      <c r="P2420" s="73">
        <v>36435739.199913502</v>
      </c>
      <c r="Q2420" s="73">
        <v>0</v>
      </c>
      <c r="R2420" s="73">
        <v>0</v>
      </c>
      <c r="S2420" s="73">
        <f t="shared" si="135"/>
        <v>0</v>
      </c>
      <c r="T2420" s="73">
        <f t="shared" si="135"/>
        <v>0</v>
      </c>
      <c r="U2420" s="167" t="s">
        <v>7481</v>
      </c>
      <c r="W2420" s="21"/>
      <c r="X2420" s="21"/>
      <c r="Y2420" s="21"/>
    </row>
    <row r="2421" spans="1:25" x14ac:dyDescent="0.25">
      <c r="A2421" s="168" t="s">
        <v>6845</v>
      </c>
      <c r="B2421" s="207" t="s">
        <v>10229</v>
      </c>
      <c r="C2421" s="168" t="s">
        <v>10230</v>
      </c>
      <c r="D2421" s="208">
        <v>16</v>
      </c>
      <c r="E2421" s="171">
        <v>857817.92</v>
      </c>
      <c r="F2421" s="216">
        <f t="shared" si="134"/>
        <v>53613.62</v>
      </c>
      <c r="G2421" s="224"/>
      <c r="H2421" s="218" t="s">
        <v>7462</v>
      </c>
      <c r="I2421" s="120" t="s">
        <v>7397</v>
      </c>
      <c r="J2421" s="120" t="s">
        <v>7463</v>
      </c>
      <c r="K2421" s="172"/>
      <c r="L2421" s="172"/>
      <c r="M2421" s="173">
        <f t="shared" si="136"/>
        <v>0</v>
      </c>
      <c r="O2421" s="73">
        <v>16</v>
      </c>
      <c r="P2421" s="73">
        <v>857817.92</v>
      </c>
      <c r="Q2421" s="73">
        <v>16</v>
      </c>
      <c r="R2421" s="73">
        <v>857817.92</v>
      </c>
      <c r="S2421" s="73">
        <f t="shared" si="135"/>
        <v>0</v>
      </c>
      <c r="T2421" s="73">
        <f t="shared" si="135"/>
        <v>0</v>
      </c>
      <c r="U2421" s="167" t="s">
        <v>7467</v>
      </c>
      <c r="W2421" s="21"/>
      <c r="X2421" s="21"/>
      <c r="Y2421" s="21"/>
    </row>
    <row r="2422" spans="1:25" x14ac:dyDescent="0.25">
      <c r="A2422" s="168" t="s">
        <v>6845</v>
      </c>
      <c r="B2422" s="207" t="s">
        <v>10231</v>
      </c>
      <c r="C2422" s="168" t="s">
        <v>10232</v>
      </c>
      <c r="D2422" s="208">
        <v>425</v>
      </c>
      <c r="E2422" s="171">
        <v>22634835.710124999</v>
      </c>
      <c r="F2422" s="216">
        <f t="shared" si="134"/>
        <v>53258.436965000001</v>
      </c>
      <c r="G2422" s="224"/>
      <c r="H2422" s="218" t="s">
        <v>7462</v>
      </c>
      <c r="I2422" s="120" t="s">
        <v>7397</v>
      </c>
      <c r="J2422" s="120" t="s">
        <v>7463</v>
      </c>
      <c r="K2422" s="172">
        <v>0</v>
      </c>
      <c r="L2422" s="172">
        <v>0</v>
      </c>
      <c r="M2422" s="173">
        <f t="shared" si="136"/>
        <v>0</v>
      </c>
      <c r="O2422" s="73">
        <v>425</v>
      </c>
      <c r="P2422" s="73">
        <v>22634835.710124999</v>
      </c>
      <c r="Q2422" s="73">
        <v>425</v>
      </c>
      <c r="R2422" s="73">
        <v>22634835.710124999</v>
      </c>
      <c r="S2422" s="73">
        <f t="shared" si="135"/>
        <v>0</v>
      </c>
      <c r="T2422" s="73">
        <f t="shared" si="135"/>
        <v>0</v>
      </c>
      <c r="U2422" s="167" t="s">
        <v>7467</v>
      </c>
      <c r="W2422" s="21"/>
      <c r="X2422" s="21"/>
      <c r="Y2422" s="21"/>
    </row>
    <row r="2423" spans="1:25" x14ac:dyDescent="0.25">
      <c r="A2423" s="168" t="s">
        <v>6845</v>
      </c>
      <c r="B2423" s="207" t="s">
        <v>10233</v>
      </c>
      <c r="C2423" s="168" t="s">
        <v>10234</v>
      </c>
      <c r="D2423" s="208">
        <v>1022</v>
      </c>
      <c r="E2423" s="171">
        <v>54403824.269830003</v>
      </c>
      <c r="F2423" s="216">
        <f t="shared" si="134"/>
        <v>53232.704765000002</v>
      </c>
      <c r="G2423" s="224"/>
      <c r="H2423" s="218" t="s">
        <v>7462</v>
      </c>
      <c r="I2423" s="120" t="s">
        <v>7397</v>
      </c>
      <c r="J2423" s="120" t="s">
        <v>7463</v>
      </c>
      <c r="K2423" s="172">
        <v>0</v>
      </c>
      <c r="L2423" s="172">
        <v>0</v>
      </c>
      <c r="M2423" s="173">
        <f t="shared" si="136"/>
        <v>0</v>
      </c>
      <c r="O2423" s="73">
        <v>1022</v>
      </c>
      <c r="P2423" s="73">
        <v>54403824.269830003</v>
      </c>
      <c r="Q2423" s="73">
        <v>1022</v>
      </c>
      <c r="R2423" s="73">
        <v>54403824.269830003</v>
      </c>
      <c r="S2423" s="73">
        <f t="shared" si="135"/>
        <v>0</v>
      </c>
      <c r="T2423" s="73">
        <f t="shared" si="135"/>
        <v>0</v>
      </c>
      <c r="U2423" s="167" t="s">
        <v>7467</v>
      </c>
      <c r="W2423" s="21"/>
      <c r="X2423" s="21"/>
      <c r="Y2423" s="21"/>
    </row>
    <row r="2424" spans="1:25" x14ac:dyDescent="0.25">
      <c r="A2424" s="168" t="s">
        <v>6845</v>
      </c>
      <c r="B2424" s="207" t="s">
        <v>10235</v>
      </c>
      <c r="C2424" s="168" t="s">
        <v>10236</v>
      </c>
      <c r="D2424" s="208">
        <v>329</v>
      </c>
      <c r="E2424" s="171">
        <v>17509451.770034</v>
      </c>
      <c r="F2424" s="216">
        <f t="shared" si="134"/>
        <v>53220.218145999999</v>
      </c>
      <c r="G2424" s="224"/>
      <c r="H2424" s="218" t="s">
        <v>7462</v>
      </c>
      <c r="I2424" s="120" t="s">
        <v>7397</v>
      </c>
      <c r="J2424" s="120" t="s">
        <v>7463</v>
      </c>
      <c r="K2424" s="172">
        <v>0</v>
      </c>
      <c r="L2424" s="172">
        <v>0</v>
      </c>
      <c r="M2424" s="173">
        <f t="shared" si="136"/>
        <v>0</v>
      </c>
      <c r="O2424" s="73">
        <v>329</v>
      </c>
      <c r="P2424" s="73">
        <v>17509451.770034</v>
      </c>
      <c r="Q2424" s="73">
        <v>329</v>
      </c>
      <c r="R2424" s="73">
        <v>17509451.770034</v>
      </c>
      <c r="S2424" s="73">
        <f t="shared" si="135"/>
        <v>0</v>
      </c>
      <c r="T2424" s="73">
        <f t="shared" si="135"/>
        <v>0</v>
      </c>
      <c r="U2424" s="167" t="s">
        <v>7467</v>
      </c>
      <c r="W2424" s="21"/>
      <c r="X2424" s="21"/>
      <c r="Y2424" s="21"/>
    </row>
    <row r="2425" spans="1:25" x14ac:dyDescent="0.25">
      <c r="A2425" s="168" t="s">
        <v>6845</v>
      </c>
      <c r="B2425" s="207" t="s">
        <v>10237</v>
      </c>
      <c r="C2425" s="168" t="s">
        <v>10238</v>
      </c>
      <c r="D2425" s="208">
        <v>555</v>
      </c>
      <c r="E2425" s="171">
        <v>29228219.969774995</v>
      </c>
      <c r="F2425" s="216">
        <f t="shared" si="134"/>
        <v>52663.459404999994</v>
      </c>
      <c r="G2425" s="224"/>
      <c r="H2425" s="218" t="s">
        <v>7462</v>
      </c>
      <c r="I2425" s="120" t="s">
        <v>7397</v>
      </c>
      <c r="J2425" s="120" t="s">
        <v>7463</v>
      </c>
      <c r="K2425" s="172">
        <v>0</v>
      </c>
      <c r="L2425" s="172">
        <v>0</v>
      </c>
      <c r="M2425" s="173">
        <f t="shared" si="136"/>
        <v>0</v>
      </c>
      <c r="O2425" s="73">
        <v>555</v>
      </c>
      <c r="P2425" s="73">
        <v>29228219.969774995</v>
      </c>
      <c r="Q2425" s="73">
        <v>555</v>
      </c>
      <c r="R2425" s="73">
        <v>29228219.969774995</v>
      </c>
      <c r="S2425" s="73">
        <f t="shared" si="135"/>
        <v>0</v>
      </c>
      <c r="T2425" s="73">
        <f t="shared" si="135"/>
        <v>0</v>
      </c>
      <c r="U2425" s="167" t="s">
        <v>7467</v>
      </c>
      <c r="W2425" s="21"/>
      <c r="X2425" s="21"/>
      <c r="Y2425" s="21"/>
    </row>
    <row r="2426" spans="1:25" x14ac:dyDescent="0.25">
      <c r="A2426" s="175" t="s">
        <v>6845</v>
      </c>
      <c r="B2426" s="205" t="s">
        <v>5835</v>
      </c>
      <c r="C2426" s="168" t="s">
        <v>5836</v>
      </c>
      <c r="D2426" s="209">
        <v>104</v>
      </c>
      <c r="E2426" s="178">
        <v>5427906.2699680002</v>
      </c>
      <c r="F2426" s="216">
        <f t="shared" si="134"/>
        <v>52191.406442</v>
      </c>
      <c r="G2426" s="224"/>
      <c r="H2426" s="218" t="s">
        <v>7462</v>
      </c>
      <c r="I2426" s="179" t="s">
        <v>7381</v>
      </c>
      <c r="J2426" s="120" t="s">
        <v>7480</v>
      </c>
      <c r="K2426" s="73">
        <v>104</v>
      </c>
      <c r="L2426" s="73">
        <v>5427906.2699680002</v>
      </c>
      <c r="M2426" s="180">
        <f t="shared" si="136"/>
        <v>1</v>
      </c>
      <c r="O2426" s="73">
        <v>104</v>
      </c>
      <c r="P2426" s="73">
        <v>5427906.2699680002</v>
      </c>
      <c r="Q2426" s="73">
        <v>0</v>
      </c>
      <c r="R2426" s="73">
        <v>0</v>
      </c>
      <c r="S2426" s="73">
        <f t="shared" si="135"/>
        <v>0</v>
      </c>
      <c r="T2426" s="73">
        <f t="shared" si="135"/>
        <v>0</v>
      </c>
      <c r="U2426" s="167" t="s">
        <v>7481</v>
      </c>
      <c r="W2426" s="21"/>
      <c r="X2426" s="21"/>
      <c r="Y2426" s="21"/>
    </row>
    <row r="2427" spans="1:25" x14ac:dyDescent="0.25">
      <c r="A2427" s="175" t="s">
        <v>6845</v>
      </c>
      <c r="B2427" s="205" t="s">
        <v>5575</v>
      </c>
      <c r="C2427" s="168" t="s">
        <v>5576</v>
      </c>
      <c r="D2427" s="209">
        <v>20</v>
      </c>
      <c r="E2427" s="178">
        <v>1042596.63</v>
      </c>
      <c r="F2427" s="216">
        <f t="shared" si="134"/>
        <v>52129.8315</v>
      </c>
      <c r="G2427" s="224"/>
      <c r="H2427" s="218" t="s">
        <v>7462</v>
      </c>
      <c r="I2427" s="179" t="s">
        <v>7381</v>
      </c>
      <c r="J2427" s="120" t="s">
        <v>7480</v>
      </c>
      <c r="K2427" s="73">
        <f>D2427</f>
        <v>20</v>
      </c>
      <c r="L2427" s="73">
        <f>E2427</f>
        <v>1042596.63</v>
      </c>
      <c r="M2427" s="180">
        <f t="shared" si="136"/>
        <v>1</v>
      </c>
      <c r="O2427" s="73">
        <v>20</v>
      </c>
      <c r="P2427" s="73">
        <v>1042596.63</v>
      </c>
      <c r="Q2427" s="73">
        <v>0</v>
      </c>
      <c r="R2427" s="73">
        <v>0</v>
      </c>
      <c r="S2427" s="73">
        <f t="shared" si="135"/>
        <v>0</v>
      </c>
      <c r="T2427" s="73">
        <f t="shared" si="135"/>
        <v>0</v>
      </c>
      <c r="U2427" s="167" t="s">
        <v>7481</v>
      </c>
      <c r="W2427" s="21"/>
      <c r="X2427" s="21"/>
      <c r="Y2427" s="21"/>
    </row>
    <row r="2428" spans="1:25" x14ac:dyDescent="0.25">
      <c r="A2428" s="168" t="s">
        <v>6845</v>
      </c>
      <c r="B2428" s="207" t="s">
        <v>10239</v>
      </c>
      <c r="C2428" s="168" t="s">
        <v>10240</v>
      </c>
      <c r="D2428" s="208">
        <v>379</v>
      </c>
      <c r="E2428" s="171">
        <v>19744399.609873001</v>
      </c>
      <c r="F2428" s="216">
        <f t="shared" si="134"/>
        <v>52096.041187000003</v>
      </c>
      <c r="G2428" s="224"/>
      <c r="H2428" s="218" t="s">
        <v>7462</v>
      </c>
      <c r="I2428" s="120" t="s">
        <v>7397</v>
      </c>
      <c r="J2428" s="120" t="s">
        <v>7463</v>
      </c>
      <c r="K2428" s="172">
        <v>0</v>
      </c>
      <c r="L2428" s="172">
        <v>0</v>
      </c>
      <c r="M2428" s="173">
        <f t="shared" si="136"/>
        <v>0</v>
      </c>
      <c r="O2428" s="73">
        <v>379</v>
      </c>
      <c r="P2428" s="73">
        <v>19744399.609873001</v>
      </c>
      <c r="Q2428" s="73">
        <v>379</v>
      </c>
      <c r="R2428" s="73">
        <v>19744399.609873001</v>
      </c>
      <c r="S2428" s="73">
        <f t="shared" si="135"/>
        <v>0</v>
      </c>
      <c r="T2428" s="73">
        <f t="shared" si="135"/>
        <v>0</v>
      </c>
      <c r="U2428" s="167" t="s">
        <v>7467</v>
      </c>
      <c r="W2428" s="21"/>
      <c r="X2428" s="21"/>
      <c r="Y2428" s="21"/>
    </row>
    <row r="2429" spans="1:25" x14ac:dyDescent="0.25">
      <c r="A2429" s="175" t="s">
        <v>6845</v>
      </c>
      <c r="B2429" s="205" t="s">
        <v>5599</v>
      </c>
      <c r="C2429" s="168" t="s">
        <v>5600</v>
      </c>
      <c r="D2429" s="209">
        <v>65</v>
      </c>
      <c r="E2429" s="178">
        <v>3384631.0999799999</v>
      </c>
      <c r="F2429" s="216">
        <f t="shared" si="134"/>
        <v>52071.247691999997</v>
      </c>
      <c r="G2429" s="224"/>
      <c r="H2429" s="218" t="s">
        <v>7462</v>
      </c>
      <c r="I2429" s="179" t="s">
        <v>7381</v>
      </c>
      <c r="J2429" s="120" t="s">
        <v>7480</v>
      </c>
      <c r="K2429" s="73">
        <v>65</v>
      </c>
      <c r="L2429" s="73">
        <v>3384631.0999799999</v>
      </c>
      <c r="M2429" s="180">
        <f t="shared" si="136"/>
        <v>1</v>
      </c>
      <c r="O2429" s="73">
        <v>65</v>
      </c>
      <c r="P2429" s="73">
        <v>3384631.0999799999</v>
      </c>
      <c r="Q2429" s="73">
        <v>0</v>
      </c>
      <c r="R2429" s="73">
        <v>0</v>
      </c>
      <c r="S2429" s="73">
        <f t="shared" si="135"/>
        <v>0</v>
      </c>
      <c r="T2429" s="73">
        <f t="shared" si="135"/>
        <v>0</v>
      </c>
      <c r="U2429" s="167" t="s">
        <v>7481</v>
      </c>
      <c r="W2429" s="21"/>
      <c r="X2429" s="21"/>
      <c r="Y2429" s="21"/>
    </row>
    <row r="2430" spans="1:25" x14ac:dyDescent="0.25">
      <c r="A2430" s="175" t="s">
        <v>6845</v>
      </c>
      <c r="B2430" s="205" t="s">
        <v>5907</v>
      </c>
      <c r="C2430" s="168" t="s">
        <v>5908</v>
      </c>
      <c r="D2430" s="209">
        <v>186.5</v>
      </c>
      <c r="E2430" s="178">
        <v>9660034.3699369989</v>
      </c>
      <c r="F2430" s="216">
        <f t="shared" si="134"/>
        <v>51796.430937999998</v>
      </c>
      <c r="G2430" s="224"/>
      <c r="H2430" s="218" t="s">
        <v>7462</v>
      </c>
      <c r="I2430" s="179" t="s">
        <v>7381</v>
      </c>
      <c r="J2430" s="120" t="s">
        <v>7480</v>
      </c>
      <c r="K2430" s="73">
        <v>186.5</v>
      </c>
      <c r="L2430" s="73">
        <v>9660034.3699369989</v>
      </c>
      <c r="M2430" s="180">
        <f t="shared" si="136"/>
        <v>1</v>
      </c>
      <c r="O2430" s="73">
        <v>186.5</v>
      </c>
      <c r="P2430" s="73">
        <v>9660034.3699369989</v>
      </c>
      <c r="Q2430" s="73">
        <v>0</v>
      </c>
      <c r="R2430" s="73">
        <v>0</v>
      </c>
      <c r="S2430" s="73">
        <f t="shared" si="135"/>
        <v>0</v>
      </c>
      <c r="T2430" s="73">
        <f t="shared" si="135"/>
        <v>0</v>
      </c>
      <c r="U2430" s="167" t="s">
        <v>7481</v>
      </c>
      <c r="W2430" s="21"/>
      <c r="X2430" s="21"/>
      <c r="Y2430" s="21"/>
    </row>
    <row r="2431" spans="1:25" x14ac:dyDescent="0.25">
      <c r="A2431" s="175" t="s">
        <v>6845</v>
      </c>
      <c r="B2431" s="205" t="s">
        <v>5689</v>
      </c>
      <c r="C2431" s="168" t="s">
        <v>5690</v>
      </c>
      <c r="D2431" s="209">
        <v>587</v>
      </c>
      <c r="E2431" s="178">
        <v>30098889.879933</v>
      </c>
      <c r="F2431" s="216">
        <f t="shared" si="134"/>
        <v>51275.791959000002</v>
      </c>
      <c r="G2431" s="224"/>
      <c r="H2431" s="218" t="s">
        <v>7462</v>
      </c>
      <c r="I2431" s="179" t="s">
        <v>7381</v>
      </c>
      <c r="J2431" s="120" t="s">
        <v>7480</v>
      </c>
      <c r="K2431" s="73">
        <v>587</v>
      </c>
      <c r="L2431" s="73">
        <v>30098889.879933</v>
      </c>
      <c r="M2431" s="180">
        <f t="shared" si="136"/>
        <v>1</v>
      </c>
      <c r="O2431" s="73">
        <v>587</v>
      </c>
      <c r="P2431" s="73">
        <v>30098889.879933</v>
      </c>
      <c r="Q2431" s="73">
        <v>0</v>
      </c>
      <c r="R2431" s="73">
        <v>0</v>
      </c>
      <c r="S2431" s="73">
        <f t="shared" si="135"/>
        <v>0</v>
      </c>
      <c r="T2431" s="73">
        <f t="shared" si="135"/>
        <v>0</v>
      </c>
      <c r="U2431" s="167" t="s">
        <v>7481</v>
      </c>
      <c r="W2431" s="21"/>
      <c r="X2431" s="21"/>
      <c r="Y2431" s="21"/>
    </row>
    <row r="2432" spans="1:25" x14ac:dyDescent="0.25">
      <c r="A2432" s="175" t="s">
        <v>6845</v>
      </c>
      <c r="B2432" s="205" t="s">
        <v>6373</v>
      </c>
      <c r="C2432" s="168" t="s">
        <v>6374</v>
      </c>
      <c r="D2432" s="209">
        <v>11</v>
      </c>
      <c r="E2432" s="178">
        <v>561446.58000199997</v>
      </c>
      <c r="F2432" s="216">
        <f t="shared" si="134"/>
        <v>51040.598181999994</v>
      </c>
      <c r="G2432" s="224"/>
      <c r="H2432" s="218" t="s">
        <v>7462</v>
      </c>
      <c r="I2432" s="179" t="s">
        <v>7381</v>
      </c>
      <c r="J2432" s="120" t="s">
        <v>7480</v>
      </c>
      <c r="K2432" s="73">
        <v>11</v>
      </c>
      <c r="L2432" s="73">
        <v>561446.58000199997</v>
      </c>
      <c r="M2432" s="180">
        <f t="shared" si="136"/>
        <v>1</v>
      </c>
      <c r="O2432" s="73">
        <v>11</v>
      </c>
      <c r="P2432" s="73">
        <v>561446.58000199997</v>
      </c>
      <c r="Q2432" s="73">
        <v>0</v>
      </c>
      <c r="R2432" s="73">
        <v>0</v>
      </c>
      <c r="S2432" s="73">
        <f t="shared" si="135"/>
        <v>0</v>
      </c>
      <c r="T2432" s="73">
        <f t="shared" si="135"/>
        <v>0</v>
      </c>
      <c r="U2432" s="167" t="s">
        <v>7481</v>
      </c>
      <c r="W2432" s="21"/>
      <c r="X2432" s="21"/>
      <c r="Y2432" s="21"/>
    </row>
    <row r="2433" spans="1:25" x14ac:dyDescent="0.25">
      <c r="A2433" s="175" t="s">
        <v>6845</v>
      </c>
      <c r="B2433" s="205" t="s">
        <v>5753</v>
      </c>
      <c r="C2433" s="168" t="s">
        <v>5754</v>
      </c>
      <c r="D2433" s="209">
        <v>155</v>
      </c>
      <c r="E2433" s="178">
        <v>7880268.7200250002</v>
      </c>
      <c r="F2433" s="216">
        <f t="shared" si="134"/>
        <v>50840.443355000003</v>
      </c>
      <c r="G2433" s="224"/>
      <c r="H2433" s="218" t="s">
        <v>7462</v>
      </c>
      <c r="I2433" s="179" t="s">
        <v>7381</v>
      </c>
      <c r="J2433" s="120" t="s">
        <v>7480</v>
      </c>
      <c r="K2433" s="73">
        <v>155</v>
      </c>
      <c r="L2433" s="73">
        <v>7880268.7200250002</v>
      </c>
      <c r="M2433" s="180">
        <f t="shared" si="136"/>
        <v>1</v>
      </c>
      <c r="O2433" s="73">
        <v>155</v>
      </c>
      <c r="P2433" s="73">
        <v>7880268.7200250002</v>
      </c>
      <c r="Q2433" s="73">
        <v>0</v>
      </c>
      <c r="R2433" s="73">
        <v>0</v>
      </c>
      <c r="S2433" s="73">
        <f t="shared" si="135"/>
        <v>0</v>
      </c>
      <c r="T2433" s="73">
        <f t="shared" si="135"/>
        <v>0</v>
      </c>
      <c r="U2433" s="167" t="s">
        <v>7481</v>
      </c>
      <c r="W2433" s="21"/>
      <c r="X2433" s="21"/>
      <c r="Y2433" s="21"/>
    </row>
    <row r="2434" spans="1:25" x14ac:dyDescent="0.25">
      <c r="A2434" s="168" t="s">
        <v>6845</v>
      </c>
      <c r="B2434" s="207" t="s">
        <v>10241</v>
      </c>
      <c r="C2434" s="168" t="s">
        <v>10242</v>
      </c>
      <c r="D2434" s="208">
        <v>1017</v>
      </c>
      <c r="E2434" s="171">
        <v>51617823.460101001</v>
      </c>
      <c r="F2434" s="216">
        <f t="shared" si="134"/>
        <v>50754.988653</v>
      </c>
      <c r="G2434" s="224"/>
      <c r="H2434" s="218" t="s">
        <v>7462</v>
      </c>
      <c r="I2434" s="120" t="s">
        <v>7397</v>
      </c>
      <c r="J2434" s="120" t="s">
        <v>7463</v>
      </c>
      <c r="K2434" s="172">
        <v>0</v>
      </c>
      <c r="L2434" s="172">
        <v>0</v>
      </c>
      <c r="M2434" s="173">
        <f t="shared" si="136"/>
        <v>0</v>
      </c>
      <c r="O2434" s="73">
        <v>1017</v>
      </c>
      <c r="P2434" s="73">
        <v>51617823.460101001</v>
      </c>
      <c r="Q2434" s="73">
        <v>1017</v>
      </c>
      <c r="R2434" s="73">
        <v>51617823.460101001</v>
      </c>
      <c r="S2434" s="73">
        <f t="shared" si="135"/>
        <v>0</v>
      </c>
      <c r="T2434" s="73">
        <f t="shared" si="135"/>
        <v>0</v>
      </c>
      <c r="U2434" s="167" t="s">
        <v>7467</v>
      </c>
      <c r="W2434" s="21"/>
      <c r="X2434" s="21"/>
      <c r="Y2434" s="21"/>
    </row>
    <row r="2435" spans="1:25" x14ac:dyDescent="0.25">
      <c r="A2435" s="175" t="s">
        <v>6845</v>
      </c>
      <c r="B2435" s="205" t="s">
        <v>10243</v>
      </c>
      <c r="C2435" s="168" t="s">
        <v>10244</v>
      </c>
      <c r="D2435" s="209">
        <v>13</v>
      </c>
      <c r="E2435" s="178">
        <v>650926.45000499999</v>
      </c>
      <c r="F2435" s="216">
        <f t="shared" si="134"/>
        <v>50071.265384999999</v>
      </c>
      <c r="G2435" s="224"/>
      <c r="H2435" s="218" t="s">
        <v>7538</v>
      </c>
      <c r="I2435" s="120" t="s">
        <v>7396</v>
      </c>
      <c r="J2435" s="120" t="s">
        <v>7480</v>
      </c>
      <c r="K2435" s="73">
        <v>13</v>
      </c>
      <c r="L2435" s="73">
        <v>650926.45000499999</v>
      </c>
      <c r="M2435" s="180">
        <f t="shared" si="136"/>
        <v>1</v>
      </c>
      <c r="O2435" s="73">
        <v>13</v>
      </c>
      <c r="P2435" s="73">
        <v>650926.45000499999</v>
      </c>
      <c r="Q2435" s="73">
        <v>0</v>
      </c>
      <c r="R2435" s="73">
        <v>0</v>
      </c>
      <c r="S2435" s="73">
        <f t="shared" si="135"/>
        <v>0</v>
      </c>
      <c r="T2435" s="73">
        <f t="shared" si="135"/>
        <v>0</v>
      </c>
      <c r="U2435" s="167" t="s">
        <v>7481</v>
      </c>
      <c r="W2435" s="21"/>
      <c r="X2435" s="21"/>
      <c r="Y2435" s="21"/>
    </row>
    <row r="2436" spans="1:25" x14ac:dyDescent="0.25">
      <c r="A2436" s="175" t="s">
        <v>6845</v>
      </c>
      <c r="B2436" s="205" t="s">
        <v>6563</v>
      </c>
      <c r="C2436" s="168" t="s">
        <v>6564</v>
      </c>
      <c r="D2436" s="209">
        <v>240</v>
      </c>
      <c r="E2436" s="178">
        <v>11754366.28008</v>
      </c>
      <c r="F2436" s="216">
        <f t="shared" ref="F2436:F2499" si="137">+E2436/D2436</f>
        <v>48976.526166999996</v>
      </c>
      <c r="G2436" s="224"/>
      <c r="H2436" s="218" t="s">
        <v>7462</v>
      </c>
      <c r="I2436" s="179" t="s">
        <v>7381</v>
      </c>
      <c r="J2436" s="120" t="s">
        <v>7480</v>
      </c>
      <c r="K2436" s="73">
        <v>240</v>
      </c>
      <c r="L2436" s="73">
        <v>11754366.28008</v>
      </c>
      <c r="M2436" s="180">
        <f t="shared" si="136"/>
        <v>1</v>
      </c>
      <c r="O2436" s="73">
        <v>240</v>
      </c>
      <c r="P2436" s="73">
        <v>11754366.28008</v>
      </c>
      <c r="Q2436" s="73">
        <v>0</v>
      </c>
      <c r="R2436" s="73">
        <v>0</v>
      </c>
      <c r="S2436" s="73">
        <f t="shared" ref="S2436:T2499" si="138">O2436-K2436-Q2436</f>
        <v>0</v>
      </c>
      <c r="T2436" s="73">
        <f t="shared" si="138"/>
        <v>0</v>
      </c>
      <c r="U2436" s="167" t="s">
        <v>7481</v>
      </c>
      <c r="W2436" s="21"/>
      <c r="X2436" s="21"/>
      <c r="Y2436" s="21"/>
    </row>
    <row r="2437" spans="1:25" x14ac:dyDescent="0.25">
      <c r="A2437" s="175" t="s">
        <v>6845</v>
      </c>
      <c r="B2437" s="205" t="s">
        <v>10245</v>
      </c>
      <c r="C2437" s="168" t="s">
        <v>10246</v>
      </c>
      <c r="D2437" s="209">
        <v>29</v>
      </c>
      <c r="E2437" s="178">
        <v>1414189.6699859998</v>
      </c>
      <c r="F2437" s="216">
        <f t="shared" si="137"/>
        <v>48765.161033999997</v>
      </c>
      <c r="G2437" s="224"/>
      <c r="H2437" s="218" t="s">
        <v>7462</v>
      </c>
      <c r="I2437" s="179" t="s">
        <v>7381</v>
      </c>
      <c r="J2437" s="120" t="s">
        <v>7480</v>
      </c>
      <c r="K2437" s="73">
        <v>29</v>
      </c>
      <c r="L2437" s="73">
        <v>1414189.6699859998</v>
      </c>
      <c r="M2437" s="180">
        <f t="shared" si="136"/>
        <v>1</v>
      </c>
      <c r="O2437" s="73">
        <v>29</v>
      </c>
      <c r="P2437" s="73">
        <v>1414189.6699859998</v>
      </c>
      <c r="Q2437" s="73">
        <v>0</v>
      </c>
      <c r="R2437" s="73">
        <v>0</v>
      </c>
      <c r="S2437" s="73">
        <f t="shared" si="138"/>
        <v>0</v>
      </c>
      <c r="T2437" s="73">
        <f t="shared" si="138"/>
        <v>0</v>
      </c>
      <c r="U2437" s="167" t="s">
        <v>7481</v>
      </c>
      <c r="W2437" s="21"/>
      <c r="X2437" s="21"/>
      <c r="Y2437" s="21"/>
    </row>
    <row r="2438" spans="1:25" x14ac:dyDescent="0.25">
      <c r="A2438" s="175" t="s">
        <v>6845</v>
      </c>
      <c r="B2438" s="205" t="s">
        <v>10247</v>
      </c>
      <c r="C2438" s="168" t="s">
        <v>10248</v>
      </c>
      <c r="D2438" s="209">
        <v>4</v>
      </c>
      <c r="E2438" s="178">
        <v>195022.49</v>
      </c>
      <c r="F2438" s="216">
        <f t="shared" si="137"/>
        <v>48755.622499999998</v>
      </c>
      <c r="G2438" s="224"/>
      <c r="H2438" s="218" t="s">
        <v>7538</v>
      </c>
      <c r="I2438" s="120" t="s">
        <v>7396</v>
      </c>
      <c r="J2438" s="120" t="s">
        <v>7480</v>
      </c>
      <c r="K2438" s="73">
        <v>4</v>
      </c>
      <c r="L2438" s="73">
        <v>195022.49</v>
      </c>
      <c r="M2438" s="180">
        <f t="shared" si="136"/>
        <v>1</v>
      </c>
      <c r="O2438" s="73">
        <v>4</v>
      </c>
      <c r="P2438" s="73">
        <v>195022.49</v>
      </c>
      <c r="Q2438" s="73">
        <v>0</v>
      </c>
      <c r="R2438" s="73">
        <v>0</v>
      </c>
      <c r="S2438" s="73">
        <f t="shared" si="138"/>
        <v>0</v>
      </c>
      <c r="T2438" s="73">
        <f t="shared" si="138"/>
        <v>0</v>
      </c>
      <c r="U2438" s="167" t="s">
        <v>7481</v>
      </c>
      <c r="W2438" s="21"/>
      <c r="X2438" s="21"/>
      <c r="Y2438" s="21"/>
    </row>
    <row r="2439" spans="1:25" x14ac:dyDescent="0.25">
      <c r="A2439" s="175" t="s">
        <v>6845</v>
      </c>
      <c r="B2439" s="205" t="s">
        <v>6357</v>
      </c>
      <c r="C2439" s="168" t="s">
        <v>6358</v>
      </c>
      <c r="D2439" s="209">
        <v>159</v>
      </c>
      <c r="E2439" s="178">
        <v>7720245.0200340003</v>
      </c>
      <c r="F2439" s="216">
        <f t="shared" si="137"/>
        <v>48555.000125999999</v>
      </c>
      <c r="G2439" s="224"/>
      <c r="H2439" s="218" t="s">
        <v>7462</v>
      </c>
      <c r="I2439" s="179" t="s">
        <v>7381</v>
      </c>
      <c r="J2439" s="120" t="s">
        <v>7480</v>
      </c>
      <c r="K2439" s="73">
        <f>D2439</f>
        <v>159</v>
      </c>
      <c r="L2439" s="73">
        <f>E2439</f>
        <v>7720245.0200340003</v>
      </c>
      <c r="M2439" s="180">
        <f t="shared" si="136"/>
        <v>1</v>
      </c>
      <c r="O2439" s="73">
        <v>159</v>
      </c>
      <c r="P2439" s="73">
        <v>7720245.0200340003</v>
      </c>
      <c r="Q2439" s="73">
        <v>0</v>
      </c>
      <c r="R2439" s="73">
        <v>0</v>
      </c>
      <c r="S2439" s="73">
        <f t="shared" si="138"/>
        <v>0</v>
      </c>
      <c r="T2439" s="73">
        <f t="shared" si="138"/>
        <v>0</v>
      </c>
      <c r="U2439" s="167" t="s">
        <v>7481</v>
      </c>
      <c r="W2439" s="21"/>
      <c r="X2439" s="21"/>
      <c r="Y2439" s="21"/>
    </row>
    <row r="2440" spans="1:25" x14ac:dyDescent="0.25">
      <c r="A2440" s="175" t="s">
        <v>6845</v>
      </c>
      <c r="B2440" s="205" t="s">
        <v>10249</v>
      </c>
      <c r="C2440" s="168" t="s">
        <v>10250</v>
      </c>
      <c r="D2440" s="209">
        <v>14</v>
      </c>
      <c r="E2440" s="178">
        <v>677084.090004</v>
      </c>
      <c r="F2440" s="216">
        <f t="shared" si="137"/>
        <v>48363.149286</v>
      </c>
      <c r="G2440" s="224"/>
      <c r="H2440" s="218" t="s">
        <v>7538</v>
      </c>
      <c r="I2440" s="120" t="s">
        <v>7396</v>
      </c>
      <c r="J2440" s="120" t="s">
        <v>7480</v>
      </c>
      <c r="K2440" s="73">
        <v>14</v>
      </c>
      <c r="L2440" s="73">
        <v>677084.090004</v>
      </c>
      <c r="M2440" s="180">
        <f t="shared" ref="M2440:M2503" si="139">+L2440/E2440</f>
        <v>1</v>
      </c>
      <c r="O2440" s="73">
        <v>14</v>
      </c>
      <c r="P2440" s="73">
        <v>677084.090004</v>
      </c>
      <c r="Q2440" s="73">
        <v>0</v>
      </c>
      <c r="R2440" s="73">
        <v>0</v>
      </c>
      <c r="S2440" s="73">
        <f t="shared" si="138"/>
        <v>0</v>
      </c>
      <c r="T2440" s="73">
        <f t="shared" si="138"/>
        <v>0</v>
      </c>
      <c r="U2440" s="167" t="s">
        <v>7481</v>
      </c>
      <c r="W2440" s="21"/>
      <c r="X2440" s="21"/>
      <c r="Y2440" s="21"/>
    </row>
    <row r="2441" spans="1:25" x14ac:dyDescent="0.25">
      <c r="A2441" s="175" t="s">
        <v>6845</v>
      </c>
      <c r="B2441" s="205" t="s">
        <v>5643</v>
      </c>
      <c r="C2441" s="168" t="s">
        <v>5644</v>
      </c>
      <c r="D2441" s="209">
        <v>58</v>
      </c>
      <c r="E2441" s="178">
        <v>2793947.7299879999</v>
      </c>
      <c r="F2441" s="216">
        <f t="shared" si="137"/>
        <v>48171.512585999997</v>
      </c>
      <c r="G2441" s="224"/>
      <c r="H2441" s="218" t="s">
        <v>7462</v>
      </c>
      <c r="I2441" s="179" t="s">
        <v>7381</v>
      </c>
      <c r="J2441" s="120" t="s">
        <v>7480</v>
      </c>
      <c r="K2441" s="73">
        <v>58</v>
      </c>
      <c r="L2441" s="73">
        <v>2793947.7299879999</v>
      </c>
      <c r="M2441" s="180">
        <f t="shared" si="139"/>
        <v>1</v>
      </c>
      <c r="O2441" s="73">
        <v>58</v>
      </c>
      <c r="P2441" s="73">
        <v>2793947.7299879999</v>
      </c>
      <c r="Q2441" s="73">
        <v>0</v>
      </c>
      <c r="R2441" s="73">
        <v>0</v>
      </c>
      <c r="S2441" s="73">
        <f t="shared" si="138"/>
        <v>0</v>
      </c>
      <c r="T2441" s="73">
        <f t="shared" si="138"/>
        <v>0</v>
      </c>
      <c r="U2441" s="167" t="s">
        <v>7481</v>
      </c>
      <c r="W2441" s="21"/>
      <c r="X2441" s="21"/>
      <c r="Y2441" s="21"/>
    </row>
    <row r="2442" spans="1:25" x14ac:dyDescent="0.25">
      <c r="A2442" s="168" t="s">
        <v>6845</v>
      </c>
      <c r="B2442" s="207" t="s">
        <v>10251</v>
      </c>
      <c r="C2442" s="168" t="s">
        <v>10252</v>
      </c>
      <c r="D2442" s="208">
        <v>3</v>
      </c>
      <c r="E2442" s="171">
        <v>141274.28000100001</v>
      </c>
      <c r="F2442" s="216">
        <f t="shared" si="137"/>
        <v>47091.426667</v>
      </c>
      <c r="G2442" s="224"/>
      <c r="H2442" s="218" t="s">
        <v>7462</v>
      </c>
      <c r="I2442" s="120" t="s">
        <v>7397</v>
      </c>
      <c r="J2442" s="120" t="s">
        <v>7463</v>
      </c>
      <c r="K2442" s="172"/>
      <c r="L2442" s="172"/>
      <c r="M2442" s="173">
        <f t="shared" si="139"/>
        <v>0</v>
      </c>
      <c r="O2442" s="73">
        <v>3</v>
      </c>
      <c r="P2442" s="73">
        <v>141274.28000100001</v>
      </c>
      <c r="Q2442" s="73">
        <v>3</v>
      </c>
      <c r="R2442" s="73">
        <v>141274.28000100001</v>
      </c>
      <c r="S2442" s="73">
        <f t="shared" si="138"/>
        <v>0</v>
      </c>
      <c r="T2442" s="73">
        <f t="shared" si="138"/>
        <v>0</v>
      </c>
      <c r="U2442" s="167" t="s">
        <v>7464</v>
      </c>
      <c r="W2442" s="21"/>
      <c r="X2442" s="21"/>
      <c r="Y2442" s="21"/>
    </row>
    <row r="2443" spans="1:25" x14ac:dyDescent="0.25">
      <c r="A2443" s="168" t="s">
        <v>6845</v>
      </c>
      <c r="B2443" s="207" t="s">
        <v>10253</v>
      </c>
      <c r="C2443" s="168" t="s">
        <v>10254</v>
      </c>
      <c r="D2443" s="208">
        <v>310</v>
      </c>
      <c r="E2443" s="171">
        <v>14538747.049919998</v>
      </c>
      <c r="F2443" s="216">
        <f t="shared" si="137"/>
        <v>46899.184031999997</v>
      </c>
      <c r="G2443" s="224"/>
      <c r="H2443" s="218" t="s">
        <v>7462</v>
      </c>
      <c r="I2443" s="120" t="s">
        <v>7397</v>
      </c>
      <c r="J2443" s="120" t="s">
        <v>7463</v>
      </c>
      <c r="K2443" s="172">
        <v>0</v>
      </c>
      <c r="L2443" s="172">
        <v>0</v>
      </c>
      <c r="M2443" s="173">
        <f t="shared" si="139"/>
        <v>0</v>
      </c>
      <c r="O2443" s="73">
        <v>310</v>
      </c>
      <c r="P2443" s="73">
        <v>14538747.049919998</v>
      </c>
      <c r="Q2443" s="73">
        <v>310</v>
      </c>
      <c r="R2443" s="73">
        <v>14538747.049919998</v>
      </c>
      <c r="S2443" s="73">
        <f t="shared" si="138"/>
        <v>0</v>
      </c>
      <c r="T2443" s="73">
        <f t="shared" si="138"/>
        <v>0</v>
      </c>
      <c r="U2443" s="167" t="s">
        <v>7467</v>
      </c>
      <c r="W2443" s="21"/>
      <c r="X2443" s="21"/>
      <c r="Y2443" s="21"/>
    </row>
    <row r="2444" spans="1:25" x14ac:dyDescent="0.25">
      <c r="A2444" s="175" t="s">
        <v>6845</v>
      </c>
      <c r="B2444" s="205" t="s">
        <v>10255</v>
      </c>
      <c r="C2444" s="168" t="s">
        <v>10256</v>
      </c>
      <c r="D2444" s="209">
        <v>109</v>
      </c>
      <c r="E2444" s="178">
        <v>5028891.1200199993</v>
      </c>
      <c r="F2444" s="216">
        <f t="shared" si="137"/>
        <v>46136.615779999993</v>
      </c>
      <c r="G2444" s="224"/>
      <c r="H2444" s="218" t="s">
        <v>7538</v>
      </c>
      <c r="I2444" s="120" t="s">
        <v>7396</v>
      </c>
      <c r="J2444" s="120" t="s">
        <v>7480</v>
      </c>
      <c r="K2444" s="73">
        <v>109</v>
      </c>
      <c r="L2444" s="73">
        <v>5028891.1200199993</v>
      </c>
      <c r="M2444" s="180">
        <f t="shared" si="139"/>
        <v>1</v>
      </c>
      <c r="O2444" s="73">
        <v>109</v>
      </c>
      <c r="P2444" s="73">
        <v>5028891.1200199993</v>
      </c>
      <c r="Q2444" s="73">
        <v>0</v>
      </c>
      <c r="R2444" s="73">
        <v>0</v>
      </c>
      <c r="S2444" s="73">
        <f t="shared" si="138"/>
        <v>0</v>
      </c>
      <c r="T2444" s="73">
        <f t="shared" si="138"/>
        <v>0</v>
      </c>
      <c r="U2444" s="167" t="s">
        <v>7481</v>
      </c>
      <c r="W2444" s="21"/>
      <c r="X2444" s="21"/>
      <c r="Y2444" s="21"/>
    </row>
    <row r="2445" spans="1:25" x14ac:dyDescent="0.25">
      <c r="A2445" s="175" t="s">
        <v>6845</v>
      </c>
      <c r="B2445" s="205" t="s">
        <v>10257</v>
      </c>
      <c r="C2445" s="168" t="s">
        <v>10258</v>
      </c>
      <c r="D2445" s="209">
        <v>87</v>
      </c>
      <c r="E2445" s="178">
        <v>4013060.3500200002</v>
      </c>
      <c r="F2445" s="216">
        <f t="shared" si="137"/>
        <v>46127.13046</v>
      </c>
      <c r="G2445" s="224"/>
      <c r="H2445" s="218" t="s">
        <v>7462</v>
      </c>
      <c r="I2445" s="179" t="s">
        <v>7381</v>
      </c>
      <c r="J2445" s="120" t="s">
        <v>7480</v>
      </c>
      <c r="K2445" s="73">
        <f>D2445</f>
        <v>87</v>
      </c>
      <c r="L2445" s="73">
        <f>E2445</f>
        <v>4013060.3500200002</v>
      </c>
      <c r="M2445" s="180">
        <f t="shared" si="139"/>
        <v>1</v>
      </c>
      <c r="O2445" s="73">
        <v>87</v>
      </c>
      <c r="P2445" s="73">
        <v>4013060.3500200002</v>
      </c>
      <c r="Q2445" s="73">
        <v>0</v>
      </c>
      <c r="R2445" s="73">
        <v>0</v>
      </c>
      <c r="S2445" s="73">
        <f t="shared" si="138"/>
        <v>0</v>
      </c>
      <c r="T2445" s="73">
        <f t="shared" si="138"/>
        <v>0</v>
      </c>
      <c r="U2445" s="167" t="s">
        <v>7481</v>
      </c>
      <c r="W2445" s="21"/>
      <c r="X2445" s="21"/>
      <c r="Y2445" s="21"/>
    </row>
    <row r="2446" spans="1:25" x14ac:dyDescent="0.25">
      <c r="A2446" s="175" t="s">
        <v>6845</v>
      </c>
      <c r="B2446" s="205" t="s">
        <v>5903</v>
      </c>
      <c r="C2446" s="168" t="s">
        <v>5904</v>
      </c>
      <c r="D2446" s="209">
        <v>113.5</v>
      </c>
      <c r="E2446" s="178">
        <v>5225132.5599699998</v>
      </c>
      <c r="F2446" s="216">
        <f t="shared" si="137"/>
        <v>46036.410219999998</v>
      </c>
      <c r="G2446" s="224"/>
      <c r="H2446" s="218" t="s">
        <v>7462</v>
      </c>
      <c r="I2446" s="179" t="s">
        <v>7381</v>
      </c>
      <c r="J2446" s="120" t="s">
        <v>7480</v>
      </c>
      <c r="K2446" s="73">
        <v>113.5</v>
      </c>
      <c r="L2446" s="73">
        <v>5225132.5599699998</v>
      </c>
      <c r="M2446" s="180">
        <f t="shared" si="139"/>
        <v>1</v>
      </c>
      <c r="O2446" s="73">
        <v>113.5</v>
      </c>
      <c r="P2446" s="73">
        <v>5225132.5599699998</v>
      </c>
      <c r="Q2446" s="73">
        <v>0</v>
      </c>
      <c r="R2446" s="73">
        <v>0</v>
      </c>
      <c r="S2446" s="73">
        <f t="shared" si="138"/>
        <v>0</v>
      </c>
      <c r="T2446" s="73">
        <f t="shared" si="138"/>
        <v>0</v>
      </c>
      <c r="U2446" s="167" t="s">
        <v>7481</v>
      </c>
      <c r="W2446" s="21"/>
      <c r="X2446" s="21"/>
      <c r="Y2446" s="21"/>
    </row>
    <row r="2447" spans="1:25" x14ac:dyDescent="0.25">
      <c r="A2447" s="175" t="s">
        <v>6845</v>
      </c>
      <c r="B2447" s="205" t="s">
        <v>6155</v>
      </c>
      <c r="C2447" s="168" t="s">
        <v>6156</v>
      </c>
      <c r="D2447" s="209">
        <v>56</v>
      </c>
      <c r="E2447" s="178">
        <v>2566792.3200080004</v>
      </c>
      <c r="F2447" s="216">
        <f t="shared" si="137"/>
        <v>45835.57714300001</v>
      </c>
      <c r="G2447" s="224"/>
      <c r="H2447" s="218" t="s">
        <v>7462</v>
      </c>
      <c r="I2447" s="179" t="s">
        <v>7381</v>
      </c>
      <c r="J2447" s="120" t="s">
        <v>7480</v>
      </c>
      <c r="K2447" s="73">
        <v>56</v>
      </c>
      <c r="L2447" s="73">
        <v>2566792.3200080004</v>
      </c>
      <c r="M2447" s="180">
        <f t="shared" si="139"/>
        <v>1</v>
      </c>
      <c r="O2447" s="73">
        <v>56</v>
      </c>
      <c r="P2447" s="73">
        <v>2566792.3200080004</v>
      </c>
      <c r="Q2447" s="73">
        <v>0</v>
      </c>
      <c r="R2447" s="73">
        <v>0</v>
      </c>
      <c r="S2447" s="73">
        <f t="shared" si="138"/>
        <v>0</v>
      </c>
      <c r="T2447" s="73">
        <f t="shared" si="138"/>
        <v>0</v>
      </c>
      <c r="U2447" s="167" t="s">
        <v>7481</v>
      </c>
      <c r="W2447" s="21"/>
      <c r="X2447" s="21"/>
      <c r="Y2447" s="21"/>
    </row>
    <row r="2448" spans="1:25" x14ac:dyDescent="0.25">
      <c r="A2448" s="175" t="s">
        <v>6845</v>
      </c>
      <c r="B2448" s="205" t="s">
        <v>6019</v>
      </c>
      <c r="C2448" s="168" t="s">
        <v>6020</v>
      </c>
      <c r="D2448" s="209">
        <v>255</v>
      </c>
      <c r="E2448" s="178">
        <v>11554179.979875</v>
      </c>
      <c r="F2448" s="216">
        <f t="shared" si="137"/>
        <v>45310.509725000004</v>
      </c>
      <c r="G2448" s="224"/>
      <c r="H2448" s="218" t="s">
        <v>7538</v>
      </c>
      <c r="I2448" s="120" t="s">
        <v>7386</v>
      </c>
      <c r="J2448" s="120" t="s">
        <v>7480</v>
      </c>
      <c r="K2448" s="73">
        <v>255</v>
      </c>
      <c r="L2448" s="73">
        <v>11554179.979875</v>
      </c>
      <c r="M2448" s="180">
        <f t="shared" si="139"/>
        <v>1</v>
      </c>
      <c r="O2448" s="73">
        <v>255</v>
      </c>
      <c r="P2448" s="73">
        <v>11554179.979875</v>
      </c>
      <c r="Q2448" s="73">
        <v>0</v>
      </c>
      <c r="R2448" s="73">
        <v>0</v>
      </c>
      <c r="S2448" s="73">
        <f t="shared" si="138"/>
        <v>0</v>
      </c>
      <c r="T2448" s="73">
        <f t="shared" si="138"/>
        <v>0</v>
      </c>
      <c r="U2448" s="167" t="s">
        <v>7481</v>
      </c>
      <c r="W2448" s="21"/>
      <c r="X2448" s="21"/>
      <c r="Y2448" s="21"/>
    </row>
    <row r="2449" spans="1:25" x14ac:dyDescent="0.25">
      <c r="A2449" s="175" t="s">
        <v>6845</v>
      </c>
      <c r="B2449" s="205" t="s">
        <v>6547</v>
      </c>
      <c r="C2449" s="168" t="s">
        <v>6548</v>
      </c>
      <c r="D2449" s="209">
        <v>50</v>
      </c>
      <c r="E2449" s="178">
        <v>2224825.19</v>
      </c>
      <c r="F2449" s="216">
        <f t="shared" si="137"/>
        <v>44496.503799999999</v>
      </c>
      <c r="G2449" s="224"/>
      <c r="H2449" s="218" t="s">
        <v>7462</v>
      </c>
      <c r="I2449" s="179" t="s">
        <v>7381</v>
      </c>
      <c r="J2449" s="120" t="s">
        <v>7480</v>
      </c>
      <c r="K2449" s="73">
        <f>D2449</f>
        <v>50</v>
      </c>
      <c r="L2449" s="73">
        <f>E2449</f>
        <v>2224825.19</v>
      </c>
      <c r="M2449" s="180">
        <f t="shared" si="139"/>
        <v>1</v>
      </c>
      <c r="O2449" s="73">
        <v>50</v>
      </c>
      <c r="P2449" s="73">
        <v>2224825.19</v>
      </c>
      <c r="Q2449" s="73">
        <v>0</v>
      </c>
      <c r="R2449" s="73">
        <v>0</v>
      </c>
      <c r="S2449" s="73">
        <f t="shared" si="138"/>
        <v>0</v>
      </c>
      <c r="T2449" s="73">
        <f t="shared" si="138"/>
        <v>0</v>
      </c>
      <c r="U2449" s="167" t="s">
        <v>7481</v>
      </c>
      <c r="W2449" s="21"/>
      <c r="X2449" s="21"/>
      <c r="Y2449" s="21"/>
    </row>
    <row r="2450" spans="1:25" x14ac:dyDescent="0.25">
      <c r="A2450" s="175" t="s">
        <v>6845</v>
      </c>
      <c r="B2450" s="205" t="s">
        <v>5915</v>
      </c>
      <c r="C2450" s="168" t="s">
        <v>5916</v>
      </c>
      <c r="D2450" s="209">
        <v>283.5</v>
      </c>
      <c r="E2450" s="178">
        <v>12455512.3801395</v>
      </c>
      <c r="F2450" s="216">
        <f t="shared" si="137"/>
        <v>43934.787937000001</v>
      </c>
      <c r="G2450" s="224"/>
      <c r="H2450" s="218" t="s">
        <v>7462</v>
      </c>
      <c r="I2450" s="179" t="s">
        <v>7381</v>
      </c>
      <c r="J2450" s="120" t="s">
        <v>7480</v>
      </c>
      <c r="K2450" s="73">
        <v>283.5</v>
      </c>
      <c r="L2450" s="73">
        <v>12455512.3801395</v>
      </c>
      <c r="M2450" s="180">
        <f t="shared" si="139"/>
        <v>1</v>
      </c>
      <c r="O2450" s="73">
        <v>283.5</v>
      </c>
      <c r="P2450" s="73">
        <v>12455512.3801395</v>
      </c>
      <c r="Q2450" s="73">
        <v>0</v>
      </c>
      <c r="R2450" s="73">
        <v>0</v>
      </c>
      <c r="S2450" s="73">
        <f t="shared" si="138"/>
        <v>0</v>
      </c>
      <c r="T2450" s="73">
        <f t="shared" si="138"/>
        <v>0</v>
      </c>
      <c r="U2450" s="167" t="s">
        <v>7481</v>
      </c>
      <c r="W2450" s="21"/>
      <c r="X2450" s="21"/>
      <c r="Y2450" s="21"/>
    </row>
    <row r="2451" spans="1:25" x14ac:dyDescent="0.25">
      <c r="A2451" s="168" t="s">
        <v>6845</v>
      </c>
      <c r="B2451" s="207" t="s">
        <v>10259</v>
      </c>
      <c r="C2451" s="168" t="s">
        <v>10260</v>
      </c>
      <c r="D2451" s="208">
        <v>30</v>
      </c>
      <c r="E2451" s="171">
        <v>1307441.1299999999</v>
      </c>
      <c r="F2451" s="216">
        <f t="shared" si="137"/>
        <v>43581.370999999999</v>
      </c>
      <c r="G2451" s="224"/>
      <c r="H2451" s="218" t="s">
        <v>7462</v>
      </c>
      <c r="I2451" s="120" t="s">
        <v>7397</v>
      </c>
      <c r="J2451" s="120" t="s">
        <v>7463</v>
      </c>
      <c r="K2451" s="172"/>
      <c r="L2451" s="172"/>
      <c r="M2451" s="173">
        <f t="shared" si="139"/>
        <v>0</v>
      </c>
      <c r="O2451" s="73">
        <v>30</v>
      </c>
      <c r="P2451" s="73">
        <v>1307441.1299999999</v>
      </c>
      <c r="Q2451" s="73">
        <v>30</v>
      </c>
      <c r="R2451" s="73">
        <v>1307441.1299999999</v>
      </c>
      <c r="S2451" s="73">
        <f t="shared" si="138"/>
        <v>0</v>
      </c>
      <c r="T2451" s="73">
        <f t="shared" si="138"/>
        <v>0</v>
      </c>
      <c r="U2451" s="167" t="s">
        <v>7467</v>
      </c>
      <c r="W2451" s="21"/>
      <c r="X2451" s="21"/>
      <c r="Y2451" s="21"/>
    </row>
    <row r="2452" spans="1:25" x14ac:dyDescent="0.25">
      <c r="A2452" s="168" t="s">
        <v>6845</v>
      </c>
      <c r="B2452" s="207" t="s">
        <v>10261</v>
      </c>
      <c r="C2452" s="168" t="s">
        <v>10262</v>
      </c>
      <c r="D2452" s="208">
        <v>90</v>
      </c>
      <c r="E2452" s="171">
        <v>3903887.6999999997</v>
      </c>
      <c r="F2452" s="216">
        <f t="shared" si="137"/>
        <v>43376.53</v>
      </c>
      <c r="G2452" s="224"/>
      <c r="H2452" s="218" t="s">
        <v>7462</v>
      </c>
      <c r="I2452" s="120" t="s">
        <v>7397</v>
      </c>
      <c r="J2452" s="120" t="s">
        <v>7463</v>
      </c>
      <c r="K2452" s="172"/>
      <c r="L2452" s="172"/>
      <c r="M2452" s="173">
        <f t="shared" si="139"/>
        <v>0</v>
      </c>
      <c r="O2452" s="73">
        <v>90</v>
      </c>
      <c r="P2452" s="73">
        <v>3903887.6999999997</v>
      </c>
      <c r="Q2452" s="73">
        <v>90</v>
      </c>
      <c r="R2452" s="73">
        <v>3903887.6999999997</v>
      </c>
      <c r="S2452" s="73">
        <f t="shared" si="138"/>
        <v>0</v>
      </c>
      <c r="T2452" s="73">
        <f t="shared" si="138"/>
        <v>0</v>
      </c>
      <c r="U2452" s="167" t="s">
        <v>7467</v>
      </c>
      <c r="W2452" s="21"/>
      <c r="X2452" s="21"/>
      <c r="Y2452" s="21"/>
    </row>
    <row r="2453" spans="1:25" x14ac:dyDescent="0.25">
      <c r="A2453" s="175" t="s">
        <v>6845</v>
      </c>
      <c r="B2453" s="205" t="s">
        <v>6139</v>
      </c>
      <c r="C2453" s="168" t="s">
        <v>6140</v>
      </c>
      <c r="D2453" s="209">
        <v>31</v>
      </c>
      <c r="E2453" s="178">
        <v>1335634.740003</v>
      </c>
      <c r="F2453" s="216">
        <f t="shared" si="137"/>
        <v>43084.991612999998</v>
      </c>
      <c r="G2453" s="224"/>
      <c r="H2453" s="218" t="s">
        <v>7462</v>
      </c>
      <c r="I2453" s="179" t="s">
        <v>7381</v>
      </c>
      <c r="J2453" s="120" t="s">
        <v>7480</v>
      </c>
      <c r="K2453" s="73">
        <f>D2453</f>
        <v>31</v>
      </c>
      <c r="L2453" s="73">
        <f>E2453</f>
        <v>1335634.740003</v>
      </c>
      <c r="M2453" s="180">
        <f t="shared" si="139"/>
        <v>1</v>
      </c>
      <c r="O2453" s="73">
        <v>31</v>
      </c>
      <c r="P2453" s="73">
        <v>1335634.740003</v>
      </c>
      <c r="Q2453" s="73">
        <v>0</v>
      </c>
      <c r="R2453" s="73">
        <v>0</v>
      </c>
      <c r="S2453" s="73">
        <f t="shared" si="138"/>
        <v>0</v>
      </c>
      <c r="T2453" s="73">
        <f t="shared" si="138"/>
        <v>0</v>
      </c>
      <c r="U2453" s="167" t="s">
        <v>7481</v>
      </c>
      <c r="W2453" s="21"/>
      <c r="X2453" s="21"/>
      <c r="Y2453" s="21"/>
    </row>
    <row r="2454" spans="1:25" x14ac:dyDescent="0.25">
      <c r="A2454" s="168" t="s">
        <v>6845</v>
      </c>
      <c r="B2454" s="207" t="s">
        <v>10263</v>
      </c>
      <c r="C2454" s="168" t="s">
        <v>10264</v>
      </c>
      <c r="D2454" s="208">
        <v>428</v>
      </c>
      <c r="E2454" s="171">
        <v>18408772.610023998</v>
      </c>
      <c r="F2454" s="216">
        <f t="shared" si="137"/>
        <v>43011.150957999991</v>
      </c>
      <c r="G2454" s="224"/>
      <c r="H2454" s="218" t="s">
        <v>7462</v>
      </c>
      <c r="I2454" s="120" t="s">
        <v>7397</v>
      </c>
      <c r="J2454" s="120" t="s">
        <v>7463</v>
      </c>
      <c r="K2454" s="172">
        <v>0</v>
      </c>
      <c r="L2454" s="172">
        <v>0</v>
      </c>
      <c r="M2454" s="173">
        <f t="shared" si="139"/>
        <v>0</v>
      </c>
      <c r="O2454" s="73">
        <v>428</v>
      </c>
      <c r="P2454" s="73">
        <v>18408772.610023998</v>
      </c>
      <c r="Q2454" s="73">
        <v>428</v>
      </c>
      <c r="R2454" s="73">
        <v>18408772.610023998</v>
      </c>
      <c r="S2454" s="73">
        <f t="shared" si="138"/>
        <v>0</v>
      </c>
      <c r="T2454" s="73">
        <f t="shared" si="138"/>
        <v>0</v>
      </c>
      <c r="U2454" s="167" t="s">
        <v>7467</v>
      </c>
      <c r="W2454" s="21"/>
      <c r="X2454" s="21"/>
      <c r="Y2454" s="21"/>
    </row>
    <row r="2455" spans="1:25" x14ac:dyDescent="0.25">
      <c r="A2455" s="175" t="s">
        <v>6845</v>
      </c>
      <c r="B2455" s="205" t="s">
        <v>6573</v>
      </c>
      <c r="C2455" s="168" t="s">
        <v>6574</v>
      </c>
      <c r="D2455" s="209">
        <v>172</v>
      </c>
      <c r="E2455" s="178">
        <v>7377271.9299839996</v>
      </c>
      <c r="F2455" s="216">
        <f t="shared" si="137"/>
        <v>42891.115871999995</v>
      </c>
      <c r="G2455" s="224"/>
      <c r="H2455" s="218" t="s">
        <v>7462</v>
      </c>
      <c r="I2455" s="179" t="s">
        <v>7381</v>
      </c>
      <c r="J2455" s="120" t="s">
        <v>7480</v>
      </c>
      <c r="K2455" s="73">
        <v>172</v>
      </c>
      <c r="L2455" s="73">
        <v>7377271.9299839996</v>
      </c>
      <c r="M2455" s="180">
        <f t="shared" si="139"/>
        <v>1</v>
      </c>
      <c r="O2455" s="73">
        <v>172</v>
      </c>
      <c r="P2455" s="73">
        <v>7377271.9299839996</v>
      </c>
      <c r="Q2455" s="73">
        <v>0</v>
      </c>
      <c r="R2455" s="73">
        <v>0</v>
      </c>
      <c r="S2455" s="73">
        <f t="shared" si="138"/>
        <v>0</v>
      </c>
      <c r="T2455" s="73">
        <f t="shared" si="138"/>
        <v>0</v>
      </c>
      <c r="U2455" s="167" t="s">
        <v>7481</v>
      </c>
      <c r="W2455" s="21"/>
      <c r="X2455" s="21"/>
      <c r="Y2455" s="21"/>
    </row>
    <row r="2456" spans="1:25" x14ac:dyDescent="0.25">
      <c r="A2456" s="175" t="s">
        <v>6845</v>
      </c>
      <c r="B2456" s="205" t="s">
        <v>5571</v>
      </c>
      <c r="C2456" s="168" t="s">
        <v>5572</v>
      </c>
      <c r="D2456" s="209">
        <v>66</v>
      </c>
      <c r="E2456" s="178">
        <v>2819382.6600060002</v>
      </c>
      <c r="F2456" s="216">
        <f t="shared" si="137"/>
        <v>42717.919091000003</v>
      </c>
      <c r="G2456" s="224"/>
      <c r="H2456" s="218" t="s">
        <v>7462</v>
      </c>
      <c r="I2456" s="179" t="s">
        <v>7381</v>
      </c>
      <c r="J2456" s="120" t="s">
        <v>7480</v>
      </c>
      <c r="K2456" s="73">
        <f>D2456</f>
        <v>66</v>
      </c>
      <c r="L2456" s="73">
        <f>E2456</f>
        <v>2819382.6600060002</v>
      </c>
      <c r="M2456" s="180">
        <f t="shared" si="139"/>
        <v>1</v>
      </c>
      <c r="O2456" s="73">
        <v>66</v>
      </c>
      <c r="P2456" s="73">
        <v>2819382.6600060002</v>
      </c>
      <c r="Q2456" s="73">
        <v>0</v>
      </c>
      <c r="R2456" s="73">
        <v>0</v>
      </c>
      <c r="S2456" s="73">
        <f t="shared" si="138"/>
        <v>0</v>
      </c>
      <c r="T2456" s="73">
        <f t="shared" si="138"/>
        <v>0</v>
      </c>
      <c r="U2456" s="167" t="s">
        <v>7481</v>
      </c>
      <c r="W2456" s="21"/>
      <c r="X2456" s="21"/>
      <c r="Y2456" s="21"/>
    </row>
    <row r="2457" spans="1:25" x14ac:dyDescent="0.25">
      <c r="A2457" s="175" t="s">
        <v>6845</v>
      </c>
      <c r="B2457" s="205" t="s">
        <v>10265</v>
      </c>
      <c r="C2457" s="168" t="s">
        <v>10266</v>
      </c>
      <c r="D2457" s="209">
        <v>4</v>
      </c>
      <c r="E2457" s="178">
        <v>170870.75</v>
      </c>
      <c r="F2457" s="216">
        <f t="shared" si="137"/>
        <v>42717.6875</v>
      </c>
      <c r="G2457" s="224"/>
      <c r="H2457" s="218" t="s">
        <v>7538</v>
      </c>
      <c r="I2457" s="120" t="s">
        <v>7386</v>
      </c>
      <c r="J2457" s="120" t="s">
        <v>7480</v>
      </c>
      <c r="K2457" s="73">
        <v>4</v>
      </c>
      <c r="L2457" s="73">
        <v>170870.75</v>
      </c>
      <c r="M2457" s="180">
        <f t="shared" si="139"/>
        <v>1</v>
      </c>
      <c r="O2457" s="73">
        <v>4</v>
      </c>
      <c r="P2457" s="73">
        <v>170870.75</v>
      </c>
      <c r="Q2457" s="73">
        <v>0</v>
      </c>
      <c r="R2457" s="73">
        <v>0</v>
      </c>
      <c r="S2457" s="73">
        <f t="shared" si="138"/>
        <v>0</v>
      </c>
      <c r="T2457" s="73">
        <f t="shared" si="138"/>
        <v>0</v>
      </c>
      <c r="U2457" s="167" t="s">
        <v>7481</v>
      </c>
      <c r="W2457" s="21"/>
      <c r="X2457" s="21"/>
      <c r="Y2457" s="21"/>
    </row>
    <row r="2458" spans="1:25" x14ac:dyDescent="0.25">
      <c r="A2458" s="168" t="s">
        <v>6845</v>
      </c>
      <c r="B2458" s="207" t="s">
        <v>10267</v>
      </c>
      <c r="C2458" s="168" t="s">
        <v>10268</v>
      </c>
      <c r="D2458" s="208">
        <v>206</v>
      </c>
      <c r="E2458" s="171">
        <v>8762358.00997</v>
      </c>
      <c r="F2458" s="216">
        <f t="shared" si="137"/>
        <v>42535.718495000001</v>
      </c>
      <c r="G2458" s="224"/>
      <c r="H2458" s="218" t="s">
        <v>7462</v>
      </c>
      <c r="I2458" s="120" t="s">
        <v>7397</v>
      </c>
      <c r="J2458" s="120" t="s">
        <v>7463</v>
      </c>
      <c r="K2458" s="172">
        <v>0</v>
      </c>
      <c r="L2458" s="172">
        <v>0</v>
      </c>
      <c r="M2458" s="173">
        <f t="shared" si="139"/>
        <v>0</v>
      </c>
      <c r="O2458" s="73">
        <v>206</v>
      </c>
      <c r="P2458" s="73">
        <v>8762358.00997</v>
      </c>
      <c r="Q2458" s="73">
        <v>206</v>
      </c>
      <c r="R2458" s="73">
        <v>8762358.00997</v>
      </c>
      <c r="S2458" s="73">
        <f t="shared" si="138"/>
        <v>0</v>
      </c>
      <c r="T2458" s="73">
        <f t="shared" si="138"/>
        <v>0</v>
      </c>
      <c r="U2458" s="167" t="s">
        <v>7467</v>
      </c>
      <c r="W2458" s="21"/>
      <c r="X2458" s="21"/>
      <c r="Y2458" s="21"/>
    </row>
    <row r="2459" spans="1:25" x14ac:dyDescent="0.25">
      <c r="A2459" s="175" t="s">
        <v>6845</v>
      </c>
      <c r="B2459" s="205" t="s">
        <v>6013</v>
      </c>
      <c r="C2459" s="168" t="s">
        <v>6014</v>
      </c>
      <c r="D2459" s="209">
        <v>2053</v>
      </c>
      <c r="E2459" s="178">
        <v>86473256.169401005</v>
      </c>
      <c r="F2459" s="216">
        <f t="shared" si="137"/>
        <v>42120.436517000002</v>
      </c>
      <c r="G2459" s="224"/>
      <c r="H2459" s="218" t="s">
        <v>7538</v>
      </c>
      <c r="I2459" s="120" t="s">
        <v>7386</v>
      </c>
      <c r="J2459" s="120" t="s">
        <v>7480</v>
      </c>
      <c r="K2459" s="73">
        <v>2053</v>
      </c>
      <c r="L2459" s="73">
        <v>86473256.169401005</v>
      </c>
      <c r="M2459" s="180">
        <f t="shared" si="139"/>
        <v>1</v>
      </c>
      <c r="O2459" s="73">
        <v>2053</v>
      </c>
      <c r="P2459" s="73">
        <v>86473256.169401005</v>
      </c>
      <c r="Q2459" s="73">
        <v>0</v>
      </c>
      <c r="R2459" s="73">
        <v>0</v>
      </c>
      <c r="S2459" s="73">
        <f t="shared" si="138"/>
        <v>0</v>
      </c>
      <c r="T2459" s="73">
        <f t="shared" si="138"/>
        <v>0</v>
      </c>
      <c r="U2459" s="167" t="s">
        <v>7481</v>
      </c>
      <c r="W2459" s="21"/>
      <c r="X2459" s="21"/>
      <c r="Y2459" s="21"/>
    </row>
    <row r="2460" spans="1:25" x14ac:dyDescent="0.25">
      <c r="A2460" s="168" t="s">
        <v>6845</v>
      </c>
      <c r="B2460" s="207" t="s">
        <v>10269</v>
      </c>
      <c r="C2460" s="168" t="s">
        <v>10270</v>
      </c>
      <c r="D2460" s="208">
        <v>1633</v>
      </c>
      <c r="E2460" s="171">
        <v>68431978.109954998</v>
      </c>
      <c r="F2460" s="216">
        <f t="shared" si="137"/>
        <v>41905.681635000001</v>
      </c>
      <c r="G2460" s="224"/>
      <c r="H2460" s="218" t="s">
        <v>7462</v>
      </c>
      <c r="I2460" s="120" t="s">
        <v>7397</v>
      </c>
      <c r="J2460" s="120" t="s">
        <v>7463</v>
      </c>
      <c r="K2460" s="172">
        <v>0</v>
      </c>
      <c r="L2460" s="172">
        <v>0</v>
      </c>
      <c r="M2460" s="173">
        <f t="shared" si="139"/>
        <v>0</v>
      </c>
      <c r="O2460" s="73">
        <v>1633</v>
      </c>
      <c r="P2460" s="73">
        <v>68431978.109954998</v>
      </c>
      <c r="Q2460" s="73">
        <v>1633</v>
      </c>
      <c r="R2460" s="73">
        <v>68431978.109954998</v>
      </c>
      <c r="S2460" s="73">
        <f t="shared" si="138"/>
        <v>0</v>
      </c>
      <c r="T2460" s="73">
        <f t="shared" si="138"/>
        <v>0</v>
      </c>
      <c r="U2460" s="167" t="s">
        <v>7467</v>
      </c>
      <c r="W2460" s="21"/>
      <c r="X2460" s="21"/>
      <c r="Y2460" s="21"/>
    </row>
    <row r="2461" spans="1:25" x14ac:dyDescent="0.25">
      <c r="A2461" s="175" t="s">
        <v>6845</v>
      </c>
      <c r="B2461" s="205" t="s">
        <v>6281</v>
      </c>
      <c r="C2461" s="168" t="s">
        <v>6282</v>
      </c>
      <c r="D2461" s="209">
        <v>31</v>
      </c>
      <c r="E2461" s="178">
        <v>1296298.979999</v>
      </c>
      <c r="F2461" s="216">
        <f t="shared" si="137"/>
        <v>41816.096128999998</v>
      </c>
      <c r="G2461" s="224"/>
      <c r="H2461" s="218" t="s">
        <v>7462</v>
      </c>
      <c r="I2461" s="179" t="s">
        <v>7381</v>
      </c>
      <c r="J2461" s="120" t="s">
        <v>7480</v>
      </c>
      <c r="K2461" s="73">
        <v>31</v>
      </c>
      <c r="L2461" s="73">
        <v>1296298.979999</v>
      </c>
      <c r="M2461" s="180">
        <f t="shared" si="139"/>
        <v>1</v>
      </c>
      <c r="O2461" s="73">
        <v>31</v>
      </c>
      <c r="P2461" s="73">
        <v>1296298.979999</v>
      </c>
      <c r="Q2461" s="73">
        <v>0</v>
      </c>
      <c r="R2461" s="73">
        <v>0</v>
      </c>
      <c r="S2461" s="73">
        <f t="shared" si="138"/>
        <v>0</v>
      </c>
      <c r="T2461" s="73">
        <f t="shared" si="138"/>
        <v>0</v>
      </c>
      <c r="U2461" s="167" t="s">
        <v>7481</v>
      </c>
      <c r="W2461" s="21"/>
      <c r="X2461" s="21"/>
      <c r="Y2461" s="21"/>
    </row>
    <row r="2462" spans="1:25" x14ac:dyDescent="0.25">
      <c r="A2462" s="175" t="s">
        <v>6845</v>
      </c>
      <c r="B2462" s="205" t="s">
        <v>6697</v>
      </c>
      <c r="C2462" s="168" t="s">
        <v>6698</v>
      </c>
      <c r="D2462" s="209">
        <v>21</v>
      </c>
      <c r="E2462" s="178">
        <v>874636.05998999998</v>
      </c>
      <c r="F2462" s="216">
        <f t="shared" si="137"/>
        <v>41649.336190000002</v>
      </c>
      <c r="G2462" s="224"/>
      <c r="H2462" s="218" t="s">
        <v>7538</v>
      </c>
      <c r="I2462" s="120" t="s">
        <v>7396</v>
      </c>
      <c r="J2462" s="120" t="s">
        <v>7480</v>
      </c>
      <c r="K2462" s="73">
        <v>21</v>
      </c>
      <c r="L2462" s="73">
        <v>874636.05998999998</v>
      </c>
      <c r="M2462" s="180">
        <f t="shared" si="139"/>
        <v>1</v>
      </c>
      <c r="O2462" s="73">
        <v>21</v>
      </c>
      <c r="P2462" s="73">
        <v>874636.05998999998</v>
      </c>
      <c r="Q2462" s="73">
        <v>0</v>
      </c>
      <c r="R2462" s="73">
        <v>0</v>
      </c>
      <c r="S2462" s="73">
        <f t="shared" si="138"/>
        <v>0</v>
      </c>
      <c r="T2462" s="73">
        <f t="shared" si="138"/>
        <v>0</v>
      </c>
      <c r="U2462" s="167" t="s">
        <v>7481</v>
      </c>
      <c r="W2462" s="21"/>
      <c r="X2462" s="21"/>
      <c r="Y2462" s="21"/>
    </row>
    <row r="2463" spans="1:25" x14ac:dyDescent="0.25">
      <c r="A2463" s="175" t="s">
        <v>6845</v>
      </c>
      <c r="B2463" s="205" t="s">
        <v>10271</v>
      </c>
      <c r="C2463" s="168" t="s">
        <v>10272</v>
      </c>
      <c r="D2463" s="209">
        <v>115</v>
      </c>
      <c r="E2463" s="178">
        <v>4779384.4300349997</v>
      </c>
      <c r="F2463" s="216">
        <f t="shared" si="137"/>
        <v>41559.864608999997</v>
      </c>
      <c r="G2463" s="224"/>
      <c r="H2463" s="218" t="s">
        <v>7462</v>
      </c>
      <c r="I2463" s="179" t="s">
        <v>7381</v>
      </c>
      <c r="J2463" s="120" t="s">
        <v>7480</v>
      </c>
      <c r="K2463" s="73">
        <v>115</v>
      </c>
      <c r="L2463" s="73">
        <v>4779384.4300349997</v>
      </c>
      <c r="M2463" s="180">
        <f t="shared" si="139"/>
        <v>1</v>
      </c>
      <c r="O2463" s="73">
        <v>115</v>
      </c>
      <c r="P2463" s="73">
        <v>4779384.4300349997</v>
      </c>
      <c r="Q2463" s="73">
        <v>0</v>
      </c>
      <c r="R2463" s="73">
        <v>0</v>
      </c>
      <c r="S2463" s="73">
        <f t="shared" si="138"/>
        <v>0</v>
      </c>
      <c r="T2463" s="73">
        <f t="shared" si="138"/>
        <v>0</v>
      </c>
      <c r="U2463" s="167" t="s">
        <v>7481</v>
      </c>
      <c r="W2463" s="21"/>
      <c r="X2463" s="21"/>
      <c r="Y2463" s="21"/>
    </row>
    <row r="2464" spans="1:25" x14ac:dyDescent="0.25">
      <c r="A2464" s="175" t="s">
        <v>6845</v>
      </c>
      <c r="B2464" s="205" t="s">
        <v>5877</v>
      </c>
      <c r="C2464" s="168" t="s">
        <v>5878</v>
      </c>
      <c r="D2464" s="209">
        <v>184</v>
      </c>
      <c r="E2464" s="178">
        <v>7644752.5800799998</v>
      </c>
      <c r="F2464" s="216">
        <f t="shared" si="137"/>
        <v>41547.568370000001</v>
      </c>
      <c r="G2464" s="224"/>
      <c r="H2464" s="218" t="s">
        <v>7462</v>
      </c>
      <c r="I2464" s="179" t="s">
        <v>7381</v>
      </c>
      <c r="J2464" s="120" t="s">
        <v>7480</v>
      </c>
      <c r="K2464" s="73">
        <v>184</v>
      </c>
      <c r="L2464" s="73">
        <v>7644752.5800800007</v>
      </c>
      <c r="M2464" s="180">
        <f t="shared" si="139"/>
        <v>1.0000000000000002</v>
      </c>
      <c r="O2464" s="73">
        <v>184</v>
      </c>
      <c r="P2464" s="73">
        <v>7644752.5800799998</v>
      </c>
      <c r="Q2464" s="73">
        <v>0</v>
      </c>
      <c r="R2464" s="73">
        <v>0</v>
      </c>
      <c r="S2464" s="73">
        <f t="shared" si="138"/>
        <v>0</v>
      </c>
      <c r="T2464" s="73">
        <f t="shared" si="138"/>
        <v>-9.3132257461547852E-10</v>
      </c>
      <c r="U2464" s="167" t="s">
        <v>7481</v>
      </c>
      <c r="W2464" s="21"/>
      <c r="X2464" s="21"/>
      <c r="Y2464" s="21"/>
    </row>
    <row r="2465" spans="1:25" x14ac:dyDescent="0.25">
      <c r="A2465" s="175" t="s">
        <v>6845</v>
      </c>
      <c r="B2465" s="205" t="s">
        <v>5569</v>
      </c>
      <c r="C2465" s="168" t="s">
        <v>5570</v>
      </c>
      <c r="D2465" s="209">
        <v>380</v>
      </c>
      <c r="E2465" s="178">
        <v>15661533.590020001</v>
      </c>
      <c r="F2465" s="216">
        <f t="shared" si="137"/>
        <v>41214.562079000003</v>
      </c>
      <c r="G2465" s="224"/>
      <c r="H2465" s="218" t="s">
        <v>7462</v>
      </c>
      <c r="I2465" s="179" t="s">
        <v>7381</v>
      </c>
      <c r="J2465" s="120" t="s">
        <v>7480</v>
      </c>
      <c r="K2465" s="73">
        <f>D2465</f>
        <v>380</v>
      </c>
      <c r="L2465" s="73">
        <f>E2465</f>
        <v>15661533.590020001</v>
      </c>
      <c r="M2465" s="180">
        <f t="shared" si="139"/>
        <v>1</v>
      </c>
      <c r="O2465" s="73">
        <v>380</v>
      </c>
      <c r="P2465" s="73">
        <v>15661533.590020001</v>
      </c>
      <c r="Q2465" s="73">
        <v>0</v>
      </c>
      <c r="R2465" s="73">
        <v>0</v>
      </c>
      <c r="S2465" s="73">
        <f t="shared" si="138"/>
        <v>0</v>
      </c>
      <c r="T2465" s="73">
        <f t="shared" si="138"/>
        <v>0</v>
      </c>
      <c r="U2465" s="167" t="s">
        <v>7481</v>
      </c>
      <c r="W2465" s="21"/>
      <c r="X2465" s="21"/>
      <c r="Y2465" s="21"/>
    </row>
    <row r="2466" spans="1:25" x14ac:dyDescent="0.25">
      <c r="A2466" s="168" t="s">
        <v>6845</v>
      </c>
      <c r="B2466" s="207" t="s">
        <v>10273</v>
      </c>
      <c r="C2466" s="168" t="s">
        <v>10274</v>
      </c>
      <c r="D2466" s="208">
        <v>28</v>
      </c>
      <c r="E2466" s="171">
        <v>1141366.1199920001</v>
      </c>
      <c r="F2466" s="216">
        <f t="shared" si="137"/>
        <v>40763.075713999999</v>
      </c>
      <c r="G2466" s="224"/>
      <c r="H2466" s="218" t="s">
        <v>7462</v>
      </c>
      <c r="I2466" s="120" t="s">
        <v>7397</v>
      </c>
      <c r="J2466" s="120" t="s">
        <v>7463</v>
      </c>
      <c r="K2466" s="172"/>
      <c r="L2466" s="172"/>
      <c r="M2466" s="173">
        <f t="shared" si="139"/>
        <v>0</v>
      </c>
      <c r="O2466" s="73">
        <v>28</v>
      </c>
      <c r="P2466" s="73">
        <v>1141366.1199920001</v>
      </c>
      <c r="Q2466" s="73">
        <v>28</v>
      </c>
      <c r="R2466" s="73">
        <v>1141366.1199920001</v>
      </c>
      <c r="S2466" s="73">
        <f t="shared" si="138"/>
        <v>0</v>
      </c>
      <c r="T2466" s="73">
        <f t="shared" si="138"/>
        <v>0</v>
      </c>
      <c r="U2466" s="167" t="s">
        <v>7467</v>
      </c>
      <c r="W2466" s="21"/>
      <c r="X2466" s="21"/>
      <c r="Y2466" s="21"/>
    </row>
    <row r="2467" spans="1:25" x14ac:dyDescent="0.25">
      <c r="A2467" s="168" t="s">
        <v>6845</v>
      </c>
      <c r="B2467" s="207" t="s">
        <v>10275</v>
      </c>
      <c r="C2467" s="168" t="s">
        <v>10276</v>
      </c>
      <c r="D2467" s="208">
        <v>924</v>
      </c>
      <c r="E2467" s="171">
        <v>37505960.599799998</v>
      </c>
      <c r="F2467" s="216">
        <f t="shared" si="137"/>
        <v>40590.866450000001</v>
      </c>
      <c r="G2467" s="224"/>
      <c r="H2467" s="218" t="s">
        <v>7462</v>
      </c>
      <c r="I2467" s="120" t="s">
        <v>7397</v>
      </c>
      <c r="J2467" s="120" t="s">
        <v>7463</v>
      </c>
      <c r="K2467" s="172">
        <v>0</v>
      </c>
      <c r="L2467" s="172">
        <v>0</v>
      </c>
      <c r="M2467" s="173">
        <f t="shared" si="139"/>
        <v>0</v>
      </c>
      <c r="O2467" s="73">
        <v>924</v>
      </c>
      <c r="P2467" s="73">
        <v>37505960.599799998</v>
      </c>
      <c r="Q2467" s="73">
        <v>924</v>
      </c>
      <c r="R2467" s="73">
        <v>37505960.599799998</v>
      </c>
      <c r="S2467" s="73">
        <f t="shared" si="138"/>
        <v>0</v>
      </c>
      <c r="T2467" s="73">
        <f t="shared" si="138"/>
        <v>0</v>
      </c>
      <c r="U2467" s="167" t="s">
        <v>7467</v>
      </c>
      <c r="W2467" s="21"/>
      <c r="X2467" s="21"/>
      <c r="Y2467" s="21"/>
    </row>
    <row r="2468" spans="1:25" x14ac:dyDescent="0.25">
      <c r="A2468" s="168" t="s">
        <v>6845</v>
      </c>
      <c r="B2468" s="207" t="s">
        <v>10277</v>
      </c>
      <c r="C2468" s="168" t="s">
        <v>10278</v>
      </c>
      <c r="D2468" s="208">
        <v>198</v>
      </c>
      <c r="E2468" s="171">
        <v>8027896.1799960006</v>
      </c>
      <c r="F2468" s="216">
        <f t="shared" si="137"/>
        <v>40544.930202000003</v>
      </c>
      <c r="G2468" s="224"/>
      <c r="H2468" s="218" t="s">
        <v>7462</v>
      </c>
      <c r="I2468" s="120" t="s">
        <v>7397</v>
      </c>
      <c r="J2468" s="120" t="s">
        <v>7463</v>
      </c>
      <c r="K2468" s="172">
        <v>0</v>
      </c>
      <c r="L2468" s="172">
        <v>0</v>
      </c>
      <c r="M2468" s="173">
        <f t="shared" si="139"/>
        <v>0</v>
      </c>
      <c r="O2468" s="73">
        <v>198</v>
      </c>
      <c r="P2468" s="73">
        <v>8027896.1799960006</v>
      </c>
      <c r="Q2468" s="73">
        <v>198</v>
      </c>
      <c r="R2468" s="73">
        <v>8027896.1799960006</v>
      </c>
      <c r="S2468" s="73">
        <f t="shared" si="138"/>
        <v>0</v>
      </c>
      <c r="T2468" s="73">
        <f t="shared" si="138"/>
        <v>0</v>
      </c>
      <c r="U2468" s="167" t="s">
        <v>7467</v>
      </c>
      <c r="W2468" s="21"/>
      <c r="X2468" s="21"/>
      <c r="Y2468" s="21"/>
    </row>
    <row r="2469" spans="1:25" x14ac:dyDescent="0.25">
      <c r="A2469" s="175" t="s">
        <v>6845</v>
      </c>
      <c r="B2469" s="205" t="s">
        <v>10279</v>
      </c>
      <c r="C2469" s="168" t="s">
        <v>10280</v>
      </c>
      <c r="D2469" s="209">
        <v>28</v>
      </c>
      <c r="E2469" s="178">
        <v>1133359.4599879999</v>
      </c>
      <c r="F2469" s="216">
        <f t="shared" si="137"/>
        <v>40477.123570999996</v>
      </c>
      <c r="G2469" s="224"/>
      <c r="H2469" s="218" t="s">
        <v>7538</v>
      </c>
      <c r="I2469" s="120" t="s">
        <v>7396</v>
      </c>
      <c r="J2469" s="120" t="s">
        <v>7480</v>
      </c>
      <c r="K2469" s="73">
        <v>28</v>
      </c>
      <c r="L2469" s="73">
        <v>1133359.4599879999</v>
      </c>
      <c r="M2469" s="180">
        <f t="shared" si="139"/>
        <v>1</v>
      </c>
      <c r="O2469" s="73">
        <v>28</v>
      </c>
      <c r="P2469" s="73">
        <v>1133359.4599879999</v>
      </c>
      <c r="Q2469" s="73">
        <v>0</v>
      </c>
      <c r="R2469" s="73">
        <v>0</v>
      </c>
      <c r="S2469" s="73">
        <f t="shared" si="138"/>
        <v>0</v>
      </c>
      <c r="T2469" s="73">
        <f t="shared" si="138"/>
        <v>0</v>
      </c>
      <c r="U2469" s="167" t="s">
        <v>7481</v>
      </c>
      <c r="W2469" s="21"/>
      <c r="X2469" s="21"/>
      <c r="Y2469" s="21"/>
    </row>
    <row r="2470" spans="1:25" x14ac:dyDescent="0.25">
      <c r="A2470" s="175" t="s">
        <v>6845</v>
      </c>
      <c r="B2470" s="205" t="s">
        <v>5573</v>
      </c>
      <c r="C2470" s="168" t="s">
        <v>5574</v>
      </c>
      <c r="D2470" s="209">
        <v>30</v>
      </c>
      <c r="E2470" s="178">
        <v>1214189.4699899999</v>
      </c>
      <c r="F2470" s="216">
        <f t="shared" si="137"/>
        <v>40472.982333</v>
      </c>
      <c r="G2470" s="224"/>
      <c r="H2470" s="218" t="s">
        <v>7462</v>
      </c>
      <c r="I2470" s="179" t="s">
        <v>7381</v>
      </c>
      <c r="J2470" s="120" t="s">
        <v>7480</v>
      </c>
      <c r="K2470" s="73">
        <f>D2470</f>
        <v>30</v>
      </c>
      <c r="L2470" s="73">
        <f>E2470</f>
        <v>1214189.4699899999</v>
      </c>
      <c r="M2470" s="180">
        <f t="shared" si="139"/>
        <v>1</v>
      </c>
      <c r="O2470" s="73">
        <v>30</v>
      </c>
      <c r="P2470" s="73">
        <v>1214189.4699899999</v>
      </c>
      <c r="Q2470" s="73">
        <v>0</v>
      </c>
      <c r="R2470" s="73">
        <v>0</v>
      </c>
      <c r="S2470" s="73">
        <f t="shared" si="138"/>
        <v>0</v>
      </c>
      <c r="T2470" s="73">
        <f t="shared" si="138"/>
        <v>0</v>
      </c>
      <c r="U2470" s="167" t="s">
        <v>7481</v>
      </c>
      <c r="W2470" s="21"/>
      <c r="X2470" s="21"/>
      <c r="Y2470" s="21"/>
    </row>
    <row r="2471" spans="1:25" x14ac:dyDescent="0.25">
      <c r="A2471" s="175" t="s">
        <v>6845</v>
      </c>
      <c r="B2471" s="205" t="s">
        <v>6337</v>
      </c>
      <c r="C2471" s="168" t="s">
        <v>6338</v>
      </c>
      <c r="D2471" s="209">
        <v>111</v>
      </c>
      <c r="E2471" s="178">
        <v>4416708.3800460007</v>
      </c>
      <c r="F2471" s="216">
        <f t="shared" si="137"/>
        <v>39790.165586000003</v>
      </c>
      <c r="G2471" s="224"/>
      <c r="H2471" s="218" t="s">
        <v>7462</v>
      </c>
      <c r="I2471" s="179" t="s">
        <v>7381</v>
      </c>
      <c r="J2471" s="120" t="s">
        <v>7480</v>
      </c>
      <c r="K2471" s="73">
        <v>111</v>
      </c>
      <c r="L2471" s="73">
        <v>4416708.3800460007</v>
      </c>
      <c r="M2471" s="180">
        <f t="shared" si="139"/>
        <v>1</v>
      </c>
      <c r="O2471" s="73">
        <v>111</v>
      </c>
      <c r="P2471" s="73">
        <v>4416708.3800460007</v>
      </c>
      <c r="Q2471" s="73">
        <v>0</v>
      </c>
      <c r="R2471" s="73">
        <v>0</v>
      </c>
      <c r="S2471" s="73">
        <f t="shared" si="138"/>
        <v>0</v>
      </c>
      <c r="T2471" s="73">
        <f t="shared" si="138"/>
        <v>0</v>
      </c>
      <c r="U2471" s="167" t="s">
        <v>7481</v>
      </c>
      <c r="W2471" s="21"/>
      <c r="X2471" s="21"/>
      <c r="Y2471" s="21"/>
    </row>
    <row r="2472" spans="1:25" x14ac:dyDescent="0.25">
      <c r="A2472" s="175" t="s">
        <v>6845</v>
      </c>
      <c r="B2472" s="205" t="s">
        <v>5783</v>
      </c>
      <c r="C2472" s="168" t="s">
        <v>5784</v>
      </c>
      <c r="D2472" s="209">
        <v>392.5</v>
      </c>
      <c r="E2472" s="178">
        <v>15594643.220077498</v>
      </c>
      <c r="F2472" s="216">
        <f t="shared" si="137"/>
        <v>39731.575082999996</v>
      </c>
      <c r="G2472" s="224"/>
      <c r="H2472" s="218" t="s">
        <v>7462</v>
      </c>
      <c r="I2472" s="179" t="s">
        <v>7381</v>
      </c>
      <c r="J2472" s="120" t="s">
        <v>7480</v>
      </c>
      <c r="K2472" s="73">
        <v>392.5</v>
      </c>
      <c r="L2472" s="73">
        <v>15594643.2200775</v>
      </c>
      <c r="M2472" s="180">
        <f t="shared" si="139"/>
        <v>1.0000000000000002</v>
      </c>
      <c r="O2472" s="73">
        <v>392.5</v>
      </c>
      <c r="P2472" s="73">
        <v>15594643.220077498</v>
      </c>
      <c r="Q2472" s="73">
        <v>0</v>
      </c>
      <c r="R2472" s="73">
        <v>0</v>
      </c>
      <c r="S2472" s="73">
        <f t="shared" si="138"/>
        <v>0</v>
      </c>
      <c r="T2472" s="73">
        <f t="shared" si="138"/>
        <v>-1.862645149230957E-9</v>
      </c>
      <c r="U2472" s="167" t="s">
        <v>7481</v>
      </c>
      <c r="W2472" s="21"/>
      <c r="X2472" s="21"/>
      <c r="Y2472" s="21"/>
    </row>
    <row r="2473" spans="1:25" x14ac:dyDescent="0.25">
      <c r="A2473" s="168" t="s">
        <v>6845</v>
      </c>
      <c r="B2473" s="207" t="s">
        <v>10281</v>
      </c>
      <c r="C2473" s="168" t="s">
        <v>10282</v>
      </c>
      <c r="D2473" s="208">
        <v>101</v>
      </c>
      <c r="E2473" s="171">
        <v>4000113.2699809996</v>
      </c>
      <c r="F2473" s="216">
        <f t="shared" si="137"/>
        <v>39605.081880999998</v>
      </c>
      <c r="G2473" s="224"/>
      <c r="H2473" s="218" t="s">
        <v>7462</v>
      </c>
      <c r="I2473" s="120" t="s">
        <v>7397</v>
      </c>
      <c r="J2473" s="120" t="s">
        <v>7463</v>
      </c>
      <c r="K2473" s="172"/>
      <c r="L2473" s="172"/>
      <c r="M2473" s="173">
        <f t="shared" si="139"/>
        <v>0</v>
      </c>
      <c r="O2473" s="73">
        <v>101</v>
      </c>
      <c r="P2473" s="73">
        <v>4000113.2699809996</v>
      </c>
      <c r="Q2473" s="73">
        <v>101</v>
      </c>
      <c r="R2473" s="73">
        <v>4000113.2699809996</v>
      </c>
      <c r="S2473" s="73">
        <f t="shared" si="138"/>
        <v>0</v>
      </c>
      <c r="T2473" s="73">
        <f t="shared" si="138"/>
        <v>0</v>
      </c>
      <c r="U2473" s="167" t="s">
        <v>7467</v>
      </c>
      <c r="W2473" s="21"/>
      <c r="X2473" s="21"/>
      <c r="Y2473" s="21"/>
    </row>
    <row r="2474" spans="1:25" x14ac:dyDescent="0.25">
      <c r="A2474" s="168" t="s">
        <v>6845</v>
      </c>
      <c r="B2474" s="207" t="s">
        <v>10283</v>
      </c>
      <c r="C2474" s="168" t="s">
        <v>10284</v>
      </c>
      <c r="D2474" s="208">
        <v>2428</v>
      </c>
      <c r="E2474" s="171">
        <v>96050465.349295989</v>
      </c>
      <c r="F2474" s="216">
        <f t="shared" si="137"/>
        <v>39559.499731999997</v>
      </c>
      <c r="G2474" s="224"/>
      <c r="H2474" s="218" t="s">
        <v>7462</v>
      </c>
      <c r="I2474" s="120" t="s">
        <v>7397</v>
      </c>
      <c r="J2474" s="120" t="s">
        <v>7463</v>
      </c>
      <c r="K2474" s="172">
        <v>0</v>
      </c>
      <c r="L2474" s="172">
        <v>0</v>
      </c>
      <c r="M2474" s="173">
        <f t="shared" si="139"/>
        <v>0</v>
      </c>
      <c r="O2474" s="73">
        <v>2428</v>
      </c>
      <c r="P2474" s="73">
        <v>96050465.349295989</v>
      </c>
      <c r="Q2474" s="73">
        <v>2428</v>
      </c>
      <c r="R2474" s="73">
        <v>96050465.349295989</v>
      </c>
      <c r="S2474" s="73">
        <f t="shared" si="138"/>
        <v>0</v>
      </c>
      <c r="T2474" s="73">
        <f t="shared" si="138"/>
        <v>0</v>
      </c>
      <c r="U2474" s="167" t="s">
        <v>7467</v>
      </c>
      <c r="W2474" s="21"/>
      <c r="X2474" s="21"/>
      <c r="Y2474" s="21"/>
    </row>
    <row r="2475" spans="1:25" x14ac:dyDescent="0.25">
      <c r="A2475" s="175" t="s">
        <v>6845</v>
      </c>
      <c r="B2475" s="205" t="s">
        <v>6331</v>
      </c>
      <c r="C2475" s="168" t="s">
        <v>6332</v>
      </c>
      <c r="D2475" s="209">
        <v>110</v>
      </c>
      <c r="E2475" s="178">
        <v>4341624.0499499999</v>
      </c>
      <c r="F2475" s="216">
        <f t="shared" si="137"/>
        <v>39469.309544999996</v>
      </c>
      <c r="G2475" s="224"/>
      <c r="H2475" s="218" t="s">
        <v>7462</v>
      </c>
      <c r="I2475" s="179" t="s">
        <v>7381</v>
      </c>
      <c r="J2475" s="120" t="s">
        <v>7480</v>
      </c>
      <c r="K2475" s="73">
        <v>110</v>
      </c>
      <c r="L2475" s="73">
        <v>4341624.0499499999</v>
      </c>
      <c r="M2475" s="180">
        <f t="shared" si="139"/>
        <v>1</v>
      </c>
      <c r="O2475" s="73">
        <v>110</v>
      </c>
      <c r="P2475" s="73">
        <v>4341624.0499499999</v>
      </c>
      <c r="Q2475" s="73">
        <v>0</v>
      </c>
      <c r="R2475" s="73">
        <v>0</v>
      </c>
      <c r="S2475" s="73">
        <f t="shared" si="138"/>
        <v>0</v>
      </c>
      <c r="T2475" s="73">
        <f t="shared" si="138"/>
        <v>0</v>
      </c>
      <c r="U2475" s="167" t="s">
        <v>7481</v>
      </c>
      <c r="W2475" s="21"/>
      <c r="X2475" s="21"/>
      <c r="Y2475" s="21"/>
    </row>
    <row r="2476" spans="1:25" x14ac:dyDescent="0.25">
      <c r="A2476" s="175" t="s">
        <v>6845</v>
      </c>
      <c r="B2476" s="205" t="s">
        <v>10285</v>
      </c>
      <c r="C2476" s="168" t="s">
        <v>10286</v>
      </c>
      <c r="D2476" s="209">
        <v>1</v>
      </c>
      <c r="E2476" s="178">
        <v>39297.06</v>
      </c>
      <c r="F2476" s="216">
        <f t="shared" si="137"/>
        <v>39297.06</v>
      </c>
      <c r="G2476" s="224"/>
      <c r="H2476" s="218" t="s">
        <v>7462</v>
      </c>
      <c r="I2476" s="179" t="s">
        <v>7381</v>
      </c>
      <c r="J2476" s="120" t="s">
        <v>7480</v>
      </c>
      <c r="K2476" s="73">
        <v>1</v>
      </c>
      <c r="L2476" s="73">
        <v>39297.06</v>
      </c>
      <c r="M2476" s="180">
        <f t="shared" si="139"/>
        <v>1</v>
      </c>
      <c r="O2476" s="73">
        <v>1</v>
      </c>
      <c r="P2476" s="73">
        <v>39297.06</v>
      </c>
      <c r="Q2476" s="73">
        <v>0</v>
      </c>
      <c r="R2476" s="73">
        <v>0</v>
      </c>
      <c r="S2476" s="73">
        <f t="shared" si="138"/>
        <v>0</v>
      </c>
      <c r="T2476" s="73">
        <f t="shared" si="138"/>
        <v>0</v>
      </c>
      <c r="U2476" s="167" t="s">
        <v>7481</v>
      </c>
      <c r="W2476" s="21"/>
      <c r="X2476" s="21"/>
      <c r="Y2476" s="21"/>
    </row>
    <row r="2477" spans="1:25" x14ac:dyDescent="0.25">
      <c r="A2477" s="175" t="s">
        <v>6845</v>
      </c>
      <c r="B2477" s="205" t="s">
        <v>10287</v>
      </c>
      <c r="C2477" s="168" t="s">
        <v>10288</v>
      </c>
      <c r="D2477" s="209">
        <v>18</v>
      </c>
      <c r="E2477" s="178">
        <v>707241.38999399997</v>
      </c>
      <c r="F2477" s="216">
        <f t="shared" si="137"/>
        <v>39291.188332999998</v>
      </c>
      <c r="G2477" s="224"/>
      <c r="H2477" s="218" t="s">
        <v>7538</v>
      </c>
      <c r="I2477" s="120" t="s">
        <v>7396</v>
      </c>
      <c r="J2477" s="120" t="s">
        <v>7480</v>
      </c>
      <c r="K2477" s="73">
        <v>18</v>
      </c>
      <c r="L2477" s="73">
        <v>707241.38999399997</v>
      </c>
      <c r="M2477" s="180">
        <f t="shared" si="139"/>
        <v>1</v>
      </c>
      <c r="O2477" s="73">
        <v>18</v>
      </c>
      <c r="P2477" s="73">
        <v>707241.38999399997</v>
      </c>
      <c r="Q2477" s="73">
        <v>0</v>
      </c>
      <c r="R2477" s="73">
        <v>0</v>
      </c>
      <c r="S2477" s="73">
        <f t="shared" si="138"/>
        <v>0</v>
      </c>
      <c r="T2477" s="73">
        <f t="shared" si="138"/>
        <v>0</v>
      </c>
      <c r="U2477" s="167" t="s">
        <v>7481</v>
      </c>
      <c r="W2477" s="21"/>
      <c r="X2477" s="21"/>
      <c r="Y2477" s="21"/>
    </row>
    <row r="2478" spans="1:25" x14ac:dyDescent="0.25">
      <c r="A2478" s="175" t="s">
        <v>6845</v>
      </c>
      <c r="B2478" s="205" t="s">
        <v>5879</v>
      </c>
      <c r="C2478" s="168" t="s">
        <v>5880</v>
      </c>
      <c r="D2478" s="209">
        <v>192</v>
      </c>
      <c r="E2478" s="178">
        <v>7514718</v>
      </c>
      <c r="F2478" s="216">
        <f t="shared" si="137"/>
        <v>39139.15625</v>
      </c>
      <c r="G2478" s="224"/>
      <c r="H2478" s="218" t="s">
        <v>7462</v>
      </c>
      <c r="I2478" s="179" t="s">
        <v>7381</v>
      </c>
      <c r="J2478" s="120" t="s">
        <v>7480</v>
      </c>
      <c r="K2478" s="73">
        <v>192</v>
      </c>
      <c r="L2478" s="73">
        <v>7514718</v>
      </c>
      <c r="M2478" s="180">
        <f t="shared" si="139"/>
        <v>1</v>
      </c>
      <c r="O2478" s="73">
        <v>192</v>
      </c>
      <c r="P2478" s="73">
        <v>7514718</v>
      </c>
      <c r="Q2478" s="73">
        <v>0</v>
      </c>
      <c r="R2478" s="73">
        <v>0</v>
      </c>
      <c r="S2478" s="73">
        <f t="shared" si="138"/>
        <v>0</v>
      </c>
      <c r="T2478" s="73">
        <f t="shared" si="138"/>
        <v>0</v>
      </c>
      <c r="U2478" s="167" t="s">
        <v>7481</v>
      </c>
      <c r="W2478" s="21"/>
      <c r="X2478" s="21"/>
      <c r="Y2478" s="21"/>
    </row>
    <row r="2479" spans="1:25" x14ac:dyDescent="0.25">
      <c r="A2479" s="175" t="s">
        <v>6845</v>
      </c>
      <c r="B2479" s="205" t="s">
        <v>6581</v>
      </c>
      <c r="C2479" s="168" t="s">
        <v>6582</v>
      </c>
      <c r="D2479" s="209">
        <v>378.5</v>
      </c>
      <c r="E2479" s="178">
        <v>14791362.140163498</v>
      </c>
      <c r="F2479" s="216">
        <f t="shared" si="137"/>
        <v>39078.896010999997</v>
      </c>
      <c r="G2479" s="224"/>
      <c r="H2479" s="218" t="s">
        <v>7462</v>
      </c>
      <c r="I2479" s="179" t="s">
        <v>7381</v>
      </c>
      <c r="J2479" s="120" t="s">
        <v>7480</v>
      </c>
      <c r="K2479" s="73">
        <v>378.5</v>
      </c>
      <c r="L2479" s="73">
        <v>14791362.1401635</v>
      </c>
      <c r="M2479" s="180">
        <f t="shared" si="139"/>
        <v>1.0000000000000002</v>
      </c>
      <c r="O2479" s="73">
        <v>378.5</v>
      </c>
      <c r="P2479" s="73">
        <v>14791362.140163498</v>
      </c>
      <c r="Q2479" s="73">
        <v>0</v>
      </c>
      <c r="R2479" s="73">
        <v>0</v>
      </c>
      <c r="S2479" s="73">
        <f t="shared" si="138"/>
        <v>0</v>
      </c>
      <c r="T2479" s="73">
        <f t="shared" si="138"/>
        <v>-1.862645149230957E-9</v>
      </c>
      <c r="U2479" s="167" t="s">
        <v>7481</v>
      </c>
      <c r="W2479" s="21"/>
      <c r="X2479" s="21"/>
      <c r="Y2479" s="21"/>
    </row>
    <row r="2480" spans="1:25" x14ac:dyDescent="0.25">
      <c r="A2480" s="175" t="s">
        <v>6845</v>
      </c>
      <c r="B2480" s="205" t="s">
        <v>6561</v>
      </c>
      <c r="C2480" s="168" t="s">
        <v>6562</v>
      </c>
      <c r="D2480" s="209">
        <v>264.5</v>
      </c>
      <c r="E2480" s="178">
        <v>10317060.839892</v>
      </c>
      <c r="F2480" s="216">
        <f t="shared" si="137"/>
        <v>39005.901096000001</v>
      </c>
      <c r="G2480" s="224"/>
      <c r="H2480" s="218" t="s">
        <v>7462</v>
      </c>
      <c r="I2480" s="179" t="s">
        <v>7381</v>
      </c>
      <c r="J2480" s="120" t="s">
        <v>7480</v>
      </c>
      <c r="K2480" s="73">
        <v>264.5</v>
      </c>
      <c r="L2480" s="73">
        <v>10317060.839892</v>
      </c>
      <c r="M2480" s="180">
        <f t="shared" si="139"/>
        <v>1</v>
      </c>
      <c r="O2480" s="73">
        <v>264.5</v>
      </c>
      <c r="P2480" s="73">
        <v>10317060.839892</v>
      </c>
      <c r="Q2480" s="73">
        <v>0</v>
      </c>
      <c r="R2480" s="73">
        <v>0</v>
      </c>
      <c r="S2480" s="73">
        <f t="shared" si="138"/>
        <v>0</v>
      </c>
      <c r="T2480" s="73">
        <f t="shared" si="138"/>
        <v>0</v>
      </c>
      <c r="U2480" s="167" t="s">
        <v>7481</v>
      </c>
      <c r="W2480" s="21"/>
      <c r="X2480" s="21"/>
      <c r="Y2480" s="21"/>
    </row>
    <row r="2481" spans="1:25" x14ac:dyDescent="0.25">
      <c r="A2481" s="168" t="s">
        <v>6845</v>
      </c>
      <c r="B2481" s="207" t="s">
        <v>10289</v>
      </c>
      <c r="C2481" s="168" t="s">
        <v>10290</v>
      </c>
      <c r="D2481" s="208">
        <v>72</v>
      </c>
      <c r="E2481" s="171">
        <v>2807986.3999920003</v>
      </c>
      <c r="F2481" s="216">
        <f t="shared" si="137"/>
        <v>38999.811111000003</v>
      </c>
      <c r="G2481" s="224"/>
      <c r="H2481" s="218" t="s">
        <v>7462</v>
      </c>
      <c r="I2481" s="120" t="s">
        <v>7397</v>
      </c>
      <c r="J2481" s="120" t="s">
        <v>7463</v>
      </c>
      <c r="K2481" s="172"/>
      <c r="L2481" s="172"/>
      <c r="M2481" s="173">
        <f t="shared" si="139"/>
        <v>0</v>
      </c>
      <c r="O2481" s="73">
        <v>72</v>
      </c>
      <c r="P2481" s="73">
        <v>2807986.3999920003</v>
      </c>
      <c r="Q2481" s="73">
        <v>72</v>
      </c>
      <c r="R2481" s="73">
        <v>2807986.3999920003</v>
      </c>
      <c r="S2481" s="73">
        <f t="shared" si="138"/>
        <v>0</v>
      </c>
      <c r="T2481" s="73">
        <f t="shared" si="138"/>
        <v>0</v>
      </c>
      <c r="U2481" s="167" t="s">
        <v>7467</v>
      </c>
      <c r="W2481" s="21"/>
      <c r="X2481" s="21"/>
      <c r="Y2481" s="21"/>
    </row>
    <row r="2482" spans="1:25" x14ac:dyDescent="0.25">
      <c r="A2482" s="168" t="s">
        <v>6845</v>
      </c>
      <c r="B2482" s="207" t="s">
        <v>10291</v>
      </c>
      <c r="C2482" s="168" t="s">
        <v>10292</v>
      </c>
      <c r="D2482" s="208">
        <v>302</v>
      </c>
      <c r="E2482" s="171">
        <v>11769761.989941999</v>
      </c>
      <c r="F2482" s="216">
        <f t="shared" si="137"/>
        <v>38972.721820999999</v>
      </c>
      <c r="G2482" s="224"/>
      <c r="H2482" s="218" t="s">
        <v>7462</v>
      </c>
      <c r="I2482" s="120" t="s">
        <v>7397</v>
      </c>
      <c r="J2482" s="120" t="s">
        <v>7463</v>
      </c>
      <c r="K2482" s="172">
        <v>0</v>
      </c>
      <c r="L2482" s="172">
        <v>0</v>
      </c>
      <c r="M2482" s="173">
        <f t="shared" si="139"/>
        <v>0</v>
      </c>
      <c r="O2482" s="73">
        <v>302</v>
      </c>
      <c r="P2482" s="73">
        <v>11769761.989941999</v>
      </c>
      <c r="Q2482" s="73">
        <v>302</v>
      </c>
      <c r="R2482" s="73">
        <v>11769761.989941999</v>
      </c>
      <c r="S2482" s="73">
        <f t="shared" si="138"/>
        <v>0</v>
      </c>
      <c r="T2482" s="73">
        <f t="shared" si="138"/>
        <v>0</v>
      </c>
      <c r="U2482" s="167" t="s">
        <v>7467</v>
      </c>
      <c r="W2482" s="21"/>
      <c r="X2482" s="21"/>
      <c r="Y2482" s="21"/>
    </row>
    <row r="2483" spans="1:25" x14ac:dyDescent="0.25">
      <c r="A2483" s="175" t="s">
        <v>6845</v>
      </c>
      <c r="B2483" s="205" t="s">
        <v>5873</v>
      </c>
      <c r="C2483" s="168" t="s">
        <v>5874</v>
      </c>
      <c r="D2483" s="209">
        <v>192</v>
      </c>
      <c r="E2483" s="178">
        <v>7451970.5400959998</v>
      </c>
      <c r="F2483" s="216">
        <f t="shared" si="137"/>
        <v>38812.346562999999</v>
      </c>
      <c r="G2483" s="224"/>
      <c r="H2483" s="218" t="s">
        <v>7462</v>
      </c>
      <c r="I2483" s="179" t="s">
        <v>7381</v>
      </c>
      <c r="J2483" s="120" t="s">
        <v>7480</v>
      </c>
      <c r="K2483" s="73">
        <v>192</v>
      </c>
      <c r="L2483" s="73">
        <v>7451970.5400959998</v>
      </c>
      <c r="M2483" s="180">
        <f t="shared" si="139"/>
        <v>1</v>
      </c>
      <c r="O2483" s="73">
        <v>192</v>
      </c>
      <c r="P2483" s="73">
        <v>7451970.5400959998</v>
      </c>
      <c r="Q2483" s="73">
        <v>0</v>
      </c>
      <c r="R2483" s="73">
        <v>0</v>
      </c>
      <c r="S2483" s="73">
        <f t="shared" si="138"/>
        <v>0</v>
      </c>
      <c r="T2483" s="73">
        <f t="shared" si="138"/>
        <v>0</v>
      </c>
      <c r="U2483" s="167" t="s">
        <v>7481</v>
      </c>
      <c r="W2483" s="21"/>
      <c r="X2483" s="21"/>
      <c r="Y2483" s="21"/>
    </row>
    <row r="2484" spans="1:25" x14ac:dyDescent="0.25">
      <c r="A2484" s="175" t="s">
        <v>6845</v>
      </c>
      <c r="B2484" s="205" t="s">
        <v>5629</v>
      </c>
      <c r="C2484" s="168" t="s">
        <v>5630</v>
      </c>
      <c r="D2484" s="209">
        <v>972</v>
      </c>
      <c r="E2484" s="178">
        <v>37576245.320171997</v>
      </c>
      <c r="F2484" s="216">
        <f t="shared" si="137"/>
        <v>38658.688600999994</v>
      </c>
      <c r="G2484" s="224"/>
      <c r="H2484" s="218" t="s">
        <v>7462</v>
      </c>
      <c r="I2484" s="179" t="s">
        <v>7381</v>
      </c>
      <c r="J2484" s="120" t="s">
        <v>7480</v>
      </c>
      <c r="K2484" s="73">
        <v>972</v>
      </c>
      <c r="L2484" s="73">
        <v>37576245.320171997</v>
      </c>
      <c r="M2484" s="180">
        <f t="shared" si="139"/>
        <v>1</v>
      </c>
      <c r="O2484" s="73">
        <v>972</v>
      </c>
      <c r="P2484" s="73">
        <v>37576245.320171997</v>
      </c>
      <c r="Q2484" s="73">
        <v>0</v>
      </c>
      <c r="R2484" s="73">
        <v>0</v>
      </c>
      <c r="S2484" s="73">
        <f t="shared" si="138"/>
        <v>0</v>
      </c>
      <c r="T2484" s="73">
        <f t="shared" si="138"/>
        <v>0</v>
      </c>
      <c r="U2484" s="167" t="s">
        <v>7481</v>
      </c>
      <c r="W2484" s="21"/>
      <c r="X2484" s="21"/>
      <c r="Y2484" s="21"/>
    </row>
    <row r="2485" spans="1:25" x14ac:dyDescent="0.25">
      <c r="A2485" s="168" t="s">
        <v>6845</v>
      </c>
      <c r="B2485" s="207" t="s">
        <v>10293</v>
      </c>
      <c r="C2485" s="168" t="s">
        <v>10294</v>
      </c>
      <c r="D2485" s="208">
        <v>67</v>
      </c>
      <c r="E2485" s="171">
        <v>2588527.4299869998</v>
      </c>
      <c r="F2485" s="216">
        <f t="shared" si="137"/>
        <v>38634.737760999997</v>
      </c>
      <c r="G2485" s="224"/>
      <c r="H2485" s="218" t="s">
        <v>7462</v>
      </c>
      <c r="I2485" s="120" t="s">
        <v>7397</v>
      </c>
      <c r="J2485" s="120" t="s">
        <v>7463</v>
      </c>
      <c r="K2485" s="172"/>
      <c r="L2485" s="172"/>
      <c r="M2485" s="173">
        <f t="shared" si="139"/>
        <v>0</v>
      </c>
      <c r="O2485" s="73">
        <v>67</v>
      </c>
      <c r="P2485" s="73">
        <v>2588527.4299869998</v>
      </c>
      <c r="Q2485" s="73">
        <v>67</v>
      </c>
      <c r="R2485" s="73">
        <v>2588527.4299869998</v>
      </c>
      <c r="S2485" s="73">
        <f t="shared" si="138"/>
        <v>0</v>
      </c>
      <c r="T2485" s="73">
        <f t="shared" si="138"/>
        <v>0</v>
      </c>
      <c r="U2485" s="167" t="s">
        <v>7467</v>
      </c>
      <c r="W2485" s="21"/>
      <c r="X2485" s="21"/>
      <c r="Y2485" s="21"/>
    </row>
    <row r="2486" spans="1:25" x14ac:dyDescent="0.25">
      <c r="A2486" s="175" t="s">
        <v>6845</v>
      </c>
      <c r="B2486" s="205" t="s">
        <v>5919</v>
      </c>
      <c r="C2486" s="168" t="s">
        <v>5920</v>
      </c>
      <c r="D2486" s="209">
        <v>23.5</v>
      </c>
      <c r="E2486" s="178">
        <v>907671.78000399994</v>
      </c>
      <c r="F2486" s="216">
        <f t="shared" si="137"/>
        <v>38624.331063999998</v>
      </c>
      <c r="G2486" s="224"/>
      <c r="H2486" s="218" t="s">
        <v>7462</v>
      </c>
      <c r="I2486" s="179" t="s">
        <v>7381</v>
      </c>
      <c r="J2486" s="120" t="s">
        <v>7480</v>
      </c>
      <c r="K2486" s="73">
        <v>23.5</v>
      </c>
      <c r="L2486" s="73">
        <v>907671.78000399994</v>
      </c>
      <c r="M2486" s="180">
        <f t="shared" si="139"/>
        <v>1</v>
      </c>
      <c r="O2486" s="73">
        <v>23.5</v>
      </c>
      <c r="P2486" s="73">
        <v>907671.78000399994</v>
      </c>
      <c r="Q2486" s="73">
        <v>0</v>
      </c>
      <c r="R2486" s="73">
        <v>0</v>
      </c>
      <c r="S2486" s="73">
        <f t="shared" si="138"/>
        <v>0</v>
      </c>
      <c r="T2486" s="73">
        <f t="shared" si="138"/>
        <v>0</v>
      </c>
      <c r="U2486" s="167" t="s">
        <v>7481</v>
      </c>
      <c r="W2486" s="21"/>
      <c r="X2486" s="21"/>
      <c r="Y2486" s="21"/>
    </row>
    <row r="2487" spans="1:25" x14ac:dyDescent="0.25">
      <c r="A2487" s="175" t="s">
        <v>6845</v>
      </c>
      <c r="B2487" s="205" t="s">
        <v>5593</v>
      </c>
      <c r="C2487" s="168" t="s">
        <v>5594</v>
      </c>
      <c r="D2487" s="209">
        <v>388</v>
      </c>
      <c r="E2487" s="178">
        <v>14983517.430031998</v>
      </c>
      <c r="F2487" s="216">
        <f t="shared" si="137"/>
        <v>38617.312963999997</v>
      </c>
      <c r="G2487" s="224"/>
      <c r="H2487" s="218" t="s">
        <v>7538</v>
      </c>
      <c r="I2487" s="120" t="s">
        <v>7396</v>
      </c>
      <c r="J2487" s="120" t="s">
        <v>7480</v>
      </c>
      <c r="K2487" s="73">
        <v>388</v>
      </c>
      <c r="L2487" s="73">
        <v>14983517.430031998</v>
      </c>
      <c r="M2487" s="180">
        <f t="shared" si="139"/>
        <v>1</v>
      </c>
      <c r="O2487" s="73">
        <v>388</v>
      </c>
      <c r="P2487" s="73">
        <v>14983517.430031998</v>
      </c>
      <c r="Q2487" s="73">
        <v>0</v>
      </c>
      <c r="R2487" s="73">
        <v>0</v>
      </c>
      <c r="S2487" s="73">
        <f t="shared" si="138"/>
        <v>0</v>
      </c>
      <c r="T2487" s="73">
        <f t="shared" si="138"/>
        <v>0</v>
      </c>
      <c r="U2487" s="167" t="s">
        <v>7481</v>
      </c>
      <c r="W2487" s="21"/>
      <c r="X2487" s="21"/>
      <c r="Y2487" s="21"/>
    </row>
    <row r="2488" spans="1:25" x14ac:dyDescent="0.25">
      <c r="A2488" s="175" t="s">
        <v>6845</v>
      </c>
      <c r="B2488" s="205" t="s">
        <v>6549</v>
      </c>
      <c r="C2488" s="168" t="s">
        <v>6550</v>
      </c>
      <c r="D2488" s="209">
        <v>50</v>
      </c>
      <c r="E2488" s="178">
        <v>1929204.97</v>
      </c>
      <c r="F2488" s="216">
        <f t="shared" si="137"/>
        <v>38584.099399999999</v>
      </c>
      <c r="G2488" s="224"/>
      <c r="H2488" s="218" t="s">
        <v>7462</v>
      </c>
      <c r="I2488" s="179" t="s">
        <v>7381</v>
      </c>
      <c r="J2488" s="120" t="s">
        <v>7480</v>
      </c>
      <c r="K2488" s="73">
        <f>D2488</f>
        <v>50</v>
      </c>
      <c r="L2488" s="73">
        <f>E2488</f>
        <v>1929204.97</v>
      </c>
      <c r="M2488" s="180">
        <f t="shared" si="139"/>
        <v>1</v>
      </c>
      <c r="O2488" s="73">
        <v>50</v>
      </c>
      <c r="P2488" s="73">
        <v>1929204.97</v>
      </c>
      <c r="Q2488" s="73">
        <v>0</v>
      </c>
      <c r="R2488" s="73">
        <v>0</v>
      </c>
      <c r="S2488" s="73">
        <f t="shared" si="138"/>
        <v>0</v>
      </c>
      <c r="T2488" s="73">
        <f t="shared" si="138"/>
        <v>0</v>
      </c>
      <c r="U2488" s="167" t="s">
        <v>7481</v>
      </c>
      <c r="W2488" s="21"/>
      <c r="X2488" s="21"/>
      <c r="Y2488" s="21"/>
    </row>
    <row r="2489" spans="1:25" x14ac:dyDescent="0.25">
      <c r="A2489" s="175" t="s">
        <v>6845</v>
      </c>
      <c r="B2489" s="205" t="s">
        <v>6615</v>
      </c>
      <c r="C2489" s="168" t="s">
        <v>6616</v>
      </c>
      <c r="D2489" s="209">
        <v>10</v>
      </c>
      <c r="E2489" s="178">
        <v>385207.52</v>
      </c>
      <c r="F2489" s="216">
        <f t="shared" si="137"/>
        <v>38520.752</v>
      </c>
      <c r="G2489" s="224"/>
      <c r="H2489" s="218" t="s">
        <v>7462</v>
      </c>
      <c r="I2489" s="179" t="s">
        <v>7381</v>
      </c>
      <c r="J2489" s="120" t="s">
        <v>7480</v>
      </c>
      <c r="K2489" s="73">
        <v>10</v>
      </c>
      <c r="L2489" s="73">
        <v>385207.52</v>
      </c>
      <c r="M2489" s="180">
        <f t="shared" si="139"/>
        <v>1</v>
      </c>
      <c r="O2489" s="73">
        <v>10</v>
      </c>
      <c r="P2489" s="73">
        <v>385207.52</v>
      </c>
      <c r="Q2489" s="73">
        <v>0</v>
      </c>
      <c r="R2489" s="73">
        <v>0</v>
      </c>
      <c r="S2489" s="73">
        <f t="shared" si="138"/>
        <v>0</v>
      </c>
      <c r="T2489" s="73">
        <f t="shared" si="138"/>
        <v>0</v>
      </c>
      <c r="U2489" s="167" t="s">
        <v>7481</v>
      </c>
      <c r="W2489" s="21"/>
      <c r="X2489" s="21"/>
      <c r="Y2489" s="21"/>
    </row>
    <row r="2490" spans="1:25" x14ac:dyDescent="0.25">
      <c r="A2490" s="168" t="s">
        <v>6845</v>
      </c>
      <c r="B2490" s="207" t="s">
        <v>10295</v>
      </c>
      <c r="C2490" s="168" t="s">
        <v>10296</v>
      </c>
      <c r="D2490" s="208">
        <v>9</v>
      </c>
      <c r="E2490" s="171">
        <v>344093.91000300006</v>
      </c>
      <c r="F2490" s="216">
        <f t="shared" si="137"/>
        <v>38232.656667000003</v>
      </c>
      <c r="G2490" s="224"/>
      <c r="H2490" s="218" t="s">
        <v>7462</v>
      </c>
      <c r="I2490" s="120" t="s">
        <v>7397</v>
      </c>
      <c r="J2490" s="120" t="s">
        <v>7463</v>
      </c>
      <c r="K2490" s="172"/>
      <c r="L2490" s="172"/>
      <c r="M2490" s="173">
        <f t="shared" si="139"/>
        <v>0</v>
      </c>
      <c r="O2490" s="73">
        <v>9</v>
      </c>
      <c r="P2490" s="73">
        <v>344093.91000300006</v>
      </c>
      <c r="Q2490" s="73">
        <v>9</v>
      </c>
      <c r="R2490" s="73">
        <v>344093.91000300006</v>
      </c>
      <c r="S2490" s="73">
        <f t="shared" si="138"/>
        <v>0</v>
      </c>
      <c r="T2490" s="73">
        <f t="shared" si="138"/>
        <v>0</v>
      </c>
      <c r="U2490" s="167" t="s">
        <v>7467</v>
      </c>
      <c r="W2490" s="21"/>
      <c r="X2490" s="21"/>
      <c r="Y2490" s="21"/>
    </row>
    <row r="2491" spans="1:25" x14ac:dyDescent="0.25">
      <c r="A2491" s="175" t="s">
        <v>6845</v>
      </c>
      <c r="B2491" s="205" t="s">
        <v>6391</v>
      </c>
      <c r="C2491" s="168" t="s">
        <v>6392</v>
      </c>
      <c r="D2491" s="209">
        <v>1772</v>
      </c>
      <c r="E2491" s="178">
        <v>67735297.309303999</v>
      </c>
      <c r="F2491" s="216">
        <f t="shared" si="137"/>
        <v>38225.337081999998</v>
      </c>
      <c r="G2491" s="224"/>
      <c r="H2491" s="218" t="s">
        <v>7462</v>
      </c>
      <c r="I2491" s="179" t="s">
        <v>7381</v>
      </c>
      <c r="J2491" s="120" t="s">
        <v>7480</v>
      </c>
      <c r="K2491" s="73">
        <v>1772</v>
      </c>
      <c r="L2491" s="73">
        <v>67735297.309303999</v>
      </c>
      <c r="M2491" s="180">
        <f t="shared" si="139"/>
        <v>1</v>
      </c>
      <c r="O2491" s="73">
        <v>1772</v>
      </c>
      <c r="P2491" s="73">
        <v>67735297.309303999</v>
      </c>
      <c r="Q2491" s="73">
        <v>0</v>
      </c>
      <c r="R2491" s="73">
        <v>0</v>
      </c>
      <c r="S2491" s="73">
        <f t="shared" si="138"/>
        <v>0</v>
      </c>
      <c r="T2491" s="73">
        <f t="shared" si="138"/>
        <v>0</v>
      </c>
      <c r="U2491" s="167" t="s">
        <v>7481</v>
      </c>
      <c r="W2491" s="21"/>
      <c r="X2491" s="21"/>
      <c r="Y2491" s="21"/>
    </row>
    <row r="2492" spans="1:25" x14ac:dyDescent="0.25">
      <c r="A2492" s="168" t="s">
        <v>6845</v>
      </c>
      <c r="B2492" s="207" t="s">
        <v>10297</v>
      </c>
      <c r="C2492" s="168" t="s">
        <v>10298</v>
      </c>
      <c r="D2492" s="208">
        <v>300</v>
      </c>
      <c r="E2492" s="171">
        <v>11443021.629899999</v>
      </c>
      <c r="F2492" s="216">
        <f t="shared" si="137"/>
        <v>38143.405433</v>
      </c>
      <c r="G2492" s="224"/>
      <c r="H2492" s="218" t="s">
        <v>7462</v>
      </c>
      <c r="I2492" s="120" t="s">
        <v>7397</v>
      </c>
      <c r="J2492" s="120" t="s">
        <v>7463</v>
      </c>
      <c r="K2492" s="172">
        <v>0</v>
      </c>
      <c r="L2492" s="172">
        <v>0</v>
      </c>
      <c r="M2492" s="173">
        <f t="shared" si="139"/>
        <v>0</v>
      </c>
      <c r="O2492" s="73">
        <v>300</v>
      </c>
      <c r="P2492" s="73">
        <v>11443021.629899999</v>
      </c>
      <c r="Q2492" s="73">
        <v>300</v>
      </c>
      <c r="R2492" s="73">
        <v>11443021.629899999</v>
      </c>
      <c r="S2492" s="73">
        <f t="shared" si="138"/>
        <v>0</v>
      </c>
      <c r="T2492" s="73">
        <f t="shared" si="138"/>
        <v>0</v>
      </c>
      <c r="U2492" s="167" t="s">
        <v>7467</v>
      </c>
      <c r="W2492" s="21"/>
      <c r="X2492" s="21"/>
      <c r="Y2492" s="21"/>
    </row>
    <row r="2493" spans="1:25" x14ac:dyDescent="0.25">
      <c r="A2493" s="175" t="s">
        <v>6845</v>
      </c>
      <c r="B2493" s="205" t="s">
        <v>6011</v>
      </c>
      <c r="C2493" s="168" t="s">
        <v>6012</v>
      </c>
      <c r="D2493" s="209">
        <v>662</v>
      </c>
      <c r="E2493" s="178">
        <v>25146518.800252002</v>
      </c>
      <c r="F2493" s="216">
        <f t="shared" si="137"/>
        <v>37985.677946000003</v>
      </c>
      <c r="G2493" s="224"/>
      <c r="H2493" s="218" t="s">
        <v>7538</v>
      </c>
      <c r="I2493" s="120" t="s">
        <v>7386</v>
      </c>
      <c r="J2493" s="120" t="s">
        <v>7480</v>
      </c>
      <c r="K2493" s="73">
        <v>662</v>
      </c>
      <c r="L2493" s="73">
        <v>25146518.800252002</v>
      </c>
      <c r="M2493" s="180">
        <f t="shared" si="139"/>
        <v>1</v>
      </c>
      <c r="O2493" s="73">
        <v>662</v>
      </c>
      <c r="P2493" s="73">
        <v>25146518.800252002</v>
      </c>
      <c r="Q2493" s="73">
        <v>0</v>
      </c>
      <c r="R2493" s="73">
        <v>0</v>
      </c>
      <c r="S2493" s="73">
        <f t="shared" si="138"/>
        <v>0</v>
      </c>
      <c r="T2493" s="73">
        <f t="shared" si="138"/>
        <v>0</v>
      </c>
      <c r="U2493" s="167" t="s">
        <v>7481</v>
      </c>
      <c r="W2493" s="21"/>
      <c r="X2493" s="21"/>
      <c r="Y2493" s="21"/>
    </row>
    <row r="2494" spans="1:25" x14ac:dyDescent="0.25">
      <c r="A2494" s="175" t="s">
        <v>6845</v>
      </c>
      <c r="B2494" s="205" t="s">
        <v>10299</v>
      </c>
      <c r="C2494" s="168" t="s">
        <v>10300</v>
      </c>
      <c r="D2494" s="209">
        <v>260</v>
      </c>
      <c r="E2494" s="178">
        <v>9656338.9647399988</v>
      </c>
      <c r="F2494" s="216">
        <f t="shared" si="137"/>
        <v>37139.765248999996</v>
      </c>
      <c r="G2494" s="224"/>
      <c r="H2494" s="218" t="s">
        <v>7538</v>
      </c>
      <c r="I2494" s="120" t="s">
        <v>7386</v>
      </c>
      <c r="J2494" s="120" t="s">
        <v>7480</v>
      </c>
      <c r="K2494" s="73">
        <v>260</v>
      </c>
      <c r="L2494" s="73">
        <v>9656338.9647399988</v>
      </c>
      <c r="M2494" s="180">
        <f t="shared" si="139"/>
        <v>1</v>
      </c>
      <c r="O2494" s="73">
        <v>260</v>
      </c>
      <c r="P2494" s="73">
        <v>9656338.9647399988</v>
      </c>
      <c r="Q2494" s="73">
        <v>0</v>
      </c>
      <c r="R2494" s="73">
        <v>0</v>
      </c>
      <c r="S2494" s="73">
        <f t="shared" si="138"/>
        <v>0</v>
      </c>
      <c r="T2494" s="73">
        <f t="shared" si="138"/>
        <v>0</v>
      </c>
      <c r="U2494" s="167" t="s">
        <v>7481</v>
      </c>
      <c r="W2494" s="21"/>
      <c r="X2494" s="21"/>
      <c r="Y2494" s="21"/>
    </row>
    <row r="2495" spans="1:25" x14ac:dyDescent="0.25">
      <c r="A2495" s="168" t="s">
        <v>6845</v>
      </c>
      <c r="B2495" s="207" t="s">
        <v>10301</v>
      </c>
      <c r="C2495" s="168" t="s">
        <v>10302</v>
      </c>
      <c r="D2495" s="208">
        <v>285</v>
      </c>
      <c r="E2495" s="171">
        <v>10552572.159869999</v>
      </c>
      <c r="F2495" s="216">
        <f t="shared" si="137"/>
        <v>37026.568981999997</v>
      </c>
      <c r="G2495" s="224"/>
      <c r="H2495" s="218" t="s">
        <v>7462</v>
      </c>
      <c r="I2495" s="120" t="s">
        <v>7397</v>
      </c>
      <c r="J2495" s="120" t="s">
        <v>7463</v>
      </c>
      <c r="K2495" s="172">
        <v>0</v>
      </c>
      <c r="L2495" s="172">
        <v>0</v>
      </c>
      <c r="M2495" s="173">
        <f t="shared" si="139"/>
        <v>0</v>
      </c>
      <c r="O2495" s="73">
        <v>285</v>
      </c>
      <c r="P2495" s="73">
        <v>10552572.159869999</v>
      </c>
      <c r="Q2495" s="73">
        <v>285</v>
      </c>
      <c r="R2495" s="73">
        <v>10552572.159869999</v>
      </c>
      <c r="S2495" s="73">
        <f t="shared" si="138"/>
        <v>0</v>
      </c>
      <c r="T2495" s="73">
        <f t="shared" si="138"/>
        <v>0</v>
      </c>
      <c r="U2495" s="167" t="s">
        <v>7467</v>
      </c>
      <c r="W2495" s="21"/>
      <c r="X2495" s="21"/>
      <c r="Y2495" s="21"/>
    </row>
    <row r="2496" spans="1:25" x14ac:dyDescent="0.25">
      <c r="A2496" s="168" t="s">
        <v>6845</v>
      </c>
      <c r="B2496" s="207" t="s">
        <v>10303</v>
      </c>
      <c r="C2496" s="168" t="s">
        <v>10304</v>
      </c>
      <c r="D2496" s="208">
        <v>203</v>
      </c>
      <c r="E2496" s="171">
        <v>7492737.730037</v>
      </c>
      <c r="F2496" s="216">
        <f t="shared" si="137"/>
        <v>36910.038078999998</v>
      </c>
      <c r="G2496" s="224"/>
      <c r="H2496" s="218" t="s">
        <v>7462</v>
      </c>
      <c r="I2496" s="120" t="s">
        <v>7397</v>
      </c>
      <c r="J2496" s="120" t="s">
        <v>7463</v>
      </c>
      <c r="K2496" s="172">
        <v>0</v>
      </c>
      <c r="L2496" s="172">
        <v>0</v>
      </c>
      <c r="M2496" s="173">
        <f t="shared" si="139"/>
        <v>0</v>
      </c>
      <c r="O2496" s="73">
        <v>203</v>
      </c>
      <c r="P2496" s="73">
        <v>7492737.730037</v>
      </c>
      <c r="Q2496" s="73">
        <v>203</v>
      </c>
      <c r="R2496" s="73">
        <v>7492737.730037</v>
      </c>
      <c r="S2496" s="73">
        <f t="shared" si="138"/>
        <v>0</v>
      </c>
      <c r="T2496" s="73">
        <f t="shared" si="138"/>
        <v>0</v>
      </c>
      <c r="U2496" s="167" t="s">
        <v>7467</v>
      </c>
      <c r="W2496" s="21"/>
      <c r="X2496" s="21"/>
      <c r="Y2496" s="21"/>
    </row>
    <row r="2497" spans="1:25" x14ac:dyDescent="0.25">
      <c r="A2497" s="175" t="s">
        <v>6845</v>
      </c>
      <c r="B2497" s="205" t="s">
        <v>5685</v>
      </c>
      <c r="C2497" s="168" t="s">
        <v>5686</v>
      </c>
      <c r="D2497" s="209">
        <v>73</v>
      </c>
      <c r="E2497" s="178">
        <v>2693389.479973</v>
      </c>
      <c r="F2497" s="216">
        <f t="shared" si="137"/>
        <v>36895.746300999999</v>
      </c>
      <c r="G2497" s="224"/>
      <c r="H2497" s="218" t="s">
        <v>7462</v>
      </c>
      <c r="I2497" s="179" t="s">
        <v>7381</v>
      </c>
      <c r="J2497" s="120" t="s">
        <v>7480</v>
      </c>
      <c r="K2497" s="73">
        <f>D2497</f>
        <v>73</v>
      </c>
      <c r="L2497" s="73">
        <f>E2497</f>
        <v>2693389.479973</v>
      </c>
      <c r="M2497" s="180">
        <f t="shared" si="139"/>
        <v>1</v>
      </c>
      <c r="O2497" s="73">
        <v>73</v>
      </c>
      <c r="P2497" s="73">
        <v>2693389.479973</v>
      </c>
      <c r="Q2497" s="73">
        <v>0</v>
      </c>
      <c r="R2497" s="73">
        <v>0</v>
      </c>
      <c r="S2497" s="73">
        <f t="shared" si="138"/>
        <v>0</v>
      </c>
      <c r="T2497" s="73">
        <f t="shared" si="138"/>
        <v>0</v>
      </c>
      <c r="U2497" s="167" t="s">
        <v>7481</v>
      </c>
      <c r="W2497" s="21"/>
      <c r="X2497" s="21"/>
      <c r="Y2497" s="21"/>
    </row>
    <row r="2498" spans="1:25" x14ac:dyDescent="0.25">
      <c r="A2498" s="175" t="s">
        <v>6845</v>
      </c>
      <c r="B2498" s="205" t="s">
        <v>5827</v>
      </c>
      <c r="C2498" s="168" t="s">
        <v>5828</v>
      </c>
      <c r="D2498" s="209">
        <v>209</v>
      </c>
      <c r="E2498" s="178">
        <v>7705621.5099599995</v>
      </c>
      <c r="F2498" s="216">
        <f t="shared" si="137"/>
        <v>36869.002439999997</v>
      </c>
      <c r="G2498" s="224"/>
      <c r="H2498" s="218" t="s">
        <v>7462</v>
      </c>
      <c r="I2498" s="179" t="s">
        <v>7381</v>
      </c>
      <c r="J2498" s="120" t="s">
        <v>7480</v>
      </c>
      <c r="K2498" s="73">
        <v>209</v>
      </c>
      <c r="L2498" s="73">
        <v>7705621.5099599995</v>
      </c>
      <c r="M2498" s="180">
        <f t="shared" si="139"/>
        <v>1</v>
      </c>
      <c r="O2498" s="73">
        <v>209</v>
      </c>
      <c r="P2498" s="73">
        <v>7705621.5099599995</v>
      </c>
      <c r="Q2498" s="73">
        <v>0</v>
      </c>
      <c r="R2498" s="73">
        <v>0</v>
      </c>
      <c r="S2498" s="73">
        <f t="shared" si="138"/>
        <v>0</v>
      </c>
      <c r="T2498" s="73">
        <f t="shared" si="138"/>
        <v>0</v>
      </c>
      <c r="U2498" s="167" t="s">
        <v>7481</v>
      </c>
      <c r="W2498" s="21"/>
      <c r="X2498" s="21"/>
      <c r="Y2498" s="21"/>
    </row>
    <row r="2499" spans="1:25" x14ac:dyDescent="0.25">
      <c r="A2499" s="175" t="s">
        <v>6845</v>
      </c>
      <c r="B2499" s="205" t="s">
        <v>5703</v>
      </c>
      <c r="C2499" s="168" t="s">
        <v>5704</v>
      </c>
      <c r="D2499" s="209">
        <v>2</v>
      </c>
      <c r="E2499" s="178">
        <v>73483.7</v>
      </c>
      <c r="F2499" s="216">
        <f t="shared" si="137"/>
        <v>36741.85</v>
      </c>
      <c r="G2499" s="224"/>
      <c r="H2499" s="218" t="s">
        <v>7462</v>
      </c>
      <c r="I2499" s="179" t="s">
        <v>7381</v>
      </c>
      <c r="J2499" s="120" t="s">
        <v>7480</v>
      </c>
      <c r="K2499" s="73">
        <v>2</v>
      </c>
      <c r="L2499" s="73">
        <v>73483.7</v>
      </c>
      <c r="M2499" s="180">
        <f t="shared" si="139"/>
        <v>1</v>
      </c>
      <c r="O2499" s="73">
        <v>2</v>
      </c>
      <c r="P2499" s="73">
        <v>73483.7</v>
      </c>
      <c r="Q2499" s="73">
        <v>0</v>
      </c>
      <c r="R2499" s="73">
        <v>0</v>
      </c>
      <c r="S2499" s="73">
        <f t="shared" si="138"/>
        <v>0</v>
      </c>
      <c r="T2499" s="73">
        <f t="shared" si="138"/>
        <v>0</v>
      </c>
      <c r="U2499" s="167" t="s">
        <v>7481</v>
      </c>
      <c r="W2499" s="21"/>
      <c r="X2499" s="21"/>
      <c r="Y2499" s="21"/>
    </row>
    <row r="2500" spans="1:25" x14ac:dyDescent="0.25">
      <c r="A2500" s="175" t="s">
        <v>6845</v>
      </c>
      <c r="B2500" s="205" t="s">
        <v>6577</v>
      </c>
      <c r="C2500" s="168" t="s">
        <v>6578</v>
      </c>
      <c r="D2500" s="209">
        <v>68.5</v>
      </c>
      <c r="E2500" s="178">
        <v>2516355.1500114999</v>
      </c>
      <c r="F2500" s="216">
        <f t="shared" ref="F2500:F2563" si="140">+E2500/D2500</f>
        <v>36735.111679000001</v>
      </c>
      <c r="G2500" s="224"/>
      <c r="H2500" s="218" t="s">
        <v>7462</v>
      </c>
      <c r="I2500" s="179" t="s">
        <v>7381</v>
      </c>
      <c r="J2500" s="120" t="s">
        <v>7480</v>
      </c>
      <c r="K2500" s="73">
        <v>68.5</v>
      </c>
      <c r="L2500" s="73">
        <v>2516355.1500115003</v>
      </c>
      <c r="M2500" s="180">
        <f t="shared" si="139"/>
        <v>1.0000000000000002</v>
      </c>
      <c r="O2500" s="73">
        <v>68.5</v>
      </c>
      <c r="P2500" s="73">
        <v>2516355.1500114999</v>
      </c>
      <c r="Q2500" s="73">
        <v>0</v>
      </c>
      <c r="R2500" s="73">
        <v>0</v>
      </c>
      <c r="S2500" s="73">
        <f t="shared" ref="S2500:T2563" si="141">O2500-K2500-Q2500</f>
        <v>0</v>
      </c>
      <c r="T2500" s="73">
        <f t="shared" si="141"/>
        <v>-4.6566128730773926E-10</v>
      </c>
      <c r="U2500" s="167" t="s">
        <v>7481</v>
      </c>
      <c r="W2500" s="21"/>
      <c r="X2500" s="21"/>
      <c r="Y2500" s="21"/>
    </row>
    <row r="2501" spans="1:25" x14ac:dyDescent="0.25">
      <c r="A2501" s="175" t="s">
        <v>6845</v>
      </c>
      <c r="B2501" s="205" t="s">
        <v>6571</v>
      </c>
      <c r="C2501" s="168" t="s">
        <v>6572</v>
      </c>
      <c r="D2501" s="209">
        <v>831</v>
      </c>
      <c r="E2501" s="178">
        <v>30472741.639632002</v>
      </c>
      <c r="F2501" s="216">
        <f t="shared" si="140"/>
        <v>36669.965872000001</v>
      </c>
      <c r="G2501" s="224"/>
      <c r="H2501" s="218" t="s">
        <v>7462</v>
      </c>
      <c r="I2501" s="179" t="s">
        <v>7381</v>
      </c>
      <c r="J2501" s="120" t="s">
        <v>7480</v>
      </c>
      <c r="K2501" s="73">
        <v>831</v>
      </c>
      <c r="L2501" s="73">
        <v>30472741.639632002</v>
      </c>
      <c r="M2501" s="180">
        <f t="shared" si="139"/>
        <v>1</v>
      </c>
      <c r="O2501" s="73">
        <v>831</v>
      </c>
      <c r="P2501" s="73">
        <v>30472741.639632002</v>
      </c>
      <c r="Q2501" s="73">
        <v>0</v>
      </c>
      <c r="R2501" s="73">
        <v>0</v>
      </c>
      <c r="S2501" s="73">
        <f t="shared" si="141"/>
        <v>0</v>
      </c>
      <c r="T2501" s="73">
        <f t="shared" si="141"/>
        <v>0</v>
      </c>
      <c r="U2501" s="167" t="s">
        <v>7481</v>
      </c>
      <c r="W2501" s="21"/>
      <c r="X2501" s="21"/>
      <c r="Y2501" s="21"/>
    </row>
    <row r="2502" spans="1:25" x14ac:dyDescent="0.25">
      <c r="A2502" s="175" t="s">
        <v>6845</v>
      </c>
      <c r="B2502" s="205" t="s">
        <v>5581</v>
      </c>
      <c r="C2502" s="168" t="s">
        <v>5582</v>
      </c>
      <c r="D2502" s="209">
        <v>426</v>
      </c>
      <c r="E2502" s="178">
        <v>15608021.359817998</v>
      </c>
      <c r="F2502" s="216">
        <f t="shared" si="140"/>
        <v>36638.547792999998</v>
      </c>
      <c r="G2502" s="224"/>
      <c r="H2502" s="218" t="s">
        <v>7538</v>
      </c>
      <c r="I2502" s="120" t="s">
        <v>7396</v>
      </c>
      <c r="J2502" s="120" t="s">
        <v>7480</v>
      </c>
      <c r="K2502" s="73">
        <v>426</v>
      </c>
      <c r="L2502" s="73">
        <v>15608021.359817998</v>
      </c>
      <c r="M2502" s="180">
        <f t="shared" si="139"/>
        <v>1</v>
      </c>
      <c r="O2502" s="73">
        <v>426</v>
      </c>
      <c r="P2502" s="73">
        <v>15608021.359817998</v>
      </c>
      <c r="Q2502" s="73">
        <v>0</v>
      </c>
      <c r="R2502" s="73">
        <v>0</v>
      </c>
      <c r="S2502" s="73">
        <f t="shared" si="141"/>
        <v>0</v>
      </c>
      <c r="T2502" s="73">
        <f t="shared" si="141"/>
        <v>0</v>
      </c>
      <c r="U2502" s="167" t="s">
        <v>7481</v>
      </c>
      <c r="W2502" s="21"/>
      <c r="X2502" s="21"/>
      <c r="Y2502" s="21"/>
    </row>
    <row r="2503" spans="1:25" x14ac:dyDescent="0.25">
      <c r="A2503" s="168" t="s">
        <v>6845</v>
      </c>
      <c r="B2503" s="207" t="s">
        <v>10305</v>
      </c>
      <c r="C2503" s="168" t="s">
        <v>10306</v>
      </c>
      <c r="D2503" s="208">
        <v>107</v>
      </c>
      <c r="E2503" s="171">
        <v>3909918.6400070004</v>
      </c>
      <c r="F2503" s="216">
        <f t="shared" si="140"/>
        <v>36541.295701000003</v>
      </c>
      <c r="G2503" s="224"/>
      <c r="H2503" s="218" t="s">
        <v>7462</v>
      </c>
      <c r="I2503" s="120" t="s">
        <v>7397</v>
      </c>
      <c r="J2503" s="120" t="s">
        <v>7463</v>
      </c>
      <c r="K2503" s="172"/>
      <c r="L2503" s="172"/>
      <c r="M2503" s="173">
        <f t="shared" si="139"/>
        <v>0</v>
      </c>
      <c r="O2503" s="73">
        <v>107</v>
      </c>
      <c r="P2503" s="73">
        <v>3909918.6400070004</v>
      </c>
      <c r="Q2503" s="73">
        <v>107</v>
      </c>
      <c r="R2503" s="73">
        <v>3909918.6400070004</v>
      </c>
      <c r="S2503" s="73">
        <f t="shared" si="141"/>
        <v>0</v>
      </c>
      <c r="T2503" s="73">
        <f t="shared" si="141"/>
        <v>0</v>
      </c>
      <c r="U2503" s="167" t="s">
        <v>7467</v>
      </c>
      <c r="W2503" s="21"/>
      <c r="X2503" s="21"/>
      <c r="Y2503" s="21"/>
    </row>
    <row r="2504" spans="1:25" x14ac:dyDescent="0.25">
      <c r="A2504" s="168" t="s">
        <v>6845</v>
      </c>
      <c r="B2504" s="207" t="s">
        <v>10307</v>
      </c>
      <c r="C2504" s="168" t="s">
        <v>10308</v>
      </c>
      <c r="D2504" s="208">
        <v>39</v>
      </c>
      <c r="E2504" s="171">
        <v>1421989.720008</v>
      </c>
      <c r="F2504" s="216">
        <f t="shared" si="140"/>
        <v>36461.274872000002</v>
      </c>
      <c r="G2504" s="224"/>
      <c r="H2504" s="218" t="s">
        <v>7462</v>
      </c>
      <c r="I2504" s="120" t="s">
        <v>7397</v>
      </c>
      <c r="J2504" s="120" t="s">
        <v>7463</v>
      </c>
      <c r="K2504" s="172"/>
      <c r="L2504" s="172"/>
      <c r="M2504" s="173">
        <f t="shared" ref="M2504:M2567" si="142">+L2504/E2504</f>
        <v>0</v>
      </c>
      <c r="O2504" s="73">
        <v>39</v>
      </c>
      <c r="P2504" s="73">
        <v>1421989.720008</v>
      </c>
      <c r="Q2504" s="73">
        <v>39</v>
      </c>
      <c r="R2504" s="73">
        <v>1421989.720008</v>
      </c>
      <c r="S2504" s="73">
        <f t="shared" si="141"/>
        <v>0</v>
      </c>
      <c r="T2504" s="73">
        <f t="shared" si="141"/>
        <v>0</v>
      </c>
      <c r="U2504" s="167" t="s">
        <v>7467</v>
      </c>
      <c r="W2504" s="21"/>
      <c r="X2504" s="21"/>
      <c r="Y2504" s="21"/>
    </row>
    <row r="2505" spans="1:25" x14ac:dyDescent="0.25">
      <c r="A2505" s="175" t="s">
        <v>6845</v>
      </c>
      <c r="B2505" s="205" t="s">
        <v>6017</v>
      </c>
      <c r="C2505" s="168" t="s">
        <v>6018</v>
      </c>
      <c r="D2505" s="209">
        <v>311</v>
      </c>
      <c r="E2505" s="178">
        <v>11268705.160150001</v>
      </c>
      <c r="F2505" s="216">
        <f t="shared" si="140"/>
        <v>36233.77865</v>
      </c>
      <c r="G2505" s="224"/>
      <c r="H2505" s="218" t="s">
        <v>7538</v>
      </c>
      <c r="I2505" s="120" t="s">
        <v>7386</v>
      </c>
      <c r="J2505" s="120" t="s">
        <v>7480</v>
      </c>
      <c r="K2505" s="73">
        <v>311</v>
      </c>
      <c r="L2505" s="73">
        <v>11268705.160150001</v>
      </c>
      <c r="M2505" s="180">
        <f t="shared" si="142"/>
        <v>1</v>
      </c>
      <c r="O2505" s="73">
        <v>311</v>
      </c>
      <c r="P2505" s="73">
        <v>11268705.160150001</v>
      </c>
      <c r="Q2505" s="73">
        <v>0</v>
      </c>
      <c r="R2505" s="73">
        <v>0</v>
      </c>
      <c r="S2505" s="73">
        <f t="shared" si="141"/>
        <v>0</v>
      </c>
      <c r="T2505" s="73">
        <f t="shared" si="141"/>
        <v>0</v>
      </c>
      <c r="U2505" s="167" t="s">
        <v>7481</v>
      </c>
      <c r="W2505" s="21"/>
      <c r="X2505" s="21"/>
      <c r="Y2505" s="21"/>
    </row>
    <row r="2506" spans="1:25" x14ac:dyDescent="0.25">
      <c r="A2506" s="175" t="s">
        <v>6845</v>
      </c>
      <c r="B2506" s="205" t="s">
        <v>10309</v>
      </c>
      <c r="C2506" s="168" t="s">
        <v>10310</v>
      </c>
      <c r="D2506" s="209">
        <v>77</v>
      </c>
      <c r="E2506" s="178">
        <v>2789313.4800299997</v>
      </c>
      <c r="F2506" s="216">
        <f t="shared" si="140"/>
        <v>36224.85039</v>
      </c>
      <c r="G2506" s="224"/>
      <c r="H2506" s="218" t="s">
        <v>7462</v>
      </c>
      <c r="I2506" s="179" t="s">
        <v>7381</v>
      </c>
      <c r="J2506" s="120" t="s">
        <v>7480</v>
      </c>
      <c r="K2506" s="73">
        <v>77</v>
      </c>
      <c r="L2506" s="73">
        <v>2789313.4800299997</v>
      </c>
      <c r="M2506" s="180">
        <f t="shared" si="142"/>
        <v>1</v>
      </c>
      <c r="O2506" s="73">
        <v>77</v>
      </c>
      <c r="P2506" s="73">
        <v>2789313.4800299997</v>
      </c>
      <c r="Q2506" s="73">
        <v>0</v>
      </c>
      <c r="R2506" s="73">
        <v>0</v>
      </c>
      <c r="S2506" s="73">
        <f t="shared" si="141"/>
        <v>0</v>
      </c>
      <c r="T2506" s="73">
        <f t="shared" si="141"/>
        <v>0</v>
      </c>
      <c r="U2506" s="167" t="s">
        <v>7481</v>
      </c>
      <c r="W2506" s="21"/>
      <c r="X2506" s="21"/>
      <c r="Y2506" s="21"/>
    </row>
    <row r="2507" spans="1:25" x14ac:dyDescent="0.25">
      <c r="A2507" s="168" t="s">
        <v>6845</v>
      </c>
      <c r="B2507" s="207" t="s">
        <v>10311</v>
      </c>
      <c r="C2507" s="168" t="s">
        <v>10312</v>
      </c>
      <c r="D2507" s="208">
        <v>5229</v>
      </c>
      <c r="E2507" s="171">
        <v>189306261.77047199</v>
      </c>
      <c r="F2507" s="216">
        <f t="shared" si="140"/>
        <v>36203.148168</v>
      </c>
      <c r="G2507" s="224"/>
      <c r="H2507" s="218" t="s">
        <v>7462</v>
      </c>
      <c r="I2507" s="120" t="s">
        <v>7397</v>
      </c>
      <c r="J2507" s="120" t="s">
        <v>7463</v>
      </c>
      <c r="K2507" s="172">
        <v>0</v>
      </c>
      <c r="L2507" s="172">
        <v>0</v>
      </c>
      <c r="M2507" s="173">
        <f t="shared" si="142"/>
        <v>0</v>
      </c>
      <c r="O2507" s="73">
        <v>5229</v>
      </c>
      <c r="P2507" s="73">
        <v>189306261.77047199</v>
      </c>
      <c r="Q2507" s="73">
        <v>5229</v>
      </c>
      <c r="R2507" s="73">
        <v>189306261.77047199</v>
      </c>
      <c r="S2507" s="73">
        <f t="shared" si="141"/>
        <v>0</v>
      </c>
      <c r="T2507" s="73">
        <f t="shared" si="141"/>
        <v>0</v>
      </c>
      <c r="U2507" s="167" t="s">
        <v>7467</v>
      </c>
      <c r="W2507" s="21"/>
      <c r="X2507" s="21"/>
      <c r="Y2507" s="21"/>
    </row>
    <row r="2508" spans="1:25" x14ac:dyDescent="0.25">
      <c r="A2508" s="168" t="s">
        <v>6845</v>
      </c>
      <c r="B2508" s="207" t="s">
        <v>10313</v>
      </c>
      <c r="C2508" s="168" t="s">
        <v>10314</v>
      </c>
      <c r="D2508" s="208">
        <v>946</v>
      </c>
      <c r="E2508" s="171">
        <v>34214928.120141998</v>
      </c>
      <c r="F2508" s="216">
        <f t="shared" si="140"/>
        <v>36168.000126999999</v>
      </c>
      <c r="G2508" s="224"/>
      <c r="H2508" s="218" t="s">
        <v>7462</v>
      </c>
      <c r="I2508" s="120" t="s">
        <v>7397</v>
      </c>
      <c r="J2508" s="120" t="s">
        <v>7463</v>
      </c>
      <c r="K2508" s="172">
        <v>0</v>
      </c>
      <c r="L2508" s="172">
        <v>0</v>
      </c>
      <c r="M2508" s="173">
        <f t="shared" si="142"/>
        <v>0</v>
      </c>
      <c r="O2508" s="73">
        <v>946</v>
      </c>
      <c r="P2508" s="73">
        <v>34214928.120141998</v>
      </c>
      <c r="Q2508" s="73">
        <v>946</v>
      </c>
      <c r="R2508" s="73">
        <v>34214928.120141998</v>
      </c>
      <c r="S2508" s="73">
        <f t="shared" si="141"/>
        <v>0</v>
      </c>
      <c r="T2508" s="73">
        <f t="shared" si="141"/>
        <v>0</v>
      </c>
      <c r="U2508" s="167" t="s">
        <v>7467</v>
      </c>
      <c r="W2508" s="21"/>
      <c r="X2508" s="21"/>
      <c r="Y2508" s="21"/>
    </row>
    <row r="2509" spans="1:25" x14ac:dyDescent="0.25">
      <c r="A2509" s="168" t="s">
        <v>6845</v>
      </c>
      <c r="B2509" s="207" t="s">
        <v>10315</v>
      </c>
      <c r="C2509" s="168" t="s">
        <v>10316</v>
      </c>
      <c r="D2509" s="208">
        <v>4988</v>
      </c>
      <c r="E2509" s="171">
        <v>180325374.23885596</v>
      </c>
      <c r="F2509" s="216">
        <f t="shared" si="140"/>
        <v>36151.839261999994</v>
      </c>
      <c r="G2509" s="224"/>
      <c r="H2509" s="218" t="s">
        <v>7462</v>
      </c>
      <c r="I2509" s="120" t="s">
        <v>7397</v>
      </c>
      <c r="J2509" s="120" t="s">
        <v>7463</v>
      </c>
      <c r="K2509" s="172">
        <v>0</v>
      </c>
      <c r="L2509" s="172">
        <v>0</v>
      </c>
      <c r="M2509" s="173">
        <f t="shared" si="142"/>
        <v>0</v>
      </c>
      <c r="O2509" s="73">
        <v>4988</v>
      </c>
      <c r="P2509" s="73">
        <v>180325374.23885596</v>
      </c>
      <c r="Q2509" s="73">
        <v>4988</v>
      </c>
      <c r="R2509" s="73">
        <v>180325374.23885596</v>
      </c>
      <c r="S2509" s="73">
        <f t="shared" si="141"/>
        <v>0</v>
      </c>
      <c r="T2509" s="73">
        <f t="shared" si="141"/>
        <v>0</v>
      </c>
      <c r="U2509" s="167" t="s">
        <v>7467</v>
      </c>
      <c r="W2509" s="21"/>
      <c r="X2509" s="21"/>
      <c r="Y2509" s="21"/>
    </row>
    <row r="2510" spans="1:25" x14ac:dyDescent="0.25">
      <c r="A2510" s="175" t="s">
        <v>6845</v>
      </c>
      <c r="B2510" s="205" t="s">
        <v>10317</v>
      </c>
      <c r="C2510" s="168" t="s">
        <v>10318</v>
      </c>
      <c r="D2510" s="209">
        <v>34</v>
      </c>
      <c r="E2510" s="178">
        <v>1226362.6899879999</v>
      </c>
      <c r="F2510" s="216">
        <f t="shared" si="140"/>
        <v>36069.490881999998</v>
      </c>
      <c r="G2510" s="224"/>
      <c r="H2510" s="218" t="s">
        <v>7538</v>
      </c>
      <c r="I2510" s="120" t="s">
        <v>7396</v>
      </c>
      <c r="J2510" s="120" t="s">
        <v>7480</v>
      </c>
      <c r="K2510" s="73">
        <v>34</v>
      </c>
      <c r="L2510" s="73">
        <v>1226362.6899879999</v>
      </c>
      <c r="M2510" s="180">
        <f t="shared" si="142"/>
        <v>1</v>
      </c>
      <c r="O2510" s="73">
        <v>34</v>
      </c>
      <c r="P2510" s="73">
        <v>1226362.6899879999</v>
      </c>
      <c r="Q2510" s="73">
        <v>0</v>
      </c>
      <c r="R2510" s="73">
        <v>0</v>
      </c>
      <c r="S2510" s="73">
        <f t="shared" si="141"/>
        <v>0</v>
      </c>
      <c r="T2510" s="73">
        <f t="shared" si="141"/>
        <v>0</v>
      </c>
      <c r="U2510" s="167" t="s">
        <v>7481</v>
      </c>
      <c r="W2510" s="21"/>
      <c r="X2510" s="21"/>
      <c r="Y2510" s="21"/>
    </row>
    <row r="2511" spans="1:25" x14ac:dyDescent="0.25">
      <c r="A2511" s="175" t="s">
        <v>6845</v>
      </c>
      <c r="B2511" s="205" t="s">
        <v>6009</v>
      </c>
      <c r="C2511" s="168" t="s">
        <v>6010</v>
      </c>
      <c r="D2511" s="209">
        <v>889</v>
      </c>
      <c r="E2511" s="178">
        <v>31964413.569647998</v>
      </c>
      <c r="F2511" s="216">
        <f t="shared" si="140"/>
        <v>35955.470831999999</v>
      </c>
      <c r="G2511" s="224"/>
      <c r="H2511" s="218" t="s">
        <v>7538</v>
      </c>
      <c r="I2511" s="120" t="s">
        <v>7386</v>
      </c>
      <c r="J2511" s="120" t="s">
        <v>7480</v>
      </c>
      <c r="K2511" s="73">
        <v>889</v>
      </c>
      <c r="L2511" s="73">
        <v>31964413.569647998</v>
      </c>
      <c r="M2511" s="180">
        <f t="shared" si="142"/>
        <v>1</v>
      </c>
      <c r="O2511" s="73">
        <v>889</v>
      </c>
      <c r="P2511" s="73">
        <v>31964413.569647998</v>
      </c>
      <c r="Q2511" s="73">
        <v>0</v>
      </c>
      <c r="R2511" s="73">
        <v>0</v>
      </c>
      <c r="S2511" s="73">
        <f t="shared" si="141"/>
        <v>0</v>
      </c>
      <c r="T2511" s="73">
        <f t="shared" si="141"/>
        <v>0</v>
      </c>
      <c r="U2511" s="167" t="s">
        <v>7481</v>
      </c>
      <c r="W2511" s="21"/>
      <c r="X2511" s="21"/>
      <c r="Y2511" s="21"/>
    </row>
    <row r="2512" spans="1:25" x14ac:dyDescent="0.25">
      <c r="A2512" s="168" t="s">
        <v>6845</v>
      </c>
      <c r="B2512" s="207" t="s">
        <v>10319</v>
      </c>
      <c r="C2512" s="168" t="s">
        <v>10320</v>
      </c>
      <c r="D2512" s="208">
        <v>319</v>
      </c>
      <c r="E2512" s="171">
        <v>11431512.149914999</v>
      </c>
      <c r="F2512" s="216">
        <f t="shared" si="140"/>
        <v>35835.461284999998</v>
      </c>
      <c r="G2512" s="224"/>
      <c r="H2512" s="218" t="s">
        <v>7462</v>
      </c>
      <c r="I2512" s="120" t="s">
        <v>7397</v>
      </c>
      <c r="J2512" s="120" t="s">
        <v>7463</v>
      </c>
      <c r="K2512" s="172">
        <v>0</v>
      </c>
      <c r="L2512" s="172">
        <v>0</v>
      </c>
      <c r="M2512" s="173">
        <f t="shared" si="142"/>
        <v>0</v>
      </c>
      <c r="O2512" s="73">
        <v>319</v>
      </c>
      <c r="P2512" s="73">
        <v>11431512.149914999</v>
      </c>
      <c r="Q2512" s="73">
        <v>319</v>
      </c>
      <c r="R2512" s="73">
        <v>11431512.149914999</v>
      </c>
      <c r="S2512" s="73">
        <f t="shared" si="141"/>
        <v>0</v>
      </c>
      <c r="T2512" s="73">
        <f t="shared" si="141"/>
        <v>0</v>
      </c>
      <c r="U2512" s="167" t="s">
        <v>7467</v>
      </c>
      <c r="W2512" s="21"/>
      <c r="X2512" s="21"/>
      <c r="Y2512" s="21"/>
    </row>
    <row r="2513" spans="1:25" x14ac:dyDescent="0.25">
      <c r="A2513" s="168" t="s">
        <v>6845</v>
      </c>
      <c r="B2513" s="207" t="s">
        <v>10321</v>
      </c>
      <c r="C2513" s="168" t="s">
        <v>10322</v>
      </c>
      <c r="D2513" s="208">
        <v>28</v>
      </c>
      <c r="E2513" s="171">
        <v>1001664.0499880001</v>
      </c>
      <c r="F2513" s="216">
        <f t="shared" si="140"/>
        <v>35773.716071000003</v>
      </c>
      <c r="G2513" s="224"/>
      <c r="H2513" s="218" t="s">
        <v>7462</v>
      </c>
      <c r="I2513" s="120" t="s">
        <v>7397</v>
      </c>
      <c r="J2513" s="120" t="s">
        <v>7463</v>
      </c>
      <c r="K2513" s="172"/>
      <c r="L2513" s="172"/>
      <c r="M2513" s="173">
        <f t="shared" si="142"/>
        <v>0</v>
      </c>
      <c r="O2513" s="73">
        <v>28</v>
      </c>
      <c r="P2513" s="73">
        <v>1001664.0499880001</v>
      </c>
      <c r="Q2513" s="73">
        <v>28</v>
      </c>
      <c r="R2513" s="73">
        <v>1001664.0499880001</v>
      </c>
      <c r="S2513" s="73">
        <f t="shared" si="141"/>
        <v>0</v>
      </c>
      <c r="T2513" s="73">
        <f t="shared" si="141"/>
        <v>0</v>
      </c>
      <c r="U2513" s="167" t="s">
        <v>7467</v>
      </c>
      <c r="W2513" s="21"/>
      <c r="X2513" s="21"/>
      <c r="Y2513" s="21"/>
    </row>
    <row r="2514" spans="1:25" x14ac:dyDescent="0.25">
      <c r="A2514" s="175" t="s">
        <v>6845</v>
      </c>
      <c r="B2514" s="205" t="s">
        <v>10323</v>
      </c>
      <c r="C2514" s="168" t="s">
        <v>10324</v>
      </c>
      <c r="D2514" s="209">
        <v>6</v>
      </c>
      <c r="E2514" s="178">
        <v>214189.80000000002</v>
      </c>
      <c r="F2514" s="216">
        <f t="shared" si="140"/>
        <v>35698.300000000003</v>
      </c>
      <c r="G2514" s="224"/>
      <c r="H2514" s="218" t="s">
        <v>7538</v>
      </c>
      <c r="I2514" s="120" t="s">
        <v>7396</v>
      </c>
      <c r="J2514" s="120" t="s">
        <v>7480</v>
      </c>
      <c r="K2514" s="73">
        <v>6</v>
      </c>
      <c r="L2514" s="73">
        <v>214189.80000000002</v>
      </c>
      <c r="M2514" s="180">
        <f t="shared" si="142"/>
        <v>1</v>
      </c>
      <c r="O2514" s="73">
        <v>6</v>
      </c>
      <c r="P2514" s="73">
        <v>214189.80000000002</v>
      </c>
      <c r="Q2514" s="73">
        <v>0</v>
      </c>
      <c r="R2514" s="73">
        <v>0</v>
      </c>
      <c r="S2514" s="73">
        <f t="shared" si="141"/>
        <v>0</v>
      </c>
      <c r="T2514" s="73">
        <f t="shared" si="141"/>
        <v>0</v>
      </c>
      <c r="U2514" s="167" t="s">
        <v>7481</v>
      </c>
      <c r="W2514" s="21"/>
      <c r="X2514" s="21"/>
      <c r="Y2514" s="21"/>
    </row>
    <row r="2515" spans="1:25" x14ac:dyDescent="0.25">
      <c r="A2515" s="168" t="s">
        <v>6845</v>
      </c>
      <c r="B2515" s="207" t="s">
        <v>10325</v>
      </c>
      <c r="C2515" s="168" t="s">
        <v>10326</v>
      </c>
      <c r="D2515" s="208">
        <v>5315</v>
      </c>
      <c r="E2515" s="171">
        <v>189725060.15764999</v>
      </c>
      <c r="F2515" s="216">
        <f t="shared" si="140"/>
        <v>35696.154309999998</v>
      </c>
      <c r="G2515" s="224"/>
      <c r="H2515" s="218" t="s">
        <v>7462</v>
      </c>
      <c r="I2515" s="120" t="s">
        <v>7397</v>
      </c>
      <c r="J2515" s="120" t="s">
        <v>7463</v>
      </c>
      <c r="K2515" s="172">
        <v>0</v>
      </c>
      <c r="L2515" s="172">
        <v>0</v>
      </c>
      <c r="M2515" s="173">
        <f t="shared" si="142"/>
        <v>0</v>
      </c>
      <c r="O2515" s="73">
        <v>5315</v>
      </c>
      <c r="P2515" s="73">
        <v>189725060.15764999</v>
      </c>
      <c r="Q2515" s="73">
        <v>5315</v>
      </c>
      <c r="R2515" s="73">
        <v>189725060.15764999</v>
      </c>
      <c r="S2515" s="73">
        <f t="shared" si="141"/>
        <v>0</v>
      </c>
      <c r="T2515" s="73">
        <f t="shared" si="141"/>
        <v>0</v>
      </c>
      <c r="U2515" s="167" t="s">
        <v>7467</v>
      </c>
      <c r="W2515" s="21"/>
      <c r="X2515" s="21"/>
      <c r="Y2515" s="21"/>
    </row>
    <row r="2516" spans="1:25" x14ac:dyDescent="0.25">
      <c r="A2516" s="175" t="s">
        <v>6845</v>
      </c>
      <c r="B2516" s="205" t="s">
        <v>5803</v>
      </c>
      <c r="C2516" s="168" t="s">
        <v>5804</v>
      </c>
      <c r="D2516" s="209">
        <v>10</v>
      </c>
      <c r="E2516" s="178">
        <v>352730.21</v>
      </c>
      <c r="F2516" s="216">
        <f t="shared" si="140"/>
        <v>35273.021000000001</v>
      </c>
      <c r="G2516" s="224"/>
      <c r="H2516" s="218" t="s">
        <v>7462</v>
      </c>
      <c r="I2516" s="179" t="s">
        <v>7381</v>
      </c>
      <c r="J2516" s="120" t="s">
        <v>7480</v>
      </c>
      <c r="K2516" s="73">
        <v>10</v>
      </c>
      <c r="L2516" s="73">
        <v>352730.21</v>
      </c>
      <c r="M2516" s="180">
        <f t="shared" si="142"/>
        <v>1</v>
      </c>
      <c r="O2516" s="73">
        <v>10</v>
      </c>
      <c r="P2516" s="73">
        <v>352730.21</v>
      </c>
      <c r="Q2516" s="73">
        <v>0</v>
      </c>
      <c r="R2516" s="73">
        <v>0</v>
      </c>
      <c r="S2516" s="73">
        <f t="shared" si="141"/>
        <v>0</v>
      </c>
      <c r="T2516" s="73">
        <f t="shared" si="141"/>
        <v>0</v>
      </c>
      <c r="U2516" s="167" t="s">
        <v>7481</v>
      </c>
      <c r="W2516" s="21"/>
      <c r="X2516" s="21"/>
      <c r="Y2516" s="21"/>
    </row>
    <row r="2517" spans="1:25" x14ac:dyDescent="0.25">
      <c r="A2517" s="168" t="s">
        <v>6845</v>
      </c>
      <c r="B2517" s="207" t="s">
        <v>10327</v>
      </c>
      <c r="C2517" s="168" t="s">
        <v>10328</v>
      </c>
      <c r="D2517" s="208">
        <v>164</v>
      </c>
      <c r="E2517" s="171">
        <v>5780580.9900039993</v>
      </c>
      <c r="F2517" s="216">
        <f t="shared" si="140"/>
        <v>35247.445060999999</v>
      </c>
      <c r="G2517" s="224"/>
      <c r="H2517" s="218" t="s">
        <v>7462</v>
      </c>
      <c r="I2517" s="120" t="s">
        <v>7397</v>
      </c>
      <c r="J2517" s="120" t="s">
        <v>7463</v>
      </c>
      <c r="K2517" s="172">
        <v>0</v>
      </c>
      <c r="L2517" s="172">
        <v>0</v>
      </c>
      <c r="M2517" s="173">
        <f t="shared" si="142"/>
        <v>0</v>
      </c>
      <c r="O2517" s="73">
        <v>164</v>
      </c>
      <c r="P2517" s="73">
        <v>5780580.9900039993</v>
      </c>
      <c r="Q2517" s="73">
        <v>164</v>
      </c>
      <c r="R2517" s="73">
        <v>5780580.9900039993</v>
      </c>
      <c r="S2517" s="73">
        <f t="shared" si="141"/>
        <v>0</v>
      </c>
      <c r="T2517" s="73">
        <f t="shared" si="141"/>
        <v>0</v>
      </c>
      <c r="U2517" s="167" t="s">
        <v>7467</v>
      </c>
      <c r="W2517" s="21"/>
      <c r="X2517" s="21"/>
      <c r="Y2517" s="21"/>
    </row>
    <row r="2518" spans="1:25" x14ac:dyDescent="0.25">
      <c r="A2518" s="168" t="s">
        <v>6845</v>
      </c>
      <c r="B2518" s="207" t="s">
        <v>10329</v>
      </c>
      <c r="C2518" s="168" t="s">
        <v>10330</v>
      </c>
      <c r="D2518" s="208">
        <v>794</v>
      </c>
      <c r="E2518" s="171">
        <v>27859291.309687998</v>
      </c>
      <c r="F2518" s="216">
        <f t="shared" si="140"/>
        <v>35087.268651999999</v>
      </c>
      <c r="G2518" s="224"/>
      <c r="H2518" s="218" t="s">
        <v>7462</v>
      </c>
      <c r="I2518" s="120" t="s">
        <v>7397</v>
      </c>
      <c r="J2518" s="120" t="s">
        <v>7463</v>
      </c>
      <c r="K2518" s="172">
        <v>0</v>
      </c>
      <c r="L2518" s="172">
        <v>0</v>
      </c>
      <c r="M2518" s="173">
        <f t="shared" si="142"/>
        <v>0</v>
      </c>
      <c r="O2518" s="73">
        <v>794</v>
      </c>
      <c r="P2518" s="73">
        <v>27859291.309687998</v>
      </c>
      <c r="Q2518" s="73">
        <v>794</v>
      </c>
      <c r="R2518" s="73">
        <v>27859291.309687998</v>
      </c>
      <c r="S2518" s="73">
        <f t="shared" si="141"/>
        <v>0</v>
      </c>
      <c r="T2518" s="73">
        <f t="shared" si="141"/>
        <v>0</v>
      </c>
      <c r="U2518" s="167" t="s">
        <v>7467</v>
      </c>
      <c r="W2518" s="21"/>
      <c r="X2518" s="21"/>
      <c r="Y2518" s="21"/>
    </row>
    <row r="2519" spans="1:25" x14ac:dyDescent="0.25">
      <c r="A2519" s="175" t="s">
        <v>6845</v>
      </c>
      <c r="B2519" s="205" t="s">
        <v>5355</v>
      </c>
      <c r="C2519" s="168" t="s">
        <v>5356</v>
      </c>
      <c r="D2519" s="209">
        <v>2049</v>
      </c>
      <c r="E2519" s="178">
        <v>71638653.149441987</v>
      </c>
      <c r="F2519" s="216">
        <f t="shared" si="140"/>
        <v>34962.739457999996</v>
      </c>
      <c r="G2519" s="224"/>
      <c r="H2519" s="218" t="s">
        <v>7462</v>
      </c>
      <c r="I2519" s="179" t="s">
        <v>7381</v>
      </c>
      <c r="J2519" s="120" t="s">
        <v>7480</v>
      </c>
      <c r="K2519" s="73">
        <f>+D2519</f>
        <v>2049</v>
      </c>
      <c r="L2519" s="73">
        <f>+E2519</f>
        <v>71638653.149441987</v>
      </c>
      <c r="M2519" s="180">
        <f t="shared" si="142"/>
        <v>1</v>
      </c>
      <c r="O2519" s="73">
        <v>2049</v>
      </c>
      <c r="P2519" s="73">
        <v>71638653.149441987</v>
      </c>
      <c r="Q2519" s="73">
        <v>0</v>
      </c>
      <c r="R2519" s="73">
        <v>0</v>
      </c>
      <c r="S2519" s="73">
        <f t="shared" si="141"/>
        <v>0</v>
      </c>
      <c r="T2519" s="73">
        <f t="shared" si="141"/>
        <v>0</v>
      </c>
      <c r="U2519" s="167" t="s">
        <v>7481</v>
      </c>
      <c r="W2519" s="21"/>
      <c r="X2519" s="21"/>
      <c r="Y2519" s="21"/>
    </row>
    <row r="2520" spans="1:25" x14ac:dyDescent="0.25">
      <c r="A2520" s="168" t="s">
        <v>6845</v>
      </c>
      <c r="B2520" s="207" t="s">
        <v>10331</v>
      </c>
      <c r="C2520" s="168" t="s">
        <v>10332</v>
      </c>
      <c r="D2520" s="208">
        <v>198</v>
      </c>
      <c r="E2520" s="171">
        <v>6916417.7599439994</v>
      </c>
      <c r="F2520" s="216">
        <f t="shared" si="140"/>
        <v>34931.402827999998</v>
      </c>
      <c r="G2520" s="224"/>
      <c r="H2520" s="218" t="s">
        <v>7462</v>
      </c>
      <c r="I2520" s="120" t="s">
        <v>7397</v>
      </c>
      <c r="J2520" s="120" t="s">
        <v>7463</v>
      </c>
      <c r="K2520" s="172">
        <v>0</v>
      </c>
      <c r="L2520" s="172">
        <v>0</v>
      </c>
      <c r="M2520" s="173">
        <f t="shared" si="142"/>
        <v>0</v>
      </c>
      <c r="O2520" s="73">
        <v>198</v>
      </c>
      <c r="P2520" s="73">
        <v>6916417.7599439994</v>
      </c>
      <c r="Q2520" s="73">
        <v>198</v>
      </c>
      <c r="R2520" s="73">
        <v>6916417.7599439994</v>
      </c>
      <c r="S2520" s="73">
        <f t="shared" si="141"/>
        <v>0</v>
      </c>
      <c r="T2520" s="73">
        <f t="shared" si="141"/>
        <v>0</v>
      </c>
      <c r="U2520" s="167" t="s">
        <v>7467</v>
      </c>
      <c r="W2520" s="21"/>
      <c r="X2520" s="21"/>
      <c r="Y2520" s="21"/>
    </row>
    <row r="2521" spans="1:25" x14ac:dyDescent="0.25">
      <c r="A2521" s="168" t="s">
        <v>6845</v>
      </c>
      <c r="B2521" s="207" t="s">
        <v>10333</v>
      </c>
      <c r="C2521" s="168" t="s">
        <v>10334</v>
      </c>
      <c r="D2521" s="208">
        <v>31</v>
      </c>
      <c r="E2521" s="171">
        <v>1070545.6699900001</v>
      </c>
      <c r="F2521" s="216">
        <f t="shared" si="140"/>
        <v>34533.731290000003</v>
      </c>
      <c r="G2521" s="224"/>
      <c r="H2521" s="218" t="s">
        <v>7462</v>
      </c>
      <c r="I2521" s="120" t="s">
        <v>7397</v>
      </c>
      <c r="J2521" s="120" t="s">
        <v>7463</v>
      </c>
      <c r="K2521" s="172"/>
      <c r="L2521" s="172"/>
      <c r="M2521" s="173">
        <f t="shared" si="142"/>
        <v>0</v>
      </c>
      <c r="O2521" s="73">
        <v>31</v>
      </c>
      <c r="P2521" s="73">
        <v>1070545.6699900001</v>
      </c>
      <c r="Q2521" s="73">
        <v>31</v>
      </c>
      <c r="R2521" s="73">
        <v>1070545.6699900001</v>
      </c>
      <c r="S2521" s="73">
        <f t="shared" si="141"/>
        <v>0</v>
      </c>
      <c r="T2521" s="73">
        <f t="shared" si="141"/>
        <v>0</v>
      </c>
      <c r="U2521" s="167" t="s">
        <v>7467</v>
      </c>
      <c r="W2521" s="21"/>
      <c r="X2521" s="21"/>
      <c r="Y2521" s="21"/>
    </row>
    <row r="2522" spans="1:25" x14ac:dyDescent="0.25">
      <c r="A2522" s="175" t="s">
        <v>6845</v>
      </c>
      <c r="B2522" s="205" t="s">
        <v>5865</v>
      </c>
      <c r="C2522" s="168" t="s">
        <v>5866</v>
      </c>
      <c r="D2522" s="209">
        <v>288</v>
      </c>
      <c r="E2522" s="178">
        <v>9898877.9900160003</v>
      </c>
      <c r="F2522" s="216">
        <f t="shared" si="140"/>
        <v>34371.104132</v>
      </c>
      <c r="G2522" s="224"/>
      <c r="H2522" s="218" t="s">
        <v>7462</v>
      </c>
      <c r="I2522" s="179" t="s">
        <v>7381</v>
      </c>
      <c r="J2522" s="120" t="s">
        <v>7480</v>
      </c>
      <c r="K2522" s="73">
        <v>288</v>
      </c>
      <c r="L2522" s="73">
        <v>9898877.9900160003</v>
      </c>
      <c r="M2522" s="180">
        <f t="shared" si="142"/>
        <v>1</v>
      </c>
      <c r="O2522" s="73">
        <v>288</v>
      </c>
      <c r="P2522" s="73">
        <v>9898877.9900160003</v>
      </c>
      <c r="Q2522" s="73">
        <v>0</v>
      </c>
      <c r="R2522" s="73">
        <v>0</v>
      </c>
      <c r="S2522" s="73">
        <f t="shared" si="141"/>
        <v>0</v>
      </c>
      <c r="T2522" s="73">
        <f t="shared" si="141"/>
        <v>0</v>
      </c>
      <c r="U2522" s="167" t="s">
        <v>7481</v>
      </c>
      <c r="W2522" s="21"/>
      <c r="X2522" s="21"/>
      <c r="Y2522" s="21"/>
    </row>
    <row r="2523" spans="1:25" x14ac:dyDescent="0.25">
      <c r="A2523" s="168" t="s">
        <v>6845</v>
      </c>
      <c r="B2523" s="207" t="s">
        <v>10335</v>
      </c>
      <c r="C2523" s="168" t="s">
        <v>10336</v>
      </c>
      <c r="D2523" s="208">
        <v>12</v>
      </c>
      <c r="E2523" s="171">
        <v>411722.87000400003</v>
      </c>
      <c r="F2523" s="216">
        <f t="shared" si="140"/>
        <v>34310.239167</v>
      </c>
      <c r="G2523" s="224"/>
      <c r="H2523" s="218" t="s">
        <v>7462</v>
      </c>
      <c r="I2523" s="120" t="s">
        <v>7397</v>
      </c>
      <c r="J2523" s="120" t="s">
        <v>7463</v>
      </c>
      <c r="K2523" s="172"/>
      <c r="L2523" s="172"/>
      <c r="M2523" s="173">
        <f t="shared" si="142"/>
        <v>0</v>
      </c>
      <c r="O2523" s="73">
        <v>12</v>
      </c>
      <c r="P2523" s="73">
        <v>411722.87000400003</v>
      </c>
      <c r="Q2523" s="73">
        <v>12</v>
      </c>
      <c r="R2523" s="73">
        <v>411722.87000400003</v>
      </c>
      <c r="S2523" s="73">
        <f t="shared" si="141"/>
        <v>0</v>
      </c>
      <c r="T2523" s="73">
        <f t="shared" si="141"/>
        <v>0</v>
      </c>
      <c r="U2523" s="167" t="s">
        <v>7467</v>
      </c>
      <c r="W2523" s="21"/>
      <c r="X2523" s="21"/>
      <c r="Y2523" s="21"/>
    </row>
    <row r="2524" spans="1:25" x14ac:dyDescent="0.25">
      <c r="A2524" s="168" t="s">
        <v>6845</v>
      </c>
      <c r="B2524" s="207" t="s">
        <v>10337</v>
      </c>
      <c r="C2524" s="168" t="s">
        <v>10338</v>
      </c>
      <c r="D2524" s="208">
        <v>168</v>
      </c>
      <c r="E2524" s="171">
        <v>5763072.3000480002</v>
      </c>
      <c r="F2524" s="216">
        <f t="shared" si="140"/>
        <v>34304.001786000001</v>
      </c>
      <c r="G2524" s="224"/>
      <c r="H2524" s="218" t="s">
        <v>7462</v>
      </c>
      <c r="I2524" s="120" t="s">
        <v>7397</v>
      </c>
      <c r="J2524" s="120" t="s">
        <v>7463</v>
      </c>
      <c r="K2524" s="172">
        <v>0</v>
      </c>
      <c r="L2524" s="172">
        <v>0</v>
      </c>
      <c r="M2524" s="173">
        <f t="shared" si="142"/>
        <v>0</v>
      </c>
      <c r="O2524" s="73">
        <v>168</v>
      </c>
      <c r="P2524" s="73">
        <v>5763072.3000480002</v>
      </c>
      <c r="Q2524" s="73">
        <v>168</v>
      </c>
      <c r="R2524" s="73">
        <v>5763072.3000480002</v>
      </c>
      <c r="S2524" s="73">
        <f t="shared" si="141"/>
        <v>0</v>
      </c>
      <c r="T2524" s="73">
        <f t="shared" si="141"/>
        <v>0</v>
      </c>
      <c r="U2524" s="167" t="s">
        <v>7467</v>
      </c>
      <c r="W2524" s="21"/>
      <c r="X2524" s="21"/>
      <c r="Y2524" s="21"/>
    </row>
    <row r="2525" spans="1:25" x14ac:dyDescent="0.25">
      <c r="A2525" s="168" t="s">
        <v>6845</v>
      </c>
      <c r="B2525" s="207" t="s">
        <v>10339</v>
      </c>
      <c r="C2525" s="168" t="s">
        <v>10340</v>
      </c>
      <c r="D2525" s="208">
        <v>25</v>
      </c>
      <c r="E2525" s="171">
        <v>856674.23999999987</v>
      </c>
      <c r="F2525" s="216">
        <f t="shared" si="140"/>
        <v>34266.969599999997</v>
      </c>
      <c r="G2525" s="224"/>
      <c r="H2525" s="218" t="s">
        <v>7462</v>
      </c>
      <c r="I2525" s="120" t="s">
        <v>7397</v>
      </c>
      <c r="J2525" s="120" t="s">
        <v>7463</v>
      </c>
      <c r="K2525" s="172"/>
      <c r="L2525" s="172"/>
      <c r="M2525" s="173">
        <f t="shared" si="142"/>
        <v>0</v>
      </c>
      <c r="O2525" s="73">
        <v>25</v>
      </c>
      <c r="P2525" s="73">
        <v>856674.23999999987</v>
      </c>
      <c r="Q2525" s="73">
        <v>25</v>
      </c>
      <c r="R2525" s="73">
        <v>856674.23999999987</v>
      </c>
      <c r="S2525" s="73">
        <f t="shared" si="141"/>
        <v>0</v>
      </c>
      <c r="T2525" s="73">
        <f t="shared" si="141"/>
        <v>0</v>
      </c>
      <c r="U2525" s="167" t="s">
        <v>7467</v>
      </c>
      <c r="W2525" s="21"/>
      <c r="X2525" s="21"/>
      <c r="Y2525" s="21"/>
    </row>
    <row r="2526" spans="1:25" x14ac:dyDescent="0.25">
      <c r="A2526" s="175" t="s">
        <v>6845</v>
      </c>
      <c r="B2526" s="205" t="s">
        <v>6523</v>
      </c>
      <c r="C2526" s="168" t="s">
        <v>6524</v>
      </c>
      <c r="D2526" s="209">
        <v>200</v>
      </c>
      <c r="E2526" s="178">
        <v>6788254.1600000001</v>
      </c>
      <c r="F2526" s="216">
        <f t="shared" si="140"/>
        <v>33941.270799999998</v>
      </c>
      <c r="G2526" s="224"/>
      <c r="H2526" s="218" t="s">
        <v>7462</v>
      </c>
      <c r="I2526" s="179" t="s">
        <v>7381</v>
      </c>
      <c r="J2526" s="120" t="s">
        <v>7480</v>
      </c>
      <c r="K2526" s="73">
        <f>D2526</f>
        <v>200</v>
      </c>
      <c r="L2526" s="73">
        <f>E2526</f>
        <v>6788254.1600000001</v>
      </c>
      <c r="M2526" s="180">
        <f t="shared" si="142"/>
        <v>1</v>
      </c>
      <c r="O2526" s="73">
        <v>200</v>
      </c>
      <c r="P2526" s="73">
        <v>6788254.1600000001</v>
      </c>
      <c r="Q2526" s="73">
        <v>0</v>
      </c>
      <c r="R2526" s="73">
        <v>0</v>
      </c>
      <c r="S2526" s="73">
        <f t="shared" si="141"/>
        <v>0</v>
      </c>
      <c r="T2526" s="73">
        <f t="shared" si="141"/>
        <v>0</v>
      </c>
      <c r="U2526" s="167" t="s">
        <v>7481</v>
      </c>
      <c r="W2526" s="21"/>
      <c r="X2526" s="21"/>
      <c r="Y2526" s="21"/>
    </row>
    <row r="2527" spans="1:25" x14ac:dyDescent="0.25">
      <c r="A2527" s="175" t="s">
        <v>6845</v>
      </c>
      <c r="B2527" s="205" t="s">
        <v>5693</v>
      </c>
      <c r="C2527" s="168" t="s">
        <v>5694</v>
      </c>
      <c r="D2527" s="209">
        <v>474</v>
      </c>
      <c r="E2527" s="178">
        <v>15996009.299862001</v>
      </c>
      <c r="F2527" s="216">
        <f t="shared" si="140"/>
        <v>33746.855063000003</v>
      </c>
      <c r="G2527" s="224"/>
      <c r="H2527" s="218" t="s">
        <v>7462</v>
      </c>
      <c r="I2527" s="179" t="s">
        <v>7381</v>
      </c>
      <c r="J2527" s="120" t="s">
        <v>7480</v>
      </c>
      <c r="K2527" s="73">
        <v>474</v>
      </c>
      <c r="L2527" s="73">
        <v>15996009.299862001</v>
      </c>
      <c r="M2527" s="180">
        <f t="shared" si="142"/>
        <v>1</v>
      </c>
      <c r="O2527" s="73">
        <v>474</v>
      </c>
      <c r="P2527" s="73">
        <v>15996009.299862001</v>
      </c>
      <c r="Q2527" s="73">
        <v>0</v>
      </c>
      <c r="R2527" s="73">
        <v>0</v>
      </c>
      <c r="S2527" s="73">
        <f t="shared" si="141"/>
        <v>0</v>
      </c>
      <c r="T2527" s="73">
        <f t="shared" si="141"/>
        <v>0</v>
      </c>
      <c r="U2527" s="167" t="s">
        <v>7481</v>
      </c>
      <c r="W2527" s="21"/>
      <c r="X2527" s="21"/>
      <c r="Y2527" s="21"/>
    </row>
    <row r="2528" spans="1:25" x14ac:dyDescent="0.25">
      <c r="A2528" s="175" t="s">
        <v>6845</v>
      </c>
      <c r="B2528" s="205" t="s">
        <v>10341</v>
      </c>
      <c r="C2528" s="168" t="s">
        <v>10342</v>
      </c>
      <c r="D2528" s="209">
        <v>41</v>
      </c>
      <c r="E2528" s="178">
        <v>1372846.4499960002</v>
      </c>
      <c r="F2528" s="216">
        <f t="shared" si="140"/>
        <v>33484.059756000002</v>
      </c>
      <c r="G2528" s="224"/>
      <c r="H2528" s="218" t="s">
        <v>7538</v>
      </c>
      <c r="I2528" s="120" t="s">
        <v>7396</v>
      </c>
      <c r="J2528" s="120" t="s">
        <v>7480</v>
      </c>
      <c r="K2528" s="73">
        <v>41</v>
      </c>
      <c r="L2528" s="73">
        <v>1372846.4499960002</v>
      </c>
      <c r="M2528" s="180">
        <f t="shared" si="142"/>
        <v>1</v>
      </c>
      <c r="O2528" s="73">
        <v>41</v>
      </c>
      <c r="P2528" s="73">
        <v>1372846.4499960002</v>
      </c>
      <c r="Q2528" s="73">
        <v>0</v>
      </c>
      <c r="R2528" s="73">
        <v>0</v>
      </c>
      <c r="S2528" s="73">
        <f t="shared" si="141"/>
        <v>0</v>
      </c>
      <c r="T2528" s="73">
        <f t="shared" si="141"/>
        <v>0</v>
      </c>
      <c r="U2528" s="167" t="s">
        <v>7481</v>
      </c>
      <c r="W2528" s="21"/>
      <c r="X2528" s="21"/>
      <c r="Y2528" s="21"/>
    </row>
    <row r="2529" spans="1:25" x14ac:dyDescent="0.25">
      <c r="A2529" s="175" t="s">
        <v>6845</v>
      </c>
      <c r="B2529" s="205" t="s">
        <v>5931</v>
      </c>
      <c r="C2529" s="168" t="s">
        <v>5932</v>
      </c>
      <c r="D2529" s="209">
        <v>85.5</v>
      </c>
      <c r="E2529" s="178">
        <v>2847012.3000270007</v>
      </c>
      <c r="F2529" s="216">
        <f t="shared" si="140"/>
        <v>33298.389474000011</v>
      </c>
      <c r="G2529" s="224"/>
      <c r="H2529" s="218" t="s">
        <v>7462</v>
      </c>
      <c r="I2529" s="179" t="s">
        <v>7381</v>
      </c>
      <c r="J2529" s="120" t="s">
        <v>7480</v>
      </c>
      <c r="K2529" s="73">
        <v>85.5</v>
      </c>
      <c r="L2529" s="73">
        <v>2847012.3000270007</v>
      </c>
      <c r="M2529" s="180">
        <f t="shared" si="142"/>
        <v>1</v>
      </c>
      <c r="O2529" s="73">
        <v>85.5</v>
      </c>
      <c r="P2529" s="73">
        <v>2847012.3000270007</v>
      </c>
      <c r="Q2529" s="73">
        <v>0</v>
      </c>
      <c r="R2529" s="73">
        <v>0</v>
      </c>
      <c r="S2529" s="73">
        <f t="shared" si="141"/>
        <v>0</v>
      </c>
      <c r="T2529" s="73">
        <f t="shared" si="141"/>
        <v>0</v>
      </c>
      <c r="U2529" s="167" t="s">
        <v>7481</v>
      </c>
      <c r="W2529" s="21"/>
      <c r="X2529" s="21"/>
      <c r="Y2529" s="21"/>
    </row>
    <row r="2530" spans="1:25" x14ac:dyDescent="0.25">
      <c r="A2530" s="168" t="s">
        <v>6845</v>
      </c>
      <c r="B2530" s="207" t="s">
        <v>10343</v>
      </c>
      <c r="C2530" s="168" t="s">
        <v>10344</v>
      </c>
      <c r="D2530" s="208">
        <v>2037</v>
      </c>
      <c r="E2530" s="171">
        <v>67811036.800751999</v>
      </c>
      <c r="F2530" s="216">
        <f t="shared" si="140"/>
        <v>33289.659696000002</v>
      </c>
      <c r="G2530" s="224"/>
      <c r="H2530" s="218" t="s">
        <v>7462</v>
      </c>
      <c r="I2530" s="120" t="s">
        <v>7397</v>
      </c>
      <c r="J2530" s="120" t="s">
        <v>7463</v>
      </c>
      <c r="K2530" s="172">
        <v>0</v>
      </c>
      <c r="L2530" s="172">
        <v>0</v>
      </c>
      <c r="M2530" s="173">
        <f t="shared" si="142"/>
        <v>0</v>
      </c>
      <c r="O2530" s="73">
        <v>2037</v>
      </c>
      <c r="P2530" s="73">
        <v>67811036.800751999</v>
      </c>
      <c r="Q2530" s="73">
        <v>2037</v>
      </c>
      <c r="R2530" s="73">
        <v>67811036.800751999</v>
      </c>
      <c r="S2530" s="73">
        <f t="shared" si="141"/>
        <v>0</v>
      </c>
      <c r="T2530" s="73">
        <f t="shared" si="141"/>
        <v>0</v>
      </c>
      <c r="U2530" s="167" t="s">
        <v>7467</v>
      </c>
      <c r="W2530" s="21"/>
      <c r="X2530" s="21"/>
      <c r="Y2530" s="21"/>
    </row>
    <row r="2531" spans="1:25" x14ac:dyDescent="0.25">
      <c r="A2531" s="175" t="s">
        <v>6845</v>
      </c>
      <c r="B2531" s="205" t="s">
        <v>5867</v>
      </c>
      <c r="C2531" s="168" t="s">
        <v>5868</v>
      </c>
      <c r="D2531" s="209">
        <v>72</v>
      </c>
      <c r="E2531" s="178">
        <v>2384313.7900319998</v>
      </c>
      <c r="F2531" s="216">
        <f t="shared" si="140"/>
        <v>33115.469305999999</v>
      </c>
      <c r="G2531" s="224"/>
      <c r="H2531" s="218" t="s">
        <v>7462</v>
      </c>
      <c r="I2531" s="179" t="s">
        <v>7381</v>
      </c>
      <c r="J2531" s="120" t="s">
        <v>7480</v>
      </c>
      <c r="K2531" s="73">
        <v>72</v>
      </c>
      <c r="L2531" s="73">
        <v>2384313.7900319998</v>
      </c>
      <c r="M2531" s="180">
        <f t="shared" si="142"/>
        <v>1</v>
      </c>
      <c r="O2531" s="73">
        <v>72</v>
      </c>
      <c r="P2531" s="73">
        <v>2384313.7900319998</v>
      </c>
      <c r="Q2531" s="73">
        <v>0</v>
      </c>
      <c r="R2531" s="73">
        <v>0</v>
      </c>
      <c r="S2531" s="73">
        <f t="shared" si="141"/>
        <v>0</v>
      </c>
      <c r="T2531" s="73">
        <f t="shared" si="141"/>
        <v>0</v>
      </c>
      <c r="U2531" s="167" t="s">
        <v>7481</v>
      </c>
      <c r="W2531" s="21"/>
      <c r="X2531" s="21"/>
      <c r="Y2531" s="21"/>
    </row>
    <row r="2532" spans="1:25" x14ac:dyDescent="0.25">
      <c r="A2532" s="168" t="s">
        <v>6845</v>
      </c>
      <c r="B2532" s="207" t="s">
        <v>10345</v>
      </c>
      <c r="C2532" s="168" t="s">
        <v>10346</v>
      </c>
      <c r="D2532" s="208">
        <v>576</v>
      </c>
      <c r="E2532" s="171">
        <v>19069059.370176002</v>
      </c>
      <c r="F2532" s="216">
        <f t="shared" si="140"/>
        <v>33106.005851000002</v>
      </c>
      <c r="G2532" s="224"/>
      <c r="H2532" s="218" t="s">
        <v>7462</v>
      </c>
      <c r="I2532" s="120" t="s">
        <v>7397</v>
      </c>
      <c r="J2532" s="120" t="s">
        <v>7463</v>
      </c>
      <c r="K2532" s="172">
        <v>0</v>
      </c>
      <c r="L2532" s="172">
        <v>0</v>
      </c>
      <c r="M2532" s="173">
        <f t="shared" si="142"/>
        <v>0</v>
      </c>
      <c r="O2532" s="73">
        <v>576</v>
      </c>
      <c r="P2532" s="73">
        <v>19069059.370176002</v>
      </c>
      <c r="Q2532" s="73">
        <v>576</v>
      </c>
      <c r="R2532" s="73">
        <v>19069059.370176002</v>
      </c>
      <c r="S2532" s="73">
        <f t="shared" si="141"/>
        <v>0</v>
      </c>
      <c r="T2532" s="73">
        <f t="shared" si="141"/>
        <v>0</v>
      </c>
      <c r="U2532" s="167" t="s">
        <v>7467</v>
      </c>
      <c r="W2532" s="21"/>
      <c r="X2532" s="21"/>
      <c r="Y2532" s="21"/>
    </row>
    <row r="2533" spans="1:25" x14ac:dyDescent="0.25">
      <c r="A2533" s="175" t="s">
        <v>6845</v>
      </c>
      <c r="B2533" s="205" t="s">
        <v>5795</v>
      </c>
      <c r="C2533" s="168" t="s">
        <v>5796</v>
      </c>
      <c r="D2533" s="209">
        <v>129</v>
      </c>
      <c r="E2533" s="178">
        <v>4258601.6099490002</v>
      </c>
      <c r="F2533" s="216">
        <f t="shared" si="140"/>
        <v>33012.415581000001</v>
      </c>
      <c r="G2533" s="224"/>
      <c r="H2533" s="218" t="s">
        <v>7462</v>
      </c>
      <c r="I2533" s="179" t="s">
        <v>7381</v>
      </c>
      <c r="J2533" s="120" t="s">
        <v>7480</v>
      </c>
      <c r="K2533" s="73">
        <v>129</v>
      </c>
      <c r="L2533" s="73">
        <v>4258601.6099490002</v>
      </c>
      <c r="M2533" s="180">
        <f t="shared" si="142"/>
        <v>1</v>
      </c>
      <c r="O2533" s="73">
        <v>129</v>
      </c>
      <c r="P2533" s="73">
        <v>4258601.6099490002</v>
      </c>
      <c r="Q2533" s="73">
        <v>0</v>
      </c>
      <c r="R2533" s="73">
        <v>0</v>
      </c>
      <c r="S2533" s="73">
        <f t="shared" si="141"/>
        <v>0</v>
      </c>
      <c r="T2533" s="73">
        <f t="shared" si="141"/>
        <v>0</v>
      </c>
      <c r="U2533" s="167" t="s">
        <v>7481</v>
      </c>
      <c r="W2533" s="21"/>
      <c r="X2533" s="21"/>
      <c r="Y2533" s="21"/>
    </row>
    <row r="2534" spans="1:25" x14ac:dyDescent="0.25">
      <c r="A2534" s="168" t="s">
        <v>6845</v>
      </c>
      <c r="B2534" s="207" t="s">
        <v>10347</v>
      </c>
      <c r="C2534" s="168" t="s">
        <v>10348</v>
      </c>
      <c r="D2534" s="208">
        <v>2264</v>
      </c>
      <c r="E2534" s="171">
        <v>74550601.368927985</v>
      </c>
      <c r="F2534" s="216">
        <f t="shared" si="140"/>
        <v>32928.710851999997</v>
      </c>
      <c r="G2534" s="224"/>
      <c r="H2534" s="218" t="s">
        <v>7462</v>
      </c>
      <c r="I2534" s="120" t="s">
        <v>7397</v>
      </c>
      <c r="J2534" s="120" t="s">
        <v>7463</v>
      </c>
      <c r="K2534" s="172">
        <v>0</v>
      </c>
      <c r="L2534" s="172">
        <v>0</v>
      </c>
      <c r="M2534" s="173">
        <f t="shared" si="142"/>
        <v>0</v>
      </c>
      <c r="O2534" s="73">
        <v>2264</v>
      </c>
      <c r="P2534" s="73">
        <v>74550601.368927985</v>
      </c>
      <c r="Q2534" s="73">
        <v>2264</v>
      </c>
      <c r="R2534" s="73">
        <v>74550601.368927985</v>
      </c>
      <c r="S2534" s="73">
        <f t="shared" si="141"/>
        <v>0</v>
      </c>
      <c r="T2534" s="73">
        <f t="shared" si="141"/>
        <v>0</v>
      </c>
      <c r="U2534" s="167" t="s">
        <v>7467</v>
      </c>
      <c r="W2534" s="21"/>
      <c r="X2534" s="21"/>
      <c r="Y2534" s="21"/>
    </row>
    <row r="2535" spans="1:25" x14ac:dyDescent="0.25">
      <c r="A2535" s="168" t="s">
        <v>6845</v>
      </c>
      <c r="B2535" s="207" t="s">
        <v>10349</v>
      </c>
      <c r="C2535" s="168" t="s">
        <v>10350</v>
      </c>
      <c r="D2535" s="208">
        <v>174</v>
      </c>
      <c r="E2535" s="171">
        <v>5727856.0099739991</v>
      </c>
      <c r="F2535" s="216">
        <f t="shared" si="140"/>
        <v>32918.712700999997</v>
      </c>
      <c r="G2535" s="224"/>
      <c r="H2535" s="218" t="s">
        <v>7462</v>
      </c>
      <c r="I2535" s="120" t="s">
        <v>7397</v>
      </c>
      <c r="J2535" s="120" t="s">
        <v>7463</v>
      </c>
      <c r="K2535" s="172">
        <v>0</v>
      </c>
      <c r="L2535" s="172">
        <v>0</v>
      </c>
      <c r="M2535" s="173">
        <f t="shared" si="142"/>
        <v>0</v>
      </c>
      <c r="O2535" s="73">
        <v>174</v>
      </c>
      <c r="P2535" s="73">
        <v>5727856.0099739991</v>
      </c>
      <c r="Q2535" s="73">
        <v>174</v>
      </c>
      <c r="R2535" s="73">
        <v>5727856.0099739991</v>
      </c>
      <c r="S2535" s="73">
        <f t="shared" si="141"/>
        <v>0</v>
      </c>
      <c r="T2535" s="73">
        <f t="shared" si="141"/>
        <v>0</v>
      </c>
      <c r="U2535" s="167" t="s">
        <v>7467</v>
      </c>
      <c r="W2535" s="21"/>
      <c r="X2535" s="21"/>
      <c r="Y2535" s="21"/>
    </row>
    <row r="2536" spans="1:25" x14ac:dyDescent="0.25">
      <c r="A2536" s="175" t="s">
        <v>6845</v>
      </c>
      <c r="B2536" s="205" t="s">
        <v>10351</v>
      </c>
      <c r="C2536" s="168" t="s">
        <v>10352</v>
      </c>
      <c r="D2536" s="209">
        <v>109</v>
      </c>
      <c r="E2536" s="178">
        <v>3584351.6200530003</v>
      </c>
      <c r="F2536" s="216">
        <f t="shared" si="140"/>
        <v>32883.959817000003</v>
      </c>
      <c r="G2536" s="224"/>
      <c r="H2536" s="218" t="s">
        <v>7538</v>
      </c>
      <c r="I2536" s="120" t="s">
        <v>7386</v>
      </c>
      <c r="J2536" s="120" t="s">
        <v>7480</v>
      </c>
      <c r="K2536" s="73">
        <v>109</v>
      </c>
      <c r="L2536" s="73">
        <v>3584351.6200530003</v>
      </c>
      <c r="M2536" s="180">
        <f t="shared" si="142"/>
        <v>1</v>
      </c>
      <c r="O2536" s="73">
        <v>109</v>
      </c>
      <c r="P2536" s="73">
        <v>3584351.6200530003</v>
      </c>
      <c r="Q2536" s="73">
        <v>0</v>
      </c>
      <c r="R2536" s="73">
        <v>0</v>
      </c>
      <c r="S2536" s="73">
        <f t="shared" si="141"/>
        <v>0</v>
      </c>
      <c r="T2536" s="73">
        <f t="shared" si="141"/>
        <v>0</v>
      </c>
      <c r="U2536" s="167" t="s">
        <v>7481</v>
      </c>
      <c r="W2536" s="21"/>
      <c r="X2536" s="21"/>
      <c r="Y2536" s="21"/>
    </row>
    <row r="2537" spans="1:25" x14ac:dyDescent="0.25">
      <c r="A2537" s="168" t="s">
        <v>6845</v>
      </c>
      <c r="B2537" s="207" t="s">
        <v>10353</v>
      </c>
      <c r="C2537" s="168" t="s">
        <v>10354</v>
      </c>
      <c r="D2537" s="208">
        <v>51</v>
      </c>
      <c r="E2537" s="171">
        <v>1670674.940007</v>
      </c>
      <c r="F2537" s="216">
        <f t="shared" si="140"/>
        <v>32758.332157000001</v>
      </c>
      <c r="G2537" s="224"/>
      <c r="H2537" s="218" t="s">
        <v>7462</v>
      </c>
      <c r="I2537" s="120" t="s">
        <v>7397</v>
      </c>
      <c r="J2537" s="120" t="s">
        <v>7463</v>
      </c>
      <c r="K2537" s="172"/>
      <c r="L2537" s="172"/>
      <c r="M2537" s="173">
        <f t="shared" si="142"/>
        <v>0</v>
      </c>
      <c r="O2537" s="73">
        <v>51</v>
      </c>
      <c r="P2537" s="73">
        <v>1670674.940007</v>
      </c>
      <c r="Q2537" s="73">
        <v>51</v>
      </c>
      <c r="R2537" s="73">
        <v>1670674.940007</v>
      </c>
      <c r="S2537" s="73">
        <f t="shared" si="141"/>
        <v>0</v>
      </c>
      <c r="T2537" s="73">
        <f t="shared" si="141"/>
        <v>0</v>
      </c>
      <c r="U2537" s="167" t="s">
        <v>7467</v>
      </c>
      <c r="W2537" s="21"/>
      <c r="X2537" s="21"/>
      <c r="Y2537" s="21"/>
    </row>
    <row r="2538" spans="1:25" x14ac:dyDescent="0.25">
      <c r="A2538" s="168" t="s">
        <v>6845</v>
      </c>
      <c r="B2538" s="207" t="s">
        <v>10355</v>
      </c>
      <c r="C2538" s="168" t="s">
        <v>10356</v>
      </c>
      <c r="D2538" s="208">
        <v>4</v>
      </c>
      <c r="E2538" s="171">
        <v>131017.5</v>
      </c>
      <c r="F2538" s="216">
        <f t="shared" si="140"/>
        <v>32754.375</v>
      </c>
      <c r="G2538" s="224"/>
      <c r="H2538" s="218" t="s">
        <v>7462</v>
      </c>
      <c r="I2538" s="120" t="s">
        <v>7397</v>
      </c>
      <c r="J2538" s="120" t="s">
        <v>7463</v>
      </c>
      <c r="K2538" s="172"/>
      <c r="L2538" s="172"/>
      <c r="M2538" s="173">
        <f t="shared" si="142"/>
        <v>0</v>
      </c>
      <c r="O2538" s="73">
        <v>4</v>
      </c>
      <c r="P2538" s="73">
        <v>131017.5</v>
      </c>
      <c r="Q2538" s="73">
        <v>4</v>
      </c>
      <c r="R2538" s="73">
        <v>131017.5</v>
      </c>
      <c r="S2538" s="73">
        <f t="shared" si="141"/>
        <v>0</v>
      </c>
      <c r="T2538" s="73">
        <f t="shared" si="141"/>
        <v>0</v>
      </c>
      <c r="U2538" s="167" t="s">
        <v>7467</v>
      </c>
      <c r="W2538" s="21"/>
      <c r="X2538" s="21"/>
      <c r="Y2538" s="21"/>
    </row>
    <row r="2539" spans="1:25" x14ac:dyDescent="0.25">
      <c r="A2539" s="175" t="s">
        <v>6845</v>
      </c>
      <c r="B2539" s="205" t="s">
        <v>5579</v>
      </c>
      <c r="C2539" s="168" t="s">
        <v>5580</v>
      </c>
      <c r="D2539" s="209">
        <v>40</v>
      </c>
      <c r="E2539" s="178">
        <v>1301426.1599999999</v>
      </c>
      <c r="F2539" s="216">
        <f t="shared" si="140"/>
        <v>32535.653999999999</v>
      </c>
      <c r="G2539" s="224"/>
      <c r="H2539" s="218" t="s">
        <v>7462</v>
      </c>
      <c r="I2539" s="179" t="s">
        <v>7381</v>
      </c>
      <c r="J2539" s="120" t="s">
        <v>7480</v>
      </c>
      <c r="K2539" s="73">
        <f>D2539</f>
        <v>40</v>
      </c>
      <c r="L2539" s="73">
        <f>E2539</f>
        <v>1301426.1599999999</v>
      </c>
      <c r="M2539" s="180">
        <f t="shared" si="142"/>
        <v>1</v>
      </c>
      <c r="O2539" s="73">
        <v>40</v>
      </c>
      <c r="P2539" s="73">
        <v>1301426.1599999999</v>
      </c>
      <c r="Q2539" s="73">
        <v>0</v>
      </c>
      <c r="R2539" s="73">
        <v>0</v>
      </c>
      <c r="S2539" s="73">
        <f t="shared" si="141"/>
        <v>0</v>
      </c>
      <c r="T2539" s="73">
        <f t="shared" si="141"/>
        <v>0</v>
      </c>
      <c r="U2539" s="167" t="s">
        <v>7481</v>
      </c>
      <c r="W2539" s="21"/>
      <c r="X2539" s="21"/>
      <c r="Y2539" s="21"/>
    </row>
    <row r="2540" spans="1:25" x14ac:dyDescent="0.25">
      <c r="A2540" s="175" t="s">
        <v>6845</v>
      </c>
      <c r="B2540" s="205" t="s">
        <v>6007</v>
      </c>
      <c r="C2540" s="168" t="s">
        <v>6008</v>
      </c>
      <c r="D2540" s="209">
        <v>5349</v>
      </c>
      <c r="E2540" s="178">
        <v>172773061.43193001</v>
      </c>
      <c r="F2540" s="216">
        <f t="shared" si="140"/>
        <v>32300.067569999999</v>
      </c>
      <c r="G2540" s="224"/>
      <c r="H2540" s="218" t="s">
        <v>7538</v>
      </c>
      <c r="I2540" s="120" t="s">
        <v>7396</v>
      </c>
      <c r="J2540" s="120" t="s">
        <v>7480</v>
      </c>
      <c r="K2540" s="73">
        <v>5349</v>
      </c>
      <c r="L2540" s="73">
        <v>172773061.43193001</v>
      </c>
      <c r="M2540" s="180">
        <f t="shared" si="142"/>
        <v>1</v>
      </c>
      <c r="O2540" s="73">
        <v>5349</v>
      </c>
      <c r="P2540" s="73">
        <v>172773061.43193001</v>
      </c>
      <c r="Q2540" s="73">
        <v>0</v>
      </c>
      <c r="R2540" s="73">
        <v>0</v>
      </c>
      <c r="S2540" s="73">
        <f t="shared" si="141"/>
        <v>0</v>
      </c>
      <c r="T2540" s="73">
        <f t="shared" si="141"/>
        <v>0</v>
      </c>
      <c r="U2540" s="167" t="s">
        <v>7481</v>
      </c>
      <c r="W2540" s="21"/>
      <c r="X2540" s="21"/>
      <c r="Y2540" s="21"/>
    </row>
    <row r="2541" spans="1:25" x14ac:dyDescent="0.25">
      <c r="A2541" s="168" t="s">
        <v>6845</v>
      </c>
      <c r="B2541" s="207" t="s">
        <v>10357</v>
      </c>
      <c r="C2541" s="168" t="s">
        <v>10358</v>
      </c>
      <c r="D2541" s="208">
        <v>20</v>
      </c>
      <c r="E2541" s="171">
        <v>645479.30999999994</v>
      </c>
      <c r="F2541" s="216">
        <f t="shared" si="140"/>
        <v>32273.965499999998</v>
      </c>
      <c r="G2541" s="224"/>
      <c r="H2541" s="218" t="s">
        <v>7462</v>
      </c>
      <c r="I2541" s="120" t="s">
        <v>7397</v>
      </c>
      <c r="J2541" s="120" t="s">
        <v>7463</v>
      </c>
      <c r="K2541" s="172"/>
      <c r="L2541" s="172"/>
      <c r="M2541" s="173">
        <f t="shared" si="142"/>
        <v>0</v>
      </c>
      <c r="O2541" s="73">
        <v>20</v>
      </c>
      <c r="P2541" s="73">
        <v>645479.30999999994</v>
      </c>
      <c r="Q2541" s="73">
        <v>20</v>
      </c>
      <c r="R2541" s="73">
        <v>645479.30999999994</v>
      </c>
      <c r="S2541" s="73">
        <f t="shared" si="141"/>
        <v>0</v>
      </c>
      <c r="T2541" s="73">
        <f t="shared" si="141"/>
        <v>0</v>
      </c>
      <c r="U2541" s="167" t="s">
        <v>7467</v>
      </c>
      <c r="W2541" s="21"/>
      <c r="X2541" s="21"/>
      <c r="Y2541" s="21"/>
    </row>
    <row r="2542" spans="1:25" x14ac:dyDescent="0.25">
      <c r="A2542" s="168" t="s">
        <v>6845</v>
      </c>
      <c r="B2542" s="207" t="s">
        <v>10359</v>
      </c>
      <c r="C2542" s="168" t="s">
        <v>10360</v>
      </c>
      <c r="D2542" s="208">
        <v>35271</v>
      </c>
      <c r="E2542" s="171">
        <v>1137806972.2597051</v>
      </c>
      <c r="F2542" s="216">
        <f t="shared" si="140"/>
        <v>32258.993855000001</v>
      </c>
      <c r="G2542" s="224"/>
      <c r="H2542" s="218" t="s">
        <v>7462</v>
      </c>
      <c r="I2542" s="120" t="s">
        <v>7397</v>
      </c>
      <c r="J2542" s="120" t="s">
        <v>7463</v>
      </c>
      <c r="K2542" s="172">
        <v>0</v>
      </c>
      <c r="L2542" s="172">
        <v>0</v>
      </c>
      <c r="M2542" s="173">
        <f t="shared" si="142"/>
        <v>0</v>
      </c>
      <c r="O2542" s="73">
        <v>35271</v>
      </c>
      <c r="P2542" s="73">
        <v>1137806972.2597051</v>
      </c>
      <c r="Q2542" s="73">
        <v>35271</v>
      </c>
      <c r="R2542" s="73">
        <v>1137806972.2597051</v>
      </c>
      <c r="S2542" s="73">
        <f t="shared" si="141"/>
        <v>0</v>
      </c>
      <c r="T2542" s="73">
        <f t="shared" si="141"/>
        <v>0</v>
      </c>
      <c r="U2542" s="167" t="s">
        <v>7467</v>
      </c>
      <c r="W2542" s="21"/>
      <c r="X2542" s="21"/>
      <c r="Y2542" s="21"/>
    </row>
    <row r="2543" spans="1:25" x14ac:dyDescent="0.25">
      <c r="A2543" s="175" t="s">
        <v>6845</v>
      </c>
      <c r="B2543" s="205" t="s">
        <v>5687</v>
      </c>
      <c r="C2543" s="168" t="s">
        <v>5688</v>
      </c>
      <c r="D2543" s="209">
        <v>73</v>
      </c>
      <c r="E2543" s="178">
        <v>2340007.890019</v>
      </c>
      <c r="F2543" s="216">
        <f t="shared" si="140"/>
        <v>32054.902603000002</v>
      </c>
      <c r="G2543" s="224"/>
      <c r="H2543" s="218" t="s">
        <v>7462</v>
      </c>
      <c r="I2543" s="179" t="s">
        <v>7381</v>
      </c>
      <c r="J2543" s="120" t="s">
        <v>7480</v>
      </c>
      <c r="K2543" s="73">
        <v>73</v>
      </c>
      <c r="L2543" s="73">
        <v>2340007.890019</v>
      </c>
      <c r="M2543" s="180">
        <f t="shared" si="142"/>
        <v>1</v>
      </c>
      <c r="O2543" s="73">
        <v>73</v>
      </c>
      <c r="P2543" s="73">
        <v>2340007.890019</v>
      </c>
      <c r="Q2543" s="73">
        <v>0</v>
      </c>
      <c r="R2543" s="73">
        <v>0</v>
      </c>
      <c r="S2543" s="73">
        <f t="shared" si="141"/>
        <v>0</v>
      </c>
      <c r="T2543" s="73">
        <f t="shared" si="141"/>
        <v>0</v>
      </c>
      <c r="U2543" s="167" t="s">
        <v>7481</v>
      </c>
      <c r="W2543" s="21"/>
      <c r="X2543" s="21"/>
      <c r="Y2543" s="21"/>
    </row>
    <row r="2544" spans="1:25" x14ac:dyDescent="0.25">
      <c r="A2544" s="175" t="s">
        <v>6845</v>
      </c>
      <c r="B2544" s="205" t="s">
        <v>6327</v>
      </c>
      <c r="C2544" s="168" t="s">
        <v>6328</v>
      </c>
      <c r="D2544" s="209">
        <v>900</v>
      </c>
      <c r="E2544" s="178">
        <v>28832748.210000001</v>
      </c>
      <c r="F2544" s="216">
        <f t="shared" si="140"/>
        <v>32036.386900000001</v>
      </c>
      <c r="G2544" s="224"/>
      <c r="H2544" s="218" t="s">
        <v>7462</v>
      </c>
      <c r="I2544" s="179" t="s">
        <v>7381</v>
      </c>
      <c r="J2544" s="120" t="s">
        <v>7480</v>
      </c>
      <c r="K2544" s="73">
        <v>900</v>
      </c>
      <c r="L2544" s="73">
        <v>28832748.210000001</v>
      </c>
      <c r="M2544" s="180">
        <f t="shared" si="142"/>
        <v>1</v>
      </c>
      <c r="O2544" s="73">
        <v>900</v>
      </c>
      <c r="P2544" s="73">
        <v>28832748.210000001</v>
      </c>
      <c r="Q2544" s="73">
        <v>0</v>
      </c>
      <c r="R2544" s="73">
        <v>0</v>
      </c>
      <c r="S2544" s="73">
        <f t="shared" si="141"/>
        <v>0</v>
      </c>
      <c r="T2544" s="73">
        <f t="shared" si="141"/>
        <v>0</v>
      </c>
      <c r="U2544" s="167" t="s">
        <v>7481</v>
      </c>
      <c r="W2544" s="21"/>
      <c r="X2544" s="21"/>
      <c r="Y2544" s="21"/>
    </row>
    <row r="2545" spans="1:25" x14ac:dyDescent="0.25">
      <c r="A2545" s="175" t="s">
        <v>6845</v>
      </c>
      <c r="B2545" s="205" t="s">
        <v>5755</v>
      </c>
      <c r="C2545" s="168" t="s">
        <v>5756</v>
      </c>
      <c r="D2545" s="209">
        <v>822</v>
      </c>
      <c r="E2545" s="178">
        <v>26330373.320081998</v>
      </c>
      <c r="F2545" s="216">
        <f t="shared" si="140"/>
        <v>32032.084330999998</v>
      </c>
      <c r="G2545" s="224"/>
      <c r="H2545" s="218" t="s">
        <v>7462</v>
      </c>
      <c r="I2545" s="179" t="s">
        <v>7381</v>
      </c>
      <c r="J2545" s="120" t="s">
        <v>7480</v>
      </c>
      <c r="K2545" s="73">
        <v>822</v>
      </c>
      <c r="L2545" s="73">
        <v>26330373.320081998</v>
      </c>
      <c r="M2545" s="180">
        <f t="shared" si="142"/>
        <v>1</v>
      </c>
      <c r="O2545" s="73">
        <v>822</v>
      </c>
      <c r="P2545" s="73">
        <v>26330373.320081998</v>
      </c>
      <c r="Q2545" s="73">
        <v>0</v>
      </c>
      <c r="R2545" s="73">
        <v>0</v>
      </c>
      <c r="S2545" s="73">
        <f t="shared" si="141"/>
        <v>0</v>
      </c>
      <c r="T2545" s="73">
        <f t="shared" si="141"/>
        <v>0</v>
      </c>
      <c r="U2545" s="167" t="s">
        <v>7481</v>
      </c>
      <c r="W2545" s="21"/>
      <c r="X2545" s="21"/>
      <c r="Y2545" s="21"/>
    </row>
    <row r="2546" spans="1:25" x14ac:dyDescent="0.25">
      <c r="A2546" s="168" t="s">
        <v>6845</v>
      </c>
      <c r="B2546" s="207" t="s">
        <v>10361</v>
      </c>
      <c r="C2546" s="168" t="s">
        <v>10362</v>
      </c>
      <c r="D2546" s="208">
        <v>426</v>
      </c>
      <c r="E2546" s="171">
        <v>13603223.579868</v>
      </c>
      <c r="F2546" s="216">
        <f t="shared" si="140"/>
        <v>31932.449718</v>
      </c>
      <c r="G2546" s="224"/>
      <c r="H2546" s="218" t="s">
        <v>7462</v>
      </c>
      <c r="I2546" s="120" t="s">
        <v>7397</v>
      </c>
      <c r="J2546" s="120" t="s">
        <v>7463</v>
      </c>
      <c r="K2546" s="172">
        <v>0</v>
      </c>
      <c r="L2546" s="172">
        <v>0</v>
      </c>
      <c r="M2546" s="173">
        <f t="shared" si="142"/>
        <v>0</v>
      </c>
      <c r="O2546" s="73">
        <v>426</v>
      </c>
      <c r="P2546" s="73">
        <v>13603223.579868</v>
      </c>
      <c r="Q2546" s="73">
        <v>426</v>
      </c>
      <c r="R2546" s="73">
        <v>13603223.579868</v>
      </c>
      <c r="S2546" s="73">
        <f t="shared" si="141"/>
        <v>0</v>
      </c>
      <c r="T2546" s="73">
        <f t="shared" si="141"/>
        <v>0</v>
      </c>
      <c r="U2546" s="167" t="s">
        <v>7467</v>
      </c>
      <c r="W2546" s="21"/>
      <c r="X2546" s="21"/>
      <c r="Y2546" s="21"/>
    </row>
    <row r="2547" spans="1:25" x14ac:dyDescent="0.25">
      <c r="A2547" s="168" t="s">
        <v>6845</v>
      </c>
      <c r="B2547" s="207" t="s">
        <v>10363</v>
      </c>
      <c r="C2547" s="168" t="s">
        <v>10364</v>
      </c>
      <c r="D2547" s="208">
        <v>1</v>
      </c>
      <c r="E2547" s="171">
        <v>31875.95</v>
      </c>
      <c r="F2547" s="216">
        <f t="shared" si="140"/>
        <v>31875.95</v>
      </c>
      <c r="G2547" s="224"/>
      <c r="H2547" s="218" t="s">
        <v>7462</v>
      </c>
      <c r="I2547" s="120" t="s">
        <v>7397</v>
      </c>
      <c r="J2547" s="120" t="s">
        <v>7463</v>
      </c>
      <c r="K2547" s="172"/>
      <c r="L2547" s="172"/>
      <c r="M2547" s="173">
        <f t="shared" si="142"/>
        <v>0</v>
      </c>
      <c r="O2547" s="73">
        <v>1</v>
      </c>
      <c r="P2547" s="73">
        <v>31875.95</v>
      </c>
      <c r="Q2547" s="73">
        <v>1</v>
      </c>
      <c r="R2547" s="73">
        <v>31875.95</v>
      </c>
      <c r="S2547" s="73">
        <f t="shared" si="141"/>
        <v>0</v>
      </c>
      <c r="T2547" s="73">
        <f t="shared" si="141"/>
        <v>0</v>
      </c>
      <c r="U2547" s="167" t="s">
        <v>7467</v>
      </c>
      <c r="W2547" s="21"/>
      <c r="X2547" s="21"/>
      <c r="Y2547" s="21"/>
    </row>
    <row r="2548" spans="1:25" x14ac:dyDescent="0.25">
      <c r="A2548" s="175" t="s">
        <v>6845</v>
      </c>
      <c r="B2548" s="205" t="s">
        <v>10365</v>
      </c>
      <c r="C2548" s="168" t="s">
        <v>10366</v>
      </c>
      <c r="D2548" s="209">
        <v>4</v>
      </c>
      <c r="E2548" s="178">
        <v>127483.87</v>
      </c>
      <c r="F2548" s="216">
        <f t="shared" si="140"/>
        <v>31870.967499999999</v>
      </c>
      <c r="G2548" s="224"/>
      <c r="H2548" s="218" t="s">
        <v>7538</v>
      </c>
      <c r="I2548" s="120" t="s">
        <v>7396</v>
      </c>
      <c r="J2548" s="120" t="s">
        <v>7480</v>
      </c>
      <c r="K2548" s="73">
        <v>4</v>
      </c>
      <c r="L2548" s="73">
        <v>127483.87</v>
      </c>
      <c r="M2548" s="180">
        <f t="shared" si="142"/>
        <v>1</v>
      </c>
      <c r="O2548" s="73">
        <v>4</v>
      </c>
      <c r="P2548" s="73">
        <v>127483.87</v>
      </c>
      <c r="Q2548" s="73">
        <v>0</v>
      </c>
      <c r="R2548" s="73">
        <v>0</v>
      </c>
      <c r="S2548" s="73">
        <f t="shared" si="141"/>
        <v>0</v>
      </c>
      <c r="T2548" s="73">
        <f t="shared" si="141"/>
        <v>0</v>
      </c>
      <c r="U2548" s="167" t="s">
        <v>7481</v>
      </c>
      <c r="W2548" s="21"/>
      <c r="X2548" s="21"/>
      <c r="Y2548" s="21"/>
    </row>
    <row r="2549" spans="1:25" x14ac:dyDescent="0.25">
      <c r="A2549" s="168" t="s">
        <v>6845</v>
      </c>
      <c r="B2549" s="207" t="s">
        <v>10367</v>
      </c>
      <c r="C2549" s="168" t="s">
        <v>10368</v>
      </c>
      <c r="D2549" s="208">
        <v>365</v>
      </c>
      <c r="E2549" s="171">
        <v>11627322.490075</v>
      </c>
      <c r="F2549" s="216">
        <f t="shared" si="140"/>
        <v>31855.678055</v>
      </c>
      <c r="G2549" s="224"/>
      <c r="H2549" s="218" t="s">
        <v>7462</v>
      </c>
      <c r="I2549" s="120" t="s">
        <v>7397</v>
      </c>
      <c r="J2549" s="120" t="s">
        <v>7463</v>
      </c>
      <c r="K2549" s="172">
        <v>0</v>
      </c>
      <c r="L2549" s="172">
        <v>0</v>
      </c>
      <c r="M2549" s="173">
        <f t="shared" si="142"/>
        <v>0</v>
      </c>
      <c r="O2549" s="73">
        <v>365</v>
      </c>
      <c r="P2549" s="73">
        <v>11627322.490075</v>
      </c>
      <c r="Q2549" s="73">
        <v>365</v>
      </c>
      <c r="R2549" s="73">
        <v>11627322.490075</v>
      </c>
      <c r="S2549" s="73">
        <f t="shared" si="141"/>
        <v>0</v>
      </c>
      <c r="T2549" s="73">
        <f t="shared" si="141"/>
        <v>0</v>
      </c>
      <c r="U2549" s="167" t="s">
        <v>7467</v>
      </c>
      <c r="W2549" s="21"/>
      <c r="X2549" s="21"/>
      <c r="Y2549" s="21"/>
    </row>
    <row r="2550" spans="1:25" x14ac:dyDescent="0.25">
      <c r="A2550" s="175" t="s">
        <v>6845</v>
      </c>
      <c r="B2550" s="205" t="s">
        <v>6291</v>
      </c>
      <c r="C2550" s="168" t="s">
        <v>6292</v>
      </c>
      <c r="D2550" s="209">
        <v>2213</v>
      </c>
      <c r="E2550" s="178">
        <v>70342792.058963999</v>
      </c>
      <c r="F2550" s="216">
        <f t="shared" si="140"/>
        <v>31786.169028</v>
      </c>
      <c r="G2550" s="224"/>
      <c r="H2550" s="218" t="s">
        <v>7462</v>
      </c>
      <c r="I2550" s="179" t="s">
        <v>7381</v>
      </c>
      <c r="J2550" s="120" t="s">
        <v>7480</v>
      </c>
      <c r="K2550" s="73">
        <v>2213</v>
      </c>
      <c r="L2550" s="73">
        <v>70342792.058963999</v>
      </c>
      <c r="M2550" s="180">
        <f t="shared" si="142"/>
        <v>1</v>
      </c>
      <c r="O2550" s="73">
        <v>2213</v>
      </c>
      <c r="P2550" s="73">
        <v>70342792.058963999</v>
      </c>
      <c r="Q2550" s="73">
        <v>0</v>
      </c>
      <c r="R2550" s="73">
        <v>0</v>
      </c>
      <c r="S2550" s="73">
        <f t="shared" si="141"/>
        <v>0</v>
      </c>
      <c r="T2550" s="73">
        <f t="shared" si="141"/>
        <v>0</v>
      </c>
      <c r="U2550" s="167" t="s">
        <v>7481</v>
      </c>
      <c r="W2550" s="21"/>
      <c r="X2550" s="21"/>
      <c r="Y2550" s="21"/>
    </row>
    <row r="2551" spans="1:25" x14ac:dyDescent="0.25">
      <c r="A2551" s="175" t="s">
        <v>6845</v>
      </c>
      <c r="B2551" s="205" t="s">
        <v>6141</v>
      </c>
      <c r="C2551" s="168" t="s">
        <v>6142</v>
      </c>
      <c r="D2551" s="209">
        <v>196</v>
      </c>
      <c r="E2551" s="178">
        <v>6215694.6699679997</v>
      </c>
      <c r="F2551" s="216">
        <f t="shared" si="140"/>
        <v>31712.727907999997</v>
      </c>
      <c r="G2551" s="224"/>
      <c r="H2551" s="218" t="s">
        <v>7462</v>
      </c>
      <c r="I2551" s="179" t="s">
        <v>7381</v>
      </c>
      <c r="J2551" s="120" t="s">
        <v>7480</v>
      </c>
      <c r="K2551" s="73">
        <f>D2551</f>
        <v>196</v>
      </c>
      <c r="L2551" s="73">
        <f>E2551</f>
        <v>6215694.6699679997</v>
      </c>
      <c r="M2551" s="180">
        <f t="shared" si="142"/>
        <v>1</v>
      </c>
      <c r="O2551" s="73">
        <v>196</v>
      </c>
      <c r="P2551" s="73">
        <v>6215694.6699679997</v>
      </c>
      <c r="Q2551" s="73">
        <v>0</v>
      </c>
      <c r="R2551" s="73">
        <v>0</v>
      </c>
      <c r="S2551" s="73">
        <f t="shared" si="141"/>
        <v>0</v>
      </c>
      <c r="T2551" s="73">
        <f t="shared" si="141"/>
        <v>0</v>
      </c>
      <c r="U2551" s="167" t="s">
        <v>7481</v>
      </c>
      <c r="W2551" s="21"/>
      <c r="X2551" s="21"/>
      <c r="Y2551" s="21"/>
    </row>
    <row r="2552" spans="1:25" x14ac:dyDescent="0.25">
      <c r="A2552" s="175" t="s">
        <v>6845</v>
      </c>
      <c r="B2552" s="205" t="s">
        <v>5851</v>
      </c>
      <c r="C2552" s="168" t="s">
        <v>5852</v>
      </c>
      <c r="D2552" s="209">
        <v>504</v>
      </c>
      <c r="E2552" s="178">
        <v>15906489.110064</v>
      </c>
      <c r="F2552" s="216">
        <f t="shared" si="140"/>
        <v>31560.494266000002</v>
      </c>
      <c r="G2552" s="224"/>
      <c r="H2552" s="218" t="s">
        <v>7462</v>
      </c>
      <c r="I2552" s="179" t="s">
        <v>7381</v>
      </c>
      <c r="J2552" s="120" t="s">
        <v>7480</v>
      </c>
      <c r="K2552" s="73">
        <v>504</v>
      </c>
      <c r="L2552" s="73">
        <v>15906489.110064</v>
      </c>
      <c r="M2552" s="180">
        <f t="shared" si="142"/>
        <v>1</v>
      </c>
      <c r="O2552" s="73">
        <v>504</v>
      </c>
      <c r="P2552" s="73">
        <v>15906489.110064</v>
      </c>
      <c r="Q2552" s="73">
        <v>0</v>
      </c>
      <c r="R2552" s="73">
        <v>0</v>
      </c>
      <c r="S2552" s="73">
        <f t="shared" si="141"/>
        <v>0</v>
      </c>
      <c r="T2552" s="73">
        <f t="shared" si="141"/>
        <v>0</v>
      </c>
      <c r="U2552" s="167" t="s">
        <v>7481</v>
      </c>
      <c r="W2552" s="21"/>
      <c r="X2552" s="21"/>
      <c r="Y2552" s="21"/>
    </row>
    <row r="2553" spans="1:25" x14ac:dyDescent="0.25">
      <c r="A2553" s="175" t="s">
        <v>6845</v>
      </c>
      <c r="B2553" s="205" t="s">
        <v>6323</v>
      </c>
      <c r="C2553" s="168" t="s">
        <v>6324</v>
      </c>
      <c r="D2553" s="209">
        <v>613</v>
      </c>
      <c r="E2553" s="178">
        <v>19171830.769958999</v>
      </c>
      <c r="F2553" s="216">
        <f t="shared" si="140"/>
        <v>31275.417243</v>
      </c>
      <c r="G2553" s="224"/>
      <c r="H2553" s="218" t="s">
        <v>7462</v>
      </c>
      <c r="I2553" s="179" t="s">
        <v>7381</v>
      </c>
      <c r="J2553" s="120" t="s">
        <v>7480</v>
      </c>
      <c r="K2553" s="73">
        <v>613</v>
      </c>
      <c r="L2553" s="73">
        <v>19171830.769958999</v>
      </c>
      <c r="M2553" s="180">
        <f t="shared" si="142"/>
        <v>1</v>
      </c>
      <c r="O2553" s="73">
        <v>613</v>
      </c>
      <c r="P2553" s="73">
        <v>19171830.769958999</v>
      </c>
      <c r="Q2553" s="73">
        <v>0</v>
      </c>
      <c r="R2553" s="73">
        <v>0</v>
      </c>
      <c r="S2553" s="73">
        <f t="shared" si="141"/>
        <v>0</v>
      </c>
      <c r="T2553" s="73">
        <f t="shared" si="141"/>
        <v>0</v>
      </c>
      <c r="U2553" s="167" t="s">
        <v>7481</v>
      </c>
      <c r="W2553" s="21"/>
      <c r="X2553" s="21"/>
      <c r="Y2553" s="21"/>
    </row>
    <row r="2554" spans="1:25" x14ac:dyDescent="0.25">
      <c r="A2554" s="175" t="s">
        <v>6845</v>
      </c>
      <c r="B2554" s="205" t="s">
        <v>10369</v>
      </c>
      <c r="C2554" s="168" t="s">
        <v>10370</v>
      </c>
      <c r="D2554" s="209">
        <v>102</v>
      </c>
      <c r="E2554" s="178">
        <v>3187755.1900260001</v>
      </c>
      <c r="F2554" s="216">
        <f t="shared" si="140"/>
        <v>31252.501863000001</v>
      </c>
      <c r="G2554" s="224"/>
      <c r="H2554" s="218" t="s">
        <v>7538</v>
      </c>
      <c r="I2554" s="120" t="s">
        <v>7396</v>
      </c>
      <c r="J2554" s="120" t="s">
        <v>7480</v>
      </c>
      <c r="K2554" s="73">
        <v>102</v>
      </c>
      <c r="L2554" s="73">
        <v>3187755.1900260001</v>
      </c>
      <c r="M2554" s="180">
        <f t="shared" si="142"/>
        <v>1</v>
      </c>
      <c r="O2554" s="73">
        <v>102</v>
      </c>
      <c r="P2554" s="73">
        <v>3187755.1900260001</v>
      </c>
      <c r="Q2554" s="73">
        <v>0</v>
      </c>
      <c r="R2554" s="73">
        <v>0</v>
      </c>
      <c r="S2554" s="73">
        <f t="shared" si="141"/>
        <v>0</v>
      </c>
      <c r="T2554" s="73">
        <f t="shared" si="141"/>
        <v>0</v>
      </c>
      <c r="U2554" s="167" t="s">
        <v>7481</v>
      </c>
      <c r="W2554" s="21"/>
      <c r="X2554" s="21"/>
      <c r="Y2554" s="21"/>
    </row>
    <row r="2555" spans="1:25" x14ac:dyDescent="0.25">
      <c r="A2555" s="168" t="s">
        <v>6845</v>
      </c>
      <c r="B2555" s="207" t="s">
        <v>10371</v>
      </c>
      <c r="C2555" s="168" t="s">
        <v>10372</v>
      </c>
      <c r="D2555" s="208">
        <v>290</v>
      </c>
      <c r="E2555" s="171">
        <v>9047331.1500899997</v>
      </c>
      <c r="F2555" s="216">
        <f t="shared" si="140"/>
        <v>31197.693620999999</v>
      </c>
      <c r="G2555" s="224"/>
      <c r="H2555" s="218" t="s">
        <v>7462</v>
      </c>
      <c r="I2555" s="120" t="s">
        <v>7397</v>
      </c>
      <c r="J2555" s="120" t="s">
        <v>7463</v>
      </c>
      <c r="K2555" s="172">
        <v>0</v>
      </c>
      <c r="L2555" s="172">
        <v>0</v>
      </c>
      <c r="M2555" s="173">
        <f t="shared" si="142"/>
        <v>0</v>
      </c>
      <c r="O2555" s="73">
        <v>290</v>
      </c>
      <c r="P2555" s="73">
        <v>9047331.1500899997</v>
      </c>
      <c r="Q2555" s="73">
        <v>290</v>
      </c>
      <c r="R2555" s="73">
        <v>9047331.1500899997</v>
      </c>
      <c r="S2555" s="73">
        <f t="shared" si="141"/>
        <v>0</v>
      </c>
      <c r="T2555" s="73">
        <f t="shared" si="141"/>
        <v>0</v>
      </c>
      <c r="U2555" s="167" t="s">
        <v>7467</v>
      </c>
      <c r="W2555" s="21"/>
      <c r="X2555" s="21"/>
      <c r="Y2555" s="21"/>
    </row>
    <row r="2556" spans="1:25" x14ac:dyDescent="0.25">
      <c r="A2556" s="168" t="s">
        <v>6845</v>
      </c>
      <c r="B2556" s="207" t="s">
        <v>10373</v>
      </c>
      <c r="C2556" s="168" t="s">
        <v>10374</v>
      </c>
      <c r="D2556" s="208">
        <v>16257</v>
      </c>
      <c r="E2556" s="171">
        <v>505802190.14054996</v>
      </c>
      <c r="F2556" s="216">
        <f t="shared" si="140"/>
        <v>31112.886149999998</v>
      </c>
      <c r="G2556" s="224"/>
      <c r="H2556" s="218" t="s">
        <v>7462</v>
      </c>
      <c r="I2556" s="120" t="s">
        <v>7397</v>
      </c>
      <c r="J2556" s="120" t="s">
        <v>7463</v>
      </c>
      <c r="K2556" s="172">
        <v>0</v>
      </c>
      <c r="L2556" s="172">
        <v>0</v>
      </c>
      <c r="M2556" s="173">
        <f t="shared" si="142"/>
        <v>0</v>
      </c>
      <c r="O2556" s="73">
        <v>16257</v>
      </c>
      <c r="P2556" s="73">
        <v>505802190.14054996</v>
      </c>
      <c r="Q2556" s="73">
        <v>16257</v>
      </c>
      <c r="R2556" s="73">
        <v>505802190.14054996</v>
      </c>
      <c r="S2556" s="73">
        <f t="shared" si="141"/>
        <v>0</v>
      </c>
      <c r="T2556" s="73">
        <f t="shared" si="141"/>
        <v>0</v>
      </c>
      <c r="U2556" s="167" t="s">
        <v>7467</v>
      </c>
      <c r="W2556" s="21"/>
      <c r="X2556" s="21"/>
      <c r="Y2556" s="21"/>
    </row>
    <row r="2557" spans="1:25" x14ac:dyDescent="0.25">
      <c r="A2557" s="175" t="s">
        <v>6845</v>
      </c>
      <c r="B2557" s="205" t="s">
        <v>5869</v>
      </c>
      <c r="C2557" s="168" t="s">
        <v>5870</v>
      </c>
      <c r="D2557" s="209">
        <v>192</v>
      </c>
      <c r="E2557" s="178">
        <v>5936180.2800000003</v>
      </c>
      <c r="F2557" s="216">
        <f t="shared" si="140"/>
        <v>30917.605625</v>
      </c>
      <c r="G2557" s="224"/>
      <c r="H2557" s="218" t="s">
        <v>7462</v>
      </c>
      <c r="I2557" s="179" t="s">
        <v>7381</v>
      </c>
      <c r="J2557" s="120" t="s">
        <v>7480</v>
      </c>
      <c r="K2557" s="73">
        <v>192</v>
      </c>
      <c r="L2557" s="73">
        <v>5936180.2800000003</v>
      </c>
      <c r="M2557" s="180">
        <f t="shared" si="142"/>
        <v>1</v>
      </c>
      <c r="O2557" s="73">
        <v>192</v>
      </c>
      <c r="P2557" s="73">
        <v>5936180.2800000003</v>
      </c>
      <c r="Q2557" s="73">
        <v>0</v>
      </c>
      <c r="R2557" s="73">
        <v>0</v>
      </c>
      <c r="S2557" s="73">
        <f t="shared" si="141"/>
        <v>0</v>
      </c>
      <c r="T2557" s="73">
        <f t="shared" si="141"/>
        <v>0</v>
      </c>
      <c r="U2557" s="167" t="s">
        <v>7481</v>
      </c>
      <c r="W2557" s="21"/>
      <c r="X2557" s="21"/>
      <c r="Y2557" s="21"/>
    </row>
    <row r="2558" spans="1:25" x14ac:dyDescent="0.25">
      <c r="A2558" s="168" t="s">
        <v>6845</v>
      </c>
      <c r="B2558" s="207" t="s">
        <v>10375</v>
      </c>
      <c r="C2558" s="168" t="s">
        <v>10376</v>
      </c>
      <c r="D2558" s="208">
        <v>464</v>
      </c>
      <c r="E2558" s="171">
        <v>14296867.650032001</v>
      </c>
      <c r="F2558" s="216">
        <f t="shared" si="140"/>
        <v>30812.214763</v>
      </c>
      <c r="G2558" s="224"/>
      <c r="H2558" s="218" t="s">
        <v>7462</v>
      </c>
      <c r="I2558" s="120" t="s">
        <v>7397</v>
      </c>
      <c r="J2558" s="120" t="s">
        <v>7463</v>
      </c>
      <c r="K2558" s="172">
        <v>0</v>
      </c>
      <c r="L2558" s="172">
        <v>0</v>
      </c>
      <c r="M2558" s="173">
        <f t="shared" si="142"/>
        <v>0</v>
      </c>
      <c r="O2558" s="73">
        <v>464</v>
      </c>
      <c r="P2558" s="73">
        <v>14296867.650032001</v>
      </c>
      <c r="Q2558" s="73">
        <v>464</v>
      </c>
      <c r="R2558" s="73">
        <v>14296867.650032001</v>
      </c>
      <c r="S2558" s="73">
        <f t="shared" si="141"/>
        <v>0</v>
      </c>
      <c r="T2558" s="73">
        <f t="shared" si="141"/>
        <v>0</v>
      </c>
      <c r="U2558" s="167" t="s">
        <v>7467</v>
      </c>
      <c r="W2558" s="21"/>
      <c r="X2558" s="21"/>
      <c r="Y2558" s="21"/>
    </row>
    <row r="2559" spans="1:25" x14ac:dyDescent="0.25">
      <c r="A2559" s="168" t="s">
        <v>6845</v>
      </c>
      <c r="B2559" s="207" t="s">
        <v>10377</v>
      </c>
      <c r="C2559" s="168" t="s">
        <v>10378</v>
      </c>
      <c r="D2559" s="208">
        <v>9</v>
      </c>
      <c r="E2559" s="171">
        <v>277007.85000000003</v>
      </c>
      <c r="F2559" s="216">
        <f t="shared" si="140"/>
        <v>30778.650000000005</v>
      </c>
      <c r="G2559" s="224"/>
      <c r="H2559" s="218" t="s">
        <v>7462</v>
      </c>
      <c r="I2559" s="120" t="s">
        <v>7397</v>
      </c>
      <c r="J2559" s="120" t="s">
        <v>7463</v>
      </c>
      <c r="K2559" s="172"/>
      <c r="L2559" s="172"/>
      <c r="M2559" s="173">
        <f t="shared" si="142"/>
        <v>0</v>
      </c>
      <c r="O2559" s="73">
        <v>9</v>
      </c>
      <c r="P2559" s="73">
        <v>277007.85000000003</v>
      </c>
      <c r="Q2559" s="73">
        <v>9</v>
      </c>
      <c r="R2559" s="73">
        <v>277007.85000000003</v>
      </c>
      <c r="S2559" s="73">
        <f t="shared" si="141"/>
        <v>0</v>
      </c>
      <c r="T2559" s="73">
        <f t="shared" si="141"/>
        <v>0</v>
      </c>
      <c r="U2559" s="167" t="s">
        <v>7467</v>
      </c>
      <c r="W2559" s="21"/>
      <c r="X2559" s="21"/>
      <c r="Y2559" s="21"/>
    </row>
    <row r="2560" spans="1:25" x14ac:dyDescent="0.25">
      <c r="A2560" s="175" t="s">
        <v>6845</v>
      </c>
      <c r="B2560" s="205" t="s">
        <v>10379</v>
      </c>
      <c r="C2560" s="168" t="s">
        <v>10380</v>
      </c>
      <c r="D2560" s="209">
        <v>196</v>
      </c>
      <c r="E2560" s="178">
        <v>5957967.3200040003</v>
      </c>
      <c r="F2560" s="216">
        <f t="shared" si="140"/>
        <v>30397.792449</v>
      </c>
      <c r="G2560" s="224"/>
      <c r="H2560" s="218" t="s">
        <v>7462</v>
      </c>
      <c r="I2560" s="179" t="s">
        <v>7381</v>
      </c>
      <c r="J2560" s="120" t="s">
        <v>7480</v>
      </c>
      <c r="K2560" s="73">
        <f>D2560</f>
        <v>196</v>
      </c>
      <c r="L2560" s="73">
        <f>E2560</f>
        <v>5957967.3200040003</v>
      </c>
      <c r="M2560" s="180">
        <f t="shared" si="142"/>
        <v>1</v>
      </c>
      <c r="O2560" s="73">
        <v>196</v>
      </c>
      <c r="P2560" s="73">
        <v>5957967.3200040003</v>
      </c>
      <c r="Q2560" s="73">
        <v>0</v>
      </c>
      <c r="R2560" s="73">
        <v>0</v>
      </c>
      <c r="S2560" s="73">
        <f t="shared" si="141"/>
        <v>0</v>
      </c>
      <c r="T2560" s="73">
        <f t="shared" si="141"/>
        <v>0</v>
      </c>
      <c r="U2560" s="167" t="s">
        <v>7481</v>
      </c>
      <c r="W2560" s="21"/>
      <c r="X2560" s="21"/>
      <c r="Y2560" s="21"/>
    </row>
    <row r="2561" spans="1:25" x14ac:dyDescent="0.25">
      <c r="A2561" s="175" t="s">
        <v>6845</v>
      </c>
      <c r="B2561" s="205" t="s">
        <v>10381</v>
      </c>
      <c r="C2561" s="168" t="s">
        <v>10382</v>
      </c>
      <c r="D2561" s="209">
        <v>154</v>
      </c>
      <c r="E2561" s="178">
        <v>4664737.2999919998</v>
      </c>
      <c r="F2561" s="216">
        <f t="shared" si="140"/>
        <v>30290.501947999997</v>
      </c>
      <c r="G2561" s="224"/>
      <c r="H2561" s="218" t="s">
        <v>7538</v>
      </c>
      <c r="I2561" s="120" t="s">
        <v>7396</v>
      </c>
      <c r="J2561" s="120" t="s">
        <v>7480</v>
      </c>
      <c r="K2561" s="73">
        <v>154</v>
      </c>
      <c r="L2561" s="73">
        <v>4664737.2999919998</v>
      </c>
      <c r="M2561" s="180">
        <f t="shared" si="142"/>
        <v>1</v>
      </c>
      <c r="O2561" s="73">
        <v>154</v>
      </c>
      <c r="P2561" s="73">
        <v>4664737.2999919998</v>
      </c>
      <c r="Q2561" s="73">
        <v>0</v>
      </c>
      <c r="R2561" s="73">
        <v>0</v>
      </c>
      <c r="S2561" s="73">
        <f t="shared" si="141"/>
        <v>0</v>
      </c>
      <c r="T2561" s="73">
        <f t="shared" si="141"/>
        <v>0</v>
      </c>
      <c r="U2561" s="167" t="s">
        <v>7481</v>
      </c>
      <c r="W2561" s="21"/>
      <c r="X2561" s="21"/>
      <c r="Y2561" s="21"/>
    </row>
    <row r="2562" spans="1:25" x14ac:dyDescent="0.25">
      <c r="A2562" s="175" t="s">
        <v>6845</v>
      </c>
      <c r="B2562" s="205" t="s">
        <v>10383</v>
      </c>
      <c r="C2562" s="168" t="s">
        <v>10384</v>
      </c>
      <c r="D2562" s="209">
        <v>95</v>
      </c>
      <c r="E2562" s="178">
        <v>2873019.0399799999</v>
      </c>
      <c r="F2562" s="216">
        <f t="shared" si="140"/>
        <v>30242.305683999999</v>
      </c>
      <c r="G2562" s="224"/>
      <c r="H2562" s="218" t="s">
        <v>7538</v>
      </c>
      <c r="I2562" s="120" t="s">
        <v>7396</v>
      </c>
      <c r="J2562" s="120" t="s">
        <v>7480</v>
      </c>
      <c r="K2562" s="73">
        <v>95</v>
      </c>
      <c r="L2562" s="73">
        <v>2873019.0399799999</v>
      </c>
      <c r="M2562" s="180">
        <f t="shared" si="142"/>
        <v>1</v>
      </c>
      <c r="O2562" s="73">
        <v>95</v>
      </c>
      <c r="P2562" s="73">
        <v>2873019.0399799999</v>
      </c>
      <c r="Q2562" s="73">
        <v>0</v>
      </c>
      <c r="R2562" s="73">
        <v>0</v>
      </c>
      <c r="S2562" s="73">
        <f t="shared" si="141"/>
        <v>0</v>
      </c>
      <c r="T2562" s="73">
        <f t="shared" si="141"/>
        <v>0</v>
      </c>
      <c r="U2562" s="167" t="s">
        <v>7481</v>
      </c>
      <c r="W2562" s="21"/>
      <c r="X2562" s="21"/>
      <c r="Y2562" s="21"/>
    </row>
    <row r="2563" spans="1:25" x14ac:dyDescent="0.25">
      <c r="A2563" s="175" t="s">
        <v>6845</v>
      </c>
      <c r="B2563" s="205" t="s">
        <v>5709</v>
      </c>
      <c r="C2563" s="168" t="s">
        <v>5710</v>
      </c>
      <c r="D2563" s="209">
        <v>1</v>
      </c>
      <c r="E2563" s="178">
        <v>29974.35</v>
      </c>
      <c r="F2563" s="216">
        <f t="shared" si="140"/>
        <v>29974.35</v>
      </c>
      <c r="G2563" s="224"/>
      <c r="H2563" s="218" t="s">
        <v>7462</v>
      </c>
      <c r="I2563" s="179" t="s">
        <v>7381</v>
      </c>
      <c r="J2563" s="120" t="s">
        <v>7480</v>
      </c>
      <c r="K2563" s="73">
        <v>1</v>
      </c>
      <c r="L2563" s="73">
        <v>29974.35</v>
      </c>
      <c r="M2563" s="180">
        <f t="shared" si="142"/>
        <v>1</v>
      </c>
      <c r="O2563" s="73">
        <v>1</v>
      </c>
      <c r="P2563" s="73">
        <v>29974.35</v>
      </c>
      <c r="Q2563" s="73">
        <v>0</v>
      </c>
      <c r="R2563" s="73">
        <v>0</v>
      </c>
      <c r="S2563" s="73">
        <f t="shared" si="141"/>
        <v>0</v>
      </c>
      <c r="T2563" s="73">
        <f t="shared" si="141"/>
        <v>0</v>
      </c>
      <c r="U2563" s="167" t="s">
        <v>7481</v>
      </c>
      <c r="W2563" s="21"/>
      <c r="X2563" s="21"/>
      <c r="Y2563" s="21"/>
    </row>
    <row r="2564" spans="1:25" x14ac:dyDescent="0.25">
      <c r="A2564" s="175" t="s">
        <v>6845</v>
      </c>
      <c r="B2564" s="205" t="s">
        <v>5871</v>
      </c>
      <c r="C2564" s="168" t="s">
        <v>5872</v>
      </c>
      <c r="D2564" s="209">
        <v>346</v>
      </c>
      <c r="E2564" s="178">
        <v>10327811.289988</v>
      </c>
      <c r="F2564" s="216">
        <f t="shared" ref="F2564:F2627" si="143">+E2564/D2564</f>
        <v>29849.165578</v>
      </c>
      <c r="G2564" s="224"/>
      <c r="H2564" s="218" t="s">
        <v>7462</v>
      </c>
      <c r="I2564" s="179" t="s">
        <v>7381</v>
      </c>
      <c r="J2564" s="120" t="s">
        <v>7480</v>
      </c>
      <c r="K2564" s="73">
        <v>346</v>
      </c>
      <c r="L2564" s="73">
        <v>10327811.289988</v>
      </c>
      <c r="M2564" s="180">
        <f t="shared" si="142"/>
        <v>1</v>
      </c>
      <c r="O2564" s="73">
        <v>346</v>
      </c>
      <c r="P2564" s="73">
        <v>10327811.289988</v>
      </c>
      <c r="Q2564" s="73">
        <v>0</v>
      </c>
      <c r="R2564" s="73">
        <v>0</v>
      </c>
      <c r="S2564" s="73">
        <f t="shared" ref="S2564:T2627" si="144">O2564-K2564-Q2564</f>
        <v>0</v>
      </c>
      <c r="T2564" s="73">
        <f t="shared" si="144"/>
        <v>0</v>
      </c>
      <c r="U2564" s="167" t="s">
        <v>7481</v>
      </c>
      <c r="W2564" s="21"/>
      <c r="X2564" s="21"/>
      <c r="Y2564" s="21"/>
    </row>
    <row r="2565" spans="1:25" x14ac:dyDescent="0.25">
      <c r="A2565" s="175" t="s">
        <v>6845</v>
      </c>
      <c r="B2565" s="205" t="s">
        <v>5841</v>
      </c>
      <c r="C2565" s="168" t="s">
        <v>5842</v>
      </c>
      <c r="D2565" s="209">
        <v>507</v>
      </c>
      <c r="E2565" s="178">
        <v>15126218.499950998</v>
      </c>
      <c r="F2565" s="216">
        <f t="shared" si="143"/>
        <v>29834.750492999996</v>
      </c>
      <c r="G2565" s="224"/>
      <c r="H2565" s="218" t="s">
        <v>7462</v>
      </c>
      <c r="I2565" s="179" t="s">
        <v>7381</v>
      </c>
      <c r="J2565" s="120" t="s">
        <v>7480</v>
      </c>
      <c r="K2565" s="73">
        <f>D2565</f>
        <v>507</v>
      </c>
      <c r="L2565" s="73">
        <f>E2565</f>
        <v>15126218.499950998</v>
      </c>
      <c r="M2565" s="180">
        <f t="shared" si="142"/>
        <v>1</v>
      </c>
      <c r="O2565" s="73">
        <v>507</v>
      </c>
      <c r="P2565" s="73">
        <v>15126218.499950998</v>
      </c>
      <c r="Q2565" s="73">
        <v>0</v>
      </c>
      <c r="R2565" s="73">
        <v>0</v>
      </c>
      <c r="S2565" s="73">
        <f t="shared" si="144"/>
        <v>0</v>
      </c>
      <c r="T2565" s="73">
        <f t="shared" si="144"/>
        <v>0</v>
      </c>
      <c r="U2565" s="167" t="s">
        <v>7481</v>
      </c>
      <c r="W2565" s="21"/>
      <c r="X2565" s="21"/>
      <c r="Y2565" s="21"/>
    </row>
    <row r="2566" spans="1:25" x14ac:dyDescent="0.25">
      <c r="A2566" s="168" t="s">
        <v>6845</v>
      </c>
      <c r="B2566" s="207" t="s">
        <v>10385</v>
      </c>
      <c r="C2566" s="168" t="s">
        <v>10386</v>
      </c>
      <c r="D2566" s="208">
        <v>603</v>
      </c>
      <c r="E2566" s="171">
        <v>17774778.619826999</v>
      </c>
      <c r="F2566" s="216">
        <f t="shared" si="143"/>
        <v>29477.244808999996</v>
      </c>
      <c r="G2566" s="224"/>
      <c r="H2566" s="218" t="s">
        <v>7462</v>
      </c>
      <c r="I2566" s="120" t="s">
        <v>7397</v>
      </c>
      <c r="J2566" s="120" t="s">
        <v>7463</v>
      </c>
      <c r="K2566" s="172">
        <v>0</v>
      </c>
      <c r="L2566" s="172">
        <v>0</v>
      </c>
      <c r="M2566" s="173">
        <f t="shared" si="142"/>
        <v>0</v>
      </c>
      <c r="O2566" s="73">
        <v>603</v>
      </c>
      <c r="P2566" s="73">
        <v>17774778.619826999</v>
      </c>
      <c r="Q2566" s="73">
        <v>603</v>
      </c>
      <c r="R2566" s="73">
        <v>17774778.619826999</v>
      </c>
      <c r="S2566" s="73">
        <f t="shared" si="144"/>
        <v>0</v>
      </c>
      <c r="T2566" s="73">
        <f t="shared" si="144"/>
        <v>0</v>
      </c>
      <c r="U2566" s="167" t="s">
        <v>7467</v>
      </c>
      <c r="W2566" s="21"/>
      <c r="X2566" s="21"/>
      <c r="Y2566" s="21"/>
    </row>
    <row r="2567" spans="1:25" x14ac:dyDescent="0.25">
      <c r="A2567" s="175" t="s">
        <v>6845</v>
      </c>
      <c r="B2567" s="205" t="s">
        <v>6385</v>
      </c>
      <c r="C2567" s="168" t="s">
        <v>6386</v>
      </c>
      <c r="D2567" s="209">
        <v>6463</v>
      </c>
      <c r="E2567" s="178">
        <v>190242693.96313399</v>
      </c>
      <c r="F2567" s="216">
        <f t="shared" si="143"/>
        <v>29435.663617999999</v>
      </c>
      <c r="G2567" s="224"/>
      <c r="H2567" s="218" t="s">
        <v>7462</v>
      </c>
      <c r="I2567" s="179" t="s">
        <v>7381</v>
      </c>
      <c r="J2567" s="120" t="s">
        <v>7480</v>
      </c>
      <c r="K2567" s="73">
        <v>6463</v>
      </c>
      <c r="L2567" s="73">
        <v>190242693.96313399</v>
      </c>
      <c r="M2567" s="180">
        <f t="shared" si="142"/>
        <v>1</v>
      </c>
      <c r="O2567" s="73">
        <v>6463</v>
      </c>
      <c r="P2567" s="73">
        <v>190242693.96313399</v>
      </c>
      <c r="Q2567" s="73">
        <v>0</v>
      </c>
      <c r="R2567" s="73">
        <v>0</v>
      </c>
      <c r="S2567" s="73">
        <f t="shared" si="144"/>
        <v>0</v>
      </c>
      <c r="T2567" s="73">
        <f t="shared" si="144"/>
        <v>0</v>
      </c>
      <c r="U2567" s="167" t="s">
        <v>7481</v>
      </c>
      <c r="W2567" s="21"/>
      <c r="X2567" s="21"/>
      <c r="Y2567" s="21"/>
    </row>
    <row r="2568" spans="1:25" x14ac:dyDescent="0.25">
      <c r="A2568" s="168" t="s">
        <v>6845</v>
      </c>
      <c r="B2568" s="207" t="s">
        <v>10387</v>
      </c>
      <c r="C2568" s="168" t="s">
        <v>10388</v>
      </c>
      <c r="D2568" s="208">
        <v>38043</v>
      </c>
      <c r="E2568" s="171">
        <v>1115298502.35219</v>
      </c>
      <c r="F2568" s="216">
        <f t="shared" si="143"/>
        <v>29316.786329999999</v>
      </c>
      <c r="G2568" s="224"/>
      <c r="H2568" s="218" t="s">
        <v>7462</v>
      </c>
      <c r="I2568" s="120" t="s">
        <v>7397</v>
      </c>
      <c r="J2568" s="120" t="s">
        <v>7463</v>
      </c>
      <c r="K2568" s="172">
        <v>0</v>
      </c>
      <c r="L2568" s="172">
        <v>0</v>
      </c>
      <c r="M2568" s="173">
        <f t="shared" ref="M2568:M2631" si="145">+L2568/E2568</f>
        <v>0</v>
      </c>
      <c r="O2568" s="73">
        <v>38043</v>
      </c>
      <c r="P2568" s="73">
        <v>1115298502.35219</v>
      </c>
      <c r="Q2568" s="73">
        <v>38043</v>
      </c>
      <c r="R2568" s="73">
        <v>1115298502.35219</v>
      </c>
      <c r="S2568" s="73">
        <f t="shared" si="144"/>
        <v>0</v>
      </c>
      <c r="T2568" s="73">
        <f t="shared" si="144"/>
        <v>0</v>
      </c>
      <c r="U2568" s="167" t="s">
        <v>7467</v>
      </c>
      <c r="W2568" s="21"/>
      <c r="X2568" s="21"/>
      <c r="Y2568" s="21"/>
    </row>
    <row r="2569" spans="1:25" x14ac:dyDescent="0.25">
      <c r="A2569" s="168" t="s">
        <v>6845</v>
      </c>
      <c r="B2569" s="207" t="s">
        <v>10389</v>
      </c>
      <c r="C2569" s="168" t="s">
        <v>10390</v>
      </c>
      <c r="D2569" s="208">
        <v>352</v>
      </c>
      <c r="E2569" s="171">
        <v>10253268.470016001</v>
      </c>
      <c r="F2569" s="216">
        <f t="shared" si="143"/>
        <v>29128.603608000001</v>
      </c>
      <c r="G2569" s="224"/>
      <c r="H2569" s="218" t="s">
        <v>7462</v>
      </c>
      <c r="I2569" s="120" t="s">
        <v>7397</v>
      </c>
      <c r="J2569" s="120" t="s">
        <v>7463</v>
      </c>
      <c r="K2569" s="172">
        <v>0</v>
      </c>
      <c r="L2569" s="172">
        <v>0</v>
      </c>
      <c r="M2569" s="173">
        <f t="shared" si="145"/>
        <v>0</v>
      </c>
      <c r="O2569" s="73">
        <v>352</v>
      </c>
      <c r="P2569" s="73">
        <v>10253268.470016001</v>
      </c>
      <c r="Q2569" s="73">
        <v>352</v>
      </c>
      <c r="R2569" s="73">
        <v>10253268.470016001</v>
      </c>
      <c r="S2569" s="73">
        <f t="shared" si="144"/>
        <v>0</v>
      </c>
      <c r="T2569" s="73">
        <f t="shared" si="144"/>
        <v>0</v>
      </c>
      <c r="U2569" s="167" t="s">
        <v>7467</v>
      </c>
      <c r="W2569" s="21"/>
      <c r="X2569" s="21"/>
      <c r="Y2569" s="21"/>
    </row>
    <row r="2570" spans="1:25" x14ac:dyDescent="0.25">
      <c r="A2570" s="175" t="s">
        <v>6845</v>
      </c>
      <c r="B2570" s="205" t="s">
        <v>10391</v>
      </c>
      <c r="C2570" s="168" t="s">
        <v>10392</v>
      </c>
      <c r="D2570" s="209">
        <v>24</v>
      </c>
      <c r="E2570" s="178">
        <v>696729.63</v>
      </c>
      <c r="F2570" s="216">
        <f t="shared" si="143"/>
        <v>29030.401249999999</v>
      </c>
      <c r="G2570" s="224"/>
      <c r="H2570" s="218" t="s">
        <v>7538</v>
      </c>
      <c r="I2570" s="120" t="s">
        <v>7396</v>
      </c>
      <c r="J2570" s="120" t="s">
        <v>7480</v>
      </c>
      <c r="K2570" s="73">
        <v>24</v>
      </c>
      <c r="L2570" s="73">
        <v>696729.63</v>
      </c>
      <c r="M2570" s="180">
        <f t="shared" si="145"/>
        <v>1</v>
      </c>
      <c r="O2570" s="73">
        <v>24</v>
      </c>
      <c r="P2570" s="73">
        <v>696729.63</v>
      </c>
      <c r="Q2570" s="73">
        <v>0</v>
      </c>
      <c r="R2570" s="73">
        <v>0</v>
      </c>
      <c r="S2570" s="73">
        <f t="shared" si="144"/>
        <v>0</v>
      </c>
      <c r="T2570" s="73">
        <f t="shared" si="144"/>
        <v>0</v>
      </c>
      <c r="U2570" s="167" t="s">
        <v>7481</v>
      </c>
      <c r="W2570" s="21"/>
      <c r="X2570" s="21"/>
      <c r="Y2570" s="21"/>
    </row>
    <row r="2571" spans="1:25" x14ac:dyDescent="0.25">
      <c r="A2571" s="168" t="s">
        <v>6845</v>
      </c>
      <c r="B2571" s="207" t="s">
        <v>10393</v>
      </c>
      <c r="C2571" s="168" t="s">
        <v>10394</v>
      </c>
      <c r="D2571" s="208">
        <v>197</v>
      </c>
      <c r="E2571" s="171">
        <v>5705082.8000959996</v>
      </c>
      <c r="F2571" s="216">
        <f t="shared" si="143"/>
        <v>28959.811167999997</v>
      </c>
      <c r="G2571" s="224"/>
      <c r="H2571" s="218" t="s">
        <v>7462</v>
      </c>
      <c r="I2571" s="120" t="s">
        <v>7397</v>
      </c>
      <c r="J2571" s="120" t="s">
        <v>7463</v>
      </c>
      <c r="K2571" s="172"/>
      <c r="L2571" s="172"/>
      <c r="M2571" s="173">
        <f t="shared" si="145"/>
        <v>0</v>
      </c>
      <c r="O2571" s="73">
        <v>197</v>
      </c>
      <c r="P2571" s="73">
        <v>5705082.8000959996</v>
      </c>
      <c r="Q2571" s="73">
        <v>197</v>
      </c>
      <c r="R2571" s="73">
        <v>5705082.8000959996</v>
      </c>
      <c r="S2571" s="73">
        <f t="shared" si="144"/>
        <v>0</v>
      </c>
      <c r="T2571" s="73">
        <f t="shared" si="144"/>
        <v>0</v>
      </c>
      <c r="U2571" s="167" t="s">
        <v>7467</v>
      </c>
      <c r="W2571" s="21"/>
      <c r="X2571" s="21"/>
      <c r="Y2571" s="21"/>
    </row>
    <row r="2572" spans="1:25" x14ac:dyDescent="0.25">
      <c r="A2572" s="175" t="s">
        <v>6845</v>
      </c>
      <c r="B2572" s="205" t="s">
        <v>5811</v>
      </c>
      <c r="C2572" s="168" t="s">
        <v>5812</v>
      </c>
      <c r="D2572" s="209">
        <v>199</v>
      </c>
      <c r="E2572" s="178">
        <v>5747224.5000740001</v>
      </c>
      <c r="F2572" s="216">
        <f t="shared" si="143"/>
        <v>28880.525126</v>
      </c>
      <c r="G2572" s="224"/>
      <c r="H2572" s="218" t="s">
        <v>7462</v>
      </c>
      <c r="I2572" s="179" t="s">
        <v>7381</v>
      </c>
      <c r="J2572" s="120" t="s">
        <v>7480</v>
      </c>
      <c r="K2572" s="73">
        <v>199</v>
      </c>
      <c r="L2572" s="73">
        <v>5747224.5000740001</v>
      </c>
      <c r="M2572" s="180">
        <f t="shared" si="145"/>
        <v>1</v>
      </c>
      <c r="O2572" s="73">
        <v>199</v>
      </c>
      <c r="P2572" s="73">
        <v>5747224.5000740001</v>
      </c>
      <c r="Q2572" s="73">
        <v>0</v>
      </c>
      <c r="R2572" s="73">
        <v>0</v>
      </c>
      <c r="S2572" s="73">
        <f t="shared" si="144"/>
        <v>0</v>
      </c>
      <c r="T2572" s="73">
        <f t="shared" si="144"/>
        <v>0</v>
      </c>
      <c r="U2572" s="167" t="s">
        <v>7481</v>
      </c>
      <c r="W2572" s="21"/>
      <c r="X2572" s="21"/>
      <c r="Y2572" s="21"/>
    </row>
    <row r="2573" spans="1:25" x14ac:dyDescent="0.25">
      <c r="A2573" s="168" t="s">
        <v>6845</v>
      </c>
      <c r="B2573" s="207" t="s">
        <v>10395</v>
      </c>
      <c r="C2573" s="168" t="s">
        <v>10396</v>
      </c>
      <c r="D2573" s="208">
        <v>13142</v>
      </c>
      <c r="E2573" s="171">
        <v>379098451.77539998</v>
      </c>
      <c r="F2573" s="216">
        <f t="shared" si="143"/>
        <v>28846.328699999998</v>
      </c>
      <c r="G2573" s="224"/>
      <c r="H2573" s="218" t="s">
        <v>7462</v>
      </c>
      <c r="I2573" s="120" t="s">
        <v>7397</v>
      </c>
      <c r="J2573" s="120" t="s">
        <v>7463</v>
      </c>
      <c r="K2573" s="172">
        <v>0</v>
      </c>
      <c r="L2573" s="172">
        <v>0</v>
      </c>
      <c r="M2573" s="173">
        <f t="shared" si="145"/>
        <v>0</v>
      </c>
      <c r="O2573" s="73">
        <v>13142</v>
      </c>
      <c r="P2573" s="73">
        <v>379098451.77539998</v>
      </c>
      <c r="Q2573" s="73">
        <v>13142</v>
      </c>
      <c r="R2573" s="73">
        <v>379098451.77539998</v>
      </c>
      <c r="S2573" s="73">
        <f t="shared" si="144"/>
        <v>0</v>
      </c>
      <c r="T2573" s="73">
        <f t="shared" si="144"/>
        <v>0</v>
      </c>
      <c r="U2573" s="167" t="s">
        <v>7467</v>
      </c>
      <c r="W2573" s="21"/>
      <c r="X2573" s="21"/>
      <c r="Y2573" s="21"/>
    </row>
    <row r="2574" spans="1:25" x14ac:dyDescent="0.25">
      <c r="A2574" s="175" t="s">
        <v>6845</v>
      </c>
      <c r="B2574" s="205" t="s">
        <v>6023</v>
      </c>
      <c r="C2574" s="168" t="s">
        <v>6024</v>
      </c>
      <c r="D2574" s="209">
        <v>449</v>
      </c>
      <c r="E2574" s="178">
        <v>12926187.31012</v>
      </c>
      <c r="F2574" s="216">
        <f t="shared" si="143"/>
        <v>28788.835879999999</v>
      </c>
      <c r="G2574" s="224"/>
      <c r="H2574" s="218" t="s">
        <v>7538</v>
      </c>
      <c r="I2574" s="120" t="s">
        <v>7396</v>
      </c>
      <c r="J2574" s="120" t="s">
        <v>7480</v>
      </c>
      <c r="K2574" s="73">
        <v>449</v>
      </c>
      <c r="L2574" s="73">
        <v>12926187.31012</v>
      </c>
      <c r="M2574" s="180">
        <f t="shared" si="145"/>
        <v>1</v>
      </c>
      <c r="O2574" s="73">
        <v>449</v>
      </c>
      <c r="P2574" s="73">
        <v>12926187.31012</v>
      </c>
      <c r="Q2574" s="73">
        <v>0</v>
      </c>
      <c r="R2574" s="73">
        <v>0</v>
      </c>
      <c r="S2574" s="73">
        <f t="shared" si="144"/>
        <v>0</v>
      </c>
      <c r="T2574" s="73">
        <f t="shared" si="144"/>
        <v>0</v>
      </c>
      <c r="U2574" s="167" t="s">
        <v>7481</v>
      </c>
      <c r="W2574" s="21"/>
      <c r="X2574" s="21"/>
      <c r="Y2574" s="21"/>
    </row>
    <row r="2575" spans="1:25" x14ac:dyDescent="0.25">
      <c r="A2575" s="175" t="s">
        <v>6845</v>
      </c>
      <c r="B2575" s="205" t="s">
        <v>10397</v>
      </c>
      <c r="C2575" s="168" t="s">
        <v>10398</v>
      </c>
      <c r="D2575" s="209">
        <v>1</v>
      </c>
      <c r="E2575" s="178">
        <v>28716.6</v>
      </c>
      <c r="F2575" s="216">
        <f t="shared" si="143"/>
        <v>28716.6</v>
      </c>
      <c r="G2575" s="224"/>
      <c r="H2575" s="218" t="s">
        <v>7538</v>
      </c>
      <c r="I2575" s="120" t="s">
        <v>7396</v>
      </c>
      <c r="J2575" s="120" t="s">
        <v>7480</v>
      </c>
      <c r="K2575" s="73">
        <v>1</v>
      </c>
      <c r="L2575" s="73">
        <v>28716.6</v>
      </c>
      <c r="M2575" s="180">
        <f t="shared" si="145"/>
        <v>1</v>
      </c>
      <c r="O2575" s="73">
        <v>1</v>
      </c>
      <c r="P2575" s="73">
        <v>28716.6</v>
      </c>
      <c r="Q2575" s="73">
        <v>0</v>
      </c>
      <c r="R2575" s="73">
        <v>0</v>
      </c>
      <c r="S2575" s="73">
        <f t="shared" si="144"/>
        <v>0</v>
      </c>
      <c r="T2575" s="73">
        <f t="shared" si="144"/>
        <v>0</v>
      </c>
      <c r="U2575" s="167" t="s">
        <v>7481</v>
      </c>
      <c r="W2575" s="21"/>
      <c r="X2575" s="21"/>
      <c r="Y2575" s="21"/>
    </row>
    <row r="2576" spans="1:25" x14ac:dyDescent="0.25">
      <c r="A2576" s="175" t="s">
        <v>6845</v>
      </c>
      <c r="B2576" s="205" t="s">
        <v>10399</v>
      </c>
      <c r="C2576" s="168" t="s">
        <v>10400</v>
      </c>
      <c r="D2576" s="209">
        <v>12</v>
      </c>
      <c r="E2576" s="178">
        <v>342872.43999600003</v>
      </c>
      <c r="F2576" s="216">
        <f t="shared" si="143"/>
        <v>28572.703333000001</v>
      </c>
      <c r="G2576" s="224"/>
      <c r="H2576" s="218" t="s">
        <v>7538</v>
      </c>
      <c r="I2576" s="120" t="s">
        <v>7396</v>
      </c>
      <c r="J2576" s="120" t="s">
        <v>7480</v>
      </c>
      <c r="K2576" s="73">
        <v>12</v>
      </c>
      <c r="L2576" s="73">
        <v>342872.43999600003</v>
      </c>
      <c r="M2576" s="180">
        <f t="shared" si="145"/>
        <v>1</v>
      </c>
      <c r="O2576" s="73">
        <v>12</v>
      </c>
      <c r="P2576" s="73">
        <v>342872.43999600003</v>
      </c>
      <c r="Q2576" s="73">
        <v>0</v>
      </c>
      <c r="R2576" s="73">
        <v>0</v>
      </c>
      <c r="S2576" s="73">
        <f t="shared" si="144"/>
        <v>0</v>
      </c>
      <c r="T2576" s="73">
        <f t="shared" si="144"/>
        <v>0</v>
      </c>
      <c r="U2576" s="167" t="s">
        <v>7481</v>
      </c>
      <c r="W2576" s="21"/>
      <c r="X2576" s="21"/>
      <c r="Y2576" s="21"/>
    </row>
    <row r="2577" spans="1:25" x14ac:dyDescent="0.25">
      <c r="A2577" s="175" t="s">
        <v>6845</v>
      </c>
      <c r="B2577" s="205" t="s">
        <v>6341</v>
      </c>
      <c r="C2577" s="168" t="s">
        <v>6342</v>
      </c>
      <c r="D2577" s="209">
        <v>30</v>
      </c>
      <c r="E2577" s="178">
        <v>855659.04998999997</v>
      </c>
      <c r="F2577" s="216">
        <f t="shared" si="143"/>
        <v>28521.968333000001</v>
      </c>
      <c r="G2577" s="224"/>
      <c r="H2577" s="218" t="s">
        <v>7462</v>
      </c>
      <c r="I2577" s="179" t="s">
        <v>7381</v>
      </c>
      <c r="J2577" s="120" t="s">
        <v>7480</v>
      </c>
      <c r="K2577" s="73">
        <v>30</v>
      </c>
      <c r="L2577" s="73">
        <v>855659.04998999997</v>
      </c>
      <c r="M2577" s="180">
        <f t="shared" si="145"/>
        <v>1</v>
      </c>
      <c r="O2577" s="73">
        <v>30</v>
      </c>
      <c r="P2577" s="73">
        <v>855659.04998999997</v>
      </c>
      <c r="Q2577" s="73">
        <v>0</v>
      </c>
      <c r="R2577" s="73">
        <v>0</v>
      </c>
      <c r="S2577" s="73">
        <f t="shared" si="144"/>
        <v>0</v>
      </c>
      <c r="T2577" s="73">
        <f t="shared" si="144"/>
        <v>0</v>
      </c>
      <c r="U2577" s="167" t="s">
        <v>7481</v>
      </c>
      <c r="W2577" s="21"/>
      <c r="X2577" s="21"/>
      <c r="Y2577" s="21"/>
    </row>
    <row r="2578" spans="1:25" x14ac:dyDescent="0.25">
      <c r="A2578" s="175" t="s">
        <v>6845</v>
      </c>
      <c r="B2578" s="205" t="s">
        <v>10401</v>
      </c>
      <c r="C2578" s="168" t="s">
        <v>10402</v>
      </c>
      <c r="D2578" s="209">
        <v>120</v>
      </c>
      <c r="E2578" s="178">
        <v>3403421.7600000002</v>
      </c>
      <c r="F2578" s="216">
        <f t="shared" si="143"/>
        <v>28361.848000000002</v>
      </c>
      <c r="G2578" s="224"/>
      <c r="H2578" s="218" t="s">
        <v>7538</v>
      </c>
      <c r="I2578" s="120" t="s">
        <v>7396</v>
      </c>
      <c r="J2578" s="120" t="s">
        <v>7480</v>
      </c>
      <c r="K2578" s="73">
        <v>120</v>
      </c>
      <c r="L2578" s="73">
        <v>3403421.7600000002</v>
      </c>
      <c r="M2578" s="180">
        <f t="shared" si="145"/>
        <v>1</v>
      </c>
      <c r="O2578" s="73">
        <v>120</v>
      </c>
      <c r="P2578" s="73">
        <v>3403421.7600000002</v>
      </c>
      <c r="Q2578" s="73">
        <v>0</v>
      </c>
      <c r="R2578" s="73">
        <v>0</v>
      </c>
      <c r="S2578" s="73">
        <f t="shared" si="144"/>
        <v>0</v>
      </c>
      <c r="T2578" s="73">
        <f t="shared" si="144"/>
        <v>0</v>
      </c>
      <c r="U2578" s="167" t="s">
        <v>7481</v>
      </c>
      <c r="W2578" s="21"/>
      <c r="X2578" s="21"/>
      <c r="Y2578" s="21"/>
    </row>
    <row r="2579" spans="1:25" x14ac:dyDescent="0.25">
      <c r="A2579" s="168" t="s">
        <v>6845</v>
      </c>
      <c r="B2579" s="207" t="s">
        <v>10403</v>
      </c>
      <c r="C2579" s="168" t="s">
        <v>10404</v>
      </c>
      <c r="D2579" s="208">
        <v>1221</v>
      </c>
      <c r="E2579" s="171">
        <v>34563779.99052</v>
      </c>
      <c r="F2579" s="216">
        <f t="shared" si="143"/>
        <v>28307.76412</v>
      </c>
      <c r="G2579" s="224"/>
      <c r="H2579" s="218" t="s">
        <v>7462</v>
      </c>
      <c r="I2579" s="120" t="s">
        <v>7397</v>
      </c>
      <c r="J2579" s="120" t="s">
        <v>7463</v>
      </c>
      <c r="K2579" s="172">
        <v>0</v>
      </c>
      <c r="L2579" s="172">
        <v>0</v>
      </c>
      <c r="M2579" s="173">
        <f t="shared" si="145"/>
        <v>0</v>
      </c>
      <c r="O2579" s="73">
        <v>1221</v>
      </c>
      <c r="P2579" s="73">
        <v>34563779.99052</v>
      </c>
      <c r="Q2579" s="73">
        <v>1221</v>
      </c>
      <c r="R2579" s="73">
        <v>34563779.99052</v>
      </c>
      <c r="S2579" s="73">
        <f t="shared" si="144"/>
        <v>0</v>
      </c>
      <c r="T2579" s="73">
        <f t="shared" si="144"/>
        <v>0</v>
      </c>
      <c r="U2579" s="167" t="s">
        <v>7467</v>
      </c>
      <c r="W2579" s="21"/>
      <c r="X2579" s="21"/>
      <c r="Y2579" s="21"/>
    </row>
    <row r="2580" spans="1:25" x14ac:dyDescent="0.25">
      <c r="A2580" s="168" t="s">
        <v>6845</v>
      </c>
      <c r="B2580" s="207" t="s">
        <v>10405</v>
      </c>
      <c r="C2580" s="168" t="s">
        <v>10406</v>
      </c>
      <c r="D2580" s="208">
        <v>1706</v>
      </c>
      <c r="E2580" s="171">
        <v>47997674.400698006</v>
      </c>
      <c r="F2580" s="216">
        <f t="shared" si="143"/>
        <v>28134.627433000005</v>
      </c>
      <c r="G2580" s="224"/>
      <c r="H2580" s="218" t="s">
        <v>7462</v>
      </c>
      <c r="I2580" s="120" t="s">
        <v>7397</v>
      </c>
      <c r="J2580" s="120" t="s">
        <v>7463</v>
      </c>
      <c r="K2580" s="172">
        <v>0</v>
      </c>
      <c r="L2580" s="172">
        <v>0</v>
      </c>
      <c r="M2580" s="173">
        <f t="shared" si="145"/>
        <v>0</v>
      </c>
      <c r="O2580" s="73">
        <v>1706</v>
      </c>
      <c r="P2580" s="73">
        <v>47997674.400698006</v>
      </c>
      <c r="Q2580" s="73">
        <v>1706</v>
      </c>
      <c r="R2580" s="73">
        <v>47997674.400698006</v>
      </c>
      <c r="S2580" s="73">
        <f t="shared" si="144"/>
        <v>0</v>
      </c>
      <c r="T2580" s="73">
        <f t="shared" si="144"/>
        <v>0</v>
      </c>
      <c r="U2580" s="167" t="s">
        <v>7467</v>
      </c>
      <c r="W2580" s="21"/>
      <c r="X2580" s="21"/>
      <c r="Y2580" s="21"/>
    </row>
    <row r="2581" spans="1:25" x14ac:dyDescent="0.25">
      <c r="A2581" s="168" t="s">
        <v>6845</v>
      </c>
      <c r="B2581" s="207" t="s">
        <v>10407</v>
      </c>
      <c r="C2581" s="168" t="s">
        <v>10408</v>
      </c>
      <c r="D2581" s="208">
        <v>121</v>
      </c>
      <c r="E2581" s="171">
        <v>3393891.4799569999</v>
      </c>
      <c r="F2581" s="216">
        <f t="shared" si="143"/>
        <v>28048.689917</v>
      </c>
      <c r="G2581" s="224"/>
      <c r="H2581" s="218" t="s">
        <v>7462</v>
      </c>
      <c r="I2581" s="120" t="s">
        <v>7397</v>
      </c>
      <c r="J2581" s="120" t="s">
        <v>7463</v>
      </c>
      <c r="K2581" s="172"/>
      <c r="L2581" s="172"/>
      <c r="M2581" s="173">
        <f t="shared" si="145"/>
        <v>0</v>
      </c>
      <c r="O2581" s="73">
        <v>121</v>
      </c>
      <c r="P2581" s="73">
        <v>3393891.4799569999</v>
      </c>
      <c r="Q2581" s="73">
        <v>121</v>
      </c>
      <c r="R2581" s="73">
        <v>3393891.4799569999</v>
      </c>
      <c r="S2581" s="73">
        <f t="shared" si="144"/>
        <v>0</v>
      </c>
      <c r="T2581" s="73">
        <f t="shared" si="144"/>
        <v>0</v>
      </c>
      <c r="U2581" s="167" t="s">
        <v>7467</v>
      </c>
      <c r="W2581" s="21"/>
      <c r="X2581" s="21"/>
      <c r="Y2581" s="21"/>
    </row>
    <row r="2582" spans="1:25" x14ac:dyDescent="0.25">
      <c r="A2582" s="175" t="s">
        <v>6845</v>
      </c>
      <c r="B2582" s="205" t="s">
        <v>10409</v>
      </c>
      <c r="C2582" s="168" t="s">
        <v>10410</v>
      </c>
      <c r="D2582" s="209">
        <v>5</v>
      </c>
      <c r="E2582" s="178">
        <v>139841.83000000002</v>
      </c>
      <c r="F2582" s="216">
        <f t="shared" si="143"/>
        <v>27968.366000000002</v>
      </c>
      <c r="G2582" s="224"/>
      <c r="H2582" s="218" t="s">
        <v>7538</v>
      </c>
      <c r="I2582" s="120" t="s">
        <v>7386</v>
      </c>
      <c r="J2582" s="120" t="s">
        <v>7480</v>
      </c>
      <c r="K2582" s="73">
        <v>5</v>
      </c>
      <c r="L2582" s="73">
        <v>139841.83000000002</v>
      </c>
      <c r="M2582" s="180">
        <f t="shared" si="145"/>
        <v>1</v>
      </c>
      <c r="O2582" s="73">
        <v>5</v>
      </c>
      <c r="P2582" s="73">
        <v>139841.83000000002</v>
      </c>
      <c r="Q2582" s="73">
        <v>0</v>
      </c>
      <c r="R2582" s="73">
        <v>0</v>
      </c>
      <c r="S2582" s="73">
        <f t="shared" si="144"/>
        <v>0</v>
      </c>
      <c r="T2582" s="73">
        <f t="shared" si="144"/>
        <v>0</v>
      </c>
      <c r="U2582" s="167" t="s">
        <v>7481</v>
      </c>
      <c r="W2582" s="21"/>
      <c r="X2582" s="21"/>
      <c r="Y2582" s="21"/>
    </row>
    <row r="2583" spans="1:25" x14ac:dyDescent="0.25">
      <c r="A2583" s="168" t="s">
        <v>6845</v>
      </c>
      <c r="B2583" s="207" t="s">
        <v>10411</v>
      </c>
      <c r="C2583" s="168" t="s">
        <v>10412</v>
      </c>
      <c r="D2583" s="208">
        <v>682</v>
      </c>
      <c r="E2583" s="171">
        <v>18878020.620161999</v>
      </c>
      <c r="F2583" s="216">
        <f t="shared" si="143"/>
        <v>27680.382140999998</v>
      </c>
      <c r="G2583" s="224"/>
      <c r="H2583" s="218" t="s">
        <v>7462</v>
      </c>
      <c r="I2583" s="120" t="s">
        <v>7397</v>
      </c>
      <c r="J2583" s="120" t="s">
        <v>7463</v>
      </c>
      <c r="K2583" s="172">
        <v>0</v>
      </c>
      <c r="L2583" s="172">
        <v>0</v>
      </c>
      <c r="M2583" s="173">
        <f t="shared" si="145"/>
        <v>0</v>
      </c>
      <c r="O2583" s="73">
        <v>682</v>
      </c>
      <c r="P2583" s="73">
        <v>18878020.620161999</v>
      </c>
      <c r="Q2583" s="73">
        <v>682</v>
      </c>
      <c r="R2583" s="73">
        <v>18878020.620161999</v>
      </c>
      <c r="S2583" s="73">
        <f t="shared" si="144"/>
        <v>0</v>
      </c>
      <c r="T2583" s="73">
        <f t="shared" si="144"/>
        <v>0</v>
      </c>
      <c r="U2583" s="167" t="s">
        <v>7467</v>
      </c>
      <c r="W2583" s="21"/>
      <c r="X2583" s="21"/>
      <c r="Y2583" s="21"/>
    </row>
    <row r="2584" spans="1:25" x14ac:dyDescent="0.25">
      <c r="A2584" s="175" t="s">
        <v>6845</v>
      </c>
      <c r="B2584" s="205" t="s">
        <v>10413</v>
      </c>
      <c r="C2584" s="168" t="s">
        <v>10414</v>
      </c>
      <c r="D2584" s="209">
        <v>63</v>
      </c>
      <c r="E2584" s="178">
        <v>1742580.6599879998</v>
      </c>
      <c r="F2584" s="216">
        <f t="shared" si="143"/>
        <v>27660.010475999996</v>
      </c>
      <c r="G2584" s="224"/>
      <c r="H2584" s="218" t="s">
        <v>7538</v>
      </c>
      <c r="I2584" s="120" t="s">
        <v>7396</v>
      </c>
      <c r="J2584" s="120" t="s">
        <v>7480</v>
      </c>
      <c r="K2584" s="73">
        <v>63</v>
      </c>
      <c r="L2584" s="73">
        <v>1742580.6599879998</v>
      </c>
      <c r="M2584" s="180">
        <f t="shared" si="145"/>
        <v>1</v>
      </c>
      <c r="O2584" s="73">
        <v>63</v>
      </c>
      <c r="P2584" s="73">
        <v>1742580.6599879998</v>
      </c>
      <c r="Q2584" s="73">
        <v>0</v>
      </c>
      <c r="R2584" s="73">
        <v>0</v>
      </c>
      <c r="S2584" s="73">
        <f t="shared" si="144"/>
        <v>0</v>
      </c>
      <c r="T2584" s="73">
        <f t="shared" si="144"/>
        <v>0</v>
      </c>
      <c r="U2584" s="167" t="s">
        <v>7481</v>
      </c>
      <c r="W2584" s="21"/>
      <c r="X2584" s="21"/>
      <c r="Y2584" s="21"/>
    </row>
    <row r="2585" spans="1:25" x14ac:dyDescent="0.25">
      <c r="A2585" s="175" t="s">
        <v>6845</v>
      </c>
      <c r="B2585" s="205" t="s">
        <v>5773</v>
      </c>
      <c r="C2585" s="168" t="s">
        <v>5774</v>
      </c>
      <c r="D2585" s="209">
        <v>118</v>
      </c>
      <c r="E2585" s="178">
        <v>3244209.5700380001</v>
      </c>
      <c r="F2585" s="216">
        <f t="shared" si="143"/>
        <v>27493.301441</v>
      </c>
      <c r="G2585" s="224"/>
      <c r="H2585" s="218" t="s">
        <v>7462</v>
      </c>
      <c r="I2585" s="179" t="s">
        <v>7381</v>
      </c>
      <c r="J2585" s="120" t="s">
        <v>7480</v>
      </c>
      <c r="K2585" s="73">
        <v>118</v>
      </c>
      <c r="L2585" s="73">
        <v>3244209.5700380001</v>
      </c>
      <c r="M2585" s="180">
        <f t="shared" si="145"/>
        <v>1</v>
      </c>
      <c r="O2585" s="73">
        <v>118</v>
      </c>
      <c r="P2585" s="73">
        <v>3244209.5700380001</v>
      </c>
      <c r="Q2585" s="73">
        <v>0</v>
      </c>
      <c r="R2585" s="73">
        <v>0</v>
      </c>
      <c r="S2585" s="73">
        <f t="shared" si="144"/>
        <v>0</v>
      </c>
      <c r="T2585" s="73">
        <f t="shared" si="144"/>
        <v>0</v>
      </c>
      <c r="U2585" s="167" t="s">
        <v>7481</v>
      </c>
      <c r="W2585" s="21"/>
      <c r="X2585" s="21"/>
      <c r="Y2585" s="21"/>
    </row>
    <row r="2586" spans="1:25" x14ac:dyDescent="0.25">
      <c r="A2586" s="175" t="s">
        <v>6845</v>
      </c>
      <c r="B2586" s="205" t="s">
        <v>5683</v>
      </c>
      <c r="C2586" s="168" t="s">
        <v>5684</v>
      </c>
      <c r="D2586" s="209">
        <v>6</v>
      </c>
      <c r="E2586" s="178">
        <v>164609.51999999999</v>
      </c>
      <c r="F2586" s="216">
        <f t="shared" si="143"/>
        <v>27434.92</v>
      </c>
      <c r="G2586" s="224"/>
      <c r="H2586" s="218" t="s">
        <v>7462</v>
      </c>
      <c r="I2586" s="179" t="s">
        <v>7381</v>
      </c>
      <c r="J2586" s="120" t="s">
        <v>7480</v>
      </c>
      <c r="K2586" s="73">
        <f>D2586</f>
        <v>6</v>
      </c>
      <c r="L2586" s="73">
        <f>E2586</f>
        <v>164609.51999999999</v>
      </c>
      <c r="M2586" s="180">
        <f t="shared" si="145"/>
        <v>1</v>
      </c>
      <c r="O2586" s="73">
        <v>6</v>
      </c>
      <c r="P2586" s="73">
        <v>164609.51999999999</v>
      </c>
      <c r="Q2586" s="73">
        <v>0</v>
      </c>
      <c r="R2586" s="73">
        <v>0</v>
      </c>
      <c r="S2586" s="73">
        <f t="shared" si="144"/>
        <v>0</v>
      </c>
      <c r="T2586" s="73">
        <f t="shared" si="144"/>
        <v>0</v>
      </c>
      <c r="U2586" s="167" t="s">
        <v>7481</v>
      </c>
      <c r="W2586" s="21"/>
      <c r="X2586" s="21"/>
      <c r="Y2586" s="21"/>
    </row>
    <row r="2587" spans="1:25" x14ac:dyDescent="0.25">
      <c r="A2587" s="175" t="s">
        <v>6845</v>
      </c>
      <c r="B2587" s="205" t="s">
        <v>6551</v>
      </c>
      <c r="C2587" s="168" t="s">
        <v>6552</v>
      </c>
      <c r="D2587" s="209">
        <v>230</v>
      </c>
      <c r="E2587" s="178">
        <v>6294643.3800799996</v>
      </c>
      <c r="F2587" s="216">
        <f t="shared" si="143"/>
        <v>27368.014695999998</v>
      </c>
      <c r="G2587" s="224"/>
      <c r="H2587" s="218" t="s">
        <v>7462</v>
      </c>
      <c r="I2587" s="179" t="s">
        <v>7381</v>
      </c>
      <c r="J2587" s="120" t="s">
        <v>7480</v>
      </c>
      <c r="K2587" s="73">
        <f>D2587</f>
        <v>230</v>
      </c>
      <c r="L2587" s="73">
        <f>E2587</f>
        <v>6294643.3800799996</v>
      </c>
      <c r="M2587" s="180">
        <f t="shared" si="145"/>
        <v>1</v>
      </c>
      <c r="O2587" s="73">
        <v>230</v>
      </c>
      <c r="P2587" s="73">
        <v>6294643.3800799996</v>
      </c>
      <c r="Q2587" s="73">
        <v>0</v>
      </c>
      <c r="R2587" s="73">
        <v>0</v>
      </c>
      <c r="S2587" s="73">
        <f t="shared" si="144"/>
        <v>0</v>
      </c>
      <c r="T2587" s="73">
        <f t="shared" si="144"/>
        <v>0</v>
      </c>
      <c r="U2587" s="167" t="s">
        <v>7481</v>
      </c>
      <c r="W2587" s="21"/>
      <c r="X2587" s="21"/>
      <c r="Y2587" s="21"/>
    </row>
    <row r="2588" spans="1:25" x14ac:dyDescent="0.25">
      <c r="A2588" s="168" t="s">
        <v>6845</v>
      </c>
      <c r="B2588" s="207" t="s">
        <v>10415</v>
      </c>
      <c r="C2588" s="168" t="s">
        <v>10416</v>
      </c>
      <c r="D2588" s="208">
        <v>10</v>
      </c>
      <c r="E2588" s="171">
        <v>271365.64999999997</v>
      </c>
      <c r="F2588" s="216">
        <f t="shared" si="143"/>
        <v>27136.564999999995</v>
      </c>
      <c r="G2588" s="224"/>
      <c r="H2588" s="218" t="s">
        <v>7462</v>
      </c>
      <c r="I2588" s="120" t="s">
        <v>7397</v>
      </c>
      <c r="J2588" s="120" t="s">
        <v>7463</v>
      </c>
      <c r="K2588" s="172"/>
      <c r="L2588" s="172"/>
      <c r="M2588" s="173">
        <f t="shared" si="145"/>
        <v>0</v>
      </c>
      <c r="O2588" s="73">
        <v>10</v>
      </c>
      <c r="P2588" s="73">
        <v>271365.64999999997</v>
      </c>
      <c r="Q2588" s="73">
        <v>10</v>
      </c>
      <c r="R2588" s="73">
        <v>271365.64999999997</v>
      </c>
      <c r="S2588" s="73">
        <f t="shared" si="144"/>
        <v>0</v>
      </c>
      <c r="T2588" s="73">
        <f t="shared" si="144"/>
        <v>0</v>
      </c>
      <c r="U2588" s="167" t="s">
        <v>7467</v>
      </c>
      <c r="W2588" s="21"/>
      <c r="X2588" s="21"/>
      <c r="Y2588" s="21"/>
    </row>
    <row r="2589" spans="1:25" x14ac:dyDescent="0.25">
      <c r="A2589" s="168" t="s">
        <v>6845</v>
      </c>
      <c r="B2589" s="207" t="s">
        <v>10417</v>
      </c>
      <c r="C2589" s="168" t="s">
        <v>10418</v>
      </c>
      <c r="D2589" s="208">
        <v>361</v>
      </c>
      <c r="E2589" s="171">
        <v>9782852.3601370007</v>
      </c>
      <c r="F2589" s="216">
        <f t="shared" si="143"/>
        <v>27099.314017000001</v>
      </c>
      <c r="G2589" s="224"/>
      <c r="H2589" s="218" t="s">
        <v>7462</v>
      </c>
      <c r="I2589" s="120" t="s">
        <v>7397</v>
      </c>
      <c r="J2589" s="120" t="s">
        <v>7463</v>
      </c>
      <c r="K2589" s="172">
        <v>0</v>
      </c>
      <c r="L2589" s="172">
        <v>0</v>
      </c>
      <c r="M2589" s="173">
        <f t="shared" si="145"/>
        <v>0</v>
      </c>
      <c r="O2589" s="73">
        <v>361</v>
      </c>
      <c r="P2589" s="73">
        <v>9782852.3601370007</v>
      </c>
      <c r="Q2589" s="73">
        <v>361</v>
      </c>
      <c r="R2589" s="73">
        <v>9782852.3601370007</v>
      </c>
      <c r="S2589" s="73">
        <f t="shared" si="144"/>
        <v>0</v>
      </c>
      <c r="T2589" s="73">
        <f t="shared" si="144"/>
        <v>0</v>
      </c>
      <c r="U2589" s="167" t="s">
        <v>7467</v>
      </c>
      <c r="W2589" s="21"/>
      <c r="X2589" s="21"/>
      <c r="Y2589" s="21"/>
    </row>
    <row r="2590" spans="1:25" x14ac:dyDescent="0.25">
      <c r="A2590" s="168" t="s">
        <v>6845</v>
      </c>
      <c r="B2590" s="207" t="s">
        <v>10419</v>
      </c>
      <c r="C2590" s="168" t="s">
        <v>10420</v>
      </c>
      <c r="D2590" s="208">
        <v>706</v>
      </c>
      <c r="E2590" s="171">
        <v>19079707.000321999</v>
      </c>
      <c r="F2590" s="216">
        <f t="shared" si="143"/>
        <v>27025.080737</v>
      </c>
      <c r="G2590" s="224"/>
      <c r="H2590" s="218" t="s">
        <v>7462</v>
      </c>
      <c r="I2590" s="120" t="s">
        <v>7397</v>
      </c>
      <c r="J2590" s="120" t="s">
        <v>7463</v>
      </c>
      <c r="K2590" s="172">
        <v>0</v>
      </c>
      <c r="L2590" s="172">
        <v>0</v>
      </c>
      <c r="M2590" s="173">
        <f t="shared" si="145"/>
        <v>0</v>
      </c>
      <c r="O2590" s="73">
        <v>706</v>
      </c>
      <c r="P2590" s="73">
        <v>19079707.000321999</v>
      </c>
      <c r="Q2590" s="73">
        <v>706</v>
      </c>
      <c r="R2590" s="73">
        <v>19079707.000321999</v>
      </c>
      <c r="S2590" s="73">
        <f t="shared" si="144"/>
        <v>0</v>
      </c>
      <c r="T2590" s="73">
        <f t="shared" si="144"/>
        <v>0</v>
      </c>
      <c r="U2590" s="167" t="s">
        <v>7467</v>
      </c>
      <c r="W2590" s="21"/>
      <c r="X2590" s="21"/>
      <c r="Y2590" s="21"/>
    </row>
    <row r="2591" spans="1:25" x14ac:dyDescent="0.25">
      <c r="A2591" s="175" t="s">
        <v>6845</v>
      </c>
      <c r="B2591" s="205" t="s">
        <v>5525</v>
      </c>
      <c r="C2591" s="168" t="s">
        <v>5526</v>
      </c>
      <c r="D2591" s="209">
        <v>116</v>
      </c>
      <c r="E2591" s="178">
        <v>3127398.2800000003</v>
      </c>
      <c r="F2591" s="216">
        <f t="shared" si="143"/>
        <v>26960.33</v>
      </c>
      <c r="G2591" s="224"/>
      <c r="H2591" s="218" t="s">
        <v>7462</v>
      </c>
      <c r="I2591" s="179" t="s">
        <v>7381</v>
      </c>
      <c r="J2591" s="120" t="s">
        <v>7480</v>
      </c>
      <c r="K2591" s="73">
        <f>D2591</f>
        <v>116</v>
      </c>
      <c r="L2591" s="73">
        <f>E2591</f>
        <v>3127398.2800000003</v>
      </c>
      <c r="M2591" s="180">
        <f t="shared" si="145"/>
        <v>1</v>
      </c>
      <c r="O2591" s="73">
        <v>116</v>
      </c>
      <c r="P2591" s="73">
        <v>3127398.2800000003</v>
      </c>
      <c r="Q2591" s="73">
        <v>0</v>
      </c>
      <c r="R2591" s="73">
        <v>0</v>
      </c>
      <c r="S2591" s="73">
        <f t="shared" si="144"/>
        <v>0</v>
      </c>
      <c r="T2591" s="73">
        <f t="shared" si="144"/>
        <v>0</v>
      </c>
      <c r="U2591" s="167" t="s">
        <v>7481</v>
      </c>
      <c r="W2591" s="21"/>
      <c r="X2591" s="21"/>
      <c r="Y2591" s="21"/>
    </row>
    <row r="2592" spans="1:25" x14ac:dyDescent="0.25">
      <c r="A2592" s="175" t="s">
        <v>6845</v>
      </c>
      <c r="B2592" s="205" t="s">
        <v>5527</v>
      </c>
      <c r="C2592" s="168" t="s">
        <v>5528</v>
      </c>
      <c r="D2592" s="209">
        <v>410</v>
      </c>
      <c r="E2592" s="178">
        <v>11053735.300000001</v>
      </c>
      <c r="F2592" s="216">
        <f t="shared" si="143"/>
        <v>26960.33</v>
      </c>
      <c r="G2592" s="224"/>
      <c r="H2592" s="218" t="s">
        <v>7462</v>
      </c>
      <c r="I2592" s="179" t="s">
        <v>7381</v>
      </c>
      <c r="J2592" s="120" t="s">
        <v>7480</v>
      </c>
      <c r="K2592" s="73">
        <f>D2592</f>
        <v>410</v>
      </c>
      <c r="L2592" s="73">
        <f>E2592</f>
        <v>11053735.300000001</v>
      </c>
      <c r="M2592" s="180">
        <f t="shared" si="145"/>
        <v>1</v>
      </c>
      <c r="O2592" s="73">
        <v>410</v>
      </c>
      <c r="P2592" s="73">
        <v>11053735.300000001</v>
      </c>
      <c r="Q2592" s="73">
        <v>0</v>
      </c>
      <c r="R2592" s="73">
        <v>0</v>
      </c>
      <c r="S2592" s="73">
        <f t="shared" si="144"/>
        <v>0</v>
      </c>
      <c r="T2592" s="73">
        <f t="shared" si="144"/>
        <v>0</v>
      </c>
      <c r="U2592" s="167" t="s">
        <v>7481</v>
      </c>
      <c r="W2592" s="21"/>
      <c r="X2592" s="21"/>
      <c r="Y2592" s="21"/>
    </row>
    <row r="2593" spans="1:25" x14ac:dyDescent="0.25">
      <c r="A2593" s="168" t="s">
        <v>6845</v>
      </c>
      <c r="B2593" s="207" t="s">
        <v>10421</v>
      </c>
      <c r="C2593" s="168" t="s">
        <v>10422</v>
      </c>
      <c r="D2593" s="208">
        <v>645</v>
      </c>
      <c r="E2593" s="171">
        <v>17304521.12985</v>
      </c>
      <c r="F2593" s="216">
        <f t="shared" si="143"/>
        <v>26828.714930000002</v>
      </c>
      <c r="G2593" s="224"/>
      <c r="H2593" s="218" t="s">
        <v>7462</v>
      </c>
      <c r="I2593" s="120" t="s">
        <v>7397</v>
      </c>
      <c r="J2593" s="120" t="s">
        <v>7463</v>
      </c>
      <c r="K2593" s="172">
        <v>0</v>
      </c>
      <c r="L2593" s="172">
        <v>0</v>
      </c>
      <c r="M2593" s="173">
        <f t="shared" si="145"/>
        <v>0</v>
      </c>
      <c r="O2593" s="73">
        <v>645</v>
      </c>
      <c r="P2593" s="73">
        <v>17304521.12985</v>
      </c>
      <c r="Q2593" s="73">
        <v>645</v>
      </c>
      <c r="R2593" s="73">
        <v>17304521.12985</v>
      </c>
      <c r="S2593" s="73">
        <f t="shared" si="144"/>
        <v>0</v>
      </c>
      <c r="T2593" s="73">
        <f t="shared" si="144"/>
        <v>0</v>
      </c>
      <c r="U2593" s="167" t="s">
        <v>7467</v>
      </c>
      <c r="W2593" s="21"/>
      <c r="X2593" s="21"/>
      <c r="Y2593" s="21"/>
    </row>
    <row r="2594" spans="1:25" x14ac:dyDescent="0.25">
      <c r="A2594" s="175" t="s">
        <v>6845</v>
      </c>
      <c r="B2594" s="205" t="s">
        <v>6411</v>
      </c>
      <c r="C2594" s="168" t="s">
        <v>6412</v>
      </c>
      <c r="D2594" s="209">
        <v>72</v>
      </c>
      <c r="E2594" s="178">
        <v>1928874.659976</v>
      </c>
      <c r="F2594" s="216">
        <f t="shared" si="143"/>
        <v>26789.925833000001</v>
      </c>
      <c r="G2594" s="224"/>
      <c r="H2594" s="218" t="s">
        <v>7462</v>
      </c>
      <c r="I2594" s="179" t="s">
        <v>7381</v>
      </c>
      <c r="J2594" s="120" t="s">
        <v>7480</v>
      </c>
      <c r="K2594" s="73">
        <v>72</v>
      </c>
      <c r="L2594" s="73">
        <v>1928874.659976</v>
      </c>
      <c r="M2594" s="180">
        <f t="shared" si="145"/>
        <v>1</v>
      </c>
      <c r="O2594" s="73">
        <v>72</v>
      </c>
      <c r="P2594" s="73">
        <v>1928874.659976</v>
      </c>
      <c r="Q2594" s="73">
        <v>0</v>
      </c>
      <c r="R2594" s="73">
        <v>0</v>
      </c>
      <c r="S2594" s="73">
        <f t="shared" si="144"/>
        <v>0</v>
      </c>
      <c r="T2594" s="73">
        <f t="shared" si="144"/>
        <v>0</v>
      </c>
      <c r="U2594" s="167" t="s">
        <v>7481</v>
      </c>
      <c r="W2594" s="21"/>
      <c r="X2594" s="21"/>
      <c r="Y2594" s="21"/>
    </row>
    <row r="2595" spans="1:25" x14ac:dyDescent="0.25">
      <c r="A2595" s="168" t="s">
        <v>6845</v>
      </c>
      <c r="B2595" s="207" t="s">
        <v>10423</v>
      </c>
      <c r="C2595" s="168" t="s">
        <v>10424</v>
      </c>
      <c r="D2595" s="208">
        <v>147</v>
      </c>
      <c r="E2595" s="171">
        <v>3927068.7899309997</v>
      </c>
      <c r="F2595" s="216">
        <f t="shared" si="143"/>
        <v>26714.753672999999</v>
      </c>
      <c r="G2595" s="224"/>
      <c r="H2595" s="218" t="s">
        <v>7462</v>
      </c>
      <c r="I2595" s="120" t="s">
        <v>7397</v>
      </c>
      <c r="J2595" s="120" t="s">
        <v>7463</v>
      </c>
      <c r="K2595" s="172"/>
      <c r="L2595" s="172"/>
      <c r="M2595" s="173">
        <f t="shared" si="145"/>
        <v>0</v>
      </c>
      <c r="O2595" s="73">
        <v>147</v>
      </c>
      <c r="P2595" s="73">
        <v>3927068.7899309997</v>
      </c>
      <c r="Q2595" s="73">
        <v>147</v>
      </c>
      <c r="R2595" s="73">
        <v>3927068.7899309997</v>
      </c>
      <c r="S2595" s="73">
        <f t="shared" si="144"/>
        <v>0</v>
      </c>
      <c r="T2595" s="73">
        <f t="shared" si="144"/>
        <v>0</v>
      </c>
      <c r="U2595" s="167" t="s">
        <v>7467</v>
      </c>
      <c r="W2595" s="21"/>
      <c r="X2595" s="21"/>
      <c r="Y2595" s="21"/>
    </row>
    <row r="2596" spans="1:25" x14ac:dyDescent="0.25">
      <c r="A2596" s="175" t="s">
        <v>6845</v>
      </c>
      <c r="B2596" s="205" t="s">
        <v>10425</v>
      </c>
      <c r="C2596" s="168" t="s">
        <v>10426</v>
      </c>
      <c r="D2596" s="209">
        <v>5</v>
      </c>
      <c r="E2596" s="178">
        <v>132562.53</v>
      </c>
      <c r="F2596" s="216">
        <f t="shared" si="143"/>
        <v>26512.506000000001</v>
      </c>
      <c r="G2596" s="224"/>
      <c r="H2596" s="218" t="s">
        <v>7538</v>
      </c>
      <c r="I2596" s="120" t="s">
        <v>7396</v>
      </c>
      <c r="J2596" s="120" t="s">
        <v>7480</v>
      </c>
      <c r="K2596" s="73">
        <v>5</v>
      </c>
      <c r="L2596" s="73">
        <v>132562.53</v>
      </c>
      <c r="M2596" s="180">
        <f t="shared" si="145"/>
        <v>1</v>
      </c>
      <c r="O2596" s="73">
        <v>5</v>
      </c>
      <c r="P2596" s="73">
        <v>132562.53</v>
      </c>
      <c r="Q2596" s="73">
        <v>0</v>
      </c>
      <c r="R2596" s="73">
        <v>0</v>
      </c>
      <c r="S2596" s="73">
        <f t="shared" si="144"/>
        <v>0</v>
      </c>
      <c r="T2596" s="73">
        <f t="shared" si="144"/>
        <v>0</v>
      </c>
      <c r="U2596" s="167" t="s">
        <v>7481</v>
      </c>
      <c r="W2596" s="21"/>
      <c r="X2596" s="21"/>
      <c r="Y2596" s="21"/>
    </row>
    <row r="2597" spans="1:25" x14ac:dyDescent="0.25">
      <c r="A2597" s="175" t="s">
        <v>6845</v>
      </c>
      <c r="B2597" s="205" t="s">
        <v>10427</v>
      </c>
      <c r="C2597" s="168" t="s">
        <v>10428</v>
      </c>
      <c r="D2597" s="209">
        <v>15</v>
      </c>
      <c r="E2597" s="178">
        <v>396999.45</v>
      </c>
      <c r="F2597" s="216">
        <f t="shared" si="143"/>
        <v>26466.63</v>
      </c>
      <c r="G2597" s="224"/>
      <c r="H2597" s="218" t="s">
        <v>7538</v>
      </c>
      <c r="I2597" s="120" t="s">
        <v>7396</v>
      </c>
      <c r="J2597" s="120" t="s">
        <v>7480</v>
      </c>
      <c r="K2597" s="73">
        <v>15</v>
      </c>
      <c r="L2597" s="73">
        <v>396999.45</v>
      </c>
      <c r="M2597" s="180">
        <f t="shared" si="145"/>
        <v>1</v>
      </c>
      <c r="O2597" s="73">
        <v>15</v>
      </c>
      <c r="P2597" s="73">
        <v>396999.45</v>
      </c>
      <c r="Q2597" s="73">
        <v>0</v>
      </c>
      <c r="R2597" s="73">
        <v>0</v>
      </c>
      <c r="S2597" s="73">
        <f t="shared" si="144"/>
        <v>0</v>
      </c>
      <c r="T2597" s="73">
        <f t="shared" si="144"/>
        <v>0</v>
      </c>
      <c r="U2597" s="167" t="s">
        <v>7481</v>
      </c>
      <c r="W2597" s="21"/>
      <c r="X2597" s="21"/>
      <c r="Y2597" s="21"/>
    </row>
    <row r="2598" spans="1:25" x14ac:dyDescent="0.25">
      <c r="A2598" s="175" t="s">
        <v>6845</v>
      </c>
      <c r="B2598" s="205" t="s">
        <v>5863</v>
      </c>
      <c r="C2598" s="168" t="s">
        <v>5864</v>
      </c>
      <c r="D2598" s="209">
        <v>44</v>
      </c>
      <c r="E2598" s="178">
        <v>1152935.3700040001</v>
      </c>
      <c r="F2598" s="216">
        <f t="shared" si="143"/>
        <v>26203.076591000005</v>
      </c>
      <c r="G2598" s="224"/>
      <c r="H2598" s="218" t="s">
        <v>7462</v>
      </c>
      <c r="I2598" s="179" t="s">
        <v>7381</v>
      </c>
      <c r="J2598" s="120" t="s">
        <v>7480</v>
      </c>
      <c r="K2598" s="73">
        <v>44</v>
      </c>
      <c r="L2598" s="73">
        <v>1152935.3700040001</v>
      </c>
      <c r="M2598" s="180">
        <f t="shared" si="145"/>
        <v>1</v>
      </c>
      <c r="O2598" s="73">
        <v>44</v>
      </c>
      <c r="P2598" s="73">
        <v>1152935.3700040001</v>
      </c>
      <c r="Q2598" s="73">
        <v>0</v>
      </c>
      <c r="R2598" s="73">
        <v>0</v>
      </c>
      <c r="S2598" s="73">
        <f t="shared" si="144"/>
        <v>0</v>
      </c>
      <c r="T2598" s="73">
        <f t="shared" si="144"/>
        <v>0</v>
      </c>
      <c r="U2598" s="167" t="s">
        <v>7481</v>
      </c>
      <c r="W2598" s="21"/>
      <c r="X2598" s="21"/>
      <c r="Y2598" s="21"/>
    </row>
    <row r="2599" spans="1:25" x14ac:dyDescent="0.25">
      <c r="A2599" s="175" t="s">
        <v>6845</v>
      </c>
      <c r="B2599" s="205" t="s">
        <v>10429</v>
      </c>
      <c r="C2599" s="168" t="s">
        <v>10430</v>
      </c>
      <c r="D2599" s="209">
        <v>43</v>
      </c>
      <c r="E2599" s="178">
        <v>1115504.029998</v>
      </c>
      <c r="F2599" s="216">
        <f t="shared" si="143"/>
        <v>25941.954185999999</v>
      </c>
      <c r="G2599" s="224"/>
      <c r="H2599" s="218" t="s">
        <v>7538</v>
      </c>
      <c r="I2599" s="120" t="s">
        <v>7396</v>
      </c>
      <c r="J2599" s="120" t="s">
        <v>7480</v>
      </c>
      <c r="K2599" s="73">
        <v>43</v>
      </c>
      <c r="L2599" s="73">
        <v>1115504.029998</v>
      </c>
      <c r="M2599" s="180">
        <f t="shared" si="145"/>
        <v>1</v>
      </c>
      <c r="O2599" s="73">
        <v>43</v>
      </c>
      <c r="P2599" s="73">
        <v>1115504.029998</v>
      </c>
      <c r="Q2599" s="73">
        <v>0</v>
      </c>
      <c r="R2599" s="73">
        <v>0</v>
      </c>
      <c r="S2599" s="73">
        <f t="shared" si="144"/>
        <v>0</v>
      </c>
      <c r="T2599" s="73">
        <f t="shared" si="144"/>
        <v>0</v>
      </c>
      <c r="U2599" s="167" t="s">
        <v>7481</v>
      </c>
      <c r="W2599" s="21"/>
      <c r="X2599" s="21"/>
      <c r="Y2599" s="21"/>
    </row>
    <row r="2600" spans="1:25" x14ac:dyDescent="0.25">
      <c r="A2600" s="168" t="s">
        <v>6845</v>
      </c>
      <c r="B2600" s="207" t="s">
        <v>10431</v>
      </c>
      <c r="C2600" s="168" t="s">
        <v>10432</v>
      </c>
      <c r="D2600" s="208">
        <v>7131</v>
      </c>
      <c r="E2600" s="171">
        <v>183847246.54746002</v>
      </c>
      <c r="F2600" s="216">
        <f t="shared" si="143"/>
        <v>25781.411660000002</v>
      </c>
      <c r="G2600" s="224"/>
      <c r="H2600" s="218" t="s">
        <v>7462</v>
      </c>
      <c r="I2600" s="120" t="s">
        <v>7397</v>
      </c>
      <c r="J2600" s="120" t="s">
        <v>7463</v>
      </c>
      <c r="K2600" s="172">
        <v>0</v>
      </c>
      <c r="L2600" s="172">
        <v>0</v>
      </c>
      <c r="M2600" s="173">
        <f t="shared" si="145"/>
        <v>0</v>
      </c>
      <c r="O2600" s="73">
        <v>7131</v>
      </c>
      <c r="P2600" s="73">
        <v>183847246.54746002</v>
      </c>
      <c r="Q2600" s="73">
        <v>7131</v>
      </c>
      <c r="R2600" s="73">
        <v>183847246.54746002</v>
      </c>
      <c r="S2600" s="73">
        <f t="shared" si="144"/>
        <v>0</v>
      </c>
      <c r="T2600" s="73">
        <f t="shared" si="144"/>
        <v>0</v>
      </c>
      <c r="U2600" s="167" t="s">
        <v>7467</v>
      </c>
      <c r="W2600" s="21"/>
      <c r="X2600" s="21"/>
      <c r="Y2600" s="21"/>
    </row>
    <row r="2601" spans="1:25" x14ac:dyDescent="0.25">
      <c r="A2601" s="175" t="s">
        <v>6845</v>
      </c>
      <c r="B2601" s="205" t="s">
        <v>10433</v>
      </c>
      <c r="C2601" s="168" t="s">
        <v>10434</v>
      </c>
      <c r="D2601" s="209">
        <v>8</v>
      </c>
      <c r="E2601" s="178">
        <v>206171.29</v>
      </c>
      <c r="F2601" s="216">
        <f t="shared" si="143"/>
        <v>25771.411250000001</v>
      </c>
      <c r="G2601" s="224"/>
      <c r="H2601" s="218" t="s">
        <v>7538</v>
      </c>
      <c r="I2601" s="120" t="s">
        <v>7386</v>
      </c>
      <c r="J2601" s="120" t="s">
        <v>7480</v>
      </c>
      <c r="K2601" s="73">
        <v>8</v>
      </c>
      <c r="L2601" s="73">
        <v>206171.29</v>
      </c>
      <c r="M2601" s="180">
        <f t="shared" si="145"/>
        <v>1</v>
      </c>
      <c r="O2601" s="73">
        <v>8</v>
      </c>
      <c r="P2601" s="73">
        <v>206171.29</v>
      </c>
      <c r="Q2601" s="73">
        <v>0</v>
      </c>
      <c r="R2601" s="73">
        <v>0</v>
      </c>
      <c r="S2601" s="73">
        <f t="shared" si="144"/>
        <v>0</v>
      </c>
      <c r="T2601" s="73">
        <f t="shared" si="144"/>
        <v>0</v>
      </c>
      <c r="U2601" s="167" t="s">
        <v>7481</v>
      </c>
      <c r="W2601" s="21"/>
      <c r="X2601" s="21"/>
      <c r="Y2601" s="21"/>
    </row>
    <row r="2602" spans="1:25" x14ac:dyDescent="0.25">
      <c r="A2602" s="168" t="s">
        <v>6845</v>
      </c>
      <c r="B2602" s="207" t="s">
        <v>10435</v>
      </c>
      <c r="C2602" s="168" t="s">
        <v>10436</v>
      </c>
      <c r="D2602" s="208">
        <v>13512</v>
      </c>
      <c r="E2602" s="171">
        <v>346504048.83463204</v>
      </c>
      <c r="F2602" s="216">
        <f t="shared" si="143"/>
        <v>25644.171761000001</v>
      </c>
      <c r="G2602" s="224"/>
      <c r="H2602" s="218" t="s">
        <v>7462</v>
      </c>
      <c r="I2602" s="120" t="s">
        <v>7397</v>
      </c>
      <c r="J2602" s="120" t="s">
        <v>7463</v>
      </c>
      <c r="K2602" s="172">
        <v>0</v>
      </c>
      <c r="L2602" s="172">
        <v>0</v>
      </c>
      <c r="M2602" s="173">
        <f t="shared" si="145"/>
        <v>0</v>
      </c>
      <c r="O2602" s="73">
        <v>13512</v>
      </c>
      <c r="P2602" s="73">
        <v>346504048.83463204</v>
      </c>
      <c r="Q2602" s="73">
        <v>13512</v>
      </c>
      <c r="R2602" s="73">
        <v>346504048.83463204</v>
      </c>
      <c r="S2602" s="73">
        <f t="shared" si="144"/>
        <v>0</v>
      </c>
      <c r="T2602" s="73">
        <f t="shared" si="144"/>
        <v>0</v>
      </c>
      <c r="U2602" s="167" t="s">
        <v>7467</v>
      </c>
      <c r="W2602" s="21"/>
      <c r="X2602" s="21"/>
      <c r="Y2602" s="21"/>
    </row>
    <row r="2603" spans="1:25" x14ac:dyDescent="0.25">
      <c r="A2603" s="175" t="s">
        <v>6845</v>
      </c>
      <c r="B2603" s="205" t="s">
        <v>10437</v>
      </c>
      <c r="C2603" s="168" t="s">
        <v>10438</v>
      </c>
      <c r="D2603" s="209">
        <v>7</v>
      </c>
      <c r="E2603" s="178">
        <v>179352.980002</v>
      </c>
      <c r="F2603" s="216">
        <f t="shared" si="143"/>
        <v>25621.854285999998</v>
      </c>
      <c r="G2603" s="224"/>
      <c r="H2603" s="218" t="s">
        <v>7538</v>
      </c>
      <c r="I2603" s="120" t="s">
        <v>7386</v>
      </c>
      <c r="J2603" s="120" t="s">
        <v>7480</v>
      </c>
      <c r="K2603" s="73">
        <v>7</v>
      </c>
      <c r="L2603" s="73">
        <v>179352.980002</v>
      </c>
      <c r="M2603" s="180">
        <f t="shared" si="145"/>
        <v>1</v>
      </c>
      <c r="O2603" s="73">
        <v>7</v>
      </c>
      <c r="P2603" s="73">
        <v>179352.980002</v>
      </c>
      <c r="Q2603" s="73">
        <v>0</v>
      </c>
      <c r="R2603" s="73">
        <v>0</v>
      </c>
      <c r="S2603" s="73">
        <f t="shared" si="144"/>
        <v>0</v>
      </c>
      <c r="T2603" s="73">
        <f t="shared" si="144"/>
        <v>0</v>
      </c>
      <c r="U2603" s="167" t="s">
        <v>7481</v>
      </c>
      <c r="W2603" s="21"/>
      <c r="X2603" s="21"/>
      <c r="Y2603" s="21"/>
    </row>
    <row r="2604" spans="1:25" x14ac:dyDescent="0.25">
      <c r="A2604" s="168" t="s">
        <v>6845</v>
      </c>
      <c r="B2604" s="207" t="s">
        <v>10439</v>
      </c>
      <c r="C2604" s="168" t="s">
        <v>10440</v>
      </c>
      <c r="D2604" s="208">
        <v>3927</v>
      </c>
      <c r="E2604" s="171">
        <v>100423214.761023</v>
      </c>
      <c r="F2604" s="216">
        <f t="shared" si="143"/>
        <v>25572.501849</v>
      </c>
      <c r="G2604" s="224"/>
      <c r="H2604" s="218" t="s">
        <v>7462</v>
      </c>
      <c r="I2604" s="120" t="s">
        <v>7397</v>
      </c>
      <c r="J2604" s="120" t="s">
        <v>7463</v>
      </c>
      <c r="K2604" s="172">
        <v>0</v>
      </c>
      <c r="L2604" s="172">
        <v>0</v>
      </c>
      <c r="M2604" s="173">
        <f t="shared" si="145"/>
        <v>0</v>
      </c>
      <c r="O2604" s="73">
        <v>3927</v>
      </c>
      <c r="P2604" s="73">
        <v>100423214.761023</v>
      </c>
      <c r="Q2604" s="73">
        <v>3927</v>
      </c>
      <c r="R2604" s="73">
        <v>100423214.761023</v>
      </c>
      <c r="S2604" s="73">
        <f t="shared" si="144"/>
        <v>0</v>
      </c>
      <c r="T2604" s="73">
        <f t="shared" si="144"/>
        <v>0</v>
      </c>
      <c r="U2604" s="167" t="s">
        <v>7467</v>
      </c>
      <c r="W2604" s="21"/>
      <c r="X2604" s="21"/>
      <c r="Y2604" s="21"/>
    </row>
    <row r="2605" spans="1:25" x14ac:dyDescent="0.25">
      <c r="A2605" s="175" t="s">
        <v>6845</v>
      </c>
      <c r="B2605" s="205" t="s">
        <v>6389</v>
      </c>
      <c r="C2605" s="168" t="s">
        <v>6390</v>
      </c>
      <c r="D2605" s="209">
        <v>2363</v>
      </c>
      <c r="E2605" s="178">
        <v>60072852.980379999</v>
      </c>
      <c r="F2605" s="216">
        <f t="shared" si="143"/>
        <v>25422.28226</v>
      </c>
      <c r="G2605" s="224"/>
      <c r="H2605" s="218" t="s">
        <v>7462</v>
      </c>
      <c r="I2605" s="179" t="s">
        <v>7381</v>
      </c>
      <c r="J2605" s="120" t="s">
        <v>7480</v>
      </c>
      <c r="K2605" s="73">
        <v>2363</v>
      </c>
      <c r="L2605" s="73">
        <v>60072852.980379999</v>
      </c>
      <c r="M2605" s="180">
        <f t="shared" si="145"/>
        <v>1</v>
      </c>
      <c r="O2605" s="73">
        <v>2363</v>
      </c>
      <c r="P2605" s="73">
        <v>60072852.980379999</v>
      </c>
      <c r="Q2605" s="73">
        <v>0</v>
      </c>
      <c r="R2605" s="73">
        <v>0</v>
      </c>
      <c r="S2605" s="73">
        <f t="shared" si="144"/>
        <v>0</v>
      </c>
      <c r="T2605" s="73">
        <f t="shared" si="144"/>
        <v>0</v>
      </c>
      <c r="U2605" s="167" t="s">
        <v>7481</v>
      </c>
      <c r="W2605" s="21"/>
      <c r="X2605" s="21"/>
      <c r="Y2605" s="21"/>
    </row>
    <row r="2606" spans="1:25" x14ac:dyDescent="0.25">
      <c r="A2606" s="168" t="s">
        <v>6845</v>
      </c>
      <c r="B2606" s="207" t="s">
        <v>10441</v>
      </c>
      <c r="C2606" s="168" t="s">
        <v>10442</v>
      </c>
      <c r="D2606" s="208">
        <v>715</v>
      </c>
      <c r="E2606" s="171">
        <v>18156649.879939999</v>
      </c>
      <c r="F2606" s="216">
        <f t="shared" si="143"/>
        <v>25393.915915999998</v>
      </c>
      <c r="G2606" s="224"/>
      <c r="H2606" s="218" t="s">
        <v>7462</v>
      </c>
      <c r="I2606" s="120" t="s">
        <v>7397</v>
      </c>
      <c r="J2606" s="120" t="s">
        <v>7463</v>
      </c>
      <c r="K2606" s="172">
        <v>0</v>
      </c>
      <c r="L2606" s="172">
        <v>0</v>
      </c>
      <c r="M2606" s="173">
        <f t="shared" si="145"/>
        <v>0</v>
      </c>
      <c r="O2606" s="73">
        <v>715</v>
      </c>
      <c r="P2606" s="73">
        <v>18156649.879939999</v>
      </c>
      <c r="Q2606" s="73">
        <v>715</v>
      </c>
      <c r="R2606" s="73">
        <v>18156649.879939999</v>
      </c>
      <c r="S2606" s="73">
        <f t="shared" si="144"/>
        <v>0</v>
      </c>
      <c r="T2606" s="73">
        <f t="shared" si="144"/>
        <v>0</v>
      </c>
      <c r="U2606" s="167" t="s">
        <v>7467</v>
      </c>
      <c r="W2606" s="21"/>
      <c r="X2606" s="21"/>
      <c r="Y2606" s="21"/>
    </row>
    <row r="2607" spans="1:25" x14ac:dyDescent="0.25">
      <c r="A2607" s="175" t="s">
        <v>6845</v>
      </c>
      <c r="B2607" s="205" t="s">
        <v>5921</v>
      </c>
      <c r="C2607" s="168" t="s">
        <v>5922</v>
      </c>
      <c r="D2607" s="209">
        <v>48</v>
      </c>
      <c r="E2607" s="178">
        <v>1214780.22</v>
      </c>
      <c r="F2607" s="216">
        <f t="shared" si="143"/>
        <v>25307.921249999999</v>
      </c>
      <c r="G2607" s="224"/>
      <c r="H2607" s="218" t="s">
        <v>7462</v>
      </c>
      <c r="I2607" s="179" t="s">
        <v>7381</v>
      </c>
      <c r="J2607" s="120" t="s">
        <v>7480</v>
      </c>
      <c r="K2607" s="73">
        <v>48</v>
      </c>
      <c r="L2607" s="73">
        <v>1214780.22</v>
      </c>
      <c r="M2607" s="180">
        <f t="shared" si="145"/>
        <v>1</v>
      </c>
      <c r="O2607" s="73">
        <v>48</v>
      </c>
      <c r="P2607" s="73">
        <v>1214780.22</v>
      </c>
      <c r="Q2607" s="73">
        <v>0</v>
      </c>
      <c r="R2607" s="73">
        <v>0</v>
      </c>
      <c r="S2607" s="73">
        <f t="shared" si="144"/>
        <v>0</v>
      </c>
      <c r="T2607" s="73">
        <f t="shared" si="144"/>
        <v>0</v>
      </c>
      <c r="U2607" s="167" t="s">
        <v>7481</v>
      </c>
      <c r="W2607" s="21"/>
      <c r="X2607" s="21"/>
      <c r="Y2607" s="21"/>
    </row>
    <row r="2608" spans="1:25" x14ac:dyDescent="0.25">
      <c r="A2608" s="175" t="s">
        <v>6845</v>
      </c>
      <c r="B2608" s="205" t="s">
        <v>10443</v>
      </c>
      <c r="C2608" s="168" t="s">
        <v>10444</v>
      </c>
      <c r="D2608" s="209">
        <v>76</v>
      </c>
      <c r="E2608" s="178">
        <v>1913474.219968</v>
      </c>
      <c r="F2608" s="216">
        <f t="shared" si="143"/>
        <v>25177.292367999999</v>
      </c>
      <c r="G2608" s="224"/>
      <c r="H2608" s="218" t="s">
        <v>7538</v>
      </c>
      <c r="I2608" s="120" t="s">
        <v>7396</v>
      </c>
      <c r="J2608" s="120" t="s">
        <v>7480</v>
      </c>
      <c r="K2608" s="73">
        <v>76</v>
      </c>
      <c r="L2608" s="73">
        <v>1913474.219968</v>
      </c>
      <c r="M2608" s="180">
        <f t="shared" si="145"/>
        <v>1</v>
      </c>
      <c r="O2608" s="73">
        <v>76</v>
      </c>
      <c r="P2608" s="73">
        <v>1913474.219968</v>
      </c>
      <c r="Q2608" s="73">
        <v>0</v>
      </c>
      <c r="R2608" s="73">
        <v>0</v>
      </c>
      <c r="S2608" s="73">
        <f t="shared" si="144"/>
        <v>0</v>
      </c>
      <c r="T2608" s="73">
        <f t="shared" si="144"/>
        <v>0</v>
      </c>
      <c r="U2608" s="167" t="s">
        <v>7481</v>
      </c>
      <c r="W2608" s="21"/>
      <c r="X2608" s="21"/>
      <c r="Y2608" s="21"/>
    </row>
    <row r="2609" spans="1:25" x14ac:dyDescent="0.25">
      <c r="A2609" s="175" t="s">
        <v>6845</v>
      </c>
      <c r="B2609" s="205" t="s">
        <v>6675</v>
      </c>
      <c r="C2609" s="168" t="s">
        <v>6676</v>
      </c>
      <c r="D2609" s="209">
        <v>800</v>
      </c>
      <c r="E2609" s="178">
        <v>19946561.3704</v>
      </c>
      <c r="F2609" s="216">
        <f t="shared" si="143"/>
        <v>24933.201713000002</v>
      </c>
      <c r="G2609" s="224"/>
      <c r="H2609" s="218" t="s">
        <v>7462</v>
      </c>
      <c r="I2609" s="179" t="s">
        <v>7381</v>
      </c>
      <c r="J2609" s="120" t="s">
        <v>7480</v>
      </c>
      <c r="K2609" s="73">
        <v>800</v>
      </c>
      <c r="L2609" s="73">
        <v>19946561.3704</v>
      </c>
      <c r="M2609" s="180">
        <f t="shared" si="145"/>
        <v>1</v>
      </c>
      <c r="O2609" s="73">
        <v>800</v>
      </c>
      <c r="P2609" s="73">
        <v>19946561.3704</v>
      </c>
      <c r="Q2609" s="73">
        <v>0</v>
      </c>
      <c r="R2609" s="73">
        <v>0</v>
      </c>
      <c r="S2609" s="73">
        <f t="shared" si="144"/>
        <v>0</v>
      </c>
      <c r="T2609" s="73">
        <f t="shared" si="144"/>
        <v>0</v>
      </c>
      <c r="U2609" s="167" t="s">
        <v>7481</v>
      </c>
      <c r="W2609" s="21"/>
      <c r="X2609" s="21"/>
      <c r="Y2609" s="21"/>
    </row>
    <row r="2610" spans="1:25" x14ac:dyDescent="0.25">
      <c r="A2610" s="175" t="s">
        <v>6845</v>
      </c>
      <c r="B2610" s="205" t="s">
        <v>6371</v>
      </c>
      <c r="C2610" s="168" t="s">
        <v>6372</v>
      </c>
      <c r="D2610" s="209">
        <v>240</v>
      </c>
      <c r="E2610" s="178">
        <v>5962241.1600000001</v>
      </c>
      <c r="F2610" s="216">
        <f t="shared" si="143"/>
        <v>24842.6715</v>
      </c>
      <c r="G2610" s="224"/>
      <c r="H2610" s="218" t="s">
        <v>7462</v>
      </c>
      <c r="I2610" s="179" t="s">
        <v>7381</v>
      </c>
      <c r="J2610" s="120" t="s">
        <v>7480</v>
      </c>
      <c r="K2610" s="73">
        <v>240</v>
      </c>
      <c r="L2610" s="73">
        <v>5962241.1600000001</v>
      </c>
      <c r="M2610" s="180">
        <f t="shared" si="145"/>
        <v>1</v>
      </c>
      <c r="O2610" s="73">
        <v>240</v>
      </c>
      <c r="P2610" s="73">
        <v>5962241.1600000001</v>
      </c>
      <c r="Q2610" s="73">
        <v>0</v>
      </c>
      <c r="R2610" s="73">
        <v>0</v>
      </c>
      <c r="S2610" s="73">
        <f t="shared" si="144"/>
        <v>0</v>
      </c>
      <c r="T2610" s="73">
        <f t="shared" si="144"/>
        <v>0</v>
      </c>
      <c r="U2610" s="167" t="s">
        <v>7481</v>
      </c>
      <c r="W2610" s="21"/>
      <c r="X2610" s="21"/>
      <c r="Y2610" s="21"/>
    </row>
    <row r="2611" spans="1:25" x14ac:dyDescent="0.25">
      <c r="A2611" s="175" t="s">
        <v>6845</v>
      </c>
      <c r="B2611" s="205" t="s">
        <v>10445</v>
      </c>
      <c r="C2611" s="168" t="s">
        <v>10446</v>
      </c>
      <c r="D2611" s="209">
        <v>11</v>
      </c>
      <c r="E2611" s="178">
        <v>272412.36</v>
      </c>
      <c r="F2611" s="216">
        <f t="shared" si="143"/>
        <v>24764.76</v>
      </c>
      <c r="G2611" s="224"/>
      <c r="H2611" s="218" t="s">
        <v>7538</v>
      </c>
      <c r="I2611" s="120" t="s">
        <v>7396</v>
      </c>
      <c r="J2611" s="120" t="s">
        <v>7480</v>
      </c>
      <c r="K2611" s="73">
        <v>11</v>
      </c>
      <c r="L2611" s="73">
        <v>272412.36</v>
      </c>
      <c r="M2611" s="180">
        <f t="shared" si="145"/>
        <v>1</v>
      </c>
      <c r="O2611" s="73">
        <v>11</v>
      </c>
      <c r="P2611" s="73">
        <v>272412.36</v>
      </c>
      <c r="Q2611" s="73">
        <v>0</v>
      </c>
      <c r="R2611" s="73">
        <v>0</v>
      </c>
      <c r="S2611" s="73">
        <f t="shared" si="144"/>
        <v>0</v>
      </c>
      <c r="T2611" s="73">
        <f t="shared" si="144"/>
        <v>0</v>
      </c>
      <c r="U2611" s="167" t="s">
        <v>7481</v>
      </c>
      <c r="W2611" s="21"/>
      <c r="X2611" s="21"/>
      <c r="Y2611" s="21"/>
    </row>
    <row r="2612" spans="1:25" x14ac:dyDescent="0.25">
      <c r="A2612" s="175" t="s">
        <v>6845</v>
      </c>
      <c r="B2612" s="205" t="s">
        <v>10447</v>
      </c>
      <c r="C2612" s="168" t="s">
        <v>10448</v>
      </c>
      <c r="D2612" s="209">
        <v>180</v>
      </c>
      <c r="E2612" s="178">
        <v>4455022.8499199999</v>
      </c>
      <c r="F2612" s="216">
        <f t="shared" si="143"/>
        <v>24750.126944</v>
      </c>
      <c r="G2612" s="224"/>
      <c r="H2612" s="218" t="s">
        <v>7538</v>
      </c>
      <c r="I2612" s="120" t="s">
        <v>7396</v>
      </c>
      <c r="J2612" s="120" t="s">
        <v>7480</v>
      </c>
      <c r="K2612" s="73">
        <v>180</v>
      </c>
      <c r="L2612" s="73">
        <v>4455022.8499199999</v>
      </c>
      <c r="M2612" s="180">
        <f t="shared" si="145"/>
        <v>1</v>
      </c>
      <c r="O2612" s="73">
        <v>180</v>
      </c>
      <c r="P2612" s="73">
        <v>4455022.8499199999</v>
      </c>
      <c r="Q2612" s="73">
        <v>0</v>
      </c>
      <c r="R2612" s="73">
        <v>0</v>
      </c>
      <c r="S2612" s="73">
        <f t="shared" si="144"/>
        <v>0</v>
      </c>
      <c r="T2612" s="73">
        <f t="shared" si="144"/>
        <v>0</v>
      </c>
      <c r="U2612" s="167" t="s">
        <v>7481</v>
      </c>
      <c r="W2612" s="21"/>
      <c r="X2612" s="21"/>
      <c r="Y2612" s="21"/>
    </row>
    <row r="2613" spans="1:25" x14ac:dyDescent="0.25">
      <c r="A2613" s="175" t="s">
        <v>6845</v>
      </c>
      <c r="B2613" s="205" t="s">
        <v>10449</v>
      </c>
      <c r="C2613" s="168" t="s">
        <v>10450</v>
      </c>
      <c r="D2613" s="209">
        <v>3</v>
      </c>
      <c r="E2613" s="178">
        <v>73525.449999000004</v>
      </c>
      <c r="F2613" s="216">
        <f t="shared" si="143"/>
        <v>24508.483333</v>
      </c>
      <c r="G2613" s="224"/>
      <c r="H2613" s="218" t="s">
        <v>7538</v>
      </c>
      <c r="I2613" s="120" t="s">
        <v>7386</v>
      </c>
      <c r="J2613" s="120" t="s">
        <v>7480</v>
      </c>
      <c r="K2613" s="73">
        <v>3</v>
      </c>
      <c r="L2613" s="73">
        <v>73525.449999000004</v>
      </c>
      <c r="M2613" s="180">
        <f t="shared" si="145"/>
        <v>1</v>
      </c>
      <c r="O2613" s="73">
        <v>3</v>
      </c>
      <c r="P2613" s="73">
        <v>73525.449999000004</v>
      </c>
      <c r="Q2613" s="73">
        <v>0</v>
      </c>
      <c r="R2613" s="73">
        <v>0</v>
      </c>
      <c r="S2613" s="73">
        <f t="shared" si="144"/>
        <v>0</v>
      </c>
      <c r="T2613" s="73">
        <f t="shared" si="144"/>
        <v>0</v>
      </c>
      <c r="U2613" s="167" t="s">
        <v>7481</v>
      </c>
      <c r="W2613" s="21"/>
      <c r="X2613" s="21"/>
      <c r="Y2613" s="21"/>
    </row>
    <row r="2614" spans="1:25" x14ac:dyDescent="0.25">
      <c r="A2614" s="168" t="s">
        <v>6845</v>
      </c>
      <c r="B2614" s="207" t="s">
        <v>10451</v>
      </c>
      <c r="C2614" s="168" t="s">
        <v>10452</v>
      </c>
      <c r="D2614" s="208">
        <v>2</v>
      </c>
      <c r="E2614" s="171">
        <v>48981.9</v>
      </c>
      <c r="F2614" s="216">
        <f t="shared" si="143"/>
        <v>24490.95</v>
      </c>
      <c r="G2614" s="224"/>
      <c r="H2614" s="218" t="s">
        <v>7462</v>
      </c>
      <c r="I2614" s="120" t="s">
        <v>7397</v>
      </c>
      <c r="J2614" s="120" t="s">
        <v>7463</v>
      </c>
      <c r="K2614" s="172"/>
      <c r="L2614" s="172"/>
      <c r="M2614" s="173">
        <f t="shared" si="145"/>
        <v>0</v>
      </c>
      <c r="O2614" s="73">
        <v>2</v>
      </c>
      <c r="P2614" s="73">
        <v>48981.9</v>
      </c>
      <c r="Q2614" s="73">
        <v>2</v>
      </c>
      <c r="R2614" s="73">
        <v>48981.9</v>
      </c>
      <c r="S2614" s="73">
        <f t="shared" si="144"/>
        <v>0</v>
      </c>
      <c r="T2614" s="73">
        <f t="shared" si="144"/>
        <v>0</v>
      </c>
      <c r="U2614" s="167" t="s">
        <v>7467</v>
      </c>
      <c r="W2614" s="21"/>
      <c r="X2614" s="21"/>
      <c r="Y2614" s="21"/>
    </row>
    <row r="2615" spans="1:25" x14ac:dyDescent="0.25">
      <c r="A2615" s="168" t="s">
        <v>6845</v>
      </c>
      <c r="B2615" s="207" t="s">
        <v>10453</v>
      </c>
      <c r="C2615" s="168" t="s">
        <v>10454</v>
      </c>
      <c r="D2615" s="208">
        <v>2355</v>
      </c>
      <c r="E2615" s="171">
        <v>57586673.829525001</v>
      </c>
      <c r="F2615" s="216">
        <f t="shared" si="143"/>
        <v>24452.940054999999</v>
      </c>
      <c r="G2615" s="224"/>
      <c r="H2615" s="218" t="s">
        <v>7462</v>
      </c>
      <c r="I2615" s="120" t="s">
        <v>7397</v>
      </c>
      <c r="J2615" s="120" t="s">
        <v>7463</v>
      </c>
      <c r="K2615" s="172">
        <v>0</v>
      </c>
      <c r="L2615" s="172">
        <v>0</v>
      </c>
      <c r="M2615" s="173">
        <f t="shared" si="145"/>
        <v>0</v>
      </c>
      <c r="O2615" s="73">
        <v>2355</v>
      </c>
      <c r="P2615" s="73">
        <v>57586673.829525001</v>
      </c>
      <c r="Q2615" s="73">
        <v>2355</v>
      </c>
      <c r="R2615" s="73">
        <v>57586673.829525001</v>
      </c>
      <c r="S2615" s="73">
        <f t="shared" si="144"/>
        <v>0</v>
      </c>
      <c r="T2615" s="73">
        <f t="shared" si="144"/>
        <v>0</v>
      </c>
      <c r="U2615" s="167" t="s">
        <v>7467</v>
      </c>
      <c r="W2615" s="21"/>
      <c r="X2615" s="21"/>
      <c r="Y2615" s="21"/>
    </row>
    <row r="2616" spans="1:25" x14ac:dyDescent="0.25">
      <c r="A2616" s="175" t="s">
        <v>6845</v>
      </c>
      <c r="B2616" s="205" t="s">
        <v>10455</v>
      </c>
      <c r="C2616" s="168" t="s">
        <v>10456</v>
      </c>
      <c r="D2616" s="209">
        <v>284</v>
      </c>
      <c r="E2616" s="178">
        <v>6902669.9598599998</v>
      </c>
      <c r="F2616" s="216">
        <f t="shared" si="143"/>
        <v>24305.175915</v>
      </c>
      <c r="G2616" s="224"/>
      <c r="H2616" s="218" t="s">
        <v>7538</v>
      </c>
      <c r="I2616" s="120" t="s">
        <v>7386</v>
      </c>
      <c r="J2616" s="120" t="s">
        <v>7480</v>
      </c>
      <c r="K2616" s="73">
        <v>284</v>
      </c>
      <c r="L2616" s="73">
        <v>6902669.9598599998</v>
      </c>
      <c r="M2616" s="180">
        <f t="shared" si="145"/>
        <v>1</v>
      </c>
      <c r="O2616" s="73">
        <v>284</v>
      </c>
      <c r="P2616" s="73">
        <v>6902669.9598599998</v>
      </c>
      <c r="Q2616" s="73">
        <v>0</v>
      </c>
      <c r="R2616" s="73">
        <v>0</v>
      </c>
      <c r="S2616" s="73">
        <f t="shared" si="144"/>
        <v>0</v>
      </c>
      <c r="T2616" s="73">
        <f t="shared" si="144"/>
        <v>0</v>
      </c>
      <c r="U2616" s="167" t="s">
        <v>7481</v>
      </c>
      <c r="W2616" s="21"/>
      <c r="X2616" s="21"/>
      <c r="Y2616" s="21"/>
    </row>
    <row r="2617" spans="1:25" x14ac:dyDescent="0.25">
      <c r="A2617" s="175" t="s">
        <v>6845</v>
      </c>
      <c r="B2617" s="205" t="s">
        <v>5697</v>
      </c>
      <c r="C2617" s="168" t="s">
        <v>5698</v>
      </c>
      <c r="D2617" s="209">
        <v>510</v>
      </c>
      <c r="E2617" s="178">
        <v>12387165.58011</v>
      </c>
      <c r="F2617" s="216">
        <f t="shared" si="143"/>
        <v>24288.559961000003</v>
      </c>
      <c r="G2617" s="224"/>
      <c r="H2617" s="218" t="s">
        <v>7462</v>
      </c>
      <c r="I2617" s="179" t="s">
        <v>7381</v>
      </c>
      <c r="J2617" s="120" t="s">
        <v>7480</v>
      </c>
      <c r="K2617" s="73">
        <v>510</v>
      </c>
      <c r="L2617" s="73">
        <v>12387165.58011</v>
      </c>
      <c r="M2617" s="180">
        <f t="shared" si="145"/>
        <v>1</v>
      </c>
      <c r="O2617" s="73">
        <v>510</v>
      </c>
      <c r="P2617" s="73">
        <v>12387165.58011</v>
      </c>
      <c r="Q2617" s="73">
        <v>0</v>
      </c>
      <c r="R2617" s="73">
        <v>0</v>
      </c>
      <c r="S2617" s="73">
        <f t="shared" si="144"/>
        <v>0</v>
      </c>
      <c r="T2617" s="73">
        <f t="shared" si="144"/>
        <v>0</v>
      </c>
      <c r="U2617" s="167" t="s">
        <v>7481</v>
      </c>
      <c r="W2617" s="21"/>
      <c r="X2617" s="21"/>
      <c r="Y2617" s="21"/>
    </row>
    <row r="2618" spans="1:25" x14ac:dyDescent="0.25">
      <c r="A2618" s="175" t="s">
        <v>6845</v>
      </c>
      <c r="B2618" s="205" t="s">
        <v>10457</v>
      </c>
      <c r="C2618" s="168" t="s">
        <v>10458</v>
      </c>
      <c r="D2618" s="209">
        <v>52</v>
      </c>
      <c r="E2618" s="178">
        <v>1251854.2499839999</v>
      </c>
      <c r="F2618" s="216">
        <f t="shared" si="143"/>
        <v>24074.120191999998</v>
      </c>
      <c r="G2618" s="224"/>
      <c r="H2618" s="218" t="s">
        <v>7538</v>
      </c>
      <c r="I2618" s="120" t="s">
        <v>7396</v>
      </c>
      <c r="J2618" s="120" t="s">
        <v>7480</v>
      </c>
      <c r="K2618" s="73">
        <v>52</v>
      </c>
      <c r="L2618" s="73">
        <v>1251854.2499839999</v>
      </c>
      <c r="M2618" s="180">
        <f t="shared" si="145"/>
        <v>1</v>
      </c>
      <c r="O2618" s="73">
        <v>52</v>
      </c>
      <c r="P2618" s="73">
        <v>1251854.2499839999</v>
      </c>
      <c r="Q2618" s="73">
        <v>0</v>
      </c>
      <c r="R2618" s="73">
        <v>0</v>
      </c>
      <c r="S2618" s="73">
        <f t="shared" si="144"/>
        <v>0</v>
      </c>
      <c r="T2618" s="73">
        <f t="shared" si="144"/>
        <v>0</v>
      </c>
      <c r="U2618" s="167" t="s">
        <v>7481</v>
      </c>
      <c r="W2618" s="21"/>
      <c r="X2618" s="21"/>
      <c r="Y2618" s="21"/>
    </row>
    <row r="2619" spans="1:25" x14ac:dyDescent="0.25">
      <c r="A2619" s="175" t="s">
        <v>6845</v>
      </c>
      <c r="B2619" s="205" t="s">
        <v>6319</v>
      </c>
      <c r="C2619" s="168" t="s">
        <v>6320</v>
      </c>
      <c r="D2619" s="209">
        <v>4</v>
      </c>
      <c r="E2619" s="178">
        <v>95856.15</v>
      </c>
      <c r="F2619" s="216">
        <f t="shared" si="143"/>
        <v>23964.037499999999</v>
      </c>
      <c r="G2619" s="224"/>
      <c r="H2619" s="218" t="s">
        <v>7462</v>
      </c>
      <c r="I2619" s="179" t="s">
        <v>7381</v>
      </c>
      <c r="J2619" s="120" t="s">
        <v>7480</v>
      </c>
      <c r="K2619" s="73">
        <v>4</v>
      </c>
      <c r="L2619" s="73">
        <v>95856.15</v>
      </c>
      <c r="M2619" s="180">
        <f t="shared" si="145"/>
        <v>1</v>
      </c>
      <c r="O2619" s="73">
        <v>4</v>
      </c>
      <c r="P2619" s="73">
        <v>95856.15</v>
      </c>
      <c r="Q2619" s="73">
        <v>0</v>
      </c>
      <c r="R2619" s="73">
        <v>0</v>
      </c>
      <c r="S2619" s="73">
        <f t="shared" si="144"/>
        <v>0</v>
      </c>
      <c r="T2619" s="73">
        <f t="shared" si="144"/>
        <v>0</v>
      </c>
      <c r="U2619" s="167" t="s">
        <v>7481</v>
      </c>
      <c r="W2619" s="21"/>
      <c r="X2619" s="21"/>
      <c r="Y2619" s="21"/>
    </row>
    <row r="2620" spans="1:25" x14ac:dyDescent="0.25">
      <c r="A2620" s="168" t="s">
        <v>6845</v>
      </c>
      <c r="B2620" s="207" t="s">
        <v>10459</v>
      </c>
      <c r="C2620" s="168" t="s">
        <v>10460</v>
      </c>
      <c r="D2620" s="208">
        <v>110</v>
      </c>
      <c r="E2620" s="171">
        <v>2633137.6900400002</v>
      </c>
      <c r="F2620" s="216">
        <f t="shared" si="143"/>
        <v>23937.615364000001</v>
      </c>
      <c r="G2620" s="224"/>
      <c r="H2620" s="218" t="s">
        <v>7462</v>
      </c>
      <c r="I2620" s="120" t="s">
        <v>7397</v>
      </c>
      <c r="J2620" s="120" t="s">
        <v>7463</v>
      </c>
      <c r="K2620" s="172"/>
      <c r="L2620" s="172"/>
      <c r="M2620" s="173">
        <f t="shared" si="145"/>
        <v>0</v>
      </c>
      <c r="O2620" s="73">
        <v>110</v>
      </c>
      <c r="P2620" s="73">
        <v>2633137.6900400002</v>
      </c>
      <c r="Q2620" s="73">
        <v>110</v>
      </c>
      <c r="R2620" s="73">
        <v>2633137.6900400002</v>
      </c>
      <c r="S2620" s="73">
        <f t="shared" si="144"/>
        <v>0</v>
      </c>
      <c r="T2620" s="73">
        <f t="shared" si="144"/>
        <v>0</v>
      </c>
      <c r="U2620" s="167" t="s">
        <v>7467</v>
      </c>
      <c r="W2620" s="21"/>
      <c r="X2620" s="21"/>
      <c r="Y2620" s="21"/>
    </row>
    <row r="2621" spans="1:25" x14ac:dyDescent="0.25">
      <c r="A2621" s="168" t="s">
        <v>6845</v>
      </c>
      <c r="B2621" s="207" t="s">
        <v>10461</v>
      </c>
      <c r="C2621" s="168" t="s">
        <v>10462</v>
      </c>
      <c r="D2621" s="208">
        <v>698</v>
      </c>
      <c r="E2621" s="171">
        <v>16692088.750272</v>
      </c>
      <c r="F2621" s="216">
        <f t="shared" si="143"/>
        <v>23914.167264</v>
      </c>
      <c r="G2621" s="224"/>
      <c r="H2621" s="218" t="s">
        <v>7462</v>
      </c>
      <c r="I2621" s="120" t="s">
        <v>7397</v>
      </c>
      <c r="J2621" s="120" t="s">
        <v>7463</v>
      </c>
      <c r="K2621" s="172">
        <v>0</v>
      </c>
      <c r="L2621" s="172">
        <v>0</v>
      </c>
      <c r="M2621" s="173">
        <f t="shared" si="145"/>
        <v>0</v>
      </c>
      <c r="O2621" s="73">
        <v>698</v>
      </c>
      <c r="P2621" s="73">
        <v>16692088.750272</v>
      </c>
      <c r="Q2621" s="73">
        <v>698</v>
      </c>
      <c r="R2621" s="73">
        <v>16692088.750272</v>
      </c>
      <c r="S2621" s="73">
        <f t="shared" si="144"/>
        <v>0</v>
      </c>
      <c r="T2621" s="73">
        <f t="shared" si="144"/>
        <v>0</v>
      </c>
      <c r="U2621" s="167" t="s">
        <v>7467</v>
      </c>
      <c r="W2621" s="21"/>
      <c r="X2621" s="21"/>
      <c r="Y2621" s="21"/>
    </row>
    <row r="2622" spans="1:25" x14ac:dyDescent="0.25">
      <c r="A2622" s="168" t="s">
        <v>6845</v>
      </c>
      <c r="B2622" s="207" t="s">
        <v>10463</v>
      </c>
      <c r="C2622" s="168" t="s">
        <v>10464</v>
      </c>
      <c r="D2622" s="208">
        <v>2</v>
      </c>
      <c r="E2622" s="171">
        <v>47738.63</v>
      </c>
      <c r="F2622" s="216">
        <f t="shared" si="143"/>
        <v>23869.314999999999</v>
      </c>
      <c r="G2622" s="224"/>
      <c r="H2622" s="218" t="s">
        <v>7462</v>
      </c>
      <c r="I2622" s="120" t="s">
        <v>7397</v>
      </c>
      <c r="J2622" s="120" t="s">
        <v>7463</v>
      </c>
      <c r="K2622" s="172"/>
      <c r="L2622" s="172"/>
      <c r="M2622" s="173">
        <f t="shared" si="145"/>
        <v>0</v>
      </c>
      <c r="O2622" s="73">
        <v>2</v>
      </c>
      <c r="P2622" s="73">
        <v>47738.63</v>
      </c>
      <c r="Q2622" s="73">
        <v>2</v>
      </c>
      <c r="R2622" s="73">
        <v>47738.63</v>
      </c>
      <c r="S2622" s="73">
        <f t="shared" si="144"/>
        <v>0</v>
      </c>
      <c r="T2622" s="73">
        <f t="shared" si="144"/>
        <v>0</v>
      </c>
      <c r="U2622" s="167" t="s">
        <v>7467</v>
      </c>
      <c r="W2622" s="21"/>
      <c r="X2622" s="21"/>
      <c r="Y2622" s="21"/>
    </row>
    <row r="2623" spans="1:25" x14ac:dyDescent="0.25">
      <c r="A2623" s="175" t="s">
        <v>6845</v>
      </c>
      <c r="B2623" s="205" t="s">
        <v>10465</v>
      </c>
      <c r="C2623" s="168" t="s">
        <v>10466</v>
      </c>
      <c r="D2623" s="209">
        <v>11</v>
      </c>
      <c r="E2623" s="178">
        <v>261497.28999900003</v>
      </c>
      <c r="F2623" s="216">
        <f t="shared" si="143"/>
        <v>23772.480909000002</v>
      </c>
      <c r="G2623" s="224"/>
      <c r="H2623" s="218" t="s">
        <v>7538</v>
      </c>
      <c r="I2623" s="120" t="s">
        <v>7396</v>
      </c>
      <c r="J2623" s="120" t="s">
        <v>7480</v>
      </c>
      <c r="K2623" s="73">
        <v>11</v>
      </c>
      <c r="L2623" s="73">
        <v>261497.28999900003</v>
      </c>
      <c r="M2623" s="180">
        <f t="shared" si="145"/>
        <v>1</v>
      </c>
      <c r="O2623" s="73">
        <v>11</v>
      </c>
      <c r="P2623" s="73">
        <v>261497.28999900003</v>
      </c>
      <c r="Q2623" s="73">
        <v>0</v>
      </c>
      <c r="R2623" s="73">
        <v>0</v>
      </c>
      <c r="S2623" s="73">
        <f t="shared" si="144"/>
        <v>0</v>
      </c>
      <c r="T2623" s="73">
        <f t="shared" si="144"/>
        <v>0</v>
      </c>
      <c r="U2623" s="167" t="s">
        <v>7481</v>
      </c>
      <c r="W2623" s="21"/>
      <c r="X2623" s="21"/>
      <c r="Y2623" s="21"/>
    </row>
    <row r="2624" spans="1:25" x14ac:dyDescent="0.25">
      <c r="A2624" s="175" t="s">
        <v>6845</v>
      </c>
      <c r="B2624" s="205" t="s">
        <v>5695</v>
      </c>
      <c r="C2624" s="168" t="s">
        <v>5696</v>
      </c>
      <c r="D2624" s="209">
        <v>293</v>
      </c>
      <c r="E2624" s="178">
        <v>6955570.4501419999</v>
      </c>
      <c r="F2624" s="216">
        <f t="shared" si="143"/>
        <v>23739.148293999999</v>
      </c>
      <c r="G2624" s="224"/>
      <c r="H2624" s="218" t="s">
        <v>7462</v>
      </c>
      <c r="I2624" s="179" t="s">
        <v>7381</v>
      </c>
      <c r="J2624" s="120" t="s">
        <v>7480</v>
      </c>
      <c r="K2624" s="73">
        <v>293</v>
      </c>
      <c r="L2624" s="73">
        <v>6955570.4501419999</v>
      </c>
      <c r="M2624" s="180">
        <f t="shared" si="145"/>
        <v>1</v>
      </c>
      <c r="O2624" s="73">
        <v>293</v>
      </c>
      <c r="P2624" s="73">
        <v>6955570.4501419999</v>
      </c>
      <c r="Q2624" s="73">
        <v>0</v>
      </c>
      <c r="R2624" s="73">
        <v>0</v>
      </c>
      <c r="S2624" s="73">
        <f t="shared" si="144"/>
        <v>0</v>
      </c>
      <c r="T2624" s="73">
        <f t="shared" si="144"/>
        <v>0</v>
      </c>
      <c r="U2624" s="167" t="s">
        <v>7481</v>
      </c>
      <c r="W2624" s="21"/>
      <c r="X2624" s="21"/>
      <c r="Y2624" s="21"/>
    </row>
    <row r="2625" spans="1:25" x14ac:dyDescent="0.25">
      <c r="A2625" s="175" t="s">
        <v>6845</v>
      </c>
      <c r="B2625" s="205" t="s">
        <v>10467</v>
      </c>
      <c r="C2625" s="168" t="s">
        <v>10468</v>
      </c>
      <c r="D2625" s="209">
        <v>45</v>
      </c>
      <c r="E2625" s="178">
        <v>1067941.4700150001</v>
      </c>
      <c r="F2625" s="216">
        <f t="shared" si="143"/>
        <v>23732.032667000003</v>
      </c>
      <c r="G2625" s="224"/>
      <c r="H2625" s="218" t="s">
        <v>7538</v>
      </c>
      <c r="I2625" s="120" t="s">
        <v>7386</v>
      </c>
      <c r="J2625" s="120" t="s">
        <v>7480</v>
      </c>
      <c r="K2625" s="73">
        <v>45</v>
      </c>
      <c r="L2625" s="73">
        <v>1067941.4700150001</v>
      </c>
      <c r="M2625" s="180">
        <f t="shared" si="145"/>
        <v>1</v>
      </c>
      <c r="O2625" s="73">
        <v>45</v>
      </c>
      <c r="P2625" s="73">
        <v>1067941.4700150001</v>
      </c>
      <c r="Q2625" s="73">
        <v>0</v>
      </c>
      <c r="R2625" s="73">
        <v>0</v>
      </c>
      <c r="S2625" s="73">
        <f t="shared" si="144"/>
        <v>0</v>
      </c>
      <c r="T2625" s="73">
        <f t="shared" si="144"/>
        <v>0</v>
      </c>
      <c r="U2625" s="167" t="s">
        <v>7481</v>
      </c>
      <c r="W2625" s="21"/>
      <c r="X2625" s="21"/>
      <c r="Y2625" s="21"/>
    </row>
    <row r="2626" spans="1:25" x14ac:dyDescent="0.25">
      <c r="A2626" s="175" t="s">
        <v>6845</v>
      </c>
      <c r="B2626" s="205" t="s">
        <v>5805</v>
      </c>
      <c r="C2626" s="168" t="s">
        <v>5806</v>
      </c>
      <c r="D2626" s="209">
        <v>30</v>
      </c>
      <c r="E2626" s="178">
        <v>711389.51000999997</v>
      </c>
      <c r="F2626" s="216">
        <f t="shared" si="143"/>
        <v>23712.983667</v>
      </c>
      <c r="G2626" s="224"/>
      <c r="H2626" s="218" t="s">
        <v>7462</v>
      </c>
      <c r="I2626" s="179" t="s">
        <v>7381</v>
      </c>
      <c r="J2626" s="120" t="s">
        <v>7480</v>
      </c>
      <c r="K2626" s="73">
        <v>30</v>
      </c>
      <c r="L2626" s="73">
        <v>711389.51000999997</v>
      </c>
      <c r="M2626" s="180">
        <f t="shared" si="145"/>
        <v>1</v>
      </c>
      <c r="O2626" s="73">
        <v>30</v>
      </c>
      <c r="P2626" s="73">
        <v>711389.51000999997</v>
      </c>
      <c r="Q2626" s="73">
        <v>0</v>
      </c>
      <c r="R2626" s="73">
        <v>0</v>
      </c>
      <c r="S2626" s="73">
        <f t="shared" si="144"/>
        <v>0</v>
      </c>
      <c r="T2626" s="73">
        <f t="shared" si="144"/>
        <v>0</v>
      </c>
      <c r="U2626" s="167" t="s">
        <v>7481</v>
      </c>
      <c r="W2626" s="21"/>
      <c r="X2626" s="21"/>
      <c r="Y2626" s="21"/>
    </row>
    <row r="2627" spans="1:25" x14ac:dyDescent="0.25">
      <c r="A2627" s="168" t="s">
        <v>6845</v>
      </c>
      <c r="B2627" s="207" t="s">
        <v>10469</v>
      </c>
      <c r="C2627" s="168" t="s">
        <v>10470</v>
      </c>
      <c r="D2627" s="208">
        <v>48438</v>
      </c>
      <c r="E2627" s="171">
        <v>1138307838.0125399</v>
      </c>
      <c r="F2627" s="216">
        <f t="shared" si="143"/>
        <v>23500.306329999996</v>
      </c>
      <c r="G2627" s="224"/>
      <c r="H2627" s="218" t="s">
        <v>7462</v>
      </c>
      <c r="I2627" s="120" t="s">
        <v>7397</v>
      </c>
      <c r="J2627" s="120" t="s">
        <v>7463</v>
      </c>
      <c r="K2627" s="172">
        <v>0</v>
      </c>
      <c r="L2627" s="172">
        <v>0</v>
      </c>
      <c r="M2627" s="173">
        <f t="shared" si="145"/>
        <v>0</v>
      </c>
      <c r="O2627" s="73">
        <v>48438</v>
      </c>
      <c r="P2627" s="73">
        <v>1138307838.0125399</v>
      </c>
      <c r="Q2627" s="73">
        <v>48438</v>
      </c>
      <c r="R2627" s="73">
        <v>1138307838.0125399</v>
      </c>
      <c r="S2627" s="73">
        <f t="shared" si="144"/>
        <v>0</v>
      </c>
      <c r="T2627" s="73">
        <f t="shared" si="144"/>
        <v>0</v>
      </c>
      <c r="U2627" s="167" t="s">
        <v>7467</v>
      </c>
      <c r="W2627" s="21"/>
      <c r="X2627" s="21"/>
      <c r="Y2627" s="21"/>
    </row>
    <row r="2628" spans="1:25" x14ac:dyDescent="0.25">
      <c r="A2628" s="168" t="s">
        <v>6845</v>
      </c>
      <c r="B2628" s="207" t="s">
        <v>10471</v>
      </c>
      <c r="C2628" s="168" t="s">
        <v>10472</v>
      </c>
      <c r="D2628" s="208">
        <v>171</v>
      </c>
      <c r="E2628" s="171">
        <v>4004888.7100229999</v>
      </c>
      <c r="F2628" s="216">
        <f t="shared" ref="F2628:F2691" si="146">+E2628/D2628</f>
        <v>23420.401813</v>
      </c>
      <c r="G2628" s="224"/>
      <c r="H2628" s="218" t="s">
        <v>7462</v>
      </c>
      <c r="I2628" s="120" t="s">
        <v>7397</v>
      </c>
      <c r="J2628" s="120" t="s">
        <v>7463</v>
      </c>
      <c r="K2628" s="172"/>
      <c r="L2628" s="172"/>
      <c r="M2628" s="173">
        <f t="shared" si="145"/>
        <v>0</v>
      </c>
      <c r="O2628" s="73">
        <v>171</v>
      </c>
      <c r="P2628" s="73">
        <v>4004888.7100229999</v>
      </c>
      <c r="Q2628" s="73">
        <v>171</v>
      </c>
      <c r="R2628" s="73">
        <v>4004888.7100229999</v>
      </c>
      <c r="S2628" s="73">
        <f t="shared" ref="S2628:T2691" si="147">O2628-K2628-Q2628</f>
        <v>0</v>
      </c>
      <c r="T2628" s="73">
        <f t="shared" si="147"/>
        <v>0</v>
      </c>
      <c r="U2628" s="167" t="s">
        <v>7467</v>
      </c>
      <c r="W2628" s="21"/>
      <c r="X2628" s="21"/>
      <c r="Y2628" s="21"/>
    </row>
    <row r="2629" spans="1:25" x14ac:dyDescent="0.25">
      <c r="A2629" s="175" t="s">
        <v>6845</v>
      </c>
      <c r="B2629" s="205" t="s">
        <v>5901</v>
      </c>
      <c r="C2629" s="168" t="s">
        <v>5902</v>
      </c>
      <c r="D2629" s="209">
        <v>209.5</v>
      </c>
      <c r="E2629" s="178">
        <v>4902445.9699630002</v>
      </c>
      <c r="F2629" s="216">
        <f t="shared" si="146"/>
        <v>23400.696754000001</v>
      </c>
      <c r="G2629" s="224"/>
      <c r="H2629" s="218" t="s">
        <v>7462</v>
      </c>
      <c r="I2629" s="179" t="s">
        <v>7381</v>
      </c>
      <c r="J2629" s="120" t="s">
        <v>7480</v>
      </c>
      <c r="K2629" s="73">
        <v>209.5</v>
      </c>
      <c r="L2629" s="73">
        <v>4902445.9699630002</v>
      </c>
      <c r="M2629" s="180">
        <f t="shared" si="145"/>
        <v>1</v>
      </c>
      <c r="O2629" s="73">
        <v>209.5</v>
      </c>
      <c r="P2629" s="73">
        <v>4902445.9699630002</v>
      </c>
      <c r="Q2629" s="73">
        <v>0</v>
      </c>
      <c r="R2629" s="73">
        <v>0</v>
      </c>
      <c r="S2629" s="73">
        <f t="shared" si="147"/>
        <v>0</v>
      </c>
      <c r="T2629" s="73">
        <f t="shared" si="147"/>
        <v>0</v>
      </c>
      <c r="U2629" s="167" t="s">
        <v>7481</v>
      </c>
      <c r="W2629" s="21"/>
      <c r="X2629" s="21"/>
      <c r="Y2629" s="21"/>
    </row>
    <row r="2630" spans="1:25" x14ac:dyDescent="0.25">
      <c r="A2630" s="175" t="s">
        <v>6845</v>
      </c>
      <c r="B2630" s="205" t="s">
        <v>6221</v>
      </c>
      <c r="C2630" s="168" t="s">
        <v>6222</v>
      </c>
      <c r="D2630" s="209">
        <v>957</v>
      </c>
      <c r="E2630" s="178">
        <v>22362879.370193999</v>
      </c>
      <c r="F2630" s="216">
        <f t="shared" si="146"/>
        <v>23367.690041999998</v>
      </c>
      <c r="G2630" s="224"/>
      <c r="H2630" s="218" t="s">
        <v>7462</v>
      </c>
      <c r="I2630" s="179" t="s">
        <v>7381</v>
      </c>
      <c r="J2630" s="120" t="s">
        <v>7480</v>
      </c>
      <c r="K2630" s="73">
        <v>957</v>
      </c>
      <c r="L2630" s="73">
        <v>22362879.370193999</v>
      </c>
      <c r="M2630" s="180">
        <f t="shared" si="145"/>
        <v>1</v>
      </c>
      <c r="O2630" s="73">
        <v>957</v>
      </c>
      <c r="P2630" s="73">
        <v>22362879.370193999</v>
      </c>
      <c r="Q2630" s="73">
        <v>0</v>
      </c>
      <c r="R2630" s="73">
        <v>0</v>
      </c>
      <c r="S2630" s="73">
        <f t="shared" si="147"/>
        <v>0</v>
      </c>
      <c r="T2630" s="73">
        <f t="shared" si="147"/>
        <v>0</v>
      </c>
      <c r="U2630" s="167" t="s">
        <v>7481</v>
      </c>
      <c r="W2630" s="21"/>
      <c r="X2630" s="21"/>
      <c r="Y2630" s="21"/>
    </row>
    <row r="2631" spans="1:25" x14ac:dyDescent="0.25">
      <c r="A2631" s="175" t="s">
        <v>6845</v>
      </c>
      <c r="B2631" s="205" t="s">
        <v>5345</v>
      </c>
      <c r="C2631" s="168" t="s">
        <v>5346</v>
      </c>
      <c r="D2631" s="209">
        <v>149</v>
      </c>
      <c r="E2631" s="178">
        <v>3478747.2799690003</v>
      </c>
      <c r="F2631" s="216">
        <f t="shared" si="146"/>
        <v>23347.297181000002</v>
      </c>
      <c r="G2631" s="224"/>
      <c r="H2631" s="218" t="s">
        <v>7462</v>
      </c>
      <c r="I2631" s="179" t="s">
        <v>7381</v>
      </c>
      <c r="J2631" s="120" t="s">
        <v>7480</v>
      </c>
      <c r="K2631" s="73">
        <v>149</v>
      </c>
      <c r="L2631" s="73">
        <v>3478747.2799690003</v>
      </c>
      <c r="M2631" s="180">
        <f t="shared" si="145"/>
        <v>1</v>
      </c>
      <c r="O2631" s="73">
        <v>149</v>
      </c>
      <c r="P2631" s="73">
        <v>3478747.2799690003</v>
      </c>
      <c r="Q2631" s="73">
        <v>0</v>
      </c>
      <c r="R2631" s="73">
        <v>0</v>
      </c>
      <c r="S2631" s="73">
        <f t="shared" si="147"/>
        <v>0</v>
      </c>
      <c r="T2631" s="73">
        <f t="shared" si="147"/>
        <v>0</v>
      </c>
      <c r="U2631" s="167" t="s">
        <v>7481</v>
      </c>
      <c r="W2631" s="21"/>
      <c r="X2631" s="21"/>
      <c r="Y2631" s="21"/>
    </row>
    <row r="2632" spans="1:25" x14ac:dyDescent="0.25">
      <c r="A2632" s="175" t="s">
        <v>6845</v>
      </c>
      <c r="B2632" s="205" t="s">
        <v>5583</v>
      </c>
      <c r="C2632" s="168" t="s">
        <v>5584</v>
      </c>
      <c r="D2632" s="209">
        <v>134</v>
      </c>
      <c r="E2632" s="178">
        <v>3101323.9699539999</v>
      </c>
      <c r="F2632" s="216">
        <f t="shared" si="146"/>
        <v>23144.208730999999</v>
      </c>
      <c r="G2632" s="224"/>
      <c r="H2632" s="218" t="s">
        <v>7538</v>
      </c>
      <c r="I2632" s="120" t="s">
        <v>7396</v>
      </c>
      <c r="J2632" s="120" t="s">
        <v>7480</v>
      </c>
      <c r="K2632" s="73">
        <v>134</v>
      </c>
      <c r="L2632" s="73">
        <v>3101323.9699539999</v>
      </c>
      <c r="M2632" s="180">
        <f t="shared" ref="M2632:M2695" si="148">+L2632/E2632</f>
        <v>1</v>
      </c>
      <c r="O2632" s="73">
        <v>134</v>
      </c>
      <c r="P2632" s="73">
        <v>3101323.9699539999</v>
      </c>
      <c r="Q2632" s="73">
        <v>0</v>
      </c>
      <c r="R2632" s="73">
        <v>0</v>
      </c>
      <c r="S2632" s="73">
        <f t="shared" si="147"/>
        <v>0</v>
      </c>
      <c r="T2632" s="73">
        <f t="shared" si="147"/>
        <v>0</v>
      </c>
      <c r="U2632" s="167" t="s">
        <v>7481</v>
      </c>
      <c r="W2632" s="21"/>
      <c r="X2632" s="21"/>
      <c r="Y2632" s="21"/>
    </row>
    <row r="2633" spans="1:25" x14ac:dyDescent="0.25">
      <c r="A2633" s="175" t="s">
        <v>6845</v>
      </c>
      <c r="B2633" s="205" t="s">
        <v>6383</v>
      </c>
      <c r="C2633" s="168" t="s">
        <v>6384</v>
      </c>
      <c r="D2633" s="209">
        <v>18</v>
      </c>
      <c r="E2633" s="178">
        <v>416437.55999999994</v>
      </c>
      <c r="F2633" s="216">
        <f t="shared" si="146"/>
        <v>23135.42</v>
      </c>
      <c r="G2633" s="224"/>
      <c r="H2633" s="218" t="s">
        <v>7462</v>
      </c>
      <c r="I2633" s="179" t="s">
        <v>7381</v>
      </c>
      <c r="J2633" s="120" t="s">
        <v>7480</v>
      </c>
      <c r="K2633" s="73">
        <v>18</v>
      </c>
      <c r="L2633" s="73">
        <v>416437.55999999994</v>
      </c>
      <c r="M2633" s="180">
        <f t="shared" si="148"/>
        <v>1</v>
      </c>
      <c r="O2633" s="73">
        <v>18</v>
      </c>
      <c r="P2633" s="73">
        <v>416437.55999999994</v>
      </c>
      <c r="Q2633" s="73">
        <v>0</v>
      </c>
      <c r="R2633" s="73">
        <v>0</v>
      </c>
      <c r="S2633" s="73">
        <f t="shared" si="147"/>
        <v>0</v>
      </c>
      <c r="T2633" s="73">
        <f t="shared" si="147"/>
        <v>0</v>
      </c>
      <c r="U2633" s="167" t="s">
        <v>7481</v>
      </c>
      <c r="W2633" s="21"/>
      <c r="X2633" s="21"/>
      <c r="Y2633" s="21"/>
    </row>
    <row r="2634" spans="1:25" x14ac:dyDescent="0.25">
      <c r="A2634" s="168" t="s">
        <v>6845</v>
      </c>
      <c r="B2634" s="207" t="s">
        <v>10473</v>
      </c>
      <c r="C2634" s="168" t="s">
        <v>10474</v>
      </c>
      <c r="D2634" s="208">
        <v>96</v>
      </c>
      <c r="E2634" s="171">
        <v>2220781.8400320001</v>
      </c>
      <c r="F2634" s="216">
        <f t="shared" si="146"/>
        <v>23133.144167000002</v>
      </c>
      <c r="G2634" s="224"/>
      <c r="H2634" s="218" t="s">
        <v>7462</v>
      </c>
      <c r="I2634" s="120" t="s">
        <v>7397</v>
      </c>
      <c r="J2634" s="120" t="s">
        <v>7463</v>
      </c>
      <c r="K2634" s="172"/>
      <c r="L2634" s="172"/>
      <c r="M2634" s="173">
        <f t="shared" si="148"/>
        <v>0</v>
      </c>
      <c r="O2634" s="73">
        <v>96</v>
      </c>
      <c r="P2634" s="73">
        <v>2220781.8400320001</v>
      </c>
      <c r="Q2634" s="73">
        <v>96</v>
      </c>
      <c r="R2634" s="73">
        <v>2220781.8400320001</v>
      </c>
      <c r="S2634" s="73">
        <f t="shared" si="147"/>
        <v>0</v>
      </c>
      <c r="T2634" s="73">
        <f t="shared" si="147"/>
        <v>0</v>
      </c>
      <c r="U2634" s="167" t="s">
        <v>7467</v>
      </c>
      <c r="W2634" s="21"/>
      <c r="X2634" s="21"/>
      <c r="Y2634" s="21"/>
    </row>
    <row r="2635" spans="1:25" x14ac:dyDescent="0.25">
      <c r="A2635" s="175" t="s">
        <v>6845</v>
      </c>
      <c r="B2635" s="205" t="s">
        <v>6369</v>
      </c>
      <c r="C2635" s="168" t="s">
        <v>6370</v>
      </c>
      <c r="D2635" s="209">
        <v>232</v>
      </c>
      <c r="E2635" s="178">
        <v>5335658.8201039992</v>
      </c>
      <c r="F2635" s="216">
        <f t="shared" si="146"/>
        <v>22998.529396999998</v>
      </c>
      <c r="G2635" s="224"/>
      <c r="H2635" s="218" t="s">
        <v>7462</v>
      </c>
      <c r="I2635" s="179" t="s">
        <v>7381</v>
      </c>
      <c r="J2635" s="120" t="s">
        <v>7480</v>
      </c>
      <c r="K2635" s="73">
        <v>232</v>
      </c>
      <c r="L2635" s="73">
        <v>5335658.8201039992</v>
      </c>
      <c r="M2635" s="180">
        <f t="shared" si="148"/>
        <v>1</v>
      </c>
      <c r="O2635" s="73">
        <v>232</v>
      </c>
      <c r="P2635" s="73">
        <v>5335658.8201039992</v>
      </c>
      <c r="Q2635" s="73">
        <v>0</v>
      </c>
      <c r="R2635" s="73">
        <v>0</v>
      </c>
      <c r="S2635" s="73">
        <f t="shared" si="147"/>
        <v>0</v>
      </c>
      <c r="T2635" s="73">
        <f t="shared" si="147"/>
        <v>0</v>
      </c>
      <c r="U2635" s="167" t="s">
        <v>7481</v>
      </c>
      <c r="W2635" s="21"/>
      <c r="X2635" s="21"/>
      <c r="Y2635" s="21"/>
    </row>
    <row r="2636" spans="1:25" x14ac:dyDescent="0.25">
      <c r="A2636" s="168" t="s">
        <v>6845</v>
      </c>
      <c r="B2636" s="207" t="s">
        <v>10475</v>
      </c>
      <c r="C2636" s="168" t="s">
        <v>10476</v>
      </c>
      <c r="D2636" s="208">
        <v>266</v>
      </c>
      <c r="E2636" s="171">
        <v>6115684.8200559998</v>
      </c>
      <c r="F2636" s="216">
        <f t="shared" si="146"/>
        <v>22991.296316</v>
      </c>
      <c r="G2636" s="224"/>
      <c r="H2636" s="218" t="s">
        <v>7462</v>
      </c>
      <c r="I2636" s="120" t="s">
        <v>7397</v>
      </c>
      <c r="J2636" s="120" t="s">
        <v>7463</v>
      </c>
      <c r="K2636" s="172">
        <v>0</v>
      </c>
      <c r="L2636" s="172">
        <v>0</v>
      </c>
      <c r="M2636" s="173">
        <f t="shared" si="148"/>
        <v>0</v>
      </c>
      <c r="O2636" s="73">
        <v>266</v>
      </c>
      <c r="P2636" s="73">
        <v>6115684.8200559998</v>
      </c>
      <c r="Q2636" s="73">
        <v>266</v>
      </c>
      <c r="R2636" s="73">
        <v>6115684.8200559998</v>
      </c>
      <c r="S2636" s="73">
        <f t="shared" si="147"/>
        <v>0</v>
      </c>
      <c r="T2636" s="73">
        <f t="shared" si="147"/>
        <v>0</v>
      </c>
      <c r="U2636" s="167" t="s">
        <v>7467</v>
      </c>
      <c r="W2636" s="21"/>
      <c r="X2636" s="21"/>
      <c r="Y2636" s="21"/>
    </row>
    <row r="2637" spans="1:25" x14ac:dyDescent="0.25">
      <c r="A2637" s="175" t="s">
        <v>6845</v>
      </c>
      <c r="B2637" s="205" t="s">
        <v>6517</v>
      </c>
      <c r="C2637" s="168" t="s">
        <v>6518</v>
      </c>
      <c r="D2637" s="209">
        <v>290</v>
      </c>
      <c r="E2637" s="178">
        <v>6661734.1099900007</v>
      </c>
      <c r="F2637" s="216">
        <f t="shared" si="146"/>
        <v>22971.496931000001</v>
      </c>
      <c r="G2637" s="224"/>
      <c r="H2637" s="218" t="s">
        <v>7462</v>
      </c>
      <c r="I2637" s="179" t="s">
        <v>7381</v>
      </c>
      <c r="J2637" s="120" t="s">
        <v>7480</v>
      </c>
      <c r="K2637" s="73">
        <f>D2637</f>
        <v>290</v>
      </c>
      <c r="L2637" s="73">
        <f>E2637</f>
        <v>6661734.1099900007</v>
      </c>
      <c r="M2637" s="180">
        <f t="shared" si="148"/>
        <v>1</v>
      </c>
      <c r="O2637" s="73">
        <v>290</v>
      </c>
      <c r="P2637" s="73">
        <v>6661734.1099900007</v>
      </c>
      <c r="Q2637" s="73">
        <v>0</v>
      </c>
      <c r="R2637" s="73">
        <v>0</v>
      </c>
      <c r="S2637" s="73">
        <f t="shared" si="147"/>
        <v>0</v>
      </c>
      <c r="T2637" s="73">
        <f t="shared" si="147"/>
        <v>0</v>
      </c>
      <c r="U2637" s="167" t="s">
        <v>7481</v>
      </c>
      <c r="W2637" s="21"/>
      <c r="X2637" s="21"/>
      <c r="Y2637" s="21"/>
    </row>
    <row r="2638" spans="1:25" x14ac:dyDescent="0.25">
      <c r="A2638" s="175" t="s">
        <v>6845</v>
      </c>
      <c r="B2638" s="205" t="s">
        <v>10477</v>
      </c>
      <c r="C2638" s="168" t="s">
        <v>10478</v>
      </c>
      <c r="D2638" s="209">
        <v>33</v>
      </c>
      <c r="E2638" s="178">
        <v>758015.07998699998</v>
      </c>
      <c r="F2638" s="216">
        <f t="shared" si="146"/>
        <v>22970.153939</v>
      </c>
      <c r="G2638" s="224"/>
      <c r="H2638" s="218" t="s">
        <v>7538</v>
      </c>
      <c r="I2638" s="120" t="s">
        <v>7396</v>
      </c>
      <c r="J2638" s="120" t="s">
        <v>7480</v>
      </c>
      <c r="K2638" s="73">
        <v>33</v>
      </c>
      <c r="L2638" s="73">
        <v>758015.07998699998</v>
      </c>
      <c r="M2638" s="180">
        <f t="shared" si="148"/>
        <v>1</v>
      </c>
      <c r="O2638" s="73">
        <v>33</v>
      </c>
      <c r="P2638" s="73">
        <v>758015.07998699998</v>
      </c>
      <c r="Q2638" s="73">
        <v>0</v>
      </c>
      <c r="R2638" s="73">
        <v>0</v>
      </c>
      <c r="S2638" s="73">
        <f t="shared" si="147"/>
        <v>0</v>
      </c>
      <c r="T2638" s="73">
        <f t="shared" si="147"/>
        <v>0</v>
      </c>
      <c r="U2638" s="167" t="s">
        <v>7481</v>
      </c>
      <c r="W2638" s="21"/>
      <c r="X2638" s="21"/>
      <c r="Y2638" s="21"/>
    </row>
    <row r="2639" spans="1:25" x14ac:dyDescent="0.25">
      <c r="A2639" s="175" t="s">
        <v>6845</v>
      </c>
      <c r="B2639" s="205" t="s">
        <v>5809</v>
      </c>
      <c r="C2639" s="168" t="s">
        <v>5810</v>
      </c>
      <c r="D2639" s="209">
        <v>377</v>
      </c>
      <c r="E2639" s="178">
        <v>8647410.6998239998</v>
      </c>
      <c r="F2639" s="216">
        <f t="shared" si="146"/>
        <v>22937.428911999999</v>
      </c>
      <c r="G2639" s="224"/>
      <c r="H2639" s="218" t="s">
        <v>7462</v>
      </c>
      <c r="I2639" s="179" t="s">
        <v>7381</v>
      </c>
      <c r="J2639" s="120" t="s">
        <v>7480</v>
      </c>
      <c r="K2639" s="73">
        <v>377</v>
      </c>
      <c r="L2639" s="73">
        <v>8647410.6998239998</v>
      </c>
      <c r="M2639" s="180">
        <f t="shared" si="148"/>
        <v>1</v>
      </c>
      <c r="O2639" s="73">
        <v>377</v>
      </c>
      <c r="P2639" s="73">
        <v>8647410.6998239998</v>
      </c>
      <c r="Q2639" s="73">
        <v>0</v>
      </c>
      <c r="R2639" s="73">
        <v>0</v>
      </c>
      <c r="S2639" s="73">
        <f t="shared" si="147"/>
        <v>0</v>
      </c>
      <c r="T2639" s="73">
        <f t="shared" si="147"/>
        <v>0</v>
      </c>
      <c r="U2639" s="167" t="s">
        <v>7481</v>
      </c>
      <c r="W2639" s="21"/>
      <c r="X2639" s="21"/>
      <c r="Y2639" s="21"/>
    </row>
    <row r="2640" spans="1:25" x14ac:dyDescent="0.25">
      <c r="A2640" s="175" t="s">
        <v>6845</v>
      </c>
      <c r="B2640" s="205" t="s">
        <v>6271</v>
      </c>
      <c r="C2640" s="168" t="s">
        <v>6272</v>
      </c>
      <c r="D2640" s="209">
        <v>1576</v>
      </c>
      <c r="E2640" s="178">
        <v>36063020.470352001</v>
      </c>
      <c r="F2640" s="216">
        <f t="shared" si="146"/>
        <v>22882.627202</v>
      </c>
      <c r="G2640" s="224"/>
      <c r="H2640" s="218" t="s">
        <v>7538</v>
      </c>
      <c r="I2640" s="120" t="s">
        <v>7396</v>
      </c>
      <c r="J2640" s="120" t="s">
        <v>7480</v>
      </c>
      <c r="K2640" s="73">
        <v>1576</v>
      </c>
      <c r="L2640" s="73">
        <v>36063020.470352001</v>
      </c>
      <c r="M2640" s="180">
        <f t="shared" si="148"/>
        <v>1</v>
      </c>
      <c r="O2640" s="73">
        <v>1576</v>
      </c>
      <c r="P2640" s="73">
        <v>36063020.470352001</v>
      </c>
      <c r="Q2640" s="73">
        <v>0</v>
      </c>
      <c r="R2640" s="73">
        <v>0</v>
      </c>
      <c r="S2640" s="73">
        <f t="shared" si="147"/>
        <v>0</v>
      </c>
      <c r="T2640" s="73">
        <f t="shared" si="147"/>
        <v>0</v>
      </c>
      <c r="U2640" s="167" t="s">
        <v>7481</v>
      </c>
      <c r="W2640" s="21"/>
      <c r="X2640" s="21"/>
      <c r="Y2640" s="21"/>
    </row>
    <row r="2641" spans="1:25" x14ac:dyDescent="0.25">
      <c r="A2641" s="175" t="s">
        <v>6845</v>
      </c>
      <c r="B2641" s="205" t="s">
        <v>6167</v>
      </c>
      <c r="C2641" s="168" t="s">
        <v>6168</v>
      </c>
      <c r="D2641" s="209">
        <v>3462</v>
      </c>
      <c r="E2641" s="178">
        <v>78955020.858426005</v>
      </c>
      <c r="F2641" s="216">
        <f t="shared" si="146"/>
        <v>22806.187423000003</v>
      </c>
      <c r="G2641" s="224"/>
      <c r="H2641" s="218" t="s">
        <v>7462</v>
      </c>
      <c r="I2641" s="179" t="s">
        <v>7381</v>
      </c>
      <c r="J2641" s="120" t="s">
        <v>7480</v>
      </c>
      <c r="K2641" s="73">
        <v>3462</v>
      </c>
      <c r="L2641" s="73">
        <v>78955020.858426005</v>
      </c>
      <c r="M2641" s="180">
        <f t="shared" si="148"/>
        <v>1</v>
      </c>
      <c r="O2641" s="73">
        <v>3462</v>
      </c>
      <c r="P2641" s="73">
        <v>78955020.858426005</v>
      </c>
      <c r="Q2641" s="73">
        <v>0</v>
      </c>
      <c r="R2641" s="73">
        <v>0</v>
      </c>
      <c r="S2641" s="73">
        <f t="shared" si="147"/>
        <v>0</v>
      </c>
      <c r="T2641" s="73">
        <f t="shared" si="147"/>
        <v>0</v>
      </c>
      <c r="U2641" s="167" t="s">
        <v>7481</v>
      </c>
      <c r="W2641" s="21"/>
      <c r="X2641" s="21"/>
      <c r="Y2641" s="21"/>
    </row>
    <row r="2642" spans="1:25" x14ac:dyDescent="0.25">
      <c r="A2642" s="175" t="s">
        <v>6845</v>
      </c>
      <c r="B2642" s="205" t="s">
        <v>5733</v>
      </c>
      <c r="C2642" s="168" t="s">
        <v>5734</v>
      </c>
      <c r="D2642" s="209">
        <v>14</v>
      </c>
      <c r="E2642" s="178">
        <v>318824.28999399999</v>
      </c>
      <c r="F2642" s="216">
        <f t="shared" si="146"/>
        <v>22773.163571000001</v>
      </c>
      <c r="G2642" s="224"/>
      <c r="H2642" s="218" t="s">
        <v>7462</v>
      </c>
      <c r="I2642" s="179" t="s">
        <v>7381</v>
      </c>
      <c r="J2642" s="120" t="s">
        <v>7480</v>
      </c>
      <c r="K2642" s="73">
        <v>14</v>
      </c>
      <c r="L2642" s="73">
        <v>318824.28999399999</v>
      </c>
      <c r="M2642" s="180">
        <f t="shared" si="148"/>
        <v>1</v>
      </c>
      <c r="O2642" s="73">
        <v>14</v>
      </c>
      <c r="P2642" s="73">
        <v>318824.28999399999</v>
      </c>
      <c r="Q2642" s="73">
        <v>0</v>
      </c>
      <c r="R2642" s="73">
        <v>0</v>
      </c>
      <c r="S2642" s="73">
        <f t="shared" si="147"/>
        <v>0</v>
      </c>
      <c r="T2642" s="73">
        <f t="shared" si="147"/>
        <v>0</v>
      </c>
      <c r="U2642" s="167" t="s">
        <v>7481</v>
      </c>
      <c r="W2642" s="21"/>
      <c r="X2642" s="21"/>
      <c r="Y2642" s="21"/>
    </row>
    <row r="2643" spans="1:25" x14ac:dyDescent="0.25">
      <c r="A2643" s="175" t="s">
        <v>6845</v>
      </c>
      <c r="B2643" s="205" t="s">
        <v>10479</v>
      </c>
      <c r="C2643" s="168" t="s">
        <v>10480</v>
      </c>
      <c r="D2643" s="209">
        <v>4</v>
      </c>
      <c r="E2643" s="178">
        <v>90966.49</v>
      </c>
      <c r="F2643" s="216">
        <f t="shared" si="146"/>
        <v>22741.622500000001</v>
      </c>
      <c r="G2643" s="224"/>
      <c r="H2643" s="218" t="s">
        <v>7538</v>
      </c>
      <c r="I2643" s="120" t="s">
        <v>7396</v>
      </c>
      <c r="J2643" s="120" t="s">
        <v>7480</v>
      </c>
      <c r="K2643" s="73">
        <v>4</v>
      </c>
      <c r="L2643" s="73">
        <v>90966.49</v>
      </c>
      <c r="M2643" s="180">
        <f t="shared" si="148"/>
        <v>1</v>
      </c>
      <c r="O2643" s="73">
        <v>4</v>
      </c>
      <c r="P2643" s="73">
        <v>90966.49</v>
      </c>
      <c r="Q2643" s="73">
        <v>0</v>
      </c>
      <c r="R2643" s="73">
        <v>0</v>
      </c>
      <c r="S2643" s="73">
        <f t="shared" si="147"/>
        <v>0</v>
      </c>
      <c r="T2643" s="73">
        <f t="shared" si="147"/>
        <v>0</v>
      </c>
      <c r="U2643" s="167" t="s">
        <v>7481</v>
      </c>
      <c r="W2643" s="21"/>
      <c r="X2643" s="21"/>
      <c r="Y2643" s="21"/>
    </row>
    <row r="2644" spans="1:25" x14ac:dyDescent="0.25">
      <c r="A2644" s="168" t="s">
        <v>6845</v>
      </c>
      <c r="B2644" s="207" t="s">
        <v>10481</v>
      </c>
      <c r="C2644" s="168" t="s">
        <v>10482</v>
      </c>
      <c r="D2644" s="208">
        <v>533</v>
      </c>
      <c r="E2644" s="171">
        <v>12097514.169897001</v>
      </c>
      <c r="F2644" s="216">
        <f t="shared" si="146"/>
        <v>22697.024709000001</v>
      </c>
      <c r="G2644" s="224"/>
      <c r="H2644" s="218" t="s">
        <v>7462</v>
      </c>
      <c r="I2644" s="120" t="s">
        <v>7397</v>
      </c>
      <c r="J2644" s="120" t="s">
        <v>7463</v>
      </c>
      <c r="K2644" s="172">
        <v>0</v>
      </c>
      <c r="L2644" s="172">
        <v>0</v>
      </c>
      <c r="M2644" s="173">
        <f t="shared" si="148"/>
        <v>0</v>
      </c>
      <c r="O2644" s="73">
        <v>533</v>
      </c>
      <c r="P2644" s="73">
        <v>12097514.169897001</v>
      </c>
      <c r="Q2644" s="73">
        <v>533</v>
      </c>
      <c r="R2644" s="73">
        <v>12097514.169897001</v>
      </c>
      <c r="S2644" s="73">
        <f t="shared" si="147"/>
        <v>0</v>
      </c>
      <c r="T2644" s="73">
        <f t="shared" si="147"/>
        <v>0</v>
      </c>
      <c r="U2644" s="167" t="s">
        <v>7467</v>
      </c>
      <c r="W2644" s="21"/>
      <c r="X2644" s="21"/>
      <c r="Y2644" s="21"/>
    </row>
    <row r="2645" spans="1:25" x14ac:dyDescent="0.25">
      <c r="A2645" s="175" t="s">
        <v>6845</v>
      </c>
      <c r="B2645" s="205" t="s">
        <v>5651</v>
      </c>
      <c r="C2645" s="168" t="s">
        <v>5652</v>
      </c>
      <c r="D2645" s="209">
        <v>8</v>
      </c>
      <c r="E2645" s="178">
        <v>180602.77</v>
      </c>
      <c r="F2645" s="216">
        <f t="shared" si="146"/>
        <v>22575.346249999999</v>
      </c>
      <c r="G2645" s="224"/>
      <c r="H2645" s="218" t="s">
        <v>7462</v>
      </c>
      <c r="I2645" s="179" t="s">
        <v>7381</v>
      </c>
      <c r="J2645" s="120" t="s">
        <v>7480</v>
      </c>
      <c r="K2645" s="73">
        <v>8</v>
      </c>
      <c r="L2645" s="73">
        <v>180602.77</v>
      </c>
      <c r="M2645" s="180">
        <f t="shared" si="148"/>
        <v>1</v>
      </c>
      <c r="O2645" s="73">
        <v>8</v>
      </c>
      <c r="P2645" s="73">
        <v>180602.77</v>
      </c>
      <c r="Q2645" s="73">
        <v>0</v>
      </c>
      <c r="R2645" s="73">
        <v>0</v>
      </c>
      <c r="S2645" s="73">
        <f t="shared" si="147"/>
        <v>0</v>
      </c>
      <c r="T2645" s="73">
        <f t="shared" si="147"/>
        <v>0</v>
      </c>
      <c r="U2645" s="167" t="s">
        <v>7481</v>
      </c>
      <c r="W2645" s="21"/>
      <c r="X2645" s="21"/>
      <c r="Y2645" s="21"/>
    </row>
    <row r="2646" spans="1:25" x14ac:dyDescent="0.25">
      <c r="A2646" s="175" t="s">
        <v>6845</v>
      </c>
      <c r="B2646" s="205" t="s">
        <v>5731</v>
      </c>
      <c r="C2646" s="168" t="s">
        <v>5732</v>
      </c>
      <c r="D2646" s="209">
        <v>34</v>
      </c>
      <c r="E2646" s="178">
        <v>763464.57999200001</v>
      </c>
      <c r="F2646" s="216">
        <f t="shared" si="146"/>
        <v>22454.840587999999</v>
      </c>
      <c r="G2646" s="224"/>
      <c r="H2646" s="218" t="s">
        <v>7462</v>
      </c>
      <c r="I2646" s="179" t="s">
        <v>7381</v>
      </c>
      <c r="J2646" s="120" t="s">
        <v>7480</v>
      </c>
      <c r="K2646" s="73">
        <v>34</v>
      </c>
      <c r="L2646" s="73">
        <v>763464.57999200001</v>
      </c>
      <c r="M2646" s="180">
        <f t="shared" si="148"/>
        <v>1</v>
      </c>
      <c r="O2646" s="73">
        <v>34</v>
      </c>
      <c r="P2646" s="73">
        <v>763464.57999200001</v>
      </c>
      <c r="Q2646" s="73">
        <v>0</v>
      </c>
      <c r="R2646" s="73">
        <v>0</v>
      </c>
      <c r="S2646" s="73">
        <f t="shared" si="147"/>
        <v>0</v>
      </c>
      <c r="T2646" s="73">
        <f t="shared" si="147"/>
        <v>0</v>
      </c>
      <c r="U2646" s="167" t="s">
        <v>7481</v>
      </c>
      <c r="W2646" s="21"/>
      <c r="X2646" s="21"/>
      <c r="Y2646" s="21"/>
    </row>
    <row r="2647" spans="1:25" x14ac:dyDescent="0.25">
      <c r="A2647" s="175" t="s">
        <v>6845</v>
      </c>
      <c r="B2647" s="205" t="s">
        <v>5719</v>
      </c>
      <c r="C2647" s="168" t="s">
        <v>5720</v>
      </c>
      <c r="D2647" s="209">
        <v>752</v>
      </c>
      <c r="E2647" s="178">
        <v>16880882.179743998</v>
      </c>
      <c r="F2647" s="216">
        <f t="shared" si="146"/>
        <v>22447.981621999996</v>
      </c>
      <c r="G2647" s="224"/>
      <c r="H2647" s="218" t="s">
        <v>7462</v>
      </c>
      <c r="I2647" s="179" t="s">
        <v>7381</v>
      </c>
      <c r="J2647" s="120" t="s">
        <v>7480</v>
      </c>
      <c r="K2647" s="73">
        <v>752</v>
      </c>
      <c r="L2647" s="73">
        <v>16880882.179743998</v>
      </c>
      <c r="M2647" s="180">
        <f t="shared" si="148"/>
        <v>1</v>
      </c>
      <c r="O2647" s="73">
        <v>752</v>
      </c>
      <c r="P2647" s="73">
        <v>16880882.179743998</v>
      </c>
      <c r="Q2647" s="73">
        <v>0</v>
      </c>
      <c r="R2647" s="73">
        <v>0</v>
      </c>
      <c r="S2647" s="73">
        <f t="shared" si="147"/>
        <v>0</v>
      </c>
      <c r="T2647" s="73">
        <f t="shared" si="147"/>
        <v>0</v>
      </c>
      <c r="U2647" s="167" t="s">
        <v>7481</v>
      </c>
      <c r="W2647" s="21"/>
      <c r="X2647" s="21"/>
      <c r="Y2647" s="21"/>
    </row>
    <row r="2648" spans="1:25" x14ac:dyDescent="0.25">
      <c r="A2648" s="168" t="s">
        <v>6845</v>
      </c>
      <c r="B2648" s="207" t="s">
        <v>10483</v>
      </c>
      <c r="C2648" s="168" t="s">
        <v>10484</v>
      </c>
      <c r="D2648" s="208">
        <v>136</v>
      </c>
      <c r="E2648" s="171">
        <v>3050975.7399919997</v>
      </c>
      <c r="F2648" s="216">
        <f t="shared" si="146"/>
        <v>22433.645146999999</v>
      </c>
      <c r="G2648" s="224"/>
      <c r="H2648" s="218" t="s">
        <v>7462</v>
      </c>
      <c r="I2648" s="120" t="s">
        <v>7397</v>
      </c>
      <c r="J2648" s="120" t="s">
        <v>7463</v>
      </c>
      <c r="K2648" s="172"/>
      <c r="L2648" s="172"/>
      <c r="M2648" s="173">
        <f t="shared" si="148"/>
        <v>0</v>
      </c>
      <c r="O2648" s="73">
        <v>136</v>
      </c>
      <c r="P2648" s="73">
        <v>3050975.7399919997</v>
      </c>
      <c r="Q2648" s="73">
        <v>136</v>
      </c>
      <c r="R2648" s="73">
        <v>3050975.7399919997</v>
      </c>
      <c r="S2648" s="73">
        <f t="shared" si="147"/>
        <v>0</v>
      </c>
      <c r="T2648" s="73">
        <f t="shared" si="147"/>
        <v>0</v>
      </c>
      <c r="U2648" s="167" t="s">
        <v>7467</v>
      </c>
      <c r="W2648" s="21"/>
      <c r="X2648" s="21"/>
      <c r="Y2648" s="21"/>
    </row>
    <row r="2649" spans="1:25" x14ac:dyDescent="0.25">
      <c r="A2649" s="175" t="s">
        <v>6845</v>
      </c>
      <c r="B2649" s="205" t="s">
        <v>5797</v>
      </c>
      <c r="C2649" s="168" t="s">
        <v>5798</v>
      </c>
      <c r="D2649" s="209">
        <v>102</v>
      </c>
      <c r="E2649" s="178">
        <v>2275246.5499500004</v>
      </c>
      <c r="F2649" s="216">
        <f t="shared" si="146"/>
        <v>22306.338725000005</v>
      </c>
      <c r="G2649" s="224"/>
      <c r="H2649" s="218" t="s">
        <v>7462</v>
      </c>
      <c r="I2649" s="179" t="s">
        <v>7381</v>
      </c>
      <c r="J2649" s="120" t="s">
        <v>7480</v>
      </c>
      <c r="K2649" s="73">
        <v>102</v>
      </c>
      <c r="L2649" s="73">
        <v>2275246.5499500004</v>
      </c>
      <c r="M2649" s="180">
        <f t="shared" si="148"/>
        <v>1</v>
      </c>
      <c r="O2649" s="73">
        <v>102</v>
      </c>
      <c r="P2649" s="73">
        <v>2275246.5499500004</v>
      </c>
      <c r="Q2649" s="73">
        <v>0</v>
      </c>
      <c r="R2649" s="73">
        <v>0</v>
      </c>
      <c r="S2649" s="73">
        <f t="shared" si="147"/>
        <v>0</v>
      </c>
      <c r="T2649" s="73">
        <f t="shared" si="147"/>
        <v>0</v>
      </c>
      <c r="U2649" s="167" t="s">
        <v>7481</v>
      </c>
      <c r="W2649" s="21"/>
      <c r="X2649" s="21"/>
      <c r="Y2649" s="21"/>
    </row>
    <row r="2650" spans="1:25" x14ac:dyDescent="0.25">
      <c r="A2650" s="168" t="s">
        <v>6845</v>
      </c>
      <c r="B2650" s="207" t="s">
        <v>10485</v>
      </c>
      <c r="C2650" s="168" t="s">
        <v>10486</v>
      </c>
      <c r="D2650" s="208">
        <v>64</v>
      </c>
      <c r="E2650" s="171">
        <v>1424351</v>
      </c>
      <c r="F2650" s="216">
        <f t="shared" si="146"/>
        <v>22255.484375</v>
      </c>
      <c r="G2650" s="224"/>
      <c r="H2650" s="218" t="s">
        <v>7462</v>
      </c>
      <c r="I2650" s="120" t="s">
        <v>7397</v>
      </c>
      <c r="J2650" s="120" t="s">
        <v>7463</v>
      </c>
      <c r="K2650" s="172"/>
      <c r="L2650" s="172"/>
      <c r="M2650" s="173">
        <f t="shared" si="148"/>
        <v>0</v>
      </c>
      <c r="O2650" s="73">
        <v>64</v>
      </c>
      <c r="P2650" s="73">
        <v>1424351</v>
      </c>
      <c r="Q2650" s="73">
        <v>64</v>
      </c>
      <c r="R2650" s="73">
        <v>1424351</v>
      </c>
      <c r="S2650" s="73">
        <f t="shared" si="147"/>
        <v>0</v>
      </c>
      <c r="T2650" s="73">
        <f t="shared" si="147"/>
        <v>0</v>
      </c>
      <c r="U2650" s="167" t="s">
        <v>7467</v>
      </c>
      <c r="W2650" s="21"/>
      <c r="X2650" s="21"/>
      <c r="Y2650" s="21"/>
    </row>
    <row r="2651" spans="1:25" x14ac:dyDescent="0.25">
      <c r="A2651" s="175" t="s">
        <v>6845</v>
      </c>
      <c r="B2651" s="205" t="s">
        <v>6355</v>
      </c>
      <c r="C2651" s="168" t="s">
        <v>6356</v>
      </c>
      <c r="D2651" s="209">
        <v>534</v>
      </c>
      <c r="E2651" s="178">
        <v>11851871.670024</v>
      </c>
      <c r="F2651" s="216">
        <f t="shared" si="146"/>
        <v>22194.516235999999</v>
      </c>
      <c r="G2651" s="224"/>
      <c r="H2651" s="218" t="s">
        <v>7462</v>
      </c>
      <c r="I2651" s="179" t="s">
        <v>7381</v>
      </c>
      <c r="J2651" s="120" t="s">
        <v>7480</v>
      </c>
      <c r="K2651" s="73">
        <f>D2651</f>
        <v>534</v>
      </c>
      <c r="L2651" s="73">
        <f>E2651</f>
        <v>11851871.670024</v>
      </c>
      <c r="M2651" s="180">
        <f t="shared" si="148"/>
        <v>1</v>
      </c>
      <c r="O2651" s="73">
        <v>534</v>
      </c>
      <c r="P2651" s="73">
        <v>11851871.670024</v>
      </c>
      <c r="Q2651" s="73">
        <v>0</v>
      </c>
      <c r="R2651" s="73">
        <v>0</v>
      </c>
      <c r="S2651" s="73">
        <f t="shared" si="147"/>
        <v>0</v>
      </c>
      <c r="T2651" s="73">
        <f t="shared" si="147"/>
        <v>0</v>
      </c>
      <c r="U2651" s="167" t="s">
        <v>7481</v>
      </c>
      <c r="W2651" s="21"/>
      <c r="X2651" s="21"/>
      <c r="Y2651" s="21"/>
    </row>
    <row r="2652" spans="1:25" x14ac:dyDescent="0.25">
      <c r="A2652" s="168" t="s">
        <v>6845</v>
      </c>
      <c r="B2652" s="207" t="s">
        <v>10487</v>
      </c>
      <c r="C2652" s="168" t="s">
        <v>10488</v>
      </c>
      <c r="D2652" s="208">
        <v>304</v>
      </c>
      <c r="E2652" s="171">
        <v>6733707.5299680009</v>
      </c>
      <c r="F2652" s="216">
        <f t="shared" si="146"/>
        <v>22150.353717000002</v>
      </c>
      <c r="G2652" s="224"/>
      <c r="H2652" s="218" t="s">
        <v>7462</v>
      </c>
      <c r="I2652" s="120" t="s">
        <v>7397</v>
      </c>
      <c r="J2652" s="120" t="s">
        <v>7463</v>
      </c>
      <c r="K2652" s="172">
        <v>0</v>
      </c>
      <c r="L2652" s="172">
        <v>0</v>
      </c>
      <c r="M2652" s="173">
        <f t="shared" si="148"/>
        <v>0</v>
      </c>
      <c r="O2652" s="73">
        <v>304</v>
      </c>
      <c r="P2652" s="73">
        <v>6733707.5299680009</v>
      </c>
      <c r="Q2652" s="73">
        <v>304</v>
      </c>
      <c r="R2652" s="73">
        <v>6733707.5299680009</v>
      </c>
      <c r="S2652" s="73">
        <f t="shared" si="147"/>
        <v>0</v>
      </c>
      <c r="T2652" s="73">
        <f t="shared" si="147"/>
        <v>0</v>
      </c>
      <c r="U2652" s="167" t="s">
        <v>7467</v>
      </c>
      <c r="W2652" s="21"/>
      <c r="X2652" s="21"/>
      <c r="Y2652" s="21"/>
    </row>
    <row r="2653" spans="1:25" x14ac:dyDescent="0.25">
      <c r="A2653" s="168" t="s">
        <v>6845</v>
      </c>
      <c r="B2653" s="207" t="s">
        <v>10489</v>
      </c>
      <c r="C2653" s="168" t="s">
        <v>10490</v>
      </c>
      <c r="D2653" s="208">
        <v>32321</v>
      </c>
      <c r="E2653" s="171">
        <v>714866977.86319304</v>
      </c>
      <c r="F2653" s="216">
        <f t="shared" si="146"/>
        <v>22117.724633000002</v>
      </c>
      <c r="G2653" s="224"/>
      <c r="H2653" s="218" t="s">
        <v>7462</v>
      </c>
      <c r="I2653" s="120" t="s">
        <v>7397</v>
      </c>
      <c r="J2653" s="120" t="s">
        <v>7463</v>
      </c>
      <c r="K2653" s="172">
        <v>0</v>
      </c>
      <c r="L2653" s="172">
        <v>0</v>
      </c>
      <c r="M2653" s="173">
        <f t="shared" si="148"/>
        <v>0</v>
      </c>
      <c r="O2653" s="73">
        <v>32321</v>
      </c>
      <c r="P2653" s="73">
        <v>714866977.86319304</v>
      </c>
      <c r="Q2653" s="73">
        <v>32321</v>
      </c>
      <c r="R2653" s="73">
        <v>714866977.86319304</v>
      </c>
      <c r="S2653" s="73">
        <f t="shared" si="147"/>
        <v>0</v>
      </c>
      <c r="T2653" s="73">
        <f t="shared" si="147"/>
        <v>0</v>
      </c>
      <c r="U2653" s="167" t="s">
        <v>7467</v>
      </c>
      <c r="W2653" s="21"/>
      <c r="X2653" s="21"/>
      <c r="Y2653" s="21"/>
    </row>
    <row r="2654" spans="1:25" x14ac:dyDescent="0.25">
      <c r="A2654" s="175" t="s">
        <v>6845</v>
      </c>
      <c r="B2654" s="205" t="s">
        <v>5609</v>
      </c>
      <c r="C2654" s="168" t="s">
        <v>5610</v>
      </c>
      <c r="D2654" s="209">
        <v>115</v>
      </c>
      <c r="E2654" s="178">
        <v>2535616.7999849999</v>
      </c>
      <c r="F2654" s="216">
        <f t="shared" si="146"/>
        <v>22048.841739</v>
      </c>
      <c r="G2654" s="224"/>
      <c r="H2654" s="218" t="s">
        <v>7462</v>
      </c>
      <c r="I2654" s="179" t="s">
        <v>7381</v>
      </c>
      <c r="J2654" s="120" t="s">
        <v>7480</v>
      </c>
      <c r="K2654" s="73">
        <v>115</v>
      </c>
      <c r="L2654" s="73">
        <v>2535616.7999849999</v>
      </c>
      <c r="M2654" s="180">
        <f t="shared" si="148"/>
        <v>1</v>
      </c>
      <c r="O2654" s="73">
        <v>115</v>
      </c>
      <c r="P2654" s="73">
        <v>2535616.7999849999</v>
      </c>
      <c r="Q2654" s="73">
        <v>0</v>
      </c>
      <c r="R2654" s="73">
        <v>0</v>
      </c>
      <c r="S2654" s="73">
        <f t="shared" si="147"/>
        <v>0</v>
      </c>
      <c r="T2654" s="73">
        <f t="shared" si="147"/>
        <v>0</v>
      </c>
      <c r="U2654" s="167" t="s">
        <v>7481</v>
      </c>
      <c r="W2654" s="21"/>
      <c r="X2654" s="21"/>
      <c r="Y2654" s="21"/>
    </row>
    <row r="2655" spans="1:25" x14ac:dyDescent="0.25">
      <c r="A2655" s="175" t="s">
        <v>6845</v>
      </c>
      <c r="B2655" s="205" t="s">
        <v>5559</v>
      </c>
      <c r="C2655" s="168" t="s">
        <v>5560</v>
      </c>
      <c r="D2655" s="209">
        <v>66</v>
      </c>
      <c r="E2655" s="178">
        <v>1450739.820024</v>
      </c>
      <c r="F2655" s="216">
        <f t="shared" si="146"/>
        <v>21980.906363999999</v>
      </c>
      <c r="G2655" s="224"/>
      <c r="H2655" s="218" t="s">
        <v>7462</v>
      </c>
      <c r="I2655" s="179" t="s">
        <v>7381</v>
      </c>
      <c r="J2655" s="120" t="s">
        <v>7480</v>
      </c>
      <c r="K2655" s="73">
        <f>D2655</f>
        <v>66</v>
      </c>
      <c r="L2655" s="73">
        <f>E2655</f>
        <v>1450739.820024</v>
      </c>
      <c r="M2655" s="180">
        <f t="shared" si="148"/>
        <v>1</v>
      </c>
      <c r="O2655" s="73">
        <v>66</v>
      </c>
      <c r="P2655" s="73">
        <v>1450739.820024</v>
      </c>
      <c r="Q2655" s="73">
        <v>0</v>
      </c>
      <c r="R2655" s="73">
        <v>0</v>
      </c>
      <c r="S2655" s="73">
        <f t="shared" si="147"/>
        <v>0</v>
      </c>
      <c r="T2655" s="73">
        <f t="shared" si="147"/>
        <v>0</v>
      </c>
      <c r="U2655" s="167" t="s">
        <v>7481</v>
      </c>
      <c r="W2655" s="21"/>
      <c r="X2655" s="21"/>
      <c r="Y2655" s="21"/>
    </row>
    <row r="2656" spans="1:25" x14ac:dyDescent="0.25">
      <c r="A2656" s="168" t="s">
        <v>6845</v>
      </c>
      <c r="B2656" s="207" t="s">
        <v>10491</v>
      </c>
      <c r="C2656" s="168" t="s">
        <v>10492</v>
      </c>
      <c r="D2656" s="208">
        <v>1961</v>
      </c>
      <c r="E2656" s="171">
        <v>43030741.760978997</v>
      </c>
      <c r="F2656" s="216">
        <f t="shared" si="146"/>
        <v>21943.264539</v>
      </c>
      <c r="G2656" s="224"/>
      <c r="H2656" s="218" t="s">
        <v>7462</v>
      </c>
      <c r="I2656" s="120" t="s">
        <v>7397</v>
      </c>
      <c r="J2656" s="120" t="s">
        <v>7463</v>
      </c>
      <c r="K2656" s="172">
        <v>0</v>
      </c>
      <c r="L2656" s="172">
        <v>0</v>
      </c>
      <c r="M2656" s="173">
        <f t="shared" si="148"/>
        <v>0</v>
      </c>
      <c r="O2656" s="73">
        <v>1961</v>
      </c>
      <c r="P2656" s="73">
        <v>43030741.760978997</v>
      </c>
      <c r="Q2656" s="73">
        <v>1961</v>
      </c>
      <c r="R2656" s="73">
        <v>43030741.760978997</v>
      </c>
      <c r="S2656" s="73">
        <f t="shared" si="147"/>
        <v>0</v>
      </c>
      <c r="T2656" s="73">
        <f t="shared" si="147"/>
        <v>0</v>
      </c>
      <c r="U2656" s="167" t="s">
        <v>7467</v>
      </c>
      <c r="W2656" s="21"/>
      <c r="X2656" s="21"/>
      <c r="Y2656" s="21"/>
    </row>
    <row r="2657" spans="1:25" x14ac:dyDescent="0.25">
      <c r="A2657" s="168" t="s">
        <v>6845</v>
      </c>
      <c r="B2657" s="207" t="s">
        <v>10493</v>
      </c>
      <c r="C2657" s="168" t="s">
        <v>10494</v>
      </c>
      <c r="D2657" s="208">
        <v>857</v>
      </c>
      <c r="E2657" s="171">
        <v>18681395.290247001</v>
      </c>
      <c r="F2657" s="216">
        <f t="shared" si="146"/>
        <v>21798.594271000002</v>
      </c>
      <c r="G2657" s="224"/>
      <c r="H2657" s="218" t="s">
        <v>7462</v>
      </c>
      <c r="I2657" s="120" t="s">
        <v>7397</v>
      </c>
      <c r="J2657" s="120" t="s">
        <v>7463</v>
      </c>
      <c r="K2657" s="172">
        <v>0</v>
      </c>
      <c r="L2657" s="172">
        <v>0</v>
      </c>
      <c r="M2657" s="173">
        <f t="shared" si="148"/>
        <v>0</v>
      </c>
      <c r="O2657" s="73">
        <v>857</v>
      </c>
      <c r="P2657" s="73">
        <v>18681395.290247001</v>
      </c>
      <c r="Q2657" s="73">
        <v>857</v>
      </c>
      <c r="R2657" s="73">
        <v>18681395.290247001</v>
      </c>
      <c r="S2657" s="73">
        <f t="shared" si="147"/>
        <v>0</v>
      </c>
      <c r="T2657" s="73">
        <f t="shared" si="147"/>
        <v>0</v>
      </c>
      <c r="U2657" s="167" t="s">
        <v>7467</v>
      </c>
      <c r="W2657" s="21"/>
      <c r="X2657" s="21"/>
      <c r="Y2657" s="21"/>
    </row>
    <row r="2658" spans="1:25" x14ac:dyDescent="0.25">
      <c r="A2658" s="175" t="s">
        <v>6845</v>
      </c>
      <c r="B2658" s="205" t="s">
        <v>10495</v>
      </c>
      <c r="C2658" s="168" t="s">
        <v>10496</v>
      </c>
      <c r="D2658" s="209">
        <v>209</v>
      </c>
      <c r="E2658" s="178">
        <v>4549633.0099550001</v>
      </c>
      <c r="F2658" s="216">
        <f t="shared" si="146"/>
        <v>21768.578995</v>
      </c>
      <c r="G2658" s="224"/>
      <c r="H2658" s="218" t="s">
        <v>7538</v>
      </c>
      <c r="I2658" s="120" t="s">
        <v>7386</v>
      </c>
      <c r="J2658" s="120" t="s">
        <v>7480</v>
      </c>
      <c r="K2658" s="73">
        <v>209</v>
      </c>
      <c r="L2658" s="73">
        <v>4549633.0099550001</v>
      </c>
      <c r="M2658" s="180">
        <f t="shared" si="148"/>
        <v>1</v>
      </c>
      <c r="O2658" s="73">
        <v>209</v>
      </c>
      <c r="P2658" s="73">
        <v>4549633.0099550001</v>
      </c>
      <c r="Q2658" s="73">
        <v>0</v>
      </c>
      <c r="R2658" s="73">
        <v>0</v>
      </c>
      <c r="S2658" s="73">
        <f t="shared" si="147"/>
        <v>0</v>
      </c>
      <c r="T2658" s="73">
        <f t="shared" si="147"/>
        <v>0</v>
      </c>
      <c r="U2658" s="167" t="s">
        <v>7481</v>
      </c>
      <c r="W2658" s="21"/>
      <c r="X2658" s="21"/>
      <c r="Y2658" s="21"/>
    </row>
    <row r="2659" spans="1:25" x14ac:dyDescent="0.25">
      <c r="A2659" s="175" t="s">
        <v>6845</v>
      </c>
      <c r="B2659" s="205" t="s">
        <v>6365</v>
      </c>
      <c r="C2659" s="168" t="s">
        <v>6366</v>
      </c>
      <c r="D2659" s="209">
        <v>86</v>
      </c>
      <c r="E2659" s="178">
        <v>1867883.9199899998</v>
      </c>
      <c r="F2659" s="216">
        <f t="shared" si="146"/>
        <v>21719.580464999999</v>
      </c>
      <c r="G2659" s="224"/>
      <c r="H2659" s="218" t="s">
        <v>7462</v>
      </c>
      <c r="I2659" s="179" t="s">
        <v>7381</v>
      </c>
      <c r="J2659" s="120" t="s">
        <v>7480</v>
      </c>
      <c r="K2659" s="73">
        <v>86</v>
      </c>
      <c r="L2659" s="73">
        <v>1867883.9199899998</v>
      </c>
      <c r="M2659" s="180">
        <f t="shared" si="148"/>
        <v>1</v>
      </c>
      <c r="O2659" s="73">
        <v>86</v>
      </c>
      <c r="P2659" s="73">
        <v>1867883.9199899998</v>
      </c>
      <c r="Q2659" s="73">
        <v>0</v>
      </c>
      <c r="R2659" s="73">
        <v>0</v>
      </c>
      <c r="S2659" s="73">
        <f t="shared" si="147"/>
        <v>0</v>
      </c>
      <c r="T2659" s="73">
        <f t="shared" si="147"/>
        <v>0</v>
      </c>
      <c r="U2659" s="167" t="s">
        <v>7481</v>
      </c>
      <c r="W2659" s="21"/>
      <c r="X2659" s="21"/>
      <c r="Y2659" s="21"/>
    </row>
    <row r="2660" spans="1:25" x14ac:dyDescent="0.25">
      <c r="A2660" s="175" t="s">
        <v>6845</v>
      </c>
      <c r="B2660" s="205" t="s">
        <v>6685</v>
      </c>
      <c r="C2660" s="168" t="s">
        <v>6686</v>
      </c>
      <c r="D2660" s="209">
        <v>46</v>
      </c>
      <c r="E2660" s="178">
        <v>998584.89998600003</v>
      </c>
      <c r="F2660" s="216">
        <f t="shared" si="146"/>
        <v>21708.367391</v>
      </c>
      <c r="G2660" s="224"/>
      <c r="H2660" s="218" t="s">
        <v>7538</v>
      </c>
      <c r="I2660" s="120" t="s">
        <v>7396</v>
      </c>
      <c r="J2660" s="120" t="s">
        <v>7480</v>
      </c>
      <c r="K2660" s="73">
        <v>46</v>
      </c>
      <c r="L2660" s="73">
        <v>998584.89998600003</v>
      </c>
      <c r="M2660" s="180">
        <f t="shared" si="148"/>
        <v>1</v>
      </c>
      <c r="O2660" s="73">
        <v>46</v>
      </c>
      <c r="P2660" s="73">
        <v>998584.89998600003</v>
      </c>
      <c r="Q2660" s="73">
        <v>0</v>
      </c>
      <c r="R2660" s="73">
        <v>0</v>
      </c>
      <c r="S2660" s="73">
        <f t="shared" si="147"/>
        <v>0</v>
      </c>
      <c r="T2660" s="73">
        <f t="shared" si="147"/>
        <v>0</v>
      </c>
      <c r="U2660" s="167" t="s">
        <v>7481</v>
      </c>
      <c r="W2660" s="21"/>
      <c r="X2660" s="21"/>
      <c r="Y2660" s="21"/>
    </row>
    <row r="2661" spans="1:25" x14ac:dyDescent="0.25">
      <c r="A2661" s="175" t="s">
        <v>6845</v>
      </c>
      <c r="B2661" s="205" t="s">
        <v>6219</v>
      </c>
      <c r="C2661" s="168" t="s">
        <v>6220</v>
      </c>
      <c r="D2661" s="209">
        <v>62</v>
      </c>
      <c r="E2661" s="178">
        <v>1345815.579986</v>
      </c>
      <c r="F2661" s="216">
        <f t="shared" si="146"/>
        <v>21706.702903000001</v>
      </c>
      <c r="G2661" s="224"/>
      <c r="H2661" s="218" t="s">
        <v>7462</v>
      </c>
      <c r="I2661" s="179" t="s">
        <v>7381</v>
      </c>
      <c r="J2661" s="120" t="s">
        <v>7480</v>
      </c>
      <c r="K2661" s="73">
        <v>62</v>
      </c>
      <c r="L2661" s="73">
        <v>1345815.579986</v>
      </c>
      <c r="M2661" s="180">
        <f t="shared" si="148"/>
        <v>1</v>
      </c>
      <c r="O2661" s="73">
        <v>62</v>
      </c>
      <c r="P2661" s="73">
        <v>1345815.579986</v>
      </c>
      <c r="Q2661" s="73">
        <v>0</v>
      </c>
      <c r="R2661" s="73">
        <v>0</v>
      </c>
      <c r="S2661" s="73">
        <f t="shared" si="147"/>
        <v>0</v>
      </c>
      <c r="T2661" s="73">
        <f t="shared" si="147"/>
        <v>0</v>
      </c>
      <c r="U2661" s="167" t="s">
        <v>7481</v>
      </c>
      <c r="W2661" s="21"/>
      <c r="X2661" s="21"/>
      <c r="Y2661" s="21"/>
    </row>
    <row r="2662" spans="1:25" x14ac:dyDescent="0.25">
      <c r="A2662" s="175" t="s">
        <v>6845</v>
      </c>
      <c r="B2662" s="205" t="s">
        <v>6519</v>
      </c>
      <c r="C2662" s="168" t="s">
        <v>6520</v>
      </c>
      <c r="D2662" s="209">
        <v>66</v>
      </c>
      <c r="E2662" s="178">
        <v>1429730.5100099999</v>
      </c>
      <c r="F2662" s="216">
        <f t="shared" si="146"/>
        <v>21662.583484999999</v>
      </c>
      <c r="G2662" s="224"/>
      <c r="H2662" s="218" t="s">
        <v>7462</v>
      </c>
      <c r="I2662" s="179" t="s">
        <v>7381</v>
      </c>
      <c r="J2662" s="120" t="s">
        <v>7480</v>
      </c>
      <c r="K2662" s="73">
        <f>D2662</f>
        <v>66</v>
      </c>
      <c r="L2662" s="73">
        <f>E2662</f>
        <v>1429730.5100099999</v>
      </c>
      <c r="M2662" s="180">
        <f t="shared" si="148"/>
        <v>1</v>
      </c>
      <c r="O2662" s="73">
        <v>66</v>
      </c>
      <c r="P2662" s="73">
        <v>1429730.5100099999</v>
      </c>
      <c r="Q2662" s="73">
        <v>0</v>
      </c>
      <c r="R2662" s="73">
        <v>0</v>
      </c>
      <c r="S2662" s="73">
        <f t="shared" si="147"/>
        <v>0</v>
      </c>
      <c r="T2662" s="73">
        <f t="shared" si="147"/>
        <v>0</v>
      </c>
      <c r="U2662" s="167" t="s">
        <v>7481</v>
      </c>
      <c r="W2662" s="21"/>
      <c r="X2662" s="21"/>
      <c r="Y2662" s="21"/>
    </row>
    <row r="2663" spans="1:25" x14ac:dyDescent="0.25">
      <c r="A2663" s="175" t="s">
        <v>6845</v>
      </c>
      <c r="B2663" s="205" t="s">
        <v>5905</v>
      </c>
      <c r="C2663" s="168" t="s">
        <v>5906</v>
      </c>
      <c r="D2663" s="209">
        <v>521.5</v>
      </c>
      <c r="E2663" s="178">
        <v>11255963.409761</v>
      </c>
      <c r="F2663" s="216">
        <f t="shared" si="146"/>
        <v>21583.822454000001</v>
      </c>
      <c r="G2663" s="224"/>
      <c r="H2663" s="218" t="s">
        <v>7462</v>
      </c>
      <c r="I2663" s="179" t="s">
        <v>7381</v>
      </c>
      <c r="J2663" s="120" t="s">
        <v>7480</v>
      </c>
      <c r="K2663" s="73">
        <v>521.5</v>
      </c>
      <c r="L2663" s="73">
        <v>11255963.409761</v>
      </c>
      <c r="M2663" s="180">
        <f t="shared" si="148"/>
        <v>1</v>
      </c>
      <c r="O2663" s="73">
        <v>521.5</v>
      </c>
      <c r="P2663" s="73">
        <v>11255963.409761</v>
      </c>
      <c r="Q2663" s="73">
        <v>0</v>
      </c>
      <c r="R2663" s="73">
        <v>0</v>
      </c>
      <c r="S2663" s="73">
        <f t="shared" si="147"/>
        <v>0</v>
      </c>
      <c r="T2663" s="73">
        <f t="shared" si="147"/>
        <v>0</v>
      </c>
      <c r="U2663" s="167" t="s">
        <v>7481</v>
      </c>
      <c r="W2663" s="21"/>
      <c r="X2663" s="21"/>
      <c r="Y2663" s="21"/>
    </row>
    <row r="2664" spans="1:25" x14ac:dyDescent="0.25">
      <c r="A2664" s="175" t="s">
        <v>6845</v>
      </c>
      <c r="B2664" s="205" t="s">
        <v>10497</v>
      </c>
      <c r="C2664" s="168" t="s">
        <v>10498</v>
      </c>
      <c r="D2664" s="209">
        <v>10</v>
      </c>
      <c r="E2664" s="178">
        <v>214728.25</v>
      </c>
      <c r="F2664" s="216">
        <f t="shared" si="146"/>
        <v>21472.825000000001</v>
      </c>
      <c r="G2664" s="224"/>
      <c r="H2664" s="218" t="s">
        <v>7462</v>
      </c>
      <c r="I2664" s="179" t="s">
        <v>7381</v>
      </c>
      <c r="J2664" s="120" t="s">
        <v>7480</v>
      </c>
      <c r="K2664" s="73">
        <v>10</v>
      </c>
      <c r="L2664" s="73">
        <v>214728.25</v>
      </c>
      <c r="M2664" s="180">
        <f t="shared" si="148"/>
        <v>1</v>
      </c>
      <c r="O2664" s="73">
        <v>10</v>
      </c>
      <c r="P2664" s="73">
        <v>214728.25</v>
      </c>
      <c r="Q2664" s="73">
        <v>0</v>
      </c>
      <c r="R2664" s="73">
        <v>0</v>
      </c>
      <c r="S2664" s="73">
        <f t="shared" si="147"/>
        <v>0</v>
      </c>
      <c r="T2664" s="73">
        <f t="shared" si="147"/>
        <v>0</v>
      </c>
      <c r="U2664" s="167" t="s">
        <v>7481</v>
      </c>
      <c r="W2664" s="21"/>
      <c r="X2664" s="21"/>
      <c r="Y2664" s="21"/>
    </row>
    <row r="2665" spans="1:25" x14ac:dyDescent="0.25">
      <c r="A2665" s="175" t="s">
        <v>6845</v>
      </c>
      <c r="B2665" s="205" t="s">
        <v>10499</v>
      </c>
      <c r="C2665" s="168" t="s">
        <v>10500</v>
      </c>
      <c r="D2665" s="209">
        <v>69</v>
      </c>
      <c r="E2665" s="178">
        <v>1481473.790022</v>
      </c>
      <c r="F2665" s="216">
        <f t="shared" si="146"/>
        <v>21470.634638</v>
      </c>
      <c r="G2665" s="224"/>
      <c r="H2665" s="218" t="s">
        <v>7538</v>
      </c>
      <c r="I2665" s="120" t="s">
        <v>7396</v>
      </c>
      <c r="J2665" s="120" t="s">
        <v>7480</v>
      </c>
      <c r="K2665" s="73">
        <v>69</v>
      </c>
      <c r="L2665" s="73">
        <v>1481473.790022</v>
      </c>
      <c r="M2665" s="180">
        <f t="shared" si="148"/>
        <v>1</v>
      </c>
      <c r="O2665" s="73">
        <v>69</v>
      </c>
      <c r="P2665" s="73">
        <v>1481473.790022</v>
      </c>
      <c r="Q2665" s="73">
        <v>0</v>
      </c>
      <c r="R2665" s="73">
        <v>0</v>
      </c>
      <c r="S2665" s="73">
        <f t="shared" si="147"/>
        <v>0</v>
      </c>
      <c r="T2665" s="73">
        <f t="shared" si="147"/>
        <v>0</v>
      </c>
      <c r="U2665" s="167" t="s">
        <v>7481</v>
      </c>
      <c r="W2665" s="21"/>
      <c r="X2665" s="21"/>
      <c r="Y2665" s="21"/>
    </row>
    <row r="2666" spans="1:25" x14ac:dyDescent="0.25">
      <c r="A2666" s="168" t="s">
        <v>6845</v>
      </c>
      <c r="B2666" s="207" t="s">
        <v>10501</v>
      </c>
      <c r="C2666" s="168" t="s">
        <v>10502</v>
      </c>
      <c r="D2666" s="208">
        <v>175</v>
      </c>
      <c r="E2666" s="171">
        <v>3724203.43995</v>
      </c>
      <c r="F2666" s="216">
        <f t="shared" si="146"/>
        <v>21281.162514</v>
      </c>
      <c r="G2666" s="224"/>
      <c r="H2666" s="218" t="s">
        <v>7462</v>
      </c>
      <c r="I2666" s="120" t="s">
        <v>7397</v>
      </c>
      <c r="J2666" s="120" t="s">
        <v>7463</v>
      </c>
      <c r="K2666" s="172"/>
      <c r="L2666" s="172"/>
      <c r="M2666" s="173">
        <f t="shared" si="148"/>
        <v>0</v>
      </c>
      <c r="O2666" s="73">
        <v>175</v>
      </c>
      <c r="P2666" s="73">
        <v>3724203.43995</v>
      </c>
      <c r="Q2666" s="73">
        <v>175</v>
      </c>
      <c r="R2666" s="73">
        <v>3724203.43995</v>
      </c>
      <c r="S2666" s="73">
        <f t="shared" si="147"/>
        <v>0</v>
      </c>
      <c r="T2666" s="73">
        <f t="shared" si="147"/>
        <v>0</v>
      </c>
      <c r="U2666" s="167" t="s">
        <v>7467</v>
      </c>
      <c r="W2666" s="21"/>
      <c r="X2666" s="21"/>
      <c r="Y2666" s="21"/>
    </row>
    <row r="2667" spans="1:25" x14ac:dyDescent="0.25">
      <c r="A2667" s="175" t="s">
        <v>6845</v>
      </c>
      <c r="B2667" s="205" t="s">
        <v>10503</v>
      </c>
      <c r="C2667" s="168" t="s">
        <v>10504</v>
      </c>
      <c r="D2667" s="209">
        <v>11</v>
      </c>
      <c r="E2667" s="178">
        <v>233696.070003</v>
      </c>
      <c r="F2667" s="216">
        <f t="shared" si="146"/>
        <v>21245.097272999999</v>
      </c>
      <c r="G2667" s="224"/>
      <c r="H2667" s="218" t="s">
        <v>7462</v>
      </c>
      <c r="I2667" s="179" t="s">
        <v>7381</v>
      </c>
      <c r="J2667" s="120" t="s">
        <v>7480</v>
      </c>
      <c r="K2667" s="73">
        <v>11</v>
      </c>
      <c r="L2667" s="73">
        <v>233696.070003</v>
      </c>
      <c r="M2667" s="180">
        <f t="shared" si="148"/>
        <v>1</v>
      </c>
      <c r="O2667" s="73">
        <v>11</v>
      </c>
      <c r="P2667" s="73">
        <v>233696.070003</v>
      </c>
      <c r="Q2667" s="73">
        <v>0</v>
      </c>
      <c r="R2667" s="73">
        <v>0</v>
      </c>
      <c r="S2667" s="73">
        <f t="shared" si="147"/>
        <v>0</v>
      </c>
      <c r="T2667" s="73">
        <f t="shared" si="147"/>
        <v>0</v>
      </c>
      <c r="U2667" s="167" t="s">
        <v>7481</v>
      </c>
      <c r="W2667" s="21"/>
      <c r="X2667" s="21"/>
      <c r="Y2667" s="21"/>
    </row>
    <row r="2668" spans="1:25" x14ac:dyDescent="0.25">
      <c r="A2668" s="168" t="s">
        <v>6845</v>
      </c>
      <c r="B2668" s="207" t="s">
        <v>10505</v>
      </c>
      <c r="C2668" s="168" t="s">
        <v>10506</v>
      </c>
      <c r="D2668" s="208">
        <v>689</v>
      </c>
      <c r="E2668" s="171">
        <v>14599412.180274999</v>
      </c>
      <c r="F2668" s="216">
        <f t="shared" si="146"/>
        <v>21189.277474999999</v>
      </c>
      <c r="G2668" s="224"/>
      <c r="H2668" s="218" t="s">
        <v>7462</v>
      </c>
      <c r="I2668" s="120" t="s">
        <v>7397</v>
      </c>
      <c r="J2668" s="120" t="s">
        <v>7463</v>
      </c>
      <c r="K2668" s="172">
        <v>0</v>
      </c>
      <c r="L2668" s="172">
        <v>0</v>
      </c>
      <c r="M2668" s="173">
        <f t="shared" si="148"/>
        <v>0</v>
      </c>
      <c r="O2668" s="73">
        <v>689</v>
      </c>
      <c r="P2668" s="73">
        <v>14599412.180274999</v>
      </c>
      <c r="Q2668" s="73">
        <v>689</v>
      </c>
      <c r="R2668" s="73">
        <v>14599412.180274999</v>
      </c>
      <c r="S2668" s="73">
        <f t="shared" si="147"/>
        <v>0</v>
      </c>
      <c r="T2668" s="73">
        <f t="shared" si="147"/>
        <v>0</v>
      </c>
      <c r="U2668" s="167" t="s">
        <v>7467</v>
      </c>
      <c r="W2668" s="21"/>
      <c r="X2668" s="21"/>
      <c r="Y2668" s="21"/>
    </row>
    <row r="2669" spans="1:25" x14ac:dyDescent="0.25">
      <c r="A2669" s="175" t="s">
        <v>6845</v>
      </c>
      <c r="B2669" s="205" t="s">
        <v>10507</v>
      </c>
      <c r="C2669" s="168" t="s">
        <v>10508</v>
      </c>
      <c r="D2669" s="209">
        <v>37</v>
      </c>
      <c r="E2669" s="178">
        <v>779741.98001599999</v>
      </c>
      <c r="F2669" s="216">
        <f t="shared" si="146"/>
        <v>21074.107567999999</v>
      </c>
      <c r="G2669" s="224"/>
      <c r="H2669" s="218" t="s">
        <v>7538</v>
      </c>
      <c r="I2669" s="120" t="s">
        <v>7396</v>
      </c>
      <c r="J2669" s="120" t="s">
        <v>7480</v>
      </c>
      <c r="K2669" s="73">
        <v>37</v>
      </c>
      <c r="L2669" s="73">
        <v>779741.98001599999</v>
      </c>
      <c r="M2669" s="180">
        <f t="shared" si="148"/>
        <v>1</v>
      </c>
      <c r="O2669" s="73">
        <v>37</v>
      </c>
      <c r="P2669" s="73">
        <v>779741.98001599999</v>
      </c>
      <c r="Q2669" s="73">
        <v>0</v>
      </c>
      <c r="R2669" s="73">
        <v>0</v>
      </c>
      <c r="S2669" s="73">
        <f t="shared" si="147"/>
        <v>0</v>
      </c>
      <c r="T2669" s="73">
        <f t="shared" si="147"/>
        <v>0</v>
      </c>
      <c r="U2669" s="167" t="s">
        <v>7481</v>
      </c>
      <c r="W2669" s="21"/>
      <c r="X2669" s="21"/>
      <c r="Y2669" s="21"/>
    </row>
    <row r="2670" spans="1:25" x14ac:dyDescent="0.25">
      <c r="A2670" s="175" t="s">
        <v>6845</v>
      </c>
      <c r="B2670" s="205" t="s">
        <v>5665</v>
      </c>
      <c r="C2670" s="168" t="s">
        <v>5666</v>
      </c>
      <c r="D2670" s="209">
        <v>246</v>
      </c>
      <c r="E2670" s="178">
        <v>5178737.2199820001</v>
      </c>
      <c r="F2670" s="216">
        <f t="shared" si="146"/>
        <v>21051.777317</v>
      </c>
      <c r="G2670" s="224"/>
      <c r="H2670" s="218" t="s">
        <v>7462</v>
      </c>
      <c r="I2670" s="179" t="s">
        <v>7381</v>
      </c>
      <c r="J2670" s="120" t="s">
        <v>7480</v>
      </c>
      <c r="K2670" s="73">
        <v>246</v>
      </c>
      <c r="L2670" s="73">
        <v>5178737.2199820001</v>
      </c>
      <c r="M2670" s="180">
        <f t="shared" si="148"/>
        <v>1</v>
      </c>
      <c r="O2670" s="73">
        <v>246</v>
      </c>
      <c r="P2670" s="73">
        <v>5178737.2199820001</v>
      </c>
      <c r="Q2670" s="73">
        <v>0</v>
      </c>
      <c r="R2670" s="73">
        <v>0</v>
      </c>
      <c r="S2670" s="73">
        <f t="shared" si="147"/>
        <v>0</v>
      </c>
      <c r="T2670" s="73">
        <f t="shared" si="147"/>
        <v>0</v>
      </c>
      <c r="U2670" s="167" t="s">
        <v>7481</v>
      </c>
      <c r="W2670" s="21"/>
      <c r="X2670" s="21"/>
      <c r="Y2670" s="21"/>
    </row>
    <row r="2671" spans="1:25" x14ac:dyDescent="0.25">
      <c r="A2671" s="168" t="s">
        <v>6845</v>
      </c>
      <c r="B2671" s="207" t="s">
        <v>10509</v>
      </c>
      <c r="C2671" s="168" t="s">
        <v>10510</v>
      </c>
      <c r="D2671" s="208">
        <v>72</v>
      </c>
      <c r="E2671" s="171">
        <v>1511714.8800000001</v>
      </c>
      <c r="F2671" s="216">
        <f t="shared" si="146"/>
        <v>20996.04</v>
      </c>
      <c r="G2671" s="224"/>
      <c r="H2671" s="218" t="s">
        <v>7462</v>
      </c>
      <c r="I2671" s="120" t="s">
        <v>7397</v>
      </c>
      <c r="J2671" s="120" t="s">
        <v>7463</v>
      </c>
      <c r="K2671" s="172"/>
      <c r="L2671" s="172"/>
      <c r="M2671" s="173">
        <f t="shared" si="148"/>
        <v>0</v>
      </c>
      <c r="O2671" s="73">
        <v>72</v>
      </c>
      <c r="P2671" s="73">
        <v>1511714.8800000001</v>
      </c>
      <c r="Q2671" s="73">
        <v>72</v>
      </c>
      <c r="R2671" s="73">
        <v>1511714.8800000001</v>
      </c>
      <c r="S2671" s="73">
        <f t="shared" si="147"/>
        <v>0</v>
      </c>
      <c r="T2671" s="73">
        <f t="shared" si="147"/>
        <v>0</v>
      </c>
      <c r="U2671" s="167" t="s">
        <v>7467</v>
      </c>
      <c r="W2671" s="21"/>
      <c r="X2671" s="21"/>
      <c r="Y2671" s="21"/>
    </row>
    <row r="2672" spans="1:25" x14ac:dyDescent="0.25">
      <c r="A2672" s="175" t="s">
        <v>6845</v>
      </c>
      <c r="B2672" s="205" t="s">
        <v>5639</v>
      </c>
      <c r="C2672" s="168" t="s">
        <v>5640</v>
      </c>
      <c r="D2672" s="209">
        <v>277</v>
      </c>
      <c r="E2672" s="178">
        <v>5814578.8299779994</v>
      </c>
      <c r="F2672" s="216">
        <f t="shared" si="146"/>
        <v>20991.259313999999</v>
      </c>
      <c r="G2672" s="224"/>
      <c r="H2672" s="218" t="s">
        <v>7462</v>
      </c>
      <c r="I2672" s="179" t="s">
        <v>7381</v>
      </c>
      <c r="J2672" s="120" t="s">
        <v>7480</v>
      </c>
      <c r="K2672" s="73">
        <v>277</v>
      </c>
      <c r="L2672" s="73">
        <v>5814578.8299779994</v>
      </c>
      <c r="M2672" s="180">
        <f t="shared" si="148"/>
        <v>1</v>
      </c>
      <c r="O2672" s="73">
        <v>277</v>
      </c>
      <c r="P2672" s="73">
        <v>5814578.8299779994</v>
      </c>
      <c r="Q2672" s="73">
        <v>0</v>
      </c>
      <c r="R2672" s="73">
        <v>0</v>
      </c>
      <c r="S2672" s="73">
        <f t="shared" si="147"/>
        <v>0</v>
      </c>
      <c r="T2672" s="73">
        <f t="shared" si="147"/>
        <v>0</v>
      </c>
      <c r="U2672" s="167" t="s">
        <v>7481</v>
      </c>
      <c r="W2672" s="21"/>
      <c r="X2672" s="21"/>
      <c r="Y2672" s="21"/>
    </row>
    <row r="2673" spans="1:25" x14ac:dyDescent="0.25">
      <c r="A2673" s="168" t="s">
        <v>6845</v>
      </c>
      <c r="B2673" s="207" t="s">
        <v>10511</v>
      </c>
      <c r="C2673" s="168" t="s">
        <v>10512</v>
      </c>
      <c r="D2673" s="208">
        <v>2132</v>
      </c>
      <c r="E2673" s="171">
        <v>44746635.210107997</v>
      </c>
      <c r="F2673" s="216">
        <f t="shared" si="146"/>
        <v>20988.102819</v>
      </c>
      <c r="G2673" s="224"/>
      <c r="H2673" s="218" t="s">
        <v>7462</v>
      </c>
      <c r="I2673" s="120" t="s">
        <v>7397</v>
      </c>
      <c r="J2673" s="120" t="s">
        <v>7463</v>
      </c>
      <c r="K2673" s="172">
        <v>0</v>
      </c>
      <c r="L2673" s="172">
        <v>0</v>
      </c>
      <c r="M2673" s="173">
        <f t="shared" si="148"/>
        <v>0</v>
      </c>
      <c r="O2673" s="73">
        <v>2132</v>
      </c>
      <c r="P2673" s="73">
        <v>44746635.210107997</v>
      </c>
      <c r="Q2673" s="73">
        <v>2132</v>
      </c>
      <c r="R2673" s="73">
        <v>44746635.210107997</v>
      </c>
      <c r="S2673" s="73">
        <f t="shared" si="147"/>
        <v>0</v>
      </c>
      <c r="T2673" s="73">
        <f t="shared" si="147"/>
        <v>0</v>
      </c>
      <c r="U2673" s="167" t="s">
        <v>7467</v>
      </c>
      <c r="W2673" s="21"/>
      <c r="X2673" s="21"/>
      <c r="Y2673" s="21"/>
    </row>
    <row r="2674" spans="1:25" x14ac:dyDescent="0.25">
      <c r="A2674" s="175" t="s">
        <v>6845</v>
      </c>
      <c r="B2674" s="205" t="s">
        <v>6619</v>
      </c>
      <c r="C2674" s="168" t="s">
        <v>6620</v>
      </c>
      <c r="D2674" s="209">
        <v>5</v>
      </c>
      <c r="E2674" s="178">
        <v>104577.62000000001</v>
      </c>
      <c r="F2674" s="216">
        <f t="shared" si="146"/>
        <v>20915.524000000001</v>
      </c>
      <c r="G2674" s="224"/>
      <c r="H2674" s="218" t="s">
        <v>7462</v>
      </c>
      <c r="I2674" s="179" t="s">
        <v>7381</v>
      </c>
      <c r="J2674" s="120" t="s">
        <v>7480</v>
      </c>
      <c r="K2674" s="73">
        <v>5</v>
      </c>
      <c r="L2674" s="73">
        <v>104577.62000000001</v>
      </c>
      <c r="M2674" s="180">
        <f t="shared" si="148"/>
        <v>1</v>
      </c>
      <c r="O2674" s="73">
        <v>5</v>
      </c>
      <c r="P2674" s="73">
        <v>104577.62000000001</v>
      </c>
      <c r="Q2674" s="73">
        <v>0</v>
      </c>
      <c r="R2674" s="73">
        <v>0</v>
      </c>
      <c r="S2674" s="73">
        <f t="shared" si="147"/>
        <v>0</v>
      </c>
      <c r="T2674" s="73">
        <f t="shared" si="147"/>
        <v>0</v>
      </c>
      <c r="U2674" s="167" t="s">
        <v>7481</v>
      </c>
      <c r="W2674" s="21"/>
      <c r="X2674" s="21"/>
      <c r="Y2674" s="21"/>
    </row>
    <row r="2675" spans="1:25" x14ac:dyDescent="0.25">
      <c r="A2675" s="175" t="s">
        <v>6845</v>
      </c>
      <c r="B2675" s="205" t="s">
        <v>5735</v>
      </c>
      <c r="C2675" s="168" t="s">
        <v>5736</v>
      </c>
      <c r="D2675" s="209">
        <v>38</v>
      </c>
      <c r="E2675" s="178">
        <v>792688.03000800009</v>
      </c>
      <c r="F2675" s="216">
        <f t="shared" si="146"/>
        <v>20860.211316000001</v>
      </c>
      <c r="G2675" s="224"/>
      <c r="H2675" s="218" t="s">
        <v>7462</v>
      </c>
      <c r="I2675" s="179" t="s">
        <v>7381</v>
      </c>
      <c r="J2675" s="120" t="s">
        <v>7480</v>
      </c>
      <c r="K2675" s="73">
        <f>D2675</f>
        <v>38</v>
      </c>
      <c r="L2675" s="73">
        <f>E2675</f>
        <v>792688.03000800009</v>
      </c>
      <c r="M2675" s="180">
        <f t="shared" si="148"/>
        <v>1</v>
      </c>
      <c r="O2675" s="73">
        <v>38</v>
      </c>
      <c r="P2675" s="73">
        <v>792688.03000800009</v>
      </c>
      <c r="Q2675" s="73">
        <v>0</v>
      </c>
      <c r="R2675" s="73">
        <v>0</v>
      </c>
      <c r="S2675" s="73">
        <f t="shared" si="147"/>
        <v>0</v>
      </c>
      <c r="T2675" s="73">
        <f t="shared" si="147"/>
        <v>0</v>
      </c>
      <c r="U2675" s="167" t="s">
        <v>7481</v>
      </c>
      <c r="W2675" s="21"/>
      <c r="X2675" s="21"/>
      <c r="Y2675" s="21"/>
    </row>
    <row r="2676" spans="1:25" x14ac:dyDescent="0.25">
      <c r="A2676" s="168" t="s">
        <v>6845</v>
      </c>
      <c r="B2676" s="207" t="s">
        <v>10513</v>
      </c>
      <c r="C2676" s="168" t="s">
        <v>10514</v>
      </c>
      <c r="D2676" s="208">
        <v>48</v>
      </c>
      <c r="E2676" s="171">
        <v>1000634.330016</v>
      </c>
      <c r="F2676" s="216">
        <f t="shared" si="146"/>
        <v>20846.548542</v>
      </c>
      <c r="G2676" s="224"/>
      <c r="H2676" s="218" t="s">
        <v>7462</v>
      </c>
      <c r="I2676" s="120" t="s">
        <v>7397</v>
      </c>
      <c r="J2676" s="120" t="s">
        <v>7463</v>
      </c>
      <c r="K2676" s="172"/>
      <c r="L2676" s="172"/>
      <c r="M2676" s="173">
        <f t="shared" si="148"/>
        <v>0</v>
      </c>
      <c r="O2676" s="73">
        <v>48</v>
      </c>
      <c r="P2676" s="73">
        <v>1000634.330016</v>
      </c>
      <c r="Q2676" s="73">
        <v>48</v>
      </c>
      <c r="R2676" s="73">
        <v>1000634.330016</v>
      </c>
      <c r="S2676" s="73">
        <f t="shared" si="147"/>
        <v>0</v>
      </c>
      <c r="T2676" s="73">
        <f t="shared" si="147"/>
        <v>0</v>
      </c>
      <c r="U2676" s="167" t="s">
        <v>7467</v>
      </c>
      <c r="W2676" s="21"/>
      <c r="X2676" s="21"/>
      <c r="Y2676" s="21"/>
    </row>
    <row r="2677" spans="1:25" x14ac:dyDescent="0.25">
      <c r="A2677" s="175" t="s">
        <v>6845</v>
      </c>
      <c r="B2677" s="205" t="s">
        <v>10515</v>
      </c>
      <c r="C2677" s="168" t="s">
        <v>10516</v>
      </c>
      <c r="D2677" s="209">
        <v>48</v>
      </c>
      <c r="E2677" s="178">
        <v>997269.84998399997</v>
      </c>
      <c r="F2677" s="216">
        <f t="shared" si="146"/>
        <v>20776.455207999999</v>
      </c>
      <c r="G2677" s="224"/>
      <c r="H2677" s="218" t="s">
        <v>7538</v>
      </c>
      <c r="I2677" s="120" t="s">
        <v>7386</v>
      </c>
      <c r="J2677" s="120" t="s">
        <v>7480</v>
      </c>
      <c r="K2677" s="73">
        <v>48</v>
      </c>
      <c r="L2677" s="73">
        <v>997269.84998399997</v>
      </c>
      <c r="M2677" s="180">
        <f t="shared" si="148"/>
        <v>1</v>
      </c>
      <c r="O2677" s="73">
        <v>48</v>
      </c>
      <c r="P2677" s="73">
        <v>997269.84998399997</v>
      </c>
      <c r="Q2677" s="73">
        <v>0</v>
      </c>
      <c r="R2677" s="73">
        <v>0</v>
      </c>
      <c r="S2677" s="73">
        <f t="shared" si="147"/>
        <v>0</v>
      </c>
      <c r="T2677" s="73">
        <f t="shared" si="147"/>
        <v>0</v>
      </c>
      <c r="U2677" s="167" t="s">
        <v>7481</v>
      </c>
      <c r="W2677" s="21"/>
      <c r="X2677" s="21"/>
      <c r="Y2677" s="21"/>
    </row>
    <row r="2678" spans="1:25" x14ac:dyDescent="0.25">
      <c r="A2678" s="175" t="s">
        <v>6845</v>
      </c>
      <c r="B2678" s="205" t="s">
        <v>6521</v>
      </c>
      <c r="C2678" s="168" t="s">
        <v>6522</v>
      </c>
      <c r="D2678" s="209">
        <v>126</v>
      </c>
      <c r="E2678" s="178">
        <v>2610515.4600420003</v>
      </c>
      <c r="F2678" s="216">
        <f t="shared" si="146"/>
        <v>20718.376667</v>
      </c>
      <c r="G2678" s="224"/>
      <c r="H2678" s="218" t="s">
        <v>7462</v>
      </c>
      <c r="I2678" s="179" t="s">
        <v>7381</v>
      </c>
      <c r="J2678" s="120" t="s">
        <v>7480</v>
      </c>
      <c r="K2678" s="73">
        <f>D2678</f>
        <v>126</v>
      </c>
      <c r="L2678" s="73">
        <f>E2678</f>
        <v>2610515.4600420003</v>
      </c>
      <c r="M2678" s="180">
        <f t="shared" si="148"/>
        <v>1</v>
      </c>
      <c r="O2678" s="73">
        <v>126</v>
      </c>
      <c r="P2678" s="73">
        <v>2610515.4600420003</v>
      </c>
      <c r="Q2678" s="73">
        <v>0</v>
      </c>
      <c r="R2678" s="73">
        <v>0</v>
      </c>
      <c r="S2678" s="73">
        <f t="shared" si="147"/>
        <v>0</v>
      </c>
      <c r="T2678" s="73">
        <f t="shared" si="147"/>
        <v>0</v>
      </c>
      <c r="U2678" s="167" t="s">
        <v>7481</v>
      </c>
      <c r="W2678" s="21"/>
      <c r="X2678" s="21"/>
      <c r="Y2678" s="21"/>
    </row>
    <row r="2679" spans="1:25" x14ac:dyDescent="0.25">
      <c r="A2679" s="175" t="s">
        <v>6845</v>
      </c>
      <c r="B2679" s="205" t="s">
        <v>10517</v>
      </c>
      <c r="C2679" s="168" t="s">
        <v>10518</v>
      </c>
      <c r="D2679" s="209">
        <v>7</v>
      </c>
      <c r="E2679" s="178">
        <v>144573.90999799999</v>
      </c>
      <c r="F2679" s="216">
        <f t="shared" si="146"/>
        <v>20653.415713999999</v>
      </c>
      <c r="G2679" s="224"/>
      <c r="H2679" s="218" t="s">
        <v>7538</v>
      </c>
      <c r="I2679" s="120" t="s">
        <v>7396</v>
      </c>
      <c r="J2679" s="120" t="s">
        <v>7480</v>
      </c>
      <c r="K2679" s="73">
        <v>7</v>
      </c>
      <c r="L2679" s="73">
        <v>144573.90999799999</v>
      </c>
      <c r="M2679" s="180">
        <f t="shared" si="148"/>
        <v>1</v>
      </c>
      <c r="O2679" s="73">
        <v>7</v>
      </c>
      <c r="P2679" s="73">
        <v>144573.90999799999</v>
      </c>
      <c r="Q2679" s="73">
        <v>0</v>
      </c>
      <c r="R2679" s="73">
        <v>0</v>
      </c>
      <c r="S2679" s="73">
        <f t="shared" si="147"/>
        <v>0</v>
      </c>
      <c r="T2679" s="73">
        <f t="shared" si="147"/>
        <v>0</v>
      </c>
      <c r="U2679" s="167" t="s">
        <v>7481</v>
      </c>
      <c r="W2679" s="21"/>
      <c r="X2679" s="21"/>
      <c r="Y2679" s="21"/>
    </row>
    <row r="2680" spans="1:25" x14ac:dyDescent="0.25">
      <c r="A2680" s="168" t="s">
        <v>6845</v>
      </c>
      <c r="B2680" s="207" t="s">
        <v>10519</v>
      </c>
      <c r="C2680" s="168" t="s">
        <v>10520</v>
      </c>
      <c r="D2680" s="208">
        <v>11</v>
      </c>
      <c r="E2680" s="171">
        <v>226638.079998</v>
      </c>
      <c r="F2680" s="216">
        <f t="shared" si="146"/>
        <v>20603.461818</v>
      </c>
      <c r="G2680" s="224"/>
      <c r="H2680" s="218" t="s">
        <v>7462</v>
      </c>
      <c r="I2680" s="120" t="s">
        <v>7397</v>
      </c>
      <c r="J2680" s="120" t="s">
        <v>7463</v>
      </c>
      <c r="K2680" s="172"/>
      <c r="L2680" s="172"/>
      <c r="M2680" s="173">
        <f t="shared" si="148"/>
        <v>0</v>
      </c>
      <c r="O2680" s="73">
        <v>11</v>
      </c>
      <c r="P2680" s="73">
        <v>226638.079998</v>
      </c>
      <c r="Q2680" s="73">
        <v>11</v>
      </c>
      <c r="R2680" s="73">
        <v>226638.079998</v>
      </c>
      <c r="S2680" s="73">
        <f t="shared" si="147"/>
        <v>0</v>
      </c>
      <c r="T2680" s="73">
        <f t="shared" si="147"/>
        <v>0</v>
      </c>
      <c r="U2680" s="167" t="s">
        <v>7467</v>
      </c>
      <c r="W2680" s="21"/>
      <c r="X2680" s="21"/>
      <c r="Y2680" s="21"/>
    </row>
    <row r="2681" spans="1:25" x14ac:dyDescent="0.25">
      <c r="A2681" s="168" t="s">
        <v>6845</v>
      </c>
      <c r="B2681" s="207" t="s">
        <v>10521</v>
      </c>
      <c r="C2681" s="168" t="s">
        <v>10522</v>
      </c>
      <c r="D2681" s="208">
        <v>6</v>
      </c>
      <c r="E2681" s="171">
        <v>123552.10000199999</v>
      </c>
      <c r="F2681" s="216">
        <f t="shared" si="146"/>
        <v>20592.016667</v>
      </c>
      <c r="G2681" s="224"/>
      <c r="H2681" s="218" t="s">
        <v>7462</v>
      </c>
      <c r="I2681" s="120" t="s">
        <v>7397</v>
      </c>
      <c r="J2681" s="120" t="s">
        <v>7463</v>
      </c>
      <c r="K2681" s="172"/>
      <c r="L2681" s="172"/>
      <c r="M2681" s="173">
        <f t="shared" si="148"/>
        <v>0</v>
      </c>
      <c r="O2681" s="73">
        <v>6</v>
      </c>
      <c r="P2681" s="73">
        <v>123552.10000199999</v>
      </c>
      <c r="Q2681" s="73">
        <v>6</v>
      </c>
      <c r="R2681" s="73">
        <v>123552.10000199999</v>
      </c>
      <c r="S2681" s="73">
        <f t="shared" si="147"/>
        <v>0</v>
      </c>
      <c r="T2681" s="73">
        <f t="shared" si="147"/>
        <v>0</v>
      </c>
      <c r="U2681" s="167" t="s">
        <v>7467</v>
      </c>
      <c r="W2681" s="21"/>
      <c r="X2681" s="21"/>
      <c r="Y2681" s="21"/>
    </row>
    <row r="2682" spans="1:25" x14ac:dyDescent="0.25">
      <c r="A2682" s="175" t="s">
        <v>6845</v>
      </c>
      <c r="B2682" s="205" t="s">
        <v>6171</v>
      </c>
      <c r="C2682" s="168" t="s">
        <v>6172</v>
      </c>
      <c r="D2682" s="209">
        <v>1072</v>
      </c>
      <c r="E2682" s="178">
        <v>22060003.380063999</v>
      </c>
      <c r="F2682" s="216">
        <f t="shared" si="146"/>
        <v>20578.361362</v>
      </c>
      <c r="G2682" s="224"/>
      <c r="H2682" s="218" t="s">
        <v>7462</v>
      </c>
      <c r="I2682" s="179" t="s">
        <v>7381</v>
      </c>
      <c r="J2682" s="120" t="s">
        <v>7480</v>
      </c>
      <c r="K2682" s="73">
        <v>1072</v>
      </c>
      <c r="L2682" s="73">
        <v>22060003.380063999</v>
      </c>
      <c r="M2682" s="180">
        <f t="shared" si="148"/>
        <v>1</v>
      </c>
      <c r="O2682" s="73">
        <v>1072</v>
      </c>
      <c r="P2682" s="73">
        <v>22060003.380063999</v>
      </c>
      <c r="Q2682" s="73">
        <v>0</v>
      </c>
      <c r="R2682" s="73">
        <v>0</v>
      </c>
      <c r="S2682" s="73">
        <f t="shared" si="147"/>
        <v>0</v>
      </c>
      <c r="T2682" s="73">
        <f t="shared" si="147"/>
        <v>0</v>
      </c>
      <c r="U2682" s="167" t="s">
        <v>7481</v>
      </c>
      <c r="W2682" s="21"/>
      <c r="X2682" s="21"/>
      <c r="Y2682" s="21"/>
    </row>
    <row r="2683" spans="1:25" x14ac:dyDescent="0.25">
      <c r="A2683" s="168" t="s">
        <v>6845</v>
      </c>
      <c r="B2683" s="207" t="s">
        <v>10523</v>
      </c>
      <c r="C2683" s="168" t="s">
        <v>10524</v>
      </c>
      <c r="D2683" s="208">
        <v>689</v>
      </c>
      <c r="E2683" s="171">
        <v>14123168.860268001</v>
      </c>
      <c r="F2683" s="216">
        <f t="shared" si="146"/>
        <v>20498.068012</v>
      </c>
      <c r="G2683" s="224"/>
      <c r="H2683" s="218" t="s">
        <v>7462</v>
      </c>
      <c r="I2683" s="174" t="s">
        <v>7470</v>
      </c>
      <c r="J2683" s="120" t="s">
        <v>7471</v>
      </c>
      <c r="K2683" s="172"/>
      <c r="L2683" s="172"/>
      <c r="M2683" s="173">
        <f t="shared" si="148"/>
        <v>0</v>
      </c>
      <c r="O2683" s="73">
        <v>689</v>
      </c>
      <c r="P2683" s="73">
        <v>14123168.860268001</v>
      </c>
      <c r="Q2683" s="73">
        <v>689</v>
      </c>
      <c r="R2683" s="73">
        <v>14123168.860268001</v>
      </c>
      <c r="S2683" s="73">
        <f t="shared" si="147"/>
        <v>0</v>
      </c>
      <c r="T2683" s="73">
        <f t="shared" si="147"/>
        <v>0</v>
      </c>
      <c r="U2683" s="167" t="s">
        <v>7467</v>
      </c>
      <c r="W2683" s="21"/>
      <c r="X2683" s="21"/>
      <c r="Y2683" s="21"/>
    </row>
    <row r="2684" spans="1:25" x14ac:dyDescent="0.25">
      <c r="A2684" s="175" t="s">
        <v>6845</v>
      </c>
      <c r="B2684" s="205" t="s">
        <v>6613</v>
      </c>
      <c r="C2684" s="168" t="s">
        <v>6614</v>
      </c>
      <c r="D2684" s="209">
        <v>36</v>
      </c>
      <c r="E2684" s="178">
        <v>736628.28998400003</v>
      </c>
      <c r="F2684" s="216">
        <f t="shared" si="146"/>
        <v>20461.896944</v>
      </c>
      <c r="G2684" s="224"/>
      <c r="H2684" s="218" t="s">
        <v>7462</v>
      </c>
      <c r="I2684" s="179" t="s">
        <v>7381</v>
      </c>
      <c r="J2684" s="120" t="s">
        <v>7480</v>
      </c>
      <c r="K2684" s="73">
        <v>36</v>
      </c>
      <c r="L2684" s="73">
        <v>736628.28998400003</v>
      </c>
      <c r="M2684" s="180">
        <f t="shared" si="148"/>
        <v>1</v>
      </c>
      <c r="O2684" s="73">
        <v>36</v>
      </c>
      <c r="P2684" s="73">
        <v>736628.28998400003</v>
      </c>
      <c r="Q2684" s="73">
        <v>0</v>
      </c>
      <c r="R2684" s="73">
        <v>0</v>
      </c>
      <c r="S2684" s="73">
        <f t="shared" si="147"/>
        <v>0</v>
      </c>
      <c r="T2684" s="73">
        <f t="shared" si="147"/>
        <v>0</v>
      </c>
      <c r="U2684" s="167" t="s">
        <v>7481</v>
      </c>
      <c r="W2684" s="21"/>
      <c r="X2684" s="21"/>
      <c r="Y2684" s="21"/>
    </row>
    <row r="2685" spans="1:25" x14ac:dyDescent="0.25">
      <c r="A2685" s="175" t="s">
        <v>6845</v>
      </c>
      <c r="B2685" s="205" t="s">
        <v>5717</v>
      </c>
      <c r="C2685" s="168" t="s">
        <v>5718</v>
      </c>
      <c r="D2685" s="209">
        <v>375</v>
      </c>
      <c r="E2685" s="178">
        <v>7672326.3498749994</v>
      </c>
      <c r="F2685" s="216">
        <f t="shared" si="146"/>
        <v>20459.536932999999</v>
      </c>
      <c r="G2685" s="224"/>
      <c r="H2685" s="218" t="s">
        <v>7462</v>
      </c>
      <c r="I2685" s="179" t="s">
        <v>7381</v>
      </c>
      <c r="J2685" s="120" t="s">
        <v>7480</v>
      </c>
      <c r="K2685" s="73">
        <f>D2685</f>
        <v>375</v>
      </c>
      <c r="L2685" s="73">
        <f>E2685</f>
        <v>7672326.3498749994</v>
      </c>
      <c r="M2685" s="180">
        <f t="shared" si="148"/>
        <v>1</v>
      </c>
      <c r="O2685" s="73">
        <v>375</v>
      </c>
      <c r="P2685" s="73">
        <v>7672326.3498749994</v>
      </c>
      <c r="Q2685" s="73">
        <v>0</v>
      </c>
      <c r="R2685" s="73">
        <v>0</v>
      </c>
      <c r="S2685" s="73">
        <f t="shared" si="147"/>
        <v>0</v>
      </c>
      <c r="T2685" s="73">
        <f t="shared" si="147"/>
        <v>0</v>
      </c>
      <c r="U2685" s="167" t="s">
        <v>7481</v>
      </c>
      <c r="W2685" s="21"/>
      <c r="X2685" s="21"/>
      <c r="Y2685" s="21"/>
    </row>
    <row r="2686" spans="1:25" x14ac:dyDescent="0.25">
      <c r="A2686" s="175" t="s">
        <v>6845</v>
      </c>
      <c r="B2686" s="205" t="s">
        <v>5513</v>
      </c>
      <c r="C2686" s="168" t="s">
        <v>5514</v>
      </c>
      <c r="D2686" s="209">
        <v>587</v>
      </c>
      <c r="E2686" s="178">
        <v>11972164.679935999</v>
      </c>
      <c r="F2686" s="216">
        <f t="shared" si="146"/>
        <v>20395.510527999999</v>
      </c>
      <c r="G2686" s="224"/>
      <c r="H2686" s="218" t="s">
        <v>7462</v>
      </c>
      <c r="I2686" s="179" t="s">
        <v>7381</v>
      </c>
      <c r="J2686" s="120" t="s">
        <v>7480</v>
      </c>
      <c r="K2686" s="73">
        <v>587</v>
      </c>
      <c r="L2686" s="73">
        <v>11972164.679935999</v>
      </c>
      <c r="M2686" s="180">
        <f t="shared" si="148"/>
        <v>1</v>
      </c>
      <c r="O2686" s="73">
        <v>587</v>
      </c>
      <c r="P2686" s="73">
        <v>11972164.679935999</v>
      </c>
      <c r="Q2686" s="73">
        <v>0</v>
      </c>
      <c r="R2686" s="73">
        <v>0</v>
      </c>
      <c r="S2686" s="73">
        <f t="shared" si="147"/>
        <v>0</v>
      </c>
      <c r="T2686" s="73">
        <f t="shared" si="147"/>
        <v>0</v>
      </c>
      <c r="U2686" s="167" t="s">
        <v>7481</v>
      </c>
      <c r="W2686" s="21"/>
      <c r="X2686" s="21"/>
      <c r="Y2686" s="21"/>
    </row>
    <row r="2687" spans="1:25" x14ac:dyDescent="0.25">
      <c r="A2687" s="175" t="s">
        <v>6845</v>
      </c>
      <c r="B2687" s="205" t="s">
        <v>6347</v>
      </c>
      <c r="C2687" s="168" t="s">
        <v>6348</v>
      </c>
      <c r="D2687" s="209">
        <v>20.5</v>
      </c>
      <c r="E2687" s="178">
        <v>416562.69999350002</v>
      </c>
      <c r="F2687" s="216">
        <f t="shared" si="146"/>
        <v>20320.131707</v>
      </c>
      <c r="G2687" s="224"/>
      <c r="H2687" s="218" t="s">
        <v>7462</v>
      </c>
      <c r="I2687" s="179" t="s">
        <v>7381</v>
      </c>
      <c r="J2687" s="120" t="s">
        <v>7480</v>
      </c>
      <c r="K2687" s="73">
        <v>20.5</v>
      </c>
      <c r="L2687" s="73">
        <v>416562.69999350002</v>
      </c>
      <c r="M2687" s="180">
        <f t="shared" si="148"/>
        <v>1</v>
      </c>
      <c r="O2687" s="73">
        <v>20.5</v>
      </c>
      <c r="P2687" s="73">
        <v>416562.69999350002</v>
      </c>
      <c r="Q2687" s="73">
        <v>0</v>
      </c>
      <c r="R2687" s="73">
        <v>0</v>
      </c>
      <c r="S2687" s="73">
        <f t="shared" si="147"/>
        <v>0</v>
      </c>
      <c r="T2687" s="73">
        <f t="shared" si="147"/>
        <v>0</v>
      </c>
      <c r="U2687" s="167" t="s">
        <v>7481</v>
      </c>
      <c r="W2687" s="21"/>
      <c r="X2687" s="21"/>
      <c r="Y2687" s="21"/>
    </row>
    <row r="2688" spans="1:25" x14ac:dyDescent="0.25">
      <c r="A2688" s="168" t="s">
        <v>6845</v>
      </c>
      <c r="B2688" s="207" t="s">
        <v>10525</v>
      </c>
      <c r="C2688" s="168" t="s">
        <v>10526</v>
      </c>
      <c r="D2688" s="208">
        <v>14258</v>
      </c>
      <c r="E2688" s="171">
        <v>286794425.28024799</v>
      </c>
      <c r="F2688" s="216">
        <f t="shared" si="146"/>
        <v>20114.632156</v>
      </c>
      <c r="G2688" s="224"/>
      <c r="H2688" s="218" t="s">
        <v>7462</v>
      </c>
      <c r="I2688" s="120" t="s">
        <v>7397</v>
      </c>
      <c r="J2688" s="120" t="s">
        <v>7463</v>
      </c>
      <c r="K2688" s="172">
        <v>0</v>
      </c>
      <c r="L2688" s="172">
        <v>0</v>
      </c>
      <c r="M2688" s="173">
        <f t="shared" si="148"/>
        <v>0</v>
      </c>
      <c r="O2688" s="73">
        <v>14258</v>
      </c>
      <c r="P2688" s="73">
        <v>286794425.28024799</v>
      </c>
      <c r="Q2688" s="73">
        <v>14258</v>
      </c>
      <c r="R2688" s="73">
        <v>286794425.28024799</v>
      </c>
      <c r="S2688" s="73">
        <f t="shared" si="147"/>
        <v>0</v>
      </c>
      <c r="T2688" s="73">
        <f t="shared" si="147"/>
        <v>0</v>
      </c>
      <c r="U2688" s="167" t="s">
        <v>7467</v>
      </c>
      <c r="W2688" s="21"/>
      <c r="X2688" s="21"/>
      <c r="Y2688" s="21"/>
    </row>
    <row r="2689" spans="1:25" x14ac:dyDescent="0.25">
      <c r="A2689" s="175" t="s">
        <v>6845</v>
      </c>
      <c r="B2689" s="205" t="s">
        <v>6361</v>
      </c>
      <c r="C2689" s="168" t="s">
        <v>6362</v>
      </c>
      <c r="D2689" s="209">
        <v>10</v>
      </c>
      <c r="E2689" s="178">
        <v>200964.16</v>
      </c>
      <c r="F2689" s="216">
        <f t="shared" si="146"/>
        <v>20096.416000000001</v>
      </c>
      <c r="G2689" s="224"/>
      <c r="H2689" s="218" t="s">
        <v>7462</v>
      </c>
      <c r="I2689" s="179" t="s">
        <v>7381</v>
      </c>
      <c r="J2689" s="120" t="s">
        <v>7480</v>
      </c>
      <c r="K2689" s="73">
        <v>10</v>
      </c>
      <c r="L2689" s="73">
        <v>200964.16</v>
      </c>
      <c r="M2689" s="180">
        <f t="shared" si="148"/>
        <v>1</v>
      </c>
      <c r="O2689" s="73">
        <v>10</v>
      </c>
      <c r="P2689" s="73">
        <v>200964.16</v>
      </c>
      <c r="Q2689" s="73">
        <v>0</v>
      </c>
      <c r="R2689" s="73">
        <v>0</v>
      </c>
      <c r="S2689" s="73">
        <f t="shared" si="147"/>
        <v>0</v>
      </c>
      <c r="T2689" s="73">
        <f t="shared" si="147"/>
        <v>0</v>
      </c>
      <c r="U2689" s="167" t="s">
        <v>7481</v>
      </c>
      <c r="W2689" s="21"/>
      <c r="X2689" s="21"/>
      <c r="Y2689" s="21"/>
    </row>
    <row r="2690" spans="1:25" x14ac:dyDescent="0.25">
      <c r="A2690" s="168" t="s">
        <v>6845</v>
      </c>
      <c r="B2690" s="207" t="s">
        <v>10527</v>
      </c>
      <c r="C2690" s="168" t="s">
        <v>10528</v>
      </c>
      <c r="D2690" s="208">
        <v>6197</v>
      </c>
      <c r="E2690" s="171">
        <v>124327570.090699</v>
      </c>
      <c r="F2690" s="216">
        <f t="shared" si="146"/>
        <v>20062.541567</v>
      </c>
      <c r="G2690" s="224"/>
      <c r="H2690" s="218" t="s">
        <v>7462</v>
      </c>
      <c r="I2690" s="120" t="s">
        <v>7397</v>
      </c>
      <c r="J2690" s="120" t="s">
        <v>7463</v>
      </c>
      <c r="K2690" s="172">
        <v>0</v>
      </c>
      <c r="L2690" s="172">
        <v>0</v>
      </c>
      <c r="M2690" s="173">
        <f t="shared" si="148"/>
        <v>0</v>
      </c>
      <c r="O2690" s="73">
        <v>6197</v>
      </c>
      <c r="P2690" s="73">
        <v>124327570.090699</v>
      </c>
      <c r="Q2690" s="73">
        <v>6197</v>
      </c>
      <c r="R2690" s="73">
        <v>124327570.090699</v>
      </c>
      <c r="S2690" s="73">
        <f t="shared" si="147"/>
        <v>0</v>
      </c>
      <c r="T2690" s="73">
        <f t="shared" si="147"/>
        <v>0</v>
      </c>
      <c r="U2690" s="167" t="s">
        <v>7467</v>
      </c>
      <c r="W2690" s="21"/>
      <c r="X2690" s="21"/>
      <c r="Y2690" s="21"/>
    </row>
    <row r="2691" spans="1:25" x14ac:dyDescent="0.25">
      <c r="A2691" s="175" t="s">
        <v>6845</v>
      </c>
      <c r="B2691" s="205" t="s">
        <v>10529</v>
      </c>
      <c r="C2691" s="168" t="s">
        <v>10530</v>
      </c>
      <c r="D2691" s="209">
        <v>10</v>
      </c>
      <c r="E2691" s="178">
        <v>200537.76</v>
      </c>
      <c r="F2691" s="216">
        <f t="shared" si="146"/>
        <v>20053.776000000002</v>
      </c>
      <c r="G2691" s="224"/>
      <c r="H2691" s="218" t="s">
        <v>7462</v>
      </c>
      <c r="I2691" s="179" t="s">
        <v>7381</v>
      </c>
      <c r="J2691" s="120" t="s">
        <v>7480</v>
      </c>
      <c r="K2691" s="73">
        <v>10</v>
      </c>
      <c r="L2691" s="73">
        <v>200537.76</v>
      </c>
      <c r="M2691" s="180">
        <f t="shared" si="148"/>
        <v>1</v>
      </c>
      <c r="O2691" s="73">
        <v>10</v>
      </c>
      <c r="P2691" s="73">
        <v>200537.76</v>
      </c>
      <c r="Q2691" s="73">
        <v>0</v>
      </c>
      <c r="R2691" s="73">
        <v>0</v>
      </c>
      <c r="S2691" s="73">
        <f t="shared" si="147"/>
        <v>0</v>
      </c>
      <c r="T2691" s="73">
        <f t="shared" si="147"/>
        <v>0</v>
      </c>
      <c r="U2691" s="167" t="s">
        <v>7481</v>
      </c>
      <c r="W2691" s="21"/>
      <c r="X2691" s="21"/>
      <c r="Y2691" s="21"/>
    </row>
    <row r="2692" spans="1:25" x14ac:dyDescent="0.25">
      <c r="A2692" s="175" t="s">
        <v>6845</v>
      </c>
      <c r="B2692" s="205" t="s">
        <v>10531</v>
      </c>
      <c r="C2692" s="168" t="s">
        <v>10532</v>
      </c>
      <c r="D2692" s="209">
        <v>60</v>
      </c>
      <c r="E2692" s="178">
        <v>1201282.26</v>
      </c>
      <c r="F2692" s="216">
        <f t="shared" ref="F2692:F2755" si="149">+E2692/D2692</f>
        <v>20021.370999999999</v>
      </c>
      <c r="G2692" s="224"/>
      <c r="H2692" s="218" t="s">
        <v>7538</v>
      </c>
      <c r="I2692" s="120" t="s">
        <v>7396</v>
      </c>
      <c r="J2692" s="120" t="s">
        <v>7480</v>
      </c>
      <c r="K2692" s="73">
        <v>60</v>
      </c>
      <c r="L2692" s="73">
        <v>1201282.26</v>
      </c>
      <c r="M2692" s="180">
        <f t="shared" si="148"/>
        <v>1</v>
      </c>
      <c r="O2692" s="73">
        <v>60</v>
      </c>
      <c r="P2692" s="73">
        <v>1201282.26</v>
      </c>
      <c r="Q2692" s="73">
        <v>0</v>
      </c>
      <c r="R2692" s="73">
        <v>0</v>
      </c>
      <c r="S2692" s="73">
        <f t="shared" ref="S2692:T2755" si="150">O2692-K2692-Q2692</f>
        <v>0</v>
      </c>
      <c r="T2692" s="73">
        <f t="shared" si="150"/>
        <v>0</v>
      </c>
      <c r="U2692" s="167" t="s">
        <v>7481</v>
      </c>
      <c r="W2692" s="21"/>
      <c r="X2692" s="21"/>
      <c r="Y2692" s="21"/>
    </row>
    <row r="2693" spans="1:25" x14ac:dyDescent="0.25">
      <c r="A2693" s="175" t="s">
        <v>6845</v>
      </c>
      <c r="B2693" s="205" t="s">
        <v>10533</v>
      </c>
      <c r="C2693" s="168" t="s">
        <v>10534</v>
      </c>
      <c r="D2693" s="209">
        <v>429</v>
      </c>
      <c r="E2693" s="178">
        <v>8575575.7899239995</v>
      </c>
      <c r="F2693" s="216">
        <f t="shared" si="149"/>
        <v>19989.687156</v>
      </c>
      <c r="G2693" s="224"/>
      <c r="H2693" s="218" t="s">
        <v>7538</v>
      </c>
      <c r="I2693" s="120" t="s">
        <v>7386</v>
      </c>
      <c r="J2693" s="120" t="s">
        <v>7480</v>
      </c>
      <c r="K2693" s="73">
        <v>429</v>
      </c>
      <c r="L2693" s="73">
        <v>8575575.7899239995</v>
      </c>
      <c r="M2693" s="180">
        <f t="shared" si="148"/>
        <v>1</v>
      </c>
      <c r="O2693" s="73">
        <v>429</v>
      </c>
      <c r="P2693" s="73">
        <v>8575575.7899239995</v>
      </c>
      <c r="Q2693" s="73">
        <v>0</v>
      </c>
      <c r="R2693" s="73">
        <v>0</v>
      </c>
      <c r="S2693" s="73">
        <f t="shared" si="150"/>
        <v>0</v>
      </c>
      <c r="T2693" s="73">
        <f t="shared" si="150"/>
        <v>0</v>
      </c>
      <c r="U2693" s="167" t="s">
        <v>7481</v>
      </c>
      <c r="W2693" s="21"/>
      <c r="X2693" s="21"/>
      <c r="Y2693" s="21"/>
    </row>
    <row r="2694" spans="1:25" x14ac:dyDescent="0.25">
      <c r="A2694" s="168" t="s">
        <v>6845</v>
      </c>
      <c r="B2694" s="207" t="s">
        <v>10535</v>
      </c>
      <c r="C2694" s="168" t="s">
        <v>10536</v>
      </c>
      <c r="D2694" s="208">
        <v>78</v>
      </c>
      <c r="E2694" s="171">
        <v>1551244.2699779999</v>
      </c>
      <c r="F2694" s="216">
        <f t="shared" si="149"/>
        <v>19887.747050999998</v>
      </c>
      <c r="G2694" s="224"/>
      <c r="H2694" s="218" t="s">
        <v>7462</v>
      </c>
      <c r="I2694" s="174" t="s">
        <v>7470</v>
      </c>
      <c r="J2694" s="120" t="s">
        <v>7471</v>
      </c>
      <c r="K2694" s="172"/>
      <c r="L2694" s="172"/>
      <c r="M2694" s="173">
        <f t="shared" si="148"/>
        <v>0</v>
      </c>
      <c r="O2694" s="73">
        <v>78</v>
      </c>
      <c r="P2694" s="73">
        <v>1551244.2699779999</v>
      </c>
      <c r="Q2694" s="73">
        <v>78</v>
      </c>
      <c r="R2694" s="73">
        <v>1551244.2699779999</v>
      </c>
      <c r="S2694" s="73">
        <f t="shared" si="150"/>
        <v>0</v>
      </c>
      <c r="T2694" s="73">
        <f t="shared" si="150"/>
        <v>0</v>
      </c>
      <c r="U2694" s="167" t="s">
        <v>7467</v>
      </c>
      <c r="W2694" s="21"/>
      <c r="X2694" s="21"/>
      <c r="Y2694" s="21"/>
    </row>
    <row r="2695" spans="1:25" x14ac:dyDescent="0.25">
      <c r="A2695" s="175" t="s">
        <v>6845</v>
      </c>
      <c r="B2695" s="205" t="s">
        <v>6101</v>
      </c>
      <c r="C2695" s="168" t="s">
        <v>6102</v>
      </c>
      <c r="D2695" s="209">
        <v>8</v>
      </c>
      <c r="E2695" s="178">
        <v>158984.34</v>
      </c>
      <c r="F2695" s="216">
        <f t="shared" si="149"/>
        <v>19873.0425</v>
      </c>
      <c r="G2695" s="224"/>
      <c r="H2695" s="218" t="s">
        <v>7462</v>
      </c>
      <c r="I2695" s="179" t="s">
        <v>7381</v>
      </c>
      <c r="J2695" s="120" t="s">
        <v>7480</v>
      </c>
      <c r="K2695" s="73">
        <v>8</v>
      </c>
      <c r="L2695" s="73">
        <v>158984.34</v>
      </c>
      <c r="M2695" s="180">
        <f t="shared" si="148"/>
        <v>1</v>
      </c>
      <c r="O2695" s="73">
        <v>8</v>
      </c>
      <c r="P2695" s="73">
        <v>158984.34</v>
      </c>
      <c r="Q2695" s="73">
        <v>0</v>
      </c>
      <c r="R2695" s="73">
        <v>0</v>
      </c>
      <c r="S2695" s="73">
        <f t="shared" si="150"/>
        <v>0</v>
      </c>
      <c r="T2695" s="73">
        <f t="shared" si="150"/>
        <v>0</v>
      </c>
      <c r="U2695" s="167" t="s">
        <v>7481</v>
      </c>
      <c r="W2695" s="21"/>
      <c r="X2695" s="21"/>
      <c r="Y2695" s="21"/>
    </row>
    <row r="2696" spans="1:25" x14ac:dyDescent="0.25">
      <c r="A2696" s="168" t="s">
        <v>6845</v>
      </c>
      <c r="B2696" s="207" t="s">
        <v>10537</v>
      </c>
      <c r="C2696" s="168" t="s">
        <v>10538</v>
      </c>
      <c r="D2696" s="208">
        <v>708</v>
      </c>
      <c r="E2696" s="171">
        <v>14013756.739884</v>
      </c>
      <c r="F2696" s="216">
        <f t="shared" si="149"/>
        <v>19793.441723</v>
      </c>
      <c r="G2696" s="224"/>
      <c r="H2696" s="218" t="s">
        <v>7462</v>
      </c>
      <c r="I2696" s="120" t="s">
        <v>7397</v>
      </c>
      <c r="J2696" s="120" t="s">
        <v>7463</v>
      </c>
      <c r="K2696" s="172">
        <v>0</v>
      </c>
      <c r="L2696" s="172">
        <v>0</v>
      </c>
      <c r="M2696" s="173">
        <f t="shared" ref="M2696:M2759" si="151">+L2696/E2696</f>
        <v>0</v>
      </c>
      <c r="O2696" s="73">
        <v>708</v>
      </c>
      <c r="P2696" s="73">
        <v>14013756.739884</v>
      </c>
      <c r="Q2696" s="73">
        <v>708</v>
      </c>
      <c r="R2696" s="73">
        <v>14013756.739884</v>
      </c>
      <c r="S2696" s="73">
        <f t="shared" si="150"/>
        <v>0</v>
      </c>
      <c r="T2696" s="73">
        <f t="shared" si="150"/>
        <v>0</v>
      </c>
      <c r="U2696" s="167" t="s">
        <v>7467</v>
      </c>
      <c r="W2696" s="21"/>
      <c r="X2696" s="21"/>
      <c r="Y2696" s="21"/>
    </row>
    <row r="2697" spans="1:25" x14ac:dyDescent="0.25">
      <c r="A2697" s="175" t="s">
        <v>6845</v>
      </c>
      <c r="B2697" s="205" t="s">
        <v>5723</v>
      </c>
      <c r="C2697" s="168" t="s">
        <v>5724</v>
      </c>
      <c r="D2697" s="209">
        <v>55</v>
      </c>
      <c r="E2697" s="178">
        <v>1087185.9600249999</v>
      </c>
      <c r="F2697" s="216">
        <f t="shared" si="149"/>
        <v>19767.017454999997</v>
      </c>
      <c r="G2697" s="224"/>
      <c r="H2697" s="218" t="s">
        <v>7462</v>
      </c>
      <c r="I2697" s="179" t="s">
        <v>7381</v>
      </c>
      <c r="J2697" s="120" t="s">
        <v>7480</v>
      </c>
      <c r="K2697" s="73">
        <f>D2697</f>
        <v>55</v>
      </c>
      <c r="L2697" s="73">
        <f>E2697</f>
        <v>1087185.9600249999</v>
      </c>
      <c r="M2697" s="180">
        <f t="shared" si="151"/>
        <v>1</v>
      </c>
      <c r="O2697" s="73">
        <v>55</v>
      </c>
      <c r="P2697" s="73">
        <v>1087185.9600249999</v>
      </c>
      <c r="Q2697" s="73">
        <v>0</v>
      </c>
      <c r="R2697" s="73">
        <v>0</v>
      </c>
      <c r="S2697" s="73">
        <f t="shared" si="150"/>
        <v>0</v>
      </c>
      <c r="T2697" s="73">
        <f t="shared" si="150"/>
        <v>0</v>
      </c>
      <c r="U2697" s="167" t="s">
        <v>7481</v>
      </c>
      <c r="W2697" s="21"/>
      <c r="X2697" s="21"/>
      <c r="Y2697" s="21"/>
    </row>
    <row r="2698" spans="1:25" x14ac:dyDescent="0.25">
      <c r="A2698" s="175" t="s">
        <v>6845</v>
      </c>
      <c r="B2698" s="205" t="s">
        <v>6207</v>
      </c>
      <c r="C2698" s="168" t="s">
        <v>6208</v>
      </c>
      <c r="D2698" s="209">
        <v>29</v>
      </c>
      <c r="E2698" s="178">
        <v>572722.74</v>
      </c>
      <c r="F2698" s="216">
        <f t="shared" si="149"/>
        <v>19749.060000000001</v>
      </c>
      <c r="G2698" s="224"/>
      <c r="H2698" s="218" t="s">
        <v>7462</v>
      </c>
      <c r="I2698" s="179" t="s">
        <v>7381</v>
      </c>
      <c r="J2698" s="120" t="s">
        <v>7480</v>
      </c>
      <c r="K2698" s="73">
        <v>29</v>
      </c>
      <c r="L2698" s="73">
        <v>572722.74</v>
      </c>
      <c r="M2698" s="180">
        <f t="shared" si="151"/>
        <v>1</v>
      </c>
      <c r="O2698" s="73">
        <v>29</v>
      </c>
      <c r="P2698" s="73">
        <v>572722.74</v>
      </c>
      <c r="Q2698" s="73">
        <v>0</v>
      </c>
      <c r="R2698" s="73">
        <v>0</v>
      </c>
      <c r="S2698" s="73">
        <f t="shared" si="150"/>
        <v>0</v>
      </c>
      <c r="T2698" s="73">
        <f t="shared" si="150"/>
        <v>0</v>
      </c>
      <c r="U2698" s="167" t="s">
        <v>7481</v>
      </c>
      <c r="W2698" s="21"/>
      <c r="X2698" s="21"/>
      <c r="Y2698" s="21"/>
    </row>
    <row r="2699" spans="1:25" x14ac:dyDescent="0.25">
      <c r="A2699" s="168" t="s">
        <v>6845</v>
      </c>
      <c r="B2699" s="207" t="s">
        <v>10539</v>
      </c>
      <c r="C2699" s="168" t="s">
        <v>10540</v>
      </c>
      <c r="D2699" s="208">
        <v>1388</v>
      </c>
      <c r="E2699" s="171">
        <v>27335148.119611997</v>
      </c>
      <c r="F2699" s="216">
        <f t="shared" si="149"/>
        <v>19693.910748999999</v>
      </c>
      <c r="G2699" s="224"/>
      <c r="H2699" s="218" t="s">
        <v>7462</v>
      </c>
      <c r="I2699" s="120" t="s">
        <v>7397</v>
      </c>
      <c r="J2699" s="120" t="s">
        <v>7463</v>
      </c>
      <c r="K2699" s="172">
        <v>0</v>
      </c>
      <c r="L2699" s="172">
        <v>0</v>
      </c>
      <c r="M2699" s="173">
        <f t="shared" si="151"/>
        <v>0</v>
      </c>
      <c r="O2699" s="73">
        <v>1388</v>
      </c>
      <c r="P2699" s="73">
        <v>27335148.119611997</v>
      </c>
      <c r="Q2699" s="73">
        <v>1388</v>
      </c>
      <c r="R2699" s="73">
        <v>27335148.119611997</v>
      </c>
      <c r="S2699" s="73">
        <f t="shared" si="150"/>
        <v>0</v>
      </c>
      <c r="T2699" s="73">
        <f t="shared" si="150"/>
        <v>0</v>
      </c>
      <c r="U2699" s="167" t="s">
        <v>7467</v>
      </c>
      <c r="W2699" s="21"/>
      <c r="X2699" s="21"/>
      <c r="Y2699" s="21"/>
    </row>
    <row r="2700" spans="1:25" x14ac:dyDescent="0.25">
      <c r="A2700" s="175" t="s">
        <v>6845</v>
      </c>
      <c r="B2700" s="205" t="s">
        <v>10541</v>
      </c>
      <c r="C2700" s="168" t="s">
        <v>10542</v>
      </c>
      <c r="D2700" s="209">
        <v>38</v>
      </c>
      <c r="E2700" s="178">
        <v>746995.21998599998</v>
      </c>
      <c r="F2700" s="216">
        <f t="shared" si="149"/>
        <v>19657.768947</v>
      </c>
      <c r="G2700" s="224"/>
      <c r="H2700" s="218" t="s">
        <v>7538</v>
      </c>
      <c r="I2700" s="120" t="s">
        <v>7386</v>
      </c>
      <c r="J2700" s="120" t="s">
        <v>7480</v>
      </c>
      <c r="K2700" s="73">
        <v>38</v>
      </c>
      <c r="L2700" s="73">
        <v>746995.21998599998</v>
      </c>
      <c r="M2700" s="180">
        <f t="shared" si="151"/>
        <v>1</v>
      </c>
      <c r="O2700" s="73">
        <v>38</v>
      </c>
      <c r="P2700" s="73">
        <v>746995.21998599998</v>
      </c>
      <c r="Q2700" s="73">
        <v>0</v>
      </c>
      <c r="R2700" s="73">
        <v>0</v>
      </c>
      <c r="S2700" s="73">
        <f t="shared" si="150"/>
        <v>0</v>
      </c>
      <c r="T2700" s="73">
        <f t="shared" si="150"/>
        <v>0</v>
      </c>
      <c r="U2700" s="167" t="s">
        <v>7481</v>
      </c>
      <c r="W2700" s="21"/>
      <c r="X2700" s="21"/>
      <c r="Y2700" s="21"/>
    </row>
    <row r="2701" spans="1:25" x14ac:dyDescent="0.25">
      <c r="A2701" s="175" t="s">
        <v>6845</v>
      </c>
      <c r="B2701" s="205" t="s">
        <v>6527</v>
      </c>
      <c r="C2701" s="168" t="s">
        <v>6528</v>
      </c>
      <c r="D2701" s="209">
        <v>1300</v>
      </c>
      <c r="E2701" s="178">
        <v>25552298.899400003</v>
      </c>
      <c r="F2701" s="216">
        <f t="shared" si="149"/>
        <v>19655.614538000002</v>
      </c>
      <c r="G2701" s="224"/>
      <c r="H2701" s="218" t="s">
        <v>7462</v>
      </c>
      <c r="I2701" s="179" t="s">
        <v>7381</v>
      </c>
      <c r="J2701" s="120" t="s">
        <v>7480</v>
      </c>
      <c r="K2701" s="73">
        <f>D2701</f>
        <v>1300</v>
      </c>
      <c r="L2701" s="73">
        <f>E2701</f>
        <v>25552298.899400003</v>
      </c>
      <c r="M2701" s="180">
        <f t="shared" si="151"/>
        <v>1</v>
      </c>
      <c r="O2701" s="73">
        <v>1300</v>
      </c>
      <c r="P2701" s="73">
        <v>25552298.899400003</v>
      </c>
      <c r="Q2701" s="73">
        <v>0</v>
      </c>
      <c r="R2701" s="73">
        <v>0</v>
      </c>
      <c r="S2701" s="73">
        <f t="shared" si="150"/>
        <v>0</v>
      </c>
      <c r="T2701" s="73">
        <f t="shared" si="150"/>
        <v>0</v>
      </c>
      <c r="U2701" s="167" t="s">
        <v>7481</v>
      </c>
      <c r="W2701" s="21"/>
      <c r="X2701" s="21"/>
      <c r="Y2701" s="21"/>
    </row>
    <row r="2702" spans="1:25" x14ac:dyDescent="0.25">
      <c r="A2702" s="175" t="s">
        <v>6845</v>
      </c>
      <c r="B2702" s="205" t="s">
        <v>5489</v>
      </c>
      <c r="C2702" s="168" t="s">
        <v>5490</v>
      </c>
      <c r="D2702" s="209">
        <v>419</v>
      </c>
      <c r="E2702" s="178">
        <v>8222583.2000200003</v>
      </c>
      <c r="F2702" s="216">
        <f t="shared" si="149"/>
        <v>19624.30358</v>
      </c>
      <c r="G2702" s="224"/>
      <c r="H2702" s="218" t="s">
        <v>7462</v>
      </c>
      <c r="I2702" s="179" t="s">
        <v>7381</v>
      </c>
      <c r="J2702" s="120" t="s">
        <v>7480</v>
      </c>
      <c r="K2702" s="73">
        <f>+D2702</f>
        <v>419</v>
      </c>
      <c r="L2702" s="73">
        <f>+E2702</f>
        <v>8222583.2000200003</v>
      </c>
      <c r="M2702" s="180">
        <f t="shared" si="151"/>
        <v>1</v>
      </c>
      <c r="O2702" s="73">
        <v>419</v>
      </c>
      <c r="P2702" s="73">
        <v>8222583.2000200003</v>
      </c>
      <c r="Q2702" s="73">
        <v>0</v>
      </c>
      <c r="R2702" s="73">
        <v>0</v>
      </c>
      <c r="S2702" s="73">
        <f t="shared" si="150"/>
        <v>0</v>
      </c>
      <c r="T2702" s="73">
        <f t="shared" si="150"/>
        <v>0</v>
      </c>
      <c r="U2702" s="167" t="s">
        <v>7481</v>
      </c>
      <c r="W2702" s="21"/>
      <c r="X2702" s="21"/>
      <c r="Y2702" s="21"/>
    </row>
    <row r="2703" spans="1:25" x14ac:dyDescent="0.25">
      <c r="A2703" s="175" t="s">
        <v>6845</v>
      </c>
      <c r="B2703" s="205" t="s">
        <v>5745</v>
      </c>
      <c r="C2703" s="168" t="s">
        <v>5746</v>
      </c>
      <c r="D2703" s="209">
        <v>1950</v>
      </c>
      <c r="E2703" s="178">
        <v>38213110.380900003</v>
      </c>
      <c r="F2703" s="216">
        <f t="shared" si="149"/>
        <v>19596.466862000001</v>
      </c>
      <c r="G2703" s="224"/>
      <c r="H2703" s="218" t="s">
        <v>7462</v>
      </c>
      <c r="I2703" s="179" t="s">
        <v>7381</v>
      </c>
      <c r="J2703" s="120" t="s">
        <v>7480</v>
      </c>
      <c r="K2703" s="73">
        <f>D2703</f>
        <v>1950</v>
      </c>
      <c r="L2703" s="73">
        <f>E2703</f>
        <v>38213110.380900003</v>
      </c>
      <c r="M2703" s="180">
        <f t="shared" si="151"/>
        <v>1</v>
      </c>
      <c r="O2703" s="73">
        <v>1950</v>
      </c>
      <c r="P2703" s="73">
        <v>38213110.380900003</v>
      </c>
      <c r="Q2703" s="73">
        <v>0</v>
      </c>
      <c r="R2703" s="73">
        <v>0</v>
      </c>
      <c r="S2703" s="73">
        <f t="shared" si="150"/>
        <v>0</v>
      </c>
      <c r="T2703" s="73">
        <f t="shared" si="150"/>
        <v>0</v>
      </c>
      <c r="U2703" s="167" t="s">
        <v>7481</v>
      </c>
      <c r="W2703" s="21"/>
      <c r="X2703" s="21"/>
      <c r="Y2703" s="21"/>
    </row>
    <row r="2704" spans="1:25" x14ac:dyDescent="0.25">
      <c r="A2704" s="175" t="s">
        <v>6845</v>
      </c>
      <c r="B2704" s="205" t="s">
        <v>5523</v>
      </c>
      <c r="C2704" s="168" t="s">
        <v>5524</v>
      </c>
      <c r="D2704" s="209">
        <v>554</v>
      </c>
      <c r="E2704" s="178">
        <v>10844216.520253999</v>
      </c>
      <c r="F2704" s="216">
        <f t="shared" si="149"/>
        <v>19574.398051</v>
      </c>
      <c r="G2704" s="224"/>
      <c r="H2704" s="218" t="s">
        <v>7462</v>
      </c>
      <c r="I2704" s="179" t="s">
        <v>7381</v>
      </c>
      <c r="J2704" s="120" t="s">
        <v>7480</v>
      </c>
      <c r="K2704" s="73">
        <f>D2704</f>
        <v>554</v>
      </c>
      <c r="L2704" s="73">
        <f>E2704</f>
        <v>10844216.520253999</v>
      </c>
      <c r="M2704" s="180">
        <f t="shared" si="151"/>
        <v>1</v>
      </c>
      <c r="O2704" s="73">
        <v>554</v>
      </c>
      <c r="P2704" s="73">
        <v>10844216.520253999</v>
      </c>
      <c r="Q2704" s="73">
        <v>0</v>
      </c>
      <c r="R2704" s="73">
        <v>0</v>
      </c>
      <c r="S2704" s="73">
        <f t="shared" si="150"/>
        <v>0</v>
      </c>
      <c r="T2704" s="73">
        <f t="shared" si="150"/>
        <v>0</v>
      </c>
      <c r="U2704" s="167" t="s">
        <v>7481</v>
      </c>
      <c r="W2704" s="21"/>
      <c r="X2704" s="21"/>
      <c r="Y2704" s="21"/>
    </row>
    <row r="2705" spans="1:25" x14ac:dyDescent="0.25">
      <c r="A2705" s="175" t="s">
        <v>6845</v>
      </c>
      <c r="B2705" s="205" t="s">
        <v>6173</v>
      </c>
      <c r="C2705" s="168" t="s">
        <v>6174</v>
      </c>
      <c r="D2705" s="209">
        <v>120</v>
      </c>
      <c r="E2705" s="178">
        <v>2343739.8200399997</v>
      </c>
      <c r="F2705" s="216">
        <f t="shared" si="149"/>
        <v>19531.165166999996</v>
      </c>
      <c r="G2705" s="224"/>
      <c r="H2705" s="218" t="s">
        <v>7462</v>
      </c>
      <c r="I2705" s="179" t="s">
        <v>7381</v>
      </c>
      <c r="J2705" s="120" t="s">
        <v>7480</v>
      </c>
      <c r="K2705" s="73">
        <v>120</v>
      </c>
      <c r="L2705" s="73">
        <v>2343739.8200399997</v>
      </c>
      <c r="M2705" s="180">
        <f t="shared" si="151"/>
        <v>1</v>
      </c>
      <c r="O2705" s="73">
        <v>120</v>
      </c>
      <c r="P2705" s="73">
        <v>2343739.8200399997</v>
      </c>
      <c r="Q2705" s="73">
        <v>0</v>
      </c>
      <c r="R2705" s="73">
        <v>0</v>
      </c>
      <c r="S2705" s="73">
        <f t="shared" si="150"/>
        <v>0</v>
      </c>
      <c r="T2705" s="73">
        <f t="shared" si="150"/>
        <v>0</v>
      </c>
      <c r="U2705" s="167" t="s">
        <v>7481</v>
      </c>
      <c r="W2705" s="21"/>
      <c r="X2705" s="21"/>
      <c r="Y2705" s="21"/>
    </row>
    <row r="2706" spans="1:25" x14ac:dyDescent="0.25">
      <c r="A2706" s="175" t="s">
        <v>6845</v>
      </c>
      <c r="B2706" s="205" t="s">
        <v>5659</v>
      </c>
      <c r="C2706" s="168" t="s">
        <v>5660</v>
      </c>
      <c r="D2706" s="209">
        <v>122</v>
      </c>
      <c r="E2706" s="178">
        <v>2380345.3900139998</v>
      </c>
      <c r="F2706" s="216">
        <f t="shared" si="149"/>
        <v>19511.027786999999</v>
      </c>
      <c r="G2706" s="224"/>
      <c r="H2706" s="218" t="s">
        <v>7462</v>
      </c>
      <c r="I2706" s="179" t="s">
        <v>7381</v>
      </c>
      <c r="J2706" s="120" t="s">
        <v>7480</v>
      </c>
      <c r="K2706" s="73">
        <v>122</v>
      </c>
      <c r="L2706" s="73">
        <v>2380345.3900139998</v>
      </c>
      <c r="M2706" s="180">
        <f t="shared" si="151"/>
        <v>1</v>
      </c>
      <c r="O2706" s="73">
        <v>122</v>
      </c>
      <c r="P2706" s="73">
        <v>2380345.3900139998</v>
      </c>
      <c r="Q2706" s="73">
        <v>0</v>
      </c>
      <c r="R2706" s="73">
        <v>0</v>
      </c>
      <c r="S2706" s="73">
        <f t="shared" si="150"/>
        <v>0</v>
      </c>
      <c r="T2706" s="73">
        <f t="shared" si="150"/>
        <v>0</v>
      </c>
      <c r="U2706" s="167" t="s">
        <v>7481</v>
      </c>
      <c r="W2706" s="21"/>
      <c r="X2706" s="21"/>
      <c r="Y2706" s="21"/>
    </row>
    <row r="2707" spans="1:25" x14ac:dyDescent="0.25">
      <c r="A2707" s="175" t="s">
        <v>6845</v>
      </c>
      <c r="B2707" s="205" t="s">
        <v>10543</v>
      </c>
      <c r="C2707" s="168" t="s">
        <v>10544</v>
      </c>
      <c r="D2707" s="209">
        <v>6</v>
      </c>
      <c r="E2707" s="178">
        <v>116707.70999999999</v>
      </c>
      <c r="F2707" s="216">
        <f t="shared" si="149"/>
        <v>19451.285</v>
      </c>
      <c r="G2707" s="224"/>
      <c r="H2707" s="218" t="s">
        <v>7462</v>
      </c>
      <c r="I2707" s="179" t="s">
        <v>7381</v>
      </c>
      <c r="J2707" s="120" t="s">
        <v>7480</v>
      </c>
      <c r="K2707" s="73">
        <v>6</v>
      </c>
      <c r="L2707" s="73">
        <v>116707.70999999999</v>
      </c>
      <c r="M2707" s="180">
        <f t="shared" si="151"/>
        <v>1</v>
      </c>
      <c r="O2707" s="73">
        <v>6</v>
      </c>
      <c r="P2707" s="73">
        <v>116707.70999999999</v>
      </c>
      <c r="Q2707" s="73">
        <v>0</v>
      </c>
      <c r="R2707" s="73">
        <v>0</v>
      </c>
      <c r="S2707" s="73">
        <f t="shared" si="150"/>
        <v>0</v>
      </c>
      <c r="T2707" s="73">
        <f t="shared" si="150"/>
        <v>0</v>
      </c>
      <c r="U2707" s="167" t="s">
        <v>7481</v>
      </c>
      <c r="W2707" s="21"/>
      <c r="X2707" s="21"/>
      <c r="Y2707" s="21"/>
    </row>
    <row r="2708" spans="1:25" x14ac:dyDescent="0.25">
      <c r="A2708" s="175" t="s">
        <v>6845</v>
      </c>
      <c r="B2708" s="205" t="s">
        <v>5589</v>
      </c>
      <c r="C2708" s="168" t="s">
        <v>5590</v>
      </c>
      <c r="D2708" s="209">
        <v>4356</v>
      </c>
      <c r="E2708" s="178">
        <v>84644557.818875983</v>
      </c>
      <c r="F2708" s="216">
        <f t="shared" si="149"/>
        <v>19431.716670999995</v>
      </c>
      <c r="G2708" s="224"/>
      <c r="H2708" s="218" t="s">
        <v>7538</v>
      </c>
      <c r="I2708" s="120" t="s">
        <v>7396</v>
      </c>
      <c r="J2708" s="120" t="s">
        <v>7480</v>
      </c>
      <c r="K2708" s="73">
        <v>4356</v>
      </c>
      <c r="L2708" s="73">
        <v>84644557.818875983</v>
      </c>
      <c r="M2708" s="180">
        <f t="shared" si="151"/>
        <v>1</v>
      </c>
      <c r="O2708" s="73">
        <v>4356</v>
      </c>
      <c r="P2708" s="73">
        <v>84644557.818875983</v>
      </c>
      <c r="Q2708" s="73">
        <v>0</v>
      </c>
      <c r="R2708" s="73">
        <v>0</v>
      </c>
      <c r="S2708" s="73">
        <f t="shared" si="150"/>
        <v>0</v>
      </c>
      <c r="T2708" s="73">
        <f t="shared" si="150"/>
        <v>0</v>
      </c>
      <c r="U2708" s="167" t="s">
        <v>7481</v>
      </c>
      <c r="W2708" s="21"/>
      <c r="X2708" s="21"/>
      <c r="Y2708" s="21"/>
    </row>
    <row r="2709" spans="1:25" x14ac:dyDescent="0.25">
      <c r="A2709" s="175" t="s">
        <v>6845</v>
      </c>
      <c r="B2709" s="205" t="s">
        <v>6213</v>
      </c>
      <c r="C2709" s="168" t="s">
        <v>6214</v>
      </c>
      <c r="D2709" s="209">
        <v>2086</v>
      </c>
      <c r="E2709" s="178">
        <v>40354090.850500003</v>
      </c>
      <c r="F2709" s="216">
        <f t="shared" si="149"/>
        <v>19345.20175</v>
      </c>
      <c r="G2709" s="224"/>
      <c r="H2709" s="218" t="s">
        <v>7462</v>
      </c>
      <c r="I2709" s="179" t="s">
        <v>7381</v>
      </c>
      <c r="J2709" s="120" t="s">
        <v>7480</v>
      </c>
      <c r="K2709" s="73">
        <v>2086</v>
      </c>
      <c r="L2709" s="73">
        <v>40354090.850500003</v>
      </c>
      <c r="M2709" s="180">
        <f t="shared" si="151"/>
        <v>1</v>
      </c>
      <c r="O2709" s="73">
        <v>2086</v>
      </c>
      <c r="P2709" s="73">
        <v>40354090.850500003</v>
      </c>
      <c r="Q2709" s="73">
        <v>0</v>
      </c>
      <c r="R2709" s="73">
        <v>0</v>
      </c>
      <c r="S2709" s="73">
        <f t="shared" si="150"/>
        <v>0</v>
      </c>
      <c r="T2709" s="73">
        <f t="shared" si="150"/>
        <v>0</v>
      </c>
      <c r="U2709" s="167" t="s">
        <v>7481</v>
      </c>
      <c r="W2709" s="21"/>
      <c r="X2709" s="21"/>
      <c r="Y2709" s="21"/>
    </row>
    <row r="2710" spans="1:25" x14ac:dyDescent="0.25">
      <c r="A2710" s="168" t="s">
        <v>6845</v>
      </c>
      <c r="B2710" s="207" t="s">
        <v>10545</v>
      </c>
      <c r="C2710" s="168" t="s">
        <v>10546</v>
      </c>
      <c r="D2710" s="208">
        <v>14890</v>
      </c>
      <c r="E2710" s="171">
        <v>286159842.38212001</v>
      </c>
      <c r="F2710" s="216">
        <f t="shared" si="149"/>
        <v>19218.256708000001</v>
      </c>
      <c r="G2710" s="224"/>
      <c r="H2710" s="218" t="s">
        <v>7462</v>
      </c>
      <c r="I2710" s="120" t="s">
        <v>7397</v>
      </c>
      <c r="J2710" s="120" t="s">
        <v>7463</v>
      </c>
      <c r="K2710" s="172">
        <v>0</v>
      </c>
      <c r="L2710" s="172">
        <v>0</v>
      </c>
      <c r="M2710" s="173">
        <f t="shared" si="151"/>
        <v>0</v>
      </c>
      <c r="O2710" s="73">
        <v>14890</v>
      </c>
      <c r="P2710" s="73">
        <v>286159842.38212001</v>
      </c>
      <c r="Q2710" s="73">
        <v>14890</v>
      </c>
      <c r="R2710" s="73">
        <v>286159842.38212001</v>
      </c>
      <c r="S2710" s="73">
        <f t="shared" si="150"/>
        <v>0</v>
      </c>
      <c r="T2710" s="73">
        <f t="shared" si="150"/>
        <v>0</v>
      </c>
      <c r="U2710" s="167" t="s">
        <v>7467</v>
      </c>
      <c r="W2710" s="21"/>
      <c r="X2710" s="21"/>
      <c r="Y2710" s="21"/>
    </row>
    <row r="2711" spans="1:25" x14ac:dyDescent="0.25">
      <c r="A2711" s="175" t="s">
        <v>6845</v>
      </c>
      <c r="B2711" s="205" t="s">
        <v>5821</v>
      </c>
      <c r="C2711" s="168" t="s">
        <v>5822</v>
      </c>
      <c r="D2711" s="209">
        <v>5</v>
      </c>
      <c r="E2711" s="178">
        <v>96040.17</v>
      </c>
      <c r="F2711" s="216">
        <f t="shared" si="149"/>
        <v>19208.034</v>
      </c>
      <c r="G2711" s="224"/>
      <c r="H2711" s="218" t="s">
        <v>7462</v>
      </c>
      <c r="I2711" s="179" t="s">
        <v>7381</v>
      </c>
      <c r="J2711" s="120" t="s">
        <v>7480</v>
      </c>
      <c r="K2711" s="73">
        <v>5</v>
      </c>
      <c r="L2711" s="73">
        <v>96040.17</v>
      </c>
      <c r="M2711" s="180">
        <f t="shared" si="151"/>
        <v>1</v>
      </c>
      <c r="O2711" s="73">
        <v>5</v>
      </c>
      <c r="P2711" s="73">
        <v>96040.17</v>
      </c>
      <c r="Q2711" s="73">
        <v>0</v>
      </c>
      <c r="R2711" s="73">
        <v>0</v>
      </c>
      <c r="S2711" s="73">
        <f t="shared" si="150"/>
        <v>0</v>
      </c>
      <c r="T2711" s="73">
        <f t="shared" si="150"/>
        <v>0</v>
      </c>
      <c r="U2711" s="167" t="s">
        <v>7481</v>
      </c>
      <c r="W2711" s="21"/>
      <c r="X2711" s="21"/>
      <c r="Y2711" s="21"/>
    </row>
    <row r="2712" spans="1:25" x14ac:dyDescent="0.25">
      <c r="A2712" s="168" t="s">
        <v>6845</v>
      </c>
      <c r="B2712" s="207" t="s">
        <v>10547</v>
      </c>
      <c r="C2712" s="168" t="s">
        <v>10548</v>
      </c>
      <c r="D2712" s="208">
        <v>427</v>
      </c>
      <c r="E2712" s="171">
        <v>8197320.9201870002</v>
      </c>
      <c r="F2712" s="216">
        <f t="shared" si="149"/>
        <v>19197.472881000002</v>
      </c>
      <c r="G2712" s="224"/>
      <c r="H2712" s="218" t="s">
        <v>7462</v>
      </c>
      <c r="I2712" s="120" t="s">
        <v>7397</v>
      </c>
      <c r="J2712" s="120" t="s">
        <v>7463</v>
      </c>
      <c r="K2712" s="172">
        <v>0</v>
      </c>
      <c r="L2712" s="172">
        <v>0</v>
      </c>
      <c r="M2712" s="173">
        <f t="shared" si="151"/>
        <v>0</v>
      </c>
      <c r="O2712" s="73">
        <v>427</v>
      </c>
      <c r="P2712" s="73">
        <v>8197320.9201870002</v>
      </c>
      <c r="Q2712" s="73">
        <v>427</v>
      </c>
      <c r="R2712" s="73">
        <v>8197320.9201870002</v>
      </c>
      <c r="S2712" s="73">
        <f t="shared" si="150"/>
        <v>0</v>
      </c>
      <c r="T2712" s="73">
        <f t="shared" si="150"/>
        <v>0</v>
      </c>
      <c r="U2712" s="167" t="s">
        <v>7467</v>
      </c>
      <c r="W2712" s="21"/>
      <c r="X2712" s="21"/>
      <c r="Y2712" s="21"/>
    </row>
    <row r="2713" spans="1:25" x14ac:dyDescent="0.25">
      <c r="A2713" s="175" t="s">
        <v>6845</v>
      </c>
      <c r="B2713" s="205" t="s">
        <v>6211</v>
      </c>
      <c r="C2713" s="168" t="s">
        <v>6212</v>
      </c>
      <c r="D2713" s="209">
        <v>1788</v>
      </c>
      <c r="E2713" s="178">
        <v>34311135.350819997</v>
      </c>
      <c r="F2713" s="216">
        <f t="shared" si="149"/>
        <v>19189.673015</v>
      </c>
      <c r="G2713" s="224"/>
      <c r="H2713" s="218" t="s">
        <v>7462</v>
      </c>
      <c r="I2713" s="179" t="s">
        <v>7381</v>
      </c>
      <c r="J2713" s="120" t="s">
        <v>7480</v>
      </c>
      <c r="K2713" s="73">
        <v>1788</v>
      </c>
      <c r="L2713" s="73">
        <v>34311135.350819997</v>
      </c>
      <c r="M2713" s="180">
        <f t="shared" si="151"/>
        <v>1</v>
      </c>
      <c r="O2713" s="73">
        <v>1788</v>
      </c>
      <c r="P2713" s="73">
        <v>34311135.350819997</v>
      </c>
      <c r="Q2713" s="73">
        <v>0</v>
      </c>
      <c r="R2713" s="73">
        <v>0</v>
      </c>
      <c r="S2713" s="73">
        <f t="shared" si="150"/>
        <v>0</v>
      </c>
      <c r="T2713" s="73">
        <f t="shared" si="150"/>
        <v>0</v>
      </c>
      <c r="U2713" s="167" t="s">
        <v>7481</v>
      </c>
      <c r="W2713" s="21"/>
      <c r="X2713" s="21"/>
      <c r="Y2713" s="21"/>
    </row>
    <row r="2714" spans="1:25" x14ac:dyDescent="0.25">
      <c r="A2714" s="175" t="s">
        <v>6845</v>
      </c>
      <c r="B2714" s="205" t="s">
        <v>6153</v>
      </c>
      <c r="C2714" s="168" t="s">
        <v>6154</v>
      </c>
      <c r="D2714" s="209">
        <v>1903</v>
      </c>
      <c r="E2714" s="178">
        <v>36292369.929738998</v>
      </c>
      <c r="F2714" s="216">
        <f t="shared" si="149"/>
        <v>19071.135012999999</v>
      </c>
      <c r="G2714" s="224"/>
      <c r="H2714" s="218" t="s">
        <v>7462</v>
      </c>
      <c r="I2714" s="179" t="s">
        <v>7381</v>
      </c>
      <c r="J2714" s="120" t="s">
        <v>7480</v>
      </c>
      <c r="K2714" s="73">
        <v>1903</v>
      </c>
      <c r="L2714" s="73">
        <v>36292369.929738998</v>
      </c>
      <c r="M2714" s="180">
        <f t="shared" si="151"/>
        <v>1</v>
      </c>
      <c r="O2714" s="73">
        <v>1903</v>
      </c>
      <c r="P2714" s="73">
        <v>36292369.929738998</v>
      </c>
      <c r="Q2714" s="73">
        <v>0</v>
      </c>
      <c r="R2714" s="73">
        <v>0</v>
      </c>
      <c r="S2714" s="73">
        <f t="shared" si="150"/>
        <v>0</v>
      </c>
      <c r="T2714" s="73">
        <f t="shared" si="150"/>
        <v>0</v>
      </c>
      <c r="U2714" s="167" t="s">
        <v>7481</v>
      </c>
      <c r="W2714" s="21"/>
      <c r="X2714" s="21"/>
      <c r="Y2714" s="21"/>
    </row>
    <row r="2715" spans="1:25" x14ac:dyDescent="0.25">
      <c r="A2715" s="175" t="s">
        <v>6845</v>
      </c>
      <c r="B2715" s="205" t="s">
        <v>6181</v>
      </c>
      <c r="C2715" s="168" t="s">
        <v>6182</v>
      </c>
      <c r="D2715" s="209">
        <v>348</v>
      </c>
      <c r="E2715" s="178">
        <v>6614138.3201039992</v>
      </c>
      <c r="F2715" s="216">
        <f t="shared" si="149"/>
        <v>19006.144597999999</v>
      </c>
      <c r="G2715" s="224"/>
      <c r="H2715" s="218" t="s">
        <v>7462</v>
      </c>
      <c r="I2715" s="179" t="s">
        <v>7381</v>
      </c>
      <c r="J2715" s="120" t="s">
        <v>7480</v>
      </c>
      <c r="K2715" s="73">
        <v>348</v>
      </c>
      <c r="L2715" s="73">
        <v>6614138.3201039992</v>
      </c>
      <c r="M2715" s="180">
        <f t="shared" si="151"/>
        <v>1</v>
      </c>
      <c r="O2715" s="73">
        <v>348</v>
      </c>
      <c r="P2715" s="73">
        <v>6614138.3201039992</v>
      </c>
      <c r="Q2715" s="73">
        <v>0</v>
      </c>
      <c r="R2715" s="73">
        <v>0</v>
      </c>
      <c r="S2715" s="73">
        <f t="shared" si="150"/>
        <v>0</v>
      </c>
      <c r="T2715" s="73">
        <f t="shared" si="150"/>
        <v>0</v>
      </c>
      <c r="U2715" s="167" t="s">
        <v>7481</v>
      </c>
      <c r="W2715" s="21"/>
      <c r="X2715" s="21"/>
      <c r="Y2715" s="21"/>
    </row>
    <row r="2716" spans="1:25" x14ac:dyDescent="0.25">
      <c r="A2716" s="175" t="s">
        <v>6845</v>
      </c>
      <c r="B2716" s="205" t="s">
        <v>5711</v>
      </c>
      <c r="C2716" s="168" t="s">
        <v>5712</v>
      </c>
      <c r="D2716" s="209">
        <v>61</v>
      </c>
      <c r="E2716" s="178">
        <v>1153619.1699919999</v>
      </c>
      <c r="F2716" s="216">
        <f t="shared" si="149"/>
        <v>18911.789671999999</v>
      </c>
      <c r="G2716" s="224"/>
      <c r="H2716" s="218" t="s">
        <v>7462</v>
      </c>
      <c r="I2716" s="179" t="s">
        <v>7381</v>
      </c>
      <c r="J2716" s="120" t="s">
        <v>7480</v>
      </c>
      <c r="K2716" s="73">
        <f>D2716</f>
        <v>61</v>
      </c>
      <c r="L2716" s="73">
        <f>E2716</f>
        <v>1153619.1699919999</v>
      </c>
      <c r="M2716" s="180">
        <f t="shared" si="151"/>
        <v>1</v>
      </c>
      <c r="O2716" s="73">
        <v>61</v>
      </c>
      <c r="P2716" s="73">
        <v>1153619.1699919999</v>
      </c>
      <c r="Q2716" s="73">
        <v>0</v>
      </c>
      <c r="R2716" s="73">
        <v>0</v>
      </c>
      <c r="S2716" s="73">
        <f t="shared" si="150"/>
        <v>0</v>
      </c>
      <c r="T2716" s="73">
        <f t="shared" si="150"/>
        <v>0</v>
      </c>
      <c r="U2716" s="167" t="s">
        <v>7481</v>
      </c>
      <c r="W2716" s="21"/>
      <c r="X2716" s="21"/>
      <c r="Y2716" s="21"/>
    </row>
    <row r="2717" spans="1:25" x14ac:dyDescent="0.25">
      <c r="A2717" s="168" t="s">
        <v>6845</v>
      </c>
      <c r="B2717" s="207" t="s">
        <v>10549</v>
      </c>
      <c r="C2717" s="168" t="s">
        <v>10550</v>
      </c>
      <c r="D2717" s="208">
        <v>1003</v>
      </c>
      <c r="E2717" s="171">
        <v>18874013.679990999</v>
      </c>
      <c r="F2717" s="216">
        <f t="shared" si="149"/>
        <v>18817.560997</v>
      </c>
      <c r="G2717" s="224"/>
      <c r="H2717" s="218" t="s">
        <v>7462</v>
      </c>
      <c r="I2717" s="174" t="s">
        <v>7470</v>
      </c>
      <c r="J2717" s="120" t="s">
        <v>7471</v>
      </c>
      <c r="K2717" s="172"/>
      <c r="L2717" s="172"/>
      <c r="M2717" s="173">
        <f t="shared" si="151"/>
        <v>0</v>
      </c>
      <c r="O2717" s="73">
        <v>1003</v>
      </c>
      <c r="P2717" s="73">
        <v>18874013.679990999</v>
      </c>
      <c r="Q2717" s="73">
        <v>1003</v>
      </c>
      <c r="R2717" s="73">
        <v>18874013.679990999</v>
      </c>
      <c r="S2717" s="73">
        <f t="shared" si="150"/>
        <v>0</v>
      </c>
      <c r="T2717" s="73">
        <f t="shared" si="150"/>
        <v>0</v>
      </c>
      <c r="U2717" s="167" t="s">
        <v>7467</v>
      </c>
      <c r="W2717" s="21"/>
      <c r="X2717" s="21"/>
      <c r="Y2717" s="21"/>
    </row>
    <row r="2718" spans="1:25" x14ac:dyDescent="0.25">
      <c r="A2718" s="175" t="s">
        <v>6845</v>
      </c>
      <c r="B2718" s="205" t="s">
        <v>10551</v>
      </c>
      <c r="C2718" s="168" t="s">
        <v>10552</v>
      </c>
      <c r="D2718" s="209">
        <v>131</v>
      </c>
      <c r="E2718" s="178">
        <v>2464082.5700409999</v>
      </c>
      <c r="F2718" s="216">
        <f t="shared" si="149"/>
        <v>18809.790611</v>
      </c>
      <c r="G2718" s="224"/>
      <c r="H2718" s="218" t="s">
        <v>7538</v>
      </c>
      <c r="I2718" s="120" t="s">
        <v>7396</v>
      </c>
      <c r="J2718" s="120" t="s">
        <v>7480</v>
      </c>
      <c r="K2718" s="73">
        <v>131</v>
      </c>
      <c r="L2718" s="73">
        <v>2464082.5700409999</v>
      </c>
      <c r="M2718" s="180">
        <f t="shared" si="151"/>
        <v>1</v>
      </c>
      <c r="O2718" s="73">
        <v>131</v>
      </c>
      <c r="P2718" s="73">
        <v>2464082.5700409999</v>
      </c>
      <c r="Q2718" s="73">
        <v>0</v>
      </c>
      <c r="R2718" s="73">
        <v>0</v>
      </c>
      <c r="S2718" s="73">
        <f t="shared" si="150"/>
        <v>0</v>
      </c>
      <c r="T2718" s="73">
        <f t="shared" si="150"/>
        <v>0</v>
      </c>
      <c r="U2718" s="167" t="s">
        <v>7481</v>
      </c>
      <c r="W2718" s="21"/>
      <c r="X2718" s="21"/>
      <c r="Y2718" s="21"/>
    </row>
    <row r="2719" spans="1:25" x14ac:dyDescent="0.25">
      <c r="A2719" s="175" t="s">
        <v>6845</v>
      </c>
      <c r="B2719" s="205" t="s">
        <v>6165</v>
      </c>
      <c r="C2719" s="168" t="s">
        <v>6166</v>
      </c>
      <c r="D2719" s="209">
        <v>1384</v>
      </c>
      <c r="E2719" s="178">
        <v>26010836.550279997</v>
      </c>
      <c r="F2719" s="216">
        <f t="shared" si="149"/>
        <v>18793.957044999999</v>
      </c>
      <c r="G2719" s="224"/>
      <c r="H2719" s="218" t="s">
        <v>7462</v>
      </c>
      <c r="I2719" s="179" t="s">
        <v>7381</v>
      </c>
      <c r="J2719" s="120" t="s">
        <v>7480</v>
      </c>
      <c r="K2719" s="73">
        <v>1384</v>
      </c>
      <c r="L2719" s="73">
        <v>26010836.550279997</v>
      </c>
      <c r="M2719" s="180">
        <f t="shared" si="151"/>
        <v>1</v>
      </c>
      <c r="O2719" s="73">
        <v>1384</v>
      </c>
      <c r="P2719" s="73">
        <v>26010836.550279997</v>
      </c>
      <c r="Q2719" s="73">
        <v>0</v>
      </c>
      <c r="R2719" s="73">
        <v>0</v>
      </c>
      <c r="S2719" s="73">
        <f t="shared" si="150"/>
        <v>0</v>
      </c>
      <c r="T2719" s="73">
        <f t="shared" si="150"/>
        <v>0</v>
      </c>
      <c r="U2719" s="167" t="s">
        <v>7481</v>
      </c>
      <c r="W2719" s="21"/>
      <c r="X2719" s="21"/>
      <c r="Y2719" s="21"/>
    </row>
    <row r="2720" spans="1:25" x14ac:dyDescent="0.25">
      <c r="A2720" s="175" t="s">
        <v>6845</v>
      </c>
      <c r="B2720" s="205" t="s">
        <v>6161</v>
      </c>
      <c r="C2720" s="168" t="s">
        <v>6162</v>
      </c>
      <c r="D2720" s="209">
        <v>438</v>
      </c>
      <c r="E2720" s="178">
        <v>8231753.1800159989</v>
      </c>
      <c r="F2720" s="216">
        <f t="shared" si="149"/>
        <v>18793.957031999998</v>
      </c>
      <c r="G2720" s="224"/>
      <c r="H2720" s="218" t="s">
        <v>7462</v>
      </c>
      <c r="I2720" s="179" t="s">
        <v>7381</v>
      </c>
      <c r="J2720" s="120" t="s">
        <v>7480</v>
      </c>
      <c r="K2720" s="73">
        <v>438</v>
      </c>
      <c r="L2720" s="73">
        <v>8231753.1800159989</v>
      </c>
      <c r="M2720" s="180">
        <f t="shared" si="151"/>
        <v>1</v>
      </c>
      <c r="O2720" s="73">
        <v>438</v>
      </c>
      <c r="P2720" s="73">
        <v>8231753.1800159989</v>
      </c>
      <c r="Q2720" s="73">
        <v>0</v>
      </c>
      <c r="R2720" s="73">
        <v>0</v>
      </c>
      <c r="S2720" s="73">
        <f t="shared" si="150"/>
        <v>0</v>
      </c>
      <c r="T2720" s="73">
        <f t="shared" si="150"/>
        <v>0</v>
      </c>
      <c r="U2720" s="167" t="s">
        <v>7481</v>
      </c>
      <c r="W2720" s="21"/>
      <c r="X2720" s="21"/>
      <c r="Y2720" s="21"/>
    </row>
    <row r="2721" spans="1:25" x14ac:dyDescent="0.25">
      <c r="A2721" s="168" t="s">
        <v>6845</v>
      </c>
      <c r="B2721" s="207" t="s">
        <v>10553</v>
      </c>
      <c r="C2721" s="168" t="s">
        <v>10554</v>
      </c>
      <c r="D2721" s="208">
        <v>89</v>
      </c>
      <c r="E2721" s="171">
        <v>1665766.3699630001</v>
      </c>
      <c r="F2721" s="216">
        <f t="shared" si="149"/>
        <v>18716.476067</v>
      </c>
      <c r="G2721" s="224"/>
      <c r="H2721" s="218" t="s">
        <v>7462</v>
      </c>
      <c r="I2721" s="120" t="s">
        <v>7397</v>
      </c>
      <c r="J2721" s="120" t="s">
        <v>7463</v>
      </c>
      <c r="K2721" s="172"/>
      <c r="L2721" s="172"/>
      <c r="M2721" s="173">
        <f t="shared" si="151"/>
        <v>0</v>
      </c>
      <c r="O2721" s="73">
        <v>89</v>
      </c>
      <c r="P2721" s="73">
        <v>1665766.3699630001</v>
      </c>
      <c r="Q2721" s="73">
        <v>89</v>
      </c>
      <c r="R2721" s="73">
        <v>1665766.3699630001</v>
      </c>
      <c r="S2721" s="73">
        <f t="shared" si="150"/>
        <v>0</v>
      </c>
      <c r="T2721" s="73">
        <f t="shared" si="150"/>
        <v>0</v>
      </c>
      <c r="U2721" s="167" t="s">
        <v>7467</v>
      </c>
      <c r="W2721" s="21"/>
      <c r="X2721" s="21"/>
      <c r="Y2721" s="21"/>
    </row>
    <row r="2722" spans="1:25" x14ac:dyDescent="0.25">
      <c r="A2722" s="175" t="s">
        <v>6845</v>
      </c>
      <c r="B2722" s="205" t="s">
        <v>5707</v>
      </c>
      <c r="C2722" s="168" t="s">
        <v>5708</v>
      </c>
      <c r="D2722" s="209">
        <v>24</v>
      </c>
      <c r="E2722" s="178">
        <v>447987.310008</v>
      </c>
      <c r="F2722" s="216">
        <f t="shared" si="149"/>
        <v>18666.137917</v>
      </c>
      <c r="G2722" s="224"/>
      <c r="H2722" s="218" t="s">
        <v>7462</v>
      </c>
      <c r="I2722" s="179" t="s">
        <v>7381</v>
      </c>
      <c r="J2722" s="120" t="s">
        <v>7480</v>
      </c>
      <c r="K2722" s="73">
        <f>D2722</f>
        <v>24</v>
      </c>
      <c r="L2722" s="73">
        <f>E2722</f>
        <v>447987.310008</v>
      </c>
      <c r="M2722" s="180">
        <f t="shared" si="151"/>
        <v>1</v>
      </c>
      <c r="O2722" s="73">
        <v>24</v>
      </c>
      <c r="P2722" s="73">
        <v>447987.310008</v>
      </c>
      <c r="Q2722" s="73">
        <v>0</v>
      </c>
      <c r="R2722" s="73">
        <v>0</v>
      </c>
      <c r="S2722" s="73">
        <f t="shared" si="150"/>
        <v>0</v>
      </c>
      <c r="T2722" s="73">
        <f t="shared" si="150"/>
        <v>0</v>
      </c>
      <c r="U2722" s="167" t="s">
        <v>7481</v>
      </c>
      <c r="W2722" s="21"/>
      <c r="X2722" s="21"/>
      <c r="Y2722" s="21"/>
    </row>
    <row r="2723" spans="1:25" x14ac:dyDescent="0.25">
      <c r="A2723" s="168" t="s">
        <v>6845</v>
      </c>
      <c r="B2723" s="207" t="s">
        <v>10555</v>
      </c>
      <c r="C2723" s="168" t="s">
        <v>10556</v>
      </c>
      <c r="D2723" s="208">
        <v>64</v>
      </c>
      <c r="E2723" s="171">
        <v>1189975.9699840001</v>
      </c>
      <c r="F2723" s="216">
        <f t="shared" si="149"/>
        <v>18593.374531000001</v>
      </c>
      <c r="G2723" s="224"/>
      <c r="H2723" s="218" t="s">
        <v>7462</v>
      </c>
      <c r="I2723" s="174" t="s">
        <v>7470</v>
      </c>
      <c r="J2723" s="120" t="s">
        <v>7471</v>
      </c>
      <c r="K2723" s="172"/>
      <c r="L2723" s="172"/>
      <c r="M2723" s="173">
        <f t="shared" si="151"/>
        <v>0</v>
      </c>
      <c r="O2723" s="73">
        <v>64</v>
      </c>
      <c r="P2723" s="73">
        <v>1189975.9699840001</v>
      </c>
      <c r="Q2723" s="73">
        <v>64</v>
      </c>
      <c r="R2723" s="73">
        <v>1189975.9699840001</v>
      </c>
      <c r="S2723" s="73">
        <f t="shared" si="150"/>
        <v>0</v>
      </c>
      <c r="T2723" s="73">
        <f t="shared" si="150"/>
        <v>0</v>
      </c>
      <c r="U2723" s="167" t="s">
        <v>7467</v>
      </c>
      <c r="W2723" s="21"/>
      <c r="X2723" s="21"/>
      <c r="Y2723" s="21"/>
    </row>
    <row r="2724" spans="1:25" x14ac:dyDescent="0.25">
      <c r="A2724" s="168" t="s">
        <v>6845</v>
      </c>
      <c r="B2724" s="207" t="s">
        <v>10557</v>
      </c>
      <c r="C2724" s="168" t="s">
        <v>10558</v>
      </c>
      <c r="D2724" s="208">
        <v>158</v>
      </c>
      <c r="E2724" s="171">
        <v>2937243.9300480001</v>
      </c>
      <c r="F2724" s="216">
        <f t="shared" si="149"/>
        <v>18590.151456</v>
      </c>
      <c r="G2724" s="224"/>
      <c r="H2724" s="218" t="s">
        <v>7462</v>
      </c>
      <c r="I2724" s="120" t="s">
        <v>7397</v>
      </c>
      <c r="J2724" s="120" t="s">
        <v>7463</v>
      </c>
      <c r="K2724" s="172"/>
      <c r="L2724" s="172"/>
      <c r="M2724" s="173">
        <f t="shared" si="151"/>
        <v>0</v>
      </c>
      <c r="O2724" s="73">
        <v>158</v>
      </c>
      <c r="P2724" s="73">
        <v>2937243.9300480001</v>
      </c>
      <c r="Q2724" s="73">
        <v>158</v>
      </c>
      <c r="R2724" s="73">
        <v>2937243.9300480001</v>
      </c>
      <c r="S2724" s="73">
        <f t="shared" si="150"/>
        <v>0</v>
      </c>
      <c r="T2724" s="73">
        <f t="shared" si="150"/>
        <v>0</v>
      </c>
      <c r="U2724" s="167" t="s">
        <v>7467</v>
      </c>
      <c r="W2724" s="21"/>
      <c r="X2724" s="21"/>
      <c r="Y2724" s="21"/>
    </row>
    <row r="2725" spans="1:25" x14ac:dyDescent="0.25">
      <c r="A2725" s="175" t="s">
        <v>6845</v>
      </c>
      <c r="B2725" s="205" t="s">
        <v>6321</v>
      </c>
      <c r="C2725" s="168" t="s">
        <v>6322</v>
      </c>
      <c r="D2725" s="209">
        <v>187</v>
      </c>
      <c r="E2725" s="178">
        <v>3465389.2399940002</v>
      </c>
      <c r="F2725" s="216">
        <f t="shared" si="149"/>
        <v>18531.493262</v>
      </c>
      <c r="G2725" s="224"/>
      <c r="H2725" s="218" t="s">
        <v>7462</v>
      </c>
      <c r="I2725" s="179" t="s">
        <v>7381</v>
      </c>
      <c r="J2725" s="120" t="s">
        <v>7480</v>
      </c>
      <c r="K2725" s="73">
        <v>187</v>
      </c>
      <c r="L2725" s="73">
        <v>3465389.2399940002</v>
      </c>
      <c r="M2725" s="180">
        <f t="shared" si="151"/>
        <v>1</v>
      </c>
      <c r="O2725" s="73">
        <v>187</v>
      </c>
      <c r="P2725" s="73">
        <v>3465389.2399940002</v>
      </c>
      <c r="Q2725" s="73">
        <v>0</v>
      </c>
      <c r="R2725" s="73">
        <v>0</v>
      </c>
      <c r="S2725" s="73">
        <f t="shared" si="150"/>
        <v>0</v>
      </c>
      <c r="T2725" s="73">
        <f t="shared" si="150"/>
        <v>0</v>
      </c>
      <c r="U2725" s="167" t="s">
        <v>7481</v>
      </c>
      <c r="W2725" s="21"/>
      <c r="X2725" s="21"/>
      <c r="Y2725" s="21"/>
    </row>
    <row r="2726" spans="1:25" x14ac:dyDescent="0.25">
      <c r="A2726" s="175" t="s">
        <v>6845</v>
      </c>
      <c r="B2726" s="205" t="s">
        <v>10559</v>
      </c>
      <c r="C2726" s="168" t="s">
        <v>10560</v>
      </c>
      <c r="D2726" s="209">
        <v>499</v>
      </c>
      <c r="E2726" s="178">
        <v>9226465.5800180007</v>
      </c>
      <c r="F2726" s="216">
        <f t="shared" si="149"/>
        <v>18489.910982000001</v>
      </c>
      <c r="G2726" s="224"/>
      <c r="H2726" s="218" t="s">
        <v>7538</v>
      </c>
      <c r="I2726" s="120" t="s">
        <v>7386</v>
      </c>
      <c r="J2726" s="120" t="s">
        <v>7480</v>
      </c>
      <c r="K2726" s="73">
        <v>499</v>
      </c>
      <c r="L2726" s="73">
        <v>9226465.5800180007</v>
      </c>
      <c r="M2726" s="180">
        <f t="shared" si="151"/>
        <v>1</v>
      </c>
      <c r="O2726" s="73">
        <v>499</v>
      </c>
      <c r="P2726" s="73">
        <v>9226465.5800180007</v>
      </c>
      <c r="Q2726" s="73">
        <v>0</v>
      </c>
      <c r="R2726" s="73">
        <v>0</v>
      </c>
      <c r="S2726" s="73">
        <f t="shared" si="150"/>
        <v>0</v>
      </c>
      <c r="T2726" s="73">
        <f t="shared" si="150"/>
        <v>0</v>
      </c>
      <c r="U2726" s="167" t="s">
        <v>7481</v>
      </c>
      <c r="W2726" s="21"/>
      <c r="X2726" s="21"/>
      <c r="Y2726" s="21"/>
    </row>
    <row r="2727" spans="1:25" x14ac:dyDescent="0.25">
      <c r="A2727" s="175" t="s">
        <v>6845</v>
      </c>
      <c r="B2727" s="205" t="s">
        <v>5743</v>
      </c>
      <c r="C2727" s="168" t="s">
        <v>5744</v>
      </c>
      <c r="D2727" s="209">
        <v>80</v>
      </c>
      <c r="E2727" s="178">
        <v>1470525.8900000001</v>
      </c>
      <c r="F2727" s="216">
        <f t="shared" si="149"/>
        <v>18381.573625000001</v>
      </c>
      <c r="G2727" s="224"/>
      <c r="H2727" s="218" t="s">
        <v>7462</v>
      </c>
      <c r="I2727" s="179" t="s">
        <v>7381</v>
      </c>
      <c r="J2727" s="120" t="s">
        <v>7480</v>
      </c>
      <c r="K2727" s="73">
        <v>80</v>
      </c>
      <c r="L2727" s="73">
        <v>1470525.8900000001</v>
      </c>
      <c r="M2727" s="180">
        <f t="shared" si="151"/>
        <v>1</v>
      </c>
      <c r="O2727" s="73">
        <v>80</v>
      </c>
      <c r="P2727" s="73">
        <v>1470525.8900000001</v>
      </c>
      <c r="Q2727" s="73">
        <v>0</v>
      </c>
      <c r="R2727" s="73">
        <v>0</v>
      </c>
      <c r="S2727" s="73">
        <f t="shared" si="150"/>
        <v>0</v>
      </c>
      <c r="T2727" s="73">
        <f t="shared" si="150"/>
        <v>0</v>
      </c>
      <c r="U2727" s="167" t="s">
        <v>7481</v>
      </c>
      <c r="W2727" s="21"/>
      <c r="X2727" s="21"/>
      <c r="Y2727" s="21"/>
    </row>
    <row r="2728" spans="1:25" x14ac:dyDescent="0.25">
      <c r="A2728" s="175" t="s">
        <v>6845</v>
      </c>
      <c r="B2728" s="205" t="s">
        <v>5787</v>
      </c>
      <c r="C2728" s="168" t="s">
        <v>5788</v>
      </c>
      <c r="D2728" s="209">
        <v>7</v>
      </c>
      <c r="E2728" s="178">
        <v>128346.769999</v>
      </c>
      <c r="F2728" s="216">
        <f t="shared" si="149"/>
        <v>18335.252856999999</v>
      </c>
      <c r="G2728" s="224"/>
      <c r="H2728" s="218" t="s">
        <v>7462</v>
      </c>
      <c r="I2728" s="179" t="s">
        <v>7381</v>
      </c>
      <c r="J2728" s="120" t="s">
        <v>7480</v>
      </c>
      <c r="K2728" s="73">
        <v>7</v>
      </c>
      <c r="L2728" s="73">
        <v>128346.769999</v>
      </c>
      <c r="M2728" s="180">
        <f t="shared" si="151"/>
        <v>1</v>
      </c>
      <c r="O2728" s="73">
        <v>7</v>
      </c>
      <c r="P2728" s="73">
        <v>128346.769999</v>
      </c>
      <c r="Q2728" s="73">
        <v>0</v>
      </c>
      <c r="R2728" s="73">
        <v>0</v>
      </c>
      <c r="S2728" s="73">
        <f t="shared" si="150"/>
        <v>0</v>
      </c>
      <c r="T2728" s="73">
        <f t="shared" si="150"/>
        <v>0</v>
      </c>
      <c r="U2728" s="167" t="s">
        <v>7481</v>
      </c>
      <c r="W2728" s="21"/>
      <c r="X2728" s="21"/>
      <c r="Y2728" s="21"/>
    </row>
    <row r="2729" spans="1:25" x14ac:dyDescent="0.25">
      <c r="A2729" s="175" t="s">
        <v>6845</v>
      </c>
      <c r="B2729" s="205" t="s">
        <v>10561</v>
      </c>
      <c r="C2729" s="168" t="s">
        <v>10562</v>
      </c>
      <c r="D2729" s="209">
        <v>14</v>
      </c>
      <c r="E2729" s="178">
        <v>256632.980002</v>
      </c>
      <c r="F2729" s="216">
        <f t="shared" si="149"/>
        <v>18330.927143000001</v>
      </c>
      <c r="G2729" s="224"/>
      <c r="H2729" s="218" t="s">
        <v>7462</v>
      </c>
      <c r="I2729" s="120" t="s">
        <v>7397</v>
      </c>
      <c r="J2729" s="120" t="s">
        <v>7463</v>
      </c>
      <c r="K2729" s="73"/>
      <c r="L2729" s="73"/>
      <c r="M2729" s="180">
        <f t="shared" si="151"/>
        <v>0</v>
      </c>
      <c r="O2729" s="73">
        <v>14</v>
      </c>
      <c r="P2729" s="73">
        <v>256632.980002</v>
      </c>
      <c r="Q2729" s="73">
        <v>14</v>
      </c>
      <c r="R2729" s="73">
        <v>256632.980002</v>
      </c>
      <c r="S2729" s="73">
        <f t="shared" si="150"/>
        <v>0</v>
      </c>
      <c r="T2729" s="73">
        <f t="shared" si="150"/>
        <v>0</v>
      </c>
      <c r="U2729" s="167" t="s">
        <v>7467</v>
      </c>
      <c r="W2729" s="21"/>
      <c r="X2729" s="21"/>
      <c r="Y2729" s="21"/>
    </row>
    <row r="2730" spans="1:25" x14ac:dyDescent="0.25">
      <c r="A2730" s="175" t="s">
        <v>6845</v>
      </c>
      <c r="B2730" s="205" t="s">
        <v>6283</v>
      </c>
      <c r="C2730" s="168" t="s">
        <v>6284</v>
      </c>
      <c r="D2730" s="209">
        <v>443</v>
      </c>
      <c r="E2730" s="178">
        <v>8091920.0701799989</v>
      </c>
      <c r="F2730" s="216">
        <f t="shared" si="149"/>
        <v>18266.185259999998</v>
      </c>
      <c r="G2730" s="224"/>
      <c r="H2730" s="218" t="s">
        <v>7462</v>
      </c>
      <c r="I2730" s="179" t="s">
        <v>7381</v>
      </c>
      <c r="J2730" s="120" t="s">
        <v>7480</v>
      </c>
      <c r="K2730" s="73">
        <v>443</v>
      </c>
      <c r="L2730" s="73">
        <v>8091920.0701799989</v>
      </c>
      <c r="M2730" s="180">
        <f t="shared" si="151"/>
        <v>1</v>
      </c>
      <c r="O2730" s="73">
        <v>443</v>
      </c>
      <c r="P2730" s="73">
        <v>8091920.0701799989</v>
      </c>
      <c r="Q2730" s="73">
        <v>0</v>
      </c>
      <c r="R2730" s="73">
        <v>0</v>
      </c>
      <c r="S2730" s="73">
        <f t="shared" si="150"/>
        <v>0</v>
      </c>
      <c r="T2730" s="73">
        <f t="shared" si="150"/>
        <v>0</v>
      </c>
      <c r="U2730" s="167" t="s">
        <v>7481</v>
      </c>
      <c r="W2730" s="21"/>
      <c r="X2730" s="21"/>
      <c r="Y2730" s="21"/>
    </row>
    <row r="2731" spans="1:25" x14ac:dyDescent="0.25">
      <c r="A2731" s="175" t="s">
        <v>6845</v>
      </c>
      <c r="B2731" s="205" t="s">
        <v>6285</v>
      </c>
      <c r="C2731" s="168" t="s">
        <v>6286</v>
      </c>
      <c r="D2731" s="209">
        <v>836</v>
      </c>
      <c r="E2731" s="178">
        <v>15252775.819908001</v>
      </c>
      <c r="F2731" s="216">
        <f t="shared" si="149"/>
        <v>18244.947153000001</v>
      </c>
      <c r="G2731" s="224"/>
      <c r="H2731" s="218" t="s">
        <v>7462</v>
      </c>
      <c r="I2731" s="179" t="s">
        <v>7381</v>
      </c>
      <c r="J2731" s="120" t="s">
        <v>7480</v>
      </c>
      <c r="K2731" s="73">
        <v>836</v>
      </c>
      <c r="L2731" s="73">
        <v>15252775.819908001</v>
      </c>
      <c r="M2731" s="180">
        <f t="shared" si="151"/>
        <v>1</v>
      </c>
      <c r="O2731" s="73">
        <v>836</v>
      </c>
      <c r="P2731" s="73">
        <v>15252775.819908001</v>
      </c>
      <c r="Q2731" s="73">
        <v>0</v>
      </c>
      <c r="R2731" s="73">
        <v>0</v>
      </c>
      <c r="S2731" s="73">
        <f t="shared" si="150"/>
        <v>0</v>
      </c>
      <c r="T2731" s="73">
        <f t="shared" si="150"/>
        <v>0</v>
      </c>
      <c r="U2731" s="167" t="s">
        <v>7481</v>
      </c>
      <c r="W2731" s="21"/>
      <c r="X2731" s="21"/>
      <c r="Y2731" s="21"/>
    </row>
    <row r="2732" spans="1:25" x14ac:dyDescent="0.25">
      <c r="A2732" s="175" t="s">
        <v>6845</v>
      </c>
      <c r="B2732" s="205" t="s">
        <v>5603</v>
      </c>
      <c r="C2732" s="168" t="s">
        <v>5604</v>
      </c>
      <c r="D2732" s="209">
        <v>37</v>
      </c>
      <c r="E2732" s="178">
        <v>674070.94001800008</v>
      </c>
      <c r="F2732" s="216">
        <f t="shared" si="149"/>
        <v>18218.133514000001</v>
      </c>
      <c r="G2732" s="224"/>
      <c r="H2732" s="218" t="s">
        <v>7462</v>
      </c>
      <c r="I2732" s="179" t="s">
        <v>7381</v>
      </c>
      <c r="J2732" s="120" t="s">
        <v>7480</v>
      </c>
      <c r="K2732" s="73">
        <v>37</v>
      </c>
      <c r="L2732" s="73">
        <v>674070.94001800008</v>
      </c>
      <c r="M2732" s="180">
        <f t="shared" si="151"/>
        <v>1</v>
      </c>
      <c r="O2732" s="73">
        <v>37</v>
      </c>
      <c r="P2732" s="73">
        <v>674070.94001800008</v>
      </c>
      <c r="Q2732" s="73">
        <v>0</v>
      </c>
      <c r="R2732" s="73">
        <v>0</v>
      </c>
      <c r="S2732" s="73">
        <f t="shared" si="150"/>
        <v>0</v>
      </c>
      <c r="T2732" s="73">
        <f t="shared" si="150"/>
        <v>0</v>
      </c>
      <c r="U2732" s="167" t="s">
        <v>7481</v>
      </c>
      <c r="W2732" s="21"/>
      <c r="X2732" s="21"/>
      <c r="Y2732" s="21"/>
    </row>
    <row r="2733" spans="1:25" x14ac:dyDescent="0.25">
      <c r="A2733" s="175" t="s">
        <v>6845</v>
      </c>
      <c r="B2733" s="205" t="s">
        <v>10563</v>
      </c>
      <c r="C2733" s="168" t="s">
        <v>10564</v>
      </c>
      <c r="D2733" s="209">
        <v>4</v>
      </c>
      <c r="E2733" s="178">
        <v>72679.05</v>
      </c>
      <c r="F2733" s="216">
        <f t="shared" si="149"/>
        <v>18169.762500000001</v>
      </c>
      <c r="G2733" s="224"/>
      <c r="H2733" s="218" t="s">
        <v>7538</v>
      </c>
      <c r="I2733" s="120" t="s">
        <v>7396</v>
      </c>
      <c r="J2733" s="120" t="s">
        <v>7480</v>
      </c>
      <c r="K2733" s="73">
        <v>4</v>
      </c>
      <c r="L2733" s="73">
        <v>72679.05</v>
      </c>
      <c r="M2733" s="180">
        <f t="shared" si="151"/>
        <v>1</v>
      </c>
      <c r="O2733" s="73">
        <v>4</v>
      </c>
      <c r="P2733" s="73">
        <v>72679.05</v>
      </c>
      <c r="Q2733" s="73">
        <v>0</v>
      </c>
      <c r="R2733" s="73">
        <v>0</v>
      </c>
      <c r="S2733" s="73">
        <f t="shared" si="150"/>
        <v>0</v>
      </c>
      <c r="T2733" s="73">
        <f t="shared" si="150"/>
        <v>0</v>
      </c>
      <c r="U2733" s="167" t="s">
        <v>7481</v>
      </c>
      <c r="W2733" s="21"/>
      <c r="X2733" s="21"/>
      <c r="Y2733" s="21"/>
    </row>
    <row r="2734" spans="1:25" x14ac:dyDescent="0.25">
      <c r="A2734" s="168" t="s">
        <v>6845</v>
      </c>
      <c r="B2734" s="207" t="s">
        <v>10565</v>
      </c>
      <c r="C2734" s="168" t="s">
        <v>10566</v>
      </c>
      <c r="D2734" s="208">
        <v>1106</v>
      </c>
      <c r="E2734" s="171">
        <v>19825215.17004</v>
      </c>
      <c r="F2734" s="216">
        <f t="shared" si="149"/>
        <v>17925.14934</v>
      </c>
      <c r="G2734" s="224"/>
      <c r="H2734" s="218" t="s">
        <v>7462</v>
      </c>
      <c r="I2734" s="120" t="s">
        <v>7397</v>
      </c>
      <c r="J2734" s="120" t="s">
        <v>7463</v>
      </c>
      <c r="K2734" s="172">
        <v>0</v>
      </c>
      <c r="L2734" s="172">
        <v>0</v>
      </c>
      <c r="M2734" s="173">
        <f t="shared" si="151"/>
        <v>0</v>
      </c>
      <c r="O2734" s="73">
        <v>1106</v>
      </c>
      <c r="P2734" s="73">
        <v>19825215.17004</v>
      </c>
      <c r="Q2734" s="73">
        <v>1106</v>
      </c>
      <c r="R2734" s="73">
        <v>19825215.17004</v>
      </c>
      <c r="S2734" s="73">
        <f t="shared" si="150"/>
        <v>0</v>
      </c>
      <c r="T2734" s="73">
        <f t="shared" si="150"/>
        <v>0</v>
      </c>
      <c r="U2734" s="167" t="s">
        <v>7467</v>
      </c>
      <c r="W2734" s="21"/>
      <c r="X2734" s="21"/>
      <c r="Y2734" s="21"/>
    </row>
    <row r="2735" spans="1:25" x14ac:dyDescent="0.25">
      <c r="A2735" s="168" t="s">
        <v>6845</v>
      </c>
      <c r="B2735" s="207" t="s">
        <v>10567</v>
      </c>
      <c r="C2735" s="168" t="s">
        <v>10568</v>
      </c>
      <c r="D2735" s="208">
        <v>410</v>
      </c>
      <c r="E2735" s="171">
        <v>7231779.0398300001</v>
      </c>
      <c r="F2735" s="216">
        <f t="shared" si="149"/>
        <v>17638.485463000001</v>
      </c>
      <c r="G2735" s="224"/>
      <c r="H2735" s="218" t="s">
        <v>7462</v>
      </c>
      <c r="I2735" s="120" t="s">
        <v>7397</v>
      </c>
      <c r="J2735" s="120" t="s">
        <v>7463</v>
      </c>
      <c r="K2735" s="172">
        <v>0</v>
      </c>
      <c r="L2735" s="172">
        <v>0</v>
      </c>
      <c r="M2735" s="173">
        <f t="shared" si="151"/>
        <v>0</v>
      </c>
      <c r="O2735" s="73">
        <v>410</v>
      </c>
      <c r="P2735" s="73">
        <v>7231779.0398300001</v>
      </c>
      <c r="Q2735" s="73">
        <v>410</v>
      </c>
      <c r="R2735" s="73">
        <v>7231779.0398300001</v>
      </c>
      <c r="S2735" s="73">
        <f t="shared" si="150"/>
        <v>0</v>
      </c>
      <c r="T2735" s="73">
        <f t="shared" si="150"/>
        <v>0</v>
      </c>
      <c r="U2735" s="167" t="s">
        <v>7467</v>
      </c>
      <c r="W2735" s="21"/>
      <c r="X2735" s="21"/>
      <c r="Y2735" s="21"/>
    </row>
    <row r="2736" spans="1:25" x14ac:dyDescent="0.25">
      <c r="A2736" s="168" t="s">
        <v>6845</v>
      </c>
      <c r="B2736" s="207" t="s">
        <v>10569</v>
      </c>
      <c r="C2736" s="168" t="s">
        <v>10570</v>
      </c>
      <c r="D2736" s="208">
        <v>730</v>
      </c>
      <c r="E2736" s="171">
        <v>12853707.51011</v>
      </c>
      <c r="F2736" s="216">
        <f t="shared" si="149"/>
        <v>17607.818507</v>
      </c>
      <c r="G2736" s="224"/>
      <c r="H2736" s="218" t="s">
        <v>7462</v>
      </c>
      <c r="I2736" s="120" t="s">
        <v>7397</v>
      </c>
      <c r="J2736" s="120" t="s">
        <v>7463</v>
      </c>
      <c r="K2736" s="172">
        <v>0</v>
      </c>
      <c r="L2736" s="172">
        <v>0</v>
      </c>
      <c r="M2736" s="173">
        <f t="shared" si="151"/>
        <v>0</v>
      </c>
      <c r="O2736" s="73">
        <v>730</v>
      </c>
      <c r="P2736" s="73">
        <v>12853707.51011</v>
      </c>
      <c r="Q2736" s="73">
        <v>730</v>
      </c>
      <c r="R2736" s="73">
        <v>12853707.51011</v>
      </c>
      <c r="S2736" s="73">
        <f t="shared" si="150"/>
        <v>0</v>
      </c>
      <c r="T2736" s="73">
        <f t="shared" si="150"/>
        <v>0</v>
      </c>
      <c r="U2736" s="167" t="s">
        <v>7467</v>
      </c>
      <c r="W2736" s="21"/>
      <c r="X2736" s="21"/>
      <c r="Y2736" s="21"/>
    </row>
    <row r="2737" spans="1:25" x14ac:dyDescent="0.25">
      <c r="A2737" s="175" t="s">
        <v>6845</v>
      </c>
      <c r="B2737" s="205" t="s">
        <v>5721</v>
      </c>
      <c r="C2737" s="168" t="s">
        <v>5722</v>
      </c>
      <c r="D2737" s="209">
        <v>55</v>
      </c>
      <c r="E2737" s="178">
        <v>967729.24000499991</v>
      </c>
      <c r="F2737" s="216">
        <f t="shared" si="149"/>
        <v>17595.077090999999</v>
      </c>
      <c r="G2737" s="224"/>
      <c r="H2737" s="218" t="s">
        <v>7462</v>
      </c>
      <c r="I2737" s="179" t="s">
        <v>7381</v>
      </c>
      <c r="J2737" s="120" t="s">
        <v>7480</v>
      </c>
      <c r="K2737" s="73">
        <f>D2737</f>
        <v>55</v>
      </c>
      <c r="L2737" s="73">
        <f>E2737</f>
        <v>967729.24000499991</v>
      </c>
      <c r="M2737" s="180">
        <f t="shared" si="151"/>
        <v>1</v>
      </c>
      <c r="O2737" s="73">
        <v>55</v>
      </c>
      <c r="P2737" s="73">
        <v>967729.24000499991</v>
      </c>
      <c r="Q2737" s="73">
        <v>0</v>
      </c>
      <c r="R2737" s="73">
        <v>0</v>
      </c>
      <c r="S2737" s="73">
        <f t="shared" si="150"/>
        <v>0</v>
      </c>
      <c r="T2737" s="73">
        <f t="shared" si="150"/>
        <v>0</v>
      </c>
      <c r="U2737" s="167" t="s">
        <v>7481</v>
      </c>
      <c r="W2737" s="21"/>
      <c r="X2737" s="21"/>
      <c r="Y2737" s="21"/>
    </row>
    <row r="2738" spans="1:25" x14ac:dyDescent="0.25">
      <c r="A2738" s="168" t="s">
        <v>6845</v>
      </c>
      <c r="B2738" s="207" t="s">
        <v>10571</v>
      </c>
      <c r="C2738" s="168" t="s">
        <v>10572</v>
      </c>
      <c r="D2738" s="208">
        <v>845</v>
      </c>
      <c r="E2738" s="171">
        <v>14850557.040019998</v>
      </c>
      <c r="F2738" s="216">
        <f t="shared" si="149"/>
        <v>17574.623715999998</v>
      </c>
      <c r="G2738" s="224"/>
      <c r="H2738" s="218" t="s">
        <v>7462</v>
      </c>
      <c r="I2738" s="120" t="s">
        <v>7397</v>
      </c>
      <c r="J2738" s="120" t="s">
        <v>7463</v>
      </c>
      <c r="K2738" s="172">
        <v>0</v>
      </c>
      <c r="L2738" s="172">
        <v>0</v>
      </c>
      <c r="M2738" s="173">
        <f t="shared" si="151"/>
        <v>0</v>
      </c>
      <c r="O2738" s="73">
        <v>845</v>
      </c>
      <c r="P2738" s="73">
        <v>14850557.040019998</v>
      </c>
      <c r="Q2738" s="73">
        <v>845</v>
      </c>
      <c r="R2738" s="73">
        <v>14850557.040019998</v>
      </c>
      <c r="S2738" s="73">
        <f t="shared" si="150"/>
        <v>0</v>
      </c>
      <c r="T2738" s="73">
        <f t="shared" si="150"/>
        <v>0</v>
      </c>
      <c r="U2738" s="167" t="s">
        <v>7467</v>
      </c>
      <c r="W2738" s="21"/>
      <c r="X2738" s="21"/>
      <c r="Y2738" s="21"/>
    </row>
    <row r="2739" spans="1:25" x14ac:dyDescent="0.25">
      <c r="A2739" s="175" t="s">
        <v>6845</v>
      </c>
      <c r="B2739" s="205" t="s">
        <v>5799</v>
      </c>
      <c r="C2739" s="168" t="s">
        <v>5800</v>
      </c>
      <c r="D2739" s="209">
        <v>2</v>
      </c>
      <c r="E2739" s="178">
        <v>35071.82</v>
      </c>
      <c r="F2739" s="216">
        <f t="shared" si="149"/>
        <v>17535.91</v>
      </c>
      <c r="G2739" s="224"/>
      <c r="H2739" s="218" t="s">
        <v>7462</v>
      </c>
      <c r="I2739" s="179" t="s">
        <v>7381</v>
      </c>
      <c r="J2739" s="120" t="s">
        <v>7480</v>
      </c>
      <c r="K2739" s="73">
        <v>2</v>
      </c>
      <c r="L2739" s="73">
        <v>35071.82</v>
      </c>
      <c r="M2739" s="180">
        <f t="shared" si="151"/>
        <v>1</v>
      </c>
      <c r="O2739" s="73">
        <v>2</v>
      </c>
      <c r="P2739" s="73">
        <v>35071.82</v>
      </c>
      <c r="Q2739" s="73">
        <v>0</v>
      </c>
      <c r="R2739" s="73">
        <v>0</v>
      </c>
      <c r="S2739" s="73">
        <f t="shared" si="150"/>
        <v>0</v>
      </c>
      <c r="T2739" s="73">
        <f t="shared" si="150"/>
        <v>0</v>
      </c>
      <c r="U2739" s="167" t="s">
        <v>7481</v>
      </c>
      <c r="W2739" s="21"/>
      <c r="X2739" s="21"/>
      <c r="Y2739" s="21"/>
    </row>
    <row r="2740" spans="1:25" x14ac:dyDescent="0.25">
      <c r="A2740" s="168" t="s">
        <v>6845</v>
      </c>
      <c r="B2740" s="207" t="s">
        <v>10573</v>
      </c>
      <c r="C2740" s="168" t="s">
        <v>10574</v>
      </c>
      <c r="D2740" s="208">
        <v>11</v>
      </c>
      <c r="E2740" s="171">
        <v>192453.680001</v>
      </c>
      <c r="F2740" s="216">
        <f t="shared" si="149"/>
        <v>17495.789090999999</v>
      </c>
      <c r="G2740" s="224"/>
      <c r="H2740" s="218" t="s">
        <v>7462</v>
      </c>
      <c r="I2740" s="120" t="s">
        <v>7397</v>
      </c>
      <c r="J2740" s="120" t="s">
        <v>7463</v>
      </c>
      <c r="K2740" s="172"/>
      <c r="L2740" s="172"/>
      <c r="M2740" s="173">
        <f t="shared" si="151"/>
        <v>0</v>
      </c>
      <c r="O2740" s="73">
        <v>11</v>
      </c>
      <c r="P2740" s="73">
        <v>192453.680001</v>
      </c>
      <c r="Q2740" s="73">
        <v>11</v>
      </c>
      <c r="R2740" s="73">
        <v>192453.680001</v>
      </c>
      <c r="S2740" s="73">
        <f t="shared" si="150"/>
        <v>0</v>
      </c>
      <c r="T2740" s="73">
        <f t="shared" si="150"/>
        <v>0</v>
      </c>
      <c r="U2740" s="167" t="s">
        <v>7467</v>
      </c>
      <c r="W2740" s="21"/>
      <c r="X2740" s="21"/>
      <c r="Y2740" s="21"/>
    </row>
    <row r="2741" spans="1:25" x14ac:dyDescent="0.25">
      <c r="A2741" s="175" t="s">
        <v>6845</v>
      </c>
      <c r="B2741" s="205" t="s">
        <v>5769</v>
      </c>
      <c r="C2741" s="168" t="s">
        <v>5770</v>
      </c>
      <c r="D2741" s="209">
        <v>17</v>
      </c>
      <c r="E2741" s="178">
        <v>297071.44999200001</v>
      </c>
      <c r="F2741" s="216">
        <f t="shared" si="149"/>
        <v>17474.791175999999</v>
      </c>
      <c r="G2741" s="224"/>
      <c r="H2741" s="218" t="s">
        <v>7462</v>
      </c>
      <c r="I2741" s="179" t="s">
        <v>7381</v>
      </c>
      <c r="J2741" s="120" t="s">
        <v>7480</v>
      </c>
      <c r="K2741" s="73">
        <v>17</v>
      </c>
      <c r="L2741" s="73">
        <v>297071.44999200001</v>
      </c>
      <c r="M2741" s="180">
        <f t="shared" si="151"/>
        <v>1</v>
      </c>
      <c r="O2741" s="73">
        <v>17</v>
      </c>
      <c r="P2741" s="73">
        <v>297071.44999200001</v>
      </c>
      <c r="Q2741" s="73">
        <v>0</v>
      </c>
      <c r="R2741" s="73">
        <v>0</v>
      </c>
      <c r="S2741" s="73">
        <f t="shared" si="150"/>
        <v>0</v>
      </c>
      <c r="T2741" s="73">
        <f t="shared" si="150"/>
        <v>0</v>
      </c>
      <c r="U2741" s="167" t="s">
        <v>7481</v>
      </c>
      <c r="W2741" s="21"/>
      <c r="X2741" s="21"/>
      <c r="Y2741" s="21"/>
    </row>
    <row r="2742" spans="1:25" x14ac:dyDescent="0.25">
      <c r="A2742" s="168" t="s">
        <v>6845</v>
      </c>
      <c r="B2742" s="207" t="s">
        <v>10575</v>
      </c>
      <c r="C2742" s="168" t="s">
        <v>10576</v>
      </c>
      <c r="D2742" s="208">
        <v>32964</v>
      </c>
      <c r="E2742" s="171">
        <v>575954442.40388405</v>
      </c>
      <c r="F2742" s="216">
        <f t="shared" si="149"/>
        <v>17472.225531</v>
      </c>
      <c r="G2742" s="224"/>
      <c r="H2742" s="218" t="s">
        <v>7462</v>
      </c>
      <c r="I2742" s="120" t="s">
        <v>7397</v>
      </c>
      <c r="J2742" s="120" t="s">
        <v>7463</v>
      </c>
      <c r="K2742" s="172">
        <v>0</v>
      </c>
      <c r="L2742" s="172">
        <v>0</v>
      </c>
      <c r="M2742" s="173">
        <f t="shared" si="151"/>
        <v>0</v>
      </c>
      <c r="O2742" s="73">
        <v>32964</v>
      </c>
      <c r="P2742" s="73">
        <v>575954442.40388405</v>
      </c>
      <c r="Q2742" s="73">
        <v>32964</v>
      </c>
      <c r="R2742" s="73">
        <v>575954442.40388405</v>
      </c>
      <c r="S2742" s="73">
        <f t="shared" si="150"/>
        <v>0</v>
      </c>
      <c r="T2742" s="73">
        <f t="shared" si="150"/>
        <v>0</v>
      </c>
      <c r="U2742" s="167" t="s">
        <v>7467</v>
      </c>
      <c r="W2742" s="21"/>
      <c r="X2742" s="21"/>
      <c r="Y2742" s="21"/>
    </row>
    <row r="2743" spans="1:25" x14ac:dyDescent="0.25">
      <c r="A2743" s="168" t="s">
        <v>6845</v>
      </c>
      <c r="B2743" s="207" t="s">
        <v>10577</v>
      </c>
      <c r="C2743" s="168" t="s">
        <v>10578</v>
      </c>
      <c r="D2743" s="208">
        <v>643</v>
      </c>
      <c r="E2743" s="171">
        <v>11227434.86978</v>
      </c>
      <c r="F2743" s="216">
        <f t="shared" si="149"/>
        <v>17461.018459999999</v>
      </c>
      <c r="G2743" s="224"/>
      <c r="H2743" s="218" t="s">
        <v>7462</v>
      </c>
      <c r="I2743" s="120" t="s">
        <v>7397</v>
      </c>
      <c r="J2743" s="120" t="s">
        <v>7463</v>
      </c>
      <c r="K2743" s="172">
        <v>0</v>
      </c>
      <c r="L2743" s="172">
        <v>0</v>
      </c>
      <c r="M2743" s="173">
        <f t="shared" si="151"/>
        <v>0</v>
      </c>
      <c r="O2743" s="73">
        <v>643</v>
      </c>
      <c r="P2743" s="73">
        <v>11227434.86978</v>
      </c>
      <c r="Q2743" s="73">
        <v>643</v>
      </c>
      <c r="R2743" s="73">
        <v>11227434.86978</v>
      </c>
      <c r="S2743" s="73">
        <f t="shared" si="150"/>
        <v>0</v>
      </c>
      <c r="T2743" s="73">
        <f t="shared" si="150"/>
        <v>0</v>
      </c>
      <c r="U2743" s="167" t="s">
        <v>7467</v>
      </c>
      <c r="W2743" s="21"/>
      <c r="X2743" s="21"/>
      <c r="Y2743" s="21"/>
    </row>
    <row r="2744" spans="1:25" x14ac:dyDescent="0.25">
      <c r="A2744" s="175" t="s">
        <v>6845</v>
      </c>
      <c r="B2744" s="205" t="s">
        <v>10579</v>
      </c>
      <c r="C2744" s="168" t="s">
        <v>10580</v>
      </c>
      <c r="D2744" s="209">
        <v>233</v>
      </c>
      <c r="E2744" s="178">
        <v>4065132.4201139994</v>
      </c>
      <c r="F2744" s="216">
        <f t="shared" si="149"/>
        <v>17446.920257999998</v>
      </c>
      <c r="G2744" s="224"/>
      <c r="H2744" s="218" t="s">
        <v>7538</v>
      </c>
      <c r="I2744" s="120" t="s">
        <v>7386</v>
      </c>
      <c r="J2744" s="120" t="s">
        <v>7480</v>
      </c>
      <c r="K2744" s="73">
        <v>233</v>
      </c>
      <c r="L2744" s="73">
        <v>4065132.4201139994</v>
      </c>
      <c r="M2744" s="180">
        <f t="shared" si="151"/>
        <v>1</v>
      </c>
      <c r="O2744" s="73">
        <v>233</v>
      </c>
      <c r="P2744" s="73">
        <v>4065132.4201139994</v>
      </c>
      <c r="Q2744" s="73">
        <v>0</v>
      </c>
      <c r="R2744" s="73">
        <v>0</v>
      </c>
      <c r="S2744" s="73">
        <f t="shared" si="150"/>
        <v>0</v>
      </c>
      <c r="T2744" s="73">
        <f t="shared" si="150"/>
        <v>0</v>
      </c>
      <c r="U2744" s="167" t="s">
        <v>7481</v>
      </c>
      <c r="W2744" s="21"/>
      <c r="X2744" s="21"/>
      <c r="Y2744" s="21"/>
    </row>
    <row r="2745" spans="1:25" x14ac:dyDescent="0.25">
      <c r="A2745" s="175" t="s">
        <v>6845</v>
      </c>
      <c r="B2745" s="205" t="s">
        <v>5667</v>
      </c>
      <c r="C2745" s="168" t="s">
        <v>5668</v>
      </c>
      <c r="D2745" s="209">
        <v>31</v>
      </c>
      <c r="E2745" s="178">
        <v>540291.370001</v>
      </c>
      <c r="F2745" s="216">
        <f t="shared" si="149"/>
        <v>17428.753871000001</v>
      </c>
      <c r="G2745" s="224"/>
      <c r="H2745" s="218" t="s">
        <v>7462</v>
      </c>
      <c r="I2745" s="179" t="s">
        <v>7381</v>
      </c>
      <c r="J2745" s="120" t="s">
        <v>7480</v>
      </c>
      <c r="K2745" s="73">
        <v>31</v>
      </c>
      <c r="L2745" s="73">
        <v>540291.370001</v>
      </c>
      <c r="M2745" s="180">
        <f t="shared" si="151"/>
        <v>1</v>
      </c>
      <c r="O2745" s="73">
        <v>31</v>
      </c>
      <c r="P2745" s="73">
        <v>540291.370001</v>
      </c>
      <c r="Q2745" s="73">
        <v>0</v>
      </c>
      <c r="R2745" s="73">
        <v>0</v>
      </c>
      <c r="S2745" s="73">
        <f t="shared" si="150"/>
        <v>0</v>
      </c>
      <c r="T2745" s="73">
        <f t="shared" si="150"/>
        <v>0</v>
      </c>
      <c r="U2745" s="167" t="s">
        <v>7481</v>
      </c>
      <c r="W2745" s="21"/>
      <c r="X2745" s="21"/>
      <c r="Y2745" s="21"/>
    </row>
    <row r="2746" spans="1:25" x14ac:dyDescent="0.25">
      <c r="A2746" s="168" t="s">
        <v>6845</v>
      </c>
      <c r="B2746" s="207" t="s">
        <v>10581</v>
      </c>
      <c r="C2746" s="168" t="s">
        <v>10582</v>
      </c>
      <c r="D2746" s="208">
        <v>34</v>
      </c>
      <c r="E2746" s="171">
        <v>589644.74999799998</v>
      </c>
      <c r="F2746" s="216">
        <f t="shared" si="149"/>
        <v>17342.492646999999</v>
      </c>
      <c r="G2746" s="224"/>
      <c r="H2746" s="218" t="s">
        <v>7462</v>
      </c>
      <c r="I2746" s="120" t="s">
        <v>7397</v>
      </c>
      <c r="J2746" s="120" t="s">
        <v>7463</v>
      </c>
      <c r="K2746" s="172"/>
      <c r="L2746" s="172"/>
      <c r="M2746" s="173">
        <f t="shared" si="151"/>
        <v>0</v>
      </c>
      <c r="O2746" s="73">
        <v>34</v>
      </c>
      <c r="P2746" s="73">
        <v>589644.74999799998</v>
      </c>
      <c r="Q2746" s="73">
        <v>34</v>
      </c>
      <c r="R2746" s="73">
        <v>589644.74999799998</v>
      </c>
      <c r="S2746" s="73">
        <f t="shared" si="150"/>
        <v>0</v>
      </c>
      <c r="T2746" s="73">
        <f t="shared" si="150"/>
        <v>0</v>
      </c>
      <c r="U2746" s="167" t="s">
        <v>7467</v>
      </c>
      <c r="W2746" s="21"/>
      <c r="X2746" s="21"/>
      <c r="Y2746" s="21"/>
    </row>
    <row r="2747" spans="1:25" x14ac:dyDescent="0.25">
      <c r="A2747" s="175" t="s">
        <v>6845</v>
      </c>
      <c r="B2747" s="205" t="s">
        <v>10583</v>
      </c>
      <c r="C2747" s="168" t="s">
        <v>10584</v>
      </c>
      <c r="D2747" s="209">
        <v>34</v>
      </c>
      <c r="E2747" s="178">
        <v>589047.99998399999</v>
      </c>
      <c r="F2747" s="216">
        <f t="shared" si="149"/>
        <v>17324.941176</v>
      </c>
      <c r="G2747" s="224"/>
      <c r="H2747" s="218" t="s">
        <v>7538</v>
      </c>
      <c r="I2747" s="120" t="s">
        <v>7396</v>
      </c>
      <c r="J2747" s="120" t="s">
        <v>7480</v>
      </c>
      <c r="K2747" s="73">
        <v>34</v>
      </c>
      <c r="L2747" s="73">
        <v>589047.99998399999</v>
      </c>
      <c r="M2747" s="180">
        <f t="shared" si="151"/>
        <v>1</v>
      </c>
      <c r="O2747" s="73">
        <v>34</v>
      </c>
      <c r="P2747" s="73">
        <v>589047.99998399999</v>
      </c>
      <c r="Q2747" s="73">
        <v>0</v>
      </c>
      <c r="R2747" s="73">
        <v>0</v>
      </c>
      <c r="S2747" s="73">
        <f t="shared" si="150"/>
        <v>0</v>
      </c>
      <c r="T2747" s="73">
        <f t="shared" si="150"/>
        <v>0</v>
      </c>
      <c r="U2747" s="167" t="s">
        <v>7481</v>
      </c>
      <c r="W2747" s="21"/>
      <c r="X2747" s="21"/>
      <c r="Y2747" s="21"/>
    </row>
    <row r="2748" spans="1:25" x14ac:dyDescent="0.25">
      <c r="A2748" s="175" t="s">
        <v>6845</v>
      </c>
      <c r="B2748" s="205" t="s">
        <v>6503</v>
      </c>
      <c r="C2748" s="168" t="s">
        <v>6504</v>
      </c>
      <c r="D2748" s="209">
        <v>291</v>
      </c>
      <c r="E2748" s="178">
        <v>5015788.4598600008</v>
      </c>
      <c r="F2748" s="216">
        <f t="shared" si="149"/>
        <v>17236.386460000002</v>
      </c>
      <c r="G2748" s="224"/>
      <c r="H2748" s="218" t="s">
        <v>7462</v>
      </c>
      <c r="I2748" s="179" t="s">
        <v>7381</v>
      </c>
      <c r="J2748" s="120" t="s">
        <v>7480</v>
      </c>
      <c r="K2748" s="199">
        <v>291</v>
      </c>
      <c r="L2748" s="199">
        <v>5015788</v>
      </c>
      <c r="M2748" s="200">
        <f t="shared" si="151"/>
        <v>0.99999990831750496</v>
      </c>
      <c r="O2748" s="73">
        <v>291</v>
      </c>
      <c r="P2748" s="73">
        <v>5015788.4598600008</v>
      </c>
      <c r="Q2748" s="73">
        <v>0</v>
      </c>
      <c r="R2748" s="73">
        <v>0</v>
      </c>
      <c r="S2748" s="73">
        <f t="shared" si="150"/>
        <v>0</v>
      </c>
      <c r="T2748" s="73">
        <f t="shared" si="150"/>
        <v>0.45986000075936317</v>
      </c>
      <c r="U2748" s="167" t="s">
        <v>7481</v>
      </c>
      <c r="W2748" s="21"/>
      <c r="X2748" s="21"/>
      <c r="Y2748" s="21"/>
    </row>
    <row r="2749" spans="1:25" x14ac:dyDescent="0.25">
      <c r="A2749" s="175" t="s">
        <v>6845</v>
      </c>
      <c r="B2749" s="205" t="s">
        <v>6393</v>
      </c>
      <c r="C2749" s="168" t="s">
        <v>6394</v>
      </c>
      <c r="D2749" s="209">
        <v>87</v>
      </c>
      <c r="E2749" s="178">
        <v>1493180.5500359999</v>
      </c>
      <c r="F2749" s="216">
        <f t="shared" si="149"/>
        <v>17162.994827999999</v>
      </c>
      <c r="G2749" s="224"/>
      <c r="H2749" s="218" t="s">
        <v>7462</v>
      </c>
      <c r="I2749" s="179" t="s">
        <v>7381</v>
      </c>
      <c r="J2749" s="120" t="s">
        <v>7480</v>
      </c>
      <c r="K2749" s="73">
        <v>87</v>
      </c>
      <c r="L2749" s="73">
        <v>1493180.5500359999</v>
      </c>
      <c r="M2749" s="180">
        <f t="shared" si="151"/>
        <v>1</v>
      </c>
      <c r="O2749" s="73">
        <v>87</v>
      </c>
      <c r="P2749" s="73">
        <v>1493180.5500359999</v>
      </c>
      <c r="Q2749" s="73">
        <v>0</v>
      </c>
      <c r="R2749" s="73">
        <v>0</v>
      </c>
      <c r="S2749" s="73">
        <f t="shared" si="150"/>
        <v>0</v>
      </c>
      <c r="T2749" s="73">
        <f t="shared" si="150"/>
        <v>0</v>
      </c>
      <c r="U2749" s="167" t="s">
        <v>7481</v>
      </c>
      <c r="W2749" s="21"/>
      <c r="X2749" s="21"/>
      <c r="Y2749" s="21"/>
    </row>
    <row r="2750" spans="1:25" x14ac:dyDescent="0.25">
      <c r="A2750" s="175" t="s">
        <v>6845</v>
      </c>
      <c r="B2750" s="205" t="s">
        <v>6531</v>
      </c>
      <c r="C2750" s="168" t="s">
        <v>6532</v>
      </c>
      <c r="D2750" s="209">
        <v>80</v>
      </c>
      <c r="E2750" s="178">
        <v>1371122.8</v>
      </c>
      <c r="F2750" s="216">
        <f t="shared" si="149"/>
        <v>17139.035</v>
      </c>
      <c r="G2750" s="224"/>
      <c r="H2750" s="218" t="s">
        <v>7462</v>
      </c>
      <c r="I2750" s="179" t="s">
        <v>7381</v>
      </c>
      <c r="J2750" s="120" t="s">
        <v>7480</v>
      </c>
      <c r="K2750" s="73">
        <v>80</v>
      </c>
      <c r="L2750" s="73">
        <v>1371122.8</v>
      </c>
      <c r="M2750" s="180">
        <f t="shared" si="151"/>
        <v>1</v>
      </c>
      <c r="O2750" s="73">
        <v>80</v>
      </c>
      <c r="P2750" s="73">
        <v>1371122.8</v>
      </c>
      <c r="Q2750" s="73">
        <v>0</v>
      </c>
      <c r="R2750" s="73">
        <v>0</v>
      </c>
      <c r="S2750" s="73">
        <f t="shared" si="150"/>
        <v>0</v>
      </c>
      <c r="T2750" s="73">
        <f t="shared" si="150"/>
        <v>0</v>
      </c>
      <c r="U2750" s="167" t="s">
        <v>7481</v>
      </c>
      <c r="W2750" s="21"/>
      <c r="X2750" s="21"/>
      <c r="Y2750" s="21"/>
    </row>
    <row r="2751" spans="1:25" x14ac:dyDescent="0.25">
      <c r="A2751" s="175" t="s">
        <v>6845</v>
      </c>
      <c r="B2751" s="205" t="s">
        <v>5557</v>
      </c>
      <c r="C2751" s="168" t="s">
        <v>5558</v>
      </c>
      <c r="D2751" s="209">
        <v>78</v>
      </c>
      <c r="E2751" s="178">
        <v>1335540.5500320001</v>
      </c>
      <c r="F2751" s="216">
        <f t="shared" si="149"/>
        <v>17122.314743999999</v>
      </c>
      <c r="G2751" s="224"/>
      <c r="H2751" s="218" t="s">
        <v>7462</v>
      </c>
      <c r="I2751" s="179" t="s">
        <v>7381</v>
      </c>
      <c r="J2751" s="120" t="s">
        <v>7480</v>
      </c>
      <c r="K2751" s="73">
        <f>D2751</f>
        <v>78</v>
      </c>
      <c r="L2751" s="73">
        <f>E2751</f>
        <v>1335540.5500320001</v>
      </c>
      <c r="M2751" s="180">
        <f t="shared" si="151"/>
        <v>1</v>
      </c>
      <c r="O2751" s="73">
        <v>78</v>
      </c>
      <c r="P2751" s="73">
        <v>1335540.5500320001</v>
      </c>
      <c r="Q2751" s="73">
        <v>0</v>
      </c>
      <c r="R2751" s="73">
        <v>0</v>
      </c>
      <c r="S2751" s="73">
        <f t="shared" si="150"/>
        <v>0</v>
      </c>
      <c r="T2751" s="73">
        <f t="shared" si="150"/>
        <v>0</v>
      </c>
      <c r="U2751" s="167" t="s">
        <v>7481</v>
      </c>
      <c r="W2751" s="21"/>
      <c r="X2751" s="21"/>
      <c r="Y2751" s="21"/>
    </row>
    <row r="2752" spans="1:25" x14ac:dyDescent="0.25">
      <c r="A2752" s="175" t="s">
        <v>6845</v>
      </c>
      <c r="B2752" s="205" t="s">
        <v>5779</v>
      </c>
      <c r="C2752" s="168" t="s">
        <v>5780</v>
      </c>
      <c r="D2752" s="209">
        <v>1</v>
      </c>
      <c r="E2752" s="178">
        <v>17045.77</v>
      </c>
      <c r="F2752" s="216">
        <f t="shared" si="149"/>
        <v>17045.77</v>
      </c>
      <c r="G2752" s="224"/>
      <c r="H2752" s="218" t="s">
        <v>7462</v>
      </c>
      <c r="I2752" s="179" t="s">
        <v>7381</v>
      </c>
      <c r="J2752" s="120" t="s">
        <v>7480</v>
      </c>
      <c r="K2752" s="73">
        <v>1</v>
      </c>
      <c r="L2752" s="73">
        <v>17045.77</v>
      </c>
      <c r="M2752" s="180">
        <f t="shared" si="151"/>
        <v>1</v>
      </c>
      <c r="O2752" s="73">
        <v>1</v>
      </c>
      <c r="P2752" s="73">
        <v>17045.77</v>
      </c>
      <c r="Q2752" s="73">
        <v>0</v>
      </c>
      <c r="R2752" s="73">
        <v>0</v>
      </c>
      <c r="S2752" s="73">
        <f t="shared" si="150"/>
        <v>0</v>
      </c>
      <c r="T2752" s="73">
        <f t="shared" si="150"/>
        <v>0</v>
      </c>
      <c r="U2752" s="167" t="s">
        <v>7481</v>
      </c>
      <c r="W2752" s="21"/>
      <c r="X2752" s="21"/>
      <c r="Y2752" s="21"/>
    </row>
    <row r="2753" spans="1:25" x14ac:dyDescent="0.25">
      <c r="A2753" s="175" t="s">
        <v>6845</v>
      </c>
      <c r="B2753" s="205" t="s">
        <v>5351</v>
      </c>
      <c r="C2753" s="168" t="s">
        <v>5352</v>
      </c>
      <c r="D2753" s="209">
        <v>296</v>
      </c>
      <c r="E2753" s="178">
        <v>5040632.1201280002</v>
      </c>
      <c r="F2753" s="216">
        <f t="shared" si="149"/>
        <v>17029.162568</v>
      </c>
      <c r="G2753" s="224"/>
      <c r="H2753" s="218" t="s">
        <v>7462</v>
      </c>
      <c r="I2753" s="179" t="s">
        <v>7381</v>
      </c>
      <c r="J2753" s="120" t="s">
        <v>7480</v>
      </c>
      <c r="K2753" s="73">
        <f>+D2753</f>
        <v>296</v>
      </c>
      <c r="L2753" s="73">
        <f>+E2753</f>
        <v>5040632.1201280002</v>
      </c>
      <c r="M2753" s="180">
        <f t="shared" si="151"/>
        <v>1</v>
      </c>
      <c r="O2753" s="73">
        <v>296</v>
      </c>
      <c r="P2753" s="73">
        <v>5040632.1201280002</v>
      </c>
      <c r="Q2753" s="73">
        <v>0</v>
      </c>
      <c r="R2753" s="73">
        <v>0</v>
      </c>
      <c r="S2753" s="73">
        <f t="shared" si="150"/>
        <v>0</v>
      </c>
      <c r="T2753" s="73">
        <f t="shared" si="150"/>
        <v>0</v>
      </c>
      <c r="U2753" s="167" t="s">
        <v>7481</v>
      </c>
      <c r="W2753" s="21"/>
      <c r="X2753" s="21"/>
      <c r="Y2753" s="21"/>
    </row>
    <row r="2754" spans="1:25" x14ac:dyDescent="0.25">
      <c r="A2754" s="168" t="s">
        <v>6845</v>
      </c>
      <c r="B2754" s="207" t="s">
        <v>10585</v>
      </c>
      <c r="C2754" s="168" t="s">
        <v>10586</v>
      </c>
      <c r="D2754" s="208">
        <v>111</v>
      </c>
      <c r="E2754" s="171">
        <v>1889497.7900430001</v>
      </c>
      <c r="F2754" s="216">
        <f t="shared" si="149"/>
        <v>17022.502613000001</v>
      </c>
      <c r="G2754" s="224"/>
      <c r="H2754" s="218" t="s">
        <v>7462</v>
      </c>
      <c r="I2754" s="120" t="s">
        <v>7397</v>
      </c>
      <c r="J2754" s="120" t="s">
        <v>7463</v>
      </c>
      <c r="K2754" s="172"/>
      <c r="L2754" s="172"/>
      <c r="M2754" s="173">
        <f t="shared" si="151"/>
        <v>0</v>
      </c>
      <c r="O2754" s="73">
        <v>111</v>
      </c>
      <c r="P2754" s="73">
        <v>1889497.7900430001</v>
      </c>
      <c r="Q2754" s="73">
        <v>111</v>
      </c>
      <c r="R2754" s="73">
        <v>1889497.7900430001</v>
      </c>
      <c r="S2754" s="73">
        <f t="shared" si="150"/>
        <v>0</v>
      </c>
      <c r="T2754" s="73">
        <f t="shared" si="150"/>
        <v>0</v>
      </c>
      <c r="U2754" s="167" t="s">
        <v>7467</v>
      </c>
      <c r="W2754" s="21"/>
      <c r="X2754" s="21"/>
      <c r="Y2754" s="21"/>
    </row>
    <row r="2755" spans="1:25" x14ac:dyDescent="0.25">
      <c r="A2755" s="175" t="s">
        <v>6845</v>
      </c>
      <c r="B2755" s="205" t="s">
        <v>5549</v>
      </c>
      <c r="C2755" s="168" t="s">
        <v>5550</v>
      </c>
      <c r="D2755" s="209">
        <v>5</v>
      </c>
      <c r="E2755" s="178">
        <v>84095.82</v>
      </c>
      <c r="F2755" s="216">
        <f t="shared" si="149"/>
        <v>16819.164000000001</v>
      </c>
      <c r="G2755" s="224"/>
      <c r="H2755" s="218" t="s">
        <v>7462</v>
      </c>
      <c r="I2755" s="179" t="s">
        <v>7381</v>
      </c>
      <c r="J2755" s="120" t="s">
        <v>7480</v>
      </c>
      <c r="K2755" s="73">
        <f>D2755</f>
        <v>5</v>
      </c>
      <c r="L2755" s="73">
        <f>E2755</f>
        <v>84095.82</v>
      </c>
      <c r="M2755" s="180">
        <f t="shared" si="151"/>
        <v>1</v>
      </c>
      <c r="O2755" s="73">
        <v>5</v>
      </c>
      <c r="P2755" s="73">
        <v>84095.82</v>
      </c>
      <c r="Q2755" s="73">
        <v>0</v>
      </c>
      <c r="R2755" s="73">
        <v>0</v>
      </c>
      <c r="S2755" s="73">
        <f t="shared" si="150"/>
        <v>0</v>
      </c>
      <c r="T2755" s="73">
        <f t="shared" si="150"/>
        <v>0</v>
      </c>
      <c r="U2755" s="167" t="s">
        <v>7481</v>
      </c>
      <c r="W2755" s="21"/>
      <c r="X2755" s="21"/>
      <c r="Y2755" s="21"/>
    </row>
    <row r="2756" spans="1:25" x14ac:dyDescent="0.25">
      <c r="A2756" s="175" t="s">
        <v>6845</v>
      </c>
      <c r="B2756" s="205" t="s">
        <v>5943</v>
      </c>
      <c r="C2756" s="168" t="s">
        <v>5944</v>
      </c>
      <c r="D2756" s="209">
        <v>405</v>
      </c>
      <c r="E2756" s="178">
        <v>6787681.0701299999</v>
      </c>
      <c r="F2756" s="216">
        <f t="shared" ref="F2756:F2819" si="152">+E2756/D2756</f>
        <v>16759.706345999999</v>
      </c>
      <c r="G2756" s="224"/>
      <c r="H2756" s="218" t="s">
        <v>7462</v>
      </c>
      <c r="I2756" s="179" t="s">
        <v>7381</v>
      </c>
      <c r="J2756" s="120" t="s">
        <v>7480</v>
      </c>
      <c r="K2756" s="73">
        <v>405</v>
      </c>
      <c r="L2756" s="73">
        <v>6787681.0701299999</v>
      </c>
      <c r="M2756" s="180">
        <f t="shared" si="151"/>
        <v>1</v>
      </c>
      <c r="O2756" s="73">
        <v>405</v>
      </c>
      <c r="P2756" s="73">
        <v>6787681.0701299999</v>
      </c>
      <c r="Q2756" s="73">
        <v>0</v>
      </c>
      <c r="R2756" s="73">
        <v>0</v>
      </c>
      <c r="S2756" s="73">
        <f t="shared" ref="S2756:T2819" si="153">O2756-K2756-Q2756</f>
        <v>0</v>
      </c>
      <c r="T2756" s="73">
        <f t="shared" si="153"/>
        <v>0</v>
      </c>
      <c r="U2756" s="167" t="s">
        <v>7481</v>
      </c>
      <c r="W2756" s="21"/>
      <c r="X2756" s="21"/>
      <c r="Y2756" s="21"/>
    </row>
    <row r="2757" spans="1:25" x14ac:dyDescent="0.25">
      <c r="A2757" s="168" t="s">
        <v>6845</v>
      </c>
      <c r="B2757" s="207" t="s">
        <v>10587</v>
      </c>
      <c r="C2757" s="168" t="s">
        <v>10588</v>
      </c>
      <c r="D2757" s="208">
        <v>2840</v>
      </c>
      <c r="E2757" s="171">
        <v>47483152.300159998</v>
      </c>
      <c r="F2757" s="216">
        <f t="shared" si="152"/>
        <v>16719.419824000001</v>
      </c>
      <c r="G2757" s="224"/>
      <c r="H2757" s="218" t="s">
        <v>7462</v>
      </c>
      <c r="I2757" s="120" t="s">
        <v>7397</v>
      </c>
      <c r="J2757" s="120" t="s">
        <v>7463</v>
      </c>
      <c r="K2757" s="172">
        <v>0</v>
      </c>
      <c r="L2757" s="172">
        <v>0</v>
      </c>
      <c r="M2757" s="173">
        <f t="shared" si="151"/>
        <v>0</v>
      </c>
      <c r="O2757" s="73">
        <v>2840</v>
      </c>
      <c r="P2757" s="73">
        <v>47483152.300159998</v>
      </c>
      <c r="Q2757" s="73">
        <v>2840</v>
      </c>
      <c r="R2757" s="73">
        <v>47483152.300159998</v>
      </c>
      <c r="S2757" s="73">
        <f t="shared" si="153"/>
        <v>0</v>
      </c>
      <c r="T2757" s="73">
        <f t="shared" si="153"/>
        <v>0</v>
      </c>
      <c r="U2757" s="167" t="s">
        <v>7467</v>
      </c>
      <c r="W2757" s="21"/>
      <c r="X2757" s="21"/>
      <c r="Y2757" s="21"/>
    </row>
    <row r="2758" spans="1:25" x14ac:dyDescent="0.25">
      <c r="A2758" s="175" t="s">
        <v>6845</v>
      </c>
      <c r="B2758" s="205" t="s">
        <v>5785</v>
      </c>
      <c r="C2758" s="168" t="s">
        <v>5786</v>
      </c>
      <c r="D2758" s="209">
        <v>102</v>
      </c>
      <c r="E2758" s="178">
        <v>1703337.379956</v>
      </c>
      <c r="F2758" s="216">
        <f t="shared" si="152"/>
        <v>16699.386078</v>
      </c>
      <c r="G2758" s="224"/>
      <c r="H2758" s="218" t="s">
        <v>7462</v>
      </c>
      <c r="I2758" s="179" t="s">
        <v>7381</v>
      </c>
      <c r="J2758" s="120" t="s">
        <v>7480</v>
      </c>
      <c r="K2758" s="73">
        <v>102</v>
      </c>
      <c r="L2758" s="73">
        <v>1703337.379956</v>
      </c>
      <c r="M2758" s="180">
        <f t="shared" si="151"/>
        <v>1</v>
      </c>
      <c r="O2758" s="73">
        <v>102</v>
      </c>
      <c r="P2758" s="73">
        <v>1703337.379956</v>
      </c>
      <c r="Q2758" s="73">
        <v>0</v>
      </c>
      <c r="R2758" s="73">
        <v>0</v>
      </c>
      <c r="S2758" s="73">
        <f t="shared" si="153"/>
        <v>0</v>
      </c>
      <c r="T2758" s="73">
        <f t="shared" si="153"/>
        <v>0</v>
      </c>
      <c r="U2758" s="167" t="s">
        <v>7481</v>
      </c>
      <c r="W2758" s="21"/>
      <c r="X2758" s="21"/>
      <c r="Y2758" s="21"/>
    </row>
    <row r="2759" spans="1:25" x14ac:dyDescent="0.25">
      <c r="A2759" s="175" t="s">
        <v>6845</v>
      </c>
      <c r="B2759" s="205" t="s">
        <v>5655</v>
      </c>
      <c r="C2759" s="168" t="s">
        <v>5656</v>
      </c>
      <c r="D2759" s="209">
        <v>55</v>
      </c>
      <c r="E2759" s="178">
        <v>917950.46997500001</v>
      </c>
      <c r="F2759" s="216">
        <f t="shared" si="152"/>
        <v>16690.008545000001</v>
      </c>
      <c r="G2759" s="224"/>
      <c r="H2759" s="218" t="s">
        <v>7462</v>
      </c>
      <c r="I2759" s="179" t="s">
        <v>7381</v>
      </c>
      <c r="J2759" s="120" t="s">
        <v>7480</v>
      </c>
      <c r="K2759" s="73">
        <v>55</v>
      </c>
      <c r="L2759" s="73">
        <v>917950.46997500001</v>
      </c>
      <c r="M2759" s="180">
        <f t="shared" si="151"/>
        <v>1</v>
      </c>
      <c r="O2759" s="73">
        <v>55</v>
      </c>
      <c r="P2759" s="73">
        <v>917950.46997500001</v>
      </c>
      <c r="Q2759" s="73">
        <v>0</v>
      </c>
      <c r="R2759" s="73">
        <v>0</v>
      </c>
      <c r="S2759" s="73">
        <f t="shared" si="153"/>
        <v>0</v>
      </c>
      <c r="T2759" s="73">
        <f t="shared" si="153"/>
        <v>0</v>
      </c>
      <c r="U2759" s="167" t="s">
        <v>7481</v>
      </c>
      <c r="W2759" s="21"/>
      <c r="X2759" s="21"/>
      <c r="Y2759" s="21"/>
    </row>
    <row r="2760" spans="1:25" x14ac:dyDescent="0.25">
      <c r="A2760" s="175" t="s">
        <v>6845</v>
      </c>
      <c r="B2760" s="205" t="s">
        <v>6793</v>
      </c>
      <c r="C2760" s="168" t="s">
        <v>6794</v>
      </c>
      <c r="D2760" s="209">
        <v>76</v>
      </c>
      <c r="E2760" s="178">
        <v>1266465.4509159997</v>
      </c>
      <c r="F2760" s="216">
        <f t="shared" si="152"/>
        <v>16664.019090999995</v>
      </c>
      <c r="G2760" s="224"/>
      <c r="H2760" s="218" t="s">
        <v>7538</v>
      </c>
      <c r="I2760" s="120" t="s">
        <v>7396</v>
      </c>
      <c r="J2760" s="120" t="s">
        <v>7480</v>
      </c>
      <c r="K2760" s="73">
        <v>76</v>
      </c>
      <c r="L2760" s="73">
        <v>1266465.4509159997</v>
      </c>
      <c r="M2760" s="180">
        <f t="shared" ref="M2760:M2823" si="154">+L2760/E2760</f>
        <v>1</v>
      </c>
      <c r="O2760" s="73">
        <v>76</v>
      </c>
      <c r="P2760" s="73">
        <v>1266465.4509159997</v>
      </c>
      <c r="Q2760" s="73">
        <v>0</v>
      </c>
      <c r="R2760" s="73">
        <v>0</v>
      </c>
      <c r="S2760" s="73">
        <f t="shared" si="153"/>
        <v>0</v>
      </c>
      <c r="T2760" s="73">
        <f t="shared" si="153"/>
        <v>0</v>
      </c>
      <c r="U2760" s="167" t="s">
        <v>7481</v>
      </c>
      <c r="W2760" s="21"/>
      <c r="X2760" s="21"/>
      <c r="Y2760" s="21"/>
    </row>
    <row r="2761" spans="1:25" x14ac:dyDescent="0.25">
      <c r="A2761" s="175" t="s">
        <v>6845</v>
      </c>
      <c r="B2761" s="205" t="s">
        <v>5647</v>
      </c>
      <c r="C2761" s="168" t="s">
        <v>5648</v>
      </c>
      <c r="D2761" s="209">
        <v>7</v>
      </c>
      <c r="E2761" s="178">
        <v>116206.33999800001</v>
      </c>
      <c r="F2761" s="216">
        <f t="shared" si="152"/>
        <v>16600.905714</v>
      </c>
      <c r="G2761" s="224"/>
      <c r="H2761" s="218" t="s">
        <v>7462</v>
      </c>
      <c r="I2761" s="179" t="s">
        <v>7381</v>
      </c>
      <c r="J2761" s="120" t="s">
        <v>7480</v>
      </c>
      <c r="K2761" s="73">
        <v>7</v>
      </c>
      <c r="L2761" s="73">
        <v>116206.33999800001</v>
      </c>
      <c r="M2761" s="180">
        <f t="shared" si="154"/>
        <v>1</v>
      </c>
      <c r="O2761" s="73">
        <v>7</v>
      </c>
      <c r="P2761" s="73">
        <v>116206.33999800001</v>
      </c>
      <c r="Q2761" s="73">
        <v>0</v>
      </c>
      <c r="R2761" s="73">
        <v>0</v>
      </c>
      <c r="S2761" s="73">
        <f t="shared" si="153"/>
        <v>0</v>
      </c>
      <c r="T2761" s="73">
        <f t="shared" si="153"/>
        <v>0</v>
      </c>
      <c r="U2761" s="167" t="s">
        <v>7481</v>
      </c>
      <c r="W2761" s="21"/>
      <c r="X2761" s="21"/>
      <c r="Y2761" s="21"/>
    </row>
    <row r="2762" spans="1:25" x14ac:dyDescent="0.25">
      <c r="A2762" s="175" t="s">
        <v>6845</v>
      </c>
      <c r="B2762" s="205" t="s">
        <v>5663</v>
      </c>
      <c r="C2762" s="168" t="s">
        <v>5664</v>
      </c>
      <c r="D2762" s="209">
        <v>11</v>
      </c>
      <c r="E2762" s="178">
        <v>182602.01999600002</v>
      </c>
      <c r="F2762" s="216">
        <f t="shared" si="152"/>
        <v>16600.183636000002</v>
      </c>
      <c r="G2762" s="224"/>
      <c r="H2762" s="218" t="s">
        <v>7462</v>
      </c>
      <c r="I2762" s="179" t="s">
        <v>7381</v>
      </c>
      <c r="J2762" s="120" t="s">
        <v>7480</v>
      </c>
      <c r="K2762" s="73">
        <v>11</v>
      </c>
      <c r="L2762" s="73">
        <v>182602.01999600002</v>
      </c>
      <c r="M2762" s="180">
        <f t="shared" si="154"/>
        <v>1</v>
      </c>
      <c r="O2762" s="73">
        <v>11</v>
      </c>
      <c r="P2762" s="73">
        <v>182602.01999600002</v>
      </c>
      <c r="Q2762" s="73">
        <v>0</v>
      </c>
      <c r="R2762" s="73">
        <v>0</v>
      </c>
      <c r="S2762" s="73">
        <f t="shared" si="153"/>
        <v>0</v>
      </c>
      <c r="T2762" s="73">
        <f t="shared" si="153"/>
        <v>0</v>
      </c>
      <c r="U2762" s="167" t="s">
        <v>7481</v>
      </c>
      <c r="W2762" s="21"/>
      <c r="X2762" s="21"/>
      <c r="Y2762" s="21"/>
    </row>
    <row r="2763" spans="1:25" x14ac:dyDescent="0.25">
      <c r="A2763" s="175" t="s">
        <v>6845</v>
      </c>
      <c r="B2763" s="205" t="s">
        <v>5551</v>
      </c>
      <c r="C2763" s="168" t="s">
        <v>5552</v>
      </c>
      <c r="D2763" s="209">
        <v>20</v>
      </c>
      <c r="E2763" s="178">
        <v>330020.89</v>
      </c>
      <c r="F2763" s="216">
        <f t="shared" si="152"/>
        <v>16501.0445</v>
      </c>
      <c r="G2763" s="224"/>
      <c r="H2763" s="218" t="s">
        <v>7462</v>
      </c>
      <c r="I2763" s="179" t="s">
        <v>7381</v>
      </c>
      <c r="J2763" s="120" t="s">
        <v>7480</v>
      </c>
      <c r="K2763" s="73">
        <f>D2763</f>
        <v>20</v>
      </c>
      <c r="L2763" s="73">
        <f>E2763</f>
        <v>330020.89</v>
      </c>
      <c r="M2763" s="180">
        <f t="shared" si="154"/>
        <v>1</v>
      </c>
      <c r="O2763" s="73">
        <v>20</v>
      </c>
      <c r="P2763" s="73">
        <v>330020.89</v>
      </c>
      <c r="Q2763" s="73">
        <v>0</v>
      </c>
      <c r="R2763" s="73">
        <v>0</v>
      </c>
      <c r="S2763" s="73">
        <f t="shared" si="153"/>
        <v>0</v>
      </c>
      <c r="T2763" s="73">
        <f t="shared" si="153"/>
        <v>0</v>
      </c>
      <c r="U2763" s="167" t="s">
        <v>7481</v>
      </c>
      <c r="W2763" s="21"/>
      <c r="X2763" s="21"/>
      <c r="Y2763" s="21"/>
    </row>
    <row r="2764" spans="1:25" x14ac:dyDescent="0.25">
      <c r="A2764" s="168" t="s">
        <v>6845</v>
      </c>
      <c r="B2764" s="207" t="s">
        <v>10589</v>
      </c>
      <c r="C2764" s="168" t="s">
        <v>10590</v>
      </c>
      <c r="D2764" s="208">
        <v>250</v>
      </c>
      <c r="E2764" s="171">
        <v>4120054.1</v>
      </c>
      <c r="F2764" s="216">
        <f t="shared" si="152"/>
        <v>16480.216400000001</v>
      </c>
      <c r="G2764" s="224"/>
      <c r="H2764" s="218" t="s">
        <v>7462</v>
      </c>
      <c r="I2764" s="120" t="s">
        <v>7397</v>
      </c>
      <c r="J2764" s="120" t="s">
        <v>7463</v>
      </c>
      <c r="K2764" s="172"/>
      <c r="L2764" s="172"/>
      <c r="M2764" s="173">
        <f t="shared" si="154"/>
        <v>0</v>
      </c>
      <c r="O2764" s="73">
        <v>250</v>
      </c>
      <c r="P2764" s="73">
        <v>4120054.1</v>
      </c>
      <c r="Q2764" s="73">
        <v>250</v>
      </c>
      <c r="R2764" s="73">
        <v>4120054.1</v>
      </c>
      <c r="S2764" s="73">
        <f t="shared" si="153"/>
        <v>0</v>
      </c>
      <c r="T2764" s="73">
        <f t="shared" si="153"/>
        <v>0</v>
      </c>
      <c r="U2764" s="167" t="s">
        <v>7467</v>
      </c>
      <c r="W2764" s="21"/>
      <c r="X2764" s="21"/>
      <c r="Y2764" s="21"/>
    </row>
    <row r="2765" spans="1:25" x14ac:dyDescent="0.25">
      <c r="A2765" s="175" t="s">
        <v>6845</v>
      </c>
      <c r="B2765" s="205" t="s">
        <v>10591</v>
      </c>
      <c r="C2765" s="168" t="s">
        <v>10592</v>
      </c>
      <c r="D2765" s="209">
        <v>174</v>
      </c>
      <c r="E2765" s="178">
        <v>2853371.389926</v>
      </c>
      <c r="F2765" s="216">
        <f t="shared" si="152"/>
        <v>16398.686149000001</v>
      </c>
      <c r="G2765" s="224"/>
      <c r="H2765" s="218" t="s">
        <v>7538</v>
      </c>
      <c r="I2765" s="120" t="s">
        <v>7396</v>
      </c>
      <c r="J2765" s="120" t="s">
        <v>7480</v>
      </c>
      <c r="K2765" s="73">
        <v>174</v>
      </c>
      <c r="L2765" s="73">
        <v>2853371.389926</v>
      </c>
      <c r="M2765" s="180">
        <f t="shared" si="154"/>
        <v>1</v>
      </c>
      <c r="O2765" s="73">
        <v>174</v>
      </c>
      <c r="P2765" s="73">
        <v>2853371.389926</v>
      </c>
      <c r="Q2765" s="73">
        <v>0</v>
      </c>
      <c r="R2765" s="73">
        <v>0</v>
      </c>
      <c r="S2765" s="73">
        <f t="shared" si="153"/>
        <v>0</v>
      </c>
      <c r="T2765" s="73">
        <f t="shared" si="153"/>
        <v>0</v>
      </c>
      <c r="U2765" s="167" t="s">
        <v>7481</v>
      </c>
      <c r="W2765" s="21"/>
      <c r="X2765" s="21"/>
      <c r="Y2765" s="21"/>
    </row>
    <row r="2766" spans="1:25" x14ac:dyDescent="0.25">
      <c r="A2766" s="168" t="s">
        <v>6845</v>
      </c>
      <c r="B2766" s="207" t="s">
        <v>10593</v>
      </c>
      <c r="C2766" s="168" t="s">
        <v>10594</v>
      </c>
      <c r="D2766" s="208">
        <v>68</v>
      </c>
      <c r="E2766" s="171">
        <v>1113389.770028</v>
      </c>
      <c r="F2766" s="216">
        <f t="shared" si="152"/>
        <v>16373.378971</v>
      </c>
      <c r="G2766" s="224"/>
      <c r="H2766" s="218" t="s">
        <v>7462</v>
      </c>
      <c r="I2766" s="120" t="s">
        <v>7397</v>
      </c>
      <c r="J2766" s="120" t="s">
        <v>7463</v>
      </c>
      <c r="K2766" s="172"/>
      <c r="L2766" s="172"/>
      <c r="M2766" s="173">
        <f t="shared" si="154"/>
        <v>0</v>
      </c>
      <c r="O2766" s="73">
        <v>68</v>
      </c>
      <c r="P2766" s="73">
        <v>1113389.770028</v>
      </c>
      <c r="Q2766" s="73">
        <v>68</v>
      </c>
      <c r="R2766" s="73">
        <v>1113389.770028</v>
      </c>
      <c r="S2766" s="73">
        <f t="shared" si="153"/>
        <v>0</v>
      </c>
      <c r="T2766" s="73">
        <f t="shared" si="153"/>
        <v>0</v>
      </c>
      <c r="U2766" s="167" t="s">
        <v>7467</v>
      </c>
      <c r="W2766" s="21"/>
      <c r="X2766" s="21"/>
      <c r="Y2766" s="21"/>
    </row>
    <row r="2767" spans="1:25" x14ac:dyDescent="0.25">
      <c r="A2767" s="168" t="s">
        <v>6845</v>
      </c>
      <c r="B2767" s="207" t="s">
        <v>10595</v>
      </c>
      <c r="C2767" s="168" t="s">
        <v>10596</v>
      </c>
      <c r="D2767" s="208">
        <v>356</v>
      </c>
      <c r="E2767" s="171">
        <v>5826219.8298840001</v>
      </c>
      <c r="F2767" s="216">
        <f t="shared" si="152"/>
        <v>16365.786039000001</v>
      </c>
      <c r="G2767" s="224"/>
      <c r="H2767" s="218" t="s">
        <v>7462</v>
      </c>
      <c r="I2767" s="120" t="s">
        <v>7397</v>
      </c>
      <c r="J2767" s="120" t="s">
        <v>7463</v>
      </c>
      <c r="K2767" s="172">
        <v>0</v>
      </c>
      <c r="L2767" s="172">
        <v>0</v>
      </c>
      <c r="M2767" s="173">
        <f t="shared" si="154"/>
        <v>0</v>
      </c>
      <c r="O2767" s="73">
        <v>356</v>
      </c>
      <c r="P2767" s="73">
        <v>5826219.8298840001</v>
      </c>
      <c r="Q2767" s="73">
        <v>356</v>
      </c>
      <c r="R2767" s="73">
        <v>5826219.8298840001</v>
      </c>
      <c r="S2767" s="73">
        <f t="shared" si="153"/>
        <v>0</v>
      </c>
      <c r="T2767" s="73">
        <f t="shared" si="153"/>
        <v>0</v>
      </c>
      <c r="U2767" s="167" t="s">
        <v>7467</v>
      </c>
      <c r="W2767" s="21"/>
      <c r="X2767" s="21"/>
      <c r="Y2767" s="21"/>
    </row>
    <row r="2768" spans="1:25" x14ac:dyDescent="0.25">
      <c r="A2768" s="175" t="s">
        <v>6845</v>
      </c>
      <c r="B2768" s="205" t="s">
        <v>5777</v>
      </c>
      <c r="C2768" s="168" t="s">
        <v>5778</v>
      </c>
      <c r="D2768" s="209">
        <v>4</v>
      </c>
      <c r="E2768" s="178">
        <v>65025.75</v>
      </c>
      <c r="F2768" s="216">
        <f t="shared" si="152"/>
        <v>16256.4375</v>
      </c>
      <c r="G2768" s="224"/>
      <c r="H2768" s="218" t="s">
        <v>7462</v>
      </c>
      <c r="I2768" s="179" t="s">
        <v>7381</v>
      </c>
      <c r="J2768" s="120" t="s">
        <v>7480</v>
      </c>
      <c r="K2768" s="73">
        <v>4</v>
      </c>
      <c r="L2768" s="73">
        <v>65025.75</v>
      </c>
      <c r="M2768" s="180">
        <f t="shared" si="154"/>
        <v>1</v>
      </c>
      <c r="O2768" s="73">
        <v>4</v>
      </c>
      <c r="P2768" s="73">
        <v>65025.75</v>
      </c>
      <c r="Q2768" s="73">
        <v>0</v>
      </c>
      <c r="R2768" s="73">
        <v>0</v>
      </c>
      <c r="S2768" s="73">
        <f t="shared" si="153"/>
        <v>0</v>
      </c>
      <c r="T2768" s="73">
        <f t="shared" si="153"/>
        <v>0</v>
      </c>
      <c r="U2768" s="167" t="s">
        <v>7481</v>
      </c>
      <c r="W2768" s="21"/>
      <c r="X2768" s="21"/>
      <c r="Y2768" s="21"/>
    </row>
    <row r="2769" spans="1:25" x14ac:dyDescent="0.25">
      <c r="A2769" s="175" t="s">
        <v>6845</v>
      </c>
      <c r="B2769" s="205" t="s">
        <v>5661</v>
      </c>
      <c r="C2769" s="168" t="s">
        <v>5662</v>
      </c>
      <c r="D2769" s="209">
        <v>76</v>
      </c>
      <c r="E2769" s="178">
        <v>1234847.1099640001</v>
      </c>
      <c r="F2769" s="216">
        <f t="shared" si="152"/>
        <v>16247.988289000001</v>
      </c>
      <c r="G2769" s="224"/>
      <c r="H2769" s="218" t="s">
        <v>7462</v>
      </c>
      <c r="I2769" s="179" t="s">
        <v>7381</v>
      </c>
      <c r="J2769" s="120" t="s">
        <v>7480</v>
      </c>
      <c r="K2769" s="73">
        <v>76</v>
      </c>
      <c r="L2769" s="73">
        <v>1234847.1099640001</v>
      </c>
      <c r="M2769" s="180">
        <f t="shared" si="154"/>
        <v>1</v>
      </c>
      <c r="O2769" s="73">
        <v>76</v>
      </c>
      <c r="P2769" s="73">
        <v>1234847.1099640001</v>
      </c>
      <c r="Q2769" s="73">
        <v>0</v>
      </c>
      <c r="R2769" s="73">
        <v>0</v>
      </c>
      <c r="S2769" s="73">
        <f t="shared" si="153"/>
        <v>0</v>
      </c>
      <c r="T2769" s="73">
        <f t="shared" si="153"/>
        <v>0</v>
      </c>
      <c r="U2769" s="167" t="s">
        <v>7481</v>
      </c>
      <c r="W2769" s="21"/>
      <c r="X2769" s="21"/>
      <c r="Y2769" s="21"/>
    </row>
    <row r="2770" spans="1:25" x14ac:dyDescent="0.25">
      <c r="A2770" s="168" t="s">
        <v>6845</v>
      </c>
      <c r="B2770" s="207" t="s">
        <v>10597</v>
      </c>
      <c r="C2770" s="168" t="s">
        <v>10598</v>
      </c>
      <c r="D2770" s="208">
        <v>351</v>
      </c>
      <c r="E2770" s="171">
        <v>5691578.9300369993</v>
      </c>
      <c r="F2770" s="216">
        <f t="shared" si="152"/>
        <v>16215.324586999997</v>
      </c>
      <c r="G2770" s="224"/>
      <c r="H2770" s="218" t="s">
        <v>7462</v>
      </c>
      <c r="I2770" s="120" t="s">
        <v>7397</v>
      </c>
      <c r="J2770" s="120" t="s">
        <v>7463</v>
      </c>
      <c r="K2770" s="172">
        <v>0</v>
      </c>
      <c r="L2770" s="172">
        <v>0</v>
      </c>
      <c r="M2770" s="173">
        <f t="shared" si="154"/>
        <v>0</v>
      </c>
      <c r="O2770" s="73">
        <v>351</v>
      </c>
      <c r="P2770" s="73">
        <v>5691578.9300369993</v>
      </c>
      <c r="Q2770" s="73">
        <v>351</v>
      </c>
      <c r="R2770" s="73">
        <v>5691578.9300369993</v>
      </c>
      <c r="S2770" s="73">
        <f t="shared" si="153"/>
        <v>0</v>
      </c>
      <c r="T2770" s="73">
        <f t="shared" si="153"/>
        <v>0</v>
      </c>
      <c r="U2770" s="167" t="s">
        <v>7467</v>
      </c>
      <c r="W2770" s="21"/>
      <c r="X2770" s="21"/>
      <c r="Y2770" s="21"/>
    </row>
    <row r="2771" spans="1:25" x14ac:dyDescent="0.25">
      <c r="A2771" s="168" t="s">
        <v>6845</v>
      </c>
      <c r="B2771" s="207" t="s">
        <v>10599</v>
      </c>
      <c r="C2771" s="168" t="s">
        <v>10600</v>
      </c>
      <c r="D2771" s="208">
        <v>1853</v>
      </c>
      <c r="E2771" s="171">
        <v>29922958.470474999</v>
      </c>
      <c r="F2771" s="216">
        <f t="shared" si="152"/>
        <v>16148.385575</v>
      </c>
      <c r="G2771" s="224"/>
      <c r="H2771" s="218" t="s">
        <v>7462</v>
      </c>
      <c r="I2771" s="120" t="s">
        <v>7397</v>
      </c>
      <c r="J2771" s="120" t="s">
        <v>7463</v>
      </c>
      <c r="K2771" s="172">
        <v>0</v>
      </c>
      <c r="L2771" s="172">
        <v>0</v>
      </c>
      <c r="M2771" s="173">
        <f t="shared" si="154"/>
        <v>0</v>
      </c>
      <c r="O2771" s="73">
        <v>1853</v>
      </c>
      <c r="P2771" s="73">
        <v>29922958.470474999</v>
      </c>
      <c r="Q2771" s="73">
        <v>1853</v>
      </c>
      <c r="R2771" s="73">
        <v>29922958.470474999</v>
      </c>
      <c r="S2771" s="73">
        <f t="shared" si="153"/>
        <v>0</v>
      </c>
      <c r="T2771" s="73">
        <f t="shared" si="153"/>
        <v>0</v>
      </c>
      <c r="U2771" s="167" t="s">
        <v>7467</v>
      </c>
      <c r="W2771" s="21"/>
      <c r="X2771" s="21"/>
      <c r="Y2771" s="21"/>
    </row>
    <row r="2772" spans="1:25" x14ac:dyDescent="0.25">
      <c r="A2772" s="175" t="s">
        <v>6845</v>
      </c>
      <c r="B2772" s="205" t="s">
        <v>6681</v>
      </c>
      <c r="C2772" s="168" t="s">
        <v>6682</v>
      </c>
      <c r="D2772" s="209">
        <v>1</v>
      </c>
      <c r="E2772" s="178">
        <v>16124.39</v>
      </c>
      <c r="F2772" s="216">
        <f t="shared" si="152"/>
        <v>16124.39</v>
      </c>
      <c r="G2772" s="224"/>
      <c r="H2772" s="218" t="s">
        <v>7538</v>
      </c>
      <c r="I2772" s="120" t="s">
        <v>7396</v>
      </c>
      <c r="J2772" s="120" t="s">
        <v>7480</v>
      </c>
      <c r="K2772" s="73">
        <v>1</v>
      </c>
      <c r="L2772" s="73">
        <v>16124.39</v>
      </c>
      <c r="M2772" s="180">
        <f t="shared" si="154"/>
        <v>1</v>
      </c>
      <c r="O2772" s="73">
        <v>1</v>
      </c>
      <c r="P2772" s="73">
        <v>16124.39</v>
      </c>
      <c r="Q2772" s="73">
        <v>0</v>
      </c>
      <c r="R2772" s="73">
        <v>0</v>
      </c>
      <c r="S2772" s="73">
        <f t="shared" si="153"/>
        <v>0</v>
      </c>
      <c r="T2772" s="73">
        <f t="shared" si="153"/>
        <v>0</v>
      </c>
      <c r="U2772" s="167" t="s">
        <v>7481</v>
      </c>
      <c r="W2772" s="21"/>
      <c r="X2772" s="21"/>
      <c r="Y2772" s="21"/>
    </row>
    <row r="2773" spans="1:25" x14ac:dyDescent="0.25">
      <c r="A2773" s="175" t="s">
        <v>6845</v>
      </c>
      <c r="B2773" s="205" t="s">
        <v>5741</v>
      </c>
      <c r="C2773" s="168" t="s">
        <v>5742</v>
      </c>
      <c r="D2773" s="209">
        <v>42</v>
      </c>
      <c r="E2773" s="178">
        <v>675420.82998599997</v>
      </c>
      <c r="F2773" s="216">
        <f t="shared" si="152"/>
        <v>16081.448332999998</v>
      </c>
      <c r="G2773" s="224"/>
      <c r="H2773" s="218" t="s">
        <v>7462</v>
      </c>
      <c r="I2773" s="179" t="s">
        <v>7381</v>
      </c>
      <c r="J2773" s="120" t="s">
        <v>7480</v>
      </c>
      <c r="K2773" s="73">
        <f>D2773</f>
        <v>42</v>
      </c>
      <c r="L2773" s="73">
        <f>E2773</f>
        <v>675420.82998599997</v>
      </c>
      <c r="M2773" s="180">
        <f t="shared" si="154"/>
        <v>1</v>
      </c>
      <c r="O2773" s="73">
        <v>42</v>
      </c>
      <c r="P2773" s="73">
        <v>675420.82998599997</v>
      </c>
      <c r="Q2773" s="73">
        <v>0</v>
      </c>
      <c r="R2773" s="73">
        <v>0</v>
      </c>
      <c r="S2773" s="73">
        <f t="shared" si="153"/>
        <v>0</v>
      </c>
      <c r="T2773" s="73">
        <f t="shared" si="153"/>
        <v>0</v>
      </c>
      <c r="U2773" s="167" t="s">
        <v>7481</v>
      </c>
      <c r="W2773" s="21"/>
      <c r="X2773" s="21"/>
      <c r="Y2773" s="21"/>
    </row>
    <row r="2774" spans="1:25" x14ac:dyDescent="0.25">
      <c r="A2774" s="175" t="s">
        <v>6845</v>
      </c>
      <c r="B2774" s="205" t="s">
        <v>6177</v>
      </c>
      <c r="C2774" s="168" t="s">
        <v>6178</v>
      </c>
      <c r="D2774" s="209">
        <v>20</v>
      </c>
      <c r="E2774" s="178">
        <v>320931.47000000003</v>
      </c>
      <c r="F2774" s="216">
        <f t="shared" si="152"/>
        <v>16046.573500000002</v>
      </c>
      <c r="G2774" s="224"/>
      <c r="H2774" s="218" t="s">
        <v>7462</v>
      </c>
      <c r="I2774" s="179" t="s">
        <v>7381</v>
      </c>
      <c r="J2774" s="120" t="s">
        <v>7480</v>
      </c>
      <c r="K2774" s="73">
        <v>20</v>
      </c>
      <c r="L2774" s="73">
        <v>320931.47000000003</v>
      </c>
      <c r="M2774" s="180">
        <f t="shared" si="154"/>
        <v>1</v>
      </c>
      <c r="O2774" s="73">
        <v>20</v>
      </c>
      <c r="P2774" s="73">
        <v>320931.47000000003</v>
      </c>
      <c r="Q2774" s="73">
        <v>0</v>
      </c>
      <c r="R2774" s="73">
        <v>0</v>
      </c>
      <c r="S2774" s="73">
        <f t="shared" si="153"/>
        <v>0</v>
      </c>
      <c r="T2774" s="73">
        <f t="shared" si="153"/>
        <v>0</v>
      </c>
      <c r="U2774" s="167" t="s">
        <v>7481</v>
      </c>
      <c r="W2774" s="21"/>
      <c r="X2774" s="21"/>
      <c r="Y2774" s="21"/>
    </row>
    <row r="2775" spans="1:25" x14ac:dyDescent="0.25">
      <c r="A2775" s="175" t="s">
        <v>6845</v>
      </c>
      <c r="B2775" s="205" t="s">
        <v>5739</v>
      </c>
      <c r="C2775" s="168" t="s">
        <v>5740</v>
      </c>
      <c r="D2775" s="209">
        <v>30</v>
      </c>
      <c r="E2775" s="178">
        <v>480250.50998999999</v>
      </c>
      <c r="F2775" s="216">
        <f t="shared" si="152"/>
        <v>16008.350333</v>
      </c>
      <c r="G2775" s="224"/>
      <c r="H2775" s="218" t="s">
        <v>7462</v>
      </c>
      <c r="I2775" s="179" t="s">
        <v>7381</v>
      </c>
      <c r="J2775" s="120" t="s">
        <v>7480</v>
      </c>
      <c r="K2775" s="73">
        <f>D2775</f>
        <v>30</v>
      </c>
      <c r="L2775" s="73">
        <f>E2775</f>
        <v>480250.50998999999</v>
      </c>
      <c r="M2775" s="180">
        <f t="shared" si="154"/>
        <v>1</v>
      </c>
      <c r="O2775" s="73">
        <v>30</v>
      </c>
      <c r="P2775" s="73">
        <v>480250.50998999999</v>
      </c>
      <c r="Q2775" s="73">
        <v>0</v>
      </c>
      <c r="R2775" s="73">
        <v>0</v>
      </c>
      <c r="S2775" s="73">
        <f t="shared" si="153"/>
        <v>0</v>
      </c>
      <c r="T2775" s="73">
        <f t="shared" si="153"/>
        <v>0</v>
      </c>
      <c r="U2775" s="167" t="s">
        <v>7481</v>
      </c>
      <c r="W2775" s="21"/>
      <c r="X2775" s="21"/>
      <c r="Y2775" s="21"/>
    </row>
    <row r="2776" spans="1:25" x14ac:dyDescent="0.25">
      <c r="A2776" s="175" t="s">
        <v>6845</v>
      </c>
      <c r="B2776" s="205" t="s">
        <v>6441</v>
      </c>
      <c r="C2776" s="168" t="s">
        <v>6442</v>
      </c>
      <c r="D2776" s="209">
        <v>76</v>
      </c>
      <c r="E2776" s="178">
        <v>1212073.5499839999</v>
      </c>
      <c r="F2776" s="216">
        <f t="shared" si="152"/>
        <v>15948.336184</v>
      </c>
      <c r="G2776" s="224"/>
      <c r="H2776" s="218" t="s">
        <v>7462</v>
      </c>
      <c r="I2776" s="179" t="s">
        <v>7381</v>
      </c>
      <c r="J2776" s="120" t="s">
        <v>7480</v>
      </c>
      <c r="K2776" s="73">
        <v>76</v>
      </c>
      <c r="L2776" s="73">
        <v>1212073.5499839999</v>
      </c>
      <c r="M2776" s="180">
        <f t="shared" si="154"/>
        <v>1</v>
      </c>
      <c r="O2776" s="73">
        <v>76</v>
      </c>
      <c r="P2776" s="73">
        <v>1212073.5499839999</v>
      </c>
      <c r="Q2776" s="73">
        <v>0</v>
      </c>
      <c r="R2776" s="73">
        <v>0</v>
      </c>
      <c r="S2776" s="73">
        <f t="shared" si="153"/>
        <v>0</v>
      </c>
      <c r="T2776" s="73">
        <f t="shared" si="153"/>
        <v>0</v>
      </c>
      <c r="U2776" s="167" t="s">
        <v>7481</v>
      </c>
      <c r="W2776" s="21"/>
      <c r="X2776" s="21"/>
      <c r="Y2776" s="21"/>
    </row>
    <row r="2777" spans="1:25" x14ac:dyDescent="0.25">
      <c r="A2777" s="168" t="s">
        <v>6845</v>
      </c>
      <c r="B2777" s="207" t="s">
        <v>10601</v>
      </c>
      <c r="C2777" s="168" t="s">
        <v>10602</v>
      </c>
      <c r="D2777" s="208">
        <v>213</v>
      </c>
      <c r="E2777" s="171">
        <v>3380590.850085</v>
      </c>
      <c r="F2777" s="216">
        <f t="shared" si="152"/>
        <v>15871.318545</v>
      </c>
      <c r="G2777" s="224"/>
      <c r="H2777" s="218" t="s">
        <v>7462</v>
      </c>
      <c r="I2777" s="120" t="s">
        <v>7397</v>
      </c>
      <c r="J2777" s="120" t="s">
        <v>7463</v>
      </c>
      <c r="K2777" s="172"/>
      <c r="L2777" s="172"/>
      <c r="M2777" s="173">
        <f t="shared" si="154"/>
        <v>0</v>
      </c>
      <c r="O2777" s="73">
        <v>213</v>
      </c>
      <c r="P2777" s="73">
        <v>3380590.850085</v>
      </c>
      <c r="Q2777" s="73">
        <v>213</v>
      </c>
      <c r="R2777" s="73">
        <v>3380590.850085</v>
      </c>
      <c r="S2777" s="73">
        <f t="shared" si="153"/>
        <v>0</v>
      </c>
      <c r="T2777" s="73">
        <f t="shared" si="153"/>
        <v>0</v>
      </c>
      <c r="U2777" s="167" t="s">
        <v>7467</v>
      </c>
      <c r="W2777" s="21"/>
      <c r="X2777" s="21"/>
      <c r="Y2777" s="21"/>
    </row>
    <row r="2778" spans="1:25" x14ac:dyDescent="0.25">
      <c r="A2778" s="175" t="s">
        <v>6845</v>
      </c>
      <c r="B2778" s="205" t="s">
        <v>5801</v>
      </c>
      <c r="C2778" s="168" t="s">
        <v>5802</v>
      </c>
      <c r="D2778" s="209">
        <v>199</v>
      </c>
      <c r="E2778" s="178">
        <v>3155218.5900010001</v>
      </c>
      <c r="F2778" s="216">
        <f t="shared" si="152"/>
        <v>15855.369799</v>
      </c>
      <c r="G2778" s="224"/>
      <c r="H2778" s="218" t="s">
        <v>7462</v>
      </c>
      <c r="I2778" s="179" t="s">
        <v>7381</v>
      </c>
      <c r="J2778" s="120" t="s">
        <v>7480</v>
      </c>
      <c r="K2778" s="73">
        <v>199</v>
      </c>
      <c r="L2778" s="73">
        <v>3155218.5900010001</v>
      </c>
      <c r="M2778" s="180">
        <f t="shared" si="154"/>
        <v>1</v>
      </c>
      <c r="O2778" s="73">
        <v>199</v>
      </c>
      <c r="P2778" s="73">
        <v>3155218.5900010001</v>
      </c>
      <c r="Q2778" s="73">
        <v>0</v>
      </c>
      <c r="R2778" s="73">
        <v>0</v>
      </c>
      <c r="S2778" s="73">
        <f t="shared" si="153"/>
        <v>0</v>
      </c>
      <c r="T2778" s="73">
        <f t="shared" si="153"/>
        <v>0</v>
      </c>
      <c r="U2778" s="167" t="s">
        <v>7481</v>
      </c>
      <c r="W2778" s="21"/>
      <c r="X2778" s="21"/>
      <c r="Y2778" s="21"/>
    </row>
    <row r="2779" spans="1:25" x14ac:dyDescent="0.25">
      <c r="A2779" s="175" t="s">
        <v>6845</v>
      </c>
      <c r="B2779" s="205" t="s">
        <v>5749</v>
      </c>
      <c r="C2779" s="168" t="s">
        <v>5750</v>
      </c>
      <c r="D2779" s="209">
        <v>70</v>
      </c>
      <c r="E2779" s="178">
        <v>1106878.31002</v>
      </c>
      <c r="F2779" s="216">
        <f t="shared" si="152"/>
        <v>15812.547285999999</v>
      </c>
      <c r="G2779" s="224"/>
      <c r="H2779" s="218" t="s">
        <v>7462</v>
      </c>
      <c r="I2779" s="179" t="s">
        <v>7381</v>
      </c>
      <c r="J2779" s="120" t="s">
        <v>7480</v>
      </c>
      <c r="K2779" s="73">
        <f>D2779</f>
        <v>70</v>
      </c>
      <c r="L2779" s="73">
        <f>E2779</f>
        <v>1106878.31002</v>
      </c>
      <c r="M2779" s="180">
        <f t="shared" si="154"/>
        <v>1</v>
      </c>
      <c r="O2779" s="73">
        <v>70</v>
      </c>
      <c r="P2779" s="73">
        <v>1106878.31002</v>
      </c>
      <c r="Q2779" s="73">
        <v>0</v>
      </c>
      <c r="R2779" s="73">
        <v>0</v>
      </c>
      <c r="S2779" s="73">
        <f t="shared" si="153"/>
        <v>0</v>
      </c>
      <c r="T2779" s="73">
        <f t="shared" si="153"/>
        <v>0</v>
      </c>
      <c r="U2779" s="167" t="s">
        <v>7481</v>
      </c>
      <c r="W2779" s="21"/>
      <c r="X2779" s="21"/>
      <c r="Y2779" s="21"/>
    </row>
    <row r="2780" spans="1:25" x14ac:dyDescent="0.25">
      <c r="A2780" s="175" t="s">
        <v>6845</v>
      </c>
      <c r="B2780" s="205" t="s">
        <v>10603</v>
      </c>
      <c r="C2780" s="168" t="s">
        <v>10604</v>
      </c>
      <c r="D2780" s="209">
        <v>103</v>
      </c>
      <c r="E2780" s="178">
        <v>1628645.2600090001</v>
      </c>
      <c r="F2780" s="216">
        <f t="shared" si="152"/>
        <v>15812.089903</v>
      </c>
      <c r="G2780" s="224"/>
      <c r="H2780" s="218" t="s">
        <v>7462</v>
      </c>
      <c r="I2780" s="179" t="s">
        <v>7381</v>
      </c>
      <c r="J2780" s="120" t="s">
        <v>7480</v>
      </c>
      <c r="K2780" s="73">
        <v>103</v>
      </c>
      <c r="L2780" s="73">
        <v>1628645.2600090001</v>
      </c>
      <c r="M2780" s="180">
        <f t="shared" si="154"/>
        <v>1</v>
      </c>
      <c r="O2780" s="73">
        <v>103</v>
      </c>
      <c r="P2780" s="73">
        <v>1628645.2600090001</v>
      </c>
      <c r="Q2780" s="73">
        <v>0</v>
      </c>
      <c r="R2780" s="73">
        <v>0</v>
      </c>
      <c r="S2780" s="73">
        <f t="shared" si="153"/>
        <v>0</v>
      </c>
      <c r="T2780" s="73">
        <f t="shared" si="153"/>
        <v>0</v>
      </c>
      <c r="U2780" s="167" t="s">
        <v>7481</v>
      </c>
      <c r="W2780" s="21"/>
      <c r="X2780" s="21"/>
      <c r="Y2780" s="21"/>
    </row>
    <row r="2781" spans="1:25" x14ac:dyDescent="0.25">
      <c r="A2781" s="175" t="s">
        <v>6845</v>
      </c>
      <c r="B2781" s="205" t="s">
        <v>5641</v>
      </c>
      <c r="C2781" s="168" t="s">
        <v>5642</v>
      </c>
      <c r="D2781" s="209">
        <v>82</v>
      </c>
      <c r="E2781" s="178">
        <v>1295695.360014</v>
      </c>
      <c r="F2781" s="216">
        <f t="shared" si="152"/>
        <v>15801.162926999999</v>
      </c>
      <c r="G2781" s="224"/>
      <c r="H2781" s="218" t="s">
        <v>7462</v>
      </c>
      <c r="I2781" s="179" t="s">
        <v>7381</v>
      </c>
      <c r="J2781" s="120" t="s">
        <v>7480</v>
      </c>
      <c r="K2781" s="73">
        <v>82</v>
      </c>
      <c r="L2781" s="73">
        <v>1295695.360014</v>
      </c>
      <c r="M2781" s="180">
        <f t="shared" si="154"/>
        <v>1</v>
      </c>
      <c r="O2781" s="73">
        <v>82</v>
      </c>
      <c r="P2781" s="73">
        <v>1295695.360014</v>
      </c>
      <c r="Q2781" s="73">
        <v>0</v>
      </c>
      <c r="R2781" s="73">
        <v>0</v>
      </c>
      <c r="S2781" s="73">
        <f t="shared" si="153"/>
        <v>0</v>
      </c>
      <c r="T2781" s="73">
        <f t="shared" si="153"/>
        <v>0</v>
      </c>
      <c r="U2781" s="167" t="s">
        <v>7481</v>
      </c>
      <c r="W2781" s="21"/>
      <c r="X2781" s="21"/>
      <c r="Y2781" s="21"/>
    </row>
    <row r="2782" spans="1:25" x14ac:dyDescent="0.25">
      <c r="A2782" s="175" t="s">
        <v>6845</v>
      </c>
      <c r="B2782" s="205" t="s">
        <v>5673</v>
      </c>
      <c r="C2782" s="168" t="s">
        <v>5674</v>
      </c>
      <c r="D2782" s="209">
        <v>833</v>
      </c>
      <c r="E2782" s="178">
        <v>13120663.580255</v>
      </c>
      <c r="F2782" s="216">
        <f t="shared" si="152"/>
        <v>15751.096734999999</v>
      </c>
      <c r="G2782" s="224"/>
      <c r="H2782" s="218" t="s">
        <v>7462</v>
      </c>
      <c r="I2782" s="179" t="s">
        <v>7381</v>
      </c>
      <c r="J2782" s="120" t="s">
        <v>7480</v>
      </c>
      <c r="K2782" s="73">
        <v>833</v>
      </c>
      <c r="L2782" s="73">
        <v>13120663.580255</v>
      </c>
      <c r="M2782" s="180">
        <f t="shared" si="154"/>
        <v>1</v>
      </c>
      <c r="O2782" s="73">
        <v>833</v>
      </c>
      <c r="P2782" s="73">
        <v>13120663.580255</v>
      </c>
      <c r="Q2782" s="73">
        <v>0</v>
      </c>
      <c r="R2782" s="73">
        <v>0</v>
      </c>
      <c r="S2782" s="73">
        <f t="shared" si="153"/>
        <v>0</v>
      </c>
      <c r="T2782" s="73">
        <f t="shared" si="153"/>
        <v>0</v>
      </c>
      <c r="U2782" s="167" t="s">
        <v>7481</v>
      </c>
      <c r="W2782" s="21"/>
      <c r="X2782" s="21"/>
      <c r="Y2782" s="21"/>
    </row>
    <row r="2783" spans="1:25" x14ac:dyDescent="0.25">
      <c r="A2783" s="168" t="s">
        <v>6845</v>
      </c>
      <c r="B2783" s="207" t="s">
        <v>10605</v>
      </c>
      <c r="C2783" s="168" t="s">
        <v>10606</v>
      </c>
      <c r="D2783" s="208">
        <v>1696</v>
      </c>
      <c r="E2783" s="171">
        <v>26561261.960544001</v>
      </c>
      <c r="F2783" s="216">
        <f t="shared" si="152"/>
        <v>15661.121439</v>
      </c>
      <c r="G2783" s="224"/>
      <c r="H2783" s="218" t="s">
        <v>7462</v>
      </c>
      <c r="I2783" s="120" t="s">
        <v>7397</v>
      </c>
      <c r="J2783" s="120" t="s">
        <v>7463</v>
      </c>
      <c r="K2783" s="172">
        <v>0</v>
      </c>
      <c r="L2783" s="172">
        <v>0</v>
      </c>
      <c r="M2783" s="173">
        <f t="shared" si="154"/>
        <v>0</v>
      </c>
      <c r="O2783" s="73">
        <v>1696</v>
      </c>
      <c r="P2783" s="73">
        <v>26561261.960544001</v>
      </c>
      <c r="Q2783" s="73">
        <v>1696</v>
      </c>
      <c r="R2783" s="73">
        <v>26561261.960544001</v>
      </c>
      <c r="S2783" s="73">
        <f t="shared" si="153"/>
        <v>0</v>
      </c>
      <c r="T2783" s="73">
        <f t="shared" si="153"/>
        <v>0</v>
      </c>
      <c r="U2783" s="167" t="s">
        <v>7467</v>
      </c>
      <c r="W2783" s="21"/>
      <c r="X2783" s="21"/>
      <c r="Y2783" s="21"/>
    </row>
    <row r="2784" spans="1:25" x14ac:dyDescent="0.25">
      <c r="A2784" s="175" t="s">
        <v>6845</v>
      </c>
      <c r="B2784" s="205" t="s">
        <v>5541</v>
      </c>
      <c r="C2784" s="168" t="s">
        <v>5542</v>
      </c>
      <c r="D2784" s="209">
        <v>106</v>
      </c>
      <c r="E2784" s="178">
        <v>1657586.21003</v>
      </c>
      <c r="F2784" s="216">
        <f t="shared" si="152"/>
        <v>15637.605755</v>
      </c>
      <c r="G2784" s="224"/>
      <c r="H2784" s="218" t="s">
        <v>7462</v>
      </c>
      <c r="I2784" s="179" t="s">
        <v>7381</v>
      </c>
      <c r="J2784" s="120" t="s">
        <v>7480</v>
      </c>
      <c r="K2784" s="73">
        <f>D2784</f>
        <v>106</v>
      </c>
      <c r="L2784" s="73">
        <f>E2784</f>
        <v>1657586.21003</v>
      </c>
      <c r="M2784" s="180">
        <f t="shared" si="154"/>
        <v>1</v>
      </c>
      <c r="O2784" s="73">
        <v>106</v>
      </c>
      <c r="P2784" s="73">
        <v>1657586.21003</v>
      </c>
      <c r="Q2784" s="73">
        <v>0</v>
      </c>
      <c r="R2784" s="73">
        <v>0</v>
      </c>
      <c r="S2784" s="73">
        <f t="shared" si="153"/>
        <v>0</v>
      </c>
      <c r="T2784" s="73">
        <f t="shared" si="153"/>
        <v>0</v>
      </c>
      <c r="U2784" s="167" t="s">
        <v>7481</v>
      </c>
      <c r="W2784" s="21"/>
      <c r="X2784" s="21"/>
      <c r="Y2784" s="21"/>
    </row>
    <row r="2785" spans="1:25" x14ac:dyDescent="0.25">
      <c r="A2785" s="175" t="s">
        <v>6845</v>
      </c>
      <c r="B2785" s="205" t="s">
        <v>5591</v>
      </c>
      <c r="C2785" s="168" t="s">
        <v>5592</v>
      </c>
      <c r="D2785" s="209">
        <v>897</v>
      </c>
      <c r="E2785" s="178">
        <v>13871249.600169001</v>
      </c>
      <c r="F2785" s="216">
        <f t="shared" si="152"/>
        <v>15464.046377000001</v>
      </c>
      <c r="G2785" s="224"/>
      <c r="H2785" s="218" t="s">
        <v>7538</v>
      </c>
      <c r="I2785" s="120" t="s">
        <v>7396</v>
      </c>
      <c r="J2785" s="120" t="s">
        <v>7480</v>
      </c>
      <c r="K2785" s="73">
        <v>897</v>
      </c>
      <c r="L2785" s="73">
        <v>13871249.600169001</v>
      </c>
      <c r="M2785" s="180">
        <f t="shared" si="154"/>
        <v>1</v>
      </c>
      <c r="O2785" s="73">
        <v>897</v>
      </c>
      <c r="P2785" s="73">
        <v>13871249.600169001</v>
      </c>
      <c r="Q2785" s="73">
        <v>0</v>
      </c>
      <c r="R2785" s="73">
        <v>0</v>
      </c>
      <c r="S2785" s="73">
        <f t="shared" si="153"/>
        <v>0</v>
      </c>
      <c r="T2785" s="73">
        <f t="shared" si="153"/>
        <v>0</v>
      </c>
      <c r="U2785" s="167" t="s">
        <v>7481</v>
      </c>
      <c r="W2785" s="21"/>
      <c r="X2785" s="21"/>
      <c r="Y2785" s="21"/>
    </row>
    <row r="2786" spans="1:25" x14ac:dyDescent="0.25">
      <c r="A2786" s="168" t="s">
        <v>6845</v>
      </c>
      <c r="B2786" s="207" t="s">
        <v>10607</v>
      </c>
      <c r="C2786" s="168" t="s">
        <v>10608</v>
      </c>
      <c r="D2786" s="208">
        <v>11</v>
      </c>
      <c r="E2786" s="171">
        <v>169544.500004</v>
      </c>
      <c r="F2786" s="216">
        <f t="shared" si="152"/>
        <v>15413.136364</v>
      </c>
      <c r="G2786" s="224"/>
      <c r="H2786" s="218" t="s">
        <v>7462</v>
      </c>
      <c r="I2786" s="120" t="s">
        <v>7397</v>
      </c>
      <c r="J2786" s="120" t="s">
        <v>7463</v>
      </c>
      <c r="K2786" s="172"/>
      <c r="L2786" s="172"/>
      <c r="M2786" s="173">
        <f t="shared" si="154"/>
        <v>0</v>
      </c>
      <c r="O2786" s="73">
        <v>11</v>
      </c>
      <c r="P2786" s="73">
        <v>169544.500004</v>
      </c>
      <c r="Q2786" s="73">
        <v>11</v>
      </c>
      <c r="R2786" s="73">
        <v>169544.500004</v>
      </c>
      <c r="S2786" s="73">
        <f t="shared" si="153"/>
        <v>0</v>
      </c>
      <c r="T2786" s="73">
        <f t="shared" si="153"/>
        <v>0</v>
      </c>
      <c r="U2786" s="167" t="s">
        <v>7467</v>
      </c>
      <c r="W2786" s="21"/>
      <c r="X2786" s="21"/>
      <c r="Y2786" s="21"/>
    </row>
    <row r="2787" spans="1:25" x14ac:dyDescent="0.25">
      <c r="A2787" s="175" t="s">
        <v>6845</v>
      </c>
      <c r="B2787" s="205" t="s">
        <v>10609</v>
      </c>
      <c r="C2787" s="168" t="s">
        <v>10610</v>
      </c>
      <c r="D2787" s="209">
        <v>24</v>
      </c>
      <c r="E2787" s="178">
        <v>369579.250008</v>
      </c>
      <c r="F2787" s="216">
        <f t="shared" si="152"/>
        <v>15399.135417</v>
      </c>
      <c r="G2787" s="224"/>
      <c r="H2787" s="218" t="s">
        <v>7462</v>
      </c>
      <c r="I2787" s="179" t="s">
        <v>7381</v>
      </c>
      <c r="J2787" s="120" t="s">
        <v>7480</v>
      </c>
      <c r="K2787" s="73">
        <v>24</v>
      </c>
      <c r="L2787" s="73">
        <v>369579.250008</v>
      </c>
      <c r="M2787" s="180">
        <f t="shared" si="154"/>
        <v>1</v>
      </c>
      <c r="O2787" s="73">
        <v>24</v>
      </c>
      <c r="P2787" s="73">
        <v>369579.250008</v>
      </c>
      <c r="Q2787" s="73">
        <v>0</v>
      </c>
      <c r="R2787" s="73">
        <v>0</v>
      </c>
      <c r="S2787" s="73">
        <f t="shared" si="153"/>
        <v>0</v>
      </c>
      <c r="T2787" s="73">
        <f t="shared" si="153"/>
        <v>0</v>
      </c>
      <c r="U2787" s="167" t="s">
        <v>7481</v>
      </c>
      <c r="W2787" s="21"/>
      <c r="X2787" s="21"/>
      <c r="Y2787" s="21"/>
    </row>
    <row r="2788" spans="1:25" x14ac:dyDescent="0.25">
      <c r="A2788" s="175" t="s">
        <v>6845</v>
      </c>
      <c r="B2788" s="205" t="s">
        <v>5537</v>
      </c>
      <c r="C2788" s="168" t="s">
        <v>5538</v>
      </c>
      <c r="D2788" s="209">
        <v>422</v>
      </c>
      <c r="E2788" s="178">
        <v>6365303.7599780001</v>
      </c>
      <c r="F2788" s="216">
        <f t="shared" si="152"/>
        <v>15083.658199</v>
      </c>
      <c r="G2788" s="224"/>
      <c r="H2788" s="218" t="s">
        <v>7462</v>
      </c>
      <c r="I2788" s="179" t="s">
        <v>7381</v>
      </c>
      <c r="J2788" s="120" t="s">
        <v>7480</v>
      </c>
      <c r="K2788" s="73">
        <f>D2788</f>
        <v>422</v>
      </c>
      <c r="L2788" s="73">
        <f>E2788</f>
        <v>6365303.7599780001</v>
      </c>
      <c r="M2788" s="180">
        <f t="shared" si="154"/>
        <v>1</v>
      </c>
      <c r="O2788" s="73">
        <v>422</v>
      </c>
      <c r="P2788" s="73">
        <v>6365303.7599780001</v>
      </c>
      <c r="Q2788" s="73">
        <v>0</v>
      </c>
      <c r="R2788" s="73">
        <v>0</v>
      </c>
      <c r="S2788" s="73">
        <f t="shared" si="153"/>
        <v>0</v>
      </c>
      <c r="T2788" s="73">
        <f t="shared" si="153"/>
        <v>0</v>
      </c>
      <c r="U2788" s="167" t="s">
        <v>7481</v>
      </c>
      <c r="W2788" s="21"/>
      <c r="X2788" s="21"/>
      <c r="Y2788" s="21"/>
    </row>
    <row r="2789" spans="1:25" x14ac:dyDescent="0.25">
      <c r="A2789" s="175" t="s">
        <v>6845</v>
      </c>
      <c r="B2789" s="205" t="s">
        <v>10611</v>
      </c>
      <c r="C2789" s="168" t="s">
        <v>10612</v>
      </c>
      <c r="D2789" s="209">
        <v>2</v>
      </c>
      <c r="E2789" s="178">
        <v>29880.080000000002</v>
      </c>
      <c r="F2789" s="216">
        <f t="shared" si="152"/>
        <v>14940.04</v>
      </c>
      <c r="G2789" s="224"/>
      <c r="H2789" s="218" t="s">
        <v>7538</v>
      </c>
      <c r="I2789" s="120" t="s">
        <v>7396</v>
      </c>
      <c r="J2789" s="120" t="s">
        <v>7480</v>
      </c>
      <c r="K2789" s="73">
        <v>2</v>
      </c>
      <c r="L2789" s="73">
        <v>29880.080000000002</v>
      </c>
      <c r="M2789" s="180">
        <f t="shared" si="154"/>
        <v>1</v>
      </c>
      <c r="O2789" s="73">
        <v>2</v>
      </c>
      <c r="P2789" s="73">
        <v>29880.080000000002</v>
      </c>
      <c r="Q2789" s="73">
        <v>0</v>
      </c>
      <c r="R2789" s="73">
        <v>0</v>
      </c>
      <c r="S2789" s="73">
        <f t="shared" si="153"/>
        <v>0</v>
      </c>
      <c r="T2789" s="73">
        <f t="shared" si="153"/>
        <v>0</v>
      </c>
      <c r="U2789" s="167" t="s">
        <v>7481</v>
      </c>
      <c r="W2789" s="21"/>
      <c r="X2789" s="21"/>
      <c r="Y2789" s="21"/>
    </row>
    <row r="2790" spans="1:25" x14ac:dyDescent="0.25">
      <c r="A2790" s="175" t="s">
        <v>6845</v>
      </c>
      <c r="B2790" s="205" t="s">
        <v>5611</v>
      </c>
      <c r="C2790" s="168" t="s">
        <v>5612</v>
      </c>
      <c r="D2790" s="209">
        <v>961</v>
      </c>
      <c r="E2790" s="178">
        <v>14353410.699718</v>
      </c>
      <c r="F2790" s="216">
        <f t="shared" si="152"/>
        <v>14935.911238000001</v>
      </c>
      <c r="G2790" s="224"/>
      <c r="H2790" s="218" t="s">
        <v>7462</v>
      </c>
      <c r="I2790" s="179" t="s">
        <v>7381</v>
      </c>
      <c r="J2790" s="120" t="s">
        <v>7480</v>
      </c>
      <c r="K2790" s="73">
        <v>961</v>
      </c>
      <c r="L2790" s="73">
        <v>14353410.699718</v>
      </c>
      <c r="M2790" s="180">
        <f t="shared" si="154"/>
        <v>1</v>
      </c>
      <c r="O2790" s="73">
        <v>961</v>
      </c>
      <c r="P2790" s="73">
        <v>14353410.699718</v>
      </c>
      <c r="Q2790" s="73">
        <v>0</v>
      </c>
      <c r="R2790" s="73">
        <v>0</v>
      </c>
      <c r="S2790" s="73">
        <f t="shared" si="153"/>
        <v>0</v>
      </c>
      <c r="T2790" s="73">
        <f t="shared" si="153"/>
        <v>0</v>
      </c>
      <c r="U2790" s="167" t="s">
        <v>7481</v>
      </c>
      <c r="W2790" s="21"/>
      <c r="X2790" s="21"/>
      <c r="Y2790" s="21"/>
    </row>
    <row r="2791" spans="1:25" x14ac:dyDescent="0.25">
      <c r="A2791" s="168" t="s">
        <v>6845</v>
      </c>
      <c r="B2791" s="207" t="s">
        <v>10613</v>
      </c>
      <c r="C2791" s="168" t="s">
        <v>10614</v>
      </c>
      <c r="D2791" s="208">
        <v>208</v>
      </c>
      <c r="E2791" s="171">
        <v>3103311.59008</v>
      </c>
      <c r="F2791" s="216">
        <f t="shared" si="152"/>
        <v>14919.767260000001</v>
      </c>
      <c r="G2791" s="224"/>
      <c r="H2791" s="218" t="s">
        <v>7462</v>
      </c>
      <c r="I2791" s="120" t="s">
        <v>7397</v>
      </c>
      <c r="J2791" s="120" t="s">
        <v>7463</v>
      </c>
      <c r="K2791" s="172"/>
      <c r="L2791" s="172"/>
      <c r="M2791" s="173">
        <f t="shared" si="154"/>
        <v>0</v>
      </c>
      <c r="O2791" s="73">
        <v>208</v>
      </c>
      <c r="P2791" s="73">
        <v>3103311.59008</v>
      </c>
      <c r="Q2791" s="73">
        <v>208</v>
      </c>
      <c r="R2791" s="73">
        <v>3103311.59008</v>
      </c>
      <c r="S2791" s="73">
        <f t="shared" si="153"/>
        <v>0</v>
      </c>
      <c r="T2791" s="73">
        <f t="shared" si="153"/>
        <v>0</v>
      </c>
      <c r="U2791" s="167" t="s">
        <v>7467</v>
      </c>
      <c r="W2791" s="21"/>
      <c r="X2791" s="21"/>
      <c r="Y2791" s="21"/>
    </row>
    <row r="2792" spans="1:25" x14ac:dyDescent="0.25">
      <c r="A2792" s="168" t="s">
        <v>6845</v>
      </c>
      <c r="B2792" s="207" t="s">
        <v>10615</v>
      </c>
      <c r="C2792" s="168" t="s">
        <v>10616</v>
      </c>
      <c r="D2792" s="208">
        <v>561</v>
      </c>
      <c r="E2792" s="171">
        <v>8363582.4498929996</v>
      </c>
      <c r="F2792" s="216">
        <f t="shared" si="152"/>
        <v>14908.346613</v>
      </c>
      <c r="G2792" s="224"/>
      <c r="H2792" s="218" t="s">
        <v>7462</v>
      </c>
      <c r="I2792" s="120" t="s">
        <v>7397</v>
      </c>
      <c r="J2792" s="120" t="s">
        <v>7463</v>
      </c>
      <c r="K2792" s="172">
        <v>0</v>
      </c>
      <c r="L2792" s="172">
        <v>0</v>
      </c>
      <c r="M2792" s="173">
        <f t="shared" si="154"/>
        <v>0</v>
      </c>
      <c r="O2792" s="73">
        <v>561</v>
      </c>
      <c r="P2792" s="73">
        <v>8363582.4498929996</v>
      </c>
      <c r="Q2792" s="73">
        <v>561</v>
      </c>
      <c r="R2792" s="73">
        <v>8363582.4498929996</v>
      </c>
      <c r="S2792" s="73">
        <f t="shared" si="153"/>
        <v>0</v>
      </c>
      <c r="T2792" s="73">
        <f t="shared" si="153"/>
        <v>0</v>
      </c>
      <c r="U2792" s="167" t="s">
        <v>7467</v>
      </c>
      <c r="W2792" s="21"/>
      <c r="X2792" s="21"/>
      <c r="Y2792" s="21"/>
    </row>
    <row r="2793" spans="1:25" x14ac:dyDescent="0.25">
      <c r="A2793" s="175" t="s">
        <v>6845</v>
      </c>
      <c r="B2793" s="205" t="s">
        <v>6099</v>
      </c>
      <c r="C2793" s="168" t="s">
        <v>6100</v>
      </c>
      <c r="D2793" s="209">
        <v>549</v>
      </c>
      <c r="E2793" s="178">
        <v>8156199.209787</v>
      </c>
      <c r="F2793" s="216">
        <f t="shared" si="152"/>
        <v>14856.464862999999</v>
      </c>
      <c r="G2793" s="224"/>
      <c r="H2793" s="218" t="s">
        <v>7462</v>
      </c>
      <c r="I2793" s="179" t="s">
        <v>7381</v>
      </c>
      <c r="J2793" s="120" t="s">
        <v>7480</v>
      </c>
      <c r="K2793" s="73">
        <v>549</v>
      </c>
      <c r="L2793" s="73">
        <v>8156199.209787</v>
      </c>
      <c r="M2793" s="180">
        <f t="shared" si="154"/>
        <v>1</v>
      </c>
      <c r="O2793" s="73">
        <v>549</v>
      </c>
      <c r="P2793" s="73">
        <v>8156199.209787</v>
      </c>
      <c r="Q2793" s="73">
        <v>0</v>
      </c>
      <c r="R2793" s="73">
        <v>0</v>
      </c>
      <c r="S2793" s="73">
        <f t="shared" si="153"/>
        <v>0</v>
      </c>
      <c r="T2793" s="73">
        <f t="shared" si="153"/>
        <v>0</v>
      </c>
      <c r="U2793" s="167" t="s">
        <v>7481</v>
      </c>
      <c r="W2793" s="21"/>
      <c r="X2793" s="21"/>
      <c r="Y2793" s="21"/>
    </row>
    <row r="2794" spans="1:25" x14ac:dyDescent="0.25">
      <c r="A2794" s="175" t="s">
        <v>6845</v>
      </c>
      <c r="B2794" s="205" t="s">
        <v>5615</v>
      </c>
      <c r="C2794" s="168" t="s">
        <v>5616</v>
      </c>
      <c r="D2794" s="209">
        <v>554</v>
      </c>
      <c r="E2794" s="178">
        <v>8131656.050202</v>
      </c>
      <c r="F2794" s="216">
        <f t="shared" si="152"/>
        <v>14678.079513000001</v>
      </c>
      <c r="G2794" s="224"/>
      <c r="H2794" s="218" t="s">
        <v>7462</v>
      </c>
      <c r="I2794" s="179" t="s">
        <v>7381</v>
      </c>
      <c r="J2794" s="120" t="s">
        <v>7480</v>
      </c>
      <c r="K2794" s="73">
        <v>554</v>
      </c>
      <c r="L2794" s="73">
        <v>8131656.050202</v>
      </c>
      <c r="M2794" s="180">
        <f t="shared" si="154"/>
        <v>1</v>
      </c>
      <c r="O2794" s="73">
        <v>554</v>
      </c>
      <c r="P2794" s="73">
        <v>8131656.050202</v>
      </c>
      <c r="Q2794" s="73">
        <v>0</v>
      </c>
      <c r="R2794" s="73">
        <v>0</v>
      </c>
      <c r="S2794" s="73">
        <f t="shared" si="153"/>
        <v>0</v>
      </c>
      <c r="T2794" s="73">
        <f t="shared" si="153"/>
        <v>0</v>
      </c>
      <c r="U2794" s="167" t="s">
        <v>7481</v>
      </c>
      <c r="W2794" s="21"/>
      <c r="X2794" s="21"/>
      <c r="Y2794" s="21"/>
    </row>
    <row r="2795" spans="1:25" x14ac:dyDescent="0.25">
      <c r="A2795" s="175" t="s">
        <v>6845</v>
      </c>
      <c r="B2795" s="205" t="s">
        <v>6413</v>
      </c>
      <c r="C2795" s="168" t="s">
        <v>6414</v>
      </c>
      <c r="D2795" s="209">
        <v>278</v>
      </c>
      <c r="E2795" s="178">
        <v>4078219.6499680001</v>
      </c>
      <c r="F2795" s="216">
        <f t="shared" si="152"/>
        <v>14669.854856</v>
      </c>
      <c r="G2795" s="224"/>
      <c r="H2795" s="218" t="s">
        <v>7462</v>
      </c>
      <c r="I2795" s="179" t="s">
        <v>7381</v>
      </c>
      <c r="J2795" s="120" t="s">
        <v>7480</v>
      </c>
      <c r="K2795" s="73">
        <v>278</v>
      </c>
      <c r="L2795" s="73">
        <v>4078219.6499680001</v>
      </c>
      <c r="M2795" s="180">
        <f t="shared" si="154"/>
        <v>1</v>
      </c>
      <c r="O2795" s="73">
        <v>278</v>
      </c>
      <c r="P2795" s="73">
        <v>4078219.6499680001</v>
      </c>
      <c r="Q2795" s="73">
        <v>0</v>
      </c>
      <c r="R2795" s="73">
        <v>0</v>
      </c>
      <c r="S2795" s="73">
        <f t="shared" si="153"/>
        <v>0</v>
      </c>
      <c r="T2795" s="73">
        <f t="shared" si="153"/>
        <v>0</v>
      </c>
      <c r="U2795" s="167" t="s">
        <v>7481</v>
      </c>
      <c r="W2795" s="21"/>
      <c r="X2795" s="21"/>
      <c r="Y2795" s="21"/>
    </row>
    <row r="2796" spans="1:25" x14ac:dyDescent="0.25">
      <c r="A2796" s="175" t="s">
        <v>6845</v>
      </c>
      <c r="B2796" s="205" t="s">
        <v>5819</v>
      </c>
      <c r="C2796" s="168" t="s">
        <v>5820</v>
      </c>
      <c r="D2796" s="209">
        <v>278</v>
      </c>
      <c r="E2796" s="178">
        <v>4068493.7399040004</v>
      </c>
      <c r="F2796" s="216">
        <f t="shared" si="152"/>
        <v>14634.869568000002</v>
      </c>
      <c r="G2796" s="224"/>
      <c r="H2796" s="218" t="s">
        <v>7462</v>
      </c>
      <c r="I2796" s="179" t="s">
        <v>7381</v>
      </c>
      <c r="J2796" s="120" t="s">
        <v>7480</v>
      </c>
      <c r="K2796" s="73">
        <v>278</v>
      </c>
      <c r="L2796" s="73">
        <v>4068493.7399040004</v>
      </c>
      <c r="M2796" s="180">
        <f t="shared" si="154"/>
        <v>1</v>
      </c>
      <c r="O2796" s="73">
        <v>278</v>
      </c>
      <c r="P2796" s="73">
        <v>4068493.7399040004</v>
      </c>
      <c r="Q2796" s="73">
        <v>0</v>
      </c>
      <c r="R2796" s="73">
        <v>0</v>
      </c>
      <c r="S2796" s="73">
        <f t="shared" si="153"/>
        <v>0</v>
      </c>
      <c r="T2796" s="73">
        <f t="shared" si="153"/>
        <v>0</v>
      </c>
      <c r="U2796" s="167" t="s">
        <v>7481</v>
      </c>
      <c r="W2796" s="21"/>
      <c r="X2796" s="21"/>
      <c r="Y2796" s="21"/>
    </row>
    <row r="2797" spans="1:25" x14ac:dyDescent="0.25">
      <c r="A2797" s="168" t="s">
        <v>6845</v>
      </c>
      <c r="B2797" s="207" t="s">
        <v>10617</v>
      </c>
      <c r="C2797" s="168" t="s">
        <v>10618</v>
      </c>
      <c r="D2797" s="208">
        <v>1549</v>
      </c>
      <c r="E2797" s="171">
        <v>22572467.660415001</v>
      </c>
      <c r="F2797" s="216">
        <f t="shared" si="152"/>
        <v>14572.283835</v>
      </c>
      <c r="G2797" s="224"/>
      <c r="H2797" s="218" t="s">
        <v>7462</v>
      </c>
      <c r="I2797" s="120" t="s">
        <v>7397</v>
      </c>
      <c r="J2797" s="120" t="s">
        <v>7463</v>
      </c>
      <c r="K2797" s="172">
        <v>0</v>
      </c>
      <c r="L2797" s="172">
        <v>0</v>
      </c>
      <c r="M2797" s="173">
        <f t="shared" si="154"/>
        <v>0</v>
      </c>
      <c r="O2797" s="73">
        <v>1549</v>
      </c>
      <c r="P2797" s="73">
        <v>22572467.660415001</v>
      </c>
      <c r="Q2797" s="73">
        <v>1549</v>
      </c>
      <c r="R2797" s="73">
        <v>22572467.660415001</v>
      </c>
      <c r="S2797" s="73">
        <f t="shared" si="153"/>
        <v>0</v>
      </c>
      <c r="T2797" s="73">
        <f t="shared" si="153"/>
        <v>0</v>
      </c>
      <c r="U2797" s="167" t="s">
        <v>7467</v>
      </c>
      <c r="W2797" s="21"/>
      <c r="X2797" s="21"/>
      <c r="Y2797" s="21"/>
    </row>
    <row r="2798" spans="1:25" x14ac:dyDescent="0.25">
      <c r="A2798" s="175" t="s">
        <v>6845</v>
      </c>
      <c r="B2798" s="205" t="s">
        <v>6185</v>
      </c>
      <c r="C2798" s="168" t="s">
        <v>6186</v>
      </c>
      <c r="D2798" s="209">
        <v>85</v>
      </c>
      <c r="E2798" s="178">
        <v>1232138.670015</v>
      </c>
      <c r="F2798" s="216">
        <f t="shared" si="152"/>
        <v>14495.749059</v>
      </c>
      <c r="G2798" s="224"/>
      <c r="H2798" s="218" t="s">
        <v>7462</v>
      </c>
      <c r="I2798" s="179" t="s">
        <v>7381</v>
      </c>
      <c r="J2798" s="120" t="s">
        <v>7480</v>
      </c>
      <c r="K2798" s="73">
        <v>85</v>
      </c>
      <c r="L2798" s="73">
        <v>1232138.670015</v>
      </c>
      <c r="M2798" s="180">
        <f t="shared" si="154"/>
        <v>1</v>
      </c>
      <c r="O2798" s="73">
        <v>85</v>
      </c>
      <c r="P2798" s="73">
        <v>1232138.670015</v>
      </c>
      <c r="Q2798" s="73">
        <v>0</v>
      </c>
      <c r="R2798" s="73">
        <v>0</v>
      </c>
      <c r="S2798" s="73">
        <f t="shared" si="153"/>
        <v>0</v>
      </c>
      <c r="T2798" s="73">
        <f t="shared" si="153"/>
        <v>0</v>
      </c>
      <c r="U2798" s="167" t="s">
        <v>7481</v>
      </c>
      <c r="W2798" s="21"/>
      <c r="X2798" s="21"/>
      <c r="Y2798" s="21"/>
    </row>
    <row r="2799" spans="1:25" x14ac:dyDescent="0.25">
      <c r="A2799" s="168" t="s">
        <v>6845</v>
      </c>
      <c r="B2799" s="207" t="s">
        <v>10619</v>
      </c>
      <c r="C2799" s="168" t="s">
        <v>10620</v>
      </c>
      <c r="D2799" s="208">
        <v>2958</v>
      </c>
      <c r="E2799" s="171">
        <v>42835708.040532</v>
      </c>
      <c r="F2799" s="216">
        <f t="shared" si="152"/>
        <v>14481.307654</v>
      </c>
      <c r="G2799" s="224"/>
      <c r="H2799" s="218" t="s">
        <v>7462</v>
      </c>
      <c r="I2799" s="120" t="s">
        <v>7397</v>
      </c>
      <c r="J2799" s="120" t="s">
        <v>7463</v>
      </c>
      <c r="K2799" s="172">
        <v>0</v>
      </c>
      <c r="L2799" s="172">
        <v>0</v>
      </c>
      <c r="M2799" s="173">
        <f t="shared" si="154"/>
        <v>0</v>
      </c>
      <c r="O2799" s="73">
        <v>2958</v>
      </c>
      <c r="P2799" s="73">
        <v>42835708.040532</v>
      </c>
      <c r="Q2799" s="73">
        <v>2958</v>
      </c>
      <c r="R2799" s="73">
        <v>42835708.040532</v>
      </c>
      <c r="S2799" s="73">
        <f t="shared" si="153"/>
        <v>0</v>
      </c>
      <c r="T2799" s="73">
        <f t="shared" si="153"/>
        <v>0</v>
      </c>
      <c r="U2799" s="167" t="s">
        <v>7467</v>
      </c>
      <c r="W2799" s="21"/>
      <c r="X2799" s="21"/>
      <c r="Y2799" s="21"/>
    </row>
    <row r="2800" spans="1:25" x14ac:dyDescent="0.25">
      <c r="A2800" s="175" t="s">
        <v>6845</v>
      </c>
      <c r="B2800" s="205" t="s">
        <v>5543</v>
      </c>
      <c r="C2800" s="168" t="s">
        <v>5544</v>
      </c>
      <c r="D2800" s="209">
        <v>68</v>
      </c>
      <c r="E2800" s="178">
        <v>984132.74998799991</v>
      </c>
      <c r="F2800" s="216">
        <f t="shared" si="152"/>
        <v>14472.540440999999</v>
      </c>
      <c r="G2800" s="224"/>
      <c r="H2800" s="218" t="s">
        <v>7462</v>
      </c>
      <c r="I2800" s="179" t="s">
        <v>7381</v>
      </c>
      <c r="J2800" s="120" t="s">
        <v>7480</v>
      </c>
      <c r="K2800" s="73">
        <f>D2800</f>
        <v>68</v>
      </c>
      <c r="L2800" s="73">
        <f>E2800</f>
        <v>984132.74998799991</v>
      </c>
      <c r="M2800" s="180">
        <f t="shared" si="154"/>
        <v>1</v>
      </c>
      <c r="O2800" s="73">
        <v>68</v>
      </c>
      <c r="P2800" s="73">
        <v>984132.74998799991</v>
      </c>
      <c r="Q2800" s="73">
        <v>0</v>
      </c>
      <c r="R2800" s="73">
        <v>0</v>
      </c>
      <c r="S2800" s="73">
        <f t="shared" si="153"/>
        <v>0</v>
      </c>
      <c r="T2800" s="73">
        <f t="shared" si="153"/>
        <v>0</v>
      </c>
      <c r="U2800" s="167" t="s">
        <v>7481</v>
      </c>
      <c r="W2800" s="21"/>
      <c r="X2800" s="21"/>
      <c r="Y2800" s="21"/>
    </row>
    <row r="2801" spans="1:25" x14ac:dyDescent="0.25">
      <c r="A2801" s="168" t="s">
        <v>6845</v>
      </c>
      <c r="B2801" s="207" t="s">
        <v>10621</v>
      </c>
      <c r="C2801" s="168" t="s">
        <v>10622</v>
      </c>
      <c r="D2801" s="208">
        <v>1184</v>
      </c>
      <c r="E2801" s="171">
        <v>17126527.590367999</v>
      </c>
      <c r="F2801" s="216">
        <f t="shared" si="152"/>
        <v>14464.972626999999</v>
      </c>
      <c r="G2801" s="224"/>
      <c r="H2801" s="218" t="s">
        <v>7462</v>
      </c>
      <c r="I2801" s="120" t="s">
        <v>7397</v>
      </c>
      <c r="J2801" s="120" t="s">
        <v>7463</v>
      </c>
      <c r="K2801" s="172">
        <v>0</v>
      </c>
      <c r="L2801" s="172">
        <v>0</v>
      </c>
      <c r="M2801" s="173">
        <f t="shared" si="154"/>
        <v>0</v>
      </c>
      <c r="O2801" s="73">
        <v>1184</v>
      </c>
      <c r="P2801" s="73">
        <v>17126527.590367999</v>
      </c>
      <c r="Q2801" s="73">
        <v>1184</v>
      </c>
      <c r="R2801" s="73">
        <v>17126527.590367999</v>
      </c>
      <c r="S2801" s="73">
        <f t="shared" si="153"/>
        <v>0</v>
      </c>
      <c r="T2801" s="73">
        <f t="shared" si="153"/>
        <v>0</v>
      </c>
      <c r="U2801" s="167" t="s">
        <v>7467</v>
      </c>
      <c r="W2801" s="21"/>
      <c r="X2801" s="21"/>
      <c r="Y2801" s="21"/>
    </row>
    <row r="2802" spans="1:25" x14ac:dyDescent="0.25">
      <c r="A2802" s="175" t="s">
        <v>6845</v>
      </c>
      <c r="B2802" s="205" t="s">
        <v>10623</v>
      </c>
      <c r="C2802" s="168" t="s">
        <v>10624</v>
      </c>
      <c r="D2802" s="209">
        <v>43</v>
      </c>
      <c r="E2802" s="178">
        <v>617855.089989</v>
      </c>
      <c r="F2802" s="216">
        <f t="shared" si="152"/>
        <v>14368.723023</v>
      </c>
      <c r="G2802" s="224"/>
      <c r="H2802" s="218" t="s">
        <v>7538</v>
      </c>
      <c r="I2802" s="120" t="s">
        <v>7396</v>
      </c>
      <c r="J2802" s="120" t="s">
        <v>7480</v>
      </c>
      <c r="K2802" s="73">
        <v>43</v>
      </c>
      <c r="L2802" s="73">
        <v>617855.089989</v>
      </c>
      <c r="M2802" s="180">
        <f t="shared" si="154"/>
        <v>1</v>
      </c>
      <c r="O2802" s="73">
        <v>43</v>
      </c>
      <c r="P2802" s="73">
        <v>617855.089989</v>
      </c>
      <c r="Q2802" s="73">
        <v>0</v>
      </c>
      <c r="R2802" s="73">
        <v>0</v>
      </c>
      <c r="S2802" s="73">
        <f t="shared" si="153"/>
        <v>0</v>
      </c>
      <c r="T2802" s="73">
        <f t="shared" si="153"/>
        <v>0</v>
      </c>
      <c r="U2802" s="167" t="s">
        <v>7481</v>
      </c>
      <c r="W2802" s="21"/>
      <c r="X2802" s="21"/>
      <c r="Y2802" s="21"/>
    </row>
    <row r="2803" spans="1:25" x14ac:dyDescent="0.25">
      <c r="A2803" s="175" t="s">
        <v>6845</v>
      </c>
      <c r="B2803" s="205" t="s">
        <v>6367</v>
      </c>
      <c r="C2803" s="168" t="s">
        <v>6368</v>
      </c>
      <c r="D2803" s="209">
        <v>175</v>
      </c>
      <c r="E2803" s="178">
        <v>2498968.1599750002</v>
      </c>
      <c r="F2803" s="216">
        <f t="shared" si="152"/>
        <v>14279.818057</v>
      </c>
      <c r="G2803" s="224"/>
      <c r="H2803" s="218" t="s">
        <v>7462</v>
      </c>
      <c r="I2803" s="179" t="s">
        <v>7381</v>
      </c>
      <c r="J2803" s="120" t="s">
        <v>7480</v>
      </c>
      <c r="K2803" s="73">
        <v>175</v>
      </c>
      <c r="L2803" s="73">
        <v>2498968.1599750002</v>
      </c>
      <c r="M2803" s="180">
        <f t="shared" si="154"/>
        <v>1</v>
      </c>
      <c r="O2803" s="73">
        <v>175</v>
      </c>
      <c r="P2803" s="73">
        <v>2498968.1599750002</v>
      </c>
      <c r="Q2803" s="73">
        <v>0</v>
      </c>
      <c r="R2803" s="73">
        <v>0</v>
      </c>
      <c r="S2803" s="73">
        <f t="shared" si="153"/>
        <v>0</v>
      </c>
      <c r="T2803" s="73">
        <f t="shared" si="153"/>
        <v>0</v>
      </c>
      <c r="U2803" s="167" t="s">
        <v>7481</v>
      </c>
      <c r="W2803" s="21"/>
      <c r="X2803" s="21"/>
      <c r="Y2803" s="21"/>
    </row>
    <row r="2804" spans="1:25" x14ac:dyDescent="0.25">
      <c r="A2804" s="175" t="s">
        <v>6845</v>
      </c>
      <c r="B2804" s="205" t="s">
        <v>6275</v>
      </c>
      <c r="C2804" s="168" t="s">
        <v>6276</v>
      </c>
      <c r="D2804" s="209">
        <v>150</v>
      </c>
      <c r="E2804" s="178">
        <v>2141224.12995</v>
      </c>
      <c r="F2804" s="216">
        <f t="shared" si="152"/>
        <v>14274.827533</v>
      </c>
      <c r="G2804" s="224"/>
      <c r="H2804" s="218" t="s">
        <v>7462</v>
      </c>
      <c r="I2804" s="179" t="s">
        <v>7381</v>
      </c>
      <c r="J2804" s="120" t="s">
        <v>7480</v>
      </c>
      <c r="K2804" s="73">
        <v>150</v>
      </c>
      <c r="L2804" s="73">
        <v>2141224.12995</v>
      </c>
      <c r="M2804" s="180">
        <f t="shared" si="154"/>
        <v>1</v>
      </c>
      <c r="O2804" s="73">
        <v>150</v>
      </c>
      <c r="P2804" s="73">
        <v>2141224.12995</v>
      </c>
      <c r="Q2804" s="73">
        <v>0</v>
      </c>
      <c r="R2804" s="73">
        <v>0</v>
      </c>
      <c r="S2804" s="73">
        <f t="shared" si="153"/>
        <v>0</v>
      </c>
      <c r="T2804" s="73">
        <f t="shared" si="153"/>
        <v>0</v>
      </c>
      <c r="U2804" s="167" t="s">
        <v>7481</v>
      </c>
      <c r="W2804" s="21"/>
      <c r="X2804" s="21"/>
      <c r="Y2804" s="21"/>
    </row>
    <row r="2805" spans="1:25" x14ac:dyDescent="0.25">
      <c r="A2805" s="175" t="s">
        <v>6845</v>
      </c>
      <c r="B2805" s="205" t="s">
        <v>5961</v>
      </c>
      <c r="C2805" s="168" t="s">
        <v>5962</v>
      </c>
      <c r="D2805" s="209">
        <v>234</v>
      </c>
      <c r="E2805" s="178">
        <v>3325341.9001140003</v>
      </c>
      <c r="F2805" s="216">
        <f t="shared" si="152"/>
        <v>14210.862821000001</v>
      </c>
      <c r="G2805" s="224"/>
      <c r="H2805" s="218" t="s">
        <v>7462</v>
      </c>
      <c r="I2805" s="179" t="s">
        <v>7381</v>
      </c>
      <c r="J2805" s="120" t="s">
        <v>7480</v>
      </c>
      <c r="K2805" s="73">
        <v>234</v>
      </c>
      <c r="L2805" s="73">
        <v>3325341.9001140003</v>
      </c>
      <c r="M2805" s="180">
        <f t="shared" si="154"/>
        <v>1</v>
      </c>
      <c r="O2805" s="73">
        <v>234</v>
      </c>
      <c r="P2805" s="73">
        <v>3325341.9001140003</v>
      </c>
      <c r="Q2805" s="73">
        <v>0</v>
      </c>
      <c r="R2805" s="73">
        <v>0</v>
      </c>
      <c r="S2805" s="73">
        <f t="shared" si="153"/>
        <v>0</v>
      </c>
      <c r="T2805" s="73">
        <f t="shared" si="153"/>
        <v>0</v>
      </c>
      <c r="U2805" s="167" t="s">
        <v>7481</v>
      </c>
      <c r="W2805" s="21"/>
      <c r="X2805" s="21"/>
      <c r="Y2805" s="21"/>
    </row>
    <row r="2806" spans="1:25" x14ac:dyDescent="0.25">
      <c r="A2806" s="175" t="s">
        <v>6845</v>
      </c>
      <c r="B2806" s="205" t="s">
        <v>10625</v>
      </c>
      <c r="C2806" s="168" t="s">
        <v>10626</v>
      </c>
      <c r="D2806" s="209">
        <v>21</v>
      </c>
      <c r="E2806" s="178">
        <v>298302.20000700001</v>
      </c>
      <c r="F2806" s="216">
        <f t="shared" si="152"/>
        <v>14204.866667</v>
      </c>
      <c r="G2806" s="224"/>
      <c r="H2806" s="218" t="s">
        <v>7462</v>
      </c>
      <c r="I2806" s="179" t="s">
        <v>7381</v>
      </c>
      <c r="J2806" s="120" t="s">
        <v>7480</v>
      </c>
      <c r="K2806" s="73">
        <v>21</v>
      </c>
      <c r="L2806" s="73">
        <v>298302.20000700001</v>
      </c>
      <c r="M2806" s="180">
        <f t="shared" si="154"/>
        <v>1</v>
      </c>
      <c r="O2806" s="73">
        <v>21</v>
      </c>
      <c r="P2806" s="73">
        <v>298302.20000700001</v>
      </c>
      <c r="Q2806" s="73">
        <v>0</v>
      </c>
      <c r="R2806" s="73">
        <v>0</v>
      </c>
      <c r="S2806" s="73">
        <f t="shared" si="153"/>
        <v>0</v>
      </c>
      <c r="T2806" s="73">
        <f t="shared" si="153"/>
        <v>0</v>
      </c>
      <c r="U2806" s="167" t="s">
        <v>7481</v>
      </c>
      <c r="W2806" s="21"/>
      <c r="X2806" s="21"/>
      <c r="Y2806" s="21"/>
    </row>
    <row r="2807" spans="1:25" x14ac:dyDescent="0.25">
      <c r="A2807" s="168" t="s">
        <v>6845</v>
      </c>
      <c r="B2807" s="207" t="s">
        <v>10627</v>
      </c>
      <c r="C2807" s="168" t="s">
        <v>10628</v>
      </c>
      <c r="D2807" s="208">
        <v>3084</v>
      </c>
      <c r="E2807" s="171">
        <v>43776454.978872001</v>
      </c>
      <c r="F2807" s="216">
        <f t="shared" si="152"/>
        <v>14194.700058</v>
      </c>
      <c r="G2807" s="224"/>
      <c r="H2807" s="218" t="s">
        <v>7462</v>
      </c>
      <c r="I2807" s="120" t="s">
        <v>7397</v>
      </c>
      <c r="J2807" s="120" t="s">
        <v>7463</v>
      </c>
      <c r="K2807" s="172">
        <v>0</v>
      </c>
      <c r="L2807" s="172">
        <v>0</v>
      </c>
      <c r="M2807" s="173">
        <f t="shared" si="154"/>
        <v>0</v>
      </c>
      <c r="O2807" s="73">
        <v>3084</v>
      </c>
      <c r="P2807" s="73">
        <v>43776454.978872001</v>
      </c>
      <c r="Q2807" s="73">
        <v>3084</v>
      </c>
      <c r="R2807" s="73">
        <v>43776454.978872001</v>
      </c>
      <c r="S2807" s="73">
        <f t="shared" si="153"/>
        <v>0</v>
      </c>
      <c r="T2807" s="73">
        <f t="shared" si="153"/>
        <v>0</v>
      </c>
      <c r="U2807" s="167" t="s">
        <v>7467</v>
      </c>
      <c r="W2807" s="21"/>
      <c r="X2807" s="21"/>
      <c r="Y2807" s="21"/>
    </row>
    <row r="2808" spans="1:25" x14ac:dyDescent="0.25">
      <c r="A2808" s="168" t="s">
        <v>6845</v>
      </c>
      <c r="B2808" s="207" t="s">
        <v>10629</v>
      </c>
      <c r="C2808" s="168" t="s">
        <v>10630</v>
      </c>
      <c r="D2808" s="208">
        <v>469</v>
      </c>
      <c r="E2808" s="171">
        <v>6654805.020087</v>
      </c>
      <c r="F2808" s="216">
        <f t="shared" si="152"/>
        <v>14189.349722999999</v>
      </c>
      <c r="G2808" s="224"/>
      <c r="H2808" s="218" t="s">
        <v>7462</v>
      </c>
      <c r="I2808" s="120" t="s">
        <v>7397</v>
      </c>
      <c r="J2808" s="120" t="s">
        <v>7463</v>
      </c>
      <c r="K2808" s="172">
        <v>0</v>
      </c>
      <c r="L2808" s="172">
        <v>0</v>
      </c>
      <c r="M2808" s="173">
        <f t="shared" si="154"/>
        <v>0</v>
      </c>
      <c r="O2808" s="73">
        <v>469</v>
      </c>
      <c r="P2808" s="73">
        <v>6654805.020087</v>
      </c>
      <c r="Q2808" s="73">
        <v>469</v>
      </c>
      <c r="R2808" s="73">
        <v>6654805.020087</v>
      </c>
      <c r="S2808" s="73">
        <f t="shared" si="153"/>
        <v>0</v>
      </c>
      <c r="T2808" s="73">
        <f t="shared" si="153"/>
        <v>0</v>
      </c>
      <c r="U2808" s="167" t="s">
        <v>7467</v>
      </c>
      <c r="W2808" s="21"/>
      <c r="X2808" s="21"/>
      <c r="Y2808" s="21"/>
    </row>
    <row r="2809" spans="1:25" x14ac:dyDescent="0.25">
      <c r="A2809" s="175" t="s">
        <v>6845</v>
      </c>
      <c r="B2809" s="205" t="s">
        <v>5545</v>
      </c>
      <c r="C2809" s="168" t="s">
        <v>5546</v>
      </c>
      <c r="D2809" s="209">
        <v>3</v>
      </c>
      <c r="E2809" s="178">
        <v>42452.589998999996</v>
      </c>
      <c r="F2809" s="216">
        <f t="shared" si="152"/>
        <v>14150.863332999999</v>
      </c>
      <c r="G2809" s="224"/>
      <c r="H2809" s="218" t="s">
        <v>7462</v>
      </c>
      <c r="I2809" s="179" t="s">
        <v>7381</v>
      </c>
      <c r="J2809" s="120" t="s">
        <v>7480</v>
      </c>
      <c r="K2809" s="73">
        <f>D2809</f>
        <v>3</v>
      </c>
      <c r="L2809" s="73">
        <f>E2809</f>
        <v>42452.589998999996</v>
      </c>
      <c r="M2809" s="180">
        <f t="shared" si="154"/>
        <v>1</v>
      </c>
      <c r="O2809" s="73">
        <v>3</v>
      </c>
      <c r="P2809" s="73">
        <v>42452.589998999996</v>
      </c>
      <c r="Q2809" s="73">
        <v>0</v>
      </c>
      <c r="R2809" s="73">
        <v>0</v>
      </c>
      <c r="S2809" s="73">
        <f t="shared" si="153"/>
        <v>0</v>
      </c>
      <c r="T2809" s="73">
        <f t="shared" si="153"/>
        <v>0</v>
      </c>
      <c r="U2809" s="167" t="s">
        <v>7481</v>
      </c>
      <c r="W2809" s="21"/>
      <c r="X2809" s="21"/>
      <c r="Y2809" s="21"/>
    </row>
    <row r="2810" spans="1:25" x14ac:dyDescent="0.25">
      <c r="A2810" s="175" t="s">
        <v>6845</v>
      </c>
      <c r="B2810" s="205" t="s">
        <v>10631</v>
      </c>
      <c r="C2810" s="168" t="s">
        <v>10632</v>
      </c>
      <c r="D2810" s="209">
        <v>146</v>
      </c>
      <c r="E2810" s="178">
        <v>2057386.8499380001</v>
      </c>
      <c r="F2810" s="216">
        <f t="shared" si="152"/>
        <v>14091.690753000001</v>
      </c>
      <c r="G2810" s="224"/>
      <c r="H2810" s="218" t="s">
        <v>7538</v>
      </c>
      <c r="I2810" s="120" t="s">
        <v>7386</v>
      </c>
      <c r="J2810" s="120" t="s">
        <v>7480</v>
      </c>
      <c r="K2810" s="73">
        <v>146</v>
      </c>
      <c r="L2810" s="73">
        <v>2057386.8499380001</v>
      </c>
      <c r="M2810" s="180">
        <f t="shared" si="154"/>
        <v>1</v>
      </c>
      <c r="O2810" s="73">
        <v>146</v>
      </c>
      <c r="P2810" s="73">
        <v>2057386.8499380001</v>
      </c>
      <c r="Q2810" s="73">
        <v>0</v>
      </c>
      <c r="R2810" s="73">
        <v>0</v>
      </c>
      <c r="S2810" s="73">
        <f t="shared" si="153"/>
        <v>0</v>
      </c>
      <c r="T2810" s="73">
        <f t="shared" si="153"/>
        <v>0</v>
      </c>
      <c r="U2810" s="167" t="s">
        <v>7481</v>
      </c>
      <c r="W2810" s="21"/>
      <c r="X2810" s="21"/>
      <c r="Y2810" s="21"/>
    </row>
    <row r="2811" spans="1:25" x14ac:dyDescent="0.25">
      <c r="A2811" s="175" t="s">
        <v>6845</v>
      </c>
      <c r="B2811" s="205" t="s">
        <v>10633</v>
      </c>
      <c r="C2811" s="168" t="s">
        <v>10634</v>
      </c>
      <c r="D2811" s="209">
        <v>38</v>
      </c>
      <c r="E2811" s="178">
        <v>535368.47200000007</v>
      </c>
      <c r="F2811" s="216">
        <f t="shared" si="152"/>
        <v>14088.644000000002</v>
      </c>
      <c r="G2811" s="224"/>
      <c r="H2811" s="218" t="s">
        <v>7538</v>
      </c>
      <c r="I2811" s="120" t="s">
        <v>7386</v>
      </c>
      <c r="J2811" s="120" t="s">
        <v>7480</v>
      </c>
      <c r="K2811" s="73">
        <v>38</v>
      </c>
      <c r="L2811" s="73">
        <v>535368.47200000007</v>
      </c>
      <c r="M2811" s="180">
        <f t="shared" si="154"/>
        <v>1</v>
      </c>
      <c r="O2811" s="73">
        <v>38</v>
      </c>
      <c r="P2811" s="73">
        <v>535368.47200000007</v>
      </c>
      <c r="Q2811" s="73">
        <v>0</v>
      </c>
      <c r="R2811" s="73">
        <v>0</v>
      </c>
      <c r="S2811" s="73">
        <f t="shared" si="153"/>
        <v>0</v>
      </c>
      <c r="T2811" s="73">
        <f t="shared" si="153"/>
        <v>0</v>
      </c>
      <c r="U2811" s="167" t="s">
        <v>7481</v>
      </c>
      <c r="W2811" s="21"/>
      <c r="X2811" s="21"/>
      <c r="Y2811" s="21"/>
    </row>
    <row r="2812" spans="1:25" x14ac:dyDescent="0.25">
      <c r="A2812" s="168" t="s">
        <v>6845</v>
      </c>
      <c r="B2812" s="207" t="s">
        <v>10635</v>
      </c>
      <c r="C2812" s="168" t="s">
        <v>10636</v>
      </c>
      <c r="D2812" s="208">
        <v>300</v>
      </c>
      <c r="E2812" s="171">
        <v>4220820.63</v>
      </c>
      <c r="F2812" s="216">
        <f t="shared" si="152"/>
        <v>14069.402099999999</v>
      </c>
      <c r="G2812" s="224"/>
      <c r="H2812" s="218" t="s">
        <v>7462</v>
      </c>
      <c r="I2812" s="120" t="s">
        <v>7397</v>
      </c>
      <c r="J2812" s="120" t="s">
        <v>7463</v>
      </c>
      <c r="K2812" s="172"/>
      <c r="L2812" s="172"/>
      <c r="M2812" s="173">
        <f t="shared" si="154"/>
        <v>0</v>
      </c>
      <c r="O2812" s="73">
        <v>300</v>
      </c>
      <c r="P2812" s="73">
        <v>4220820.63</v>
      </c>
      <c r="Q2812" s="73">
        <v>300</v>
      </c>
      <c r="R2812" s="73">
        <v>4220820.63</v>
      </c>
      <c r="S2812" s="73">
        <f t="shared" si="153"/>
        <v>0</v>
      </c>
      <c r="T2812" s="73">
        <f t="shared" si="153"/>
        <v>0</v>
      </c>
      <c r="U2812" s="167" t="s">
        <v>7467</v>
      </c>
      <c r="W2812" s="21"/>
      <c r="X2812" s="21"/>
      <c r="Y2812" s="21"/>
    </row>
    <row r="2813" spans="1:25" x14ac:dyDescent="0.25">
      <c r="A2813" s="175" t="s">
        <v>6845</v>
      </c>
      <c r="B2813" s="205" t="s">
        <v>6159</v>
      </c>
      <c r="C2813" s="168" t="s">
        <v>6160</v>
      </c>
      <c r="D2813" s="209">
        <v>32</v>
      </c>
      <c r="E2813" s="178">
        <v>447851.41001599998</v>
      </c>
      <c r="F2813" s="216">
        <f t="shared" si="152"/>
        <v>13995.356562999999</v>
      </c>
      <c r="G2813" s="224"/>
      <c r="H2813" s="218" t="s">
        <v>7462</v>
      </c>
      <c r="I2813" s="179" t="s">
        <v>7381</v>
      </c>
      <c r="J2813" s="120" t="s">
        <v>7480</v>
      </c>
      <c r="K2813" s="73">
        <v>32</v>
      </c>
      <c r="L2813" s="73">
        <v>447851.41001599998</v>
      </c>
      <c r="M2813" s="180">
        <f t="shared" si="154"/>
        <v>1</v>
      </c>
      <c r="O2813" s="73">
        <v>32</v>
      </c>
      <c r="P2813" s="73">
        <v>447851.41001599998</v>
      </c>
      <c r="Q2813" s="73">
        <v>0</v>
      </c>
      <c r="R2813" s="73">
        <v>0</v>
      </c>
      <c r="S2813" s="73">
        <f t="shared" si="153"/>
        <v>0</v>
      </c>
      <c r="T2813" s="73">
        <f t="shared" si="153"/>
        <v>0</v>
      </c>
      <c r="U2813" s="167" t="s">
        <v>7481</v>
      </c>
      <c r="W2813" s="21"/>
      <c r="X2813" s="21"/>
      <c r="Y2813" s="21"/>
    </row>
    <row r="2814" spans="1:25" x14ac:dyDescent="0.25">
      <c r="A2814" s="175" t="s">
        <v>6845</v>
      </c>
      <c r="B2814" s="205" t="s">
        <v>6609</v>
      </c>
      <c r="C2814" s="168" t="s">
        <v>6610</v>
      </c>
      <c r="D2814" s="209">
        <v>372</v>
      </c>
      <c r="E2814" s="178">
        <v>5205648.179916</v>
      </c>
      <c r="F2814" s="216">
        <f t="shared" si="152"/>
        <v>13993.677903</v>
      </c>
      <c r="G2814" s="224"/>
      <c r="H2814" s="218" t="s">
        <v>7462</v>
      </c>
      <c r="I2814" s="179" t="s">
        <v>7381</v>
      </c>
      <c r="J2814" s="120" t="s">
        <v>7480</v>
      </c>
      <c r="K2814" s="73">
        <v>372</v>
      </c>
      <c r="L2814" s="73">
        <v>5205648.179916</v>
      </c>
      <c r="M2814" s="180">
        <f t="shared" si="154"/>
        <v>1</v>
      </c>
      <c r="O2814" s="73">
        <v>372</v>
      </c>
      <c r="P2814" s="73">
        <v>5205648.179916</v>
      </c>
      <c r="Q2814" s="73">
        <v>0</v>
      </c>
      <c r="R2814" s="73">
        <v>0</v>
      </c>
      <c r="S2814" s="73">
        <f t="shared" si="153"/>
        <v>0</v>
      </c>
      <c r="T2814" s="73">
        <f t="shared" si="153"/>
        <v>0</v>
      </c>
      <c r="U2814" s="167" t="s">
        <v>7481</v>
      </c>
      <c r="W2814" s="21"/>
      <c r="X2814" s="21"/>
      <c r="Y2814" s="21"/>
    </row>
    <row r="2815" spans="1:25" x14ac:dyDescent="0.25">
      <c r="A2815" s="168" t="s">
        <v>6845</v>
      </c>
      <c r="B2815" s="207" t="s">
        <v>10637</v>
      </c>
      <c r="C2815" s="168" t="s">
        <v>10638</v>
      </c>
      <c r="D2815" s="208">
        <v>483</v>
      </c>
      <c r="E2815" s="171">
        <v>6729599.9900220009</v>
      </c>
      <c r="F2815" s="216">
        <f t="shared" si="152"/>
        <v>13932.919234000001</v>
      </c>
      <c r="G2815" s="224"/>
      <c r="H2815" s="218" t="s">
        <v>7462</v>
      </c>
      <c r="I2815" s="120" t="s">
        <v>7397</v>
      </c>
      <c r="J2815" s="120" t="s">
        <v>7463</v>
      </c>
      <c r="K2815" s="172">
        <v>0</v>
      </c>
      <c r="L2815" s="172">
        <v>0</v>
      </c>
      <c r="M2815" s="173">
        <f t="shared" si="154"/>
        <v>0</v>
      </c>
      <c r="O2815" s="73">
        <v>483</v>
      </c>
      <c r="P2815" s="73">
        <v>6729599.9900220009</v>
      </c>
      <c r="Q2815" s="73">
        <v>483</v>
      </c>
      <c r="R2815" s="73">
        <v>6729599.9900220009</v>
      </c>
      <c r="S2815" s="73">
        <f t="shared" si="153"/>
        <v>0</v>
      </c>
      <c r="T2815" s="73">
        <f t="shared" si="153"/>
        <v>0</v>
      </c>
      <c r="U2815" s="167" t="s">
        <v>7467</v>
      </c>
      <c r="W2815" s="21"/>
      <c r="X2815" s="21"/>
      <c r="Y2815" s="21"/>
    </row>
    <row r="2816" spans="1:25" x14ac:dyDescent="0.25">
      <c r="A2816" s="175" t="s">
        <v>6845</v>
      </c>
      <c r="B2816" s="205" t="s">
        <v>5601</v>
      </c>
      <c r="C2816" s="168" t="s">
        <v>5602</v>
      </c>
      <c r="D2816" s="209">
        <v>200</v>
      </c>
      <c r="E2816" s="178">
        <v>2784432.21</v>
      </c>
      <c r="F2816" s="216">
        <f t="shared" si="152"/>
        <v>13922.161050000001</v>
      </c>
      <c r="G2816" s="224"/>
      <c r="H2816" s="218" t="s">
        <v>7462</v>
      </c>
      <c r="I2816" s="179" t="s">
        <v>7381</v>
      </c>
      <c r="J2816" s="120" t="s">
        <v>7480</v>
      </c>
      <c r="K2816" s="73">
        <v>200</v>
      </c>
      <c r="L2816" s="73">
        <v>2784432.21</v>
      </c>
      <c r="M2816" s="180">
        <f t="shared" si="154"/>
        <v>1</v>
      </c>
      <c r="O2816" s="73">
        <v>200</v>
      </c>
      <c r="P2816" s="73">
        <v>2784432.21</v>
      </c>
      <c r="Q2816" s="73">
        <v>0</v>
      </c>
      <c r="R2816" s="73">
        <v>0</v>
      </c>
      <c r="S2816" s="73">
        <f t="shared" si="153"/>
        <v>0</v>
      </c>
      <c r="T2816" s="73">
        <f t="shared" si="153"/>
        <v>0</v>
      </c>
      <c r="U2816" s="167" t="s">
        <v>7481</v>
      </c>
      <c r="W2816" s="21"/>
      <c r="X2816" s="21"/>
      <c r="Y2816" s="21"/>
    </row>
    <row r="2817" spans="1:25" x14ac:dyDescent="0.25">
      <c r="A2817" s="175" t="s">
        <v>6845</v>
      </c>
      <c r="B2817" s="205" t="s">
        <v>5725</v>
      </c>
      <c r="C2817" s="168" t="s">
        <v>5726</v>
      </c>
      <c r="D2817" s="209">
        <v>45</v>
      </c>
      <c r="E2817" s="178">
        <v>624276.93001500005</v>
      </c>
      <c r="F2817" s="216">
        <f t="shared" si="152"/>
        <v>13872.820667000002</v>
      </c>
      <c r="G2817" s="224"/>
      <c r="H2817" s="218" t="s">
        <v>7462</v>
      </c>
      <c r="I2817" s="179" t="s">
        <v>7381</v>
      </c>
      <c r="J2817" s="120" t="s">
        <v>7480</v>
      </c>
      <c r="K2817" s="73">
        <v>45</v>
      </c>
      <c r="L2817" s="73">
        <v>624276.93001500005</v>
      </c>
      <c r="M2817" s="180">
        <f t="shared" si="154"/>
        <v>1</v>
      </c>
      <c r="O2817" s="73">
        <v>45</v>
      </c>
      <c r="P2817" s="73">
        <v>624276.93001500005</v>
      </c>
      <c r="Q2817" s="73">
        <v>0</v>
      </c>
      <c r="R2817" s="73">
        <v>0</v>
      </c>
      <c r="S2817" s="73">
        <f t="shared" si="153"/>
        <v>0</v>
      </c>
      <c r="T2817" s="73">
        <f t="shared" si="153"/>
        <v>0</v>
      </c>
      <c r="U2817" s="167" t="s">
        <v>7481</v>
      </c>
      <c r="W2817" s="21"/>
      <c r="X2817" s="21"/>
      <c r="Y2817" s="21"/>
    </row>
    <row r="2818" spans="1:25" x14ac:dyDescent="0.25">
      <c r="A2818" s="175" t="s">
        <v>6845</v>
      </c>
      <c r="B2818" s="205" t="s">
        <v>6459</v>
      </c>
      <c r="C2818" s="168" t="s">
        <v>6460</v>
      </c>
      <c r="D2818" s="209">
        <v>1</v>
      </c>
      <c r="E2818" s="178">
        <v>13840.36</v>
      </c>
      <c r="F2818" s="216">
        <f t="shared" si="152"/>
        <v>13840.36</v>
      </c>
      <c r="G2818" s="224"/>
      <c r="H2818" s="218" t="s">
        <v>7462</v>
      </c>
      <c r="I2818" s="179" t="s">
        <v>7381</v>
      </c>
      <c r="J2818" s="120" t="s">
        <v>7480</v>
      </c>
      <c r="K2818" s="73">
        <v>1</v>
      </c>
      <c r="L2818" s="73">
        <v>13840.36</v>
      </c>
      <c r="M2818" s="180">
        <f t="shared" si="154"/>
        <v>1</v>
      </c>
      <c r="O2818" s="73">
        <v>1</v>
      </c>
      <c r="P2818" s="73">
        <v>13840.36</v>
      </c>
      <c r="Q2818" s="73">
        <v>0</v>
      </c>
      <c r="R2818" s="73">
        <v>0</v>
      </c>
      <c r="S2818" s="73">
        <f t="shared" si="153"/>
        <v>0</v>
      </c>
      <c r="T2818" s="73">
        <f t="shared" si="153"/>
        <v>0</v>
      </c>
      <c r="U2818" s="167" t="s">
        <v>7481</v>
      </c>
      <c r="W2818" s="21"/>
      <c r="X2818" s="21"/>
      <c r="Y2818" s="21"/>
    </row>
    <row r="2819" spans="1:25" x14ac:dyDescent="0.25">
      <c r="A2819" s="175" t="s">
        <v>6845</v>
      </c>
      <c r="B2819" s="205" t="s">
        <v>10639</v>
      </c>
      <c r="C2819" s="168" t="s">
        <v>10640</v>
      </c>
      <c r="D2819" s="209">
        <v>2</v>
      </c>
      <c r="E2819" s="178">
        <v>27661.13</v>
      </c>
      <c r="F2819" s="216">
        <f t="shared" si="152"/>
        <v>13830.565000000001</v>
      </c>
      <c r="G2819" s="224"/>
      <c r="H2819" s="218" t="s">
        <v>7538</v>
      </c>
      <c r="I2819" s="120" t="s">
        <v>7386</v>
      </c>
      <c r="J2819" s="120" t="s">
        <v>7480</v>
      </c>
      <c r="K2819" s="73">
        <v>2</v>
      </c>
      <c r="L2819" s="73">
        <v>27661.13</v>
      </c>
      <c r="M2819" s="180">
        <f t="shared" si="154"/>
        <v>1</v>
      </c>
      <c r="O2819" s="73">
        <v>2</v>
      </c>
      <c r="P2819" s="73">
        <v>27661.13</v>
      </c>
      <c r="Q2819" s="73">
        <v>0</v>
      </c>
      <c r="R2819" s="73">
        <v>0</v>
      </c>
      <c r="S2819" s="73">
        <f t="shared" si="153"/>
        <v>0</v>
      </c>
      <c r="T2819" s="73">
        <f t="shared" si="153"/>
        <v>0</v>
      </c>
      <c r="U2819" s="167" t="s">
        <v>7481</v>
      </c>
      <c r="W2819" s="21"/>
      <c r="X2819" s="21"/>
      <c r="Y2819" s="21"/>
    </row>
    <row r="2820" spans="1:25" x14ac:dyDescent="0.25">
      <c r="A2820" s="175" t="s">
        <v>6845</v>
      </c>
      <c r="B2820" s="205" t="s">
        <v>5945</v>
      </c>
      <c r="C2820" s="168" t="s">
        <v>5946</v>
      </c>
      <c r="D2820" s="209">
        <v>235.5</v>
      </c>
      <c r="E2820" s="178">
        <v>3249794.0499630002</v>
      </c>
      <c r="F2820" s="216">
        <f t="shared" ref="F2820:F2883" si="155">+E2820/D2820</f>
        <v>13799.550106000001</v>
      </c>
      <c r="G2820" s="224"/>
      <c r="H2820" s="218" t="s">
        <v>7462</v>
      </c>
      <c r="I2820" s="179" t="s">
        <v>7381</v>
      </c>
      <c r="J2820" s="120" t="s">
        <v>7480</v>
      </c>
      <c r="K2820" s="73">
        <v>235.5</v>
      </c>
      <c r="L2820" s="73">
        <v>3249794.0499630002</v>
      </c>
      <c r="M2820" s="180">
        <f t="shared" si="154"/>
        <v>1</v>
      </c>
      <c r="O2820" s="73">
        <v>235.5</v>
      </c>
      <c r="P2820" s="73">
        <v>3249794.0499630002</v>
      </c>
      <c r="Q2820" s="73">
        <v>0</v>
      </c>
      <c r="R2820" s="73">
        <v>0</v>
      </c>
      <c r="S2820" s="73">
        <f t="shared" ref="S2820:T2883" si="156">O2820-K2820-Q2820</f>
        <v>0</v>
      </c>
      <c r="T2820" s="73">
        <f t="shared" si="156"/>
        <v>0</v>
      </c>
      <c r="U2820" s="167" t="s">
        <v>7481</v>
      </c>
      <c r="W2820" s="21"/>
      <c r="X2820" s="21"/>
      <c r="Y2820" s="21"/>
    </row>
    <row r="2821" spans="1:25" x14ac:dyDescent="0.25">
      <c r="A2821" s="168" t="s">
        <v>6845</v>
      </c>
      <c r="B2821" s="207" t="s">
        <v>10641</v>
      </c>
      <c r="C2821" s="168" t="s">
        <v>10642</v>
      </c>
      <c r="D2821" s="208">
        <v>41</v>
      </c>
      <c r="E2821" s="171">
        <v>565682.98001399997</v>
      </c>
      <c r="F2821" s="216">
        <f t="shared" si="155"/>
        <v>13797.145853999999</v>
      </c>
      <c r="G2821" s="224"/>
      <c r="H2821" s="218" t="s">
        <v>7462</v>
      </c>
      <c r="I2821" s="120" t="s">
        <v>7397</v>
      </c>
      <c r="J2821" s="120" t="s">
        <v>7463</v>
      </c>
      <c r="K2821" s="172"/>
      <c r="L2821" s="172"/>
      <c r="M2821" s="173">
        <f t="shared" si="154"/>
        <v>0</v>
      </c>
      <c r="O2821" s="73">
        <v>41</v>
      </c>
      <c r="P2821" s="73">
        <v>565682.98001399997</v>
      </c>
      <c r="Q2821" s="73">
        <v>41</v>
      </c>
      <c r="R2821" s="73">
        <v>565682.98001399997</v>
      </c>
      <c r="S2821" s="73">
        <f t="shared" si="156"/>
        <v>0</v>
      </c>
      <c r="T2821" s="73">
        <f t="shared" si="156"/>
        <v>0</v>
      </c>
      <c r="U2821" s="167" t="s">
        <v>7467</v>
      </c>
      <c r="W2821" s="21"/>
      <c r="X2821" s="21"/>
      <c r="Y2821" s="21"/>
    </row>
    <row r="2822" spans="1:25" x14ac:dyDescent="0.25">
      <c r="A2822" s="168" t="s">
        <v>6845</v>
      </c>
      <c r="B2822" s="207" t="s">
        <v>10643</v>
      </c>
      <c r="C2822" s="168" t="s">
        <v>10644</v>
      </c>
      <c r="D2822" s="208">
        <v>142</v>
      </c>
      <c r="E2822" s="171">
        <v>1956307.6699339999</v>
      </c>
      <c r="F2822" s="216">
        <f t="shared" si="155"/>
        <v>13776.814576999999</v>
      </c>
      <c r="G2822" s="224"/>
      <c r="H2822" s="218" t="s">
        <v>7462</v>
      </c>
      <c r="I2822" s="120" t="s">
        <v>7397</v>
      </c>
      <c r="J2822" s="120" t="s">
        <v>7463</v>
      </c>
      <c r="K2822" s="172"/>
      <c r="L2822" s="172"/>
      <c r="M2822" s="173">
        <f t="shared" si="154"/>
        <v>0</v>
      </c>
      <c r="O2822" s="73">
        <v>142</v>
      </c>
      <c r="P2822" s="73">
        <v>1956307.6699339999</v>
      </c>
      <c r="Q2822" s="73">
        <v>142</v>
      </c>
      <c r="R2822" s="73">
        <v>1956307.6699339999</v>
      </c>
      <c r="S2822" s="73">
        <f t="shared" si="156"/>
        <v>0</v>
      </c>
      <c r="T2822" s="73">
        <f t="shared" si="156"/>
        <v>0</v>
      </c>
      <c r="U2822" s="167" t="s">
        <v>7467</v>
      </c>
      <c r="W2822" s="21"/>
      <c r="X2822" s="21"/>
      <c r="Y2822" s="21"/>
    </row>
    <row r="2823" spans="1:25" x14ac:dyDescent="0.25">
      <c r="A2823" s="175" t="s">
        <v>6845</v>
      </c>
      <c r="B2823" s="205" t="s">
        <v>5553</v>
      </c>
      <c r="C2823" s="168" t="s">
        <v>5554</v>
      </c>
      <c r="D2823" s="209">
        <v>60</v>
      </c>
      <c r="E2823" s="178">
        <v>823615.27002000005</v>
      </c>
      <c r="F2823" s="216">
        <f t="shared" si="155"/>
        <v>13726.921167</v>
      </c>
      <c r="G2823" s="224"/>
      <c r="H2823" s="218" t="s">
        <v>7462</v>
      </c>
      <c r="I2823" s="179" t="s">
        <v>7381</v>
      </c>
      <c r="J2823" s="120" t="s">
        <v>7480</v>
      </c>
      <c r="K2823" s="73">
        <f>D2823</f>
        <v>60</v>
      </c>
      <c r="L2823" s="73">
        <f>E2823</f>
        <v>823615.27002000005</v>
      </c>
      <c r="M2823" s="180">
        <f t="shared" si="154"/>
        <v>1</v>
      </c>
      <c r="O2823" s="73">
        <v>60</v>
      </c>
      <c r="P2823" s="73">
        <v>823615.27002000005</v>
      </c>
      <c r="Q2823" s="73">
        <v>0</v>
      </c>
      <c r="R2823" s="73">
        <v>0</v>
      </c>
      <c r="S2823" s="73">
        <f t="shared" si="156"/>
        <v>0</v>
      </c>
      <c r="T2823" s="73">
        <f t="shared" si="156"/>
        <v>0</v>
      </c>
      <c r="U2823" s="167" t="s">
        <v>7481</v>
      </c>
      <c r="W2823" s="21"/>
      <c r="X2823" s="21"/>
      <c r="Y2823" s="21"/>
    </row>
    <row r="2824" spans="1:25" x14ac:dyDescent="0.25">
      <c r="A2824" s="175" t="s">
        <v>6845</v>
      </c>
      <c r="B2824" s="205" t="s">
        <v>10645</v>
      </c>
      <c r="C2824" s="168" t="s">
        <v>10646</v>
      </c>
      <c r="D2824" s="209">
        <v>277</v>
      </c>
      <c r="E2824" s="178">
        <v>3799738.9199250001</v>
      </c>
      <c r="F2824" s="216">
        <f t="shared" si="155"/>
        <v>13717.469025</v>
      </c>
      <c r="G2824" s="224"/>
      <c r="H2824" s="218" t="s">
        <v>7538</v>
      </c>
      <c r="I2824" s="120" t="s">
        <v>7396</v>
      </c>
      <c r="J2824" s="120" t="s">
        <v>7480</v>
      </c>
      <c r="K2824" s="73">
        <v>277</v>
      </c>
      <c r="L2824" s="73">
        <v>3799738.9199250001</v>
      </c>
      <c r="M2824" s="180">
        <f t="shared" ref="M2824:M2887" si="157">+L2824/E2824</f>
        <v>1</v>
      </c>
      <c r="O2824" s="73">
        <v>277</v>
      </c>
      <c r="P2824" s="73">
        <v>3799738.9199250001</v>
      </c>
      <c r="Q2824" s="73">
        <v>0</v>
      </c>
      <c r="R2824" s="73">
        <v>0</v>
      </c>
      <c r="S2824" s="73">
        <f t="shared" si="156"/>
        <v>0</v>
      </c>
      <c r="T2824" s="73">
        <f t="shared" si="156"/>
        <v>0</v>
      </c>
      <c r="U2824" s="167" t="s">
        <v>7481</v>
      </c>
      <c r="W2824" s="21"/>
      <c r="X2824" s="21"/>
      <c r="Y2824" s="21"/>
    </row>
    <row r="2825" spans="1:25" x14ac:dyDescent="0.25">
      <c r="A2825" s="175" t="s">
        <v>6845</v>
      </c>
      <c r="B2825" s="205" t="s">
        <v>6497</v>
      </c>
      <c r="C2825" s="168" t="s">
        <v>6498</v>
      </c>
      <c r="D2825" s="209">
        <v>20</v>
      </c>
      <c r="E2825" s="178">
        <v>274066.39</v>
      </c>
      <c r="F2825" s="216">
        <f t="shared" si="155"/>
        <v>13703.319500000001</v>
      </c>
      <c r="G2825" s="224"/>
      <c r="H2825" s="218" t="s">
        <v>7462</v>
      </c>
      <c r="I2825" s="179" t="s">
        <v>7381</v>
      </c>
      <c r="J2825" s="120" t="s">
        <v>7480</v>
      </c>
      <c r="K2825" s="73">
        <v>20</v>
      </c>
      <c r="L2825" s="73">
        <v>274066.39</v>
      </c>
      <c r="M2825" s="180">
        <f t="shared" si="157"/>
        <v>1</v>
      </c>
      <c r="O2825" s="73">
        <v>20</v>
      </c>
      <c r="P2825" s="73">
        <v>274066.39</v>
      </c>
      <c r="Q2825" s="73">
        <v>0</v>
      </c>
      <c r="R2825" s="73">
        <v>0</v>
      </c>
      <c r="S2825" s="73">
        <f t="shared" si="156"/>
        <v>0</v>
      </c>
      <c r="T2825" s="73">
        <f t="shared" si="156"/>
        <v>0</v>
      </c>
      <c r="U2825" s="167" t="s">
        <v>7481</v>
      </c>
      <c r="W2825" s="21"/>
      <c r="X2825" s="21"/>
      <c r="Y2825" s="21"/>
    </row>
    <row r="2826" spans="1:25" x14ac:dyDescent="0.25">
      <c r="A2826" s="175" t="s">
        <v>6845</v>
      </c>
      <c r="B2826" s="205" t="s">
        <v>6499</v>
      </c>
      <c r="C2826" s="168" t="s">
        <v>6500</v>
      </c>
      <c r="D2826" s="209">
        <v>20</v>
      </c>
      <c r="E2826" s="178">
        <v>274066.39</v>
      </c>
      <c r="F2826" s="216">
        <f t="shared" si="155"/>
        <v>13703.319500000001</v>
      </c>
      <c r="G2826" s="224"/>
      <c r="H2826" s="218" t="s">
        <v>7462</v>
      </c>
      <c r="I2826" s="179" t="s">
        <v>7381</v>
      </c>
      <c r="J2826" s="120" t="s">
        <v>7480</v>
      </c>
      <c r="K2826" s="73">
        <v>20</v>
      </c>
      <c r="L2826" s="73">
        <v>274066.39</v>
      </c>
      <c r="M2826" s="180">
        <f t="shared" si="157"/>
        <v>1</v>
      </c>
      <c r="O2826" s="73">
        <v>20</v>
      </c>
      <c r="P2826" s="73">
        <v>274066.39</v>
      </c>
      <c r="Q2826" s="73">
        <v>0</v>
      </c>
      <c r="R2826" s="73">
        <v>0</v>
      </c>
      <c r="S2826" s="73">
        <f t="shared" si="156"/>
        <v>0</v>
      </c>
      <c r="T2826" s="73">
        <f t="shared" si="156"/>
        <v>0</v>
      </c>
      <c r="U2826" s="167" t="s">
        <v>7481</v>
      </c>
      <c r="W2826" s="21"/>
      <c r="X2826" s="21"/>
      <c r="Y2826" s="21"/>
    </row>
    <row r="2827" spans="1:25" x14ac:dyDescent="0.25">
      <c r="A2827" s="175" t="s">
        <v>6845</v>
      </c>
      <c r="B2827" s="205" t="s">
        <v>6501</v>
      </c>
      <c r="C2827" s="168" t="s">
        <v>6502</v>
      </c>
      <c r="D2827" s="209">
        <v>20</v>
      </c>
      <c r="E2827" s="178">
        <v>274066.39</v>
      </c>
      <c r="F2827" s="216">
        <f t="shared" si="155"/>
        <v>13703.319500000001</v>
      </c>
      <c r="G2827" s="224"/>
      <c r="H2827" s="218" t="s">
        <v>7462</v>
      </c>
      <c r="I2827" s="179" t="s">
        <v>7381</v>
      </c>
      <c r="J2827" s="120" t="s">
        <v>7480</v>
      </c>
      <c r="K2827" s="73">
        <v>20</v>
      </c>
      <c r="L2827" s="73">
        <v>274066.39</v>
      </c>
      <c r="M2827" s="180">
        <f t="shared" si="157"/>
        <v>1</v>
      </c>
      <c r="O2827" s="73">
        <v>20</v>
      </c>
      <c r="P2827" s="73">
        <v>274066.39</v>
      </c>
      <c r="Q2827" s="73">
        <v>0</v>
      </c>
      <c r="R2827" s="73">
        <v>0</v>
      </c>
      <c r="S2827" s="73">
        <f t="shared" si="156"/>
        <v>0</v>
      </c>
      <c r="T2827" s="73">
        <f t="shared" si="156"/>
        <v>0</v>
      </c>
      <c r="U2827" s="167" t="s">
        <v>7481</v>
      </c>
      <c r="W2827" s="21"/>
      <c r="X2827" s="21"/>
      <c r="Y2827" s="21"/>
    </row>
    <row r="2828" spans="1:25" x14ac:dyDescent="0.25">
      <c r="A2828" s="168" t="s">
        <v>6845</v>
      </c>
      <c r="B2828" s="207" t="s">
        <v>10647</v>
      </c>
      <c r="C2828" s="168" t="s">
        <v>10648</v>
      </c>
      <c r="D2828" s="208">
        <v>2</v>
      </c>
      <c r="E2828" s="171">
        <v>27359.63</v>
      </c>
      <c r="F2828" s="216">
        <f t="shared" si="155"/>
        <v>13679.815000000001</v>
      </c>
      <c r="G2828" s="224"/>
      <c r="H2828" s="218" t="s">
        <v>7462</v>
      </c>
      <c r="I2828" s="120" t="s">
        <v>7397</v>
      </c>
      <c r="J2828" s="120" t="s">
        <v>7463</v>
      </c>
      <c r="K2828" s="172"/>
      <c r="L2828" s="172"/>
      <c r="M2828" s="173">
        <f t="shared" si="157"/>
        <v>0</v>
      </c>
      <c r="O2828" s="73">
        <v>2</v>
      </c>
      <c r="P2828" s="73">
        <v>27359.63</v>
      </c>
      <c r="Q2828" s="73">
        <v>2</v>
      </c>
      <c r="R2828" s="73">
        <v>27359.63</v>
      </c>
      <c r="S2828" s="73">
        <f t="shared" si="156"/>
        <v>0</v>
      </c>
      <c r="T2828" s="73">
        <f t="shared" si="156"/>
        <v>0</v>
      </c>
      <c r="U2828" s="167" t="s">
        <v>7467</v>
      </c>
      <c r="W2828" s="21"/>
      <c r="X2828" s="21"/>
      <c r="Y2828" s="21"/>
    </row>
    <row r="2829" spans="1:25" x14ac:dyDescent="0.25">
      <c r="A2829" s="175" t="s">
        <v>6845</v>
      </c>
      <c r="B2829" s="205" t="s">
        <v>5949</v>
      </c>
      <c r="C2829" s="168" t="s">
        <v>5950</v>
      </c>
      <c r="D2829" s="209">
        <v>442</v>
      </c>
      <c r="E2829" s="178">
        <v>6039656.290174</v>
      </c>
      <c r="F2829" s="216">
        <f t="shared" si="155"/>
        <v>13664.380746999999</v>
      </c>
      <c r="G2829" s="224"/>
      <c r="H2829" s="218" t="s">
        <v>7462</v>
      </c>
      <c r="I2829" s="179" t="s">
        <v>7381</v>
      </c>
      <c r="J2829" s="120" t="s">
        <v>7480</v>
      </c>
      <c r="K2829" s="73">
        <v>442</v>
      </c>
      <c r="L2829" s="73">
        <v>6039656.290174</v>
      </c>
      <c r="M2829" s="180">
        <f t="shared" si="157"/>
        <v>1</v>
      </c>
      <c r="O2829" s="73">
        <v>442</v>
      </c>
      <c r="P2829" s="73">
        <v>6039656.290174</v>
      </c>
      <c r="Q2829" s="73">
        <v>0</v>
      </c>
      <c r="R2829" s="73">
        <v>0</v>
      </c>
      <c r="S2829" s="73">
        <f t="shared" si="156"/>
        <v>0</v>
      </c>
      <c r="T2829" s="73">
        <f t="shared" si="156"/>
        <v>0</v>
      </c>
      <c r="U2829" s="167" t="s">
        <v>7481</v>
      </c>
      <c r="W2829" s="21"/>
      <c r="X2829" s="21"/>
      <c r="Y2829" s="21"/>
    </row>
    <row r="2830" spans="1:25" x14ac:dyDescent="0.25">
      <c r="A2830" s="175" t="s">
        <v>6845</v>
      </c>
      <c r="B2830" s="205" t="s">
        <v>5555</v>
      </c>
      <c r="C2830" s="168" t="s">
        <v>5556</v>
      </c>
      <c r="D2830" s="209">
        <v>60</v>
      </c>
      <c r="E2830" s="178">
        <v>817426.75997999997</v>
      </c>
      <c r="F2830" s="216">
        <f t="shared" si="155"/>
        <v>13623.779333</v>
      </c>
      <c r="G2830" s="224"/>
      <c r="H2830" s="218" t="s">
        <v>7462</v>
      </c>
      <c r="I2830" s="179" t="s">
        <v>7381</v>
      </c>
      <c r="J2830" s="120" t="s">
        <v>7480</v>
      </c>
      <c r="K2830" s="73">
        <f>D2830</f>
        <v>60</v>
      </c>
      <c r="L2830" s="73">
        <f>E2830</f>
        <v>817426.75997999997</v>
      </c>
      <c r="M2830" s="180">
        <f t="shared" si="157"/>
        <v>1</v>
      </c>
      <c r="O2830" s="73">
        <v>60</v>
      </c>
      <c r="P2830" s="73">
        <v>817426.75997999997</v>
      </c>
      <c r="Q2830" s="73">
        <v>0</v>
      </c>
      <c r="R2830" s="73">
        <v>0</v>
      </c>
      <c r="S2830" s="73">
        <f t="shared" si="156"/>
        <v>0</v>
      </c>
      <c r="T2830" s="73">
        <f t="shared" si="156"/>
        <v>0</v>
      </c>
      <c r="U2830" s="167" t="s">
        <v>7481</v>
      </c>
      <c r="W2830" s="21"/>
      <c r="X2830" s="21"/>
      <c r="Y2830" s="21"/>
    </row>
    <row r="2831" spans="1:25" x14ac:dyDescent="0.25">
      <c r="A2831" s="175" t="s">
        <v>6845</v>
      </c>
      <c r="B2831" s="205" t="s">
        <v>6395</v>
      </c>
      <c r="C2831" s="168" t="s">
        <v>6396</v>
      </c>
      <c r="D2831" s="209">
        <v>36</v>
      </c>
      <c r="E2831" s="178">
        <v>490152.21998399997</v>
      </c>
      <c r="F2831" s="216">
        <f t="shared" si="155"/>
        <v>13615.339443999999</v>
      </c>
      <c r="G2831" s="224"/>
      <c r="H2831" s="218" t="s">
        <v>7462</v>
      </c>
      <c r="I2831" s="179" t="s">
        <v>7381</v>
      </c>
      <c r="J2831" s="120" t="s">
        <v>7480</v>
      </c>
      <c r="K2831" s="73">
        <v>36</v>
      </c>
      <c r="L2831" s="73">
        <v>490152.21998399997</v>
      </c>
      <c r="M2831" s="180">
        <f t="shared" si="157"/>
        <v>1</v>
      </c>
      <c r="O2831" s="73">
        <v>36</v>
      </c>
      <c r="P2831" s="73">
        <v>490152.21998399997</v>
      </c>
      <c r="Q2831" s="73">
        <v>0</v>
      </c>
      <c r="R2831" s="73">
        <v>0</v>
      </c>
      <c r="S2831" s="73">
        <f t="shared" si="156"/>
        <v>0</v>
      </c>
      <c r="T2831" s="73">
        <f t="shared" si="156"/>
        <v>0</v>
      </c>
      <c r="U2831" s="167" t="s">
        <v>7481</v>
      </c>
      <c r="W2831" s="21"/>
      <c r="X2831" s="21"/>
      <c r="Y2831" s="21"/>
    </row>
    <row r="2832" spans="1:25" x14ac:dyDescent="0.25">
      <c r="A2832" s="168" t="s">
        <v>6845</v>
      </c>
      <c r="B2832" s="207" t="s">
        <v>10649</v>
      </c>
      <c r="C2832" s="168" t="s">
        <v>10650</v>
      </c>
      <c r="D2832" s="208">
        <v>35</v>
      </c>
      <c r="E2832" s="171">
        <v>476159.30998999998</v>
      </c>
      <c r="F2832" s="216">
        <f t="shared" si="155"/>
        <v>13604.551713999999</v>
      </c>
      <c r="G2832" s="224"/>
      <c r="H2832" s="218" t="s">
        <v>7462</v>
      </c>
      <c r="I2832" s="120" t="s">
        <v>7397</v>
      </c>
      <c r="J2832" s="120" t="s">
        <v>7463</v>
      </c>
      <c r="K2832" s="172"/>
      <c r="L2832" s="172"/>
      <c r="M2832" s="173">
        <f t="shared" si="157"/>
        <v>0</v>
      </c>
      <c r="O2832" s="73">
        <v>35</v>
      </c>
      <c r="P2832" s="73">
        <v>476159.30998999998</v>
      </c>
      <c r="Q2832" s="73">
        <v>35</v>
      </c>
      <c r="R2832" s="73">
        <v>476159.30998999998</v>
      </c>
      <c r="S2832" s="73">
        <f t="shared" si="156"/>
        <v>0</v>
      </c>
      <c r="T2832" s="73">
        <f t="shared" si="156"/>
        <v>0</v>
      </c>
      <c r="U2832" s="167" t="s">
        <v>7467</v>
      </c>
      <c r="W2832" s="21"/>
      <c r="X2832" s="21"/>
      <c r="Y2832" s="21"/>
    </row>
    <row r="2833" spans="1:25" x14ac:dyDescent="0.25">
      <c r="A2833" s="175" t="s">
        <v>6845</v>
      </c>
      <c r="B2833" s="205" t="s">
        <v>6083</v>
      </c>
      <c r="C2833" s="168" t="s">
        <v>6084</v>
      </c>
      <c r="D2833" s="209">
        <v>70</v>
      </c>
      <c r="E2833" s="178">
        <v>947428.83998000005</v>
      </c>
      <c r="F2833" s="216">
        <f t="shared" si="155"/>
        <v>13534.697714</v>
      </c>
      <c r="G2833" s="224"/>
      <c r="H2833" s="218" t="s">
        <v>7462</v>
      </c>
      <c r="I2833" s="179" t="s">
        <v>7381</v>
      </c>
      <c r="J2833" s="120" t="s">
        <v>7480</v>
      </c>
      <c r="K2833" s="73">
        <v>70</v>
      </c>
      <c r="L2833" s="73">
        <v>947428.83998000005</v>
      </c>
      <c r="M2833" s="180">
        <f t="shared" si="157"/>
        <v>1</v>
      </c>
      <c r="O2833" s="73">
        <v>70</v>
      </c>
      <c r="P2833" s="73">
        <v>947428.83998000005</v>
      </c>
      <c r="Q2833" s="73">
        <v>0</v>
      </c>
      <c r="R2833" s="73">
        <v>0</v>
      </c>
      <c r="S2833" s="73">
        <f t="shared" si="156"/>
        <v>0</v>
      </c>
      <c r="T2833" s="73">
        <f t="shared" si="156"/>
        <v>0</v>
      </c>
      <c r="U2833" s="167" t="s">
        <v>7481</v>
      </c>
      <c r="W2833" s="21"/>
      <c r="X2833" s="21"/>
      <c r="Y2833" s="21"/>
    </row>
    <row r="2834" spans="1:25" x14ac:dyDescent="0.25">
      <c r="A2834" s="168" t="s">
        <v>6845</v>
      </c>
      <c r="B2834" s="207" t="s">
        <v>10651</v>
      </c>
      <c r="C2834" s="168" t="s">
        <v>10652</v>
      </c>
      <c r="D2834" s="208">
        <v>572</v>
      </c>
      <c r="E2834" s="171">
        <v>7722768.7800120004</v>
      </c>
      <c r="F2834" s="216">
        <f t="shared" si="155"/>
        <v>13501.344021000001</v>
      </c>
      <c r="G2834" s="224"/>
      <c r="H2834" s="218" t="s">
        <v>7462</v>
      </c>
      <c r="I2834" s="120" t="s">
        <v>7397</v>
      </c>
      <c r="J2834" s="120" t="s">
        <v>7463</v>
      </c>
      <c r="K2834" s="172">
        <v>0</v>
      </c>
      <c r="L2834" s="172">
        <v>0</v>
      </c>
      <c r="M2834" s="173">
        <f t="shared" si="157"/>
        <v>0</v>
      </c>
      <c r="O2834" s="73">
        <v>572</v>
      </c>
      <c r="P2834" s="73">
        <v>7722768.7800120004</v>
      </c>
      <c r="Q2834" s="73">
        <v>572</v>
      </c>
      <c r="R2834" s="73">
        <v>7722768.7800120004</v>
      </c>
      <c r="S2834" s="73">
        <f t="shared" si="156"/>
        <v>0</v>
      </c>
      <c r="T2834" s="73">
        <f t="shared" si="156"/>
        <v>0</v>
      </c>
      <c r="U2834" s="167" t="s">
        <v>7467</v>
      </c>
      <c r="W2834" s="21"/>
      <c r="X2834" s="21"/>
      <c r="Y2834" s="21"/>
    </row>
    <row r="2835" spans="1:25" x14ac:dyDescent="0.25">
      <c r="A2835" s="168" t="s">
        <v>6845</v>
      </c>
      <c r="B2835" s="207" t="s">
        <v>10653</v>
      </c>
      <c r="C2835" s="168" t="s">
        <v>10654</v>
      </c>
      <c r="D2835" s="208">
        <v>1675</v>
      </c>
      <c r="E2835" s="171">
        <v>22588071.0295</v>
      </c>
      <c r="F2835" s="216">
        <f t="shared" si="155"/>
        <v>13485.41554</v>
      </c>
      <c r="G2835" s="224"/>
      <c r="H2835" s="218" t="s">
        <v>7462</v>
      </c>
      <c r="I2835" s="120" t="s">
        <v>7397</v>
      </c>
      <c r="J2835" s="120" t="s">
        <v>7463</v>
      </c>
      <c r="K2835" s="172">
        <v>0</v>
      </c>
      <c r="L2835" s="172">
        <v>0</v>
      </c>
      <c r="M2835" s="173">
        <f t="shared" si="157"/>
        <v>0</v>
      </c>
      <c r="O2835" s="73">
        <v>1675</v>
      </c>
      <c r="P2835" s="73">
        <v>22588071.0295</v>
      </c>
      <c r="Q2835" s="73">
        <v>1675</v>
      </c>
      <c r="R2835" s="73">
        <v>22588071.0295</v>
      </c>
      <c r="S2835" s="73">
        <f t="shared" si="156"/>
        <v>0</v>
      </c>
      <c r="T2835" s="73">
        <f t="shared" si="156"/>
        <v>0</v>
      </c>
      <c r="U2835" s="167" t="s">
        <v>7467</v>
      </c>
      <c r="W2835" s="21"/>
      <c r="X2835" s="21"/>
      <c r="Y2835" s="21"/>
    </row>
    <row r="2836" spans="1:25" x14ac:dyDescent="0.25">
      <c r="A2836" s="175" t="s">
        <v>6845</v>
      </c>
      <c r="B2836" s="205" t="s">
        <v>6509</v>
      </c>
      <c r="C2836" s="168" t="s">
        <v>6510</v>
      </c>
      <c r="D2836" s="209">
        <v>20</v>
      </c>
      <c r="E2836" s="178">
        <v>269325.15999999997</v>
      </c>
      <c r="F2836" s="216">
        <f t="shared" si="155"/>
        <v>13466.257999999998</v>
      </c>
      <c r="G2836" s="224"/>
      <c r="H2836" s="218" t="s">
        <v>7462</v>
      </c>
      <c r="I2836" s="179" t="s">
        <v>7381</v>
      </c>
      <c r="J2836" s="120" t="s">
        <v>7480</v>
      </c>
      <c r="K2836" s="73">
        <v>20</v>
      </c>
      <c r="L2836" s="73">
        <v>269325.15999999997</v>
      </c>
      <c r="M2836" s="180">
        <f t="shared" si="157"/>
        <v>1</v>
      </c>
      <c r="O2836" s="73">
        <v>20</v>
      </c>
      <c r="P2836" s="73">
        <v>269325.15999999997</v>
      </c>
      <c r="Q2836" s="73">
        <v>0</v>
      </c>
      <c r="R2836" s="73">
        <v>0</v>
      </c>
      <c r="S2836" s="73">
        <f t="shared" si="156"/>
        <v>0</v>
      </c>
      <c r="T2836" s="73">
        <f t="shared" si="156"/>
        <v>0</v>
      </c>
      <c r="U2836" s="167" t="s">
        <v>7481</v>
      </c>
      <c r="W2836" s="21"/>
      <c r="X2836" s="21"/>
      <c r="Y2836" s="21"/>
    </row>
    <row r="2837" spans="1:25" x14ac:dyDescent="0.25">
      <c r="A2837" s="175" t="s">
        <v>6845</v>
      </c>
      <c r="B2837" s="205" t="s">
        <v>6695</v>
      </c>
      <c r="C2837" s="168" t="s">
        <v>6696</v>
      </c>
      <c r="D2837" s="209">
        <v>2</v>
      </c>
      <c r="E2837" s="178">
        <v>26849.9</v>
      </c>
      <c r="F2837" s="216">
        <f t="shared" si="155"/>
        <v>13424.95</v>
      </c>
      <c r="G2837" s="224"/>
      <c r="H2837" s="218" t="s">
        <v>7538</v>
      </c>
      <c r="I2837" s="120" t="s">
        <v>7396</v>
      </c>
      <c r="J2837" s="120" t="s">
        <v>7480</v>
      </c>
      <c r="K2837" s="73">
        <v>2</v>
      </c>
      <c r="L2837" s="73">
        <v>26849.9</v>
      </c>
      <c r="M2837" s="180">
        <f t="shared" si="157"/>
        <v>1</v>
      </c>
      <c r="O2837" s="73">
        <v>2</v>
      </c>
      <c r="P2837" s="73">
        <v>26849.9</v>
      </c>
      <c r="Q2837" s="73">
        <v>0</v>
      </c>
      <c r="R2837" s="73">
        <v>0</v>
      </c>
      <c r="S2837" s="73">
        <f t="shared" si="156"/>
        <v>0</v>
      </c>
      <c r="T2837" s="73">
        <f t="shared" si="156"/>
        <v>0</v>
      </c>
      <c r="U2837" s="167" t="s">
        <v>7481</v>
      </c>
      <c r="W2837" s="21"/>
      <c r="X2837" s="21"/>
      <c r="Y2837" s="21"/>
    </row>
    <row r="2838" spans="1:25" x14ac:dyDescent="0.25">
      <c r="A2838" s="168" t="s">
        <v>6845</v>
      </c>
      <c r="B2838" s="207" t="s">
        <v>10655</v>
      </c>
      <c r="C2838" s="168" t="s">
        <v>10656</v>
      </c>
      <c r="D2838" s="208">
        <v>2402</v>
      </c>
      <c r="E2838" s="171">
        <v>32089134.759266</v>
      </c>
      <c r="F2838" s="216">
        <f t="shared" si="155"/>
        <v>13359.340033</v>
      </c>
      <c r="G2838" s="224"/>
      <c r="H2838" s="218" t="s">
        <v>7462</v>
      </c>
      <c r="I2838" s="120" t="s">
        <v>7397</v>
      </c>
      <c r="J2838" s="120" t="s">
        <v>7463</v>
      </c>
      <c r="K2838" s="172">
        <v>0</v>
      </c>
      <c r="L2838" s="172">
        <v>0</v>
      </c>
      <c r="M2838" s="173">
        <f t="shared" si="157"/>
        <v>0</v>
      </c>
      <c r="O2838" s="73">
        <v>2402</v>
      </c>
      <c r="P2838" s="73">
        <v>32089134.759266</v>
      </c>
      <c r="Q2838" s="73">
        <v>2402</v>
      </c>
      <c r="R2838" s="73">
        <v>32089134.759266</v>
      </c>
      <c r="S2838" s="73">
        <f t="shared" si="156"/>
        <v>0</v>
      </c>
      <c r="T2838" s="73">
        <f t="shared" si="156"/>
        <v>0</v>
      </c>
      <c r="U2838" s="167" t="s">
        <v>7467</v>
      </c>
      <c r="W2838" s="21"/>
      <c r="X2838" s="21"/>
      <c r="Y2838" s="21"/>
    </row>
    <row r="2839" spans="1:25" x14ac:dyDescent="0.25">
      <c r="A2839" s="168" t="s">
        <v>6845</v>
      </c>
      <c r="B2839" s="207" t="s">
        <v>10657</v>
      </c>
      <c r="C2839" s="168" t="s">
        <v>10658</v>
      </c>
      <c r="D2839" s="208">
        <v>112</v>
      </c>
      <c r="E2839" s="171">
        <v>1494336.8099519999</v>
      </c>
      <c r="F2839" s="216">
        <f t="shared" si="155"/>
        <v>13342.292946</v>
      </c>
      <c r="G2839" s="224"/>
      <c r="H2839" s="218" t="s">
        <v>7462</v>
      </c>
      <c r="I2839" s="120" t="s">
        <v>7397</v>
      </c>
      <c r="J2839" s="120" t="s">
        <v>7463</v>
      </c>
      <c r="K2839" s="172"/>
      <c r="L2839" s="172"/>
      <c r="M2839" s="173">
        <f t="shared" si="157"/>
        <v>0</v>
      </c>
      <c r="O2839" s="73">
        <v>112</v>
      </c>
      <c r="P2839" s="73">
        <v>1494336.8099519999</v>
      </c>
      <c r="Q2839" s="73">
        <v>112</v>
      </c>
      <c r="R2839" s="73">
        <v>1494336.8099519999</v>
      </c>
      <c r="S2839" s="73">
        <f t="shared" si="156"/>
        <v>0</v>
      </c>
      <c r="T2839" s="73">
        <f t="shared" si="156"/>
        <v>0</v>
      </c>
      <c r="U2839" s="167" t="s">
        <v>7467</v>
      </c>
      <c r="W2839" s="21"/>
      <c r="X2839" s="21"/>
      <c r="Y2839" s="21"/>
    </row>
    <row r="2840" spans="1:25" x14ac:dyDescent="0.25">
      <c r="A2840" s="175" t="s">
        <v>6845</v>
      </c>
      <c r="B2840" s="205" t="s">
        <v>5789</v>
      </c>
      <c r="C2840" s="168" t="s">
        <v>5790</v>
      </c>
      <c r="D2840" s="209">
        <v>4</v>
      </c>
      <c r="E2840" s="178">
        <v>52928.38</v>
      </c>
      <c r="F2840" s="216">
        <f t="shared" si="155"/>
        <v>13232.094999999999</v>
      </c>
      <c r="G2840" s="224"/>
      <c r="H2840" s="218" t="s">
        <v>7462</v>
      </c>
      <c r="I2840" s="179" t="s">
        <v>7381</v>
      </c>
      <c r="J2840" s="120" t="s">
        <v>7480</v>
      </c>
      <c r="K2840" s="73">
        <v>4</v>
      </c>
      <c r="L2840" s="73">
        <v>52928.38</v>
      </c>
      <c r="M2840" s="180">
        <f t="shared" si="157"/>
        <v>1</v>
      </c>
      <c r="O2840" s="73">
        <v>4</v>
      </c>
      <c r="P2840" s="73">
        <v>52928.38</v>
      </c>
      <c r="Q2840" s="73">
        <v>0</v>
      </c>
      <c r="R2840" s="73">
        <v>0</v>
      </c>
      <c r="S2840" s="73">
        <f t="shared" si="156"/>
        <v>0</v>
      </c>
      <c r="T2840" s="73">
        <f t="shared" si="156"/>
        <v>0</v>
      </c>
      <c r="U2840" s="167" t="s">
        <v>7481</v>
      </c>
      <c r="W2840" s="21"/>
      <c r="X2840" s="21"/>
      <c r="Y2840" s="21"/>
    </row>
    <row r="2841" spans="1:25" x14ac:dyDescent="0.25">
      <c r="A2841" s="175" t="s">
        <v>6845</v>
      </c>
      <c r="B2841" s="205" t="s">
        <v>5469</v>
      </c>
      <c r="C2841" s="168" t="s">
        <v>5470</v>
      </c>
      <c r="D2841" s="209">
        <v>120</v>
      </c>
      <c r="E2841" s="178">
        <v>1584673.4900400001</v>
      </c>
      <c r="F2841" s="216">
        <f t="shared" si="155"/>
        <v>13205.612417</v>
      </c>
      <c r="G2841" s="224"/>
      <c r="H2841" s="218" t="s">
        <v>7462</v>
      </c>
      <c r="I2841" s="179" t="s">
        <v>7381</v>
      </c>
      <c r="J2841" s="120" t="s">
        <v>7480</v>
      </c>
      <c r="K2841" s="73">
        <v>120</v>
      </c>
      <c r="L2841" s="73">
        <v>1584673.4900400001</v>
      </c>
      <c r="M2841" s="180">
        <f t="shared" si="157"/>
        <v>1</v>
      </c>
      <c r="O2841" s="73">
        <v>120</v>
      </c>
      <c r="P2841" s="73">
        <v>1584673.4900400001</v>
      </c>
      <c r="Q2841" s="73">
        <v>0</v>
      </c>
      <c r="R2841" s="73">
        <v>0</v>
      </c>
      <c r="S2841" s="73">
        <f t="shared" si="156"/>
        <v>0</v>
      </c>
      <c r="T2841" s="73">
        <f t="shared" si="156"/>
        <v>0</v>
      </c>
      <c r="U2841" s="167" t="s">
        <v>7481</v>
      </c>
      <c r="W2841" s="21"/>
      <c r="X2841" s="21"/>
      <c r="Y2841" s="21"/>
    </row>
    <row r="2842" spans="1:25" x14ac:dyDescent="0.25">
      <c r="A2842" s="175" t="s">
        <v>6845</v>
      </c>
      <c r="B2842" s="205" t="s">
        <v>10659</v>
      </c>
      <c r="C2842" s="168" t="s">
        <v>10660</v>
      </c>
      <c r="D2842" s="209">
        <v>48</v>
      </c>
      <c r="E2842" s="178">
        <v>633834.44999999995</v>
      </c>
      <c r="F2842" s="216">
        <f t="shared" si="155"/>
        <v>13204.884375</v>
      </c>
      <c r="G2842" s="224"/>
      <c r="H2842" s="218" t="s">
        <v>7538</v>
      </c>
      <c r="I2842" s="120" t="s">
        <v>7396</v>
      </c>
      <c r="J2842" s="120" t="s">
        <v>7480</v>
      </c>
      <c r="K2842" s="73">
        <v>48</v>
      </c>
      <c r="L2842" s="73">
        <v>633834.44999999995</v>
      </c>
      <c r="M2842" s="180">
        <f t="shared" si="157"/>
        <v>1</v>
      </c>
      <c r="O2842" s="73">
        <v>48</v>
      </c>
      <c r="P2842" s="73">
        <v>633834.44999999995</v>
      </c>
      <c r="Q2842" s="73">
        <v>0</v>
      </c>
      <c r="R2842" s="73">
        <v>0</v>
      </c>
      <c r="S2842" s="73">
        <f t="shared" si="156"/>
        <v>0</v>
      </c>
      <c r="T2842" s="73">
        <f t="shared" si="156"/>
        <v>0</v>
      </c>
      <c r="U2842" s="167" t="s">
        <v>7481</v>
      </c>
      <c r="W2842" s="21"/>
      <c r="X2842" s="21"/>
      <c r="Y2842" s="21"/>
    </row>
    <row r="2843" spans="1:25" x14ac:dyDescent="0.25">
      <c r="A2843" s="175" t="s">
        <v>6845</v>
      </c>
      <c r="B2843" s="205" t="s">
        <v>5547</v>
      </c>
      <c r="C2843" s="168" t="s">
        <v>5548</v>
      </c>
      <c r="D2843" s="209">
        <v>190</v>
      </c>
      <c r="E2843" s="178">
        <v>2508775.0599699998</v>
      </c>
      <c r="F2843" s="216">
        <f t="shared" si="155"/>
        <v>13204.079263</v>
      </c>
      <c r="G2843" s="224"/>
      <c r="H2843" s="218" t="s">
        <v>7462</v>
      </c>
      <c r="I2843" s="179" t="s">
        <v>7381</v>
      </c>
      <c r="J2843" s="120" t="s">
        <v>7480</v>
      </c>
      <c r="K2843" s="73">
        <f>D2843</f>
        <v>190</v>
      </c>
      <c r="L2843" s="73">
        <f>E2843</f>
        <v>2508775.0599699998</v>
      </c>
      <c r="M2843" s="180">
        <f t="shared" si="157"/>
        <v>1</v>
      </c>
      <c r="O2843" s="73">
        <v>190</v>
      </c>
      <c r="P2843" s="73">
        <v>2508775.0599699998</v>
      </c>
      <c r="Q2843" s="73">
        <v>0</v>
      </c>
      <c r="R2843" s="73">
        <v>0</v>
      </c>
      <c r="S2843" s="73">
        <f t="shared" si="156"/>
        <v>0</v>
      </c>
      <c r="T2843" s="73">
        <f t="shared" si="156"/>
        <v>0</v>
      </c>
      <c r="U2843" s="167" t="s">
        <v>7481</v>
      </c>
      <c r="W2843" s="21"/>
      <c r="X2843" s="21"/>
      <c r="Y2843" s="21"/>
    </row>
    <row r="2844" spans="1:25" x14ac:dyDescent="0.25">
      <c r="A2844" s="175" t="s">
        <v>6845</v>
      </c>
      <c r="B2844" s="205" t="s">
        <v>5331</v>
      </c>
      <c r="C2844" s="168" t="s">
        <v>5332</v>
      </c>
      <c r="D2844" s="209">
        <v>3954</v>
      </c>
      <c r="E2844" s="178">
        <v>52192963.438589998</v>
      </c>
      <c r="F2844" s="216">
        <f t="shared" si="155"/>
        <v>13200.041335</v>
      </c>
      <c r="G2844" s="224"/>
      <c r="H2844" s="218" t="s">
        <v>7462</v>
      </c>
      <c r="I2844" s="179" t="s">
        <v>7381</v>
      </c>
      <c r="J2844" s="120" t="s">
        <v>7480</v>
      </c>
      <c r="K2844" s="73">
        <f>+D2844</f>
        <v>3954</v>
      </c>
      <c r="L2844" s="73">
        <f>+E2844</f>
        <v>52192963.438589998</v>
      </c>
      <c r="M2844" s="180">
        <f t="shared" si="157"/>
        <v>1</v>
      </c>
      <c r="O2844" s="73">
        <v>3954</v>
      </c>
      <c r="P2844" s="73">
        <v>52192963.438589998</v>
      </c>
      <c r="Q2844" s="73">
        <v>0</v>
      </c>
      <c r="R2844" s="73">
        <v>0</v>
      </c>
      <c r="S2844" s="73">
        <f t="shared" si="156"/>
        <v>0</v>
      </c>
      <c r="T2844" s="73">
        <f t="shared" si="156"/>
        <v>0</v>
      </c>
      <c r="U2844" s="167" t="s">
        <v>7481</v>
      </c>
      <c r="W2844" s="21"/>
      <c r="X2844" s="21"/>
      <c r="Y2844" s="21"/>
    </row>
    <row r="2845" spans="1:25" x14ac:dyDescent="0.25">
      <c r="A2845" s="168" t="s">
        <v>6845</v>
      </c>
      <c r="B2845" s="207" t="s">
        <v>10661</v>
      </c>
      <c r="C2845" s="168" t="s">
        <v>10662</v>
      </c>
      <c r="D2845" s="208">
        <v>117</v>
      </c>
      <c r="E2845" s="171">
        <v>1542719.7999720001</v>
      </c>
      <c r="F2845" s="216">
        <f t="shared" si="155"/>
        <v>13185.639316000001</v>
      </c>
      <c r="G2845" s="224"/>
      <c r="H2845" s="218" t="s">
        <v>7462</v>
      </c>
      <c r="I2845" s="120" t="s">
        <v>7397</v>
      </c>
      <c r="J2845" s="120" t="s">
        <v>7463</v>
      </c>
      <c r="K2845" s="172"/>
      <c r="L2845" s="172"/>
      <c r="M2845" s="173">
        <f t="shared" si="157"/>
        <v>0</v>
      </c>
      <c r="O2845" s="73">
        <v>117</v>
      </c>
      <c r="P2845" s="73">
        <v>1542719.7999720001</v>
      </c>
      <c r="Q2845" s="73">
        <v>117</v>
      </c>
      <c r="R2845" s="73">
        <v>1542719.7999720001</v>
      </c>
      <c r="S2845" s="73">
        <f t="shared" si="156"/>
        <v>0</v>
      </c>
      <c r="T2845" s="73">
        <f t="shared" si="156"/>
        <v>0</v>
      </c>
      <c r="U2845" s="167" t="s">
        <v>7467</v>
      </c>
      <c r="W2845" s="21"/>
      <c r="X2845" s="21"/>
      <c r="Y2845" s="21"/>
    </row>
    <row r="2846" spans="1:25" x14ac:dyDescent="0.25">
      <c r="A2846" s="175" t="s">
        <v>6845</v>
      </c>
      <c r="B2846" s="205" t="s">
        <v>10663</v>
      </c>
      <c r="C2846" s="168" t="s">
        <v>10664</v>
      </c>
      <c r="D2846" s="209">
        <v>99</v>
      </c>
      <c r="E2846" s="178">
        <v>1300332.040029</v>
      </c>
      <c r="F2846" s="216">
        <f t="shared" si="155"/>
        <v>13134.667071</v>
      </c>
      <c r="G2846" s="224"/>
      <c r="H2846" s="218" t="s">
        <v>7538</v>
      </c>
      <c r="I2846" s="120" t="s">
        <v>7386</v>
      </c>
      <c r="J2846" s="120" t="s">
        <v>7480</v>
      </c>
      <c r="K2846" s="73">
        <v>99</v>
      </c>
      <c r="L2846" s="73">
        <v>1300332.040029</v>
      </c>
      <c r="M2846" s="180">
        <f t="shared" si="157"/>
        <v>1</v>
      </c>
      <c r="O2846" s="73">
        <v>99</v>
      </c>
      <c r="P2846" s="73">
        <v>1300332.040029</v>
      </c>
      <c r="Q2846" s="73">
        <v>0</v>
      </c>
      <c r="R2846" s="73">
        <v>0</v>
      </c>
      <c r="S2846" s="73">
        <f t="shared" si="156"/>
        <v>0</v>
      </c>
      <c r="T2846" s="73">
        <f t="shared" si="156"/>
        <v>0</v>
      </c>
      <c r="U2846" s="167" t="s">
        <v>7481</v>
      </c>
      <c r="W2846" s="21"/>
      <c r="X2846" s="21"/>
      <c r="Y2846" s="21"/>
    </row>
    <row r="2847" spans="1:25" x14ac:dyDescent="0.25">
      <c r="A2847" s="175" t="s">
        <v>6845</v>
      </c>
      <c r="B2847" s="205" t="s">
        <v>10665</v>
      </c>
      <c r="C2847" s="168" t="s">
        <v>10666</v>
      </c>
      <c r="D2847" s="209">
        <v>37</v>
      </c>
      <c r="E2847" s="178">
        <v>484634.61001100001</v>
      </c>
      <c r="F2847" s="216">
        <f t="shared" si="155"/>
        <v>13098.232703</v>
      </c>
      <c r="G2847" s="224"/>
      <c r="H2847" s="218" t="s">
        <v>7538</v>
      </c>
      <c r="I2847" s="120" t="s">
        <v>7396</v>
      </c>
      <c r="J2847" s="120" t="s">
        <v>7480</v>
      </c>
      <c r="K2847" s="73">
        <v>37</v>
      </c>
      <c r="L2847" s="73">
        <v>484634.61001100001</v>
      </c>
      <c r="M2847" s="180">
        <f t="shared" si="157"/>
        <v>1</v>
      </c>
      <c r="O2847" s="73">
        <v>37</v>
      </c>
      <c r="P2847" s="73">
        <v>484634.61001100001</v>
      </c>
      <c r="Q2847" s="73">
        <v>0</v>
      </c>
      <c r="R2847" s="73">
        <v>0</v>
      </c>
      <c r="S2847" s="73">
        <f t="shared" si="156"/>
        <v>0</v>
      </c>
      <c r="T2847" s="73">
        <f t="shared" si="156"/>
        <v>0</v>
      </c>
      <c r="U2847" s="167" t="s">
        <v>7481</v>
      </c>
      <c r="W2847" s="21"/>
      <c r="X2847" s="21"/>
      <c r="Y2847" s="21"/>
    </row>
    <row r="2848" spans="1:25" x14ac:dyDescent="0.25">
      <c r="A2848" s="175" t="s">
        <v>6845</v>
      </c>
      <c r="B2848" s="205" t="s">
        <v>5587</v>
      </c>
      <c r="C2848" s="168" t="s">
        <v>5588</v>
      </c>
      <c r="D2848" s="209">
        <v>171</v>
      </c>
      <c r="E2848" s="178">
        <v>2230527.2799510001</v>
      </c>
      <c r="F2848" s="216">
        <f t="shared" si="155"/>
        <v>13044.019181000001</v>
      </c>
      <c r="G2848" s="224"/>
      <c r="H2848" s="218" t="s">
        <v>7538</v>
      </c>
      <c r="I2848" s="120" t="s">
        <v>7396</v>
      </c>
      <c r="J2848" s="120" t="s">
        <v>7480</v>
      </c>
      <c r="K2848" s="73">
        <v>171</v>
      </c>
      <c r="L2848" s="73">
        <v>2230527.2799510001</v>
      </c>
      <c r="M2848" s="180">
        <f t="shared" si="157"/>
        <v>1</v>
      </c>
      <c r="O2848" s="73">
        <v>171</v>
      </c>
      <c r="P2848" s="73">
        <v>2230527.2799510001</v>
      </c>
      <c r="Q2848" s="73">
        <v>0</v>
      </c>
      <c r="R2848" s="73">
        <v>0</v>
      </c>
      <c r="S2848" s="73">
        <f t="shared" si="156"/>
        <v>0</v>
      </c>
      <c r="T2848" s="73">
        <f t="shared" si="156"/>
        <v>0</v>
      </c>
      <c r="U2848" s="167" t="s">
        <v>7481</v>
      </c>
      <c r="W2848" s="21"/>
      <c r="X2848" s="21"/>
      <c r="Y2848" s="21"/>
    </row>
    <row r="2849" spans="1:25" x14ac:dyDescent="0.25">
      <c r="A2849" s="168" t="s">
        <v>6845</v>
      </c>
      <c r="B2849" s="207" t="s">
        <v>10667</v>
      </c>
      <c r="C2849" s="168" t="s">
        <v>10668</v>
      </c>
      <c r="D2849" s="208">
        <v>554</v>
      </c>
      <c r="E2849" s="171">
        <v>7191108.9300659997</v>
      </c>
      <c r="F2849" s="216">
        <f t="shared" si="155"/>
        <v>12980.341028999999</v>
      </c>
      <c r="G2849" s="224"/>
      <c r="H2849" s="218" t="s">
        <v>7462</v>
      </c>
      <c r="I2849" s="120" t="s">
        <v>7397</v>
      </c>
      <c r="J2849" s="120" t="s">
        <v>7463</v>
      </c>
      <c r="K2849" s="172">
        <v>0</v>
      </c>
      <c r="L2849" s="172">
        <v>0</v>
      </c>
      <c r="M2849" s="173">
        <f t="shared" si="157"/>
        <v>0</v>
      </c>
      <c r="O2849" s="73">
        <v>554</v>
      </c>
      <c r="P2849" s="73">
        <v>7191108.9300659997</v>
      </c>
      <c r="Q2849" s="73">
        <v>554</v>
      </c>
      <c r="R2849" s="73">
        <v>7191108.9300659997</v>
      </c>
      <c r="S2849" s="73">
        <f t="shared" si="156"/>
        <v>0</v>
      </c>
      <c r="T2849" s="73">
        <f t="shared" si="156"/>
        <v>0</v>
      </c>
      <c r="U2849" s="167" t="s">
        <v>7467</v>
      </c>
      <c r="W2849" s="21"/>
      <c r="X2849" s="21"/>
      <c r="Y2849" s="21"/>
    </row>
    <row r="2850" spans="1:25" x14ac:dyDescent="0.25">
      <c r="A2850" s="168" t="s">
        <v>6845</v>
      </c>
      <c r="B2850" s="207" t="s">
        <v>10669</v>
      </c>
      <c r="C2850" s="168" t="s">
        <v>10670</v>
      </c>
      <c r="D2850" s="208">
        <v>13</v>
      </c>
      <c r="E2850" s="171">
        <v>168066.06000599999</v>
      </c>
      <c r="F2850" s="216">
        <f t="shared" si="155"/>
        <v>12928.158461999999</v>
      </c>
      <c r="G2850" s="224"/>
      <c r="H2850" s="218" t="s">
        <v>7462</v>
      </c>
      <c r="I2850" s="120" t="s">
        <v>7397</v>
      </c>
      <c r="J2850" s="120" t="s">
        <v>7463</v>
      </c>
      <c r="K2850" s="172"/>
      <c r="L2850" s="172"/>
      <c r="M2850" s="173">
        <f t="shared" si="157"/>
        <v>0</v>
      </c>
      <c r="O2850" s="73">
        <v>13</v>
      </c>
      <c r="P2850" s="73">
        <v>168066.06000599999</v>
      </c>
      <c r="Q2850" s="73">
        <v>13</v>
      </c>
      <c r="R2850" s="73">
        <v>168066.06000599999</v>
      </c>
      <c r="S2850" s="73">
        <f t="shared" si="156"/>
        <v>0</v>
      </c>
      <c r="T2850" s="73">
        <f t="shared" si="156"/>
        <v>0</v>
      </c>
      <c r="U2850" s="167" t="s">
        <v>7467</v>
      </c>
      <c r="W2850" s="21"/>
      <c r="X2850" s="21"/>
      <c r="Y2850" s="21"/>
    </row>
    <row r="2851" spans="1:25" x14ac:dyDescent="0.25">
      <c r="A2851" s="175" t="s">
        <v>6845</v>
      </c>
      <c r="B2851" s="205" t="s">
        <v>5479</v>
      </c>
      <c r="C2851" s="168" t="s">
        <v>5480</v>
      </c>
      <c r="D2851" s="209">
        <v>155</v>
      </c>
      <c r="E2851" s="178">
        <v>2003257.0400399999</v>
      </c>
      <c r="F2851" s="216">
        <f t="shared" si="155"/>
        <v>12924.238968</v>
      </c>
      <c r="G2851" s="224"/>
      <c r="H2851" s="218" t="s">
        <v>7462</v>
      </c>
      <c r="I2851" s="179" t="s">
        <v>7381</v>
      </c>
      <c r="J2851" s="120" t="s">
        <v>7480</v>
      </c>
      <c r="K2851" s="73">
        <v>155</v>
      </c>
      <c r="L2851" s="73">
        <v>2003257.0400399999</v>
      </c>
      <c r="M2851" s="180">
        <f t="shared" si="157"/>
        <v>1</v>
      </c>
      <c r="O2851" s="73">
        <v>155</v>
      </c>
      <c r="P2851" s="73">
        <v>2003257.0400399999</v>
      </c>
      <c r="Q2851" s="73">
        <v>0</v>
      </c>
      <c r="R2851" s="73">
        <v>0</v>
      </c>
      <c r="S2851" s="73">
        <f t="shared" si="156"/>
        <v>0</v>
      </c>
      <c r="T2851" s="73">
        <f t="shared" si="156"/>
        <v>0</v>
      </c>
      <c r="U2851" s="167" t="s">
        <v>7481</v>
      </c>
      <c r="W2851" s="21"/>
      <c r="X2851" s="21"/>
      <c r="Y2851" s="21"/>
    </row>
    <row r="2852" spans="1:25" x14ac:dyDescent="0.25">
      <c r="A2852" s="175" t="s">
        <v>6845</v>
      </c>
      <c r="B2852" s="205" t="s">
        <v>5653</v>
      </c>
      <c r="C2852" s="168" t="s">
        <v>5654</v>
      </c>
      <c r="D2852" s="209">
        <v>95</v>
      </c>
      <c r="E2852" s="178">
        <v>1224945.239995</v>
      </c>
      <c r="F2852" s="216">
        <f t="shared" si="155"/>
        <v>12894.160420999999</v>
      </c>
      <c r="G2852" s="224"/>
      <c r="H2852" s="218" t="s">
        <v>7462</v>
      </c>
      <c r="I2852" s="179" t="s">
        <v>7381</v>
      </c>
      <c r="J2852" s="120" t="s">
        <v>7480</v>
      </c>
      <c r="K2852" s="73">
        <v>95</v>
      </c>
      <c r="L2852" s="73">
        <v>1224945.239995</v>
      </c>
      <c r="M2852" s="180">
        <f t="shared" si="157"/>
        <v>1</v>
      </c>
      <c r="O2852" s="73">
        <v>95</v>
      </c>
      <c r="P2852" s="73">
        <v>1224945.239995</v>
      </c>
      <c r="Q2852" s="73">
        <v>0</v>
      </c>
      <c r="R2852" s="73">
        <v>0</v>
      </c>
      <c r="S2852" s="73">
        <f t="shared" si="156"/>
        <v>0</v>
      </c>
      <c r="T2852" s="73">
        <f t="shared" si="156"/>
        <v>0</v>
      </c>
      <c r="U2852" s="167" t="s">
        <v>7481</v>
      </c>
      <c r="W2852" s="21"/>
      <c r="X2852" s="21"/>
      <c r="Y2852" s="21"/>
    </row>
    <row r="2853" spans="1:25" x14ac:dyDescent="0.25">
      <c r="A2853" s="175" t="s">
        <v>6845</v>
      </c>
      <c r="B2853" s="205" t="s">
        <v>6293</v>
      </c>
      <c r="C2853" s="168" t="s">
        <v>6294</v>
      </c>
      <c r="D2853" s="209">
        <v>1124</v>
      </c>
      <c r="E2853" s="178">
        <v>14492836.129928</v>
      </c>
      <c r="F2853" s="216">
        <f t="shared" si="155"/>
        <v>12893.982322</v>
      </c>
      <c r="G2853" s="224"/>
      <c r="H2853" s="218" t="s">
        <v>7462</v>
      </c>
      <c r="I2853" s="179" t="s">
        <v>7381</v>
      </c>
      <c r="J2853" s="120" t="s">
        <v>7480</v>
      </c>
      <c r="K2853" s="73">
        <v>1124</v>
      </c>
      <c r="L2853" s="73">
        <v>14492836.129928</v>
      </c>
      <c r="M2853" s="180">
        <f t="shared" si="157"/>
        <v>1</v>
      </c>
      <c r="O2853" s="73">
        <v>1124</v>
      </c>
      <c r="P2853" s="73">
        <v>14492836.129928</v>
      </c>
      <c r="Q2853" s="73">
        <v>0</v>
      </c>
      <c r="R2853" s="73">
        <v>0</v>
      </c>
      <c r="S2853" s="73">
        <f t="shared" si="156"/>
        <v>0</v>
      </c>
      <c r="T2853" s="73">
        <f t="shared" si="156"/>
        <v>0</v>
      </c>
      <c r="U2853" s="167" t="s">
        <v>7481</v>
      </c>
      <c r="W2853" s="21"/>
      <c r="X2853" s="21"/>
      <c r="Y2853" s="21"/>
    </row>
    <row r="2854" spans="1:25" x14ac:dyDescent="0.25">
      <c r="A2854" s="175" t="s">
        <v>6845</v>
      </c>
      <c r="B2854" s="205" t="s">
        <v>6217</v>
      </c>
      <c r="C2854" s="168" t="s">
        <v>6218</v>
      </c>
      <c r="D2854" s="209">
        <v>575</v>
      </c>
      <c r="E2854" s="178">
        <v>7405988.2101999996</v>
      </c>
      <c r="F2854" s="216">
        <f t="shared" si="155"/>
        <v>12879.979496</v>
      </c>
      <c r="G2854" s="224"/>
      <c r="H2854" s="218" t="s">
        <v>7462</v>
      </c>
      <c r="I2854" s="179" t="s">
        <v>7381</v>
      </c>
      <c r="J2854" s="120" t="s">
        <v>7480</v>
      </c>
      <c r="K2854" s="73">
        <v>575</v>
      </c>
      <c r="L2854" s="73">
        <v>7405988.2101999996</v>
      </c>
      <c r="M2854" s="180">
        <f t="shared" si="157"/>
        <v>1</v>
      </c>
      <c r="O2854" s="73">
        <v>575</v>
      </c>
      <c r="P2854" s="73">
        <v>7405988.2101999996</v>
      </c>
      <c r="Q2854" s="73">
        <v>0</v>
      </c>
      <c r="R2854" s="73">
        <v>0</v>
      </c>
      <c r="S2854" s="73">
        <f t="shared" si="156"/>
        <v>0</v>
      </c>
      <c r="T2854" s="73">
        <f t="shared" si="156"/>
        <v>0</v>
      </c>
      <c r="U2854" s="167" t="s">
        <v>7481</v>
      </c>
      <c r="W2854" s="21"/>
      <c r="X2854" s="21"/>
      <c r="Y2854" s="21"/>
    </row>
    <row r="2855" spans="1:25" x14ac:dyDescent="0.25">
      <c r="A2855" s="168" t="s">
        <v>6845</v>
      </c>
      <c r="B2855" s="207" t="s">
        <v>10671</v>
      </c>
      <c r="C2855" s="168" t="s">
        <v>10672</v>
      </c>
      <c r="D2855" s="208">
        <v>987</v>
      </c>
      <c r="E2855" s="171">
        <v>12685530.220334999</v>
      </c>
      <c r="F2855" s="216">
        <f t="shared" si="155"/>
        <v>12852.614205</v>
      </c>
      <c r="G2855" s="224"/>
      <c r="H2855" s="218" t="s">
        <v>7462</v>
      </c>
      <c r="I2855" s="120" t="s">
        <v>7397</v>
      </c>
      <c r="J2855" s="120" t="s">
        <v>7463</v>
      </c>
      <c r="K2855" s="172">
        <v>0</v>
      </c>
      <c r="L2855" s="172">
        <v>0</v>
      </c>
      <c r="M2855" s="173">
        <f t="shared" si="157"/>
        <v>0</v>
      </c>
      <c r="O2855" s="73">
        <v>987</v>
      </c>
      <c r="P2855" s="73">
        <v>12685530.220334999</v>
      </c>
      <c r="Q2855" s="73">
        <v>987</v>
      </c>
      <c r="R2855" s="73">
        <v>12685530.220334999</v>
      </c>
      <c r="S2855" s="73">
        <f t="shared" si="156"/>
        <v>0</v>
      </c>
      <c r="T2855" s="73">
        <f t="shared" si="156"/>
        <v>0</v>
      </c>
      <c r="U2855" s="167" t="s">
        <v>7467</v>
      </c>
      <c r="W2855" s="21"/>
      <c r="X2855" s="21"/>
      <c r="Y2855" s="21"/>
    </row>
    <row r="2856" spans="1:25" x14ac:dyDescent="0.25">
      <c r="A2856" s="175" t="s">
        <v>6845</v>
      </c>
      <c r="B2856" s="205" t="s">
        <v>10673</v>
      </c>
      <c r="C2856" s="168" t="s">
        <v>10674</v>
      </c>
      <c r="D2856" s="209">
        <v>23</v>
      </c>
      <c r="E2856" s="178">
        <v>295000.78999199998</v>
      </c>
      <c r="F2856" s="216">
        <f t="shared" si="155"/>
        <v>12826.121303999998</v>
      </c>
      <c r="G2856" s="224"/>
      <c r="H2856" s="218" t="s">
        <v>7538</v>
      </c>
      <c r="I2856" s="120" t="s">
        <v>7386</v>
      </c>
      <c r="J2856" s="120" t="s">
        <v>7480</v>
      </c>
      <c r="K2856" s="73">
        <v>23</v>
      </c>
      <c r="L2856" s="73">
        <v>295000.78999199998</v>
      </c>
      <c r="M2856" s="180">
        <f t="shared" si="157"/>
        <v>1</v>
      </c>
      <c r="O2856" s="73">
        <v>23</v>
      </c>
      <c r="P2856" s="73">
        <v>295000.78999199998</v>
      </c>
      <c r="Q2856" s="73">
        <v>0</v>
      </c>
      <c r="R2856" s="73">
        <v>0</v>
      </c>
      <c r="S2856" s="73">
        <f t="shared" si="156"/>
        <v>0</v>
      </c>
      <c r="T2856" s="73">
        <f t="shared" si="156"/>
        <v>0</v>
      </c>
      <c r="U2856" s="167" t="s">
        <v>7481</v>
      </c>
      <c r="W2856" s="21"/>
      <c r="X2856" s="21"/>
      <c r="Y2856" s="21"/>
    </row>
    <row r="2857" spans="1:25" x14ac:dyDescent="0.25">
      <c r="A2857" s="175" t="s">
        <v>6845</v>
      </c>
      <c r="B2857" s="205" t="s">
        <v>5339</v>
      </c>
      <c r="C2857" s="168" t="s">
        <v>5340</v>
      </c>
      <c r="D2857" s="209">
        <v>1214</v>
      </c>
      <c r="E2857" s="178">
        <v>15533291.850480001</v>
      </c>
      <c r="F2857" s="216">
        <f t="shared" si="155"/>
        <v>12795.133320000001</v>
      </c>
      <c r="G2857" s="224"/>
      <c r="H2857" s="218" t="s">
        <v>7462</v>
      </c>
      <c r="I2857" s="179" t="s">
        <v>7381</v>
      </c>
      <c r="J2857" s="120" t="s">
        <v>7480</v>
      </c>
      <c r="K2857" s="73">
        <f>+D2857</f>
        <v>1214</v>
      </c>
      <c r="L2857" s="73">
        <f>+E2857</f>
        <v>15533291.850480001</v>
      </c>
      <c r="M2857" s="180">
        <f t="shared" si="157"/>
        <v>1</v>
      </c>
      <c r="O2857" s="73">
        <v>1214</v>
      </c>
      <c r="P2857" s="73">
        <v>15533291.850480001</v>
      </c>
      <c r="Q2857" s="73">
        <v>0</v>
      </c>
      <c r="R2857" s="73">
        <v>0</v>
      </c>
      <c r="S2857" s="73">
        <f t="shared" si="156"/>
        <v>0</v>
      </c>
      <c r="T2857" s="73">
        <f t="shared" si="156"/>
        <v>0</v>
      </c>
      <c r="U2857" s="167" t="s">
        <v>7481</v>
      </c>
      <c r="W2857" s="21"/>
      <c r="X2857" s="21"/>
      <c r="Y2857" s="21"/>
    </row>
    <row r="2858" spans="1:25" x14ac:dyDescent="0.25">
      <c r="A2858" s="175" t="s">
        <v>6845</v>
      </c>
      <c r="B2858" s="205" t="s">
        <v>6303</v>
      </c>
      <c r="C2858" s="168" t="s">
        <v>6304</v>
      </c>
      <c r="D2858" s="209">
        <v>482</v>
      </c>
      <c r="E2858" s="178">
        <v>6147892.049838</v>
      </c>
      <c r="F2858" s="216">
        <f t="shared" si="155"/>
        <v>12754.962759</v>
      </c>
      <c r="G2858" s="224"/>
      <c r="H2858" s="218" t="s">
        <v>7462</v>
      </c>
      <c r="I2858" s="179" t="s">
        <v>7381</v>
      </c>
      <c r="J2858" s="120" t="s">
        <v>7480</v>
      </c>
      <c r="K2858" s="73">
        <v>482</v>
      </c>
      <c r="L2858" s="73">
        <v>6147892.049838</v>
      </c>
      <c r="M2858" s="180">
        <f t="shared" si="157"/>
        <v>1</v>
      </c>
      <c r="O2858" s="73">
        <v>482</v>
      </c>
      <c r="P2858" s="73">
        <v>6147892.049838</v>
      </c>
      <c r="Q2858" s="73">
        <v>0</v>
      </c>
      <c r="R2858" s="73">
        <v>0</v>
      </c>
      <c r="S2858" s="73">
        <f t="shared" si="156"/>
        <v>0</v>
      </c>
      <c r="T2858" s="73">
        <f t="shared" si="156"/>
        <v>0</v>
      </c>
      <c r="U2858" s="167" t="s">
        <v>7481</v>
      </c>
      <c r="W2858" s="21"/>
      <c r="X2858" s="21"/>
      <c r="Y2858" s="21"/>
    </row>
    <row r="2859" spans="1:25" x14ac:dyDescent="0.25">
      <c r="A2859" s="168" t="s">
        <v>6845</v>
      </c>
      <c r="B2859" s="207" t="s">
        <v>10675</v>
      </c>
      <c r="C2859" s="168" t="s">
        <v>10676</v>
      </c>
      <c r="D2859" s="208">
        <v>156</v>
      </c>
      <c r="E2859" s="171">
        <v>1989517.049988</v>
      </c>
      <c r="F2859" s="216">
        <f t="shared" si="155"/>
        <v>12753.314423</v>
      </c>
      <c r="G2859" s="224"/>
      <c r="H2859" s="218" t="s">
        <v>7462</v>
      </c>
      <c r="I2859" s="120" t="s">
        <v>7397</v>
      </c>
      <c r="J2859" s="120" t="s">
        <v>7463</v>
      </c>
      <c r="K2859" s="172"/>
      <c r="L2859" s="172"/>
      <c r="M2859" s="173">
        <f t="shared" si="157"/>
        <v>0</v>
      </c>
      <c r="O2859" s="73">
        <v>156</v>
      </c>
      <c r="P2859" s="73">
        <v>1989517.049988</v>
      </c>
      <c r="Q2859" s="73">
        <v>156</v>
      </c>
      <c r="R2859" s="73">
        <v>1989517.049988</v>
      </c>
      <c r="S2859" s="73">
        <f t="shared" si="156"/>
        <v>0</v>
      </c>
      <c r="T2859" s="73">
        <f t="shared" si="156"/>
        <v>0</v>
      </c>
      <c r="U2859" s="167" t="s">
        <v>7467</v>
      </c>
      <c r="W2859" s="21"/>
      <c r="X2859" s="21"/>
      <c r="Y2859" s="21"/>
    </row>
    <row r="2860" spans="1:25" x14ac:dyDescent="0.25">
      <c r="A2860" s="175" t="s">
        <v>6845</v>
      </c>
      <c r="B2860" s="205" t="s">
        <v>10677</v>
      </c>
      <c r="C2860" s="168" t="s">
        <v>10678</v>
      </c>
      <c r="D2860" s="209">
        <v>5</v>
      </c>
      <c r="E2860" s="178">
        <v>63738.850000000006</v>
      </c>
      <c r="F2860" s="216">
        <f t="shared" si="155"/>
        <v>12747.77</v>
      </c>
      <c r="G2860" s="224"/>
      <c r="H2860" s="218" t="s">
        <v>7538</v>
      </c>
      <c r="I2860" s="120" t="s">
        <v>7396</v>
      </c>
      <c r="J2860" s="120" t="s">
        <v>7480</v>
      </c>
      <c r="K2860" s="73">
        <v>5</v>
      </c>
      <c r="L2860" s="73">
        <v>63738.850000000006</v>
      </c>
      <c r="M2860" s="180">
        <f t="shared" si="157"/>
        <v>1</v>
      </c>
      <c r="O2860" s="73">
        <v>5</v>
      </c>
      <c r="P2860" s="73">
        <v>63738.850000000006</v>
      </c>
      <c r="Q2860" s="73">
        <v>0</v>
      </c>
      <c r="R2860" s="73">
        <v>0</v>
      </c>
      <c r="S2860" s="73">
        <f t="shared" si="156"/>
        <v>0</v>
      </c>
      <c r="T2860" s="73">
        <f t="shared" si="156"/>
        <v>0</v>
      </c>
      <c r="U2860" s="167" t="s">
        <v>7481</v>
      </c>
      <c r="W2860" s="21"/>
      <c r="X2860" s="21"/>
      <c r="Y2860" s="21"/>
    </row>
    <row r="2861" spans="1:25" x14ac:dyDescent="0.25">
      <c r="A2861" s="175" t="s">
        <v>6845</v>
      </c>
      <c r="B2861" s="205" t="s">
        <v>10679</v>
      </c>
      <c r="C2861" s="168" t="s">
        <v>10680</v>
      </c>
      <c r="D2861" s="209">
        <v>29</v>
      </c>
      <c r="E2861" s="178">
        <v>367374.85000400001</v>
      </c>
      <c r="F2861" s="216">
        <f t="shared" si="155"/>
        <v>12668.098276000001</v>
      </c>
      <c r="G2861" s="224"/>
      <c r="H2861" s="218" t="s">
        <v>7538</v>
      </c>
      <c r="I2861" s="120" t="s">
        <v>7386</v>
      </c>
      <c r="J2861" s="120" t="s">
        <v>7480</v>
      </c>
      <c r="K2861" s="73">
        <v>29</v>
      </c>
      <c r="L2861" s="73">
        <v>367374.85000400001</v>
      </c>
      <c r="M2861" s="180">
        <f t="shared" si="157"/>
        <v>1</v>
      </c>
      <c r="O2861" s="73">
        <v>29</v>
      </c>
      <c r="P2861" s="73">
        <v>367374.85000400001</v>
      </c>
      <c r="Q2861" s="73">
        <v>0</v>
      </c>
      <c r="R2861" s="73">
        <v>0</v>
      </c>
      <c r="S2861" s="73">
        <f t="shared" si="156"/>
        <v>0</v>
      </c>
      <c r="T2861" s="73">
        <f t="shared" si="156"/>
        <v>0</v>
      </c>
      <c r="U2861" s="167" t="s">
        <v>7481</v>
      </c>
      <c r="W2861" s="21"/>
      <c r="X2861" s="21"/>
      <c r="Y2861" s="21"/>
    </row>
    <row r="2862" spans="1:25" x14ac:dyDescent="0.25">
      <c r="A2862" s="175" t="s">
        <v>6845</v>
      </c>
      <c r="B2862" s="205" t="s">
        <v>5623</v>
      </c>
      <c r="C2862" s="168" t="s">
        <v>5624</v>
      </c>
      <c r="D2862" s="209">
        <v>164</v>
      </c>
      <c r="E2862" s="178">
        <v>2070255.400068</v>
      </c>
      <c r="F2862" s="216">
        <f t="shared" si="155"/>
        <v>12623.508537</v>
      </c>
      <c r="G2862" s="224"/>
      <c r="H2862" s="218" t="s">
        <v>7462</v>
      </c>
      <c r="I2862" s="179" t="s">
        <v>7381</v>
      </c>
      <c r="J2862" s="120" t="s">
        <v>7480</v>
      </c>
      <c r="K2862" s="73">
        <v>164</v>
      </c>
      <c r="L2862" s="73">
        <v>2070255.400068</v>
      </c>
      <c r="M2862" s="180">
        <f t="shared" si="157"/>
        <v>1</v>
      </c>
      <c r="O2862" s="73">
        <v>164</v>
      </c>
      <c r="P2862" s="73">
        <v>2070255.400068</v>
      </c>
      <c r="Q2862" s="73">
        <v>0</v>
      </c>
      <c r="R2862" s="73">
        <v>0</v>
      </c>
      <c r="S2862" s="73">
        <f t="shared" si="156"/>
        <v>0</v>
      </c>
      <c r="T2862" s="73">
        <f t="shared" si="156"/>
        <v>0</v>
      </c>
      <c r="U2862" s="167" t="s">
        <v>7481</v>
      </c>
      <c r="W2862" s="21"/>
      <c r="X2862" s="21"/>
      <c r="Y2862" s="21"/>
    </row>
    <row r="2863" spans="1:25" x14ac:dyDescent="0.25">
      <c r="A2863" s="168" t="s">
        <v>6845</v>
      </c>
      <c r="B2863" s="207" t="s">
        <v>10681</v>
      </c>
      <c r="C2863" s="168" t="s">
        <v>10682</v>
      </c>
      <c r="D2863" s="208">
        <v>124</v>
      </c>
      <c r="E2863" s="171">
        <v>1557472.280052</v>
      </c>
      <c r="F2863" s="216">
        <f t="shared" si="155"/>
        <v>12560.260323</v>
      </c>
      <c r="G2863" s="224"/>
      <c r="H2863" s="218" t="s">
        <v>7462</v>
      </c>
      <c r="I2863" s="120" t="s">
        <v>7397</v>
      </c>
      <c r="J2863" s="120" t="s">
        <v>7463</v>
      </c>
      <c r="K2863" s="172"/>
      <c r="L2863" s="172"/>
      <c r="M2863" s="173">
        <f t="shared" si="157"/>
        <v>0</v>
      </c>
      <c r="O2863" s="73">
        <v>124</v>
      </c>
      <c r="P2863" s="73">
        <v>1557472.280052</v>
      </c>
      <c r="Q2863" s="73">
        <v>124</v>
      </c>
      <c r="R2863" s="73">
        <v>1557472.280052</v>
      </c>
      <c r="S2863" s="73">
        <f t="shared" si="156"/>
        <v>0</v>
      </c>
      <c r="T2863" s="73">
        <f t="shared" si="156"/>
        <v>0</v>
      </c>
      <c r="U2863" s="167" t="s">
        <v>7467</v>
      </c>
      <c r="W2863" s="21"/>
      <c r="X2863" s="21"/>
      <c r="Y2863" s="21"/>
    </row>
    <row r="2864" spans="1:25" x14ac:dyDescent="0.25">
      <c r="A2864" s="175" t="s">
        <v>6845</v>
      </c>
      <c r="B2864" s="205" t="s">
        <v>6463</v>
      </c>
      <c r="C2864" s="168" t="s">
        <v>6464</v>
      </c>
      <c r="D2864" s="209">
        <v>830</v>
      </c>
      <c r="E2864" s="178">
        <v>10396343.380280001</v>
      </c>
      <c r="F2864" s="216">
        <f t="shared" si="155"/>
        <v>12525.714916000001</v>
      </c>
      <c r="G2864" s="224"/>
      <c r="H2864" s="218" t="s">
        <v>7462</v>
      </c>
      <c r="I2864" s="179" t="s">
        <v>7381</v>
      </c>
      <c r="J2864" s="120" t="s">
        <v>7480</v>
      </c>
      <c r="K2864" s="73">
        <v>830</v>
      </c>
      <c r="L2864" s="73">
        <v>10396343.380280001</v>
      </c>
      <c r="M2864" s="180">
        <f t="shared" si="157"/>
        <v>1</v>
      </c>
      <c r="O2864" s="73">
        <v>830</v>
      </c>
      <c r="P2864" s="73">
        <v>10396343.380280001</v>
      </c>
      <c r="Q2864" s="73">
        <v>0</v>
      </c>
      <c r="R2864" s="73">
        <v>0</v>
      </c>
      <c r="S2864" s="73">
        <f t="shared" si="156"/>
        <v>0</v>
      </c>
      <c r="T2864" s="73">
        <f t="shared" si="156"/>
        <v>0</v>
      </c>
      <c r="U2864" s="167" t="s">
        <v>7481</v>
      </c>
      <c r="W2864" s="21"/>
      <c r="X2864" s="21"/>
      <c r="Y2864" s="21"/>
    </row>
    <row r="2865" spans="1:25" x14ac:dyDescent="0.25">
      <c r="A2865" s="175" t="s">
        <v>6845</v>
      </c>
      <c r="B2865" s="205" t="s">
        <v>10683</v>
      </c>
      <c r="C2865" s="168" t="s">
        <v>10684</v>
      </c>
      <c r="D2865" s="209">
        <v>480</v>
      </c>
      <c r="E2865" s="178">
        <v>5964667.4399999995</v>
      </c>
      <c r="F2865" s="216">
        <f t="shared" si="155"/>
        <v>12426.3905</v>
      </c>
      <c r="G2865" s="224"/>
      <c r="H2865" s="218" t="s">
        <v>7462</v>
      </c>
      <c r="I2865" s="179" t="s">
        <v>7381</v>
      </c>
      <c r="J2865" s="120" t="s">
        <v>7480</v>
      </c>
      <c r="K2865" s="73">
        <f>D2865</f>
        <v>480</v>
      </c>
      <c r="L2865" s="73">
        <f>E2865</f>
        <v>5964667.4399999995</v>
      </c>
      <c r="M2865" s="180">
        <f t="shared" si="157"/>
        <v>1</v>
      </c>
      <c r="O2865" s="73">
        <v>480</v>
      </c>
      <c r="P2865" s="73">
        <v>5964667.4399999995</v>
      </c>
      <c r="Q2865" s="73">
        <v>0</v>
      </c>
      <c r="R2865" s="73">
        <v>0</v>
      </c>
      <c r="S2865" s="73">
        <f t="shared" si="156"/>
        <v>0</v>
      </c>
      <c r="T2865" s="73">
        <f t="shared" si="156"/>
        <v>0</v>
      </c>
      <c r="U2865" s="167" t="s">
        <v>7481</v>
      </c>
      <c r="W2865" s="21"/>
      <c r="X2865" s="21"/>
      <c r="Y2865" s="21"/>
    </row>
    <row r="2866" spans="1:25" x14ac:dyDescent="0.25">
      <c r="A2866" s="175" t="s">
        <v>6845</v>
      </c>
      <c r="B2866" s="205" t="s">
        <v>6241</v>
      </c>
      <c r="C2866" s="168" t="s">
        <v>6242</v>
      </c>
      <c r="D2866" s="209">
        <v>1708</v>
      </c>
      <c r="E2866" s="178">
        <v>21095076.050216001</v>
      </c>
      <c r="F2866" s="216">
        <f t="shared" si="155"/>
        <v>12350.747102000001</v>
      </c>
      <c r="G2866" s="224"/>
      <c r="H2866" s="218" t="s">
        <v>7462</v>
      </c>
      <c r="I2866" s="179" t="s">
        <v>7381</v>
      </c>
      <c r="J2866" s="120" t="s">
        <v>7480</v>
      </c>
      <c r="K2866" s="73">
        <v>1708</v>
      </c>
      <c r="L2866" s="73">
        <v>21095076.050216001</v>
      </c>
      <c r="M2866" s="180">
        <f t="shared" si="157"/>
        <v>1</v>
      </c>
      <c r="O2866" s="73">
        <v>1708</v>
      </c>
      <c r="P2866" s="73">
        <v>21095076.050216001</v>
      </c>
      <c r="Q2866" s="73">
        <v>0</v>
      </c>
      <c r="R2866" s="73">
        <v>0</v>
      </c>
      <c r="S2866" s="73">
        <f t="shared" si="156"/>
        <v>0</v>
      </c>
      <c r="T2866" s="73">
        <f t="shared" si="156"/>
        <v>0</v>
      </c>
      <c r="U2866" s="167" t="s">
        <v>7481</v>
      </c>
      <c r="W2866" s="21"/>
      <c r="X2866" s="21"/>
      <c r="Y2866" s="21"/>
    </row>
    <row r="2867" spans="1:25" x14ac:dyDescent="0.25">
      <c r="A2867" s="175" t="s">
        <v>6845</v>
      </c>
      <c r="B2867" s="205" t="s">
        <v>6305</v>
      </c>
      <c r="C2867" s="168" t="s">
        <v>6306</v>
      </c>
      <c r="D2867" s="209">
        <v>429</v>
      </c>
      <c r="E2867" s="178">
        <v>5255929.1100030001</v>
      </c>
      <c r="F2867" s="216">
        <f t="shared" si="155"/>
        <v>12251.583007000001</v>
      </c>
      <c r="G2867" s="224"/>
      <c r="H2867" s="218" t="s">
        <v>7462</v>
      </c>
      <c r="I2867" s="179" t="s">
        <v>7381</v>
      </c>
      <c r="J2867" s="120" t="s">
        <v>7480</v>
      </c>
      <c r="K2867" s="73">
        <v>429</v>
      </c>
      <c r="L2867" s="73">
        <v>5255929.1100030001</v>
      </c>
      <c r="M2867" s="180">
        <f t="shared" si="157"/>
        <v>1</v>
      </c>
      <c r="O2867" s="73">
        <v>429</v>
      </c>
      <c r="P2867" s="73">
        <v>5255929.1100030001</v>
      </c>
      <c r="Q2867" s="73">
        <v>0</v>
      </c>
      <c r="R2867" s="73">
        <v>0</v>
      </c>
      <c r="S2867" s="73">
        <f t="shared" si="156"/>
        <v>0</v>
      </c>
      <c r="T2867" s="73">
        <f t="shared" si="156"/>
        <v>0</v>
      </c>
      <c r="U2867" s="167" t="s">
        <v>7481</v>
      </c>
      <c r="W2867" s="21"/>
      <c r="X2867" s="21"/>
      <c r="Y2867" s="21"/>
    </row>
    <row r="2868" spans="1:25" x14ac:dyDescent="0.25">
      <c r="A2868" s="175" t="s">
        <v>6845</v>
      </c>
      <c r="B2868" s="205" t="s">
        <v>5767</v>
      </c>
      <c r="C2868" s="168" t="s">
        <v>5768</v>
      </c>
      <c r="D2868" s="209">
        <v>630</v>
      </c>
      <c r="E2868" s="178">
        <v>7713974.8198799994</v>
      </c>
      <c r="F2868" s="216">
        <f t="shared" si="155"/>
        <v>12244.404476</v>
      </c>
      <c r="G2868" s="224"/>
      <c r="H2868" s="218" t="s">
        <v>7462</v>
      </c>
      <c r="I2868" s="179" t="s">
        <v>7381</v>
      </c>
      <c r="J2868" s="120" t="s">
        <v>7480</v>
      </c>
      <c r="K2868" s="73">
        <v>630</v>
      </c>
      <c r="L2868" s="73">
        <v>7713974.8198799994</v>
      </c>
      <c r="M2868" s="180">
        <f t="shared" si="157"/>
        <v>1</v>
      </c>
      <c r="O2868" s="73">
        <v>630</v>
      </c>
      <c r="P2868" s="73">
        <v>7713974.8198799994</v>
      </c>
      <c r="Q2868" s="73">
        <v>0</v>
      </c>
      <c r="R2868" s="73">
        <v>0</v>
      </c>
      <c r="S2868" s="73">
        <f t="shared" si="156"/>
        <v>0</v>
      </c>
      <c r="T2868" s="73">
        <f t="shared" si="156"/>
        <v>0</v>
      </c>
      <c r="U2868" s="167" t="s">
        <v>7481</v>
      </c>
      <c r="W2868" s="21"/>
      <c r="X2868" s="21"/>
      <c r="Y2868" s="21"/>
    </row>
    <row r="2869" spans="1:25" x14ac:dyDescent="0.25">
      <c r="A2869" s="175" t="s">
        <v>6845</v>
      </c>
      <c r="B2869" s="205" t="s">
        <v>5585</v>
      </c>
      <c r="C2869" s="168" t="s">
        <v>5586</v>
      </c>
      <c r="D2869" s="209">
        <v>456</v>
      </c>
      <c r="E2869" s="178">
        <v>5552335.6399440002</v>
      </c>
      <c r="F2869" s="216">
        <f t="shared" si="155"/>
        <v>12176.174649</v>
      </c>
      <c r="G2869" s="224"/>
      <c r="H2869" s="218" t="s">
        <v>7538</v>
      </c>
      <c r="I2869" s="120" t="s">
        <v>7396</v>
      </c>
      <c r="J2869" s="120" t="s">
        <v>7480</v>
      </c>
      <c r="K2869" s="73">
        <v>456</v>
      </c>
      <c r="L2869" s="73">
        <v>5552335.6399440002</v>
      </c>
      <c r="M2869" s="180">
        <f t="shared" si="157"/>
        <v>1</v>
      </c>
      <c r="O2869" s="73">
        <v>456</v>
      </c>
      <c r="P2869" s="73">
        <v>5552335.6399440002</v>
      </c>
      <c r="Q2869" s="73">
        <v>0</v>
      </c>
      <c r="R2869" s="73">
        <v>0</v>
      </c>
      <c r="S2869" s="73">
        <f t="shared" si="156"/>
        <v>0</v>
      </c>
      <c r="T2869" s="73">
        <f t="shared" si="156"/>
        <v>0</v>
      </c>
      <c r="U2869" s="167" t="s">
        <v>7481</v>
      </c>
      <c r="W2869" s="21"/>
      <c r="X2869" s="21"/>
      <c r="Y2869" s="21"/>
    </row>
    <row r="2870" spans="1:25" x14ac:dyDescent="0.25">
      <c r="A2870" s="168" t="s">
        <v>6845</v>
      </c>
      <c r="B2870" s="207" t="s">
        <v>10685</v>
      </c>
      <c r="C2870" s="168" t="s">
        <v>10686</v>
      </c>
      <c r="D2870" s="208">
        <v>450</v>
      </c>
      <c r="E2870" s="171">
        <v>5451387.9399000006</v>
      </c>
      <c r="F2870" s="216">
        <f t="shared" si="155"/>
        <v>12114.195422000001</v>
      </c>
      <c r="G2870" s="224"/>
      <c r="H2870" s="218" t="s">
        <v>7462</v>
      </c>
      <c r="I2870" s="120" t="s">
        <v>7397</v>
      </c>
      <c r="J2870" s="120" t="s">
        <v>7463</v>
      </c>
      <c r="K2870" s="172">
        <v>0</v>
      </c>
      <c r="L2870" s="172">
        <v>0</v>
      </c>
      <c r="M2870" s="173">
        <f t="shared" si="157"/>
        <v>0</v>
      </c>
      <c r="O2870" s="73">
        <v>450</v>
      </c>
      <c r="P2870" s="73">
        <v>5451387.9399000006</v>
      </c>
      <c r="Q2870" s="73">
        <v>450</v>
      </c>
      <c r="R2870" s="73">
        <v>5451387.9399000006</v>
      </c>
      <c r="S2870" s="73">
        <f t="shared" si="156"/>
        <v>0</v>
      </c>
      <c r="T2870" s="73">
        <f t="shared" si="156"/>
        <v>0</v>
      </c>
      <c r="U2870" s="167" t="s">
        <v>7467</v>
      </c>
      <c r="W2870" s="21"/>
      <c r="X2870" s="21"/>
      <c r="Y2870" s="21"/>
    </row>
    <row r="2871" spans="1:25" x14ac:dyDescent="0.25">
      <c r="A2871" s="175" t="s">
        <v>6845</v>
      </c>
      <c r="B2871" s="205" t="s">
        <v>5607</v>
      </c>
      <c r="C2871" s="168" t="s">
        <v>5608</v>
      </c>
      <c r="D2871" s="209">
        <v>935</v>
      </c>
      <c r="E2871" s="178">
        <v>11313232.61992</v>
      </c>
      <c r="F2871" s="216">
        <f t="shared" si="155"/>
        <v>12099.714032</v>
      </c>
      <c r="G2871" s="224"/>
      <c r="H2871" s="218" t="s">
        <v>7462</v>
      </c>
      <c r="I2871" s="179" t="s">
        <v>7381</v>
      </c>
      <c r="J2871" s="120" t="s">
        <v>7480</v>
      </c>
      <c r="K2871" s="73">
        <v>935</v>
      </c>
      <c r="L2871" s="73">
        <v>11313232.61992</v>
      </c>
      <c r="M2871" s="180">
        <f t="shared" si="157"/>
        <v>1</v>
      </c>
      <c r="O2871" s="73">
        <v>935</v>
      </c>
      <c r="P2871" s="73">
        <v>11313232.61992</v>
      </c>
      <c r="Q2871" s="73">
        <v>0</v>
      </c>
      <c r="R2871" s="73">
        <v>0</v>
      </c>
      <c r="S2871" s="73">
        <f t="shared" si="156"/>
        <v>0</v>
      </c>
      <c r="T2871" s="73">
        <f t="shared" si="156"/>
        <v>0</v>
      </c>
      <c r="U2871" s="167" t="s">
        <v>7481</v>
      </c>
      <c r="W2871" s="21"/>
      <c r="X2871" s="21"/>
      <c r="Y2871" s="21"/>
    </row>
    <row r="2872" spans="1:25" x14ac:dyDescent="0.25">
      <c r="A2872" s="175" t="s">
        <v>6845</v>
      </c>
      <c r="B2872" s="205" t="s">
        <v>6287</v>
      </c>
      <c r="C2872" s="168" t="s">
        <v>6288</v>
      </c>
      <c r="D2872" s="209">
        <v>482</v>
      </c>
      <c r="E2872" s="178">
        <v>5809212.8199100001</v>
      </c>
      <c r="F2872" s="216">
        <f t="shared" si="155"/>
        <v>12052.308755</v>
      </c>
      <c r="G2872" s="224"/>
      <c r="H2872" s="218" t="s">
        <v>7462</v>
      </c>
      <c r="I2872" s="179" t="s">
        <v>7381</v>
      </c>
      <c r="J2872" s="120" t="s">
        <v>7480</v>
      </c>
      <c r="K2872" s="73">
        <v>482</v>
      </c>
      <c r="L2872" s="73">
        <v>5809212.8199100001</v>
      </c>
      <c r="M2872" s="180">
        <f t="shared" si="157"/>
        <v>1</v>
      </c>
      <c r="O2872" s="73">
        <v>482</v>
      </c>
      <c r="P2872" s="73">
        <v>5809212.8199100001</v>
      </c>
      <c r="Q2872" s="73">
        <v>0</v>
      </c>
      <c r="R2872" s="73">
        <v>0</v>
      </c>
      <c r="S2872" s="73">
        <f t="shared" si="156"/>
        <v>0</v>
      </c>
      <c r="T2872" s="73">
        <f t="shared" si="156"/>
        <v>0</v>
      </c>
      <c r="U2872" s="167" t="s">
        <v>7481</v>
      </c>
      <c r="W2872" s="21"/>
      <c r="X2872" s="21"/>
      <c r="Y2872" s="21"/>
    </row>
    <row r="2873" spans="1:25" x14ac:dyDescent="0.25">
      <c r="A2873" s="175" t="s">
        <v>6845</v>
      </c>
      <c r="B2873" s="205" t="s">
        <v>5825</v>
      </c>
      <c r="C2873" s="168" t="s">
        <v>5826</v>
      </c>
      <c r="D2873" s="209">
        <v>512</v>
      </c>
      <c r="E2873" s="178">
        <v>6142290.8200960001</v>
      </c>
      <c r="F2873" s="216">
        <f t="shared" si="155"/>
        <v>11996.661758</v>
      </c>
      <c r="G2873" s="224"/>
      <c r="H2873" s="218" t="s">
        <v>7462</v>
      </c>
      <c r="I2873" s="179" t="s">
        <v>7381</v>
      </c>
      <c r="J2873" s="120" t="s">
        <v>7480</v>
      </c>
      <c r="K2873" s="73">
        <v>512</v>
      </c>
      <c r="L2873" s="73">
        <v>6142290.8200960001</v>
      </c>
      <c r="M2873" s="180">
        <f t="shared" si="157"/>
        <v>1</v>
      </c>
      <c r="O2873" s="73">
        <v>512</v>
      </c>
      <c r="P2873" s="73">
        <v>6142290.8200960001</v>
      </c>
      <c r="Q2873" s="73">
        <v>0</v>
      </c>
      <c r="R2873" s="73">
        <v>0</v>
      </c>
      <c r="S2873" s="73">
        <f t="shared" si="156"/>
        <v>0</v>
      </c>
      <c r="T2873" s="73">
        <f t="shared" si="156"/>
        <v>0</v>
      </c>
      <c r="U2873" s="167" t="s">
        <v>7481</v>
      </c>
      <c r="W2873" s="21"/>
      <c r="X2873" s="21"/>
      <c r="Y2873" s="21"/>
    </row>
    <row r="2874" spans="1:25" x14ac:dyDescent="0.25">
      <c r="A2874" s="168" t="s">
        <v>6845</v>
      </c>
      <c r="B2874" s="207" t="s">
        <v>10687</v>
      </c>
      <c r="C2874" s="168" t="s">
        <v>10688</v>
      </c>
      <c r="D2874" s="208">
        <v>11881</v>
      </c>
      <c r="E2874" s="171">
        <v>142349611.56081</v>
      </c>
      <c r="F2874" s="216">
        <f t="shared" si="155"/>
        <v>11981.282010000001</v>
      </c>
      <c r="G2874" s="224"/>
      <c r="H2874" s="218" t="s">
        <v>7462</v>
      </c>
      <c r="I2874" s="120" t="s">
        <v>7397</v>
      </c>
      <c r="J2874" s="120" t="s">
        <v>7463</v>
      </c>
      <c r="K2874" s="172">
        <v>0</v>
      </c>
      <c r="L2874" s="172">
        <v>0</v>
      </c>
      <c r="M2874" s="173">
        <f t="shared" si="157"/>
        <v>0</v>
      </c>
      <c r="O2874" s="73">
        <v>11881</v>
      </c>
      <c r="P2874" s="73">
        <v>142349611.56081</v>
      </c>
      <c r="Q2874" s="73">
        <v>11881</v>
      </c>
      <c r="R2874" s="73">
        <v>142349611.56081</v>
      </c>
      <c r="S2874" s="73">
        <f t="shared" si="156"/>
        <v>0</v>
      </c>
      <c r="T2874" s="73">
        <f t="shared" si="156"/>
        <v>0</v>
      </c>
      <c r="U2874" s="167" t="s">
        <v>7467</v>
      </c>
      <c r="W2874" s="21"/>
      <c r="X2874" s="21"/>
      <c r="Y2874" s="21"/>
    </row>
    <row r="2875" spans="1:25" x14ac:dyDescent="0.25">
      <c r="A2875" s="175" t="s">
        <v>6845</v>
      </c>
      <c r="B2875" s="205" t="s">
        <v>5519</v>
      </c>
      <c r="C2875" s="168" t="s">
        <v>5520</v>
      </c>
      <c r="D2875" s="209">
        <v>1000</v>
      </c>
      <c r="E2875" s="178">
        <v>11946012.09</v>
      </c>
      <c r="F2875" s="216">
        <f t="shared" si="155"/>
        <v>11946.01209</v>
      </c>
      <c r="G2875" s="224"/>
      <c r="H2875" s="218" t="s">
        <v>7462</v>
      </c>
      <c r="I2875" s="179" t="s">
        <v>7381</v>
      </c>
      <c r="J2875" s="120" t="s">
        <v>7480</v>
      </c>
      <c r="K2875" s="73">
        <f>D2875</f>
        <v>1000</v>
      </c>
      <c r="L2875" s="73">
        <f>E2875</f>
        <v>11946012.09</v>
      </c>
      <c r="M2875" s="180">
        <f t="shared" si="157"/>
        <v>1</v>
      </c>
      <c r="O2875" s="73">
        <v>1000</v>
      </c>
      <c r="P2875" s="73">
        <v>11946012.09</v>
      </c>
      <c r="Q2875" s="73">
        <v>0</v>
      </c>
      <c r="R2875" s="73">
        <v>0</v>
      </c>
      <c r="S2875" s="73">
        <f t="shared" si="156"/>
        <v>0</v>
      </c>
      <c r="T2875" s="73">
        <f t="shared" si="156"/>
        <v>0</v>
      </c>
      <c r="U2875" s="167" t="s">
        <v>7481</v>
      </c>
      <c r="W2875" s="21"/>
      <c r="X2875" s="21"/>
      <c r="Y2875" s="21"/>
    </row>
    <row r="2876" spans="1:25" x14ac:dyDescent="0.25">
      <c r="A2876" s="175" t="s">
        <v>6845</v>
      </c>
      <c r="B2876" s="205" t="s">
        <v>5679</v>
      </c>
      <c r="C2876" s="168" t="s">
        <v>5680</v>
      </c>
      <c r="D2876" s="209">
        <v>479</v>
      </c>
      <c r="E2876" s="178">
        <v>5678276.6800069995</v>
      </c>
      <c r="F2876" s="216">
        <f t="shared" si="155"/>
        <v>11854.439832999999</v>
      </c>
      <c r="G2876" s="224"/>
      <c r="H2876" s="218" t="s">
        <v>7462</v>
      </c>
      <c r="I2876" s="179" t="s">
        <v>7381</v>
      </c>
      <c r="J2876" s="120" t="s">
        <v>7480</v>
      </c>
      <c r="K2876" s="73">
        <v>479</v>
      </c>
      <c r="L2876" s="73">
        <v>5678276.6800069995</v>
      </c>
      <c r="M2876" s="180">
        <f t="shared" si="157"/>
        <v>1</v>
      </c>
      <c r="O2876" s="73">
        <v>479</v>
      </c>
      <c r="P2876" s="73">
        <v>5678276.6800069995</v>
      </c>
      <c r="Q2876" s="73">
        <v>0</v>
      </c>
      <c r="R2876" s="73">
        <v>0</v>
      </c>
      <c r="S2876" s="73">
        <f t="shared" si="156"/>
        <v>0</v>
      </c>
      <c r="T2876" s="73">
        <f t="shared" si="156"/>
        <v>0</v>
      </c>
      <c r="U2876" s="167" t="s">
        <v>7481</v>
      </c>
      <c r="W2876" s="21"/>
      <c r="X2876" s="21"/>
      <c r="Y2876" s="21"/>
    </row>
    <row r="2877" spans="1:25" x14ac:dyDescent="0.25">
      <c r="A2877" s="175" t="s">
        <v>6845</v>
      </c>
      <c r="B2877" s="205" t="s">
        <v>5675</v>
      </c>
      <c r="C2877" s="168" t="s">
        <v>5676</v>
      </c>
      <c r="D2877" s="209">
        <v>4807</v>
      </c>
      <c r="E2877" s="178">
        <v>56963751.980652004</v>
      </c>
      <c r="F2877" s="216">
        <f t="shared" si="155"/>
        <v>11850.166836</v>
      </c>
      <c r="G2877" s="224"/>
      <c r="H2877" s="218" t="s">
        <v>7462</v>
      </c>
      <c r="I2877" s="179" t="s">
        <v>7381</v>
      </c>
      <c r="J2877" s="120" t="s">
        <v>7480</v>
      </c>
      <c r="K2877" s="73">
        <v>4807</v>
      </c>
      <c r="L2877" s="73">
        <v>56963751.980652004</v>
      </c>
      <c r="M2877" s="180">
        <f t="shared" si="157"/>
        <v>1</v>
      </c>
      <c r="O2877" s="73">
        <v>4807</v>
      </c>
      <c r="P2877" s="73">
        <v>56963751.980652004</v>
      </c>
      <c r="Q2877" s="73">
        <v>0</v>
      </c>
      <c r="R2877" s="73">
        <v>0</v>
      </c>
      <c r="S2877" s="73">
        <f t="shared" si="156"/>
        <v>0</v>
      </c>
      <c r="T2877" s="73">
        <f t="shared" si="156"/>
        <v>0</v>
      </c>
      <c r="U2877" s="167" t="s">
        <v>7481</v>
      </c>
      <c r="W2877" s="21"/>
      <c r="X2877" s="21"/>
      <c r="Y2877" s="21"/>
    </row>
    <row r="2878" spans="1:25" x14ac:dyDescent="0.25">
      <c r="A2878" s="175" t="s">
        <v>6845</v>
      </c>
      <c r="B2878" s="205" t="s">
        <v>6379</v>
      </c>
      <c r="C2878" s="168" t="s">
        <v>6380</v>
      </c>
      <c r="D2878" s="209">
        <v>2320</v>
      </c>
      <c r="E2878" s="178">
        <v>27485896.219200004</v>
      </c>
      <c r="F2878" s="216">
        <f t="shared" si="155"/>
        <v>11847.369060000001</v>
      </c>
      <c r="G2878" s="224"/>
      <c r="H2878" s="218" t="s">
        <v>7462</v>
      </c>
      <c r="I2878" s="179" t="s">
        <v>7381</v>
      </c>
      <c r="J2878" s="120" t="s">
        <v>7480</v>
      </c>
      <c r="K2878" s="73">
        <v>2320</v>
      </c>
      <c r="L2878" s="73">
        <v>27485896.219200004</v>
      </c>
      <c r="M2878" s="180">
        <f t="shared" si="157"/>
        <v>1</v>
      </c>
      <c r="O2878" s="73">
        <v>2320</v>
      </c>
      <c r="P2878" s="73">
        <v>27485896.219200004</v>
      </c>
      <c r="Q2878" s="73">
        <v>0</v>
      </c>
      <c r="R2878" s="73">
        <v>0</v>
      </c>
      <c r="S2878" s="73">
        <f t="shared" si="156"/>
        <v>0</v>
      </c>
      <c r="T2878" s="73">
        <f t="shared" si="156"/>
        <v>0</v>
      </c>
      <c r="U2878" s="167" t="s">
        <v>7481</v>
      </c>
      <c r="W2878" s="21"/>
      <c r="X2878" s="21"/>
      <c r="Y2878" s="21"/>
    </row>
    <row r="2879" spans="1:25" x14ac:dyDescent="0.25">
      <c r="A2879" s="175" t="s">
        <v>6845</v>
      </c>
      <c r="B2879" s="205" t="s">
        <v>5657</v>
      </c>
      <c r="C2879" s="168" t="s">
        <v>5658</v>
      </c>
      <c r="D2879" s="209">
        <v>19</v>
      </c>
      <c r="E2879" s="178">
        <v>224096.95999800001</v>
      </c>
      <c r="F2879" s="216">
        <f t="shared" si="155"/>
        <v>11794.576842</v>
      </c>
      <c r="G2879" s="224"/>
      <c r="H2879" s="218" t="s">
        <v>7462</v>
      </c>
      <c r="I2879" s="179" t="s">
        <v>7381</v>
      </c>
      <c r="J2879" s="120" t="s">
        <v>7480</v>
      </c>
      <c r="K2879" s="73">
        <v>19</v>
      </c>
      <c r="L2879" s="73">
        <v>224096.95999800001</v>
      </c>
      <c r="M2879" s="180">
        <f t="shared" si="157"/>
        <v>1</v>
      </c>
      <c r="O2879" s="73">
        <v>19</v>
      </c>
      <c r="P2879" s="73">
        <v>224096.95999800001</v>
      </c>
      <c r="Q2879" s="73">
        <v>0</v>
      </c>
      <c r="R2879" s="73">
        <v>0</v>
      </c>
      <c r="S2879" s="73">
        <f t="shared" si="156"/>
        <v>0</v>
      </c>
      <c r="T2879" s="73">
        <f t="shared" si="156"/>
        <v>0</v>
      </c>
      <c r="U2879" s="167" t="s">
        <v>7481</v>
      </c>
      <c r="W2879" s="21"/>
      <c r="X2879" s="21"/>
      <c r="Y2879" s="21"/>
    </row>
    <row r="2880" spans="1:25" x14ac:dyDescent="0.25">
      <c r="A2880" s="168" t="s">
        <v>6845</v>
      </c>
      <c r="B2880" s="207" t="s">
        <v>10689</v>
      </c>
      <c r="C2880" s="168" t="s">
        <v>10690</v>
      </c>
      <c r="D2880" s="208">
        <v>26826</v>
      </c>
      <c r="E2880" s="171">
        <v>315739061.709198</v>
      </c>
      <c r="F2880" s="216">
        <f t="shared" si="155"/>
        <v>11769.889723</v>
      </c>
      <c r="G2880" s="224"/>
      <c r="H2880" s="218" t="s">
        <v>7462</v>
      </c>
      <c r="I2880" s="120" t="s">
        <v>7397</v>
      </c>
      <c r="J2880" s="120" t="s">
        <v>7463</v>
      </c>
      <c r="K2880" s="172">
        <v>0</v>
      </c>
      <c r="L2880" s="172">
        <v>0</v>
      </c>
      <c r="M2880" s="173">
        <f t="shared" si="157"/>
        <v>0</v>
      </c>
      <c r="O2880" s="73">
        <v>26826</v>
      </c>
      <c r="P2880" s="73">
        <v>315739061.709198</v>
      </c>
      <c r="Q2880" s="73">
        <v>26826</v>
      </c>
      <c r="R2880" s="73">
        <v>315739061.709198</v>
      </c>
      <c r="S2880" s="73">
        <f t="shared" si="156"/>
        <v>0</v>
      </c>
      <c r="T2880" s="73">
        <f t="shared" si="156"/>
        <v>0</v>
      </c>
      <c r="U2880" s="167" t="s">
        <v>7467</v>
      </c>
      <c r="W2880" s="21"/>
      <c r="X2880" s="21"/>
      <c r="Y2880" s="21"/>
    </row>
    <row r="2881" spans="1:25" x14ac:dyDescent="0.25">
      <c r="A2881" s="175" t="s">
        <v>6845</v>
      </c>
      <c r="B2881" s="205" t="s">
        <v>6215</v>
      </c>
      <c r="C2881" s="168" t="s">
        <v>6216</v>
      </c>
      <c r="D2881" s="209">
        <v>290</v>
      </c>
      <c r="E2881" s="178">
        <v>3409801.8100400004</v>
      </c>
      <c r="F2881" s="216">
        <f t="shared" si="155"/>
        <v>11757.937276000001</v>
      </c>
      <c r="G2881" s="224"/>
      <c r="H2881" s="218" t="s">
        <v>7462</v>
      </c>
      <c r="I2881" s="179" t="s">
        <v>7381</v>
      </c>
      <c r="J2881" s="120" t="s">
        <v>7480</v>
      </c>
      <c r="K2881" s="73">
        <v>290</v>
      </c>
      <c r="L2881" s="73">
        <v>3409801.8100400004</v>
      </c>
      <c r="M2881" s="180">
        <f t="shared" si="157"/>
        <v>1</v>
      </c>
      <c r="O2881" s="73">
        <v>290</v>
      </c>
      <c r="P2881" s="73">
        <v>3409801.8100400004</v>
      </c>
      <c r="Q2881" s="73">
        <v>0</v>
      </c>
      <c r="R2881" s="73">
        <v>0</v>
      </c>
      <c r="S2881" s="73">
        <f t="shared" si="156"/>
        <v>0</v>
      </c>
      <c r="T2881" s="73">
        <f t="shared" si="156"/>
        <v>0</v>
      </c>
      <c r="U2881" s="167" t="s">
        <v>7481</v>
      </c>
      <c r="W2881" s="21"/>
      <c r="X2881" s="21"/>
      <c r="Y2881" s="21"/>
    </row>
    <row r="2882" spans="1:25" x14ac:dyDescent="0.25">
      <c r="A2882" s="175" t="s">
        <v>6845</v>
      </c>
      <c r="B2882" s="205" t="s">
        <v>10691</v>
      </c>
      <c r="C2882" s="168" t="s">
        <v>10692</v>
      </c>
      <c r="D2882" s="209">
        <v>260</v>
      </c>
      <c r="E2882" s="178">
        <v>3050597.3999800002</v>
      </c>
      <c r="F2882" s="216">
        <f t="shared" si="155"/>
        <v>11733.066923</v>
      </c>
      <c r="G2882" s="224"/>
      <c r="H2882" s="218" t="s">
        <v>7462</v>
      </c>
      <c r="I2882" s="179" t="s">
        <v>7381</v>
      </c>
      <c r="J2882" s="120" t="s">
        <v>7480</v>
      </c>
      <c r="K2882" s="73">
        <v>260</v>
      </c>
      <c r="L2882" s="73">
        <v>3050597.3999800002</v>
      </c>
      <c r="M2882" s="180">
        <f t="shared" si="157"/>
        <v>1</v>
      </c>
      <c r="O2882" s="73">
        <v>260</v>
      </c>
      <c r="P2882" s="73">
        <v>3050597.3999800002</v>
      </c>
      <c r="Q2882" s="73">
        <v>0</v>
      </c>
      <c r="R2882" s="73">
        <v>0</v>
      </c>
      <c r="S2882" s="73">
        <f t="shared" si="156"/>
        <v>0</v>
      </c>
      <c r="T2882" s="73">
        <f t="shared" si="156"/>
        <v>0</v>
      </c>
      <c r="U2882" s="167" t="s">
        <v>7481</v>
      </c>
      <c r="W2882" s="21"/>
      <c r="X2882" s="21"/>
      <c r="Y2882" s="21"/>
    </row>
    <row r="2883" spans="1:25" x14ac:dyDescent="0.25">
      <c r="A2883" s="175" t="s">
        <v>6845</v>
      </c>
      <c r="B2883" s="205" t="s">
        <v>6567</v>
      </c>
      <c r="C2883" s="168" t="s">
        <v>6568</v>
      </c>
      <c r="D2883" s="209">
        <v>100</v>
      </c>
      <c r="E2883" s="178">
        <v>1170148.1000000001</v>
      </c>
      <c r="F2883" s="216">
        <f t="shared" si="155"/>
        <v>11701.481000000002</v>
      </c>
      <c r="G2883" s="224"/>
      <c r="H2883" s="218" t="s">
        <v>7462</v>
      </c>
      <c r="I2883" s="179" t="s">
        <v>7381</v>
      </c>
      <c r="J2883" s="120" t="s">
        <v>7480</v>
      </c>
      <c r="K2883" s="73">
        <v>100</v>
      </c>
      <c r="L2883" s="73">
        <v>1170148.1000000001</v>
      </c>
      <c r="M2883" s="180">
        <f t="shared" si="157"/>
        <v>1</v>
      </c>
      <c r="O2883" s="73">
        <v>100</v>
      </c>
      <c r="P2883" s="73">
        <v>1170148.1000000001</v>
      </c>
      <c r="Q2883" s="73">
        <v>0</v>
      </c>
      <c r="R2883" s="73">
        <v>0</v>
      </c>
      <c r="S2883" s="73">
        <f t="shared" si="156"/>
        <v>0</v>
      </c>
      <c r="T2883" s="73">
        <f t="shared" si="156"/>
        <v>0</v>
      </c>
      <c r="U2883" s="167" t="s">
        <v>7481</v>
      </c>
      <c r="W2883" s="21"/>
      <c r="X2883" s="21"/>
      <c r="Y2883" s="21"/>
    </row>
    <row r="2884" spans="1:25" x14ac:dyDescent="0.25">
      <c r="A2884" s="175" t="s">
        <v>6845</v>
      </c>
      <c r="B2884" s="205" t="s">
        <v>6431</v>
      </c>
      <c r="C2884" s="168" t="s">
        <v>6432</v>
      </c>
      <c r="D2884" s="209">
        <v>89</v>
      </c>
      <c r="E2884" s="178">
        <v>1040920.4600340001</v>
      </c>
      <c r="F2884" s="216">
        <f t="shared" ref="F2884:F2947" si="158">+E2884/D2884</f>
        <v>11695.735506000001</v>
      </c>
      <c r="G2884" s="224"/>
      <c r="H2884" s="218" t="s">
        <v>7462</v>
      </c>
      <c r="I2884" s="179" t="s">
        <v>7381</v>
      </c>
      <c r="J2884" s="120" t="s">
        <v>7480</v>
      </c>
      <c r="K2884" s="73">
        <v>89</v>
      </c>
      <c r="L2884" s="73">
        <v>1040920.4600340001</v>
      </c>
      <c r="M2884" s="180">
        <f t="shared" si="157"/>
        <v>1</v>
      </c>
      <c r="O2884" s="73">
        <v>89</v>
      </c>
      <c r="P2884" s="73">
        <v>1040920.4600340001</v>
      </c>
      <c r="Q2884" s="73">
        <v>0</v>
      </c>
      <c r="R2884" s="73">
        <v>0</v>
      </c>
      <c r="S2884" s="73">
        <f t="shared" ref="S2884:T2947" si="159">O2884-K2884-Q2884</f>
        <v>0</v>
      </c>
      <c r="T2884" s="73">
        <f t="shared" si="159"/>
        <v>0</v>
      </c>
      <c r="U2884" s="167" t="s">
        <v>7481</v>
      </c>
      <c r="W2884" s="21"/>
      <c r="X2884" s="21"/>
      <c r="Y2884" s="21"/>
    </row>
    <row r="2885" spans="1:25" x14ac:dyDescent="0.25">
      <c r="A2885" s="175" t="s">
        <v>6845</v>
      </c>
      <c r="B2885" s="205" t="s">
        <v>6183</v>
      </c>
      <c r="C2885" s="168" t="s">
        <v>6184</v>
      </c>
      <c r="D2885" s="209">
        <v>984</v>
      </c>
      <c r="E2885" s="178">
        <v>11505078.96036</v>
      </c>
      <c r="F2885" s="216">
        <f t="shared" si="158"/>
        <v>11692.153415000001</v>
      </c>
      <c r="G2885" s="224"/>
      <c r="H2885" s="218" t="s">
        <v>7462</v>
      </c>
      <c r="I2885" s="179" t="s">
        <v>7381</v>
      </c>
      <c r="J2885" s="120" t="s">
        <v>7480</v>
      </c>
      <c r="K2885" s="73">
        <v>984</v>
      </c>
      <c r="L2885" s="73">
        <v>11505078.96036</v>
      </c>
      <c r="M2885" s="180">
        <f t="shared" si="157"/>
        <v>1</v>
      </c>
      <c r="O2885" s="73">
        <v>984</v>
      </c>
      <c r="P2885" s="73">
        <v>11505078.96036</v>
      </c>
      <c r="Q2885" s="73">
        <v>0</v>
      </c>
      <c r="R2885" s="73">
        <v>0</v>
      </c>
      <c r="S2885" s="73">
        <f t="shared" si="159"/>
        <v>0</v>
      </c>
      <c r="T2885" s="73">
        <f t="shared" si="159"/>
        <v>0</v>
      </c>
      <c r="U2885" s="167" t="s">
        <v>7481</v>
      </c>
      <c r="W2885" s="21"/>
      <c r="X2885" s="21"/>
      <c r="Y2885" s="21"/>
    </row>
    <row r="2886" spans="1:25" x14ac:dyDescent="0.25">
      <c r="A2886" s="175" t="s">
        <v>6845</v>
      </c>
      <c r="B2886" s="205" t="s">
        <v>5951</v>
      </c>
      <c r="C2886" s="168" t="s">
        <v>5952</v>
      </c>
      <c r="D2886" s="209">
        <v>230</v>
      </c>
      <c r="E2886" s="178">
        <v>2680887.5499800001</v>
      </c>
      <c r="F2886" s="216">
        <f t="shared" si="158"/>
        <v>11656.032826000001</v>
      </c>
      <c r="G2886" s="224"/>
      <c r="H2886" s="218" t="s">
        <v>7462</v>
      </c>
      <c r="I2886" s="179" t="s">
        <v>7381</v>
      </c>
      <c r="J2886" s="120" t="s">
        <v>7480</v>
      </c>
      <c r="K2886" s="73">
        <v>230</v>
      </c>
      <c r="L2886" s="73">
        <v>2680887.5499800001</v>
      </c>
      <c r="M2886" s="180">
        <f t="shared" si="157"/>
        <v>1</v>
      </c>
      <c r="O2886" s="73">
        <v>230</v>
      </c>
      <c r="P2886" s="73">
        <v>2680887.5499800001</v>
      </c>
      <c r="Q2886" s="73">
        <v>0</v>
      </c>
      <c r="R2886" s="73">
        <v>0</v>
      </c>
      <c r="S2886" s="73">
        <f t="shared" si="159"/>
        <v>0</v>
      </c>
      <c r="T2886" s="73">
        <f t="shared" si="159"/>
        <v>0</v>
      </c>
      <c r="U2886" s="167" t="s">
        <v>7481</v>
      </c>
      <c r="W2886" s="21"/>
      <c r="X2886" s="21"/>
      <c r="Y2886" s="21"/>
    </row>
    <row r="2887" spans="1:25" x14ac:dyDescent="0.25">
      <c r="A2887" s="175" t="s">
        <v>6845</v>
      </c>
      <c r="B2887" s="205" t="s">
        <v>10693</v>
      </c>
      <c r="C2887" s="168" t="s">
        <v>10694</v>
      </c>
      <c r="D2887" s="209">
        <v>359</v>
      </c>
      <c r="E2887" s="178">
        <v>4150396.1800549999</v>
      </c>
      <c r="F2887" s="216">
        <f t="shared" si="158"/>
        <v>11560.992145</v>
      </c>
      <c r="G2887" s="224"/>
      <c r="H2887" s="218" t="s">
        <v>7538</v>
      </c>
      <c r="I2887" s="120" t="s">
        <v>7386</v>
      </c>
      <c r="J2887" s="120" t="s">
        <v>7480</v>
      </c>
      <c r="K2887" s="73">
        <v>359</v>
      </c>
      <c r="L2887" s="73">
        <v>4150396.1800549999</v>
      </c>
      <c r="M2887" s="180">
        <f t="shared" si="157"/>
        <v>1</v>
      </c>
      <c r="O2887" s="73">
        <v>359</v>
      </c>
      <c r="P2887" s="73">
        <v>4150396.1800549999</v>
      </c>
      <c r="Q2887" s="73">
        <v>0</v>
      </c>
      <c r="R2887" s="73">
        <v>0</v>
      </c>
      <c r="S2887" s="73">
        <f t="shared" si="159"/>
        <v>0</v>
      </c>
      <c r="T2887" s="73">
        <f t="shared" si="159"/>
        <v>0</v>
      </c>
      <c r="U2887" s="167" t="s">
        <v>7481</v>
      </c>
      <c r="W2887" s="21"/>
      <c r="X2887" s="21"/>
      <c r="Y2887" s="21"/>
    </row>
    <row r="2888" spans="1:25" x14ac:dyDescent="0.25">
      <c r="A2888" s="168" t="s">
        <v>6845</v>
      </c>
      <c r="B2888" s="207" t="s">
        <v>10695</v>
      </c>
      <c r="C2888" s="168" t="s">
        <v>10696</v>
      </c>
      <c r="D2888" s="208">
        <v>3508</v>
      </c>
      <c r="E2888" s="171">
        <v>39789066.3213</v>
      </c>
      <c r="F2888" s="216">
        <f t="shared" si="158"/>
        <v>11342.379225000001</v>
      </c>
      <c r="G2888" s="224"/>
      <c r="H2888" s="218" t="s">
        <v>7462</v>
      </c>
      <c r="I2888" s="120" t="s">
        <v>7397</v>
      </c>
      <c r="J2888" s="120" t="s">
        <v>7463</v>
      </c>
      <c r="K2888" s="172">
        <v>0</v>
      </c>
      <c r="L2888" s="172">
        <v>0</v>
      </c>
      <c r="M2888" s="173">
        <f t="shared" ref="M2888:M2951" si="160">+L2888/E2888</f>
        <v>0</v>
      </c>
      <c r="O2888" s="73">
        <v>3508</v>
      </c>
      <c r="P2888" s="73">
        <v>39789066.3213</v>
      </c>
      <c r="Q2888" s="73">
        <v>3508</v>
      </c>
      <c r="R2888" s="73">
        <v>39789066.3213</v>
      </c>
      <c r="S2888" s="73">
        <f t="shared" si="159"/>
        <v>0</v>
      </c>
      <c r="T2888" s="73">
        <f t="shared" si="159"/>
        <v>0</v>
      </c>
      <c r="U2888" s="167" t="s">
        <v>7467</v>
      </c>
      <c r="W2888" s="21"/>
      <c r="X2888" s="21"/>
      <c r="Y2888" s="21"/>
    </row>
    <row r="2889" spans="1:25" x14ac:dyDescent="0.25">
      <c r="A2889" s="175" t="s">
        <v>6845</v>
      </c>
      <c r="B2889" s="205" t="s">
        <v>5793</v>
      </c>
      <c r="C2889" s="168" t="s">
        <v>5794</v>
      </c>
      <c r="D2889" s="209">
        <v>352</v>
      </c>
      <c r="E2889" s="178">
        <v>3980414.9499840001</v>
      </c>
      <c r="F2889" s="216">
        <f t="shared" si="158"/>
        <v>11307.997017</v>
      </c>
      <c r="G2889" s="224"/>
      <c r="H2889" s="218" t="s">
        <v>7462</v>
      </c>
      <c r="I2889" s="179" t="s">
        <v>7381</v>
      </c>
      <c r="J2889" s="120" t="s">
        <v>7480</v>
      </c>
      <c r="K2889" s="73">
        <v>352</v>
      </c>
      <c r="L2889" s="73">
        <v>3980414.9499840001</v>
      </c>
      <c r="M2889" s="180">
        <f t="shared" si="160"/>
        <v>1</v>
      </c>
      <c r="O2889" s="73">
        <v>352</v>
      </c>
      <c r="P2889" s="73">
        <v>3980414.9499840001</v>
      </c>
      <c r="Q2889" s="73">
        <v>0</v>
      </c>
      <c r="R2889" s="73">
        <v>0</v>
      </c>
      <c r="S2889" s="73">
        <f t="shared" si="159"/>
        <v>0</v>
      </c>
      <c r="T2889" s="73">
        <f t="shared" si="159"/>
        <v>0</v>
      </c>
      <c r="U2889" s="167" t="s">
        <v>7481</v>
      </c>
      <c r="W2889" s="21"/>
      <c r="X2889" s="21"/>
      <c r="Y2889" s="21"/>
    </row>
    <row r="2890" spans="1:25" x14ac:dyDescent="0.25">
      <c r="A2890" s="175" t="s">
        <v>6845</v>
      </c>
      <c r="B2890" s="205" t="s">
        <v>6375</v>
      </c>
      <c r="C2890" s="168" t="s">
        <v>6376</v>
      </c>
      <c r="D2890" s="209">
        <v>110</v>
      </c>
      <c r="E2890" s="178">
        <v>1241948.5200100001</v>
      </c>
      <c r="F2890" s="216">
        <f t="shared" si="158"/>
        <v>11290.441091000001</v>
      </c>
      <c r="G2890" s="224"/>
      <c r="H2890" s="218" t="s">
        <v>7462</v>
      </c>
      <c r="I2890" s="179" t="s">
        <v>7381</v>
      </c>
      <c r="J2890" s="120" t="s">
        <v>7480</v>
      </c>
      <c r="K2890" s="73">
        <v>110</v>
      </c>
      <c r="L2890" s="73">
        <v>1241948.5200100001</v>
      </c>
      <c r="M2890" s="180">
        <f t="shared" si="160"/>
        <v>1</v>
      </c>
      <c r="O2890" s="73">
        <v>110</v>
      </c>
      <c r="P2890" s="73">
        <v>1241948.5200100001</v>
      </c>
      <c r="Q2890" s="73">
        <v>0</v>
      </c>
      <c r="R2890" s="73">
        <v>0</v>
      </c>
      <c r="S2890" s="73">
        <f t="shared" si="159"/>
        <v>0</v>
      </c>
      <c r="T2890" s="73">
        <f t="shared" si="159"/>
        <v>0</v>
      </c>
      <c r="U2890" s="167" t="s">
        <v>7481</v>
      </c>
      <c r="W2890" s="21"/>
      <c r="X2890" s="21"/>
      <c r="Y2890" s="21"/>
    </row>
    <row r="2891" spans="1:25" x14ac:dyDescent="0.25">
      <c r="A2891" s="168" t="s">
        <v>6845</v>
      </c>
      <c r="B2891" s="207" t="s">
        <v>10697</v>
      </c>
      <c r="C2891" s="168" t="s">
        <v>10698</v>
      </c>
      <c r="D2891" s="208">
        <v>160</v>
      </c>
      <c r="E2891" s="171">
        <v>1799153.1500800001</v>
      </c>
      <c r="F2891" s="216">
        <f t="shared" si="158"/>
        <v>11244.707188</v>
      </c>
      <c r="G2891" s="224"/>
      <c r="H2891" s="218" t="s">
        <v>7462</v>
      </c>
      <c r="I2891" s="120" t="s">
        <v>7397</v>
      </c>
      <c r="J2891" s="120" t="s">
        <v>7463</v>
      </c>
      <c r="K2891" s="172"/>
      <c r="L2891" s="172"/>
      <c r="M2891" s="173">
        <f t="shared" si="160"/>
        <v>0</v>
      </c>
      <c r="O2891" s="73">
        <v>160</v>
      </c>
      <c r="P2891" s="73">
        <v>1799153.1500800001</v>
      </c>
      <c r="Q2891" s="73">
        <v>160</v>
      </c>
      <c r="R2891" s="73">
        <v>1799153.1500800001</v>
      </c>
      <c r="S2891" s="73">
        <f t="shared" si="159"/>
        <v>0</v>
      </c>
      <c r="T2891" s="73">
        <f t="shared" si="159"/>
        <v>0</v>
      </c>
      <c r="U2891" s="167" t="s">
        <v>7467</v>
      </c>
      <c r="W2891" s="21"/>
      <c r="X2891" s="21"/>
      <c r="Y2891" s="21"/>
    </row>
    <row r="2892" spans="1:25" x14ac:dyDescent="0.25">
      <c r="A2892" s="175" t="s">
        <v>6845</v>
      </c>
      <c r="B2892" s="205" t="s">
        <v>6279</v>
      </c>
      <c r="C2892" s="168" t="s">
        <v>6280</v>
      </c>
      <c r="D2892" s="209">
        <v>14</v>
      </c>
      <c r="E2892" s="178">
        <v>157400.97000599999</v>
      </c>
      <c r="F2892" s="216">
        <f t="shared" si="158"/>
        <v>11242.926428999999</v>
      </c>
      <c r="G2892" s="224"/>
      <c r="H2892" s="218" t="s">
        <v>7462</v>
      </c>
      <c r="I2892" s="179" t="s">
        <v>7381</v>
      </c>
      <c r="J2892" s="120" t="s">
        <v>7480</v>
      </c>
      <c r="K2892" s="73">
        <v>14</v>
      </c>
      <c r="L2892" s="73">
        <v>157400.97000599999</v>
      </c>
      <c r="M2892" s="180">
        <f t="shared" si="160"/>
        <v>1</v>
      </c>
      <c r="O2892" s="73">
        <v>14</v>
      </c>
      <c r="P2892" s="73">
        <v>157400.97000599999</v>
      </c>
      <c r="Q2892" s="73">
        <v>0</v>
      </c>
      <c r="R2892" s="73">
        <v>0</v>
      </c>
      <c r="S2892" s="73">
        <f t="shared" si="159"/>
        <v>0</v>
      </c>
      <c r="T2892" s="73">
        <f t="shared" si="159"/>
        <v>0</v>
      </c>
      <c r="U2892" s="167" t="s">
        <v>7481</v>
      </c>
      <c r="W2892" s="21"/>
      <c r="X2892" s="21"/>
      <c r="Y2892" s="21"/>
    </row>
    <row r="2893" spans="1:25" x14ac:dyDescent="0.25">
      <c r="A2893" s="175" t="s">
        <v>6845</v>
      </c>
      <c r="B2893" s="205" t="s">
        <v>5781</v>
      </c>
      <c r="C2893" s="168" t="s">
        <v>5782</v>
      </c>
      <c r="D2893" s="209">
        <v>145</v>
      </c>
      <c r="E2893" s="178">
        <v>1627909.1499750002</v>
      </c>
      <c r="F2893" s="216">
        <f t="shared" si="158"/>
        <v>11226.959655000001</v>
      </c>
      <c r="G2893" s="224"/>
      <c r="H2893" s="218" t="s">
        <v>7462</v>
      </c>
      <c r="I2893" s="179" t="s">
        <v>7381</v>
      </c>
      <c r="J2893" s="120" t="s">
        <v>7480</v>
      </c>
      <c r="K2893" s="73">
        <v>145</v>
      </c>
      <c r="L2893" s="73">
        <v>1627909.1499750002</v>
      </c>
      <c r="M2893" s="180">
        <f t="shared" si="160"/>
        <v>1</v>
      </c>
      <c r="O2893" s="73">
        <v>145</v>
      </c>
      <c r="P2893" s="73">
        <v>1627909.1499750002</v>
      </c>
      <c r="Q2893" s="73">
        <v>0</v>
      </c>
      <c r="R2893" s="73">
        <v>0</v>
      </c>
      <c r="S2893" s="73">
        <f t="shared" si="159"/>
        <v>0</v>
      </c>
      <c r="T2893" s="73">
        <f t="shared" si="159"/>
        <v>0</v>
      </c>
      <c r="U2893" s="167" t="s">
        <v>7481</v>
      </c>
      <c r="W2893" s="21"/>
      <c r="X2893" s="21"/>
      <c r="Y2893" s="21"/>
    </row>
    <row r="2894" spans="1:25" x14ac:dyDescent="0.25">
      <c r="A2894" s="175" t="s">
        <v>6845</v>
      </c>
      <c r="B2894" s="205" t="s">
        <v>6399</v>
      </c>
      <c r="C2894" s="168" t="s">
        <v>6400</v>
      </c>
      <c r="D2894" s="209">
        <v>11</v>
      </c>
      <c r="E2894" s="178">
        <v>123297.36999799999</v>
      </c>
      <c r="F2894" s="216">
        <f t="shared" si="158"/>
        <v>11208.851817999999</v>
      </c>
      <c r="G2894" s="224"/>
      <c r="H2894" s="218" t="s">
        <v>7462</v>
      </c>
      <c r="I2894" s="179" t="s">
        <v>7381</v>
      </c>
      <c r="J2894" s="120" t="s">
        <v>7480</v>
      </c>
      <c r="K2894" s="73">
        <v>11</v>
      </c>
      <c r="L2894" s="73">
        <v>123297.36999799999</v>
      </c>
      <c r="M2894" s="180">
        <f t="shared" si="160"/>
        <v>1</v>
      </c>
      <c r="O2894" s="73">
        <v>11</v>
      </c>
      <c r="P2894" s="73">
        <v>123297.36999799999</v>
      </c>
      <c r="Q2894" s="73">
        <v>0</v>
      </c>
      <c r="R2894" s="73">
        <v>0</v>
      </c>
      <c r="S2894" s="73">
        <f t="shared" si="159"/>
        <v>0</v>
      </c>
      <c r="T2894" s="73">
        <f t="shared" si="159"/>
        <v>0</v>
      </c>
      <c r="U2894" s="167" t="s">
        <v>7481</v>
      </c>
      <c r="W2894" s="21"/>
      <c r="X2894" s="21"/>
      <c r="Y2894" s="21"/>
    </row>
    <row r="2895" spans="1:25" x14ac:dyDescent="0.25">
      <c r="A2895" s="175" t="s">
        <v>6845</v>
      </c>
      <c r="B2895" s="205" t="s">
        <v>6315</v>
      </c>
      <c r="C2895" s="168" t="s">
        <v>6316</v>
      </c>
      <c r="D2895" s="209">
        <v>1215</v>
      </c>
      <c r="E2895" s="178">
        <v>13597928.820045</v>
      </c>
      <c r="F2895" s="216">
        <f t="shared" si="158"/>
        <v>11191.710963</v>
      </c>
      <c r="G2895" s="224"/>
      <c r="H2895" s="218" t="s">
        <v>7462</v>
      </c>
      <c r="I2895" s="179" t="s">
        <v>7381</v>
      </c>
      <c r="J2895" s="120" t="s">
        <v>7480</v>
      </c>
      <c r="K2895" s="73">
        <v>1215</v>
      </c>
      <c r="L2895" s="73">
        <v>13597928.820045</v>
      </c>
      <c r="M2895" s="180">
        <f t="shared" si="160"/>
        <v>1</v>
      </c>
      <c r="O2895" s="73">
        <v>1215</v>
      </c>
      <c r="P2895" s="73">
        <v>13597928.820045</v>
      </c>
      <c r="Q2895" s="73">
        <v>0</v>
      </c>
      <c r="R2895" s="73">
        <v>0</v>
      </c>
      <c r="S2895" s="73">
        <f t="shared" si="159"/>
        <v>0</v>
      </c>
      <c r="T2895" s="73">
        <f t="shared" si="159"/>
        <v>0</v>
      </c>
      <c r="U2895" s="167" t="s">
        <v>7481</v>
      </c>
      <c r="W2895" s="21"/>
      <c r="X2895" s="21"/>
      <c r="Y2895" s="21"/>
    </row>
    <row r="2896" spans="1:25" x14ac:dyDescent="0.25">
      <c r="A2896" s="175" t="s">
        <v>6845</v>
      </c>
      <c r="B2896" s="205" t="s">
        <v>6511</v>
      </c>
      <c r="C2896" s="168" t="s">
        <v>6512</v>
      </c>
      <c r="D2896" s="209">
        <v>100</v>
      </c>
      <c r="E2896" s="178">
        <v>1117916.28</v>
      </c>
      <c r="F2896" s="216">
        <f t="shared" si="158"/>
        <v>11179.1628</v>
      </c>
      <c r="G2896" s="224"/>
      <c r="H2896" s="218" t="s">
        <v>7462</v>
      </c>
      <c r="I2896" s="179" t="s">
        <v>7381</v>
      </c>
      <c r="J2896" s="120" t="s">
        <v>7480</v>
      </c>
      <c r="K2896" s="73">
        <v>100</v>
      </c>
      <c r="L2896" s="73">
        <v>1117916.28</v>
      </c>
      <c r="M2896" s="180">
        <f t="shared" si="160"/>
        <v>1</v>
      </c>
      <c r="O2896" s="73">
        <v>100</v>
      </c>
      <c r="P2896" s="73">
        <v>1117916.28</v>
      </c>
      <c r="Q2896" s="73">
        <v>0</v>
      </c>
      <c r="R2896" s="73">
        <v>0</v>
      </c>
      <c r="S2896" s="73">
        <f t="shared" si="159"/>
        <v>0</v>
      </c>
      <c r="T2896" s="73">
        <f t="shared" si="159"/>
        <v>0</v>
      </c>
      <c r="U2896" s="167" t="s">
        <v>7481</v>
      </c>
      <c r="W2896" s="21"/>
      <c r="X2896" s="21"/>
      <c r="Y2896" s="21"/>
    </row>
    <row r="2897" spans="1:25" x14ac:dyDescent="0.25">
      <c r="A2897" s="168" t="s">
        <v>6845</v>
      </c>
      <c r="B2897" s="207" t="s">
        <v>10699</v>
      </c>
      <c r="C2897" s="168" t="s">
        <v>10700</v>
      </c>
      <c r="D2897" s="208">
        <v>197</v>
      </c>
      <c r="E2897" s="171">
        <v>2196805.7599780001</v>
      </c>
      <c r="F2897" s="216">
        <f t="shared" si="158"/>
        <v>11151.298274000001</v>
      </c>
      <c r="G2897" s="224"/>
      <c r="H2897" s="218" t="s">
        <v>7462</v>
      </c>
      <c r="I2897" s="120" t="s">
        <v>7397</v>
      </c>
      <c r="J2897" s="120" t="s">
        <v>7463</v>
      </c>
      <c r="K2897" s="172">
        <v>0</v>
      </c>
      <c r="L2897" s="172">
        <v>0</v>
      </c>
      <c r="M2897" s="173">
        <f t="shared" si="160"/>
        <v>0</v>
      </c>
      <c r="O2897" s="73">
        <v>197</v>
      </c>
      <c r="P2897" s="73">
        <v>2196805.7599780001</v>
      </c>
      <c r="Q2897" s="73">
        <v>197</v>
      </c>
      <c r="R2897" s="73">
        <v>2196805.7599780001</v>
      </c>
      <c r="S2897" s="73">
        <f t="shared" si="159"/>
        <v>0</v>
      </c>
      <c r="T2897" s="73">
        <f t="shared" si="159"/>
        <v>0</v>
      </c>
      <c r="U2897" s="167" t="s">
        <v>7467</v>
      </c>
      <c r="W2897" s="21"/>
      <c r="X2897" s="21"/>
      <c r="Y2897" s="21"/>
    </row>
    <row r="2898" spans="1:25" x14ac:dyDescent="0.25">
      <c r="A2898" s="175" t="s">
        <v>6845</v>
      </c>
      <c r="B2898" s="205" t="s">
        <v>6455</v>
      </c>
      <c r="C2898" s="168" t="s">
        <v>6456</v>
      </c>
      <c r="D2898" s="209">
        <v>1306</v>
      </c>
      <c r="E2898" s="178">
        <v>14552140.089608001</v>
      </c>
      <c r="F2898" s="216">
        <f t="shared" si="158"/>
        <v>11142.526868000001</v>
      </c>
      <c r="G2898" s="224"/>
      <c r="H2898" s="218" t="s">
        <v>7462</v>
      </c>
      <c r="I2898" s="179" t="s">
        <v>7381</v>
      </c>
      <c r="J2898" s="120" t="s">
        <v>7480</v>
      </c>
      <c r="K2898" s="73">
        <v>1306</v>
      </c>
      <c r="L2898" s="73">
        <v>14552140.089608001</v>
      </c>
      <c r="M2898" s="180">
        <f t="shared" si="160"/>
        <v>1</v>
      </c>
      <c r="O2898" s="73">
        <v>1306</v>
      </c>
      <c r="P2898" s="73">
        <v>14552140.089608001</v>
      </c>
      <c r="Q2898" s="73">
        <v>0</v>
      </c>
      <c r="R2898" s="73">
        <v>0</v>
      </c>
      <c r="S2898" s="73">
        <f t="shared" si="159"/>
        <v>0</v>
      </c>
      <c r="T2898" s="73">
        <f t="shared" si="159"/>
        <v>0</v>
      </c>
      <c r="U2898" s="167" t="s">
        <v>7481</v>
      </c>
      <c r="W2898" s="21"/>
      <c r="X2898" s="21"/>
      <c r="Y2898" s="21"/>
    </row>
    <row r="2899" spans="1:25" x14ac:dyDescent="0.25">
      <c r="A2899" s="175" t="s">
        <v>6845</v>
      </c>
      <c r="B2899" s="205" t="s">
        <v>6223</v>
      </c>
      <c r="C2899" s="168" t="s">
        <v>6224</v>
      </c>
      <c r="D2899" s="209">
        <v>3796</v>
      </c>
      <c r="E2899" s="178">
        <v>42167803.779764004</v>
      </c>
      <c r="F2899" s="216">
        <f t="shared" si="158"/>
        <v>11108.483609000001</v>
      </c>
      <c r="G2899" s="224"/>
      <c r="H2899" s="218" t="s">
        <v>7462</v>
      </c>
      <c r="I2899" s="179" t="s">
        <v>7381</v>
      </c>
      <c r="J2899" s="120" t="s">
        <v>7480</v>
      </c>
      <c r="K2899" s="73">
        <v>3796</v>
      </c>
      <c r="L2899" s="73">
        <v>42167803.779764004</v>
      </c>
      <c r="M2899" s="180">
        <f t="shared" si="160"/>
        <v>1</v>
      </c>
      <c r="O2899" s="73">
        <v>3796</v>
      </c>
      <c r="P2899" s="73">
        <v>42167803.779764004</v>
      </c>
      <c r="Q2899" s="73">
        <v>0</v>
      </c>
      <c r="R2899" s="73">
        <v>0</v>
      </c>
      <c r="S2899" s="73">
        <f t="shared" si="159"/>
        <v>0</v>
      </c>
      <c r="T2899" s="73">
        <f t="shared" si="159"/>
        <v>0</v>
      </c>
      <c r="U2899" s="167" t="s">
        <v>7481</v>
      </c>
      <c r="W2899" s="21"/>
      <c r="X2899" s="21"/>
      <c r="Y2899" s="21"/>
    </row>
    <row r="2900" spans="1:25" x14ac:dyDescent="0.25">
      <c r="A2900" s="175" t="s">
        <v>6845</v>
      </c>
      <c r="B2900" s="205" t="s">
        <v>6689</v>
      </c>
      <c r="C2900" s="168" t="s">
        <v>6690</v>
      </c>
      <c r="D2900" s="209">
        <v>429</v>
      </c>
      <c r="E2900" s="178">
        <v>4759097.3601599997</v>
      </c>
      <c r="F2900" s="216">
        <f t="shared" si="158"/>
        <v>11093.46704</v>
      </c>
      <c r="G2900" s="224"/>
      <c r="H2900" s="218" t="s">
        <v>7462</v>
      </c>
      <c r="I2900" s="179" t="s">
        <v>7381</v>
      </c>
      <c r="J2900" s="120" t="s">
        <v>7480</v>
      </c>
      <c r="K2900" s="73">
        <v>429</v>
      </c>
      <c r="L2900" s="73">
        <v>4759097.3601599997</v>
      </c>
      <c r="M2900" s="180">
        <f t="shared" si="160"/>
        <v>1</v>
      </c>
      <c r="O2900" s="73">
        <v>429</v>
      </c>
      <c r="P2900" s="73">
        <v>4759097.3601599997</v>
      </c>
      <c r="Q2900" s="73">
        <v>0</v>
      </c>
      <c r="R2900" s="73">
        <v>0</v>
      </c>
      <c r="S2900" s="73">
        <f t="shared" si="159"/>
        <v>0</v>
      </c>
      <c r="T2900" s="73">
        <f t="shared" si="159"/>
        <v>0</v>
      </c>
      <c r="U2900" s="167" t="s">
        <v>7481</v>
      </c>
      <c r="W2900" s="21"/>
      <c r="X2900" s="21"/>
      <c r="Y2900" s="21"/>
    </row>
    <row r="2901" spans="1:25" x14ac:dyDescent="0.25">
      <c r="A2901" s="175" t="s">
        <v>6845</v>
      </c>
      <c r="B2901" s="205" t="s">
        <v>6313</v>
      </c>
      <c r="C2901" s="168" t="s">
        <v>6314</v>
      </c>
      <c r="D2901" s="209">
        <v>2812</v>
      </c>
      <c r="E2901" s="178">
        <v>31180199.160984002</v>
      </c>
      <c r="F2901" s="216">
        <f t="shared" si="158"/>
        <v>11088.264282</v>
      </c>
      <c r="G2901" s="224"/>
      <c r="H2901" s="218" t="s">
        <v>7462</v>
      </c>
      <c r="I2901" s="179" t="s">
        <v>7381</v>
      </c>
      <c r="J2901" s="120" t="s">
        <v>7480</v>
      </c>
      <c r="K2901" s="73">
        <v>2812</v>
      </c>
      <c r="L2901" s="73">
        <v>31180199.160984002</v>
      </c>
      <c r="M2901" s="180">
        <f t="shared" si="160"/>
        <v>1</v>
      </c>
      <c r="O2901" s="73">
        <v>2812</v>
      </c>
      <c r="P2901" s="73">
        <v>31180199.160984002</v>
      </c>
      <c r="Q2901" s="73">
        <v>0</v>
      </c>
      <c r="R2901" s="73">
        <v>0</v>
      </c>
      <c r="S2901" s="73">
        <f t="shared" si="159"/>
        <v>0</v>
      </c>
      <c r="T2901" s="73">
        <f t="shared" si="159"/>
        <v>0</v>
      </c>
      <c r="U2901" s="167" t="s">
        <v>7481</v>
      </c>
      <c r="W2901" s="21"/>
      <c r="X2901" s="21"/>
      <c r="Y2901" s="21"/>
    </row>
    <row r="2902" spans="1:25" x14ac:dyDescent="0.25">
      <c r="A2902" s="168" t="s">
        <v>6845</v>
      </c>
      <c r="B2902" s="207" t="s">
        <v>10701</v>
      </c>
      <c r="C2902" s="168" t="s">
        <v>10702</v>
      </c>
      <c r="D2902" s="208">
        <v>378</v>
      </c>
      <c r="E2902" s="171">
        <v>4187275.5999060003</v>
      </c>
      <c r="F2902" s="216">
        <f t="shared" si="158"/>
        <v>11077.448677</v>
      </c>
      <c r="G2902" s="224"/>
      <c r="H2902" s="218" t="s">
        <v>7462</v>
      </c>
      <c r="I2902" s="120" t="s">
        <v>7397</v>
      </c>
      <c r="J2902" s="120" t="s">
        <v>7463</v>
      </c>
      <c r="K2902" s="172"/>
      <c r="L2902" s="172"/>
      <c r="M2902" s="173">
        <f t="shared" si="160"/>
        <v>0</v>
      </c>
      <c r="O2902" s="73">
        <v>378</v>
      </c>
      <c r="P2902" s="73">
        <v>4187275.5999060003</v>
      </c>
      <c r="Q2902" s="73">
        <v>378</v>
      </c>
      <c r="R2902" s="73">
        <v>4187275.5999060003</v>
      </c>
      <c r="S2902" s="73">
        <f t="shared" si="159"/>
        <v>0</v>
      </c>
      <c r="T2902" s="73">
        <f t="shared" si="159"/>
        <v>0</v>
      </c>
      <c r="U2902" s="167" t="s">
        <v>7467</v>
      </c>
      <c r="W2902" s="21"/>
      <c r="X2902" s="21"/>
      <c r="Y2902" s="21"/>
    </row>
    <row r="2903" spans="1:25" x14ac:dyDescent="0.25">
      <c r="A2903" s="175" t="s">
        <v>6845</v>
      </c>
      <c r="B2903" s="205" t="s">
        <v>6425</v>
      </c>
      <c r="C2903" s="168" t="s">
        <v>6426</v>
      </c>
      <c r="D2903" s="209">
        <v>42</v>
      </c>
      <c r="E2903" s="178">
        <v>464740.90000799997</v>
      </c>
      <c r="F2903" s="216">
        <f t="shared" si="158"/>
        <v>11065.259523999999</v>
      </c>
      <c r="G2903" s="224"/>
      <c r="H2903" s="218" t="s">
        <v>7462</v>
      </c>
      <c r="I2903" s="179" t="s">
        <v>7381</v>
      </c>
      <c r="J2903" s="120" t="s">
        <v>7480</v>
      </c>
      <c r="K2903" s="73">
        <v>42</v>
      </c>
      <c r="L2903" s="73">
        <v>464740.90000799997</v>
      </c>
      <c r="M2903" s="180">
        <f t="shared" si="160"/>
        <v>1</v>
      </c>
      <c r="O2903" s="73">
        <v>42</v>
      </c>
      <c r="P2903" s="73">
        <v>464740.90000799997</v>
      </c>
      <c r="Q2903" s="73">
        <v>0</v>
      </c>
      <c r="R2903" s="73">
        <v>0</v>
      </c>
      <c r="S2903" s="73">
        <f t="shared" si="159"/>
        <v>0</v>
      </c>
      <c r="T2903" s="73">
        <f t="shared" si="159"/>
        <v>0</v>
      </c>
      <c r="U2903" s="167" t="s">
        <v>7481</v>
      </c>
      <c r="W2903" s="21"/>
      <c r="X2903" s="21"/>
      <c r="Y2903" s="21"/>
    </row>
    <row r="2904" spans="1:25" x14ac:dyDescent="0.25">
      <c r="A2904" s="175" t="s">
        <v>6845</v>
      </c>
      <c r="B2904" s="205" t="s">
        <v>5669</v>
      </c>
      <c r="C2904" s="168" t="s">
        <v>5670</v>
      </c>
      <c r="D2904" s="209">
        <v>245</v>
      </c>
      <c r="E2904" s="178">
        <v>2708405.8399300002</v>
      </c>
      <c r="F2904" s="216">
        <f t="shared" si="158"/>
        <v>11054.717714</v>
      </c>
      <c r="G2904" s="224"/>
      <c r="H2904" s="218" t="s">
        <v>7462</v>
      </c>
      <c r="I2904" s="179" t="s">
        <v>7381</v>
      </c>
      <c r="J2904" s="120" t="s">
        <v>7480</v>
      </c>
      <c r="K2904" s="73">
        <v>245</v>
      </c>
      <c r="L2904" s="73">
        <v>2708405.8399300002</v>
      </c>
      <c r="M2904" s="180">
        <f t="shared" si="160"/>
        <v>1</v>
      </c>
      <c r="O2904" s="73">
        <v>245</v>
      </c>
      <c r="P2904" s="73">
        <v>2708405.8399300002</v>
      </c>
      <c r="Q2904" s="73">
        <v>0</v>
      </c>
      <c r="R2904" s="73">
        <v>0</v>
      </c>
      <c r="S2904" s="73">
        <f t="shared" si="159"/>
        <v>0</v>
      </c>
      <c r="T2904" s="73">
        <f t="shared" si="159"/>
        <v>0</v>
      </c>
      <c r="U2904" s="167" t="s">
        <v>7481</v>
      </c>
      <c r="W2904" s="21"/>
      <c r="X2904" s="21"/>
      <c r="Y2904" s="21"/>
    </row>
    <row r="2905" spans="1:25" x14ac:dyDescent="0.25">
      <c r="A2905" s="175" t="s">
        <v>6845</v>
      </c>
      <c r="B2905" s="205" t="s">
        <v>6533</v>
      </c>
      <c r="C2905" s="168" t="s">
        <v>6534</v>
      </c>
      <c r="D2905" s="209">
        <v>80</v>
      </c>
      <c r="E2905" s="178">
        <v>884265.98</v>
      </c>
      <c r="F2905" s="216">
        <f t="shared" si="158"/>
        <v>11053.32475</v>
      </c>
      <c r="G2905" s="224"/>
      <c r="H2905" s="218" t="s">
        <v>7462</v>
      </c>
      <c r="I2905" s="179" t="s">
        <v>7381</v>
      </c>
      <c r="J2905" s="120" t="s">
        <v>7480</v>
      </c>
      <c r="K2905" s="73">
        <v>80</v>
      </c>
      <c r="L2905" s="73">
        <v>884265.98</v>
      </c>
      <c r="M2905" s="180">
        <f t="shared" si="160"/>
        <v>1</v>
      </c>
      <c r="O2905" s="73">
        <v>80</v>
      </c>
      <c r="P2905" s="73">
        <v>884265.98</v>
      </c>
      <c r="Q2905" s="73">
        <v>0</v>
      </c>
      <c r="R2905" s="73">
        <v>0</v>
      </c>
      <c r="S2905" s="73">
        <f t="shared" si="159"/>
        <v>0</v>
      </c>
      <c r="T2905" s="73">
        <f t="shared" si="159"/>
        <v>0</v>
      </c>
      <c r="U2905" s="167" t="s">
        <v>7481</v>
      </c>
      <c r="W2905" s="21"/>
      <c r="X2905" s="21"/>
      <c r="Y2905" s="21"/>
    </row>
    <row r="2906" spans="1:25" x14ac:dyDescent="0.25">
      <c r="A2906" s="175" t="s">
        <v>6845</v>
      </c>
      <c r="B2906" s="205" t="s">
        <v>10703</v>
      </c>
      <c r="C2906" s="168" t="s">
        <v>10704</v>
      </c>
      <c r="D2906" s="209">
        <v>176</v>
      </c>
      <c r="E2906" s="178">
        <v>1943582.900688</v>
      </c>
      <c r="F2906" s="216">
        <f t="shared" si="158"/>
        <v>11043.084663</v>
      </c>
      <c r="G2906" s="224"/>
      <c r="H2906" s="218" t="s">
        <v>7538</v>
      </c>
      <c r="I2906" s="120" t="s">
        <v>7386</v>
      </c>
      <c r="J2906" s="120" t="s">
        <v>7480</v>
      </c>
      <c r="K2906" s="73">
        <v>176</v>
      </c>
      <c r="L2906" s="73">
        <v>1943582.900688</v>
      </c>
      <c r="M2906" s="180">
        <f t="shared" si="160"/>
        <v>1</v>
      </c>
      <c r="O2906" s="73">
        <v>176</v>
      </c>
      <c r="P2906" s="73">
        <v>1943582.900688</v>
      </c>
      <c r="Q2906" s="73">
        <v>0</v>
      </c>
      <c r="R2906" s="73">
        <v>0</v>
      </c>
      <c r="S2906" s="73">
        <f t="shared" si="159"/>
        <v>0</v>
      </c>
      <c r="T2906" s="73">
        <f t="shared" si="159"/>
        <v>0</v>
      </c>
      <c r="U2906" s="167" t="s">
        <v>7481</v>
      </c>
      <c r="W2906" s="21"/>
      <c r="X2906" s="21"/>
      <c r="Y2906" s="21"/>
    </row>
    <row r="2907" spans="1:25" x14ac:dyDescent="0.25">
      <c r="A2907" s="175" t="s">
        <v>6845</v>
      </c>
      <c r="B2907" s="205" t="s">
        <v>6175</v>
      </c>
      <c r="C2907" s="168" t="s">
        <v>6176</v>
      </c>
      <c r="D2907" s="209">
        <v>185</v>
      </c>
      <c r="E2907" s="178">
        <v>2036539.6199500002</v>
      </c>
      <c r="F2907" s="216">
        <f t="shared" si="158"/>
        <v>11008.322270000001</v>
      </c>
      <c r="G2907" s="224"/>
      <c r="H2907" s="218" t="s">
        <v>7462</v>
      </c>
      <c r="I2907" s="179" t="s">
        <v>7381</v>
      </c>
      <c r="J2907" s="120" t="s">
        <v>7480</v>
      </c>
      <c r="K2907" s="73">
        <v>185</v>
      </c>
      <c r="L2907" s="73">
        <v>2036539.6199500002</v>
      </c>
      <c r="M2907" s="180">
        <f t="shared" si="160"/>
        <v>1</v>
      </c>
      <c r="O2907" s="73">
        <v>185</v>
      </c>
      <c r="P2907" s="73">
        <v>2036539.6199500002</v>
      </c>
      <c r="Q2907" s="73">
        <v>0</v>
      </c>
      <c r="R2907" s="73">
        <v>0</v>
      </c>
      <c r="S2907" s="73">
        <f t="shared" si="159"/>
        <v>0</v>
      </c>
      <c r="T2907" s="73">
        <f t="shared" si="159"/>
        <v>0</v>
      </c>
      <c r="U2907" s="167" t="s">
        <v>7481</v>
      </c>
      <c r="W2907" s="21"/>
      <c r="X2907" s="21"/>
      <c r="Y2907" s="21"/>
    </row>
    <row r="2908" spans="1:25" x14ac:dyDescent="0.25">
      <c r="A2908" s="168" t="s">
        <v>6845</v>
      </c>
      <c r="B2908" s="207" t="s">
        <v>10705</v>
      </c>
      <c r="C2908" s="168" t="s">
        <v>10706</v>
      </c>
      <c r="D2908" s="208">
        <v>82</v>
      </c>
      <c r="E2908" s="171">
        <v>901617.849988</v>
      </c>
      <c r="F2908" s="216">
        <f t="shared" si="158"/>
        <v>10995.339634</v>
      </c>
      <c r="G2908" s="224"/>
      <c r="H2908" s="218" t="s">
        <v>7462</v>
      </c>
      <c r="I2908" s="120" t="s">
        <v>7397</v>
      </c>
      <c r="J2908" s="120" t="s">
        <v>7463</v>
      </c>
      <c r="K2908" s="172"/>
      <c r="L2908" s="172"/>
      <c r="M2908" s="173">
        <f t="shared" si="160"/>
        <v>0</v>
      </c>
      <c r="O2908" s="73">
        <v>82</v>
      </c>
      <c r="P2908" s="73">
        <v>901617.849988</v>
      </c>
      <c r="Q2908" s="73">
        <v>82</v>
      </c>
      <c r="R2908" s="73">
        <v>901617.849988</v>
      </c>
      <c r="S2908" s="73">
        <f t="shared" si="159"/>
        <v>0</v>
      </c>
      <c r="T2908" s="73">
        <f t="shared" si="159"/>
        <v>0</v>
      </c>
      <c r="U2908" s="167" t="s">
        <v>7467</v>
      </c>
      <c r="W2908" s="21"/>
      <c r="X2908" s="21"/>
      <c r="Y2908" s="21"/>
    </row>
    <row r="2909" spans="1:25" x14ac:dyDescent="0.25">
      <c r="A2909" s="168" t="s">
        <v>6845</v>
      </c>
      <c r="B2909" s="207" t="s">
        <v>10707</v>
      </c>
      <c r="C2909" s="168" t="s">
        <v>10708</v>
      </c>
      <c r="D2909" s="208">
        <v>981</v>
      </c>
      <c r="E2909" s="171">
        <v>10733837.160410998</v>
      </c>
      <c r="F2909" s="216">
        <f t="shared" si="158"/>
        <v>10941.730030999999</v>
      </c>
      <c r="G2909" s="224"/>
      <c r="H2909" s="218" t="s">
        <v>7462</v>
      </c>
      <c r="I2909" s="120" t="s">
        <v>7397</v>
      </c>
      <c r="J2909" s="120" t="s">
        <v>7463</v>
      </c>
      <c r="K2909" s="172">
        <v>0</v>
      </c>
      <c r="L2909" s="172">
        <v>0</v>
      </c>
      <c r="M2909" s="173">
        <f t="shared" si="160"/>
        <v>0</v>
      </c>
      <c r="O2909" s="73">
        <v>981</v>
      </c>
      <c r="P2909" s="73">
        <v>10733837.160410998</v>
      </c>
      <c r="Q2909" s="73">
        <v>981</v>
      </c>
      <c r="R2909" s="73">
        <v>10733837.160410998</v>
      </c>
      <c r="S2909" s="73">
        <f t="shared" si="159"/>
        <v>0</v>
      </c>
      <c r="T2909" s="73">
        <f t="shared" si="159"/>
        <v>0</v>
      </c>
      <c r="U2909" s="167" t="s">
        <v>7467</v>
      </c>
      <c r="W2909" s="21"/>
      <c r="X2909" s="21"/>
      <c r="Y2909" s="21"/>
    </row>
    <row r="2910" spans="1:25" x14ac:dyDescent="0.25">
      <c r="A2910" s="175" t="s">
        <v>6845</v>
      </c>
      <c r="B2910" s="205" t="s">
        <v>6403</v>
      </c>
      <c r="C2910" s="168" t="s">
        <v>6404</v>
      </c>
      <c r="D2910" s="209">
        <v>587</v>
      </c>
      <c r="E2910" s="178">
        <v>6405231.8800649997</v>
      </c>
      <c r="F2910" s="216">
        <f t="shared" si="158"/>
        <v>10911.808994999999</v>
      </c>
      <c r="G2910" s="224"/>
      <c r="H2910" s="218" t="s">
        <v>7462</v>
      </c>
      <c r="I2910" s="179" t="s">
        <v>7381</v>
      </c>
      <c r="J2910" s="120" t="s">
        <v>7480</v>
      </c>
      <c r="K2910" s="73">
        <v>587</v>
      </c>
      <c r="L2910" s="73">
        <v>6405231.8800649997</v>
      </c>
      <c r="M2910" s="180">
        <f t="shared" si="160"/>
        <v>1</v>
      </c>
      <c r="O2910" s="73">
        <v>587</v>
      </c>
      <c r="P2910" s="73">
        <v>6405231.8800649997</v>
      </c>
      <c r="Q2910" s="73">
        <v>0</v>
      </c>
      <c r="R2910" s="73">
        <v>0</v>
      </c>
      <c r="S2910" s="73">
        <f t="shared" si="159"/>
        <v>0</v>
      </c>
      <c r="T2910" s="73">
        <f t="shared" si="159"/>
        <v>0</v>
      </c>
      <c r="U2910" s="167" t="s">
        <v>7481</v>
      </c>
      <c r="W2910" s="21"/>
      <c r="X2910" s="21"/>
      <c r="Y2910" s="21"/>
    </row>
    <row r="2911" spans="1:25" x14ac:dyDescent="0.25">
      <c r="A2911" s="175" t="s">
        <v>6845</v>
      </c>
      <c r="B2911" s="205" t="s">
        <v>5823</v>
      </c>
      <c r="C2911" s="168" t="s">
        <v>5824</v>
      </c>
      <c r="D2911" s="209">
        <v>844</v>
      </c>
      <c r="E2911" s="178">
        <v>9205183.8001880012</v>
      </c>
      <c r="F2911" s="216">
        <f t="shared" si="158"/>
        <v>10906.615877000002</v>
      </c>
      <c r="G2911" s="224"/>
      <c r="H2911" s="218" t="s">
        <v>7462</v>
      </c>
      <c r="I2911" s="179" t="s">
        <v>7381</v>
      </c>
      <c r="J2911" s="120" t="s">
        <v>7480</v>
      </c>
      <c r="K2911" s="73">
        <v>844</v>
      </c>
      <c r="L2911" s="73">
        <v>9205183.8001880012</v>
      </c>
      <c r="M2911" s="180">
        <f t="shared" si="160"/>
        <v>1</v>
      </c>
      <c r="O2911" s="73">
        <v>844</v>
      </c>
      <c r="P2911" s="73">
        <v>9205183.8001880012</v>
      </c>
      <c r="Q2911" s="73">
        <v>0</v>
      </c>
      <c r="R2911" s="73">
        <v>0</v>
      </c>
      <c r="S2911" s="73">
        <f t="shared" si="159"/>
        <v>0</v>
      </c>
      <c r="T2911" s="73">
        <f t="shared" si="159"/>
        <v>0</v>
      </c>
      <c r="U2911" s="167" t="s">
        <v>7481</v>
      </c>
      <c r="W2911" s="21"/>
      <c r="X2911" s="21"/>
      <c r="Y2911" s="21"/>
    </row>
    <row r="2912" spans="1:25" x14ac:dyDescent="0.25">
      <c r="A2912" s="175" t="s">
        <v>6845</v>
      </c>
      <c r="B2912" s="205" t="s">
        <v>6397</v>
      </c>
      <c r="C2912" s="168" t="s">
        <v>6398</v>
      </c>
      <c r="D2912" s="209">
        <v>73</v>
      </c>
      <c r="E2912" s="178">
        <v>790961.31997499999</v>
      </c>
      <c r="F2912" s="216">
        <f t="shared" si="158"/>
        <v>10835.086574999999</v>
      </c>
      <c r="G2912" s="224"/>
      <c r="H2912" s="218" t="s">
        <v>7462</v>
      </c>
      <c r="I2912" s="179" t="s">
        <v>7381</v>
      </c>
      <c r="J2912" s="120" t="s">
        <v>7480</v>
      </c>
      <c r="K2912" s="73">
        <v>73</v>
      </c>
      <c r="L2912" s="73">
        <v>790961.31997499999</v>
      </c>
      <c r="M2912" s="180">
        <f t="shared" si="160"/>
        <v>1</v>
      </c>
      <c r="O2912" s="73">
        <v>73</v>
      </c>
      <c r="P2912" s="73">
        <v>790961.31997499999</v>
      </c>
      <c r="Q2912" s="73">
        <v>0</v>
      </c>
      <c r="R2912" s="73">
        <v>0</v>
      </c>
      <c r="S2912" s="73">
        <f t="shared" si="159"/>
        <v>0</v>
      </c>
      <c r="T2912" s="73">
        <f t="shared" si="159"/>
        <v>0</v>
      </c>
      <c r="U2912" s="167" t="s">
        <v>7481</v>
      </c>
      <c r="W2912" s="21"/>
      <c r="X2912" s="21"/>
      <c r="Y2912" s="21"/>
    </row>
    <row r="2913" spans="1:25" x14ac:dyDescent="0.25">
      <c r="A2913" s="175" t="s">
        <v>6845</v>
      </c>
      <c r="B2913" s="205" t="s">
        <v>6317</v>
      </c>
      <c r="C2913" s="168" t="s">
        <v>6318</v>
      </c>
      <c r="D2913" s="209">
        <v>370</v>
      </c>
      <c r="E2913" s="178">
        <v>3985491.83017</v>
      </c>
      <c r="F2913" s="216">
        <f t="shared" si="158"/>
        <v>10771.599541</v>
      </c>
      <c r="G2913" s="224"/>
      <c r="H2913" s="218" t="s">
        <v>7462</v>
      </c>
      <c r="I2913" s="179" t="s">
        <v>7381</v>
      </c>
      <c r="J2913" s="120" t="s">
        <v>7480</v>
      </c>
      <c r="K2913" s="73">
        <v>370</v>
      </c>
      <c r="L2913" s="73">
        <v>3985491.83017</v>
      </c>
      <c r="M2913" s="180">
        <f t="shared" si="160"/>
        <v>1</v>
      </c>
      <c r="O2913" s="73">
        <v>370</v>
      </c>
      <c r="P2913" s="73">
        <v>3985491.83017</v>
      </c>
      <c r="Q2913" s="73">
        <v>0</v>
      </c>
      <c r="R2913" s="73">
        <v>0</v>
      </c>
      <c r="S2913" s="73">
        <f t="shared" si="159"/>
        <v>0</v>
      </c>
      <c r="T2913" s="73">
        <f t="shared" si="159"/>
        <v>0</v>
      </c>
      <c r="U2913" s="167" t="s">
        <v>7481</v>
      </c>
      <c r="W2913" s="21"/>
      <c r="X2913" s="21"/>
      <c r="Y2913" s="21"/>
    </row>
    <row r="2914" spans="1:25" x14ac:dyDescent="0.25">
      <c r="A2914" s="175" t="s">
        <v>6845</v>
      </c>
      <c r="B2914" s="205" t="s">
        <v>6301</v>
      </c>
      <c r="C2914" s="168" t="s">
        <v>6302</v>
      </c>
      <c r="D2914" s="209">
        <v>1270</v>
      </c>
      <c r="E2914" s="178">
        <v>13630909.339600001</v>
      </c>
      <c r="F2914" s="216">
        <f t="shared" si="158"/>
        <v>10732.99948</v>
      </c>
      <c r="G2914" s="224"/>
      <c r="H2914" s="218" t="s">
        <v>7462</v>
      </c>
      <c r="I2914" s="179" t="s">
        <v>7381</v>
      </c>
      <c r="J2914" s="120" t="s">
        <v>7480</v>
      </c>
      <c r="K2914" s="73">
        <v>1270</v>
      </c>
      <c r="L2914" s="73">
        <v>13630909.339600001</v>
      </c>
      <c r="M2914" s="180">
        <f t="shared" si="160"/>
        <v>1</v>
      </c>
      <c r="O2914" s="73">
        <v>1270</v>
      </c>
      <c r="P2914" s="73">
        <v>13630909.339600001</v>
      </c>
      <c r="Q2914" s="73">
        <v>0</v>
      </c>
      <c r="R2914" s="73">
        <v>0</v>
      </c>
      <c r="S2914" s="73">
        <f t="shared" si="159"/>
        <v>0</v>
      </c>
      <c r="T2914" s="73">
        <f t="shared" si="159"/>
        <v>0</v>
      </c>
      <c r="U2914" s="167" t="s">
        <v>7481</v>
      </c>
      <c r="W2914" s="21"/>
      <c r="X2914" s="21"/>
      <c r="Y2914" s="21"/>
    </row>
    <row r="2915" spans="1:25" x14ac:dyDescent="0.25">
      <c r="A2915" s="175" t="s">
        <v>6845</v>
      </c>
      <c r="B2915" s="205" t="s">
        <v>10709</v>
      </c>
      <c r="C2915" s="168" t="s">
        <v>10710</v>
      </c>
      <c r="D2915" s="209">
        <v>1</v>
      </c>
      <c r="E2915" s="178">
        <v>10690.2</v>
      </c>
      <c r="F2915" s="216">
        <f t="shared" si="158"/>
        <v>10690.2</v>
      </c>
      <c r="G2915" s="224"/>
      <c r="H2915" s="218" t="s">
        <v>7538</v>
      </c>
      <c r="I2915" s="120" t="s">
        <v>7396</v>
      </c>
      <c r="J2915" s="120" t="s">
        <v>7480</v>
      </c>
      <c r="K2915" s="73">
        <v>1</v>
      </c>
      <c r="L2915" s="73">
        <v>10690.2</v>
      </c>
      <c r="M2915" s="180">
        <f t="shared" si="160"/>
        <v>1</v>
      </c>
      <c r="O2915" s="73">
        <v>1</v>
      </c>
      <c r="P2915" s="73">
        <v>10690.2</v>
      </c>
      <c r="Q2915" s="73">
        <v>0</v>
      </c>
      <c r="R2915" s="73">
        <v>0</v>
      </c>
      <c r="S2915" s="73">
        <f t="shared" si="159"/>
        <v>0</v>
      </c>
      <c r="T2915" s="73">
        <f t="shared" si="159"/>
        <v>0</v>
      </c>
      <c r="U2915" s="167" t="s">
        <v>7481</v>
      </c>
      <c r="W2915" s="21"/>
      <c r="X2915" s="21"/>
      <c r="Y2915" s="21"/>
    </row>
    <row r="2916" spans="1:25" x14ac:dyDescent="0.25">
      <c r="A2916" s="168" t="s">
        <v>6845</v>
      </c>
      <c r="B2916" s="207" t="s">
        <v>10711</v>
      </c>
      <c r="C2916" s="168" t="s">
        <v>10712</v>
      </c>
      <c r="D2916" s="208">
        <v>502</v>
      </c>
      <c r="E2916" s="171">
        <v>5353497.8100339994</v>
      </c>
      <c r="F2916" s="216">
        <f t="shared" si="158"/>
        <v>10664.338266999999</v>
      </c>
      <c r="G2916" s="224"/>
      <c r="H2916" s="218" t="s">
        <v>7462</v>
      </c>
      <c r="I2916" s="120" t="s">
        <v>7397</v>
      </c>
      <c r="J2916" s="120" t="s">
        <v>7463</v>
      </c>
      <c r="K2916" s="172">
        <v>0</v>
      </c>
      <c r="L2916" s="172">
        <v>0</v>
      </c>
      <c r="M2916" s="173">
        <f t="shared" si="160"/>
        <v>0</v>
      </c>
      <c r="O2916" s="73">
        <v>502</v>
      </c>
      <c r="P2916" s="73">
        <v>5353497.8100339994</v>
      </c>
      <c r="Q2916" s="73">
        <v>502</v>
      </c>
      <c r="R2916" s="73">
        <v>5353497.8100339994</v>
      </c>
      <c r="S2916" s="73">
        <f t="shared" si="159"/>
        <v>0</v>
      </c>
      <c r="T2916" s="73">
        <f t="shared" si="159"/>
        <v>0</v>
      </c>
      <c r="U2916" s="167" t="s">
        <v>7467</v>
      </c>
      <c r="W2916" s="21"/>
      <c r="X2916" s="21"/>
      <c r="Y2916" s="21"/>
    </row>
    <row r="2917" spans="1:25" x14ac:dyDescent="0.25">
      <c r="A2917" s="168" t="s">
        <v>6845</v>
      </c>
      <c r="B2917" s="207" t="s">
        <v>10713</v>
      </c>
      <c r="C2917" s="168" t="s">
        <v>10714</v>
      </c>
      <c r="D2917" s="208">
        <v>1150</v>
      </c>
      <c r="E2917" s="171">
        <v>12242512.049800001</v>
      </c>
      <c r="F2917" s="216">
        <f t="shared" si="158"/>
        <v>10645.662652000001</v>
      </c>
      <c r="G2917" s="224"/>
      <c r="H2917" s="218" t="s">
        <v>7462</v>
      </c>
      <c r="I2917" s="120" t="s">
        <v>7397</v>
      </c>
      <c r="J2917" s="120" t="s">
        <v>7463</v>
      </c>
      <c r="K2917" s="172">
        <v>0</v>
      </c>
      <c r="L2917" s="172">
        <v>0</v>
      </c>
      <c r="M2917" s="173">
        <f t="shared" si="160"/>
        <v>0</v>
      </c>
      <c r="O2917" s="73">
        <v>1150</v>
      </c>
      <c r="P2917" s="73">
        <v>12242512.049800001</v>
      </c>
      <c r="Q2917" s="73">
        <v>1150</v>
      </c>
      <c r="R2917" s="73">
        <v>12242512.049800001</v>
      </c>
      <c r="S2917" s="73">
        <f t="shared" si="159"/>
        <v>0</v>
      </c>
      <c r="T2917" s="73">
        <f t="shared" si="159"/>
        <v>0</v>
      </c>
      <c r="U2917" s="167" t="s">
        <v>7467</v>
      </c>
      <c r="W2917" s="21"/>
      <c r="X2917" s="21"/>
      <c r="Y2917" s="21"/>
    </row>
    <row r="2918" spans="1:25" x14ac:dyDescent="0.25">
      <c r="A2918" s="175" t="s">
        <v>6845</v>
      </c>
      <c r="B2918" s="205" t="s">
        <v>6063</v>
      </c>
      <c r="C2918" s="168" t="s">
        <v>6064</v>
      </c>
      <c r="D2918" s="209">
        <v>150</v>
      </c>
      <c r="E2918" s="178">
        <v>1594400.35005</v>
      </c>
      <c r="F2918" s="216">
        <f t="shared" si="158"/>
        <v>10629.335666999999</v>
      </c>
      <c r="G2918" s="224"/>
      <c r="H2918" s="218" t="s">
        <v>7462</v>
      </c>
      <c r="I2918" s="179" t="s">
        <v>7381</v>
      </c>
      <c r="J2918" s="120" t="s">
        <v>7480</v>
      </c>
      <c r="K2918" s="73">
        <v>150</v>
      </c>
      <c r="L2918" s="73">
        <v>1594400.35005</v>
      </c>
      <c r="M2918" s="180">
        <f t="shared" si="160"/>
        <v>1</v>
      </c>
      <c r="O2918" s="73">
        <v>150</v>
      </c>
      <c r="P2918" s="73">
        <v>1594400.35005</v>
      </c>
      <c r="Q2918" s="73">
        <v>0</v>
      </c>
      <c r="R2918" s="73">
        <v>0</v>
      </c>
      <c r="S2918" s="73">
        <f t="shared" si="159"/>
        <v>0</v>
      </c>
      <c r="T2918" s="73">
        <f t="shared" si="159"/>
        <v>0</v>
      </c>
      <c r="U2918" s="167" t="s">
        <v>7481</v>
      </c>
      <c r="W2918" s="21"/>
      <c r="X2918" s="21"/>
      <c r="Y2918" s="21"/>
    </row>
    <row r="2919" spans="1:25" x14ac:dyDescent="0.25">
      <c r="A2919" s="175" t="s">
        <v>6845</v>
      </c>
      <c r="B2919" s="205" t="s">
        <v>5531</v>
      </c>
      <c r="C2919" s="168" t="s">
        <v>5532</v>
      </c>
      <c r="D2919" s="209">
        <v>527</v>
      </c>
      <c r="E2919" s="178">
        <v>5586292.5401459998</v>
      </c>
      <c r="F2919" s="216">
        <f t="shared" si="158"/>
        <v>10600.175598</v>
      </c>
      <c r="G2919" s="224"/>
      <c r="H2919" s="218" t="s">
        <v>7462</v>
      </c>
      <c r="I2919" s="179" t="s">
        <v>7381</v>
      </c>
      <c r="J2919" s="120" t="s">
        <v>7480</v>
      </c>
      <c r="K2919" s="73">
        <f>D2919</f>
        <v>527</v>
      </c>
      <c r="L2919" s="73">
        <f>E2919</f>
        <v>5586292.5401459998</v>
      </c>
      <c r="M2919" s="180">
        <f t="shared" si="160"/>
        <v>1</v>
      </c>
      <c r="O2919" s="73">
        <v>527</v>
      </c>
      <c r="P2919" s="73">
        <v>5586292.5401459998</v>
      </c>
      <c r="Q2919" s="73">
        <v>0</v>
      </c>
      <c r="R2919" s="73">
        <v>0</v>
      </c>
      <c r="S2919" s="73">
        <f t="shared" si="159"/>
        <v>0</v>
      </c>
      <c r="T2919" s="73">
        <f t="shared" si="159"/>
        <v>0</v>
      </c>
      <c r="U2919" s="167" t="s">
        <v>7481</v>
      </c>
      <c r="W2919" s="21"/>
      <c r="X2919" s="21"/>
      <c r="Y2919" s="21"/>
    </row>
    <row r="2920" spans="1:25" x14ac:dyDescent="0.25">
      <c r="A2920" s="168" t="s">
        <v>6845</v>
      </c>
      <c r="B2920" s="207" t="s">
        <v>10715</v>
      </c>
      <c r="C2920" s="168" t="s">
        <v>10716</v>
      </c>
      <c r="D2920" s="208">
        <v>972</v>
      </c>
      <c r="E2920" s="171">
        <v>10269860.920019999</v>
      </c>
      <c r="F2920" s="216">
        <f t="shared" si="158"/>
        <v>10565.700535</v>
      </c>
      <c r="G2920" s="224"/>
      <c r="H2920" s="218" t="s">
        <v>7462</v>
      </c>
      <c r="I2920" s="120" t="s">
        <v>7397</v>
      </c>
      <c r="J2920" s="120" t="s">
        <v>7463</v>
      </c>
      <c r="K2920" s="172">
        <v>0</v>
      </c>
      <c r="L2920" s="172">
        <v>0</v>
      </c>
      <c r="M2920" s="173">
        <f t="shared" si="160"/>
        <v>0</v>
      </c>
      <c r="O2920" s="73">
        <v>972</v>
      </c>
      <c r="P2920" s="73">
        <v>10269860.920019999</v>
      </c>
      <c r="Q2920" s="73">
        <v>972</v>
      </c>
      <c r="R2920" s="73">
        <v>10269860.920019999</v>
      </c>
      <c r="S2920" s="73">
        <f t="shared" si="159"/>
        <v>0</v>
      </c>
      <c r="T2920" s="73">
        <f t="shared" si="159"/>
        <v>0</v>
      </c>
      <c r="U2920" s="167" t="s">
        <v>7467</v>
      </c>
      <c r="W2920" s="21"/>
      <c r="X2920" s="21"/>
      <c r="Y2920" s="21"/>
    </row>
    <row r="2921" spans="1:25" x14ac:dyDescent="0.25">
      <c r="A2921" s="175" t="s">
        <v>6845</v>
      </c>
      <c r="B2921" s="205" t="s">
        <v>6075</v>
      </c>
      <c r="C2921" s="168" t="s">
        <v>6076</v>
      </c>
      <c r="D2921" s="209">
        <v>425</v>
      </c>
      <c r="E2921" s="178">
        <v>4485975.4598000003</v>
      </c>
      <c r="F2921" s="216">
        <f t="shared" si="158"/>
        <v>10555.236376000001</v>
      </c>
      <c r="G2921" s="224"/>
      <c r="H2921" s="218" t="s">
        <v>7462</v>
      </c>
      <c r="I2921" s="179" t="s">
        <v>7381</v>
      </c>
      <c r="J2921" s="120" t="s">
        <v>7480</v>
      </c>
      <c r="K2921" s="73">
        <v>425</v>
      </c>
      <c r="L2921" s="73">
        <v>4485975.4598000003</v>
      </c>
      <c r="M2921" s="180">
        <f t="shared" si="160"/>
        <v>1</v>
      </c>
      <c r="O2921" s="73">
        <v>425</v>
      </c>
      <c r="P2921" s="73">
        <v>4485975.4598000003</v>
      </c>
      <c r="Q2921" s="73">
        <v>0</v>
      </c>
      <c r="R2921" s="73">
        <v>0</v>
      </c>
      <c r="S2921" s="73">
        <f t="shared" si="159"/>
        <v>0</v>
      </c>
      <c r="T2921" s="73">
        <f t="shared" si="159"/>
        <v>0</v>
      </c>
      <c r="U2921" s="167" t="s">
        <v>7481</v>
      </c>
      <c r="W2921" s="21"/>
      <c r="X2921" s="21"/>
      <c r="Y2921" s="21"/>
    </row>
    <row r="2922" spans="1:25" x14ac:dyDescent="0.25">
      <c r="A2922" s="175" t="s">
        <v>6845</v>
      </c>
      <c r="B2922" s="205" t="s">
        <v>5701</v>
      </c>
      <c r="C2922" s="168" t="s">
        <v>5702</v>
      </c>
      <c r="D2922" s="209">
        <v>129</v>
      </c>
      <c r="E2922" s="178">
        <v>1357778.4800459999</v>
      </c>
      <c r="F2922" s="216">
        <f t="shared" si="158"/>
        <v>10525.414573999999</v>
      </c>
      <c r="G2922" s="224"/>
      <c r="H2922" s="218" t="s">
        <v>7462</v>
      </c>
      <c r="I2922" s="179" t="s">
        <v>7381</v>
      </c>
      <c r="J2922" s="120" t="s">
        <v>7480</v>
      </c>
      <c r="K2922" s="73">
        <v>129</v>
      </c>
      <c r="L2922" s="73">
        <v>1357778.4800459999</v>
      </c>
      <c r="M2922" s="180">
        <f t="shared" si="160"/>
        <v>1</v>
      </c>
      <c r="O2922" s="73">
        <v>129</v>
      </c>
      <c r="P2922" s="73">
        <v>1357778.4800459999</v>
      </c>
      <c r="Q2922" s="73">
        <v>0</v>
      </c>
      <c r="R2922" s="73">
        <v>0</v>
      </c>
      <c r="S2922" s="73">
        <f t="shared" si="159"/>
        <v>0</v>
      </c>
      <c r="T2922" s="73">
        <f t="shared" si="159"/>
        <v>0</v>
      </c>
      <c r="U2922" s="167" t="s">
        <v>7481</v>
      </c>
      <c r="W2922" s="21"/>
      <c r="X2922" s="21"/>
      <c r="Y2922" s="21"/>
    </row>
    <row r="2923" spans="1:25" x14ac:dyDescent="0.25">
      <c r="A2923" s="168" t="s">
        <v>6845</v>
      </c>
      <c r="B2923" s="207" t="s">
        <v>10717</v>
      </c>
      <c r="C2923" s="168" t="s">
        <v>10718</v>
      </c>
      <c r="D2923" s="208">
        <v>938</v>
      </c>
      <c r="E2923" s="171">
        <v>9860257.4604659993</v>
      </c>
      <c r="F2923" s="216">
        <f t="shared" si="158"/>
        <v>10512.001557</v>
      </c>
      <c r="G2923" s="224"/>
      <c r="H2923" s="218" t="s">
        <v>7462</v>
      </c>
      <c r="I2923" s="120" t="s">
        <v>7397</v>
      </c>
      <c r="J2923" s="120" t="s">
        <v>7463</v>
      </c>
      <c r="K2923" s="172">
        <v>0</v>
      </c>
      <c r="L2923" s="172">
        <v>0</v>
      </c>
      <c r="M2923" s="173">
        <f t="shared" si="160"/>
        <v>0</v>
      </c>
      <c r="O2923" s="73">
        <v>938</v>
      </c>
      <c r="P2923" s="73">
        <v>9860257.4604659993</v>
      </c>
      <c r="Q2923" s="73">
        <v>938</v>
      </c>
      <c r="R2923" s="73">
        <v>9860257.4604659993</v>
      </c>
      <c r="S2923" s="73">
        <f t="shared" si="159"/>
        <v>0</v>
      </c>
      <c r="T2923" s="73">
        <f t="shared" si="159"/>
        <v>0</v>
      </c>
      <c r="U2923" s="167" t="s">
        <v>7467</v>
      </c>
      <c r="W2923" s="21"/>
      <c r="X2923" s="21"/>
      <c r="Y2923" s="21"/>
    </row>
    <row r="2924" spans="1:25" x14ac:dyDescent="0.25">
      <c r="A2924" s="175" t="s">
        <v>6845</v>
      </c>
      <c r="B2924" s="205" t="s">
        <v>5533</v>
      </c>
      <c r="C2924" s="168" t="s">
        <v>5534</v>
      </c>
      <c r="D2924" s="209">
        <v>397</v>
      </c>
      <c r="E2924" s="178">
        <v>4156331.6998899998</v>
      </c>
      <c r="F2924" s="216">
        <f t="shared" si="158"/>
        <v>10469.34937</v>
      </c>
      <c r="G2924" s="224"/>
      <c r="H2924" s="218" t="s">
        <v>7462</v>
      </c>
      <c r="I2924" s="179" t="s">
        <v>7381</v>
      </c>
      <c r="J2924" s="120" t="s">
        <v>7480</v>
      </c>
      <c r="K2924" s="73">
        <f>D2924</f>
        <v>397</v>
      </c>
      <c r="L2924" s="73">
        <f>E2924</f>
        <v>4156331.6998899998</v>
      </c>
      <c r="M2924" s="180">
        <f t="shared" si="160"/>
        <v>1</v>
      </c>
      <c r="O2924" s="73">
        <v>397</v>
      </c>
      <c r="P2924" s="73">
        <v>4156331.6998899998</v>
      </c>
      <c r="Q2924" s="73">
        <v>0</v>
      </c>
      <c r="R2924" s="73">
        <v>0</v>
      </c>
      <c r="S2924" s="73">
        <f t="shared" si="159"/>
        <v>0</v>
      </c>
      <c r="T2924" s="73">
        <f t="shared" si="159"/>
        <v>0</v>
      </c>
      <c r="U2924" s="167" t="s">
        <v>7481</v>
      </c>
      <c r="W2924" s="21"/>
      <c r="X2924" s="21"/>
      <c r="Y2924" s="21"/>
    </row>
    <row r="2925" spans="1:25" x14ac:dyDescent="0.25">
      <c r="A2925" s="175" t="s">
        <v>6845</v>
      </c>
      <c r="B2925" s="205" t="s">
        <v>5699</v>
      </c>
      <c r="C2925" s="168" t="s">
        <v>5700</v>
      </c>
      <c r="D2925" s="209">
        <v>140</v>
      </c>
      <c r="E2925" s="178">
        <v>1463585.66004</v>
      </c>
      <c r="F2925" s="216">
        <f t="shared" si="158"/>
        <v>10454.183285999999</v>
      </c>
      <c r="G2925" s="224"/>
      <c r="H2925" s="218" t="s">
        <v>7462</v>
      </c>
      <c r="I2925" s="179" t="s">
        <v>7381</v>
      </c>
      <c r="J2925" s="120" t="s">
        <v>7480</v>
      </c>
      <c r="K2925" s="73">
        <v>140</v>
      </c>
      <c r="L2925" s="73">
        <v>1463585.66004</v>
      </c>
      <c r="M2925" s="180">
        <f t="shared" si="160"/>
        <v>1</v>
      </c>
      <c r="O2925" s="73">
        <v>140</v>
      </c>
      <c r="P2925" s="73">
        <v>1463585.66004</v>
      </c>
      <c r="Q2925" s="73">
        <v>0</v>
      </c>
      <c r="R2925" s="73">
        <v>0</v>
      </c>
      <c r="S2925" s="73">
        <f t="shared" si="159"/>
        <v>0</v>
      </c>
      <c r="T2925" s="73">
        <f t="shared" si="159"/>
        <v>0</v>
      </c>
      <c r="U2925" s="167" t="s">
        <v>7481</v>
      </c>
      <c r="W2925" s="21"/>
      <c r="X2925" s="21"/>
      <c r="Y2925" s="21"/>
    </row>
    <row r="2926" spans="1:25" x14ac:dyDescent="0.25">
      <c r="A2926" s="175" t="s">
        <v>6845</v>
      </c>
      <c r="B2926" s="205" t="s">
        <v>5631</v>
      </c>
      <c r="C2926" s="168" t="s">
        <v>5632</v>
      </c>
      <c r="D2926" s="209">
        <v>220</v>
      </c>
      <c r="E2926" s="178">
        <v>2286759.9299599999</v>
      </c>
      <c r="F2926" s="216">
        <f t="shared" si="158"/>
        <v>10394.363318</v>
      </c>
      <c r="G2926" s="224"/>
      <c r="H2926" s="218" t="s">
        <v>7462</v>
      </c>
      <c r="I2926" s="179" t="s">
        <v>7381</v>
      </c>
      <c r="J2926" s="120" t="s">
        <v>7480</v>
      </c>
      <c r="K2926" s="73">
        <v>220</v>
      </c>
      <c r="L2926" s="73">
        <v>2286759.9299599999</v>
      </c>
      <c r="M2926" s="180">
        <f t="shared" si="160"/>
        <v>1</v>
      </c>
      <c r="O2926" s="73">
        <v>220</v>
      </c>
      <c r="P2926" s="73">
        <v>2286759.9299599999</v>
      </c>
      <c r="Q2926" s="73">
        <v>0</v>
      </c>
      <c r="R2926" s="73">
        <v>0</v>
      </c>
      <c r="S2926" s="73">
        <f t="shared" si="159"/>
        <v>0</v>
      </c>
      <c r="T2926" s="73">
        <f t="shared" si="159"/>
        <v>0</v>
      </c>
      <c r="U2926" s="167" t="s">
        <v>7481</v>
      </c>
      <c r="W2926" s="21"/>
      <c r="X2926" s="21"/>
      <c r="Y2926" s="21"/>
    </row>
    <row r="2927" spans="1:25" x14ac:dyDescent="0.25">
      <c r="A2927" s="175" t="s">
        <v>6845</v>
      </c>
      <c r="B2927" s="205" t="s">
        <v>6129</v>
      </c>
      <c r="C2927" s="168" t="s">
        <v>6130</v>
      </c>
      <c r="D2927" s="209">
        <v>150</v>
      </c>
      <c r="E2927" s="178">
        <v>1547128.5</v>
      </c>
      <c r="F2927" s="216">
        <f t="shared" si="158"/>
        <v>10314.19</v>
      </c>
      <c r="G2927" s="224"/>
      <c r="H2927" s="218" t="s">
        <v>7462</v>
      </c>
      <c r="I2927" s="179" t="s">
        <v>7381</v>
      </c>
      <c r="J2927" s="120" t="s">
        <v>7480</v>
      </c>
      <c r="K2927" s="73">
        <v>150</v>
      </c>
      <c r="L2927" s="73">
        <v>1547128.5</v>
      </c>
      <c r="M2927" s="180">
        <f t="shared" si="160"/>
        <v>1</v>
      </c>
      <c r="O2927" s="73">
        <v>150</v>
      </c>
      <c r="P2927" s="73">
        <v>1547128.5</v>
      </c>
      <c r="Q2927" s="73">
        <v>0</v>
      </c>
      <c r="R2927" s="73">
        <v>0</v>
      </c>
      <c r="S2927" s="73">
        <f t="shared" si="159"/>
        <v>0</v>
      </c>
      <c r="T2927" s="73">
        <f t="shared" si="159"/>
        <v>0</v>
      </c>
      <c r="U2927" s="167" t="s">
        <v>7481</v>
      </c>
      <c r="W2927" s="21"/>
      <c r="X2927" s="21"/>
      <c r="Y2927" s="21"/>
    </row>
    <row r="2928" spans="1:25" x14ac:dyDescent="0.25">
      <c r="A2928" s="168" t="s">
        <v>6845</v>
      </c>
      <c r="B2928" s="207" t="s">
        <v>10719</v>
      </c>
      <c r="C2928" s="168" t="s">
        <v>10720</v>
      </c>
      <c r="D2928" s="208">
        <v>261</v>
      </c>
      <c r="E2928" s="171">
        <v>2677350.899925</v>
      </c>
      <c r="F2928" s="216">
        <f t="shared" si="158"/>
        <v>10258.049424999999</v>
      </c>
      <c r="G2928" s="224"/>
      <c r="H2928" s="218" t="s">
        <v>7462</v>
      </c>
      <c r="I2928" s="120" t="s">
        <v>7397</v>
      </c>
      <c r="J2928" s="120" t="s">
        <v>7463</v>
      </c>
      <c r="K2928" s="172"/>
      <c r="L2928" s="172"/>
      <c r="M2928" s="173">
        <f t="shared" si="160"/>
        <v>0</v>
      </c>
      <c r="O2928" s="73">
        <v>261</v>
      </c>
      <c r="P2928" s="73">
        <v>2677350.899925</v>
      </c>
      <c r="Q2928" s="73">
        <v>261</v>
      </c>
      <c r="R2928" s="73">
        <v>2677350.899925</v>
      </c>
      <c r="S2928" s="73">
        <f t="shared" si="159"/>
        <v>0</v>
      </c>
      <c r="T2928" s="73">
        <f t="shared" si="159"/>
        <v>0</v>
      </c>
      <c r="U2928" s="167" t="s">
        <v>7467</v>
      </c>
      <c r="W2928" s="21"/>
      <c r="X2928" s="21"/>
      <c r="Y2928" s="21"/>
    </row>
    <row r="2929" spans="1:25" x14ac:dyDescent="0.25">
      <c r="A2929" s="175" t="s">
        <v>6845</v>
      </c>
      <c r="B2929" s="205" t="s">
        <v>10721</v>
      </c>
      <c r="C2929" s="168" t="s">
        <v>10722</v>
      </c>
      <c r="D2929" s="209">
        <v>48</v>
      </c>
      <c r="E2929" s="178">
        <v>490436.21001599997</v>
      </c>
      <c r="F2929" s="216">
        <f t="shared" si="158"/>
        <v>10217.421042</v>
      </c>
      <c r="G2929" s="224"/>
      <c r="H2929" s="218" t="s">
        <v>7538</v>
      </c>
      <c r="I2929" s="120" t="s">
        <v>7396</v>
      </c>
      <c r="J2929" s="120" t="s">
        <v>7480</v>
      </c>
      <c r="K2929" s="73">
        <v>48</v>
      </c>
      <c r="L2929" s="73">
        <v>490436.21001599997</v>
      </c>
      <c r="M2929" s="180">
        <f t="shared" si="160"/>
        <v>1</v>
      </c>
      <c r="O2929" s="73">
        <v>48</v>
      </c>
      <c r="P2929" s="73">
        <v>490436.21001599997</v>
      </c>
      <c r="Q2929" s="73">
        <v>0</v>
      </c>
      <c r="R2929" s="73">
        <v>0</v>
      </c>
      <c r="S2929" s="73">
        <f t="shared" si="159"/>
        <v>0</v>
      </c>
      <c r="T2929" s="73">
        <f t="shared" si="159"/>
        <v>0</v>
      </c>
      <c r="U2929" s="167" t="s">
        <v>7481</v>
      </c>
      <c r="W2929" s="21"/>
      <c r="X2929" s="21"/>
      <c r="Y2929" s="21"/>
    </row>
    <row r="2930" spans="1:25" x14ac:dyDescent="0.25">
      <c r="A2930" s="175" t="s">
        <v>6845</v>
      </c>
      <c r="B2930" s="205" t="s">
        <v>6163</v>
      </c>
      <c r="C2930" s="168" t="s">
        <v>6164</v>
      </c>
      <c r="D2930" s="209">
        <v>512</v>
      </c>
      <c r="E2930" s="178">
        <v>5230365.2101119999</v>
      </c>
      <c r="F2930" s="216">
        <f t="shared" si="158"/>
        <v>10215.557051</v>
      </c>
      <c r="G2930" s="224"/>
      <c r="H2930" s="218" t="s">
        <v>7462</v>
      </c>
      <c r="I2930" s="179" t="s">
        <v>7381</v>
      </c>
      <c r="J2930" s="120" t="s">
        <v>7480</v>
      </c>
      <c r="K2930" s="73">
        <v>512</v>
      </c>
      <c r="L2930" s="73">
        <v>5230365.2101119999</v>
      </c>
      <c r="M2930" s="180">
        <f t="shared" si="160"/>
        <v>1</v>
      </c>
      <c r="O2930" s="73">
        <v>512</v>
      </c>
      <c r="P2930" s="73">
        <v>5230365.2101119999</v>
      </c>
      <c r="Q2930" s="73">
        <v>0</v>
      </c>
      <c r="R2930" s="73">
        <v>0</v>
      </c>
      <c r="S2930" s="73">
        <f t="shared" si="159"/>
        <v>0</v>
      </c>
      <c r="T2930" s="73">
        <f t="shared" si="159"/>
        <v>0</v>
      </c>
      <c r="U2930" s="167" t="s">
        <v>7481</v>
      </c>
      <c r="W2930" s="21"/>
      <c r="X2930" s="21"/>
      <c r="Y2930" s="21"/>
    </row>
    <row r="2931" spans="1:25" x14ac:dyDescent="0.25">
      <c r="A2931" s="175" t="s">
        <v>6845</v>
      </c>
      <c r="B2931" s="205" t="s">
        <v>6475</v>
      </c>
      <c r="C2931" s="168" t="s">
        <v>6476</v>
      </c>
      <c r="D2931" s="209">
        <v>1538</v>
      </c>
      <c r="E2931" s="178">
        <v>15688534.559548</v>
      </c>
      <c r="F2931" s="216">
        <f t="shared" si="158"/>
        <v>10200.607646</v>
      </c>
      <c r="G2931" s="224"/>
      <c r="H2931" s="218" t="s">
        <v>7462</v>
      </c>
      <c r="I2931" s="179" t="s">
        <v>7381</v>
      </c>
      <c r="J2931" s="120" t="s">
        <v>7480</v>
      </c>
      <c r="K2931" s="73">
        <v>1538</v>
      </c>
      <c r="L2931" s="73">
        <v>15688534.559548</v>
      </c>
      <c r="M2931" s="180">
        <f t="shared" si="160"/>
        <v>1</v>
      </c>
      <c r="O2931" s="73">
        <v>1538</v>
      </c>
      <c r="P2931" s="73">
        <v>15688534.559548</v>
      </c>
      <c r="Q2931" s="73">
        <v>0</v>
      </c>
      <c r="R2931" s="73">
        <v>0</v>
      </c>
      <c r="S2931" s="73">
        <f t="shared" si="159"/>
        <v>0</v>
      </c>
      <c r="T2931" s="73">
        <f t="shared" si="159"/>
        <v>0</v>
      </c>
      <c r="U2931" s="167" t="s">
        <v>7481</v>
      </c>
      <c r="W2931" s="21"/>
      <c r="X2931" s="21"/>
      <c r="Y2931" s="21"/>
    </row>
    <row r="2932" spans="1:25" x14ac:dyDescent="0.25">
      <c r="A2932" s="175" t="s">
        <v>6845</v>
      </c>
      <c r="B2932" s="205" t="s">
        <v>6363</v>
      </c>
      <c r="C2932" s="168" t="s">
        <v>6364</v>
      </c>
      <c r="D2932" s="209">
        <v>9928</v>
      </c>
      <c r="E2932" s="178">
        <v>101248224.67957601</v>
      </c>
      <c r="F2932" s="216">
        <f t="shared" si="158"/>
        <v>10198.249867</v>
      </c>
      <c r="G2932" s="224"/>
      <c r="H2932" s="218" t="s">
        <v>7462</v>
      </c>
      <c r="I2932" s="179" t="s">
        <v>7381</v>
      </c>
      <c r="J2932" s="120" t="s">
        <v>7480</v>
      </c>
      <c r="K2932" s="73">
        <v>9928</v>
      </c>
      <c r="L2932" s="73">
        <v>101248224.67957601</v>
      </c>
      <c r="M2932" s="180">
        <f t="shared" si="160"/>
        <v>1</v>
      </c>
      <c r="O2932" s="73">
        <v>9928</v>
      </c>
      <c r="P2932" s="73">
        <v>101248224.67957601</v>
      </c>
      <c r="Q2932" s="73">
        <v>0</v>
      </c>
      <c r="R2932" s="73">
        <v>0</v>
      </c>
      <c r="S2932" s="73">
        <f t="shared" si="159"/>
        <v>0</v>
      </c>
      <c r="T2932" s="73">
        <f t="shared" si="159"/>
        <v>0</v>
      </c>
      <c r="U2932" s="167" t="s">
        <v>7481</v>
      </c>
      <c r="W2932" s="21"/>
      <c r="X2932" s="21"/>
      <c r="Y2932" s="21"/>
    </row>
    <row r="2933" spans="1:25" x14ac:dyDescent="0.25">
      <c r="A2933" s="175" t="s">
        <v>6845</v>
      </c>
      <c r="B2933" s="205" t="s">
        <v>10723</v>
      </c>
      <c r="C2933" s="168" t="s">
        <v>10724</v>
      </c>
      <c r="D2933" s="209">
        <v>585</v>
      </c>
      <c r="E2933" s="178">
        <v>5936315.1301350007</v>
      </c>
      <c r="F2933" s="216">
        <f t="shared" si="158"/>
        <v>10147.547231</v>
      </c>
      <c r="G2933" s="224"/>
      <c r="H2933" s="218" t="s">
        <v>7538</v>
      </c>
      <c r="I2933" s="120" t="s">
        <v>7386</v>
      </c>
      <c r="J2933" s="120" t="s">
        <v>7480</v>
      </c>
      <c r="K2933" s="73">
        <v>585</v>
      </c>
      <c r="L2933" s="73">
        <v>5936315.1301350007</v>
      </c>
      <c r="M2933" s="180">
        <f t="shared" si="160"/>
        <v>1</v>
      </c>
      <c r="O2933" s="73">
        <v>585</v>
      </c>
      <c r="P2933" s="73">
        <v>5936315.1301350007</v>
      </c>
      <c r="Q2933" s="73">
        <v>0</v>
      </c>
      <c r="R2933" s="73">
        <v>0</v>
      </c>
      <c r="S2933" s="73">
        <f t="shared" si="159"/>
        <v>0</v>
      </c>
      <c r="T2933" s="73">
        <f t="shared" si="159"/>
        <v>0</v>
      </c>
      <c r="U2933" s="167" t="s">
        <v>7481</v>
      </c>
      <c r="W2933" s="21"/>
      <c r="X2933" s="21"/>
      <c r="Y2933" s="21"/>
    </row>
    <row r="2934" spans="1:25" x14ac:dyDescent="0.25">
      <c r="A2934" s="175" t="s">
        <v>6845</v>
      </c>
      <c r="B2934" s="205" t="s">
        <v>5465</v>
      </c>
      <c r="C2934" s="168" t="s">
        <v>5466</v>
      </c>
      <c r="D2934" s="209">
        <v>390</v>
      </c>
      <c r="E2934" s="178">
        <v>3955435.6799099999</v>
      </c>
      <c r="F2934" s="216">
        <f t="shared" si="158"/>
        <v>10142.142769</v>
      </c>
      <c r="G2934" s="224"/>
      <c r="H2934" s="218" t="s">
        <v>7462</v>
      </c>
      <c r="I2934" s="179" t="s">
        <v>7381</v>
      </c>
      <c r="J2934" s="120" t="s">
        <v>7480</v>
      </c>
      <c r="K2934" s="73">
        <v>390</v>
      </c>
      <c r="L2934" s="73">
        <v>3955435.6799099999</v>
      </c>
      <c r="M2934" s="180">
        <f t="shared" si="160"/>
        <v>1</v>
      </c>
      <c r="O2934" s="73">
        <v>390</v>
      </c>
      <c r="P2934" s="73">
        <v>3955435.6799099999</v>
      </c>
      <c r="Q2934" s="73">
        <v>0</v>
      </c>
      <c r="R2934" s="73">
        <v>0</v>
      </c>
      <c r="S2934" s="73">
        <f t="shared" si="159"/>
        <v>0</v>
      </c>
      <c r="T2934" s="73">
        <f t="shared" si="159"/>
        <v>0</v>
      </c>
      <c r="U2934" s="167" t="s">
        <v>7481</v>
      </c>
      <c r="W2934" s="21"/>
      <c r="X2934" s="21"/>
      <c r="Y2934" s="21"/>
    </row>
    <row r="2935" spans="1:25" x14ac:dyDescent="0.25">
      <c r="A2935" s="175" t="s">
        <v>6845</v>
      </c>
      <c r="B2935" s="205" t="s">
        <v>6065</v>
      </c>
      <c r="C2935" s="168" t="s">
        <v>6066</v>
      </c>
      <c r="D2935" s="209">
        <v>680</v>
      </c>
      <c r="E2935" s="178">
        <v>6879140.0598799996</v>
      </c>
      <c r="F2935" s="216">
        <f t="shared" si="158"/>
        <v>10116.382441</v>
      </c>
      <c r="G2935" s="224"/>
      <c r="H2935" s="218" t="s">
        <v>7462</v>
      </c>
      <c r="I2935" s="179" t="s">
        <v>7381</v>
      </c>
      <c r="J2935" s="120" t="s">
        <v>7480</v>
      </c>
      <c r="K2935" s="73">
        <f>+D2935</f>
        <v>680</v>
      </c>
      <c r="L2935" s="73">
        <f>+E2935</f>
        <v>6879140.0598799996</v>
      </c>
      <c r="M2935" s="180">
        <f t="shared" si="160"/>
        <v>1</v>
      </c>
      <c r="O2935" s="73">
        <v>680</v>
      </c>
      <c r="P2935" s="73">
        <v>6879140.0598799996</v>
      </c>
      <c r="Q2935" s="73">
        <v>0</v>
      </c>
      <c r="R2935" s="73">
        <v>0</v>
      </c>
      <c r="S2935" s="73">
        <f t="shared" si="159"/>
        <v>0</v>
      </c>
      <c r="T2935" s="73">
        <f t="shared" si="159"/>
        <v>0</v>
      </c>
      <c r="U2935" s="167" t="s">
        <v>7481</v>
      </c>
      <c r="W2935" s="21"/>
      <c r="X2935" s="21"/>
      <c r="Y2935" s="21"/>
    </row>
    <row r="2936" spans="1:25" x14ac:dyDescent="0.25">
      <c r="A2936" s="175" t="s">
        <v>6845</v>
      </c>
      <c r="B2936" s="205" t="s">
        <v>5813</v>
      </c>
      <c r="C2936" s="168" t="s">
        <v>5814</v>
      </c>
      <c r="D2936" s="209">
        <v>31</v>
      </c>
      <c r="E2936" s="178">
        <v>312445.930008</v>
      </c>
      <c r="F2936" s="216">
        <f t="shared" si="158"/>
        <v>10078.900968</v>
      </c>
      <c r="G2936" s="224"/>
      <c r="H2936" s="218" t="s">
        <v>7462</v>
      </c>
      <c r="I2936" s="179" t="s">
        <v>7381</v>
      </c>
      <c r="J2936" s="120" t="s">
        <v>7480</v>
      </c>
      <c r="K2936" s="73">
        <v>31</v>
      </c>
      <c r="L2936" s="73">
        <v>312445.930008</v>
      </c>
      <c r="M2936" s="180">
        <f t="shared" si="160"/>
        <v>1</v>
      </c>
      <c r="O2936" s="73">
        <v>31</v>
      </c>
      <c r="P2936" s="73">
        <v>312445.930008</v>
      </c>
      <c r="Q2936" s="73">
        <v>0</v>
      </c>
      <c r="R2936" s="73">
        <v>0</v>
      </c>
      <c r="S2936" s="73">
        <f t="shared" si="159"/>
        <v>0</v>
      </c>
      <c r="T2936" s="73">
        <f t="shared" si="159"/>
        <v>0</v>
      </c>
      <c r="U2936" s="167" t="s">
        <v>7481</v>
      </c>
      <c r="W2936" s="21"/>
      <c r="X2936" s="21"/>
      <c r="Y2936" s="21"/>
    </row>
    <row r="2937" spans="1:25" x14ac:dyDescent="0.25">
      <c r="A2937" s="168" t="s">
        <v>6845</v>
      </c>
      <c r="B2937" s="207" t="s">
        <v>10725</v>
      </c>
      <c r="C2937" s="168" t="s">
        <v>10726</v>
      </c>
      <c r="D2937" s="208">
        <v>1438</v>
      </c>
      <c r="E2937" s="171">
        <v>14491805.929372</v>
      </c>
      <c r="F2937" s="216">
        <f t="shared" si="158"/>
        <v>10077.750994</v>
      </c>
      <c r="G2937" s="224"/>
      <c r="H2937" s="218" t="s">
        <v>7462</v>
      </c>
      <c r="I2937" s="120" t="s">
        <v>7397</v>
      </c>
      <c r="J2937" s="120" t="s">
        <v>7463</v>
      </c>
      <c r="K2937" s="172">
        <v>0</v>
      </c>
      <c r="L2937" s="172">
        <v>0</v>
      </c>
      <c r="M2937" s="173">
        <f t="shared" si="160"/>
        <v>0</v>
      </c>
      <c r="O2937" s="73">
        <v>1438</v>
      </c>
      <c r="P2937" s="73">
        <v>14491805.929372</v>
      </c>
      <c r="Q2937" s="73">
        <v>1438</v>
      </c>
      <c r="R2937" s="73">
        <v>14491805.929372</v>
      </c>
      <c r="S2937" s="73">
        <f t="shared" si="159"/>
        <v>0</v>
      </c>
      <c r="T2937" s="73">
        <f t="shared" si="159"/>
        <v>0</v>
      </c>
      <c r="U2937" s="167" t="s">
        <v>7467</v>
      </c>
      <c r="W2937" s="21"/>
      <c r="X2937" s="21"/>
      <c r="Y2937" s="21"/>
    </row>
    <row r="2938" spans="1:25" x14ac:dyDescent="0.25">
      <c r="A2938" s="175" t="s">
        <v>6845</v>
      </c>
      <c r="B2938" s="205" t="s">
        <v>6453</v>
      </c>
      <c r="C2938" s="168" t="s">
        <v>6454</v>
      </c>
      <c r="D2938" s="209">
        <v>1103</v>
      </c>
      <c r="E2938" s="178">
        <v>11113315.099485001</v>
      </c>
      <c r="F2938" s="216">
        <f t="shared" si="158"/>
        <v>10075.534995</v>
      </c>
      <c r="G2938" s="224"/>
      <c r="H2938" s="218" t="s">
        <v>7538</v>
      </c>
      <c r="I2938" s="120" t="s">
        <v>7396</v>
      </c>
      <c r="J2938" s="120" t="s">
        <v>7480</v>
      </c>
      <c r="K2938" s="73">
        <v>1103</v>
      </c>
      <c r="L2938" s="73">
        <v>11113315.099485001</v>
      </c>
      <c r="M2938" s="180">
        <f t="shared" si="160"/>
        <v>1</v>
      </c>
      <c r="O2938" s="73">
        <v>1103</v>
      </c>
      <c r="P2938" s="73">
        <v>11113315.099485001</v>
      </c>
      <c r="Q2938" s="73">
        <v>0</v>
      </c>
      <c r="R2938" s="73">
        <v>0</v>
      </c>
      <c r="S2938" s="73">
        <f t="shared" si="159"/>
        <v>0</v>
      </c>
      <c r="T2938" s="73">
        <f t="shared" si="159"/>
        <v>0</v>
      </c>
      <c r="U2938" s="167" t="s">
        <v>7481</v>
      </c>
      <c r="W2938" s="21"/>
      <c r="X2938" s="21"/>
      <c r="Y2938" s="21"/>
    </row>
    <row r="2939" spans="1:25" x14ac:dyDescent="0.25">
      <c r="A2939" s="168" t="s">
        <v>6845</v>
      </c>
      <c r="B2939" s="207" t="s">
        <v>10727</v>
      </c>
      <c r="C2939" s="168" t="s">
        <v>10728</v>
      </c>
      <c r="D2939" s="208">
        <v>1</v>
      </c>
      <c r="E2939" s="171">
        <v>10074.27</v>
      </c>
      <c r="F2939" s="216">
        <f t="shared" si="158"/>
        <v>10074.27</v>
      </c>
      <c r="G2939" s="224"/>
      <c r="H2939" s="218" t="s">
        <v>7462</v>
      </c>
      <c r="I2939" s="120" t="s">
        <v>7397</v>
      </c>
      <c r="J2939" s="120" t="s">
        <v>7463</v>
      </c>
      <c r="K2939" s="172"/>
      <c r="L2939" s="172"/>
      <c r="M2939" s="173">
        <f t="shared" si="160"/>
        <v>0</v>
      </c>
      <c r="O2939" s="73">
        <v>1</v>
      </c>
      <c r="P2939" s="73">
        <v>10074.27</v>
      </c>
      <c r="Q2939" s="73">
        <v>1</v>
      </c>
      <c r="R2939" s="73">
        <v>10074.27</v>
      </c>
      <c r="S2939" s="73">
        <f t="shared" si="159"/>
        <v>0</v>
      </c>
      <c r="T2939" s="73">
        <f t="shared" si="159"/>
        <v>0</v>
      </c>
      <c r="U2939" s="167" t="s">
        <v>7467</v>
      </c>
      <c r="W2939" s="21"/>
      <c r="X2939" s="21"/>
      <c r="Y2939" s="21"/>
    </row>
    <row r="2940" spans="1:25" x14ac:dyDescent="0.25">
      <c r="A2940" s="175" t="s">
        <v>6845</v>
      </c>
      <c r="B2940" s="205" t="s">
        <v>5807</v>
      </c>
      <c r="C2940" s="168" t="s">
        <v>5808</v>
      </c>
      <c r="D2940" s="209">
        <v>140</v>
      </c>
      <c r="E2940" s="178">
        <v>1408009.4099399999</v>
      </c>
      <c r="F2940" s="216">
        <f t="shared" si="158"/>
        <v>10057.210071</v>
      </c>
      <c r="G2940" s="224"/>
      <c r="H2940" s="218" t="s">
        <v>7462</v>
      </c>
      <c r="I2940" s="179" t="s">
        <v>7381</v>
      </c>
      <c r="J2940" s="120" t="s">
        <v>7480</v>
      </c>
      <c r="K2940" s="73">
        <v>140</v>
      </c>
      <c r="L2940" s="73">
        <v>1408009.4099399999</v>
      </c>
      <c r="M2940" s="180">
        <f t="shared" si="160"/>
        <v>1</v>
      </c>
      <c r="O2940" s="73">
        <v>140</v>
      </c>
      <c r="P2940" s="73">
        <v>1408009.4099399999</v>
      </c>
      <c r="Q2940" s="73">
        <v>0</v>
      </c>
      <c r="R2940" s="73">
        <v>0</v>
      </c>
      <c r="S2940" s="73">
        <f t="shared" si="159"/>
        <v>0</v>
      </c>
      <c r="T2940" s="73">
        <f t="shared" si="159"/>
        <v>0</v>
      </c>
      <c r="U2940" s="167" t="s">
        <v>7481</v>
      </c>
      <c r="W2940" s="21"/>
      <c r="X2940" s="21"/>
      <c r="Y2940" s="21"/>
    </row>
    <row r="2941" spans="1:25" x14ac:dyDescent="0.25">
      <c r="A2941" s="175" t="s">
        <v>6845</v>
      </c>
      <c r="B2941" s="205" t="s">
        <v>6505</v>
      </c>
      <c r="C2941" s="168" t="s">
        <v>6506</v>
      </c>
      <c r="D2941" s="209">
        <v>40</v>
      </c>
      <c r="E2941" s="178">
        <v>401772.92000000004</v>
      </c>
      <c r="F2941" s="216">
        <f t="shared" si="158"/>
        <v>10044.323</v>
      </c>
      <c r="G2941" s="224"/>
      <c r="H2941" s="218" t="s">
        <v>7462</v>
      </c>
      <c r="I2941" s="179" t="s">
        <v>7381</v>
      </c>
      <c r="J2941" s="120" t="s">
        <v>7480</v>
      </c>
      <c r="K2941" s="73">
        <v>40</v>
      </c>
      <c r="L2941" s="73">
        <v>401772.92000000004</v>
      </c>
      <c r="M2941" s="180">
        <f t="shared" si="160"/>
        <v>1</v>
      </c>
      <c r="O2941" s="73">
        <v>40</v>
      </c>
      <c r="P2941" s="73">
        <v>401772.92000000004</v>
      </c>
      <c r="Q2941" s="73">
        <v>0</v>
      </c>
      <c r="R2941" s="73">
        <v>0</v>
      </c>
      <c r="S2941" s="73">
        <f t="shared" si="159"/>
        <v>0</v>
      </c>
      <c r="T2941" s="73">
        <f t="shared" si="159"/>
        <v>0</v>
      </c>
      <c r="U2941" s="167" t="s">
        <v>7481</v>
      </c>
      <c r="W2941" s="21"/>
      <c r="X2941" s="21"/>
      <c r="Y2941" s="21"/>
    </row>
    <row r="2942" spans="1:25" x14ac:dyDescent="0.25">
      <c r="A2942" s="175" t="s">
        <v>6845</v>
      </c>
      <c r="B2942" s="205" t="s">
        <v>6225</v>
      </c>
      <c r="C2942" s="168" t="s">
        <v>6226</v>
      </c>
      <c r="D2942" s="209">
        <v>22</v>
      </c>
      <c r="E2942" s="178">
        <v>220410.94999000002</v>
      </c>
      <c r="F2942" s="216">
        <f t="shared" si="158"/>
        <v>10018.679545000001</v>
      </c>
      <c r="G2942" s="224"/>
      <c r="H2942" s="218" t="s">
        <v>7462</v>
      </c>
      <c r="I2942" s="179" t="s">
        <v>7381</v>
      </c>
      <c r="J2942" s="120" t="s">
        <v>7480</v>
      </c>
      <c r="K2942" s="73">
        <v>22</v>
      </c>
      <c r="L2942" s="73">
        <v>220410.94999000002</v>
      </c>
      <c r="M2942" s="180">
        <f t="shared" si="160"/>
        <v>1</v>
      </c>
      <c r="O2942" s="73">
        <v>22</v>
      </c>
      <c r="P2942" s="73">
        <v>220410.94999000002</v>
      </c>
      <c r="Q2942" s="73">
        <v>0</v>
      </c>
      <c r="R2942" s="73">
        <v>0</v>
      </c>
      <c r="S2942" s="73">
        <f t="shared" si="159"/>
        <v>0</v>
      </c>
      <c r="T2942" s="73">
        <f t="shared" si="159"/>
        <v>0</v>
      </c>
      <c r="U2942" s="167" t="s">
        <v>7481</v>
      </c>
      <c r="W2942" s="21"/>
      <c r="X2942" s="21"/>
      <c r="Y2942" s="21"/>
    </row>
    <row r="2943" spans="1:25" x14ac:dyDescent="0.25">
      <c r="A2943" s="175" t="s">
        <v>6845</v>
      </c>
      <c r="B2943" s="205" t="s">
        <v>6471</v>
      </c>
      <c r="C2943" s="168" t="s">
        <v>6472</v>
      </c>
      <c r="D2943" s="209">
        <v>204</v>
      </c>
      <c r="E2943" s="178">
        <v>2043464.4699839999</v>
      </c>
      <c r="F2943" s="216">
        <f t="shared" si="158"/>
        <v>10016.982695999999</v>
      </c>
      <c r="G2943" s="224"/>
      <c r="H2943" s="218" t="s">
        <v>7462</v>
      </c>
      <c r="I2943" s="179" t="s">
        <v>7381</v>
      </c>
      <c r="J2943" s="120" t="s">
        <v>7480</v>
      </c>
      <c r="K2943" s="73">
        <v>204</v>
      </c>
      <c r="L2943" s="73">
        <v>2043464.4699839999</v>
      </c>
      <c r="M2943" s="180">
        <f t="shared" si="160"/>
        <v>1</v>
      </c>
      <c r="O2943" s="73">
        <v>204</v>
      </c>
      <c r="P2943" s="73">
        <v>2043464.4699839999</v>
      </c>
      <c r="Q2943" s="73">
        <v>0</v>
      </c>
      <c r="R2943" s="73">
        <v>0</v>
      </c>
      <c r="S2943" s="73">
        <f t="shared" si="159"/>
        <v>0</v>
      </c>
      <c r="T2943" s="73">
        <f t="shared" si="159"/>
        <v>0</v>
      </c>
      <c r="U2943" s="167" t="s">
        <v>7481</v>
      </c>
      <c r="W2943" s="21"/>
      <c r="X2943" s="21"/>
      <c r="Y2943" s="21"/>
    </row>
    <row r="2944" spans="1:25" x14ac:dyDescent="0.25">
      <c r="A2944" s="175" t="s">
        <v>6845</v>
      </c>
      <c r="B2944" s="205" t="s">
        <v>6409</v>
      </c>
      <c r="C2944" s="168" t="s">
        <v>6410</v>
      </c>
      <c r="D2944" s="209">
        <v>61</v>
      </c>
      <c r="E2944" s="178">
        <v>608136.00000300002</v>
      </c>
      <c r="F2944" s="216">
        <f t="shared" si="158"/>
        <v>9969.4426230000008</v>
      </c>
      <c r="G2944" s="224"/>
      <c r="H2944" s="218" t="s">
        <v>7462</v>
      </c>
      <c r="I2944" s="179" t="s">
        <v>7381</v>
      </c>
      <c r="J2944" s="120" t="s">
        <v>7480</v>
      </c>
      <c r="K2944" s="73">
        <v>61</v>
      </c>
      <c r="L2944" s="73">
        <v>608136.00000300002</v>
      </c>
      <c r="M2944" s="180">
        <f t="shared" si="160"/>
        <v>1</v>
      </c>
      <c r="O2944" s="73">
        <v>61</v>
      </c>
      <c r="P2944" s="73">
        <v>608136.00000300002</v>
      </c>
      <c r="Q2944" s="73">
        <v>0</v>
      </c>
      <c r="R2944" s="73">
        <v>0</v>
      </c>
      <c r="S2944" s="73">
        <f t="shared" si="159"/>
        <v>0</v>
      </c>
      <c r="T2944" s="73">
        <f t="shared" si="159"/>
        <v>0</v>
      </c>
      <c r="U2944" s="167" t="s">
        <v>7481</v>
      </c>
      <c r="W2944" s="21"/>
      <c r="X2944" s="21"/>
      <c r="Y2944" s="21"/>
    </row>
    <row r="2945" spans="1:25" x14ac:dyDescent="0.25">
      <c r="A2945" s="175" t="s">
        <v>6845</v>
      </c>
      <c r="B2945" s="205" t="s">
        <v>6507</v>
      </c>
      <c r="C2945" s="168" t="s">
        <v>6508</v>
      </c>
      <c r="D2945" s="209">
        <v>125</v>
      </c>
      <c r="E2945" s="178">
        <v>1238391.28</v>
      </c>
      <c r="F2945" s="216">
        <f t="shared" si="158"/>
        <v>9907.1302400000004</v>
      </c>
      <c r="G2945" s="224"/>
      <c r="H2945" s="218" t="s">
        <v>7462</v>
      </c>
      <c r="I2945" s="179" t="s">
        <v>7381</v>
      </c>
      <c r="J2945" s="120" t="s">
        <v>7480</v>
      </c>
      <c r="K2945" s="73">
        <v>125</v>
      </c>
      <c r="L2945" s="73">
        <v>1238391.28</v>
      </c>
      <c r="M2945" s="180">
        <f t="shared" si="160"/>
        <v>1</v>
      </c>
      <c r="O2945" s="73">
        <v>125</v>
      </c>
      <c r="P2945" s="73">
        <v>1238391.28</v>
      </c>
      <c r="Q2945" s="73">
        <v>0</v>
      </c>
      <c r="R2945" s="73">
        <v>0</v>
      </c>
      <c r="S2945" s="73">
        <f t="shared" si="159"/>
        <v>0</v>
      </c>
      <c r="T2945" s="73">
        <f t="shared" si="159"/>
        <v>0</v>
      </c>
      <c r="U2945" s="167" t="s">
        <v>7481</v>
      </c>
      <c r="W2945" s="21"/>
      <c r="X2945" s="21"/>
      <c r="Y2945" s="21"/>
    </row>
    <row r="2946" spans="1:25" x14ac:dyDescent="0.25">
      <c r="A2946" s="175" t="s">
        <v>6845</v>
      </c>
      <c r="B2946" s="205" t="s">
        <v>6529</v>
      </c>
      <c r="C2946" s="168" t="s">
        <v>6530</v>
      </c>
      <c r="D2946" s="209">
        <v>90</v>
      </c>
      <c r="E2946" s="178">
        <v>891606.25997999997</v>
      </c>
      <c r="F2946" s="216">
        <f t="shared" si="158"/>
        <v>9906.7362219999995</v>
      </c>
      <c r="G2946" s="224"/>
      <c r="H2946" s="218" t="s">
        <v>7462</v>
      </c>
      <c r="I2946" s="179" t="s">
        <v>7381</v>
      </c>
      <c r="J2946" s="120" t="s">
        <v>7480</v>
      </c>
      <c r="K2946" s="73">
        <v>90</v>
      </c>
      <c r="L2946" s="73">
        <v>891606.25997999997</v>
      </c>
      <c r="M2946" s="180">
        <f t="shared" si="160"/>
        <v>1</v>
      </c>
      <c r="O2946" s="73">
        <v>90</v>
      </c>
      <c r="P2946" s="73">
        <v>891606.25997999997</v>
      </c>
      <c r="Q2946" s="73">
        <v>0</v>
      </c>
      <c r="R2946" s="73">
        <v>0</v>
      </c>
      <c r="S2946" s="73">
        <f t="shared" si="159"/>
        <v>0</v>
      </c>
      <c r="T2946" s="73">
        <f t="shared" si="159"/>
        <v>0</v>
      </c>
      <c r="U2946" s="167" t="s">
        <v>7481</v>
      </c>
      <c r="W2946" s="21"/>
      <c r="X2946" s="21"/>
      <c r="Y2946" s="21"/>
    </row>
    <row r="2947" spans="1:25" x14ac:dyDescent="0.25">
      <c r="A2947" s="168" t="s">
        <v>6845</v>
      </c>
      <c r="B2947" s="207" t="s">
        <v>10729</v>
      </c>
      <c r="C2947" s="168" t="s">
        <v>10730</v>
      </c>
      <c r="D2947" s="208">
        <v>88</v>
      </c>
      <c r="E2947" s="171">
        <v>868505.22000000009</v>
      </c>
      <c r="F2947" s="216">
        <f t="shared" si="158"/>
        <v>9869.3775000000005</v>
      </c>
      <c r="G2947" s="224"/>
      <c r="H2947" s="218" t="s">
        <v>7462</v>
      </c>
      <c r="I2947" s="120" t="s">
        <v>7397</v>
      </c>
      <c r="J2947" s="120" t="s">
        <v>7463</v>
      </c>
      <c r="K2947" s="172"/>
      <c r="L2947" s="172"/>
      <c r="M2947" s="173">
        <f t="shared" si="160"/>
        <v>0</v>
      </c>
      <c r="O2947" s="73">
        <v>88</v>
      </c>
      <c r="P2947" s="73">
        <v>868505.22000000009</v>
      </c>
      <c r="Q2947" s="73">
        <v>88</v>
      </c>
      <c r="R2947" s="73">
        <v>868505.22000000009</v>
      </c>
      <c r="S2947" s="73">
        <f t="shared" si="159"/>
        <v>0</v>
      </c>
      <c r="T2947" s="73">
        <f t="shared" si="159"/>
        <v>0</v>
      </c>
      <c r="U2947" s="167" t="s">
        <v>7467</v>
      </c>
      <c r="W2947" s="21"/>
      <c r="X2947" s="21"/>
      <c r="Y2947" s="21"/>
    </row>
    <row r="2948" spans="1:25" x14ac:dyDescent="0.25">
      <c r="A2948" s="175" t="s">
        <v>6845</v>
      </c>
      <c r="B2948" s="205" t="s">
        <v>6419</v>
      </c>
      <c r="C2948" s="168" t="s">
        <v>6420</v>
      </c>
      <c r="D2948" s="209">
        <v>237</v>
      </c>
      <c r="E2948" s="178">
        <v>2334819.1000080002</v>
      </c>
      <c r="F2948" s="216">
        <f t="shared" ref="F2948:F3011" si="161">+E2948/D2948</f>
        <v>9851.5573840000015</v>
      </c>
      <c r="G2948" s="224"/>
      <c r="H2948" s="218" t="s">
        <v>7462</v>
      </c>
      <c r="I2948" s="179" t="s">
        <v>7381</v>
      </c>
      <c r="J2948" s="120" t="s">
        <v>7480</v>
      </c>
      <c r="K2948" s="73">
        <v>237</v>
      </c>
      <c r="L2948" s="73">
        <v>2334819.1000080002</v>
      </c>
      <c r="M2948" s="180">
        <f t="shared" si="160"/>
        <v>1</v>
      </c>
      <c r="O2948" s="73">
        <v>237</v>
      </c>
      <c r="P2948" s="73">
        <v>2334819.1000080002</v>
      </c>
      <c r="Q2948" s="73">
        <v>0</v>
      </c>
      <c r="R2948" s="73">
        <v>0</v>
      </c>
      <c r="S2948" s="73">
        <f t="shared" ref="S2948:T3011" si="162">O2948-K2948-Q2948</f>
        <v>0</v>
      </c>
      <c r="T2948" s="73">
        <f t="shared" si="162"/>
        <v>0</v>
      </c>
      <c r="U2948" s="167" t="s">
        <v>7481</v>
      </c>
      <c r="W2948" s="21"/>
      <c r="X2948" s="21"/>
      <c r="Y2948" s="21"/>
    </row>
    <row r="2949" spans="1:25" x14ac:dyDescent="0.25">
      <c r="A2949" s="175" t="s">
        <v>6845</v>
      </c>
      <c r="B2949" s="205" t="s">
        <v>5529</v>
      </c>
      <c r="C2949" s="168" t="s">
        <v>5530</v>
      </c>
      <c r="D2949" s="209">
        <v>492</v>
      </c>
      <c r="E2949" s="178">
        <v>4828336.2401399994</v>
      </c>
      <c r="F2949" s="216">
        <f t="shared" si="161"/>
        <v>9813.6915449999997</v>
      </c>
      <c r="G2949" s="224"/>
      <c r="H2949" s="218" t="s">
        <v>7462</v>
      </c>
      <c r="I2949" s="179" t="s">
        <v>7381</v>
      </c>
      <c r="J2949" s="120" t="s">
        <v>7480</v>
      </c>
      <c r="K2949" s="73">
        <f>D2949</f>
        <v>492</v>
      </c>
      <c r="L2949" s="73">
        <f>E2949</f>
        <v>4828336.2401399994</v>
      </c>
      <c r="M2949" s="180">
        <f t="shared" si="160"/>
        <v>1</v>
      </c>
      <c r="O2949" s="73">
        <v>492</v>
      </c>
      <c r="P2949" s="73">
        <v>4828336.2401399994</v>
      </c>
      <c r="Q2949" s="73">
        <v>0</v>
      </c>
      <c r="R2949" s="73">
        <v>0</v>
      </c>
      <c r="S2949" s="73">
        <f t="shared" si="162"/>
        <v>0</v>
      </c>
      <c r="T2949" s="73">
        <f t="shared" si="162"/>
        <v>0</v>
      </c>
      <c r="U2949" s="167" t="s">
        <v>7481</v>
      </c>
      <c r="W2949" s="21"/>
      <c r="X2949" s="21"/>
      <c r="Y2949" s="21"/>
    </row>
    <row r="2950" spans="1:25" x14ac:dyDescent="0.25">
      <c r="A2950" s="175" t="s">
        <v>6845</v>
      </c>
      <c r="B2950" s="205" t="s">
        <v>6513</v>
      </c>
      <c r="C2950" s="168" t="s">
        <v>6514</v>
      </c>
      <c r="D2950" s="209">
        <v>120</v>
      </c>
      <c r="E2950" s="178">
        <v>1175362.1799599999</v>
      </c>
      <c r="F2950" s="216">
        <f t="shared" si="161"/>
        <v>9794.6848329999993</v>
      </c>
      <c r="G2950" s="224"/>
      <c r="H2950" s="218" t="s">
        <v>7462</v>
      </c>
      <c r="I2950" s="179" t="s">
        <v>7381</v>
      </c>
      <c r="J2950" s="120" t="s">
        <v>7480</v>
      </c>
      <c r="K2950" s="73">
        <v>120</v>
      </c>
      <c r="L2950" s="73">
        <v>1175362.1799599999</v>
      </c>
      <c r="M2950" s="180">
        <f t="shared" si="160"/>
        <v>1</v>
      </c>
      <c r="O2950" s="73">
        <v>120</v>
      </c>
      <c r="P2950" s="73">
        <v>1175362.1799599999</v>
      </c>
      <c r="Q2950" s="73">
        <v>0</v>
      </c>
      <c r="R2950" s="73">
        <v>0</v>
      </c>
      <c r="S2950" s="73">
        <f t="shared" si="162"/>
        <v>0</v>
      </c>
      <c r="T2950" s="73">
        <f t="shared" si="162"/>
        <v>0</v>
      </c>
      <c r="U2950" s="167" t="s">
        <v>7481</v>
      </c>
      <c r="W2950" s="21"/>
      <c r="X2950" s="21"/>
      <c r="Y2950" s="21"/>
    </row>
    <row r="2951" spans="1:25" x14ac:dyDescent="0.25">
      <c r="A2951" s="175" t="s">
        <v>6845</v>
      </c>
      <c r="B2951" s="205" t="s">
        <v>5567</v>
      </c>
      <c r="C2951" s="168" t="s">
        <v>5568</v>
      </c>
      <c r="D2951" s="209">
        <v>110</v>
      </c>
      <c r="E2951" s="178">
        <v>1072591.2799800001</v>
      </c>
      <c r="F2951" s="216">
        <f t="shared" si="161"/>
        <v>9750.8298180000002</v>
      </c>
      <c r="G2951" s="224"/>
      <c r="H2951" s="218" t="s">
        <v>7462</v>
      </c>
      <c r="I2951" s="179" t="s">
        <v>7381</v>
      </c>
      <c r="J2951" s="120" t="s">
        <v>7480</v>
      </c>
      <c r="K2951" s="73">
        <f>D2951</f>
        <v>110</v>
      </c>
      <c r="L2951" s="73">
        <f>E2951</f>
        <v>1072591.2799800001</v>
      </c>
      <c r="M2951" s="180">
        <f t="shared" si="160"/>
        <v>1</v>
      </c>
      <c r="O2951" s="73">
        <v>110</v>
      </c>
      <c r="P2951" s="73">
        <v>1072591.2799800001</v>
      </c>
      <c r="Q2951" s="73">
        <v>0</v>
      </c>
      <c r="R2951" s="73">
        <v>0</v>
      </c>
      <c r="S2951" s="73">
        <f t="shared" si="162"/>
        <v>0</v>
      </c>
      <c r="T2951" s="73">
        <f t="shared" si="162"/>
        <v>0</v>
      </c>
      <c r="U2951" s="167" t="s">
        <v>7481</v>
      </c>
      <c r="W2951" s="21"/>
      <c r="X2951" s="21"/>
      <c r="Y2951" s="21"/>
    </row>
    <row r="2952" spans="1:25" x14ac:dyDescent="0.25">
      <c r="A2952" s="168" t="s">
        <v>6845</v>
      </c>
      <c r="B2952" s="207" t="s">
        <v>10731</v>
      </c>
      <c r="C2952" s="168" t="s">
        <v>10732</v>
      </c>
      <c r="D2952" s="208">
        <v>89</v>
      </c>
      <c r="E2952" s="171">
        <v>867734.17001500004</v>
      </c>
      <c r="F2952" s="216">
        <f t="shared" si="161"/>
        <v>9749.8221350000003</v>
      </c>
      <c r="G2952" s="224"/>
      <c r="H2952" s="218" t="s">
        <v>7462</v>
      </c>
      <c r="I2952" s="120" t="s">
        <v>7397</v>
      </c>
      <c r="J2952" s="120" t="s">
        <v>7463</v>
      </c>
      <c r="K2952" s="172"/>
      <c r="L2952" s="172"/>
      <c r="M2952" s="173">
        <f t="shared" ref="M2952:M3015" si="163">+L2952/E2952</f>
        <v>0</v>
      </c>
      <c r="O2952" s="73">
        <v>89</v>
      </c>
      <c r="P2952" s="73">
        <v>867734.17001500004</v>
      </c>
      <c r="Q2952" s="73">
        <v>89</v>
      </c>
      <c r="R2952" s="73">
        <v>867734.17001500004</v>
      </c>
      <c r="S2952" s="73">
        <f t="shared" si="162"/>
        <v>0</v>
      </c>
      <c r="T2952" s="73">
        <f t="shared" si="162"/>
        <v>0</v>
      </c>
      <c r="U2952" s="167" t="s">
        <v>7467</v>
      </c>
      <c r="W2952" s="21"/>
      <c r="X2952" s="21"/>
      <c r="Y2952" s="21"/>
    </row>
    <row r="2953" spans="1:25" x14ac:dyDescent="0.25">
      <c r="A2953" s="175" t="s">
        <v>6845</v>
      </c>
      <c r="B2953" s="205" t="s">
        <v>6249</v>
      </c>
      <c r="C2953" s="168" t="s">
        <v>6250</v>
      </c>
      <c r="D2953" s="209">
        <v>503</v>
      </c>
      <c r="E2953" s="178">
        <v>4889779.2598989997</v>
      </c>
      <c r="F2953" s="216">
        <f t="shared" si="161"/>
        <v>9721.2311329999993</v>
      </c>
      <c r="G2953" s="224"/>
      <c r="H2953" s="218" t="s">
        <v>7462</v>
      </c>
      <c r="I2953" s="179" t="s">
        <v>7381</v>
      </c>
      <c r="J2953" s="120" t="s">
        <v>7480</v>
      </c>
      <c r="K2953" s="73">
        <v>503</v>
      </c>
      <c r="L2953" s="73">
        <v>4889779.2598989997</v>
      </c>
      <c r="M2953" s="180">
        <f t="shared" si="163"/>
        <v>1</v>
      </c>
      <c r="O2953" s="73">
        <v>503</v>
      </c>
      <c r="P2953" s="73">
        <v>4889779.2598989997</v>
      </c>
      <c r="Q2953" s="73">
        <v>0</v>
      </c>
      <c r="R2953" s="73">
        <v>0</v>
      </c>
      <c r="S2953" s="73">
        <f t="shared" si="162"/>
        <v>0</v>
      </c>
      <c r="T2953" s="73">
        <f t="shared" si="162"/>
        <v>0</v>
      </c>
      <c r="U2953" s="167" t="s">
        <v>7481</v>
      </c>
      <c r="W2953" s="21"/>
      <c r="X2953" s="21"/>
      <c r="Y2953" s="21"/>
    </row>
    <row r="2954" spans="1:25" x14ac:dyDescent="0.25">
      <c r="A2954" s="175" t="s">
        <v>6845</v>
      </c>
      <c r="B2954" s="205" t="s">
        <v>10733</v>
      </c>
      <c r="C2954" s="168" t="s">
        <v>10734</v>
      </c>
      <c r="D2954" s="209">
        <v>85</v>
      </c>
      <c r="E2954" s="178">
        <v>826040.52997000003</v>
      </c>
      <c r="F2954" s="216">
        <f t="shared" si="161"/>
        <v>9718.1238819999999</v>
      </c>
      <c r="G2954" s="224"/>
      <c r="H2954" s="218" t="s">
        <v>7538</v>
      </c>
      <c r="I2954" s="120" t="s">
        <v>7396</v>
      </c>
      <c r="J2954" s="120" t="s">
        <v>7480</v>
      </c>
      <c r="K2954" s="73">
        <v>85</v>
      </c>
      <c r="L2954" s="73">
        <v>826040.52997000003</v>
      </c>
      <c r="M2954" s="180">
        <f t="shared" si="163"/>
        <v>1</v>
      </c>
      <c r="O2954" s="73">
        <v>85</v>
      </c>
      <c r="P2954" s="73">
        <v>826040.52997000003</v>
      </c>
      <c r="Q2954" s="73">
        <v>0</v>
      </c>
      <c r="R2954" s="73">
        <v>0</v>
      </c>
      <c r="S2954" s="73">
        <f t="shared" si="162"/>
        <v>0</v>
      </c>
      <c r="T2954" s="73">
        <f t="shared" si="162"/>
        <v>0</v>
      </c>
      <c r="U2954" s="167" t="s">
        <v>7481</v>
      </c>
      <c r="W2954" s="21"/>
      <c r="X2954" s="21"/>
      <c r="Y2954" s="21"/>
    </row>
    <row r="2955" spans="1:25" x14ac:dyDescent="0.25">
      <c r="A2955" s="168" t="s">
        <v>6845</v>
      </c>
      <c r="B2955" s="207" t="s">
        <v>10735</v>
      </c>
      <c r="C2955" s="168" t="s">
        <v>10736</v>
      </c>
      <c r="D2955" s="208">
        <v>23</v>
      </c>
      <c r="E2955" s="171">
        <v>222585.770002</v>
      </c>
      <c r="F2955" s="216">
        <f t="shared" si="161"/>
        <v>9677.6421740000005</v>
      </c>
      <c r="G2955" s="224"/>
      <c r="H2955" s="218" t="s">
        <v>7462</v>
      </c>
      <c r="I2955" s="120" t="s">
        <v>7397</v>
      </c>
      <c r="J2955" s="120" t="s">
        <v>7463</v>
      </c>
      <c r="K2955" s="172"/>
      <c r="L2955" s="172"/>
      <c r="M2955" s="173">
        <f t="shared" si="163"/>
        <v>0</v>
      </c>
      <c r="O2955" s="73">
        <v>23</v>
      </c>
      <c r="P2955" s="73">
        <v>222585.770002</v>
      </c>
      <c r="Q2955" s="73">
        <v>23</v>
      </c>
      <c r="R2955" s="73">
        <v>222585.770002</v>
      </c>
      <c r="S2955" s="73">
        <f t="shared" si="162"/>
        <v>0</v>
      </c>
      <c r="T2955" s="73">
        <f t="shared" si="162"/>
        <v>0</v>
      </c>
      <c r="U2955" s="167" t="s">
        <v>7467</v>
      </c>
      <c r="W2955" s="21"/>
      <c r="X2955" s="21"/>
      <c r="Y2955" s="21"/>
    </row>
    <row r="2956" spans="1:25" x14ac:dyDescent="0.25">
      <c r="A2956" s="175" t="s">
        <v>6845</v>
      </c>
      <c r="B2956" s="205" t="s">
        <v>6113</v>
      </c>
      <c r="C2956" s="168" t="s">
        <v>6114</v>
      </c>
      <c r="D2956" s="209">
        <v>3608</v>
      </c>
      <c r="E2956" s="178">
        <v>34872019.908704005</v>
      </c>
      <c r="F2956" s="216">
        <f t="shared" si="161"/>
        <v>9665.1939880000009</v>
      </c>
      <c r="G2956" s="224"/>
      <c r="H2956" s="218" t="s">
        <v>7462</v>
      </c>
      <c r="I2956" s="179" t="s">
        <v>7381</v>
      </c>
      <c r="J2956" s="120" t="s">
        <v>7480</v>
      </c>
      <c r="K2956" s="73">
        <v>3608</v>
      </c>
      <c r="L2956" s="73">
        <v>34872019.908704005</v>
      </c>
      <c r="M2956" s="180">
        <f t="shared" si="163"/>
        <v>1</v>
      </c>
      <c r="O2956" s="73">
        <v>3608</v>
      </c>
      <c r="P2956" s="73">
        <v>34872019.908704005</v>
      </c>
      <c r="Q2956" s="73">
        <v>0</v>
      </c>
      <c r="R2956" s="73">
        <v>0</v>
      </c>
      <c r="S2956" s="73">
        <f t="shared" si="162"/>
        <v>0</v>
      </c>
      <c r="T2956" s="73">
        <f t="shared" si="162"/>
        <v>0</v>
      </c>
      <c r="U2956" s="167" t="s">
        <v>7481</v>
      </c>
      <c r="W2956" s="21"/>
      <c r="X2956" s="21"/>
      <c r="Y2956" s="21"/>
    </row>
    <row r="2957" spans="1:25" x14ac:dyDescent="0.25">
      <c r="A2957" s="175" t="s">
        <v>6845</v>
      </c>
      <c r="B2957" s="205" t="s">
        <v>6407</v>
      </c>
      <c r="C2957" s="168" t="s">
        <v>6408</v>
      </c>
      <c r="D2957" s="209">
        <v>131</v>
      </c>
      <c r="E2957" s="178">
        <v>1261915.619984</v>
      </c>
      <c r="F2957" s="216">
        <f t="shared" si="161"/>
        <v>9632.9436640000004</v>
      </c>
      <c r="G2957" s="224"/>
      <c r="H2957" s="218" t="s">
        <v>7462</v>
      </c>
      <c r="I2957" s="179" t="s">
        <v>7381</v>
      </c>
      <c r="J2957" s="120" t="s">
        <v>7480</v>
      </c>
      <c r="K2957" s="73">
        <v>131</v>
      </c>
      <c r="L2957" s="73">
        <v>1261915.619984</v>
      </c>
      <c r="M2957" s="180">
        <f t="shared" si="163"/>
        <v>1</v>
      </c>
      <c r="O2957" s="73">
        <v>131</v>
      </c>
      <c r="P2957" s="73">
        <v>1261915.619984</v>
      </c>
      <c r="Q2957" s="73">
        <v>0</v>
      </c>
      <c r="R2957" s="73">
        <v>0</v>
      </c>
      <c r="S2957" s="73">
        <f t="shared" si="162"/>
        <v>0</v>
      </c>
      <c r="T2957" s="73">
        <f t="shared" si="162"/>
        <v>0</v>
      </c>
      <c r="U2957" s="167" t="s">
        <v>7481</v>
      </c>
      <c r="W2957" s="21"/>
      <c r="X2957" s="21"/>
      <c r="Y2957" s="21"/>
    </row>
    <row r="2958" spans="1:25" x14ac:dyDescent="0.25">
      <c r="A2958" s="175" t="s">
        <v>6845</v>
      </c>
      <c r="B2958" s="205" t="s">
        <v>5467</v>
      </c>
      <c r="C2958" s="168" t="s">
        <v>5468</v>
      </c>
      <c r="D2958" s="209">
        <v>90</v>
      </c>
      <c r="E2958" s="178">
        <v>866361.83003999991</v>
      </c>
      <c r="F2958" s="216">
        <f t="shared" si="161"/>
        <v>9626.2425559999992</v>
      </c>
      <c r="G2958" s="224"/>
      <c r="H2958" s="218" t="s">
        <v>7462</v>
      </c>
      <c r="I2958" s="179" t="s">
        <v>7381</v>
      </c>
      <c r="J2958" s="120" t="s">
        <v>7480</v>
      </c>
      <c r="K2958" s="73">
        <v>90</v>
      </c>
      <c r="L2958" s="73">
        <v>866361.83003999991</v>
      </c>
      <c r="M2958" s="180">
        <f t="shared" si="163"/>
        <v>1</v>
      </c>
      <c r="O2958" s="73">
        <v>90</v>
      </c>
      <c r="P2958" s="73">
        <v>866361.83003999991</v>
      </c>
      <c r="Q2958" s="73">
        <v>0</v>
      </c>
      <c r="R2958" s="73">
        <v>0</v>
      </c>
      <c r="S2958" s="73">
        <f t="shared" si="162"/>
        <v>0</v>
      </c>
      <c r="T2958" s="73">
        <f t="shared" si="162"/>
        <v>0</v>
      </c>
      <c r="U2958" s="167" t="s">
        <v>7481</v>
      </c>
      <c r="W2958" s="21"/>
      <c r="X2958" s="21"/>
      <c r="Y2958" s="21"/>
    </row>
    <row r="2959" spans="1:25" x14ac:dyDescent="0.25">
      <c r="A2959" s="168" t="s">
        <v>6845</v>
      </c>
      <c r="B2959" s="207" t="s">
        <v>10737</v>
      </c>
      <c r="C2959" s="168" t="s">
        <v>10738</v>
      </c>
      <c r="D2959" s="208">
        <v>3541</v>
      </c>
      <c r="E2959" s="171">
        <v>33595260.109285004</v>
      </c>
      <c r="F2959" s="216">
        <f t="shared" si="161"/>
        <v>9487.5063850000006</v>
      </c>
      <c r="G2959" s="224"/>
      <c r="H2959" s="218" t="s">
        <v>7462</v>
      </c>
      <c r="I2959" s="120" t="s">
        <v>7397</v>
      </c>
      <c r="J2959" s="120" t="s">
        <v>7463</v>
      </c>
      <c r="K2959" s="172">
        <v>0</v>
      </c>
      <c r="L2959" s="172">
        <v>0</v>
      </c>
      <c r="M2959" s="173">
        <f t="shared" si="163"/>
        <v>0</v>
      </c>
      <c r="O2959" s="73">
        <v>3541</v>
      </c>
      <c r="P2959" s="73">
        <v>33595260.109285004</v>
      </c>
      <c r="Q2959" s="73">
        <v>3541</v>
      </c>
      <c r="R2959" s="73">
        <v>33595260.109285004</v>
      </c>
      <c r="S2959" s="73">
        <f t="shared" si="162"/>
        <v>0</v>
      </c>
      <c r="T2959" s="73">
        <f t="shared" si="162"/>
        <v>0</v>
      </c>
      <c r="U2959" s="167" t="s">
        <v>7467</v>
      </c>
      <c r="W2959" s="21"/>
      <c r="X2959" s="21"/>
      <c r="Y2959" s="21"/>
    </row>
    <row r="2960" spans="1:25" x14ac:dyDescent="0.25">
      <c r="A2960" s="175" t="s">
        <v>6845</v>
      </c>
      <c r="B2960" s="205" t="s">
        <v>10739</v>
      </c>
      <c r="C2960" s="168" t="s">
        <v>10740</v>
      </c>
      <c r="D2960" s="209">
        <v>82</v>
      </c>
      <c r="E2960" s="178">
        <v>777613.80000400008</v>
      </c>
      <c r="F2960" s="216">
        <f t="shared" si="161"/>
        <v>9483.0951220000006</v>
      </c>
      <c r="G2960" s="224"/>
      <c r="H2960" s="218" t="s">
        <v>7538</v>
      </c>
      <c r="I2960" s="120" t="s">
        <v>7386</v>
      </c>
      <c r="J2960" s="120" t="s">
        <v>7480</v>
      </c>
      <c r="K2960" s="73">
        <v>82</v>
      </c>
      <c r="L2960" s="73">
        <v>777613.80000400008</v>
      </c>
      <c r="M2960" s="180">
        <f t="shared" si="163"/>
        <v>1</v>
      </c>
      <c r="O2960" s="73">
        <v>82</v>
      </c>
      <c r="P2960" s="73">
        <v>777613.80000400008</v>
      </c>
      <c r="Q2960" s="73">
        <v>0</v>
      </c>
      <c r="R2960" s="73">
        <v>0</v>
      </c>
      <c r="S2960" s="73">
        <f t="shared" si="162"/>
        <v>0</v>
      </c>
      <c r="T2960" s="73">
        <f t="shared" si="162"/>
        <v>0</v>
      </c>
      <c r="U2960" s="167" t="s">
        <v>7481</v>
      </c>
      <c r="W2960" s="21"/>
      <c r="X2960" s="21"/>
      <c r="Y2960" s="21"/>
    </row>
    <row r="2961" spans="1:25" x14ac:dyDescent="0.25">
      <c r="A2961" s="175" t="s">
        <v>6845</v>
      </c>
      <c r="B2961" s="205" t="s">
        <v>5521</v>
      </c>
      <c r="C2961" s="168" t="s">
        <v>5522</v>
      </c>
      <c r="D2961" s="209">
        <v>2530</v>
      </c>
      <c r="E2961" s="178">
        <v>23939998.659389999</v>
      </c>
      <c r="F2961" s="216">
        <f t="shared" si="161"/>
        <v>9462.4500630000002</v>
      </c>
      <c r="G2961" s="224"/>
      <c r="H2961" s="218" t="s">
        <v>7462</v>
      </c>
      <c r="I2961" s="179" t="s">
        <v>7381</v>
      </c>
      <c r="J2961" s="120" t="s">
        <v>7480</v>
      </c>
      <c r="K2961" s="73">
        <f>D2961</f>
        <v>2530</v>
      </c>
      <c r="L2961" s="73">
        <f>E2961</f>
        <v>23939998.659389999</v>
      </c>
      <c r="M2961" s="180">
        <f t="shared" si="163"/>
        <v>1</v>
      </c>
      <c r="O2961" s="73">
        <v>2530</v>
      </c>
      <c r="P2961" s="73">
        <v>23939998.659389999</v>
      </c>
      <c r="Q2961" s="73">
        <v>0</v>
      </c>
      <c r="R2961" s="73">
        <v>0</v>
      </c>
      <c r="S2961" s="73">
        <f t="shared" si="162"/>
        <v>0</v>
      </c>
      <c r="T2961" s="73">
        <f t="shared" si="162"/>
        <v>0</v>
      </c>
      <c r="U2961" s="167" t="s">
        <v>7481</v>
      </c>
      <c r="W2961" s="21"/>
      <c r="X2961" s="21"/>
      <c r="Y2961" s="21"/>
    </row>
    <row r="2962" spans="1:25" x14ac:dyDescent="0.25">
      <c r="A2962" s="168" t="s">
        <v>6845</v>
      </c>
      <c r="B2962" s="207" t="s">
        <v>10741</v>
      </c>
      <c r="C2962" s="168" t="s">
        <v>10742</v>
      </c>
      <c r="D2962" s="208">
        <v>972</v>
      </c>
      <c r="E2962" s="171">
        <v>9190400.4199799988</v>
      </c>
      <c r="F2962" s="216">
        <f t="shared" si="161"/>
        <v>9455.1444649999994</v>
      </c>
      <c r="G2962" s="224"/>
      <c r="H2962" s="218" t="s">
        <v>7462</v>
      </c>
      <c r="I2962" s="120" t="s">
        <v>7397</v>
      </c>
      <c r="J2962" s="120" t="s">
        <v>7463</v>
      </c>
      <c r="K2962" s="172">
        <v>0</v>
      </c>
      <c r="L2962" s="172">
        <v>0</v>
      </c>
      <c r="M2962" s="173">
        <f t="shared" si="163"/>
        <v>0</v>
      </c>
      <c r="O2962" s="73">
        <v>972</v>
      </c>
      <c r="P2962" s="73">
        <v>9190400.4199799988</v>
      </c>
      <c r="Q2962" s="73">
        <v>972</v>
      </c>
      <c r="R2962" s="73">
        <v>9190400.4199799988</v>
      </c>
      <c r="S2962" s="73">
        <f t="shared" si="162"/>
        <v>0</v>
      </c>
      <c r="T2962" s="73">
        <f t="shared" si="162"/>
        <v>0</v>
      </c>
      <c r="U2962" s="167" t="s">
        <v>7467</v>
      </c>
      <c r="W2962" s="21"/>
      <c r="X2962" s="21"/>
      <c r="Y2962" s="21"/>
    </row>
    <row r="2963" spans="1:25" x14ac:dyDescent="0.25">
      <c r="A2963" s="168" t="s">
        <v>6845</v>
      </c>
      <c r="B2963" s="207" t="s">
        <v>10743</v>
      </c>
      <c r="C2963" s="168" t="s">
        <v>10744</v>
      </c>
      <c r="D2963" s="208">
        <v>3243</v>
      </c>
      <c r="E2963" s="171">
        <v>30637241.648583002</v>
      </c>
      <c r="F2963" s="216">
        <f t="shared" si="161"/>
        <v>9447.1913810000005</v>
      </c>
      <c r="G2963" s="224"/>
      <c r="H2963" s="218" t="s">
        <v>7462</v>
      </c>
      <c r="I2963" s="120" t="s">
        <v>7397</v>
      </c>
      <c r="J2963" s="120" t="s">
        <v>7463</v>
      </c>
      <c r="K2963" s="172">
        <v>0</v>
      </c>
      <c r="L2963" s="172">
        <v>0</v>
      </c>
      <c r="M2963" s="173">
        <f t="shared" si="163"/>
        <v>0</v>
      </c>
      <c r="O2963" s="73">
        <v>3243</v>
      </c>
      <c r="P2963" s="73">
        <v>30637241.648583002</v>
      </c>
      <c r="Q2963" s="73">
        <v>3243</v>
      </c>
      <c r="R2963" s="73">
        <v>30637241.648583002</v>
      </c>
      <c r="S2963" s="73">
        <f t="shared" si="162"/>
        <v>0</v>
      </c>
      <c r="T2963" s="73">
        <f t="shared" si="162"/>
        <v>0</v>
      </c>
      <c r="U2963" s="167" t="s">
        <v>7467</v>
      </c>
      <c r="W2963" s="21"/>
      <c r="X2963" s="21"/>
      <c r="Y2963" s="21"/>
    </row>
    <row r="2964" spans="1:25" x14ac:dyDescent="0.25">
      <c r="A2964" s="175" t="s">
        <v>6845</v>
      </c>
      <c r="B2964" s="205" t="s">
        <v>10745</v>
      </c>
      <c r="C2964" s="168" t="s">
        <v>10746</v>
      </c>
      <c r="D2964" s="209">
        <v>25</v>
      </c>
      <c r="E2964" s="178">
        <v>235959.69</v>
      </c>
      <c r="F2964" s="216">
        <f t="shared" si="161"/>
        <v>9438.3876</v>
      </c>
      <c r="G2964" s="224"/>
      <c r="H2964" s="218" t="s">
        <v>7462</v>
      </c>
      <c r="I2964" s="179" t="s">
        <v>7381</v>
      </c>
      <c r="J2964" s="120" t="s">
        <v>7480</v>
      </c>
      <c r="K2964" s="73">
        <v>25</v>
      </c>
      <c r="L2964" s="73">
        <v>235959.69</v>
      </c>
      <c r="M2964" s="180">
        <f t="shared" si="163"/>
        <v>1</v>
      </c>
      <c r="O2964" s="73">
        <v>25</v>
      </c>
      <c r="P2964" s="73">
        <v>235959.69</v>
      </c>
      <c r="Q2964" s="73">
        <v>0</v>
      </c>
      <c r="R2964" s="73">
        <v>0</v>
      </c>
      <c r="S2964" s="73">
        <f t="shared" si="162"/>
        <v>0</v>
      </c>
      <c r="T2964" s="73">
        <f t="shared" si="162"/>
        <v>0</v>
      </c>
      <c r="U2964" s="167" t="s">
        <v>7481</v>
      </c>
      <c r="W2964" s="21"/>
      <c r="X2964" s="21"/>
      <c r="Y2964" s="21"/>
    </row>
    <row r="2965" spans="1:25" x14ac:dyDescent="0.25">
      <c r="A2965" s="175" t="s">
        <v>6845</v>
      </c>
      <c r="B2965" s="205" t="s">
        <v>5619</v>
      </c>
      <c r="C2965" s="168" t="s">
        <v>5620</v>
      </c>
      <c r="D2965" s="209">
        <v>1412</v>
      </c>
      <c r="E2965" s="178">
        <v>13269412.640239997</v>
      </c>
      <c r="F2965" s="216">
        <f t="shared" si="161"/>
        <v>9397.6010199999982</v>
      </c>
      <c r="G2965" s="224"/>
      <c r="H2965" s="218" t="s">
        <v>7462</v>
      </c>
      <c r="I2965" s="179" t="s">
        <v>7381</v>
      </c>
      <c r="J2965" s="120" t="s">
        <v>7480</v>
      </c>
      <c r="K2965" s="73">
        <v>1412</v>
      </c>
      <c r="L2965" s="73">
        <v>13269412.640239999</v>
      </c>
      <c r="M2965" s="180">
        <f t="shared" si="163"/>
        <v>1.0000000000000002</v>
      </c>
      <c r="O2965" s="73">
        <v>1412</v>
      </c>
      <c r="P2965" s="73">
        <v>13269412.640239997</v>
      </c>
      <c r="Q2965" s="73">
        <v>0</v>
      </c>
      <c r="R2965" s="73">
        <v>0</v>
      </c>
      <c r="S2965" s="73">
        <f t="shared" si="162"/>
        <v>0</v>
      </c>
      <c r="T2965" s="73">
        <f t="shared" si="162"/>
        <v>-1.862645149230957E-9</v>
      </c>
      <c r="U2965" s="167" t="s">
        <v>7481</v>
      </c>
      <c r="W2965" s="21"/>
      <c r="X2965" s="21"/>
      <c r="Y2965" s="21"/>
    </row>
    <row r="2966" spans="1:25" x14ac:dyDescent="0.25">
      <c r="A2966" s="168" t="s">
        <v>6845</v>
      </c>
      <c r="B2966" s="207" t="s">
        <v>10747</v>
      </c>
      <c r="C2966" s="168" t="s">
        <v>10748</v>
      </c>
      <c r="D2966" s="208">
        <v>3135</v>
      </c>
      <c r="E2966" s="171">
        <v>29413473.099450003</v>
      </c>
      <c r="F2966" s="216">
        <f t="shared" si="161"/>
        <v>9382.2880700000005</v>
      </c>
      <c r="G2966" s="224"/>
      <c r="H2966" s="218" t="s">
        <v>7462</v>
      </c>
      <c r="I2966" s="120" t="s">
        <v>7397</v>
      </c>
      <c r="J2966" s="120" t="s">
        <v>7463</v>
      </c>
      <c r="K2966" s="172">
        <v>0</v>
      </c>
      <c r="L2966" s="172">
        <v>0</v>
      </c>
      <c r="M2966" s="173">
        <f t="shared" si="163"/>
        <v>0</v>
      </c>
      <c r="O2966" s="73">
        <v>3135</v>
      </c>
      <c r="P2966" s="73">
        <v>29413473.099450003</v>
      </c>
      <c r="Q2966" s="73">
        <v>3135</v>
      </c>
      <c r="R2966" s="73">
        <v>29413473.099450003</v>
      </c>
      <c r="S2966" s="73">
        <f t="shared" si="162"/>
        <v>0</v>
      </c>
      <c r="T2966" s="73">
        <f t="shared" si="162"/>
        <v>0</v>
      </c>
      <c r="U2966" s="167" t="s">
        <v>7467</v>
      </c>
      <c r="W2966" s="21"/>
      <c r="X2966" s="21"/>
      <c r="Y2966" s="21"/>
    </row>
    <row r="2967" spans="1:25" x14ac:dyDescent="0.25">
      <c r="A2967" s="175" t="s">
        <v>6845</v>
      </c>
      <c r="B2967" s="205" t="s">
        <v>6461</v>
      </c>
      <c r="C2967" s="168" t="s">
        <v>6462</v>
      </c>
      <c r="D2967" s="209">
        <v>600</v>
      </c>
      <c r="E2967" s="178">
        <v>5625028.1699999999</v>
      </c>
      <c r="F2967" s="216">
        <f t="shared" si="161"/>
        <v>9375.0469499999999</v>
      </c>
      <c r="G2967" s="224"/>
      <c r="H2967" s="218" t="s">
        <v>7462</v>
      </c>
      <c r="I2967" s="179" t="s">
        <v>7381</v>
      </c>
      <c r="J2967" s="120" t="s">
        <v>7480</v>
      </c>
      <c r="K2967" s="73">
        <v>600</v>
      </c>
      <c r="L2967" s="73">
        <v>5625028.1699999999</v>
      </c>
      <c r="M2967" s="180">
        <f t="shared" si="163"/>
        <v>1</v>
      </c>
      <c r="O2967" s="73">
        <v>600</v>
      </c>
      <c r="P2967" s="73">
        <v>5625028.1699999999</v>
      </c>
      <c r="Q2967" s="73">
        <v>0</v>
      </c>
      <c r="R2967" s="73">
        <v>0</v>
      </c>
      <c r="S2967" s="73">
        <f t="shared" si="162"/>
        <v>0</v>
      </c>
      <c r="T2967" s="73">
        <f t="shared" si="162"/>
        <v>0</v>
      </c>
      <c r="U2967" s="167" t="s">
        <v>7481</v>
      </c>
      <c r="W2967" s="21"/>
      <c r="X2967" s="21"/>
      <c r="Y2967" s="21"/>
    </row>
    <row r="2968" spans="1:25" x14ac:dyDescent="0.25">
      <c r="A2968" s="175" t="s">
        <v>6845</v>
      </c>
      <c r="B2968" s="205" t="s">
        <v>5563</v>
      </c>
      <c r="C2968" s="168" t="s">
        <v>5564</v>
      </c>
      <c r="D2968" s="209">
        <v>398</v>
      </c>
      <c r="E2968" s="178">
        <v>3715925.9198279991</v>
      </c>
      <c r="F2968" s="216">
        <f t="shared" si="161"/>
        <v>9336.497285999998</v>
      </c>
      <c r="G2968" s="224"/>
      <c r="H2968" s="218" t="s">
        <v>7462</v>
      </c>
      <c r="I2968" s="179" t="s">
        <v>7381</v>
      </c>
      <c r="J2968" s="120" t="s">
        <v>7480</v>
      </c>
      <c r="K2968" s="73">
        <f>D2968</f>
        <v>398</v>
      </c>
      <c r="L2968" s="73">
        <f>E2968</f>
        <v>3715925.9198279991</v>
      </c>
      <c r="M2968" s="180">
        <f t="shared" si="163"/>
        <v>1</v>
      </c>
      <c r="O2968" s="73">
        <v>398</v>
      </c>
      <c r="P2968" s="73">
        <v>3715925.9198279991</v>
      </c>
      <c r="Q2968" s="73">
        <v>0</v>
      </c>
      <c r="R2968" s="73">
        <v>0</v>
      </c>
      <c r="S2968" s="73">
        <f t="shared" si="162"/>
        <v>0</v>
      </c>
      <c r="T2968" s="73">
        <f t="shared" si="162"/>
        <v>0</v>
      </c>
      <c r="U2968" s="167" t="s">
        <v>7481</v>
      </c>
      <c r="W2968" s="21"/>
      <c r="X2968" s="21"/>
      <c r="Y2968" s="21"/>
    </row>
    <row r="2969" spans="1:25" x14ac:dyDescent="0.25">
      <c r="A2969" s="175" t="s">
        <v>6845</v>
      </c>
      <c r="B2969" s="205" t="s">
        <v>5617</v>
      </c>
      <c r="C2969" s="168" t="s">
        <v>5618</v>
      </c>
      <c r="D2969" s="209">
        <v>1813</v>
      </c>
      <c r="E2969" s="178">
        <v>16766886.25045</v>
      </c>
      <c r="F2969" s="216">
        <f t="shared" si="161"/>
        <v>9248.1446500000002</v>
      </c>
      <c r="G2969" s="224"/>
      <c r="H2969" s="218" t="s">
        <v>7462</v>
      </c>
      <c r="I2969" s="179" t="s">
        <v>7381</v>
      </c>
      <c r="J2969" s="120" t="s">
        <v>7480</v>
      </c>
      <c r="K2969" s="73">
        <v>1813</v>
      </c>
      <c r="L2969" s="73">
        <v>16766886.25045</v>
      </c>
      <c r="M2969" s="180">
        <f t="shared" si="163"/>
        <v>1</v>
      </c>
      <c r="O2969" s="73">
        <v>1813</v>
      </c>
      <c r="P2969" s="73">
        <v>16766886.25045</v>
      </c>
      <c r="Q2969" s="73">
        <v>0</v>
      </c>
      <c r="R2969" s="73">
        <v>0</v>
      </c>
      <c r="S2969" s="73">
        <f t="shared" si="162"/>
        <v>0</v>
      </c>
      <c r="T2969" s="73">
        <f t="shared" si="162"/>
        <v>0</v>
      </c>
      <c r="U2969" s="167" t="s">
        <v>7481</v>
      </c>
      <c r="W2969" s="21"/>
      <c r="X2969" s="21"/>
      <c r="Y2969" s="21"/>
    </row>
    <row r="2970" spans="1:25" x14ac:dyDescent="0.25">
      <c r="A2970" s="175" t="s">
        <v>6845</v>
      </c>
      <c r="B2970" s="205" t="s">
        <v>6401</v>
      </c>
      <c r="C2970" s="168" t="s">
        <v>6402</v>
      </c>
      <c r="D2970" s="209">
        <v>1506</v>
      </c>
      <c r="E2970" s="178">
        <v>13862592.220578</v>
      </c>
      <c r="F2970" s="216">
        <f t="shared" si="161"/>
        <v>9204.9085130000003</v>
      </c>
      <c r="G2970" s="224"/>
      <c r="H2970" s="218" t="s">
        <v>7462</v>
      </c>
      <c r="I2970" s="179" t="s">
        <v>7381</v>
      </c>
      <c r="J2970" s="120" t="s">
        <v>7480</v>
      </c>
      <c r="K2970" s="73">
        <v>1506</v>
      </c>
      <c r="L2970" s="73">
        <v>13862592.220578</v>
      </c>
      <c r="M2970" s="180">
        <f t="shared" si="163"/>
        <v>1</v>
      </c>
      <c r="O2970" s="73">
        <v>1506</v>
      </c>
      <c r="P2970" s="73">
        <v>13862592.220578</v>
      </c>
      <c r="Q2970" s="73">
        <v>0</v>
      </c>
      <c r="R2970" s="73">
        <v>0</v>
      </c>
      <c r="S2970" s="73">
        <f t="shared" si="162"/>
        <v>0</v>
      </c>
      <c r="T2970" s="73">
        <f t="shared" si="162"/>
        <v>0</v>
      </c>
      <c r="U2970" s="167" t="s">
        <v>7481</v>
      </c>
      <c r="W2970" s="21"/>
      <c r="X2970" s="21"/>
      <c r="Y2970" s="21"/>
    </row>
    <row r="2971" spans="1:25" x14ac:dyDescent="0.25">
      <c r="A2971" s="175" t="s">
        <v>6845</v>
      </c>
      <c r="B2971" s="205" t="s">
        <v>5955</v>
      </c>
      <c r="C2971" s="168" t="s">
        <v>5956</v>
      </c>
      <c r="D2971" s="209">
        <v>142</v>
      </c>
      <c r="E2971" s="178">
        <v>1301312.8200379999</v>
      </c>
      <c r="F2971" s="216">
        <f t="shared" si="161"/>
        <v>9164.1747889999988</v>
      </c>
      <c r="G2971" s="224"/>
      <c r="H2971" s="218" t="s">
        <v>7462</v>
      </c>
      <c r="I2971" s="179" t="s">
        <v>7381</v>
      </c>
      <c r="J2971" s="120" t="s">
        <v>7480</v>
      </c>
      <c r="K2971" s="73">
        <v>142</v>
      </c>
      <c r="L2971" s="73">
        <v>1301312.8200379999</v>
      </c>
      <c r="M2971" s="180">
        <f t="shared" si="163"/>
        <v>1</v>
      </c>
      <c r="O2971" s="73">
        <v>142</v>
      </c>
      <c r="P2971" s="73">
        <v>1301312.8200379999</v>
      </c>
      <c r="Q2971" s="73">
        <v>0</v>
      </c>
      <c r="R2971" s="73">
        <v>0</v>
      </c>
      <c r="S2971" s="73">
        <f t="shared" si="162"/>
        <v>0</v>
      </c>
      <c r="T2971" s="73">
        <f t="shared" si="162"/>
        <v>0</v>
      </c>
      <c r="U2971" s="167" t="s">
        <v>7481</v>
      </c>
      <c r="W2971" s="21"/>
      <c r="X2971" s="21"/>
      <c r="Y2971" s="21"/>
    </row>
    <row r="2972" spans="1:25" x14ac:dyDescent="0.25">
      <c r="A2972" s="175" t="s">
        <v>6845</v>
      </c>
      <c r="B2972" s="205" t="s">
        <v>6429</v>
      </c>
      <c r="C2972" s="168" t="s">
        <v>6430</v>
      </c>
      <c r="D2972" s="209">
        <v>126</v>
      </c>
      <c r="E2972" s="178">
        <v>1147422.8399759999</v>
      </c>
      <c r="F2972" s="216">
        <f t="shared" si="161"/>
        <v>9106.5304759999999</v>
      </c>
      <c r="G2972" s="224"/>
      <c r="H2972" s="218" t="s">
        <v>7462</v>
      </c>
      <c r="I2972" s="179" t="s">
        <v>7381</v>
      </c>
      <c r="J2972" s="120" t="s">
        <v>7480</v>
      </c>
      <c r="K2972" s="73">
        <v>126</v>
      </c>
      <c r="L2972" s="73">
        <v>1147422.8399759999</v>
      </c>
      <c r="M2972" s="180">
        <f t="shared" si="163"/>
        <v>1</v>
      </c>
      <c r="O2972" s="73">
        <v>126</v>
      </c>
      <c r="P2972" s="73">
        <v>1147422.8399759999</v>
      </c>
      <c r="Q2972" s="73">
        <v>0</v>
      </c>
      <c r="R2972" s="73">
        <v>0</v>
      </c>
      <c r="S2972" s="73">
        <f t="shared" si="162"/>
        <v>0</v>
      </c>
      <c r="T2972" s="73">
        <f t="shared" si="162"/>
        <v>0</v>
      </c>
      <c r="U2972" s="167" t="s">
        <v>7481</v>
      </c>
      <c r="W2972" s="21"/>
      <c r="X2972" s="21"/>
      <c r="Y2972" s="21"/>
    </row>
    <row r="2973" spans="1:25" x14ac:dyDescent="0.25">
      <c r="A2973" s="175" t="s">
        <v>6845</v>
      </c>
      <c r="B2973" s="205" t="s">
        <v>6123</v>
      </c>
      <c r="C2973" s="168" t="s">
        <v>6124</v>
      </c>
      <c r="D2973" s="209">
        <v>331</v>
      </c>
      <c r="E2973" s="178">
        <v>3010498.5898930002</v>
      </c>
      <c r="F2973" s="216">
        <f t="shared" si="161"/>
        <v>9095.1619030000002</v>
      </c>
      <c r="G2973" s="224"/>
      <c r="H2973" s="218" t="s">
        <v>7538</v>
      </c>
      <c r="I2973" s="120" t="s">
        <v>7396</v>
      </c>
      <c r="J2973" s="120" t="s">
        <v>7480</v>
      </c>
      <c r="K2973" s="73">
        <v>331</v>
      </c>
      <c r="L2973" s="73">
        <v>3010498.5898930002</v>
      </c>
      <c r="M2973" s="180">
        <f t="shared" si="163"/>
        <v>1</v>
      </c>
      <c r="O2973" s="73">
        <v>331</v>
      </c>
      <c r="P2973" s="73">
        <v>3010498.5898930002</v>
      </c>
      <c r="Q2973" s="73">
        <v>0</v>
      </c>
      <c r="R2973" s="73">
        <v>0</v>
      </c>
      <c r="S2973" s="73">
        <f t="shared" si="162"/>
        <v>0</v>
      </c>
      <c r="T2973" s="73">
        <f t="shared" si="162"/>
        <v>0</v>
      </c>
      <c r="U2973" s="167" t="s">
        <v>7481</v>
      </c>
      <c r="W2973" s="21"/>
      <c r="X2973" s="21"/>
      <c r="Y2973" s="21"/>
    </row>
    <row r="2974" spans="1:25" x14ac:dyDescent="0.25">
      <c r="A2974" s="175" t="s">
        <v>6845</v>
      </c>
      <c r="B2974" s="205" t="s">
        <v>5595</v>
      </c>
      <c r="C2974" s="168" t="s">
        <v>5596</v>
      </c>
      <c r="D2974" s="209">
        <v>111</v>
      </c>
      <c r="E2974" s="178">
        <v>1007260.460049</v>
      </c>
      <c r="F2974" s="216">
        <f t="shared" si="161"/>
        <v>9074.4185589999997</v>
      </c>
      <c r="G2974" s="224"/>
      <c r="H2974" s="218" t="s">
        <v>7538</v>
      </c>
      <c r="I2974" s="120" t="s">
        <v>7396</v>
      </c>
      <c r="J2974" s="120" t="s">
        <v>7480</v>
      </c>
      <c r="K2974" s="73">
        <v>111</v>
      </c>
      <c r="L2974" s="73">
        <v>1007260.460049</v>
      </c>
      <c r="M2974" s="180">
        <f t="shared" si="163"/>
        <v>1</v>
      </c>
      <c r="O2974" s="73">
        <v>111</v>
      </c>
      <c r="P2974" s="73">
        <v>1007260.460049</v>
      </c>
      <c r="Q2974" s="73">
        <v>0</v>
      </c>
      <c r="R2974" s="73">
        <v>0</v>
      </c>
      <c r="S2974" s="73">
        <f t="shared" si="162"/>
        <v>0</v>
      </c>
      <c r="T2974" s="73">
        <f t="shared" si="162"/>
        <v>0</v>
      </c>
      <c r="U2974" s="167" t="s">
        <v>7481</v>
      </c>
      <c r="W2974" s="21"/>
      <c r="X2974" s="21"/>
      <c r="Y2974" s="21"/>
    </row>
    <row r="2975" spans="1:25" x14ac:dyDescent="0.25">
      <c r="A2975" s="175" t="s">
        <v>6845</v>
      </c>
      <c r="B2975" s="205" t="s">
        <v>5597</v>
      </c>
      <c r="C2975" s="168" t="s">
        <v>5598</v>
      </c>
      <c r="D2975" s="209">
        <v>541</v>
      </c>
      <c r="E2975" s="178">
        <v>4901225.4997629998</v>
      </c>
      <c r="F2975" s="216">
        <f t="shared" si="161"/>
        <v>9059.566542999999</v>
      </c>
      <c r="G2975" s="224"/>
      <c r="H2975" s="218" t="s">
        <v>7538</v>
      </c>
      <c r="I2975" s="120" t="s">
        <v>7396</v>
      </c>
      <c r="J2975" s="120" t="s">
        <v>7480</v>
      </c>
      <c r="K2975" s="73">
        <v>541</v>
      </c>
      <c r="L2975" s="73">
        <v>4901225.4997629998</v>
      </c>
      <c r="M2975" s="180">
        <f t="shared" si="163"/>
        <v>1</v>
      </c>
      <c r="O2975" s="73">
        <v>541</v>
      </c>
      <c r="P2975" s="73">
        <v>4901225.4997629998</v>
      </c>
      <c r="Q2975" s="73">
        <v>0</v>
      </c>
      <c r="R2975" s="73">
        <v>0</v>
      </c>
      <c r="S2975" s="73">
        <f t="shared" si="162"/>
        <v>0</v>
      </c>
      <c r="T2975" s="73">
        <f t="shared" si="162"/>
        <v>0</v>
      </c>
      <c r="U2975" s="167" t="s">
        <v>7481</v>
      </c>
      <c r="W2975" s="21"/>
      <c r="X2975" s="21"/>
      <c r="Y2975" s="21"/>
    </row>
    <row r="2976" spans="1:25" x14ac:dyDescent="0.25">
      <c r="A2976" s="175" t="s">
        <v>6845</v>
      </c>
      <c r="B2976" s="205" t="s">
        <v>6445</v>
      </c>
      <c r="C2976" s="168" t="s">
        <v>6446</v>
      </c>
      <c r="D2976" s="209">
        <v>146</v>
      </c>
      <c r="E2976" s="178">
        <v>1321762.7999979998</v>
      </c>
      <c r="F2976" s="216">
        <f t="shared" si="161"/>
        <v>9053.1698629999992</v>
      </c>
      <c r="G2976" s="224"/>
      <c r="H2976" s="218" t="s">
        <v>7462</v>
      </c>
      <c r="I2976" s="179" t="s">
        <v>7381</v>
      </c>
      <c r="J2976" s="120" t="s">
        <v>7480</v>
      </c>
      <c r="K2976" s="73">
        <v>146</v>
      </c>
      <c r="L2976" s="73">
        <v>1321762.7999979998</v>
      </c>
      <c r="M2976" s="180">
        <f t="shared" si="163"/>
        <v>1</v>
      </c>
      <c r="O2976" s="73">
        <v>146</v>
      </c>
      <c r="P2976" s="73">
        <v>1321762.7999979998</v>
      </c>
      <c r="Q2976" s="73">
        <v>0</v>
      </c>
      <c r="R2976" s="73">
        <v>0</v>
      </c>
      <c r="S2976" s="73">
        <f t="shared" si="162"/>
        <v>0</v>
      </c>
      <c r="T2976" s="73">
        <f t="shared" si="162"/>
        <v>0</v>
      </c>
      <c r="U2976" s="167" t="s">
        <v>7481</v>
      </c>
      <c r="W2976" s="21"/>
      <c r="X2976" s="21"/>
      <c r="Y2976" s="21"/>
    </row>
    <row r="2977" spans="1:25" x14ac:dyDescent="0.25">
      <c r="A2977" s="175" t="s">
        <v>6845</v>
      </c>
      <c r="B2977" s="205" t="s">
        <v>5761</v>
      </c>
      <c r="C2977" s="168" t="s">
        <v>5762</v>
      </c>
      <c r="D2977" s="209">
        <v>605</v>
      </c>
      <c r="E2977" s="178">
        <v>5441419.9899399998</v>
      </c>
      <c r="F2977" s="216">
        <f t="shared" si="161"/>
        <v>8994.0826280000001</v>
      </c>
      <c r="G2977" s="224"/>
      <c r="H2977" s="218" t="s">
        <v>7462</v>
      </c>
      <c r="I2977" s="179" t="s">
        <v>7381</v>
      </c>
      <c r="J2977" s="120" t="s">
        <v>7480</v>
      </c>
      <c r="K2977" s="73">
        <v>605</v>
      </c>
      <c r="L2977" s="73">
        <v>5441419.9899399998</v>
      </c>
      <c r="M2977" s="180">
        <f t="shared" si="163"/>
        <v>1</v>
      </c>
      <c r="O2977" s="73">
        <v>605</v>
      </c>
      <c r="P2977" s="73">
        <v>5441419.9899399998</v>
      </c>
      <c r="Q2977" s="73">
        <v>0</v>
      </c>
      <c r="R2977" s="73">
        <v>0</v>
      </c>
      <c r="S2977" s="73">
        <f t="shared" si="162"/>
        <v>0</v>
      </c>
      <c r="T2977" s="73">
        <f t="shared" si="162"/>
        <v>0</v>
      </c>
      <c r="U2977" s="167" t="s">
        <v>7481</v>
      </c>
      <c r="W2977" s="21"/>
      <c r="X2977" s="21"/>
      <c r="Y2977" s="21"/>
    </row>
    <row r="2978" spans="1:25" x14ac:dyDescent="0.25">
      <c r="A2978" s="168" t="s">
        <v>6845</v>
      </c>
      <c r="B2978" s="207" t="s">
        <v>10749</v>
      </c>
      <c r="C2978" s="168" t="s">
        <v>10750</v>
      </c>
      <c r="D2978" s="208">
        <v>1305</v>
      </c>
      <c r="E2978" s="171">
        <v>11688582.54015</v>
      </c>
      <c r="F2978" s="216">
        <f t="shared" si="161"/>
        <v>8956.7682299999997</v>
      </c>
      <c r="G2978" s="224"/>
      <c r="H2978" s="218" t="s">
        <v>7462</v>
      </c>
      <c r="I2978" s="120" t="s">
        <v>7397</v>
      </c>
      <c r="J2978" s="120" t="s">
        <v>7463</v>
      </c>
      <c r="K2978" s="172">
        <v>0</v>
      </c>
      <c r="L2978" s="172">
        <v>0</v>
      </c>
      <c r="M2978" s="173">
        <f t="shared" si="163"/>
        <v>0</v>
      </c>
      <c r="O2978" s="73">
        <v>1305</v>
      </c>
      <c r="P2978" s="73">
        <v>11688582.54015</v>
      </c>
      <c r="Q2978" s="73">
        <v>1305</v>
      </c>
      <c r="R2978" s="73">
        <v>11688582.54015</v>
      </c>
      <c r="S2978" s="73">
        <f t="shared" si="162"/>
        <v>0</v>
      </c>
      <c r="T2978" s="73">
        <f t="shared" si="162"/>
        <v>0</v>
      </c>
      <c r="U2978" s="167" t="s">
        <v>7467</v>
      </c>
      <c r="W2978" s="21"/>
      <c r="X2978" s="21"/>
      <c r="Y2978" s="21"/>
    </row>
    <row r="2979" spans="1:25" x14ac:dyDescent="0.25">
      <c r="A2979" s="175" t="s">
        <v>6845</v>
      </c>
      <c r="B2979" s="205" t="s">
        <v>6465</v>
      </c>
      <c r="C2979" s="168" t="s">
        <v>6466</v>
      </c>
      <c r="D2979" s="209">
        <v>1</v>
      </c>
      <c r="E2979" s="178">
        <v>8938.69</v>
      </c>
      <c r="F2979" s="216">
        <f t="shared" si="161"/>
        <v>8938.69</v>
      </c>
      <c r="G2979" s="224"/>
      <c r="H2979" s="218" t="s">
        <v>7462</v>
      </c>
      <c r="I2979" s="179" t="s">
        <v>7381</v>
      </c>
      <c r="J2979" s="120" t="s">
        <v>7480</v>
      </c>
      <c r="K2979" s="73">
        <v>1</v>
      </c>
      <c r="L2979" s="73">
        <v>8938.69</v>
      </c>
      <c r="M2979" s="180">
        <f t="shared" si="163"/>
        <v>1</v>
      </c>
      <c r="O2979" s="73">
        <v>1</v>
      </c>
      <c r="P2979" s="73">
        <v>8938.69</v>
      </c>
      <c r="Q2979" s="73">
        <v>0</v>
      </c>
      <c r="R2979" s="73">
        <v>0</v>
      </c>
      <c r="S2979" s="73">
        <f t="shared" si="162"/>
        <v>0</v>
      </c>
      <c r="T2979" s="73">
        <f t="shared" si="162"/>
        <v>0</v>
      </c>
      <c r="U2979" s="167" t="s">
        <v>7481</v>
      </c>
      <c r="W2979" s="21"/>
      <c r="X2979" s="21"/>
      <c r="Y2979" s="21"/>
    </row>
    <row r="2980" spans="1:25" x14ac:dyDescent="0.25">
      <c r="A2980" s="175" t="s">
        <v>6845</v>
      </c>
      <c r="B2980" s="205" t="s">
        <v>6443</v>
      </c>
      <c r="C2980" s="168" t="s">
        <v>6444</v>
      </c>
      <c r="D2980" s="209">
        <v>364</v>
      </c>
      <c r="E2980" s="178">
        <v>3244780.270004</v>
      </c>
      <c r="F2980" s="216">
        <f t="shared" si="161"/>
        <v>8914.231511</v>
      </c>
      <c r="G2980" s="224"/>
      <c r="H2980" s="218" t="s">
        <v>7462</v>
      </c>
      <c r="I2980" s="179" t="s">
        <v>7381</v>
      </c>
      <c r="J2980" s="120" t="s">
        <v>7480</v>
      </c>
      <c r="K2980" s="73">
        <v>364</v>
      </c>
      <c r="L2980" s="73">
        <v>3244780.270004</v>
      </c>
      <c r="M2980" s="180">
        <f t="shared" si="163"/>
        <v>1</v>
      </c>
      <c r="O2980" s="73">
        <v>364</v>
      </c>
      <c r="P2980" s="73">
        <v>3244780.270004</v>
      </c>
      <c r="Q2980" s="73">
        <v>0</v>
      </c>
      <c r="R2980" s="73">
        <v>0</v>
      </c>
      <c r="S2980" s="73">
        <f t="shared" si="162"/>
        <v>0</v>
      </c>
      <c r="T2980" s="73">
        <f t="shared" si="162"/>
        <v>0</v>
      </c>
      <c r="U2980" s="167" t="s">
        <v>7481</v>
      </c>
      <c r="W2980" s="21"/>
      <c r="X2980" s="21"/>
      <c r="Y2980" s="21"/>
    </row>
    <row r="2981" spans="1:25" x14ac:dyDescent="0.25">
      <c r="A2981" s="168" t="s">
        <v>6845</v>
      </c>
      <c r="B2981" s="207" t="s">
        <v>10751</v>
      </c>
      <c r="C2981" s="168" t="s">
        <v>10752</v>
      </c>
      <c r="D2981" s="208">
        <v>812</v>
      </c>
      <c r="E2981" s="171">
        <v>7220232.7299480001</v>
      </c>
      <c r="F2981" s="216">
        <f t="shared" si="161"/>
        <v>8891.9122289999996</v>
      </c>
      <c r="G2981" s="224"/>
      <c r="H2981" s="218" t="s">
        <v>7462</v>
      </c>
      <c r="I2981" s="120" t="s">
        <v>7397</v>
      </c>
      <c r="J2981" s="120" t="s">
        <v>7463</v>
      </c>
      <c r="K2981" s="172"/>
      <c r="L2981" s="172"/>
      <c r="M2981" s="173">
        <f t="shared" si="163"/>
        <v>0</v>
      </c>
      <c r="O2981" s="73">
        <v>812</v>
      </c>
      <c r="P2981" s="73">
        <v>7220232.7299480001</v>
      </c>
      <c r="Q2981" s="73">
        <v>812</v>
      </c>
      <c r="R2981" s="73">
        <v>7220232.7299480001</v>
      </c>
      <c r="S2981" s="73">
        <f t="shared" si="162"/>
        <v>0</v>
      </c>
      <c r="T2981" s="73">
        <f t="shared" si="162"/>
        <v>0</v>
      </c>
      <c r="U2981" s="167" t="s">
        <v>7467</v>
      </c>
      <c r="W2981" s="21"/>
      <c r="X2981" s="21"/>
      <c r="Y2981" s="21"/>
    </row>
    <row r="2982" spans="1:25" x14ac:dyDescent="0.25">
      <c r="A2982" s="175" t="s">
        <v>6845</v>
      </c>
      <c r="B2982" s="205" t="s">
        <v>6169</v>
      </c>
      <c r="C2982" s="168" t="s">
        <v>6170</v>
      </c>
      <c r="D2982" s="209">
        <v>1991</v>
      </c>
      <c r="E2982" s="178">
        <v>17668980.350207999</v>
      </c>
      <c r="F2982" s="216">
        <f t="shared" si="161"/>
        <v>8874.425088</v>
      </c>
      <c r="G2982" s="224"/>
      <c r="H2982" s="218" t="s">
        <v>7462</v>
      </c>
      <c r="I2982" s="179" t="s">
        <v>7381</v>
      </c>
      <c r="J2982" s="120" t="s">
        <v>7480</v>
      </c>
      <c r="K2982" s="73">
        <v>1991</v>
      </c>
      <c r="L2982" s="73">
        <v>17668980.350207999</v>
      </c>
      <c r="M2982" s="180">
        <f t="shared" si="163"/>
        <v>1</v>
      </c>
      <c r="O2982" s="73">
        <v>1991</v>
      </c>
      <c r="P2982" s="73">
        <v>17668980.350207999</v>
      </c>
      <c r="Q2982" s="73">
        <v>0</v>
      </c>
      <c r="R2982" s="73">
        <v>0</v>
      </c>
      <c r="S2982" s="73">
        <f t="shared" si="162"/>
        <v>0</v>
      </c>
      <c r="T2982" s="73">
        <f t="shared" si="162"/>
        <v>0</v>
      </c>
      <c r="U2982" s="167" t="s">
        <v>7481</v>
      </c>
      <c r="W2982" s="21"/>
      <c r="X2982" s="21"/>
      <c r="Y2982" s="21"/>
    </row>
    <row r="2983" spans="1:25" x14ac:dyDescent="0.25">
      <c r="A2983" s="175" t="s">
        <v>6845</v>
      </c>
      <c r="B2983" s="205" t="s">
        <v>10753</v>
      </c>
      <c r="C2983" s="168" t="s">
        <v>10754</v>
      </c>
      <c r="D2983" s="209">
        <v>124</v>
      </c>
      <c r="E2983" s="178">
        <v>1097314.950012</v>
      </c>
      <c r="F2983" s="216">
        <f t="shared" si="161"/>
        <v>8849.3141130000004</v>
      </c>
      <c r="G2983" s="224"/>
      <c r="H2983" s="218" t="s">
        <v>7538</v>
      </c>
      <c r="I2983" s="120" t="s">
        <v>7396</v>
      </c>
      <c r="J2983" s="120" t="s">
        <v>7480</v>
      </c>
      <c r="K2983" s="73">
        <v>124</v>
      </c>
      <c r="L2983" s="73">
        <v>1097314.950012</v>
      </c>
      <c r="M2983" s="180">
        <f t="shared" si="163"/>
        <v>1</v>
      </c>
      <c r="O2983" s="73">
        <v>124</v>
      </c>
      <c r="P2983" s="73">
        <v>1097314.950012</v>
      </c>
      <c r="Q2983" s="73">
        <v>0</v>
      </c>
      <c r="R2983" s="73">
        <v>0</v>
      </c>
      <c r="S2983" s="73">
        <f t="shared" si="162"/>
        <v>0</v>
      </c>
      <c r="T2983" s="73">
        <f t="shared" si="162"/>
        <v>0</v>
      </c>
      <c r="U2983" s="167" t="s">
        <v>7481</v>
      </c>
      <c r="W2983" s="21"/>
      <c r="X2983" s="21"/>
      <c r="Y2983" s="21"/>
    </row>
    <row r="2984" spans="1:25" x14ac:dyDescent="0.25">
      <c r="A2984" s="168" t="s">
        <v>6845</v>
      </c>
      <c r="B2984" s="207" t="s">
        <v>10755</v>
      </c>
      <c r="C2984" s="168" t="s">
        <v>10756</v>
      </c>
      <c r="D2984" s="208">
        <v>849</v>
      </c>
      <c r="E2984" s="171">
        <v>7502534.5396650005</v>
      </c>
      <c r="F2984" s="216">
        <f t="shared" si="161"/>
        <v>8836.9075850000008</v>
      </c>
      <c r="G2984" s="224"/>
      <c r="H2984" s="218" t="s">
        <v>7462</v>
      </c>
      <c r="I2984" s="120" t="s">
        <v>7397</v>
      </c>
      <c r="J2984" s="120" t="s">
        <v>7463</v>
      </c>
      <c r="K2984" s="172">
        <v>0</v>
      </c>
      <c r="L2984" s="172">
        <v>0</v>
      </c>
      <c r="M2984" s="173">
        <f t="shared" si="163"/>
        <v>0</v>
      </c>
      <c r="O2984" s="73">
        <v>849</v>
      </c>
      <c r="P2984" s="73">
        <v>7502534.5396650005</v>
      </c>
      <c r="Q2984" s="73">
        <v>849</v>
      </c>
      <c r="R2984" s="73">
        <v>7502534.5396650005</v>
      </c>
      <c r="S2984" s="73">
        <f t="shared" si="162"/>
        <v>0</v>
      </c>
      <c r="T2984" s="73">
        <f t="shared" si="162"/>
        <v>0</v>
      </c>
      <c r="U2984" s="167" t="s">
        <v>7467</v>
      </c>
      <c r="W2984" s="21"/>
      <c r="X2984" s="21"/>
      <c r="Y2984" s="21"/>
    </row>
    <row r="2985" spans="1:25" x14ac:dyDescent="0.25">
      <c r="A2985" s="168" t="s">
        <v>6845</v>
      </c>
      <c r="B2985" s="207" t="s">
        <v>10757</v>
      </c>
      <c r="C2985" s="168" t="s">
        <v>10758</v>
      </c>
      <c r="D2985" s="208">
        <v>4284</v>
      </c>
      <c r="E2985" s="171">
        <v>37763968.600764006</v>
      </c>
      <c r="F2985" s="216">
        <f t="shared" si="161"/>
        <v>8815.1187210000007</v>
      </c>
      <c r="G2985" s="224"/>
      <c r="H2985" s="218" t="s">
        <v>7462</v>
      </c>
      <c r="I2985" s="120" t="s">
        <v>7397</v>
      </c>
      <c r="J2985" s="120" t="s">
        <v>7463</v>
      </c>
      <c r="K2985" s="172">
        <v>0</v>
      </c>
      <c r="L2985" s="172">
        <v>0</v>
      </c>
      <c r="M2985" s="173">
        <f t="shared" si="163"/>
        <v>0</v>
      </c>
      <c r="O2985" s="73">
        <v>4284</v>
      </c>
      <c r="P2985" s="73">
        <v>37763968.600764006</v>
      </c>
      <c r="Q2985" s="73">
        <v>4284</v>
      </c>
      <c r="R2985" s="73">
        <v>37763968.600764006</v>
      </c>
      <c r="S2985" s="73">
        <f t="shared" si="162"/>
        <v>0</v>
      </c>
      <c r="T2985" s="73">
        <f t="shared" si="162"/>
        <v>0</v>
      </c>
      <c r="U2985" s="167" t="s">
        <v>7467</v>
      </c>
      <c r="W2985" s="21"/>
      <c r="X2985" s="21"/>
      <c r="Y2985" s="21"/>
    </row>
    <row r="2986" spans="1:25" x14ac:dyDescent="0.25">
      <c r="A2986" s="175" t="s">
        <v>6845</v>
      </c>
      <c r="B2986" s="205" t="s">
        <v>6423</v>
      </c>
      <c r="C2986" s="168" t="s">
        <v>6424</v>
      </c>
      <c r="D2986" s="209">
        <v>25</v>
      </c>
      <c r="E2986" s="178">
        <v>220365.27000000002</v>
      </c>
      <c r="F2986" s="216">
        <f t="shared" si="161"/>
        <v>8814.6108000000004</v>
      </c>
      <c r="G2986" s="224"/>
      <c r="H2986" s="218" t="s">
        <v>7462</v>
      </c>
      <c r="I2986" s="179" t="s">
        <v>7381</v>
      </c>
      <c r="J2986" s="120" t="s">
        <v>7480</v>
      </c>
      <c r="K2986" s="73">
        <v>25</v>
      </c>
      <c r="L2986" s="73">
        <v>220365.27000000002</v>
      </c>
      <c r="M2986" s="180">
        <f t="shared" si="163"/>
        <v>1</v>
      </c>
      <c r="O2986" s="73">
        <v>25</v>
      </c>
      <c r="P2986" s="73">
        <v>220365.27000000002</v>
      </c>
      <c r="Q2986" s="73">
        <v>0</v>
      </c>
      <c r="R2986" s="73">
        <v>0</v>
      </c>
      <c r="S2986" s="73">
        <f t="shared" si="162"/>
        <v>0</v>
      </c>
      <c r="T2986" s="73">
        <f t="shared" si="162"/>
        <v>0</v>
      </c>
      <c r="U2986" s="167" t="s">
        <v>7481</v>
      </c>
      <c r="W2986" s="21"/>
      <c r="X2986" s="21"/>
      <c r="Y2986" s="21"/>
    </row>
    <row r="2987" spans="1:25" x14ac:dyDescent="0.25">
      <c r="A2987" s="168" t="s">
        <v>6845</v>
      </c>
      <c r="B2987" s="207" t="s">
        <v>10759</v>
      </c>
      <c r="C2987" s="168" t="s">
        <v>10760</v>
      </c>
      <c r="D2987" s="208">
        <v>1217</v>
      </c>
      <c r="E2987" s="171">
        <v>10726423.040073</v>
      </c>
      <c r="F2987" s="216">
        <f t="shared" si="161"/>
        <v>8813.8233689999997</v>
      </c>
      <c r="G2987" s="224"/>
      <c r="H2987" s="218" t="s">
        <v>7462</v>
      </c>
      <c r="I2987" s="120" t="s">
        <v>7397</v>
      </c>
      <c r="J2987" s="120" t="s">
        <v>7463</v>
      </c>
      <c r="K2987" s="172">
        <v>0</v>
      </c>
      <c r="L2987" s="172">
        <v>0</v>
      </c>
      <c r="M2987" s="173">
        <f t="shared" si="163"/>
        <v>0</v>
      </c>
      <c r="O2987" s="73">
        <v>1217</v>
      </c>
      <c r="P2987" s="73">
        <v>10726423.040073</v>
      </c>
      <c r="Q2987" s="73">
        <v>1217</v>
      </c>
      <c r="R2987" s="73">
        <v>10726423.040073</v>
      </c>
      <c r="S2987" s="73">
        <f t="shared" si="162"/>
        <v>0</v>
      </c>
      <c r="T2987" s="73">
        <f t="shared" si="162"/>
        <v>0</v>
      </c>
      <c r="U2987" s="167" t="s">
        <v>7467</v>
      </c>
      <c r="W2987" s="21"/>
      <c r="X2987" s="21"/>
      <c r="Y2987" s="21"/>
    </row>
    <row r="2988" spans="1:25" x14ac:dyDescent="0.25">
      <c r="A2988" s="175" t="s">
        <v>6845</v>
      </c>
      <c r="B2988" s="205" t="s">
        <v>6449</v>
      </c>
      <c r="C2988" s="168" t="s">
        <v>6450</v>
      </c>
      <c r="D2988" s="209">
        <v>2955</v>
      </c>
      <c r="E2988" s="178">
        <v>26037911.6391</v>
      </c>
      <c r="F2988" s="216">
        <f t="shared" si="161"/>
        <v>8811.4760200000001</v>
      </c>
      <c r="G2988" s="224"/>
      <c r="H2988" s="218" t="s">
        <v>7462</v>
      </c>
      <c r="I2988" s="179" t="s">
        <v>7381</v>
      </c>
      <c r="J2988" s="120" t="s">
        <v>7480</v>
      </c>
      <c r="K2988" s="73">
        <v>2955</v>
      </c>
      <c r="L2988" s="73">
        <v>26037911.6391</v>
      </c>
      <c r="M2988" s="180">
        <f t="shared" si="163"/>
        <v>1</v>
      </c>
      <c r="O2988" s="73">
        <v>2955</v>
      </c>
      <c r="P2988" s="73">
        <v>26037911.6391</v>
      </c>
      <c r="Q2988" s="73">
        <v>0</v>
      </c>
      <c r="R2988" s="73">
        <v>0</v>
      </c>
      <c r="S2988" s="73">
        <f t="shared" si="162"/>
        <v>0</v>
      </c>
      <c r="T2988" s="73">
        <f t="shared" si="162"/>
        <v>0</v>
      </c>
      <c r="U2988" s="167" t="s">
        <v>7481</v>
      </c>
      <c r="W2988" s="21"/>
      <c r="X2988" s="21"/>
      <c r="Y2988" s="21"/>
    </row>
    <row r="2989" spans="1:25" x14ac:dyDescent="0.25">
      <c r="A2989" s="175" t="s">
        <v>6845</v>
      </c>
      <c r="B2989" s="205" t="s">
        <v>6427</v>
      </c>
      <c r="C2989" s="168" t="s">
        <v>6428</v>
      </c>
      <c r="D2989" s="209">
        <v>236</v>
      </c>
      <c r="E2989" s="178">
        <v>2071950.780088</v>
      </c>
      <c r="F2989" s="216">
        <f t="shared" si="161"/>
        <v>8779.4524579999998</v>
      </c>
      <c r="G2989" s="224"/>
      <c r="H2989" s="218" t="s">
        <v>7462</v>
      </c>
      <c r="I2989" s="179" t="s">
        <v>7381</v>
      </c>
      <c r="J2989" s="120" t="s">
        <v>7480</v>
      </c>
      <c r="K2989" s="73">
        <v>236</v>
      </c>
      <c r="L2989" s="73">
        <v>2071950.780088</v>
      </c>
      <c r="M2989" s="180">
        <f t="shared" si="163"/>
        <v>1</v>
      </c>
      <c r="O2989" s="73">
        <v>236</v>
      </c>
      <c r="P2989" s="73">
        <v>2071950.780088</v>
      </c>
      <c r="Q2989" s="73">
        <v>0</v>
      </c>
      <c r="R2989" s="73">
        <v>0</v>
      </c>
      <c r="S2989" s="73">
        <f t="shared" si="162"/>
        <v>0</v>
      </c>
      <c r="T2989" s="73">
        <f t="shared" si="162"/>
        <v>0</v>
      </c>
      <c r="U2989" s="167" t="s">
        <v>7481</v>
      </c>
      <c r="W2989" s="21"/>
      <c r="X2989" s="21"/>
      <c r="Y2989" s="21"/>
    </row>
    <row r="2990" spans="1:25" x14ac:dyDescent="0.25">
      <c r="A2990" s="175" t="s">
        <v>6845</v>
      </c>
      <c r="B2990" s="205" t="s">
        <v>6435</v>
      </c>
      <c r="C2990" s="168" t="s">
        <v>6436</v>
      </c>
      <c r="D2990" s="209">
        <v>95</v>
      </c>
      <c r="E2990" s="178">
        <v>826581.85997999995</v>
      </c>
      <c r="F2990" s="216">
        <f t="shared" si="161"/>
        <v>8700.8616839999995</v>
      </c>
      <c r="G2990" s="224"/>
      <c r="H2990" s="218" t="s">
        <v>7462</v>
      </c>
      <c r="I2990" s="179" t="s">
        <v>7381</v>
      </c>
      <c r="J2990" s="120" t="s">
        <v>7480</v>
      </c>
      <c r="K2990" s="73">
        <v>95</v>
      </c>
      <c r="L2990" s="73">
        <v>826581.85997999995</v>
      </c>
      <c r="M2990" s="180">
        <f t="shared" si="163"/>
        <v>1</v>
      </c>
      <c r="O2990" s="73">
        <v>95</v>
      </c>
      <c r="P2990" s="73">
        <v>826581.85997999995</v>
      </c>
      <c r="Q2990" s="73">
        <v>0</v>
      </c>
      <c r="R2990" s="73">
        <v>0</v>
      </c>
      <c r="S2990" s="73">
        <f t="shared" si="162"/>
        <v>0</v>
      </c>
      <c r="T2990" s="73">
        <f t="shared" si="162"/>
        <v>0</v>
      </c>
      <c r="U2990" s="167" t="s">
        <v>7481</v>
      </c>
      <c r="W2990" s="21"/>
      <c r="X2990" s="21"/>
      <c r="Y2990" s="21"/>
    </row>
    <row r="2991" spans="1:25" x14ac:dyDescent="0.25">
      <c r="A2991" s="175" t="s">
        <v>6845</v>
      </c>
      <c r="B2991" s="205" t="s">
        <v>6439</v>
      </c>
      <c r="C2991" s="168" t="s">
        <v>6440</v>
      </c>
      <c r="D2991" s="209">
        <v>107</v>
      </c>
      <c r="E2991" s="178">
        <v>930790.33998000005</v>
      </c>
      <c r="F2991" s="216">
        <f t="shared" si="161"/>
        <v>8698.9751400000005</v>
      </c>
      <c r="G2991" s="224"/>
      <c r="H2991" s="218" t="s">
        <v>7462</v>
      </c>
      <c r="I2991" s="179" t="s">
        <v>7381</v>
      </c>
      <c r="J2991" s="120" t="s">
        <v>7480</v>
      </c>
      <c r="K2991" s="73">
        <v>107</v>
      </c>
      <c r="L2991" s="73">
        <v>930790.33998000005</v>
      </c>
      <c r="M2991" s="180">
        <f t="shared" si="163"/>
        <v>1</v>
      </c>
      <c r="O2991" s="73">
        <v>107</v>
      </c>
      <c r="P2991" s="73">
        <v>930790.33998000005</v>
      </c>
      <c r="Q2991" s="73">
        <v>0</v>
      </c>
      <c r="R2991" s="73">
        <v>0</v>
      </c>
      <c r="S2991" s="73">
        <f t="shared" si="162"/>
        <v>0</v>
      </c>
      <c r="T2991" s="73">
        <f t="shared" si="162"/>
        <v>0</v>
      </c>
      <c r="U2991" s="167" t="s">
        <v>7481</v>
      </c>
      <c r="W2991" s="21"/>
      <c r="X2991" s="21"/>
      <c r="Y2991" s="21"/>
    </row>
    <row r="2992" spans="1:25" x14ac:dyDescent="0.25">
      <c r="A2992" s="175" t="s">
        <v>6845</v>
      </c>
      <c r="B2992" s="205" t="s">
        <v>6433</v>
      </c>
      <c r="C2992" s="168" t="s">
        <v>6434</v>
      </c>
      <c r="D2992" s="209">
        <v>110</v>
      </c>
      <c r="E2992" s="178">
        <v>953268.01999000006</v>
      </c>
      <c r="F2992" s="216">
        <f t="shared" si="161"/>
        <v>8666.0729090000004</v>
      </c>
      <c r="G2992" s="224"/>
      <c r="H2992" s="218" t="s">
        <v>7462</v>
      </c>
      <c r="I2992" s="179" t="s">
        <v>7381</v>
      </c>
      <c r="J2992" s="120" t="s">
        <v>7480</v>
      </c>
      <c r="K2992" s="73">
        <v>110</v>
      </c>
      <c r="L2992" s="73">
        <v>953268.01999000006</v>
      </c>
      <c r="M2992" s="180">
        <f t="shared" si="163"/>
        <v>1</v>
      </c>
      <c r="O2992" s="73">
        <v>110</v>
      </c>
      <c r="P2992" s="73">
        <v>953268.01999000006</v>
      </c>
      <c r="Q2992" s="73">
        <v>0</v>
      </c>
      <c r="R2992" s="73">
        <v>0</v>
      </c>
      <c r="S2992" s="73">
        <f t="shared" si="162"/>
        <v>0</v>
      </c>
      <c r="T2992" s="73">
        <f t="shared" si="162"/>
        <v>0</v>
      </c>
      <c r="U2992" s="167" t="s">
        <v>7481</v>
      </c>
      <c r="W2992" s="21"/>
      <c r="X2992" s="21"/>
      <c r="Y2992" s="21"/>
    </row>
    <row r="2993" spans="1:25" x14ac:dyDescent="0.25">
      <c r="A2993" s="175" t="s">
        <v>6845</v>
      </c>
      <c r="B2993" s="205" t="s">
        <v>6437</v>
      </c>
      <c r="C2993" s="168" t="s">
        <v>6438</v>
      </c>
      <c r="D2993" s="209">
        <v>151</v>
      </c>
      <c r="E2993" s="178">
        <v>1308217.6899610001</v>
      </c>
      <c r="F2993" s="216">
        <f t="shared" si="161"/>
        <v>8663.6933110000009</v>
      </c>
      <c r="G2993" s="224"/>
      <c r="H2993" s="218" t="s">
        <v>7462</v>
      </c>
      <c r="I2993" s="179" t="s">
        <v>7381</v>
      </c>
      <c r="J2993" s="120" t="s">
        <v>7480</v>
      </c>
      <c r="K2993" s="73">
        <v>151</v>
      </c>
      <c r="L2993" s="73">
        <v>1308217.6899610001</v>
      </c>
      <c r="M2993" s="180">
        <f t="shared" si="163"/>
        <v>1</v>
      </c>
      <c r="O2993" s="73">
        <v>151</v>
      </c>
      <c r="P2993" s="73">
        <v>1308217.6899610001</v>
      </c>
      <c r="Q2993" s="73">
        <v>0</v>
      </c>
      <c r="R2993" s="73">
        <v>0</v>
      </c>
      <c r="S2993" s="73">
        <f t="shared" si="162"/>
        <v>0</v>
      </c>
      <c r="T2993" s="73">
        <f t="shared" si="162"/>
        <v>0</v>
      </c>
      <c r="U2993" s="167" t="s">
        <v>7481</v>
      </c>
      <c r="W2993" s="21"/>
      <c r="X2993" s="21"/>
      <c r="Y2993" s="21"/>
    </row>
    <row r="2994" spans="1:25" x14ac:dyDescent="0.25">
      <c r="A2994" s="175" t="s">
        <v>6845</v>
      </c>
      <c r="B2994" s="205" t="s">
        <v>5759</v>
      </c>
      <c r="C2994" s="168" t="s">
        <v>5760</v>
      </c>
      <c r="D2994" s="209">
        <v>202</v>
      </c>
      <c r="E2994" s="178">
        <v>1749959.2300100001</v>
      </c>
      <c r="F2994" s="216">
        <f t="shared" si="161"/>
        <v>8663.1645050000006</v>
      </c>
      <c r="G2994" s="224"/>
      <c r="H2994" s="218" t="s">
        <v>7462</v>
      </c>
      <c r="I2994" s="179" t="s">
        <v>7381</v>
      </c>
      <c r="J2994" s="120" t="s">
        <v>7480</v>
      </c>
      <c r="K2994" s="73">
        <v>202</v>
      </c>
      <c r="L2994" s="73">
        <v>1749959.2300100003</v>
      </c>
      <c r="M2994" s="180">
        <f t="shared" si="163"/>
        <v>1.0000000000000002</v>
      </c>
      <c r="O2994" s="73">
        <v>202</v>
      </c>
      <c r="P2994" s="73">
        <v>1749959.2300100001</v>
      </c>
      <c r="Q2994" s="73">
        <v>0</v>
      </c>
      <c r="R2994" s="73">
        <v>0</v>
      </c>
      <c r="S2994" s="73">
        <f t="shared" si="162"/>
        <v>0</v>
      </c>
      <c r="T2994" s="73">
        <f t="shared" si="162"/>
        <v>-2.3283064365386963E-10</v>
      </c>
      <c r="U2994" s="167" t="s">
        <v>7481</v>
      </c>
      <c r="W2994" s="21"/>
      <c r="X2994" s="21"/>
      <c r="Y2994" s="21"/>
    </row>
    <row r="2995" spans="1:25" x14ac:dyDescent="0.25">
      <c r="A2995" s="175" t="s">
        <v>6845</v>
      </c>
      <c r="B2995" s="205" t="s">
        <v>6447</v>
      </c>
      <c r="C2995" s="168" t="s">
        <v>6448</v>
      </c>
      <c r="D2995" s="209">
        <v>141</v>
      </c>
      <c r="E2995" s="178">
        <v>1220101.600017</v>
      </c>
      <c r="F2995" s="216">
        <f t="shared" si="161"/>
        <v>8653.2028370000007</v>
      </c>
      <c r="G2995" s="224"/>
      <c r="H2995" s="218" t="s">
        <v>7462</v>
      </c>
      <c r="I2995" s="179" t="s">
        <v>7381</v>
      </c>
      <c r="J2995" s="120" t="s">
        <v>7480</v>
      </c>
      <c r="K2995" s="73">
        <v>141</v>
      </c>
      <c r="L2995" s="73">
        <v>1220101.600017</v>
      </c>
      <c r="M2995" s="180">
        <f t="shared" si="163"/>
        <v>1</v>
      </c>
      <c r="O2995" s="73">
        <v>141</v>
      </c>
      <c r="P2995" s="73">
        <v>1220101.600017</v>
      </c>
      <c r="Q2995" s="73">
        <v>0</v>
      </c>
      <c r="R2995" s="73">
        <v>0</v>
      </c>
      <c r="S2995" s="73">
        <f t="shared" si="162"/>
        <v>0</v>
      </c>
      <c r="T2995" s="73">
        <f t="shared" si="162"/>
        <v>0</v>
      </c>
      <c r="U2995" s="167" t="s">
        <v>7481</v>
      </c>
      <c r="W2995" s="21"/>
      <c r="X2995" s="21"/>
      <c r="Y2995" s="21"/>
    </row>
    <row r="2996" spans="1:25" x14ac:dyDescent="0.25">
      <c r="A2996" s="175" t="s">
        <v>6845</v>
      </c>
      <c r="B2996" s="205" t="s">
        <v>6417</v>
      </c>
      <c r="C2996" s="168" t="s">
        <v>6418</v>
      </c>
      <c r="D2996" s="209">
        <v>187</v>
      </c>
      <c r="E2996" s="178">
        <v>1614270.22009</v>
      </c>
      <c r="F2996" s="216">
        <f t="shared" si="161"/>
        <v>8632.4610699999994</v>
      </c>
      <c r="G2996" s="224"/>
      <c r="H2996" s="218" t="s">
        <v>7462</v>
      </c>
      <c r="I2996" s="179" t="s">
        <v>7381</v>
      </c>
      <c r="J2996" s="120" t="s">
        <v>7480</v>
      </c>
      <c r="K2996" s="73">
        <v>187</v>
      </c>
      <c r="L2996" s="73">
        <v>1614270.22009</v>
      </c>
      <c r="M2996" s="180">
        <f t="shared" si="163"/>
        <v>1</v>
      </c>
      <c r="O2996" s="73">
        <v>187</v>
      </c>
      <c r="P2996" s="73">
        <v>1614270.22009</v>
      </c>
      <c r="Q2996" s="73">
        <v>0</v>
      </c>
      <c r="R2996" s="73">
        <v>0</v>
      </c>
      <c r="S2996" s="73">
        <f t="shared" si="162"/>
        <v>0</v>
      </c>
      <c r="T2996" s="73">
        <f t="shared" si="162"/>
        <v>0</v>
      </c>
      <c r="U2996" s="167" t="s">
        <v>7481</v>
      </c>
      <c r="W2996" s="21"/>
      <c r="X2996" s="21"/>
      <c r="Y2996" s="21"/>
    </row>
    <row r="2997" spans="1:25" x14ac:dyDescent="0.25">
      <c r="A2997" s="175" t="s">
        <v>6845</v>
      </c>
      <c r="B2997" s="205" t="s">
        <v>5705</v>
      </c>
      <c r="C2997" s="168" t="s">
        <v>5706</v>
      </c>
      <c r="D2997" s="209">
        <v>15</v>
      </c>
      <c r="E2997" s="178">
        <v>129398.410005</v>
      </c>
      <c r="F2997" s="216">
        <f t="shared" si="161"/>
        <v>8626.5606669999997</v>
      </c>
      <c r="G2997" s="224"/>
      <c r="H2997" s="218" t="s">
        <v>7462</v>
      </c>
      <c r="I2997" s="179" t="s">
        <v>7381</v>
      </c>
      <c r="J2997" s="120" t="s">
        <v>7480</v>
      </c>
      <c r="K2997" s="73">
        <v>15</v>
      </c>
      <c r="L2997" s="73">
        <v>129398.410005</v>
      </c>
      <c r="M2997" s="180">
        <f t="shared" si="163"/>
        <v>1</v>
      </c>
      <c r="O2997" s="73">
        <v>15</v>
      </c>
      <c r="P2997" s="73">
        <v>129398.410005</v>
      </c>
      <c r="Q2997" s="73">
        <v>0</v>
      </c>
      <c r="R2997" s="73">
        <v>0</v>
      </c>
      <c r="S2997" s="73">
        <f t="shared" si="162"/>
        <v>0</v>
      </c>
      <c r="T2997" s="73">
        <f t="shared" si="162"/>
        <v>0</v>
      </c>
      <c r="U2997" s="167" t="s">
        <v>7481</v>
      </c>
      <c r="W2997" s="21"/>
      <c r="X2997" s="21"/>
      <c r="Y2997" s="21"/>
    </row>
    <row r="2998" spans="1:25" x14ac:dyDescent="0.25">
      <c r="A2998" s="175" t="s">
        <v>6845</v>
      </c>
      <c r="B2998" s="205" t="s">
        <v>6405</v>
      </c>
      <c r="C2998" s="168" t="s">
        <v>6406</v>
      </c>
      <c r="D2998" s="209">
        <v>2234</v>
      </c>
      <c r="E2998" s="178">
        <v>19141234.839808002</v>
      </c>
      <c r="F2998" s="216">
        <f t="shared" si="161"/>
        <v>8568.1445120000008</v>
      </c>
      <c r="G2998" s="224"/>
      <c r="H2998" s="218" t="s">
        <v>7462</v>
      </c>
      <c r="I2998" s="179" t="s">
        <v>7381</v>
      </c>
      <c r="J2998" s="120" t="s">
        <v>7480</v>
      </c>
      <c r="K2998" s="73">
        <v>2234</v>
      </c>
      <c r="L2998" s="73">
        <v>19141234.839808002</v>
      </c>
      <c r="M2998" s="180">
        <f t="shared" si="163"/>
        <v>1</v>
      </c>
      <c r="O2998" s="73">
        <v>2234</v>
      </c>
      <c r="P2998" s="73">
        <v>19141234.839808002</v>
      </c>
      <c r="Q2998" s="73">
        <v>0</v>
      </c>
      <c r="R2998" s="73">
        <v>0</v>
      </c>
      <c r="S2998" s="73">
        <f t="shared" si="162"/>
        <v>0</v>
      </c>
      <c r="T2998" s="73">
        <f t="shared" si="162"/>
        <v>0</v>
      </c>
      <c r="U2998" s="167" t="s">
        <v>7481</v>
      </c>
      <c r="W2998" s="21"/>
      <c r="X2998" s="21"/>
      <c r="Y2998" s="21"/>
    </row>
    <row r="2999" spans="1:25" x14ac:dyDescent="0.25">
      <c r="A2999" s="175" t="s">
        <v>6845</v>
      </c>
      <c r="B2999" s="205" t="s">
        <v>6415</v>
      </c>
      <c r="C2999" s="168" t="s">
        <v>6416</v>
      </c>
      <c r="D2999" s="209">
        <v>1741</v>
      </c>
      <c r="E2999" s="178">
        <v>14876724.339994999</v>
      </c>
      <c r="F2999" s="216">
        <f t="shared" si="161"/>
        <v>8544.9306949999991</v>
      </c>
      <c r="G2999" s="224"/>
      <c r="H2999" s="218" t="s">
        <v>7462</v>
      </c>
      <c r="I2999" s="179" t="s">
        <v>7381</v>
      </c>
      <c r="J2999" s="120" t="s">
        <v>7480</v>
      </c>
      <c r="K2999" s="73">
        <v>1741</v>
      </c>
      <c r="L2999" s="73">
        <v>14876724.339994999</v>
      </c>
      <c r="M2999" s="180">
        <f t="shared" si="163"/>
        <v>1</v>
      </c>
      <c r="O2999" s="73">
        <v>1741</v>
      </c>
      <c r="P2999" s="73">
        <v>14876724.339994999</v>
      </c>
      <c r="Q2999" s="73">
        <v>0</v>
      </c>
      <c r="R2999" s="73">
        <v>0</v>
      </c>
      <c r="S2999" s="73">
        <f t="shared" si="162"/>
        <v>0</v>
      </c>
      <c r="T2999" s="73">
        <f t="shared" si="162"/>
        <v>0</v>
      </c>
      <c r="U2999" s="167" t="s">
        <v>7481</v>
      </c>
      <c r="W2999" s="21"/>
      <c r="X2999" s="21"/>
      <c r="Y2999" s="21"/>
    </row>
    <row r="3000" spans="1:25" x14ac:dyDescent="0.25">
      <c r="A3000" s="175" t="s">
        <v>6845</v>
      </c>
      <c r="B3000" s="205" t="s">
        <v>6297</v>
      </c>
      <c r="C3000" s="168" t="s">
        <v>6298</v>
      </c>
      <c r="D3000" s="209">
        <v>1209</v>
      </c>
      <c r="E3000" s="178">
        <v>10275265.059696</v>
      </c>
      <c r="F3000" s="216">
        <f t="shared" si="161"/>
        <v>8498.9785439999996</v>
      </c>
      <c r="G3000" s="224"/>
      <c r="H3000" s="218" t="s">
        <v>7462</v>
      </c>
      <c r="I3000" s="179" t="s">
        <v>7381</v>
      </c>
      <c r="J3000" s="120" t="s">
        <v>7480</v>
      </c>
      <c r="K3000" s="73">
        <v>1209</v>
      </c>
      <c r="L3000" s="73">
        <v>10275265.059696</v>
      </c>
      <c r="M3000" s="180">
        <f t="shared" si="163"/>
        <v>1</v>
      </c>
      <c r="O3000" s="73">
        <v>1209</v>
      </c>
      <c r="P3000" s="73">
        <v>10275265.059696</v>
      </c>
      <c r="Q3000" s="73">
        <v>0</v>
      </c>
      <c r="R3000" s="73">
        <v>0</v>
      </c>
      <c r="S3000" s="73">
        <f t="shared" si="162"/>
        <v>0</v>
      </c>
      <c r="T3000" s="73">
        <f t="shared" si="162"/>
        <v>0</v>
      </c>
      <c r="U3000" s="167" t="s">
        <v>7481</v>
      </c>
      <c r="W3000" s="21"/>
      <c r="X3000" s="21"/>
      <c r="Y3000" s="21"/>
    </row>
    <row r="3001" spans="1:25" x14ac:dyDescent="0.25">
      <c r="A3001" s="168" t="s">
        <v>6845</v>
      </c>
      <c r="B3001" s="207" t="s">
        <v>10761</v>
      </c>
      <c r="C3001" s="168" t="s">
        <v>10762</v>
      </c>
      <c r="D3001" s="208">
        <v>1128</v>
      </c>
      <c r="E3001" s="171">
        <v>9566335.56996</v>
      </c>
      <c r="F3001" s="216">
        <f t="shared" si="161"/>
        <v>8480.7939449999994</v>
      </c>
      <c r="G3001" s="224"/>
      <c r="H3001" s="218" t="s">
        <v>7462</v>
      </c>
      <c r="I3001" s="120" t="s">
        <v>7397</v>
      </c>
      <c r="J3001" s="120" t="s">
        <v>7463</v>
      </c>
      <c r="K3001" s="172">
        <v>0</v>
      </c>
      <c r="L3001" s="172">
        <v>0</v>
      </c>
      <c r="M3001" s="173">
        <f t="shared" si="163"/>
        <v>0</v>
      </c>
      <c r="O3001" s="73">
        <v>1128</v>
      </c>
      <c r="P3001" s="73">
        <v>9566335.56996</v>
      </c>
      <c r="Q3001" s="73">
        <v>1128</v>
      </c>
      <c r="R3001" s="73">
        <v>9566335.56996</v>
      </c>
      <c r="S3001" s="73">
        <f t="shared" si="162"/>
        <v>0</v>
      </c>
      <c r="T3001" s="73">
        <f t="shared" si="162"/>
        <v>0</v>
      </c>
      <c r="U3001" s="167" t="s">
        <v>7467</v>
      </c>
      <c r="W3001" s="21"/>
      <c r="X3001" s="21"/>
      <c r="Y3001" s="21"/>
    </row>
    <row r="3002" spans="1:25" x14ac:dyDescent="0.25">
      <c r="A3002" s="175" t="s">
        <v>6845</v>
      </c>
      <c r="B3002" s="205" t="s">
        <v>6059</v>
      </c>
      <c r="C3002" s="168" t="s">
        <v>6060</v>
      </c>
      <c r="D3002" s="209">
        <v>350</v>
      </c>
      <c r="E3002" s="178">
        <v>2967680.4699500003</v>
      </c>
      <c r="F3002" s="216">
        <f t="shared" si="161"/>
        <v>8479.0870570000006</v>
      </c>
      <c r="G3002" s="224"/>
      <c r="H3002" s="218" t="s">
        <v>7462</v>
      </c>
      <c r="I3002" s="179" t="s">
        <v>7381</v>
      </c>
      <c r="J3002" s="120" t="s">
        <v>7480</v>
      </c>
      <c r="K3002" s="73">
        <v>350</v>
      </c>
      <c r="L3002" s="73">
        <v>2967680.4699500003</v>
      </c>
      <c r="M3002" s="180">
        <f t="shared" si="163"/>
        <v>1</v>
      </c>
      <c r="O3002" s="73">
        <v>350</v>
      </c>
      <c r="P3002" s="73">
        <v>2967680.4699500003</v>
      </c>
      <c r="Q3002" s="73">
        <v>0</v>
      </c>
      <c r="R3002" s="73">
        <v>0</v>
      </c>
      <c r="S3002" s="73">
        <f t="shared" si="162"/>
        <v>0</v>
      </c>
      <c r="T3002" s="73">
        <f t="shared" si="162"/>
        <v>0</v>
      </c>
      <c r="U3002" s="167" t="s">
        <v>7481</v>
      </c>
      <c r="W3002" s="21"/>
      <c r="X3002" s="21"/>
      <c r="Y3002" s="21"/>
    </row>
    <row r="3003" spans="1:25" x14ac:dyDescent="0.25">
      <c r="A3003" s="175" t="s">
        <v>6845</v>
      </c>
      <c r="B3003" s="205" t="s">
        <v>6289</v>
      </c>
      <c r="C3003" s="168" t="s">
        <v>6290</v>
      </c>
      <c r="D3003" s="209">
        <v>670</v>
      </c>
      <c r="E3003" s="178">
        <v>5663084.2598900003</v>
      </c>
      <c r="F3003" s="216">
        <f t="shared" si="161"/>
        <v>8452.3645670000005</v>
      </c>
      <c r="G3003" s="224"/>
      <c r="H3003" s="218" t="s">
        <v>7462</v>
      </c>
      <c r="I3003" s="179" t="s">
        <v>7381</v>
      </c>
      <c r="J3003" s="120" t="s">
        <v>7480</v>
      </c>
      <c r="K3003" s="73">
        <v>670</v>
      </c>
      <c r="L3003" s="73">
        <v>5663084.2598900003</v>
      </c>
      <c r="M3003" s="180">
        <f t="shared" si="163"/>
        <v>1</v>
      </c>
      <c r="O3003" s="73">
        <v>670</v>
      </c>
      <c r="P3003" s="73">
        <v>5663084.2598900003</v>
      </c>
      <c r="Q3003" s="73">
        <v>0</v>
      </c>
      <c r="R3003" s="73">
        <v>0</v>
      </c>
      <c r="S3003" s="73">
        <f t="shared" si="162"/>
        <v>0</v>
      </c>
      <c r="T3003" s="73">
        <f t="shared" si="162"/>
        <v>0</v>
      </c>
      <c r="U3003" s="167" t="s">
        <v>7481</v>
      </c>
      <c r="W3003" s="21"/>
      <c r="X3003" s="21"/>
      <c r="Y3003" s="21"/>
    </row>
    <row r="3004" spans="1:25" x14ac:dyDescent="0.25">
      <c r="A3004" s="175" t="s">
        <v>6845</v>
      </c>
      <c r="B3004" s="205" t="s">
        <v>6231</v>
      </c>
      <c r="C3004" s="168" t="s">
        <v>6232</v>
      </c>
      <c r="D3004" s="209">
        <v>658</v>
      </c>
      <c r="E3004" s="178">
        <v>5468685.0502899997</v>
      </c>
      <c r="F3004" s="216">
        <f t="shared" si="161"/>
        <v>8311.0715049999999</v>
      </c>
      <c r="G3004" s="224"/>
      <c r="H3004" s="218" t="s">
        <v>7462</v>
      </c>
      <c r="I3004" s="179" t="s">
        <v>7381</v>
      </c>
      <c r="J3004" s="120" t="s">
        <v>7480</v>
      </c>
      <c r="K3004" s="73">
        <v>658</v>
      </c>
      <c r="L3004" s="73">
        <v>5468685.0502899997</v>
      </c>
      <c r="M3004" s="180">
        <f t="shared" si="163"/>
        <v>1</v>
      </c>
      <c r="O3004" s="73">
        <v>658</v>
      </c>
      <c r="P3004" s="73">
        <v>5468685.0502899997</v>
      </c>
      <c r="Q3004" s="73">
        <v>0</v>
      </c>
      <c r="R3004" s="73">
        <v>0</v>
      </c>
      <c r="S3004" s="73">
        <f t="shared" si="162"/>
        <v>0</v>
      </c>
      <c r="T3004" s="73">
        <f t="shared" si="162"/>
        <v>0</v>
      </c>
      <c r="U3004" s="167" t="s">
        <v>7481</v>
      </c>
      <c r="W3004" s="21"/>
      <c r="X3004" s="21"/>
      <c r="Y3004" s="21"/>
    </row>
    <row r="3005" spans="1:25" x14ac:dyDescent="0.25">
      <c r="A3005" s="175" t="s">
        <v>6845</v>
      </c>
      <c r="B3005" s="205" t="s">
        <v>6491</v>
      </c>
      <c r="C3005" s="168" t="s">
        <v>6492</v>
      </c>
      <c r="D3005" s="209">
        <v>180</v>
      </c>
      <c r="E3005" s="178">
        <v>1494341.0899199999</v>
      </c>
      <c r="F3005" s="216">
        <f t="shared" si="161"/>
        <v>8301.8949439999997</v>
      </c>
      <c r="G3005" s="224"/>
      <c r="H3005" s="218" t="s">
        <v>7462</v>
      </c>
      <c r="I3005" s="179" t="s">
        <v>7381</v>
      </c>
      <c r="J3005" s="120" t="s">
        <v>7480</v>
      </c>
      <c r="K3005" s="73">
        <v>180</v>
      </c>
      <c r="L3005" s="73">
        <v>1494341.0899199999</v>
      </c>
      <c r="M3005" s="180">
        <f t="shared" si="163"/>
        <v>1</v>
      </c>
      <c r="O3005" s="73">
        <v>180</v>
      </c>
      <c r="P3005" s="73">
        <v>1494341.0899199999</v>
      </c>
      <c r="Q3005" s="73">
        <v>0</v>
      </c>
      <c r="R3005" s="73">
        <v>0</v>
      </c>
      <c r="S3005" s="73">
        <f t="shared" si="162"/>
        <v>0</v>
      </c>
      <c r="T3005" s="73">
        <f t="shared" si="162"/>
        <v>0</v>
      </c>
      <c r="U3005" s="167" t="s">
        <v>7481</v>
      </c>
      <c r="W3005" s="21"/>
      <c r="X3005" s="21"/>
      <c r="Y3005" s="21"/>
    </row>
    <row r="3006" spans="1:25" x14ac:dyDescent="0.25">
      <c r="A3006" s="175" t="s">
        <v>6845</v>
      </c>
      <c r="B3006" s="205" t="s">
        <v>5771</v>
      </c>
      <c r="C3006" s="168" t="s">
        <v>5772</v>
      </c>
      <c r="D3006" s="209">
        <v>555</v>
      </c>
      <c r="E3006" s="178">
        <v>4607302.1198549997</v>
      </c>
      <c r="F3006" s="216">
        <f t="shared" si="161"/>
        <v>8301.4452609999989</v>
      </c>
      <c r="G3006" s="224"/>
      <c r="H3006" s="218" t="s">
        <v>7462</v>
      </c>
      <c r="I3006" s="179" t="s">
        <v>7381</v>
      </c>
      <c r="J3006" s="120" t="s">
        <v>7480</v>
      </c>
      <c r="K3006" s="73">
        <v>555</v>
      </c>
      <c r="L3006" s="73">
        <v>4607302.1198549997</v>
      </c>
      <c r="M3006" s="180">
        <f t="shared" si="163"/>
        <v>1</v>
      </c>
      <c r="O3006" s="73">
        <v>555</v>
      </c>
      <c r="P3006" s="73">
        <v>4607302.1198549997</v>
      </c>
      <c r="Q3006" s="73">
        <v>0</v>
      </c>
      <c r="R3006" s="73">
        <v>0</v>
      </c>
      <c r="S3006" s="73">
        <f t="shared" si="162"/>
        <v>0</v>
      </c>
      <c r="T3006" s="73">
        <f t="shared" si="162"/>
        <v>0</v>
      </c>
      <c r="U3006" s="167" t="s">
        <v>7481</v>
      </c>
      <c r="W3006" s="21"/>
      <c r="X3006" s="21"/>
      <c r="Y3006" s="21"/>
    </row>
    <row r="3007" spans="1:25" x14ac:dyDescent="0.25">
      <c r="A3007" s="175" t="s">
        <v>6845</v>
      </c>
      <c r="B3007" s="205" t="s">
        <v>5765</v>
      </c>
      <c r="C3007" s="168" t="s">
        <v>5766</v>
      </c>
      <c r="D3007" s="209">
        <v>3131</v>
      </c>
      <c r="E3007" s="178">
        <v>25883313.578671999</v>
      </c>
      <c r="F3007" s="216">
        <f t="shared" si="161"/>
        <v>8266.7881120000002</v>
      </c>
      <c r="G3007" s="224"/>
      <c r="H3007" s="218" t="s">
        <v>7462</v>
      </c>
      <c r="I3007" s="179" t="s">
        <v>7381</v>
      </c>
      <c r="J3007" s="120" t="s">
        <v>7480</v>
      </c>
      <c r="K3007" s="73">
        <v>3131</v>
      </c>
      <c r="L3007" s="73">
        <v>25883313.578671999</v>
      </c>
      <c r="M3007" s="180">
        <f t="shared" si="163"/>
        <v>1</v>
      </c>
      <c r="O3007" s="73">
        <v>3131</v>
      </c>
      <c r="P3007" s="73">
        <v>25883313.578671999</v>
      </c>
      <c r="Q3007" s="73">
        <v>0</v>
      </c>
      <c r="R3007" s="73">
        <v>0</v>
      </c>
      <c r="S3007" s="73">
        <f t="shared" si="162"/>
        <v>0</v>
      </c>
      <c r="T3007" s="73">
        <f t="shared" si="162"/>
        <v>0</v>
      </c>
      <c r="U3007" s="167" t="s">
        <v>7481</v>
      </c>
      <c r="W3007" s="21"/>
      <c r="X3007" s="21"/>
      <c r="Y3007" s="21"/>
    </row>
    <row r="3008" spans="1:25" x14ac:dyDescent="0.25">
      <c r="A3008" s="175" t="s">
        <v>6845</v>
      </c>
      <c r="B3008" s="205" t="s">
        <v>5535</v>
      </c>
      <c r="C3008" s="168" t="s">
        <v>5536</v>
      </c>
      <c r="D3008" s="209">
        <v>150</v>
      </c>
      <c r="E3008" s="178">
        <v>1233826.60005</v>
      </c>
      <c r="F3008" s="216">
        <f t="shared" si="161"/>
        <v>8225.5106670000005</v>
      </c>
      <c r="G3008" s="224"/>
      <c r="H3008" s="218" t="s">
        <v>7462</v>
      </c>
      <c r="I3008" s="179" t="s">
        <v>7381</v>
      </c>
      <c r="J3008" s="120" t="s">
        <v>7480</v>
      </c>
      <c r="K3008" s="73">
        <f>D3008</f>
        <v>150</v>
      </c>
      <c r="L3008" s="73">
        <f>E3008</f>
        <v>1233826.60005</v>
      </c>
      <c r="M3008" s="180">
        <f t="shared" si="163"/>
        <v>1</v>
      </c>
      <c r="O3008" s="73">
        <v>150</v>
      </c>
      <c r="P3008" s="73">
        <v>1233826.60005</v>
      </c>
      <c r="Q3008" s="73">
        <v>0</v>
      </c>
      <c r="R3008" s="73">
        <v>0</v>
      </c>
      <c r="S3008" s="73">
        <f t="shared" si="162"/>
        <v>0</v>
      </c>
      <c r="T3008" s="73">
        <f t="shared" si="162"/>
        <v>0</v>
      </c>
      <c r="U3008" s="167" t="s">
        <v>7481</v>
      </c>
      <c r="W3008" s="21"/>
      <c r="X3008" s="21"/>
      <c r="Y3008" s="21"/>
    </row>
    <row r="3009" spans="1:25" x14ac:dyDescent="0.25">
      <c r="A3009" s="175" t="s">
        <v>6845</v>
      </c>
      <c r="B3009" s="205" t="s">
        <v>5791</v>
      </c>
      <c r="C3009" s="168" t="s">
        <v>5792</v>
      </c>
      <c r="D3009" s="209">
        <v>472</v>
      </c>
      <c r="E3009" s="178">
        <v>3808132.7400079994</v>
      </c>
      <c r="F3009" s="216">
        <f t="shared" si="161"/>
        <v>8068.0778389999987</v>
      </c>
      <c r="G3009" s="224"/>
      <c r="H3009" s="218" t="s">
        <v>7462</v>
      </c>
      <c r="I3009" s="179" t="s">
        <v>7381</v>
      </c>
      <c r="J3009" s="120" t="s">
        <v>7480</v>
      </c>
      <c r="K3009" s="73">
        <v>472</v>
      </c>
      <c r="L3009" s="73">
        <v>3808132.7400079994</v>
      </c>
      <c r="M3009" s="180">
        <f t="shared" si="163"/>
        <v>1</v>
      </c>
      <c r="O3009" s="73">
        <v>472</v>
      </c>
      <c r="P3009" s="73">
        <v>3808132.7400079994</v>
      </c>
      <c r="Q3009" s="73">
        <v>0</v>
      </c>
      <c r="R3009" s="73">
        <v>0</v>
      </c>
      <c r="S3009" s="73">
        <f t="shared" si="162"/>
        <v>0</v>
      </c>
      <c r="T3009" s="73">
        <f t="shared" si="162"/>
        <v>0</v>
      </c>
      <c r="U3009" s="167" t="s">
        <v>7481</v>
      </c>
      <c r="W3009" s="21"/>
      <c r="X3009" s="21"/>
      <c r="Y3009" s="21"/>
    </row>
    <row r="3010" spans="1:25" x14ac:dyDescent="0.25">
      <c r="A3010" s="168" t="s">
        <v>6845</v>
      </c>
      <c r="B3010" s="207" t="s">
        <v>10763</v>
      </c>
      <c r="C3010" s="168" t="s">
        <v>10764</v>
      </c>
      <c r="D3010" s="208">
        <v>63</v>
      </c>
      <c r="E3010" s="171">
        <v>505381.16002499999</v>
      </c>
      <c r="F3010" s="216">
        <f t="shared" si="161"/>
        <v>8021.9231749999999</v>
      </c>
      <c r="G3010" s="224"/>
      <c r="H3010" s="218" t="s">
        <v>7462</v>
      </c>
      <c r="I3010" s="120" t="s">
        <v>7397</v>
      </c>
      <c r="J3010" s="120" t="s">
        <v>7463</v>
      </c>
      <c r="K3010" s="172"/>
      <c r="L3010" s="172"/>
      <c r="M3010" s="173">
        <f t="shared" si="163"/>
        <v>0</v>
      </c>
      <c r="O3010" s="73">
        <v>63</v>
      </c>
      <c r="P3010" s="73">
        <v>505381.16002499999</v>
      </c>
      <c r="Q3010" s="73">
        <v>63</v>
      </c>
      <c r="R3010" s="73">
        <v>505381.16002499999</v>
      </c>
      <c r="S3010" s="73">
        <f t="shared" si="162"/>
        <v>0</v>
      </c>
      <c r="T3010" s="73">
        <f t="shared" si="162"/>
        <v>0</v>
      </c>
      <c r="U3010" s="167" t="s">
        <v>7467</v>
      </c>
      <c r="W3010" s="21"/>
      <c r="X3010" s="21"/>
      <c r="Y3010" s="21"/>
    </row>
    <row r="3011" spans="1:25" x14ac:dyDescent="0.25">
      <c r="A3011" s="175" t="s">
        <v>6845</v>
      </c>
      <c r="B3011" s="205" t="s">
        <v>6309</v>
      </c>
      <c r="C3011" s="168" t="s">
        <v>6310</v>
      </c>
      <c r="D3011" s="209">
        <v>159</v>
      </c>
      <c r="E3011" s="178">
        <v>1273507.63005</v>
      </c>
      <c r="F3011" s="216">
        <f t="shared" si="161"/>
        <v>8009.4819500000003</v>
      </c>
      <c r="G3011" s="224"/>
      <c r="H3011" s="218" t="s">
        <v>7462</v>
      </c>
      <c r="I3011" s="179" t="s">
        <v>7381</v>
      </c>
      <c r="J3011" s="120" t="s">
        <v>7480</v>
      </c>
      <c r="K3011" s="73">
        <v>159</v>
      </c>
      <c r="L3011" s="73">
        <v>1273507.63005</v>
      </c>
      <c r="M3011" s="180">
        <f t="shared" si="163"/>
        <v>1</v>
      </c>
      <c r="O3011" s="73">
        <v>159</v>
      </c>
      <c r="P3011" s="73">
        <v>1273507.63005</v>
      </c>
      <c r="Q3011" s="73">
        <v>0</v>
      </c>
      <c r="R3011" s="73">
        <v>0</v>
      </c>
      <c r="S3011" s="73">
        <f t="shared" si="162"/>
        <v>0</v>
      </c>
      <c r="T3011" s="73">
        <f t="shared" si="162"/>
        <v>0</v>
      </c>
      <c r="U3011" s="167" t="s">
        <v>7481</v>
      </c>
      <c r="W3011" s="21"/>
      <c r="X3011" s="21"/>
      <c r="Y3011" s="21"/>
    </row>
    <row r="3012" spans="1:25" x14ac:dyDescent="0.25">
      <c r="A3012" s="175" t="s">
        <v>6845</v>
      </c>
      <c r="B3012" s="205" t="s">
        <v>6469</v>
      </c>
      <c r="C3012" s="168" t="s">
        <v>6470</v>
      </c>
      <c r="D3012" s="209">
        <v>86</v>
      </c>
      <c r="E3012" s="178">
        <v>687472.52003199991</v>
      </c>
      <c r="F3012" s="216">
        <f t="shared" ref="F3012:F3075" si="164">+E3012/D3012</f>
        <v>7993.8665119999987</v>
      </c>
      <c r="G3012" s="224"/>
      <c r="H3012" s="218" t="s">
        <v>7462</v>
      </c>
      <c r="I3012" s="179" t="s">
        <v>7381</v>
      </c>
      <c r="J3012" s="120" t="s">
        <v>7480</v>
      </c>
      <c r="K3012" s="73">
        <v>86</v>
      </c>
      <c r="L3012" s="73">
        <v>687472.52003199991</v>
      </c>
      <c r="M3012" s="180">
        <f t="shared" si="163"/>
        <v>1</v>
      </c>
      <c r="O3012" s="73">
        <v>86</v>
      </c>
      <c r="P3012" s="73">
        <v>687472.52003199991</v>
      </c>
      <c r="Q3012" s="73">
        <v>0</v>
      </c>
      <c r="R3012" s="73">
        <v>0</v>
      </c>
      <c r="S3012" s="73">
        <f t="shared" ref="S3012:T3075" si="165">O3012-K3012-Q3012</f>
        <v>0</v>
      </c>
      <c r="T3012" s="73">
        <f t="shared" si="165"/>
        <v>0</v>
      </c>
      <c r="U3012" s="167" t="s">
        <v>7481</v>
      </c>
      <c r="W3012" s="21"/>
      <c r="X3012" s="21"/>
      <c r="Y3012" s="21"/>
    </row>
    <row r="3013" spans="1:25" x14ac:dyDescent="0.25">
      <c r="A3013" s="175" t="s">
        <v>6845</v>
      </c>
      <c r="B3013" s="205" t="s">
        <v>6209</v>
      </c>
      <c r="C3013" s="168" t="s">
        <v>6210</v>
      </c>
      <c r="D3013" s="209">
        <v>3</v>
      </c>
      <c r="E3013" s="178">
        <v>23904.519999</v>
      </c>
      <c r="F3013" s="216">
        <f t="shared" si="164"/>
        <v>7968.1733329999997</v>
      </c>
      <c r="G3013" s="224"/>
      <c r="H3013" s="218" t="s">
        <v>7462</v>
      </c>
      <c r="I3013" s="179" t="s">
        <v>7381</v>
      </c>
      <c r="J3013" s="120" t="s">
        <v>7480</v>
      </c>
      <c r="K3013" s="73">
        <v>3</v>
      </c>
      <c r="L3013" s="73">
        <v>23904.519999</v>
      </c>
      <c r="M3013" s="180">
        <f t="shared" si="163"/>
        <v>1</v>
      </c>
      <c r="O3013" s="73">
        <v>3</v>
      </c>
      <c r="P3013" s="73">
        <v>23904.519999</v>
      </c>
      <c r="Q3013" s="73">
        <v>0</v>
      </c>
      <c r="R3013" s="73">
        <v>0</v>
      </c>
      <c r="S3013" s="73">
        <f t="shared" si="165"/>
        <v>0</v>
      </c>
      <c r="T3013" s="73">
        <f t="shared" si="165"/>
        <v>0</v>
      </c>
      <c r="U3013" s="167" t="s">
        <v>7481</v>
      </c>
      <c r="W3013" s="21"/>
      <c r="X3013" s="21"/>
      <c r="Y3013" s="21"/>
    </row>
    <row r="3014" spans="1:25" x14ac:dyDescent="0.25">
      <c r="A3014" s="175" t="s">
        <v>6845</v>
      </c>
      <c r="B3014" s="205" t="s">
        <v>6377</v>
      </c>
      <c r="C3014" s="168" t="s">
        <v>6378</v>
      </c>
      <c r="D3014" s="209">
        <v>781</v>
      </c>
      <c r="E3014" s="178">
        <v>6222190.5296430001</v>
      </c>
      <c r="F3014" s="216">
        <f t="shared" si="164"/>
        <v>7966.9533030000002</v>
      </c>
      <c r="G3014" s="224"/>
      <c r="H3014" s="218" t="s">
        <v>7462</v>
      </c>
      <c r="I3014" s="179" t="s">
        <v>7381</v>
      </c>
      <c r="J3014" s="120" t="s">
        <v>7480</v>
      </c>
      <c r="K3014" s="73">
        <v>781</v>
      </c>
      <c r="L3014" s="73">
        <v>6222190.5296430001</v>
      </c>
      <c r="M3014" s="180">
        <f t="shared" si="163"/>
        <v>1</v>
      </c>
      <c r="O3014" s="73">
        <v>781</v>
      </c>
      <c r="P3014" s="73">
        <v>6222190.5296430001</v>
      </c>
      <c r="Q3014" s="73">
        <v>0</v>
      </c>
      <c r="R3014" s="73">
        <v>0</v>
      </c>
      <c r="S3014" s="73">
        <f t="shared" si="165"/>
        <v>0</v>
      </c>
      <c r="T3014" s="73">
        <f t="shared" si="165"/>
        <v>0</v>
      </c>
      <c r="U3014" s="167" t="s">
        <v>7481</v>
      </c>
      <c r="W3014" s="21"/>
      <c r="X3014" s="21"/>
      <c r="Y3014" s="21"/>
    </row>
    <row r="3015" spans="1:25" x14ac:dyDescent="0.25">
      <c r="A3015" s="175" t="s">
        <v>6845</v>
      </c>
      <c r="B3015" s="205" t="s">
        <v>6149</v>
      </c>
      <c r="C3015" s="168" t="s">
        <v>6150</v>
      </c>
      <c r="D3015" s="209">
        <v>110</v>
      </c>
      <c r="E3015" s="178">
        <v>871381.40000999998</v>
      </c>
      <c r="F3015" s="216">
        <f t="shared" si="164"/>
        <v>7921.6490910000002</v>
      </c>
      <c r="G3015" s="224"/>
      <c r="H3015" s="218" t="s">
        <v>7462</v>
      </c>
      <c r="I3015" s="179" t="s">
        <v>7381</v>
      </c>
      <c r="J3015" s="120" t="s">
        <v>7480</v>
      </c>
      <c r="K3015" s="73">
        <f>D3015</f>
        <v>110</v>
      </c>
      <c r="L3015" s="73">
        <f>E3015</f>
        <v>871381.40000999998</v>
      </c>
      <c r="M3015" s="180">
        <f t="shared" si="163"/>
        <v>1</v>
      </c>
      <c r="O3015" s="73">
        <v>110</v>
      </c>
      <c r="P3015" s="73">
        <v>871381.40000999998</v>
      </c>
      <c r="Q3015" s="73">
        <v>0</v>
      </c>
      <c r="R3015" s="73">
        <v>0</v>
      </c>
      <c r="S3015" s="73">
        <f t="shared" si="165"/>
        <v>0</v>
      </c>
      <c r="T3015" s="73">
        <f t="shared" si="165"/>
        <v>0</v>
      </c>
      <c r="U3015" s="167" t="s">
        <v>7481</v>
      </c>
      <c r="W3015" s="21"/>
      <c r="X3015" s="21"/>
      <c r="Y3015" s="21"/>
    </row>
    <row r="3016" spans="1:25" x14ac:dyDescent="0.25">
      <c r="A3016" s="175" t="s">
        <v>6845</v>
      </c>
      <c r="B3016" s="205" t="s">
        <v>5969</v>
      </c>
      <c r="C3016" s="168" t="s">
        <v>5970</v>
      </c>
      <c r="D3016" s="209">
        <v>135</v>
      </c>
      <c r="E3016" s="178">
        <v>1063598.440005</v>
      </c>
      <c r="F3016" s="216">
        <f t="shared" si="164"/>
        <v>7878.5069629999998</v>
      </c>
      <c r="G3016" s="224"/>
      <c r="H3016" s="218" t="s">
        <v>7462</v>
      </c>
      <c r="I3016" s="179" t="s">
        <v>7381</v>
      </c>
      <c r="J3016" s="120" t="s">
        <v>7480</v>
      </c>
      <c r="K3016" s="73">
        <v>135</v>
      </c>
      <c r="L3016" s="73">
        <v>1063598.440005</v>
      </c>
      <c r="M3016" s="180">
        <f t="shared" ref="M3016:M3079" si="166">+L3016/E3016</f>
        <v>1</v>
      </c>
      <c r="O3016" s="73">
        <v>135</v>
      </c>
      <c r="P3016" s="73">
        <v>1063598.440005</v>
      </c>
      <c r="Q3016" s="73">
        <v>0</v>
      </c>
      <c r="R3016" s="73">
        <v>0</v>
      </c>
      <c r="S3016" s="73">
        <f t="shared" si="165"/>
        <v>0</v>
      </c>
      <c r="T3016" s="73">
        <f t="shared" si="165"/>
        <v>0</v>
      </c>
      <c r="U3016" s="167" t="s">
        <v>7481</v>
      </c>
      <c r="W3016" s="21"/>
      <c r="X3016" s="21"/>
      <c r="Y3016" s="21"/>
    </row>
    <row r="3017" spans="1:25" x14ac:dyDescent="0.25">
      <c r="A3017" s="168" t="s">
        <v>6845</v>
      </c>
      <c r="B3017" s="207" t="s">
        <v>10765</v>
      </c>
      <c r="C3017" s="168" t="s">
        <v>10766</v>
      </c>
      <c r="D3017" s="208">
        <v>2146</v>
      </c>
      <c r="E3017" s="171">
        <v>16831527.61919</v>
      </c>
      <c r="F3017" s="216">
        <f t="shared" si="164"/>
        <v>7843.2095149999996</v>
      </c>
      <c r="G3017" s="224"/>
      <c r="H3017" s="218" t="s">
        <v>7462</v>
      </c>
      <c r="I3017" s="120" t="s">
        <v>7397</v>
      </c>
      <c r="J3017" s="120" t="s">
        <v>7463</v>
      </c>
      <c r="K3017" s="172">
        <v>0</v>
      </c>
      <c r="L3017" s="172">
        <v>0</v>
      </c>
      <c r="M3017" s="173">
        <f t="shared" si="166"/>
        <v>0</v>
      </c>
      <c r="O3017" s="73">
        <v>2146</v>
      </c>
      <c r="P3017" s="73">
        <v>16831527.61919</v>
      </c>
      <c r="Q3017" s="73">
        <v>2146</v>
      </c>
      <c r="R3017" s="73">
        <v>16831527.61919</v>
      </c>
      <c r="S3017" s="73">
        <f t="shared" si="165"/>
        <v>0</v>
      </c>
      <c r="T3017" s="73">
        <f t="shared" si="165"/>
        <v>0</v>
      </c>
      <c r="U3017" s="167" t="s">
        <v>7464</v>
      </c>
      <c r="W3017" s="21"/>
      <c r="X3017" s="21"/>
      <c r="Y3017" s="21"/>
    </row>
    <row r="3018" spans="1:25" x14ac:dyDescent="0.25">
      <c r="A3018" s="175" t="s">
        <v>6845</v>
      </c>
      <c r="B3018" s="205" t="s">
        <v>5967</v>
      </c>
      <c r="C3018" s="168" t="s">
        <v>5968</v>
      </c>
      <c r="D3018" s="209">
        <v>268</v>
      </c>
      <c r="E3018" s="178">
        <v>2093274.3399319998</v>
      </c>
      <c r="F3018" s="216">
        <f t="shared" si="164"/>
        <v>7810.725148999999</v>
      </c>
      <c r="G3018" s="224"/>
      <c r="H3018" s="218" t="s">
        <v>7462</v>
      </c>
      <c r="I3018" s="179" t="s">
        <v>7381</v>
      </c>
      <c r="J3018" s="120" t="s">
        <v>7480</v>
      </c>
      <c r="K3018" s="73">
        <v>268</v>
      </c>
      <c r="L3018" s="73">
        <v>2093274.3399319998</v>
      </c>
      <c r="M3018" s="180">
        <f t="shared" si="166"/>
        <v>1</v>
      </c>
      <c r="O3018" s="73">
        <v>268</v>
      </c>
      <c r="P3018" s="73">
        <v>2093274.3399319998</v>
      </c>
      <c r="Q3018" s="73">
        <v>0</v>
      </c>
      <c r="R3018" s="73">
        <v>0</v>
      </c>
      <c r="S3018" s="73">
        <f t="shared" si="165"/>
        <v>0</v>
      </c>
      <c r="T3018" s="73">
        <f t="shared" si="165"/>
        <v>0</v>
      </c>
      <c r="U3018" s="167" t="s">
        <v>7481</v>
      </c>
      <c r="W3018" s="21"/>
      <c r="X3018" s="21"/>
      <c r="Y3018" s="21"/>
    </row>
    <row r="3019" spans="1:25" x14ac:dyDescent="0.25">
      <c r="A3019" s="168" t="s">
        <v>6845</v>
      </c>
      <c r="B3019" s="207" t="s">
        <v>10767</v>
      </c>
      <c r="C3019" s="168" t="s">
        <v>10768</v>
      </c>
      <c r="D3019" s="208">
        <v>2635</v>
      </c>
      <c r="E3019" s="171">
        <v>20497524.770569999</v>
      </c>
      <c r="F3019" s="216">
        <f t="shared" si="164"/>
        <v>7778.946782</v>
      </c>
      <c r="G3019" s="224"/>
      <c r="H3019" s="218" t="s">
        <v>7462</v>
      </c>
      <c r="I3019" s="120" t="s">
        <v>7397</v>
      </c>
      <c r="J3019" s="120" t="s">
        <v>7463</v>
      </c>
      <c r="K3019" s="172">
        <v>0</v>
      </c>
      <c r="L3019" s="172">
        <v>0</v>
      </c>
      <c r="M3019" s="173">
        <f t="shared" si="166"/>
        <v>0</v>
      </c>
      <c r="O3019" s="73">
        <v>2635</v>
      </c>
      <c r="P3019" s="73">
        <v>20497524.770569999</v>
      </c>
      <c r="Q3019" s="73">
        <v>2635</v>
      </c>
      <c r="R3019" s="73">
        <v>20497524.770569999</v>
      </c>
      <c r="S3019" s="73">
        <f t="shared" si="165"/>
        <v>0</v>
      </c>
      <c r="T3019" s="73">
        <f t="shared" si="165"/>
        <v>0</v>
      </c>
      <c r="U3019" s="167" t="s">
        <v>7467</v>
      </c>
      <c r="W3019" s="21"/>
      <c r="X3019" s="21"/>
      <c r="Y3019" s="21"/>
    </row>
    <row r="3020" spans="1:25" x14ac:dyDescent="0.25">
      <c r="A3020" s="175" t="s">
        <v>6845</v>
      </c>
      <c r="B3020" s="205" t="s">
        <v>10769</v>
      </c>
      <c r="C3020" s="168" t="s">
        <v>10770</v>
      </c>
      <c r="D3020" s="209">
        <v>1</v>
      </c>
      <c r="E3020" s="178">
        <v>7776.64</v>
      </c>
      <c r="F3020" s="216">
        <f t="shared" si="164"/>
        <v>7776.64</v>
      </c>
      <c r="G3020" s="224"/>
      <c r="H3020" s="218" t="s">
        <v>7538</v>
      </c>
      <c r="I3020" s="120" t="s">
        <v>7386</v>
      </c>
      <c r="J3020" s="120" t="s">
        <v>7480</v>
      </c>
      <c r="K3020" s="73">
        <v>1</v>
      </c>
      <c r="L3020" s="73">
        <v>7776.64</v>
      </c>
      <c r="M3020" s="180">
        <f t="shared" si="166"/>
        <v>1</v>
      </c>
      <c r="O3020" s="73">
        <v>1</v>
      </c>
      <c r="P3020" s="73">
        <v>7776.64</v>
      </c>
      <c r="Q3020" s="73">
        <v>0</v>
      </c>
      <c r="R3020" s="73">
        <v>0</v>
      </c>
      <c r="S3020" s="73">
        <f t="shared" si="165"/>
        <v>0</v>
      </c>
      <c r="T3020" s="73">
        <f t="shared" si="165"/>
        <v>0</v>
      </c>
      <c r="U3020" s="167" t="s">
        <v>7481</v>
      </c>
      <c r="W3020" s="21"/>
      <c r="X3020" s="21"/>
      <c r="Y3020" s="21"/>
    </row>
    <row r="3021" spans="1:25" x14ac:dyDescent="0.25">
      <c r="A3021" s="175" t="s">
        <v>6845</v>
      </c>
      <c r="B3021" s="205" t="s">
        <v>6489</v>
      </c>
      <c r="C3021" s="168" t="s">
        <v>6490</v>
      </c>
      <c r="D3021" s="209">
        <v>130</v>
      </c>
      <c r="E3021" s="178">
        <v>1009137.6200100001</v>
      </c>
      <c r="F3021" s="216">
        <f t="shared" si="164"/>
        <v>7762.5970770000004</v>
      </c>
      <c r="G3021" s="224"/>
      <c r="H3021" s="218" t="s">
        <v>7462</v>
      </c>
      <c r="I3021" s="179" t="s">
        <v>7381</v>
      </c>
      <c r="J3021" s="120" t="s">
        <v>7480</v>
      </c>
      <c r="K3021" s="73">
        <v>130</v>
      </c>
      <c r="L3021" s="73">
        <v>1009137.6200100001</v>
      </c>
      <c r="M3021" s="180">
        <f t="shared" si="166"/>
        <v>1</v>
      </c>
      <c r="O3021" s="73">
        <v>130</v>
      </c>
      <c r="P3021" s="73">
        <v>1009137.6200100001</v>
      </c>
      <c r="Q3021" s="73">
        <v>0</v>
      </c>
      <c r="R3021" s="73">
        <v>0</v>
      </c>
      <c r="S3021" s="73">
        <f t="shared" si="165"/>
        <v>0</v>
      </c>
      <c r="T3021" s="73">
        <f t="shared" si="165"/>
        <v>0</v>
      </c>
      <c r="U3021" s="167" t="s">
        <v>7481</v>
      </c>
      <c r="W3021" s="21"/>
      <c r="X3021" s="21"/>
      <c r="Y3021" s="21"/>
    </row>
    <row r="3022" spans="1:25" x14ac:dyDescent="0.25">
      <c r="A3022" s="175" t="s">
        <v>6845</v>
      </c>
      <c r="B3022" s="205" t="s">
        <v>6131</v>
      </c>
      <c r="C3022" s="168" t="s">
        <v>6132</v>
      </c>
      <c r="D3022" s="209">
        <v>150</v>
      </c>
      <c r="E3022" s="178">
        <v>1156207.7500499999</v>
      </c>
      <c r="F3022" s="216">
        <f t="shared" si="164"/>
        <v>7708.0516669999997</v>
      </c>
      <c r="G3022" s="224"/>
      <c r="H3022" s="218" t="s">
        <v>7462</v>
      </c>
      <c r="I3022" s="179" t="s">
        <v>7381</v>
      </c>
      <c r="J3022" s="120" t="s">
        <v>7480</v>
      </c>
      <c r="K3022" s="73">
        <v>150</v>
      </c>
      <c r="L3022" s="73">
        <v>1156207.7500499999</v>
      </c>
      <c r="M3022" s="180">
        <f t="shared" si="166"/>
        <v>1</v>
      </c>
      <c r="O3022" s="73">
        <v>150</v>
      </c>
      <c r="P3022" s="73">
        <v>1156207.7500499999</v>
      </c>
      <c r="Q3022" s="73">
        <v>0</v>
      </c>
      <c r="R3022" s="73">
        <v>0</v>
      </c>
      <c r="S3022" s="73">
        <f t="shared" si="165"/>
        <v>0</v>
      </c>
      <c r="T3022" s="73">
        <f t="shared" si="165"/>
        <v>0</v>
      </c>
      <c r="U3022" s="167" t="s">
        <v>7481</v>
      </c>
      <c r="W3022" s="21"/>
      <c r="X3022" s="21"/>
      <c r="Y3022" s="21"/>
    </row>
    <row r="3023" spans="1:25" x14ac:dyDescent="0.25">
      <c r="A3023" s="175" t="s">
        <v>6845</v>
      </c>
      <c r="B3023" s="205" t="s">
        <v>6683</v>
      </c>
      <c r="C3023" s="168" t="s">
        <v>6684</v>
      </c>
      <c r="D3023" s="209">
        <v>17</v>
      </c>
      <c r="E3023" s="178">
        <v>130940.20999800001</v>
      </c>
      <c r="F3023" s="216">
        <f t="shared" si="164"/>
        <v>7702.3652940000002</v>
      </c>
      <c r="G3023" s="224"/>
      <c r="H3023" s="218" t="s">
        <v>7538</v>
      </c>
      <c r="I3023" s="120" t="s">
        <v>7396</v>
      </c>
      <c r="J3023" s="120" t="s">
        <v>7480</v>
      </c>
      <c r="K3023" s="73">
        <v>17</v>
      </c>
      <c r="L3023" s="73">
        <v>130940.20999800001</v>
      </c>
      <c r="M3023" s="180">
        <f t="shared" si="166"/>
        <v>1</v>
      </c>
      <c r="O3023" s="73">
        <v>17</v>
      </c>
      <c r="P3023" s="73">
        <v>130940.20999800001</v>
      </c>
      <c r="Q3023" s="73">
        <v>0</v>
      </c>
      <c r="R3023" s="73">
        <v>0</v>
      </c>
      <c r="S3023" s="73">
        <f t="shared" si="165"/>
        <v>0</v>
      </c>
      <c r="T3023" s="73">
        <f t="shared" si="165"/>
        <v>0</v>
      </c>
      <c r="U3023" s="167" t="s">
        <v>7481</v>
      </c>
      <c r="W3023" s="21"/>
      <c r="X3023" s="21"/>
      <c r="Y3023" s="21"/>
    </row>
    <row r="3024" spans="1:25" x14ac:dyDescent="0.25">
      <c r="A3024" s="175" t="s">
        <v>6845</v>
      </c>
      <c r="B3024" s="205" t="s">
        <v>5953</v>
      </c>
      <c r="C3024" s="168" t="s">
        <v>5954</v>
      </c>
      <c r="D3024" s="209">
        <v>215</v>
      </c>
      <c r="E3024" s="178">
        <v>1652271.13</v>
      </c>
      <c r="F3024" s="216">
        <f t="shared" si="164"/>
        <v>7684.9819999999991</v>
      </c>
      <c r="G3024" s="224"/>
      <c r="H3024" s="218" t="s">
        <v>7462</v>
      </c>
      <c r="I3024" s="179" t="s">
        <v>7381</v>
      </c>
      <c r="J3024" s="120" t="s">
        <v>7480</v>
      </c>
      <c r="K3024" s="73">
        <v>215</v>
      </c>
      <c r="L3024" s="73">
        <v>1652271.13</v>
      </c>
      <c r="M3024" s="180">
        <f t="shared" si="166"/>
        <v>1</v>
      </c>
      <c r="O3024" s="73">
        <v>215</v>
      </c>
      <c r="P3024" s="73">
        <v>1652271.13</v>
      </c>
      <c r="Q3024" s="73">
        <v>0</v>
      </c>
      <c r="R3024" s="73">
        <v>0</v>
      </c>
      <c r="S3024" s="73">
        <f t="shared" si="165"/>
        <v>0</v>
      </c>
      <c r="T3024" s="73">
        <f t="shared" si="165"/>
        <v>0</v>
      </c>
      <c r="U3024" s="167" t="s">
        <v>7481</v>
      </c>
      <c r="W3024" s="21"/>
      <c r="X3024" s="21"/>
      <c r="Y3024" s="21"/>
    </row>
    <row r="3025" spans="1:25" x14ac:dyDescent="0.25">
      <c r="A3025" s="175" t="s">
        <v>6845</v>
      </c>
      <c r="B3025" s="205" t="s">
        <v>5635</v>
      </c>
      <c r="C3025" s="168" t="s">
        <v>5636</v>
      </c>
      <c r="D3025" s="209">
        <v>48</v>
      </c>
      <c r="E3025" s="178">
        <v>366176.78001600003</v>
      </c>
      <c r="F3025" s="216">
        <f t="shared" si="164"/>
        <v>7628.682917000001</v>
      </c>
      <c r="G3025" s="224"/>
      <c r="H3025" s="218" t="s">
        <v>7462</v>
      </c>
      <c r="I3025" s="179" t="s">
        <v>7381</v>
      </c>
      <c r="J3025" s="120" t="s">
        <v>7480</v>
      </c>
      <c r="K3025" s="73">
        <v>48</v>
      </c>
      <c r="L3025" s="73">
        <v>366176.78001600003</v>
      </c>
      <c r="M3025" s="180">
        <f t="shared" si="166"/>
        <v>1</v>
      </c>
      <c r="O3025" s="73">
        <v>48</v>
      </c>
      <c r="P3025" s="73">
        <v>366176.78001600003</v>
      </c>
      <c r="Q3025" s="73">
        <v>0</v>
      </c>
      <c r="R3025" s="73">
        <v>0</v>
      </c>
      <c r="S3025" s="73">
        <f t="shared" si="165"/>
        <v>0</v>
      </c>
      <c r="T3025" s="73">
        <f t="shared" si="165"/>
        <v>0</v>
      </c>
      <c r="U3025" s="167" t="s">
        <v>7481</v>
      </c>
      <c r="W3025" s="21"/>
      <c r="X3025" s="21"/>
      <c r="Y3025" s="21"/>
    </row>
    <row r="3026" spans="1:25" x14ac:dyDescent="0.25">
      <c r="A3026" s="168" t="s">
        <v>6845</v>
      </c>
      <c r="B3026" s="207" t="s">
        <v>10771</v>
      </c>
      <c r="C3026" s="168" t="s">
        <v>10772</v>
      </c>
      <c r="D3026" s="208">
        <v>12286</v>
      </c>
      <c r="E3026" s="171">
        <v>93534645.379439995</v>
      </c>
      <c r="F3026" s="216">
        <f t="shared" si="164"/>
        <v>7613.1080399999992</v>
      </c>
      <c r="G3026" s="224"/>
      <c r="H3026" s="218" t="s">
        <v>7462</v>
      </c>
      <c r="I3026" s="120" t="s">
        <v>7397</v>
      </c>
      <c r="J3026" s="120" t="s">
        <v>7463</v>
      </c>
      <c r="K3026" s="172">
        <v>0</v>
      </c>
      <c r="L3026" s="172">
        <v>0</v>
      </c>
      <c r="M3026" s="173">
        <f t="shared" si="166"/>
        <v>0</v>
      </c>
      <c r="O3026" s="73">
        <v>12286</v>
      </c>
      <c r="P3026" s="73">
        <v>93534645.379439995</v>
      </c>
      <c r="Q3026" s="73">
        <v>12286</v>
      </c>
      <c r="R3026" s="73">
        <v>93534645.379439995</v>
      </c>
      <c r="S3026" s="73">
        <f t="shared" si="165"/>
        <v>0</v>
      </c>
      <c r="T3026" s="73">
        <f t="shared" si="165"/>
        <v>0</v>
      </c>
      <c r="U3026" s="167" t="s">
        <v>7467</v>
      </c>
      <c r="W3026" s="21"/>
      <c r="X3026" s="21"/>
      <c r="Y3026" s="21"/>
    </row>
    <row r="3027" spans="1:25" x14ac:dyDescent="0.25">
      <c r="A3027" s="168" t="s">
        <v>6845</v>
      </c>
      <c r="B3027" s="207" t="s">
        <v>10773</v>
      </c>
      <c r="C3027" s="168" t="s">
        <v>10774</v>
      </c>
      <c r="D3027" s="208">
        <v>1</v>
      </c>
      <c r="E3027" s="171">
        <v>7600.65</v>
      </c>
      <c r="F3027" s="216">
        <f t="shared" si="164"/>
        <v>7600.65</v>
      </c>
      <c r="G3027" s="224"/>
      <c r="H3027" s="218" t="s">
        <v>7462</v>
      </c>
      <c r="I3027" s="120" t="s">
        <v>7397</v>
      </c>
      <c r="J3027" s="120" t="s">
        <v>7463</v>
      </c>
      <c r="K3027" s="172"/>
      <c r="L3027" s="172"/>
      <c r="M3027" s="173">
        <f t="shared" si="166"/>
        <v>0</v>
      </c>
      <c r="O3027" s="73">
        <v>1</v>
      </c>
      <c r="P3027" s="73">
        <v>7600.65</v>
      </c>
      <c r="Q3027" s="73">
        <v>1</v>
      </c>
      <c r="R3027" s="73">
        <v>7600.65</v>
      </c>
      <c r="S3027" s="73">
        <f t="shared" si="165"/>
        <v>0</v>
      </c>
      <c r="T3027" s="73">
        <f t="shared" si="165"/>
        <v>0</v>
      </c>
      <c r="U3027" s="167" t="s">
        <v>7467</v>
      </c>
      <c r="W3027" s="21"/>
      <c r="X3027" s="21"/>
      <c r="Y3027" s="21"/>
    </row>
    <row r="3028" spans="1:25" x14ac:dyDescent="0.25">
      <c r="A3028" s="175" t="s">
        <v>6845</v>
      </c>
      <c r="B3028" s="205" t="s">
        <v>6125</v>
      </c>
      <c r="C3028" s="168" t="s">
        <v>6126</v>
      </c>
      <c r="D3028" s="209">
        <v>4081</v>
      </c>
      <c r="E3028" s="178">
        <v>30968768.211073</v>
      </c>
      <c r="F3028" s="216">
        <f t="shared" si="164"/>
        <v>7588.5244329999996</v>
      </c>
      <c r="G3028" s="224"/>
      <c r="H3028" s="218" t="s">
        <v>7462</v>
      </c>
      <c r="I3028" s="179" t="s">
        <v>7381</v>
      </c>
      <c r="J3028" s="120" t="s">
        <v>7480</v>
      </c>
      <c r="K3028" s="73">
        <f>D3028</f>
        <v>4081</v>
      </c>
      <c r="L3028" s="73">
        <f>E3028</f>
        <v>30968768.211073</v>
      </c>
      <c r="M3028" s="180">
        <f t="shared" si="166"/>
        <v>1</v>
      </c>
      <c r="O3028" s="73">
        <v>4081</v>
      </c>
      <c r="P3028" s="73">
        <v>30968768.211073</v>
      </c>
      <c r="Q3028" s="73">
        <v>0</v>
      </c>
      <c r="R3028" s="73">
        <v>0</v>
      </c>
      <c r="S3028" s="73">
        <f t="shared" si="165"/>
        <v>0</v>
      </c>
      <c r="T3028" s="73">
        <f t="shared" si="165"/>
        <v>0</v>
      </c>
      <c r="U3028" s="167" t="s">
        <v>7481</v>
      </c>
      <c r="W3028" s="21"/>
      <c r="X3028" s="21"/>
      <c r="Y3028" s="21"/>
    </row>
    <row r="3029" spans="1:25" x14ac:dyDescent="0.25">
      <c r="A3029" s="175" t="s">
        <v>6845</v>
      </c>
      <c r="B3029" s="205" t="s">
        <v>5837</v>
      </c>
      <c r="C3029" s="168" t="s">
        <v>5838</v>
      </c>
      <c r="D3029" s="209">
        <v>398</v>
      </c>
      <c r="E3029" s="178">
        <v>3014396.7301379996</v>
      </c>
      <c r="F3029" s="216">
        <f t="shared" si="164"/>
        <v>7573.8611309999987</v>
      </c>
      <c r="G3029" s="224"/>
      <c r="H3029" s="218" t="s">
        <v>7462</v>
      </c>
      <c r="I3029" s="179" t="s">
        <v>7381</v>
      </c>
      <c r="J3029" s="120" t="s">
        <v>7480</v>
      </c>
      <c r="K3029" s="73">
        <v>398</v>
      </c>
      <c r="L3029" s="73">
        <v>3014396.7301379996</v>
      </c>
      <c r="M3029" s="180">
        <f t="shared" si="166"/>
        <v>1</v>
      </c>
      <c r="O3029" s="73">
        <v>398</v>
      </c>
      <c r="P3029" s="73">
        <v>3014396.7301379996</v>
      </c>
      <c r="Q3029" s="73">
        <v>0</v>
      </c>
      <c r="R3029" s="73">
        <v>0</v>
      </c>
      <c r="S3029" s="73">
        <f t="shared" si="165"/>
        <v>0</v>
      </c>
      <c r="T3029" s="73">
        <f t="shared" si="165"/>
        <v>0</v>
      </c>
      <c r="U3029" s="167" t="s">
        <v>7481</v>
      </c>
      <c r="W3029" s="21"/>
      <c r="X3029" s="21"/>
      <c r="Y3029" s="21"/>
    </row>
    <row r="3030" spans="1:25" x14ac:dyDescent="0.25">
      <c r="A3030" s="168" t="s">
        <v>6845</v>
      </c>
      <c r="B3030" s="207" t="s">
        <v>10775</v>
      </c>
      <c r="C3030" s="168" t="s">
        <v>10776</v>
      </c>
      <c r="D3030" s="208">
        <v>75</v>
      </c>
      <c r="E3030" s="171">
        <v>565903.53997499996</v>
      </c>
      <c r="F3030" s="216">
        <f t="shared" si="164"/>
        <v>7545.3805329999996</v>
      </c>
      <c r="G3030" s="224"/>
      <c r="H3030" s="218" t="s">
        <v>7462</v>
      </c>
      <c r="I3030" s="120" t="s">
        <v>7397</v>
      </c>
      <c r="J3030" s="120" t="s">
        <v>7463</v>
      </c>
      <c r="K3030" s="172"/>
      <c r="L3030" s="172"/>
      <c r="M3030" s="173">
        <f t="shared" si="166"/>
        <v>0</v>
      </c>
      <c r="O3030" s="73">
        <v>75</v>
      </c>
      <c r="P3030" s="73">
        <v>565903.53997499996</v>
      </c>
      <c r="Q3030" s="73">
        <v>75</v>
      </c>
      <c r="R3030" s="73">
        <v>565903.53997499996</v>
      </c>
      <c r="S3030" s="73">
        <f t="shared" si="165"/>
        <v>0</v>
      </c>
      <c r="T3030" s="73">
        <f t="shared" si="165"/>
        <v>0</v>
      </c>
      <c r="U3030" s="167" t="s">
        <v>7467</v>
      </c>
      <c r="W3030" s="21"/>
      <c r="X3030" s="21"/>
      <c r="Y3030" s="21"/>
    </row>
    <row r="3031" spans="1:25" x14ac:dyDescent="0.25">
      <c r="A3031" s="175" t="s">
        <v>6845</v>
      </c>
      <c r="B3031" s="205" t="s">
        <v>6157</v>
      </c>
      <c r="C3031" s="168" t="s">
        <v>6158</v>
      </c>
      <c r="D3031" s="209">
        <v>9348</v>
      </c>
      <c r="E3031" s="178">
        <v>69782323.705331996</v>
      </c>
      <c r="F3031" s="216">
        <f t="shared" si="164"/>
        <v>7464.9469089999993</v>
      </c>
      <c r="G3031" s="224"/>
      <c r="H3031" s="218" t="s">
        <v>7462</v>
      </c>
      <c r="I3031" s="179" t="s">
        <v>7381</v>
      </c>
      <c r="J3031" s="120" t="s">
        <v>7480</v>
      </c>
      <c r="K3031" s="73">
        <v>9348</v>
      </c>
      <c r="L3031" s="73">
        <v>69782323.705331996</v>
      </c>
      <c r="M3031" s="180">
        <f t="shared" si="166"/>
        <v>1</v>
      </c>
      <c r="O3031" s="73">
        <v>9348</v>
      </c>
      <c r="P3031" s="73">
        <v>69782323.705331996</v>
      </c>
      <c r="Q3031" s="73">
        <v>0</v>
      </c>
      <c r="R3031" s="73">
        <v>0</v>
      </c>
      <c r="S3031" s="73">
        <f t="shared" si="165"/>
        <v>0</v>
      </c>
      <c r="T3031" s="73">
        <f t="shared" si="165"/>
        <v>0</v>
      </c>
      <c r="U3031" s="167" t="s">
        <v>7481</v>
      </c>
      <c r="W3031" s="21"/>
      <c r="X3031" s="21"/>
      <c r="Y3031" s="21"/>
    </row>
    <row r="3032" spans="1:25" x14ac:dyDescent="0.25">
      <c r="A3032" s="175" t="s">
        <v>6845</v>
      </c>
      <c r="B3032" s="205" t="s">
        <v>10777</v>
      </c>
      <c r="C3032" s="168" t="s">
        <v>10778</v>
      </c>
      <c r="D3032" s="209">
        <v>68</v>
      </c>
      <c r="E3032" s="178">
        <v>506598.60001599998</v>
      </c>
      <c r="F3032" s="216">
        <f t="shared" si="164"/>
        <v>7449.9794119999997</v>
      </c>
      <c r="G3032" s="224"/>
      <c r="H3032" s="218" t="s">
        <v>7538</v>
      </c>
      <c r="I3032" s="120" t="s">
        <v>7396</v>
      </c>
      <c r="J3032" s="120" t="s">
        <v>7480</v>
      </c>
      <c r="K3032" s="73">
        <v>68</v>
      </c>
      <c r="L3032" s="73">
        <v>506598.60001599998</v>
      </c>
      <c r="M3032" s="180">
        <f t="shared" si="166"/>
        <v>1</v>
      </c>
      <c r="O3032" s="73">
        <v>68</v>
      </c>
      <c r="P3032" s="73">
        <v>506598.60001599998</v>
      </c>
      <c r="Q3032" s="73">
        <v>0</v>
      </c>
      <c r="R3032" s="73">
        <v>0</v>
      </c>
      <c r="S3032" s="73">
        <f t="shared" si="165"/>
        <v>0</v>
      </c>
      <c r="T3032" s="73">
        <f t="shared" si="165"/>
        <v>0</v>
      </c>
      <c r="U3032" s="167" t="s">
        <v>7481</v>
      </c>
      <c r="W3032" s="21"/>
      <c r="X3032" s="21"/>
      <c r="Y3032" s="21"/>
    </row>
    <row r="3033" spans="1:25" x14ac:dyDescent="0.25">
      <c r="A3033" s="175" t="s">
        <v>6845</v>
      </c>
      <c r="B3033" s="205" t="s">
        <v>10779</v>
      </c>
      <c r="C3033" s="168" t="s">
        <v>10780</v>
      </c>
      <c r="D3033" s="209">
        <v>198</v>
      </c>
      <c r="E3033" s="178">
        <v>1463007.769938</v>
      </c>
      <c r="F3033" s="216">
        <f t="shared" si="164"/>
        <v>7388.9281309999997</v>
      </c>
      <c r="G3033" s="224"/>
      <c r="H3033" s="218" t="s">
        <v>7538</v>
      </c>
      <c r="I3033" s="120" t="s">
        <v>7396</v>
      </c>
      <c r="J3033" s="120" t="s">
        <v>7480</v>
      </c>
      <c r="K3033" s="73">
        <v>198</v>
      </c>
      <c r="L3033" s="73">
        <v>1463007.769938</v>
      </c>
      <c r="M3033" s="180">
        <f t="shared" si="166"/>
        <v>1</v>
      </c>
      <c r="O3033" s="73">
        <v>198</v>
      </c>
      <c r="P3033" s="73">
        <v>1463007.769938</v>
      </c>
      <c r="Q3033" s="73">
        <v>0</v>
      </c>
      <c r="R3033" s="73">
        <v>0</v>
      </c>
      <c r="S3033" s="73">
        <f t="shared" si="165"/>
        <v>0</v>
      </c>
      <c r="T3033" s="73">
        <f t="shared" si="165"/>
        <v>0</v>
      </c>
      <c r="U3033" s="167" t="s">
        <v>7481</v>
      </c>
      <c r="W3033" s="21"/>
      <c r="X3033" s="21"/>
      <c r="Y3033" s="21"/>
    </row>
    <row r="3034" spans="1:25" x14ac:dyDescent="0.25">
      <c r="A3034" s="175" t="s">
        <v>6845</v>
      </c>
      <c r="B3034" s="205" t="s">
        <v>5451</v>
      </c>
      <c r="C3034" s="168" t="s">
        <v>5452</v>
      </c>
      <c r="D3034" s="209">
        <v>992</v>
      </c>
      <c r="E3034" s="178">
        <v>7298648.7395200003</v>
      </c>
      <c r="F3034" s="216">
        <f t="shared" si="164"/>
        <v>7357.5088100000003</v>
      </c>
      <c r="G3034" s="224"/>
      <c r="H3034" s="218" t="s">
        <v>7462</v>
      </c>
      <c r="I3034" s="179" t="s">
        <v>7381</v>
      </c>
      <c r="J3034" s="120" t="s">
        <v>7480</v>
      </c>
      <c r="K3034" s="73">
        <f>+D3034</f>
        <v>992</v>
      </c>
      <c r="L3034" s="73">
        <f>+E3034</f>
        <v>7298648.7395200003</v>
      </c>
      <c r="M3034" s="180">
        <f t="shared" si="166"/>
        <v>1</v>
      </c>
      <c r="O3034" s="73">
        <v>992</v>
      </c>
      <c r="P3034" s="73">
        <v>7298648.7395200003</v>
      </c>
      <c r="Q3034" s="73">
        <v>0</v>
      </c>
      <c r="R3034" s="73">
        <v>0</v>
      </c>
      <c r="S3034" s="73">
        <f t="shared" si="165"/>
        <v>0</v>
      </c>
      <c r="T3034" s="73">
        <f t="shared" si="165"/>
        <v>0</v>
      </c>
      <c r="U3034" s="167" t="s">
        <v>7481</v>
      </c>
      <c r="W3034" s="21"/>
      <c r="X3034" s="21"/>
      <c r="Y3034" s="21"/>
    </row>
    <row r="3035" spans="1:25" x14ac:dyDescent="0.25">
      <c r="A3035" s="175" t="s">
        <v>6845</v>
      </c>
      <c r="B3035" s="205" t="s">
        <v>5485</v>
      </c>
      <c r="C3035" s="168" t="s">
        <v>5486</v>
      </c>
      <c r="D3035" s="209">
        <v>503</v>
      </c>
      <c r="E3035" s="178">
        <v>3672507.6602159999</v>
      </c>
      <c r="F3035" s="216">
        <f t="shared" si="164"/>
        <v>7301.2080719999994</v>
      </c>
      <c r="G3035" s="224"/>
      <c r="H3035" s="218" t="s">
        <v>7462</v>
      </c>
      <c r="I3035" s="179" t="s">
        <v>7381</v>
      </c>
      <c r="J3035" s="120" t="s">
        <v>7480</v>
      </c>
      <c r="K3035" s="73">
        <v>503</v>
      </c>
      <c r="L3035" s="73">
        <v>3672507.6602159999</v>
      </c>
      <c r="M3035" s="180">
        <f t="shared" si="166"/>
        <v>1</v>
      </c>
      <c r="O3035" s="73">
        <v>503</v>
      </c>
      <c r="P3035" s="73">
        <v>3672507.6602159999</v>
      </c>
      <c r="Q3035" s="73">
        <v>0</v>
      </c>
      <c r="R3035" s="73">
        <v>0</v>
      </c>
      <c r="S3035" s="73">
        <f t="shared" si="165"/>
        <v>0</v>
      </c>
      <c r="T3035" s="73">
        <f t="shared" si="165"/>
        <v>0</v>
      </c>
      <c r="U3035" s="167" t="s">
        <v>7481</v>
      </c>
      <c r="W3035" s="21"/>
      <c r="X3035" s="21"/>
      <c r="Y3035" s="21"/>
    </row>
    <row r="3036" spans="1:25" x14ac:dyDescent="0.25">
      <c r="A3036" s="168" t="s">
        <v>6845</v>
      </c>
      <c r="B3036" s="207" t="s">
        <v>10781</v>
      </c>
      <c r="C3036" s="168" t="s">
        <v>10782</v>
      </c>
      <c r="D3036" s="208">
        <v>3083</v>
      </c>
      <c r="E3036" s="171">
        <v>22383282.328981001</v>
      </c>
      <c r="F3036" s="216">
        <f t="shared" si="164"/>
        <v>7260.2278070000002</v>
      </c>
      <c r="G3036" s="224"/>
      <c r="H3036" s="218" t="s">
        <v>7462</v>
      </c>
      <c r="I3036" s="120" t="s">
        <v>7397</v>
      </c>
      <c r="J3036" s="120" t="s">
        <v>7463</v>
      </c>
      <c r="K3036" s="172">
        <v>0</v>
      </c>
      <c r="L3036" s="172">
        <v>0</v>
      </c>
      <c r="M3036" s="173">
        <f t="shared" si="166"/>
        <v>0</v>
      </c>
      <c r="O3036" s="73">
        <v>3083</v>
      </c>
      <c r="P3036" s="73">
        <v>22383282.328981001</v>
      </c>
      <c r="Q3036" s="73">
        <v>3083</v>
      </c>
      <c r="R3036" s="73">
        <v>22383282.328981001</v>
      </c>
      <c r="S3036" s="73">
        <f t="shared" si="165"/>
        <v>0</v>
      </c>
      <c r="T3036" s="73">
        <f t="shared" si="165"/>
        <v>0</v>
      </c>
      <c r="U3036" s="167" t="s">
        <v>7467</v>
      </c>
      <c r="W3036" s="21"/>
      <c r="X3036" s="21"/>
      <c r="Y3036" s="21"/>
    </row>
    <row r="3037" spans="1:25" x14ac:dyDescent="0.25">
      <c r="A3037" s="175" t="s">
        <v>6845</v>
      </c>
      <c r="B3037" s="205" t="s">
        <v>6257</v>
      </c>
      <c r="C3037" s="168" t="s">
        <v>6258</v>
      </c>
      <c r="D3037" s="209">
        <v>5945</v>
      </c>
      <c r="E3037" s="178">
        <v>42346710.267080002</v>
      </c>
      <c r="F3037" s="216">
        <f t="shared" si="164"/>
        <v>7123.0799440000001</v>
      </c>
      <c r="G3037" s="224"/>
      <c r="H3037" s="218" t="s">
        <v>7538</v>
      </c>
      <c r="I3037" s="120" t="s">
        <v>7396</v>
      </c>
      <c r="J3037" s="120" t="s">
        <v>7480</v>
      </c>
      <c r="K3037" s="73">
        <v>5945</v>
      </c>
      <c r="L3037" s="73">
        <v>42346710.267080002</v>
      </c>
      <c r="M3037" s="180">
        <f t="shared" si="166"/>
        <v>1</v>
      </c>
      <c r="O3037" s="73">
        <v>5945</v>
      </c>
      <c r="P3037" s="73">
        <v>42346710.267080002</v>
      </c>
      <c r="Q3037" s="73">
        <v>0</v>
      </c>
      <c r="R3037" s="73">
        <v>0</v>
      </c>
      <c r="S3037" s="73">
        <f t="shared" si="165"/>
        <v>0</v>
      </c>
      <c r="T3037" s="73">
        <f t="shared" si="165"/>
        <v>0</v>
      </c>
      <c r="U3037" s="167" t="s">
        <v>7481</v>
      </c>
      <c r="W3037" s="21"/>
      <c r="X3037" s="21"/>
      <c r="Y3037" s="21"/>
    </row>
    <row r="3038" spans="1:25" x14ac:dyDescent="0.25">
      <c r="A3038" s="175" t="s">
        <v>6845</v>
      </c>
      <c r="B3038" s="205" t="s">
        <v>6151</v>
      </c>
      <c r="C3038" s="168" t="s">
        <v>6152</v>
      </c>
      <c r="D3038" s="209">
        <v>660</v>
      </c>
      <c r="E3038" s="178">
        <v>4680026.2198799998</v>
      </c>
      <c r="F3038" s="216">
        <f t="shared" si="164"/>
        <v>7090.9488179999998</v>
      </c>
      <c r="G3038" s="224"/>
      <c r="H3038" s="218" t="s">
        <v>7462</v>
      </c>
      <c r="I3038" s="179" t="s">
        <v>7381</v>
      </c>
      <c r="J3038" s="120" t="s">
        <v>7480</v>
      </c>
      <c r="K3038" s="73">
        <f>D3038</f>
        <v>660</v>
      </c>
      <c r="L3038" s="73">
        <f>E3038</f>
        <v>4680026.2198799998</v>
      </c>
      <c r="M3038" s="180">
        <f t="shared" si="166"/>
        <v>1</v>
      </c>
      <c r="O3038" s="73">
        <v>660</v>
      </c>
      <c r="P3038" s="73">
        <v>4680026.2198799998</v>
      </c>
      <c r="Q3038" s="73">
        <v>0</v>
      </c>
      <c r="R3038" s="73">
        <v>0</v>
      </c>
      <c r="S3038" s="73">
        <f t="shared" si="165"/>
        <v>0</v>
      </c>
      <c r="T3038" s="73">
        <f t="shared" si="165"/>
        <v>0</v>
      </c>
      <c r="U3038" s="167" t="s">
        <v>7481</v>
      </c>
      <c r="W3038" s="21"/>
      <c r="X3038" s="21"/>
      <c r="Y3038" s="21"/>
    </row>
    <row r="3039" spans="1:25" x14ac:dyDescent="0.25">
      <c r="A3039" s="175" t="s">
        <v>6845</v>
      </c>
      <c r="B3039" s="205" t="s">
        <v>6115</v>
      </c>
      <c r="C3039" s="168" t="s">
        <v>6116</v>
      </c>
      <c r="D3039" s="209">
        <v>5409</v>
      </c>
      <c r="E3039" s="178">
        <v>38182431.918897003</v>
      </c>
      <c r="F3039" s="216">
        <f t="shared" si="164"/>
        <v>7059.0556330000009</v>
      </c>
      <c r="G3039" s="224"/>
      <c r="H3039" s="218" t="s">
        <v>7462</v>
      </c>
      <c r="I3039" s="179" t="s">
        <v>7381</v>
      </c>
      <c r="J3039" s="120" t="s">
        <v>7480</v>
      </c>
      <c r="K3039" s="73">
        <v>5409</v>
      </c>
      <c r="L3039" s="73">
        <v>38182431.918897003</v>
      </c>
      <c r="M3039" s="180">
        <f t="shared" si="166"/>
        <v>1</v>
      </c>
      <c r="O3039" s="73">
        <v>5409</v>
      </c>
      <c r="P3039" s="73">
        <v>38182431.918897003</v>
      </c>
      <c r="Q3039" s="73">
        <v>0</v>
      </c>
      <c r="R3039" s="73">
        <v>0</v>
      </c>
      <c r="S3039" s="73">
        <f t="shared" si="165"/>
        <v>0</v>
      </c>
      <c r="T3039" s="73">
        <f t="shared" si="165"/>
        <v>0</v>
      </c>
      <c r="U3039" s="167" t="s">
        <v>7481</v>
      </c>
      <c r="W3039" s="21"/>
      <c r="X3039" s="21"/>
      <c r="Y3039" s="21"/>
    </row>
    <row r="3040" spans="1:25" x14ac:dyDescent="0.25">
      <c r="A3040" s="168" t="s">
        <v>6845</v>
      </c>
      <c r="B3040" s="207" t="s">
        <v>10783</v>
      </c>
      <c r="C3040" s="168" t="s">
        <v>10784</v>
      </c>
      <c r="D3040" s="208">
        <v>2893</v>
      </c>
      <c r="E3040" s="171">
        <v>20351121.490776997</v>
      </c>
      <c r="F3040" s="216">
        <f t="shared" si="164"/>
        <v>7034.6081889999987</v>
      </c>
      <c r="G3040" s="224"/>
      <c r="H3040" s="218" t="s">
        <v>7462</v>
      </c>
      <c r="I3040" s="120" t="s">
        <v>7397</v>
      </c>
      <c r="J3040" s="120" t="s">
        <v>7463</v>
      </c>
      <c r="K3040" s="172">
        <v>0</v>
      </c>
      <c r="L3040" s="172">
        <v>0</v>
      </c>
      <c r="M3040" s="173">
        <f t="shared" si="166"/>
        <v>0</v>
      </c>
      <c r="O3040" s="73">
        <v>2893</v>
      </c>
      <c r="P3040" s="73">
        <v>20351121.490776997</v>
      </c>
      <c r="Q3040" s="73">
        <v>2893</v>
      </c>
      <c r="R3040" s="73">
        <v>20351121.490776997</v>
      </c>
      <c r="S3040" s="73">
        <f t="shared" si="165"/>
        <v>0</v>
      </c>
      <c r="T3040" s="73">
        <f t="shared" si="165"/>
        <v>0</v>
      </c>
      <c r="U3040" s="167" t="s">
        <v>7467</v>
      </c>
      <c r="W3040" s="21"/>
      <c r="X3040" s="21"/>
      <c r="Y3040" s="21"/>
    </row>
    <row r="3041" spans="1:25" x14ac:dyDescent="0.25">
      <c r="A3041" s="168" t="s">
        <v>6845</v>
      </c>
      <c r="B3041" s="207" t="s">
        <v>10785</v>
      </c>
      <c r="C3041" s="168" t="s">
        <v>10786</v>
      </c>
      <c r="D3041" s="208">
        <v>156</v>
      </c>
      <c r="E3041" s="171">
        <v>1094306.9799480001</v>
      </c>
      <c r="F3041" s="216">
        <f t="shared" si="164"/>
        <v>7014.7883330000004</v>
      </c>
      <c r="G3041" s="224"/>
      <c r="H3041" s="218" t="s">
        <v>7462</v>
      </c>
      <c r="I3041" s="120" t="s">
        <v>7397</v>
      </c>
      <c r="J3041" s="120" t="s">
        <v>7463</v>
      </c>
      <c r="K3041" s="172"/>
      <c r="L3041" s="172"/>
      <c r="M3041" s="173">
        <f t="shared" si="166"/>
        <v>0</v>
      </c>
      <c r="O3041" s="73">
        <v>156</v>
      </c>
      <c r="P3041" s="73">
        <v>1094306.9799480001</v>
      </c>
      <c r="Q3041" s="73">
        <v>156</v>
      </c>
      <c r="R3041" s="73">
        <v>1094306.9799480001</v>
      </c>
      <c r="S3041" s="73">
        <f t="shared" si="165"/>
        <v>0</v>
      </c>
      <c r="T3041" s="73">
        <f t="shared" si="165"/>
        <v>0</v>
      </c>
      <c r="U3041" s="167" t="s">
        <v>7467</v>
      </c>
      <c r="W3041" s="21"/>
      <c r="X3041" s="21"/>
      <c r="Y3041" s="21"/>
    </row>
    <row r="3042" spans="1:25" x14ac:dyDescent="0.25">
      <c r="A3042" s="175" t="s">
        <v>6845</v>
      </c>
      <c r="B3042" s="205" t="s">
        <v>5645</v>
      </c>
      <c r="C3042" s="168" t="s">
        <v>5646</v>
      </c>
      <c r="D3042" s="209">
        <v>1199</v>
      </c>
      <c r="E3042" s="178">
        <v>8410552.0303089991</v>
      </c>
      <c r="F3042" s="216">
        <f t="shared" si="164"/>
        <v>7014.6388909999996</v>
      </c>
      <c r="G3042" s="224"/>
      <c r="H3042" s="218" t="s">
        <v>7462</v>
      </c>
      <c r="I3042" s="179" t="s">
        <v>7381</v>
      </c>
      <c r="J3042" s="120" t="s">
        <v>7480</v>
      </c>
      <c r="K3042" s="73">
        <v>1199</v>
      </c>
      <c r="L3042" s="73">
        <v>8410552.0303089991</v>
      </c>
      <c r="M3042" s="180">
        <f t="shared" si="166"/>
        <v>1</v>
      </c>
      <c r="O3042" s="73">
        <v>1199</v>
      </c>
      <c r="P3042" s="73">
        <v>8410552.0303089991</v>
      </c>
      <c r="Q3042" s="73">
        <v>0</v>
      </c>
      <c r="R3042" s="73">
        <v>0</v>
      </c>
      <c r="S3042" s="73">
        <f t="shared" si="165"/>
        <v>0</v>
      </c>
      <c r="T3042" s="73">
        <f t="shared" si="165"/>
        <v>0</v>
      </c>
      <c r="U3042" s="167" t="s">
        <v>7481</v>
      </c>
      <c r="W3042" s="21"/>
      <c r="X3042" s="21"/>
      <c r="Y3042" s="21"/>
    </row>
    <row r="3043" spans="1:25" x14ac:dyDescent="0.25">
      <c r="A3043" s="175" t="s">
        <v>6845</v>
      </c>
      <c r="B3043" s="205" t="s">
        <v>5775</v>
      </c>
      <c r="C3043" s="168" t="s">
        <v>5776</v>
      </c>
      <c r="D3043" s="209">
        <v>220</v>
      </c>
      <c r="E3043" s="178">
        <v>1542482.96994</v>
      </c>
      <c r="F3043" s="216">
        <f t="shared" si="164"/>
        <v>7011.2862269999996</v>
      </c>
      <c r="G3043" s="224"/>
      <c r="H3043" s="218" t="s">
        <v>7462</v>
      </c>
      <c r="I3043" s="179" t="s">
        <v>7381</v>
      </c>
      <c r="J3043" s="120" t="s">
        <v>7480</v>
      </c>
      <c r="K3043" s="73">
        <v>220</v>
      </c>
      <c r="L3043" s="73">
        <v>1542482.96994</v>
      </c>
      <c r="M3043" s="180">
        <f t="shared" si="166"/>
        <v>1</v>
      </c>
      <c r="O3043" s="73">
        <v>220</v>
      </c>
      <c r="P3043" s="73">
        <v>1542482.96994</v>
      </c>
      <c r="Q3043" s="73">
        <v>0</v>
      </c>
      <c r="R3043" s="73">
        <v>0</v>
      </c>
      <c r="S3043" s="73">
        <f t="shared" si="165"/>
        <v>0</v>
      </c>
      <c r="T3043" s="73">
        <f t="shared" si="165"/>
        <v>0</v>
      </c>
      <c r="U3043" s="167" t="s">
        <v>7481</v>
      </c>
      <c r="W3043" s="21"/>
      <c r="X3043" s="21"/>
      <c r="Y3043" s="21"/>
    </row>
    <row r="3044" spans="1:25" x14ac:dyDescent="0.25">
      <c r="A3044" s="175" t="s">
        <v>6845</v>
      </c>
      <c r="B3044" s="205" t="s">
        <v>5727</v>
      </c>
      <c r="C3044" s="168" t="s">
        <v>5728</v>
      </c>
      <c r="D3044" s="209">
        <v>143</v>
      </c>
      <c r="E3044" s="178">
        <v>1002189.459986</v>
      </c>
      <c r="F3044" s="216">
        <f t="shared" si="164"/>
        <v>7008.3179019999998</v>
      </c>
      <c r="G3044" s="224"/>
      <c r="H3044" s="218" t="s">
        <v>7462</v>
      </c>
      <c r="I3044" s="179" t="s">
        <v>7381</v>
      </c>
      <c r="J3044" s="120" t="s">
        <v>7480</v>
      </c>
      <c r="K3044" s="73">
        <v>143</v>
      </c>
      <c r="L3044" s="73">
        <v>1002189.459986</v>
      </c>
      <c r="M3044" s="180">
        <f t="shared" si="166"/>
        <v>1</v>
      </c>
      <c r="O3044" s="73">
        <v>143</v>
      </c>
      <c r="P3044" s="73">
        <v>1002189.459986</v>
      </c>
      <c r="Q3044" s="73">
        <v>0</v>
      </c>
      <c r="R3044" s="73">
        <v>0</v>
      </c>
      <c r="S3044" s="73">
        <f t="shared" si="165"/>
        <v>0</v>
      </c>
      <c r="T3044" s="73">
        <f t="shared" si="165"/>
        <v>0</v>
      </c>
      <c r="U3044" s="167" t="s">
        <v>7481</v>
      </c>
      <c r="W3044" s="21"/>
      <c r="X3044" s="21"/>
      <c r="Y3044" s="21"/>
    </row>
    <row r="3045" spans="1:25" x14ac:dyDescent="0.25">
      <c r="A3045" s="175" t="s">
        <v>6845</v>
      </c>
      <c r="B3045" s="205" t="s">
        <v>5729</v>
      </c>
      <c r="C3045" s="168" t="s">
        <v>5730</v>
      </c>
      <c r="D3045" s="209">
        <v>210</v>
      </c>
      <c r="E3045" s="178">
        <v>1465504.8000599998</v>
      </c>
      <c r="F3045" s="216">
        <f t="shared" si="164"/>
        <v>6978.5942859999986</v>
      </c>
      <c r="G3045" s="224"/>
      <c r="H3045" s="218" t="s">
        <v>7462</v>
      </c>
      <c r="I3045" s="179" t="s">
        <v>7381</v>
      </c>
      <c r="J3045" s="120" t="s">
        <v>7480</v>
      </c>
      <c r="K3045" s="73">
        <v>210</v>
      </c>
      <c r="L3045" s="73">
        <v>1465504.8000599998</v>
      </c>
      <c r="M3045" s="180">
        <f t="shared" si="166"/>
        <v>1</v>
      </c>
      <c r="O3045" s="73">
        <v>210</v>
      </c>
      <c r="P3045" s="73">
        <v>1465504.8000599998</v>
      </c>
      <c r="Q3045" s="73">
        <v>0</v>
      </c>
      <c r="R3045" s="73">
        <v>0</v>
      </c>
      <c r="S3045" s="73">
        <f t="shared" si="165"/>
        <v>0</v>
      </c>
      <c r="T3045" s="73">
        <f t="shared" si="165"/>
        <v>0</v>
      </c>
      <c r="U3045" s="167" t="s">
        <v>7481</v>
      </c>
      <c r="W3045" s="21"/>
      <c r="X3045" s="21"/>
      <c r="Y3045" s="21"/>
    </row>
    <row r="3046" spans="1:25" x14ac:dyDescent="0.25">
      <c r="A3046" s="175" t="s">
        <v>6845</v>
      </c>
      <c r="B3046" s="205" t="s">
        <v>5561</v>
      </c>
      <c r="C3046" s="168" t="s">
        <v>5562</v>
      </c>
      <c r="D3046" s="209">
        <v>1810</v>
      </c>
      <c r="E3046" s="178">
        <v>12555769.68911</v>
      </c>
      <c r="F3046" s="216">
        <f t="shared" si="164"/>
        <v>6936.8893309999994</v>
      </c>
      <c r="G3046" s="224"/>
      <c r="H3046" s="218" t="s">
        <v>7462</v>
      </c>
      <c r="I3046" s="179" t="s">
        <v>7381</v>
      </c>
      <c r="J3046" s="120" t="s">
        <v>7480</v>
      </c>
      <c r="K3046" s="73">
        <f>D3046</f>
        <v>1810</v>
      </c>
      <c r="L3046" s="73">
        <f>E3046</f>
        <v>12555769.68911</v>
      </c>
      <c r="M3046" s="180">
        <f t="shared" si="166"/>
        <v>1</v>
      </c>
      <c r="O3046" s="73">
        <v>1810</v>
      </c>
      <c r="P3046" s="73">
        <v>12555769.68911</v>
      </c>
      <c r="Q3046" s="73">
        <v>0</v>
      </c>
      <c r="R3046" s="73">
        <v>0</v>
      </c>
      <c r="S3046" s="73">
        <f t="shared" si="165"/>
        <v>0</v>
      </c>
      <c r="T3046" s="73">
        <f t="shared" si="165"/>
        <v>0</v>
      </c>
      <c r="U3046" s="167" t="s">
        <v>7481</v>
      </c>
      <c r="W3046" s="21"/>
      <c r="X3046" s="21"/>
      <c r="Y3046" s="21"/>
    </row>
    <row r="3047" spans="1:25" x14ac:dyDescent="0.25">
      <c r="A3047" s="175" t="s">
        <v>6845</v>
      </c>
      <c r="B3047" s="205" t="s">
        <v>6229</v>
      </c>
      <c r="C3047" s="168" t="s">
        <v>6230</v>
      </c>
      <c r="D3047" s="209">
        <v>11822</v>
      </c>
      <c r="E3047" s="178">
        <v>81564880.417891994</v>
      </c>
      <c r="F3047" s="216">
        <f t="shared" si="164"/>
        <v>6899.4146859999992</v>
      </c>
      <c r="G3047" s="224"/>
      <c r="H3047" s="218" t="s">
        <v>7462</v>
      </c>
      <c r="I3047" s="179" t="s">
        <v>7381</v>
      </c>
      <c r="J3047" s="120" t="s">
        <v>7480</v>
      </c>
      <c r="K3047" s="73">
        <v>11822</v>
      </c>
      <c r="L3047" s="73">
        <v>81564880.417891994</v>
      </c>
      <c r="M3047" s="180">
        <f t="shared" si="166"/>
        <v>1</v>
      </c>
      <c r="O3047" s="73">
        <v>11822</v>
      </c>
      <c r="P3047" s="73">
        <v>81564880.417891994</v>
      </c>
      <c r="Q3047" s="73">
        <v>0</v>
      </c>
      <c r="R3047" s="73">
        <v>0</v>
      </c>
      <c r="S3047" s="73">
        <f t="shared" si="165"/>
        <v>0</v>
      </c>
      <c r="T3047" s="73">
        <f t="shared" si="165"/>
        <v>0</v>
      </c>
      <c r="U3047" s="167" t="s">
        <v>7481</v>
      </c>
      <c r="W3047" s="21"/>
      <c r="X3047" s="21"/>
      <c r="Y3047" s="21"/>
    </row>
    <row r="3048" spans="1:25" x14ac:dyDescent="0.25">
      <c r="A3048" s="175" t="s">
        <v>6845</v>
      </c>
      <c r="B3048" s="205" t="s">
        <v>5425</v>
      </c>
      <c r="C3048" s="168" t="s">
        <v>5426</v>
      </c>
      <c r="D3048" s="209">
        <v>770</v>
      </c>
      <c r="E3048" s="178">
        <v>5306146.8198199999</v>
      </c>
      <c r="F3048" s="216">
        <f t="shared" si="164"/>
        <v>6891.0997659999994</v>
      </c>
      <c r="G3048" s="224"/>
      <c r="H3048" s="218" t="s">
        <v>7462</v>
      </c>
      <c r="I3048" s="179" t="s">
        <v>7381</v>
      </c>
      <c r="J3048" s="120" t="s">
        <v>7480</v>
      </c>
      <c r="K3048" s="73">
        <f>+D3048</f>
        <v>770</v>
      </c>
      <c r="L3048" s="73">
        <f>+E3048</f>
        <v>5306146.8198199999</v>
      </c>
      <c r="M3048" s="180">
        <f t="shared" si="166"/>
        <v>1</v>
      </c>
      <c r="O3048" s="73">
        <v>770</v>
      </c>
      <c r="P3048" s="73">
        <v>5306146.8198199999</v>
      </c>
      <c r="Q3048" s="73">
        <v>0</v>
      </c>
      <c r="R3048" s="73">
        <v>0</v>
      </c>
      <c r="S3048" s="73">
        <f t="shared" si="165"/>
        <v>0</v>
      </c>
      <c r="T3048" s="73">
        <f t="shared" si="165"/>
        <v>0</v>
      </c>
      <c r="U3048" s="167" t="s">
        <v>7481</v>
      </c>
      <c r="W3048" s="21"/>
      <c r="X3048" s="21"/>
      <c r="Y3048" s="21"/>
    </row>
    <row r="3049" spans="1:25" x14ac:dyDescent="0.25">
      <c r="A3049" s="175" t="s">
        <v>6845</v>
      </c>
      <c r="B3049" s="205" t="s">
        <v>5747</v>
      </c>
      <c r="C3049" s="168" t="s">
        <v>5748</v>
      </c>
      <c r="D3049" s="209">
        <v>1369</v>
      </c>
      <c r="E3049" s="178">
        <v>9402190.1997910012</v>
      </c>
      <c r="F3049" s="216">
        <f t="shared" si="164"/>
        <v>6867.925639000001</v>
      </c>
      <c r="G3049" s="224"/>
      <c r="H3049" s="218" t="s">
        <v>7462</v>
      </c>
      <c r="I3049" s="179" t="s">
        <v>7381</v>
      </c>
      <c r="J3049" s="120" t="s">
        <v>7480</v>
      </c>
      <c r="K3049" s="73">
        <v>1369</v>
      </c>
      <c r="L3049" s="73">
        <v>9402190.1997910012</v>
      </c>
      <c r="M3049" s="180">
        <f t="shared" si="166"/>
        <v>1</v>
      </c>
      <c r="O3049" s="73">
        <v>1369</v>
      </c>
      <c r="P3049" s="73">
        <v>9402190.1997910012</v>
      </c>
      <c r="Q3049" s="73">
        <v>0</v>
      </c>
      <c r="R3049" s="73">
        <v>0</v>
      </c>
      <c r="S3049" s="73">
        <f t="shared" si="165"/>
        <v>0</v>
      </c>
      <c r="T3049" s="73">
        <f t="shared" si="165"/>
        <v>0</v>
      </c>
      <c r="U3049" s="167" t="s">
        <v>7481</v>
      </c>
      <c r="W3049" s="21"/>
      <c r="X3049" s="21"/>
      <c r="Y3049" s="21"/>
    </row>
    <row r="3050" spans="1:25" x14ac:dyDescent="0.25">
      <c r="A3050" s="175" t="s">
        <v>6845</v>
      </c>
      <c r="B3050" s="205" t="s">
        <v>5453</v>
      </c>
      <c r="C3050" s="168" t="s">
        <v>5454</v>
      </c>
      <c r="D3050" s="209">
        <v>552</v>
      </c>
      <c r="E3050" s="178">
        <v>3788756.8899360001</v>
      </c>
      <c r="F3050" s="216">
        <f t="shared" si="164"/>
        <v>6863.6900180000002</v>
      </c>
      <c r="G3050" s="224"/>
      <c r="H3050" s="218" t="s">
        <v>7462</v>
      </c>
      <c r="I3050" s="179" t="s">
        <v>7381</v>
      </c>
      <c r="J3050" s="120" t="s">
        <v>7480</v>
      </c>
      <c r="K3050" s="73">
        <v>552</v>
      </c>
      <c r="L3050" s="73">
        <v>3788756.8899360001</v>
      </c>
      <c r="M3050" s="180">
        <f t="shared" si="166"/>
        <v>1</v>
      </c>
      <c r="O3050" s="73">
        <v>552</v>
      </c>
      <c r="P3050" s="73">
        <v>3788756.8899360001</v>
      </c>
      <c r="Q3050" s="73">
        <v>0</v>
      </c>
      <c r="R3050" s="73">
        <v>0</v>
      </c>
      <c r="S3050" s="73">
        <f t="shared" si="165"/>
        <v>0</v>
      </c>
      <c r="T3050" s="73">
        <f t="shared" si="165"/>
        <v>0</v>
      </c>
      <c r="U3050" s="167" t="s">
        <v>7481</v>
      </c>
      <c r="W3050" s="21"/>
      <c r="X3050" s="21"/>
      <c r="Y3050" s="21"/>
    </row>
    <row r="3051" spans="1:25" x14ac:dyDescent="0.25">
      <c r="A3051" s="168" t="s">
        <v>6845</v>
      </c>
      <c r="B3051" s="207" t="s">
        <v>6789</v>
      </c>
      <c r="C3051" s="168" t="s">
        <v>6790</v>
      </c>
      <c r="D3051" s="208">
        <v>3669</v>
      </c>
      <c r="E3051" s="171">
        <v>25180749.797495998</v>
      </c>
      <c r="F3051" s="216">
        <f t="shared" si="164"/>
        <v>6863.1097839999993</v>
      </c>
      <c r="G3051" s="224"/>
      <c r="H3051" s="218" t="s">
        <v>7462</v>
      </c>
      <c r="I3051" s="120" t="s">
        <v>7397</v>
      </c>
      <c r="J3051" s="120" t="s">
        <v>7463</v>
      </c>
      <c r="K3051" s="172">
        <v>0</v>
      </c>
      <c r="L3051" s="172">
        <v>0</v>
      </c>
      <c r="M3051" s="173">
        <f t="shared" si="166"/>
        <v>0</v>
      </c>
      <c r="O3051" s="73">
        <v>3669</v>
      </c>
      <c r="P3051" s="73">
        <v>25180749.797495998</v>
      </c>
      <c r="Q3051" s="73">
        <v>3669</v>
      </c>
      <c r="R3051" s="73">
        <v>25180749.797495998</v>
      </c>
      <c r="S3051" s="73">
        <f t="shared" si="165"/>
        <v>0</v>
      </c>
      <c r="T3051" s="73">
        <f t="shared" si="165"/>
        <v>0</v>
      </c>
      <c r="U3051" s="167" t="s">
        <v>7464</v>
      </c>
      <c r="W3051" s="21"/>
      <c r="X3051" s="21"/>
      <c r="Y3051" s="21"/>
    </row>
    <row r="3052" spans="1:25" x14ac:dyDescent="0.25">
      <c r="A3052" s="175" t="s">
        <v>6845</v>
      </c>
      <c r="B3052" s="205" t="s">
        <v>5371</v>
      </c>
      <c r="C3052" s="168" t="s">
        <v>5372</v>
      </c>
      <c r="D3052" s="209">
        <v>1554</v>
      </c>
      <c r="E3052" s="178">
        <v>10562474.250258001</v>
      </c>
      <c r="F3052" s="216">
        <f t="shared" si="164"/>
        <v>6796.9589770000002</v>
      </c>
      <c r="G3052" s="224"/>
      <c r="H3052" s="218" t="s">
        <v>7462</v>
      </c>
      <c r="I3052" s="179" t="s">
        <v>7381</v>
      </c>
      <c r="J3052" s="120" t="s">
        <v>7480</v>
      </c>
      <c r="K3052" s="73">
        <f>+D3052</f>
        <v>1554</v>
      </c>
      <c r="L3052" s="73">
        <f>+E3052</f>
        <v>10562474.250258001</v>
      </c>
      <c r="M3052" s="180">
        <f t="shared" si="166"/>
        <v>1</v>
      </c>
      <c r="O3052" s="73">
        <v>1554</v>
      </c>
      <c r="P3052" s="73">
        <v>10562474.250258001</v>
      </c>
      <c r="Q3052" s="73">
        <v>0</v>
      </c>
      <c r="R3052" s="73">
        <v>0</v>
      </c>
      <c r="S3052" s="73">
        <f t="shared" si="165"/>
        <v>0</v>
      </c>
      <c r="T3052" s="73">
        <f t="shared" si="165"/>
        <v>0</v>
      </c>
      <c r="U3052" s="167" t="s">
        <v>7481</v>
      </c>
      <c r="W3052" s="21"/>
      <c r="X3052" s="21"/>
      <c r="Y3052" s="21"/>
    </row>
    <row r="3053" spans="1:25" x14ac:dyDescent="0.25">
      <c r="A3053" s="175" t="s">
        <v>6845</v>
      </c>
      <c r="B3053" s="205" t="s">
        <v>5995</v>
      </c>
      <c r="C3053" s="168" t="s">
        <v>5996</v>
      </c>
      <c r="D3053" s="209">
        <v>60</v>
      </c>
      <c r="E3053" s="178">
        <v>407020.75997999997</v>
      </c>
      <c r="F3053" s="216">
        <f t="shared" si="164"/>
        <v>6783.6793329999991</v>
      </c>
      <c r="G3053" s="224"/>
      <c r="H3053" s="218" t="s">
        <v>7462</v>
      </c>
      <c r="I3053" s="179" t="s">
        <v>7381</v>
      </c>
      <c r="J3053" s="120" t="s">
        <v>7480</v>
      </c>
      <c r="K3053" s="73">
        <v>60</v>
      </c>
      <c r="L3053" s="73">
        <v>407020.75997999997</v>
      </c>
      <c r="M3053" s="180">
        <f t="shared" si="166"/>
        <v>1</v>
      </c>
      <c r="O3053" s="73">
        <v>60</v>
      </c>
      <c r="P3053" s="73">
        <v>407020.75997999997</v>
      </c>
      <c r="Q3053" s="73">
        <v>0</v>
      </c>
      <c r="R3053" s="73">
        <v>0</v>
      </c>
      <c r="S3053" s="73">
        <f t="shared" si="165"/>
        <v>0</v>
      </c>
      <c r="T3053" s="73">
        <f t="shared" si="165"/>
        <v>0</v>
      </c>
      <c r="U3053" s="167" t="s">
        <v>7481</v>
      </c>
      <c r="W3053" s="21"/>
      <c r="X3053" s="21"/>
      <c r="Y3053" s="21"/>
    </row>
    <row r="3054" spans="1:25" x14ac:dyDescent="0.25">
      <c r="A3054" s="175" t="s">
        <v>6845</v>
      </c>
      <c r="B3054" s="205" t="s">
        <v>5993</v>
      </c>
      <c r="C3054" s="168" t="s">
        <v>5994</v>
      </c>
      <c r="D3054" s="209">
        <v>97.5</v>
      </c>
      <c r="E3054" s="178">
        <v>661406.1900225</v>
      </c>
      <c r="F3054" s="216">
        <f t="shared" si="164"/>
        <v>6783.6532310000002</v>
      </c>
      <c r="G3054" s="224"/>
      <c r="H3054" s="218" t="s">
        <v>7462</v>
      </c>
      <c r="I3054" s="179" t="s">
        <v>7381</v>
      </c>
      <c r="J3054" s="120" t="s">
        <v>7480</v>
      </c>
      <c r="K3054" s="73">
        <v>97.5</v>
      </c>
      <c r="L3054" s="73">
        <v>661406.1900225</v>
      </c>
      <c r="M3054" s="180">
        <f t="shared" si="166"/>
        <v>1</v>
      </c>
      <c r="O3054" s="73">
        <v>97.5</v>
      </c>
      <c r="P3054" s="73">
        <v>661406.1900225</v>
      </c>
      <c r="Q3054" s="73">
        <v>0</v>
      </c>
      <c r="R3054" s="73">
        <v>0</v>
      </c>
      <c r="S3054" s="73">
        <f t="shared" si="165"/>
        <v>0</v>
      </c>
      <c r="T3054" s="73">
        <f t="shared" si="165"/>
        <v>0</v>
      </c>
      <c r="U3054" s="167" t="s">
        <v>7481</v>
      </c>
      <c r="W3054" s="21"/>
      <c r="X3054" s="21"/>
      <c r="Y3054" s="21"/>
    </row>
    <row r="3055" spans="1:25" x14ac:dyDescent="0.25">
      <c r="A3055" s="175" t="s">
        <v>6845</v>
      </c>
      <c r="B3055" s="205" t="s">
        <v>5983</v>
      </c>
      <c r="C3055" s="168" t="s">
        <v>5984</v>
      </c>
      <c r="D3055" s="209">
        <v>122</v>
      </c>
      <c r="E3055" s="178">
        <v>827595.06005199999</v>
      </c>
      <c r="F3055" s="216">
        <f t="shared" si="164"/>
        <v>6783.5660660000003</v>
      </c>
      <c r="G3055" s="224"/>
      <c r="H3055" s="218" t="s">
        <v>7462</v>
      </c>
      <c r="I3055" s="179" t="s">
        <v>7381</v>
      </c>
      <c r="J3055" s="120" t="s">
        <v>7480</v>
      </c>
      <c r="K3055" s="73">
        <v>122</v>
      </c>
      <c r="L3055" s="73">
        <v>827595.06005199999</v>
      </c>
      <c r="M3055" s="180">
        <f t="shared" si="166"/>
        <v>1</v>
      </c>
      <c r="O3055" s="73">
        <v>122</v>
      </c>
      <c r="P3055" s="73">
        <v>827595.06005199999</v>
      </c>
      <c r="Q3055" s="73">
        <v>0</v>
      </c>
      <c r="R3055" s="73">
        <v>0</v>
      </c>
      <c r="S3055" s="73">
        <f t="shared" si="165"/>
        <v>0</v>
      </c>
      <c r="T3055" s="73">
        <f t="shared" si="165"/>
        <v>0</v>
      </c>
      <c r="U3055" s="167" t="s">
        <v>7481</v>
      </c>
      <c r="W3055" s="21"/>
      <c r="X3055" s="21"/>
      <c r="Y3055" s="21"/>
    </row>
    <row r="3056" spans="1:25" x14ac:dyDescent="0.25">
      <c r="A3056" s="175" t="s">
        <v>6845</v>
      </c>
      <c r="B3056" s="205" t="s">
        <v>5999</v>
      </c>
      <c r="C3056" s="168" t="s">
        <v>6000</v>
      </c>
      <c r="D3056" s="209">
        <v>40</v>
      </c>
      <c r="E3056" s="178">
        <v>271340.62</v>
      </c>
      <c r="F3056" s="216">
        <f t="shared" si="164"/>
        <v>6783.5154999999995</v>
      </c>
      <c r="G3056" s="224"/>
      <c r="H3056" s="218" t="s">
        <v>7462</v>
      </c>
      <c r="I3056" s="179" t="s">
        <v>7381</v>
      </c>
      <c r="J3056" s="120" t="s">
        <v>7480</v>
      </c>
      <c r="K3056" s="73">
        <v>40</v>
      </c>
      <c r="L3056" s="73">
        <v>271340.62</v>
      </c>
      <c r="M3056" s="180">
        <f t="shared" si="166"/>
        <v>1</v>
      </c>
      <c r="O3056" s="73">
        <v>40</v>
      </c>
      <c r="P3056" s="73">
        <v>271340.62</v>
      </c>
      <c r="Q3056" s="73">
        <v>0</v>
      </c>
      <c r="R3056" s="73">
        <v>0</v>
      </c>
      <c r="S3056" s="73">
        <f t="shared" si="165"/>
        <v>0</v>
      </c>
      <c r="T3056" s="73">
        <f t="shared" si="165"/>
        <v>0</v>
      </c>
      <c r="U3056" s="167" t="s">
        <v>7481</v>
      </c>
      <c r="W3056" s="21"/>
      <c r="X3056" s="21"/>
      <c r="Y3056" s="21"/>
    </row>
    <row r="3057" spans="1:25" x14ac:dyDescent="0.25">
      <c r="A3057" s="175" t="s">
        <v>6845</v>
      </c>
      <c r="B3057" s="205" t="s">
        <v>5981</v>
      </c>
      <c r="C3057" s="168" t="s">
        <v>5982</v>
      </c>
      <c r="D3057" s="209">
        <v>50</v>
      </c>
      <c r="E3057" s="178">
        <v>339175.77</v>
      </c>
      <c r="F3057" s="216">
        <f t="shared" si="164"/>
        <v>6783.5154000000002</v>
      </c>
      <c r="G3057" s="224"/>
      <c r="H3057" s="218" t="s">
        <v>7462</v>
      </c>
      <c r="I3057" s="179" t="s">
        <v>7381</v>
      </c>
      <c r="J3057" s="120" t="s">
        <v>7480</v>
      </c>
      <c r="K3057" s="73">
        <v>50</v>
      </c>
      <c r="L3057" s="73">
        <v>339175.77</v>
      </c>
      <c r="M3057" s="180">
        <f t="shared" si="166"/>
        <v>1</v>
      </c>
      <c r="O3057" s="73">
        <v>50</v>
      </c>
      <c r="P3057" s="73">
        <v>339175.77</v>
      </c>
      <c r="Q3057" s="73">
        <v>0</v>
      </c>
      <c r="R3057" s="73">
        <v>0</v>
      </c>
      <c r="S3057" s="73">
        <f t="shared" si="165"/>
        <v>0</v>
      </c>
      <c r="T3057" s="73">
        <f t="shared" si="165"/>
        <v>0</v>
      </c>
      <c r="U3057" s="167" t="s">
        <v>7481</v>
      </c>
      <c r="W3057" s="21"/>
      <c r="X3057" s="21"/>
      <c r="Y3057" s="21"/>
    </row>
    <row r="3058" spans="1:25" x14ac:dyDescent="0.25">
      <c r="A3058" s="175" t="s">
        <v>6845</v>
      </c>
      <c r="B3058" s="205" t="s">
        <v>5987</v>
      </c>
      <c r="C3058" s="168" t="s">
        <v>5988</v>
      </c>
      <c r="D3058" s="209">
        <v>50</v>
      </c>
      <c r="E3058" s="178">
        <v>339175.77</v>
      </c>
      <c r="F3058" s="216">
        <f t="shared" si="164"/>
        <v>6783.5154000000002</v>
      </c>
      <c r="G3058" s="224"/>
      <c r="H3058" s="218" t="s">
        <v>7462</v>
      </c>
      <c r="I3058" s="179" t="s">
        <v>7381</v>
      </c>
      <c r="J3058" s="120" t="s">
        <v>7480</v>
      </c>
      <c r="K3058" s="73">
        <v>50</v>
      </c>
      <c r="L3058" s="73">
        <v>339175.77</v>
      </c>
      <c r="M3058" s="180">
        <f t="shared" si="166"/>
        <v>1</v>
      </c>
      <c r="O3058" s="73">
        <v>50</v>
      </c>
      <c r="P3058" s="73">
        <v>339175.77</v>
      </c>
      <c r="Q3058" s="73">
        <v>0</v>
      </c>
      <c r="R3058" s="73">
        <v>0</v>
      </c>
      <c r="S3058" s="73">
        <f t="shared" si="165"/>
        <v>0</v>
      </c>
      <c r="T3058" s="73">
        <f t="shared" si="165"/>
        <v>0</v>
      </c>
      <c r="U3058" s="167" t="s">
        <v>7481</v>
      </c>
      <c r="W3058" s="21"/>
      <c r="X3058" s="21"/>
      <c r="Y3058" s="21"/>
    </row>
    <row r="3059" spans="1:25" x14ac:dyDescent="0.25">
      <c r="A3059" s="175" t="s">
        <v>6845</v>
      </c>
      <c r="B3059" s="205" t="s">
        <v>6645</v>
      </c>
      <c r="C3059" s="168" t="s">
        <v>6646</v>
      </c>
      <c r="D3059" s="209">
        <v>50</v>
      </c>
      <c r="E3059" s="178">
        <v>339175.77</v>
      </c>
      <c r="F3059" s="216">
        <f t="shared" si="164"/>
        <v>6783.5154000000002</v>
      </c>
      <c r="G3059" s="224"/>
      <c r="H3059" s="218" t="s">
        <v>7462</v>
      </c>
      <c r="I3059" s="179" t="s">
        <v>7381</v>
      </c>
      <c r="J3059" s="120" t="s">
        <v>7480</v>
      </c>
      <c r="K3059" s="73">
        <v>50</v>
      </c>
      <c r="L3059" s="73">
        <v>339175.77</v>
      </c>
      <c r="M3059" s="180">
        <f t="shared" si="166"/>
        <v>1</v>
      </c>
      <c r="O3059" s="73">
        <v>50</v>
      </c>
      <c r="P3059" s="73">
        <v>339175.77</v>
      </c>
      <c r="Q3059" s="73">
        <v>0</v>
      </c>
      <c r="R3059" s="73">
        <v>0</v>
      </c>
      <c r="S3059" s="73">
        <f t="shared" si="165"/>
        <v>0</v>
      </c>
      <c r="T3059" s="73">
        <f t="shared" si="165"/>
        <v>0</v>
      </c>
      <c r="U3059" s="167" t="s">
        <v>7481</v>
      </c>
      <c r="W3059" s="21"/>
      <c r="X3059" s="21"/>
      <c r="Y3059" s="21"/>
    </row>
    <row r="3060" spans="1:25" x14ac:dyDescent="0.25">
      <c r="A3060" s="175" t="s">
        <v>6845</v>
      </c>
      <c r="B3060" s="205" t="s">
        <v>5997</v>
      </c>
      <c r="C3060" s="168" t="s">
        <v>5998</v>
      </c>
      <c r="D3060" s="209">
        <v>50</v>
      </c>
      <c r="E3060" s="178">
        <v>339175.77</v>
      </c>
      <c r="F3060" s="216">
        <f t="shared" si="164"/>
        <v>6783.5154000000002</v>
      </c>
      <c r="G3060" s="224"/>
      <c r="H3060" s="218" t="s">
        <v>7462</v>
      </c>
      <c r="I3060" s="179" t="s">
        <v>7381</v>
      </c>
      <c r="J3060" s="120" t="s">
        <v>7480</v>
      </c>
      <c r="K3060" s="73">
        <v>50</v>
      </c>
      <c r="L3060" s="73">
        <v>339175.77</v>
      </c>
      <c r="M3060" s="180">
        <f t="shared" si="166"/>
        <v>1</v>
      </c>
      <c r="O3060" s="73">
        <v>50</v>
      </c>
      <c r="P3060" s="73">
        <v>339175.77</v>
      </c>
      <c r="Q3060" s="73">
        <v>0</v>
      </c>
      <c r="R3060" s="73">
        <v>0</v>
      </c>
      <c r="S3060" s="73">
        <f t="shared" si="165"/>
        <v>0</v>
      </c>
      <c r="T3060" s="73">
        <f t="shared" si="165"/>
        <v>0</v>
      </c>
      <c r="U3060" s="167" t="s">
        <v>7481</v>
      </c>
      <c r="W3060" s="21"/>
      <c r="X3060" s="21"/>
      <c r="Y3060" s="21"/>
    </row>
    <row r="3061" spans="1:25" x14ac:dyDescent="0.25">
      <c r="A3061" s="175" t="s">
        <v>6845</v>
      </c>
      <c r="B3061" s="205" t="s">
        <v>5979</v>
      </c>
      <c r="C3061" s="168" t="s">
        <v>5980</v>
      </c>
      <c r="D3061" s="209">
        <v>305</v>
      </c>
      <c r="E3061" s="178">
        <v>2068960.6899600001</v>
      </c>
      <c r="F3061" s="216">
        <f t="shared" si="164"/>
        <v>6783.477672</v>
      </c>
      <c r="G3061" s="224"/>
      <c r="H3061" s="218" t="s">
        <v>7462</v>
      </c>
      <c r="I3061" s="179" t="s">
        <v>7381</v>
      </c>
      <c r="J3061" s="120" t="s">
        <v>7480</v>
      </c>
      <c r="K3061" s="73">
        <v>305</v>
      </c>
      <c r="L3061" s="73">
        <v>2068960.6899600001</v>
      </c>
      <c r="M3061" s="180">
        <f t="shared" si="166"/>
        <v>1</v>
      </c>
      <c r="O3061" s="73">
        <v>305</v>
      </c>
      <c r="P3061" s="73">
        <v>2068960.6899600001</v>
      </c>
      <c r="Q3061" s="73">
        <v>0</v>
      </c>
      <c r="R3061" s="73">
        <v>0</v>
      </c>
      <c r="S3061" s="73">
        <f t="shared" si="165"/>
        <v>0</v>
      </c>
      <c r="T3061" s="73">
        <f t="shared" si="165"/>
        <v>0</v>
      </c>
      <c r="U3061" s="167" t="s">
        <v>7481</v>
      </c>
      <c r="W3061" s="21"/>
      <c r="X3061" s="21"/>
      <c r="Y3061" s="21"/>
    </row>
    <row r="3062" spans="1:25" x14ac:dyDescent="0.25">
      <c r="A3062" s="175" t="s">
        <v>6845</v>
      </c>
      <c r="B3062" s="205" t="s">
        <v>5989</v>
      </c>
      <c r="C3062" s="168" t="s">
        <v>5990</v>
      </c>
      <c r="D3062" s="209">
        <v>16</v>
      </c>
      <c r="E3062" s="178">
        <v>108534.93</v>
      </c>
      <c r="F3062" s="216">
        <f t="shared" si="164"/>
        <v>6783.4331249999996</v>
      </c>
      <c r="G3062" s="224"/>
      <c r="H3062" s="218" t="s">
        <v>7462</v>
      </c>
      <c r="I3062" s="179" t="s">
        <v>7381</v>
      </c>
      <c r="J3062" s="120" t="s">
        <v>7480</v>
      </c>
      <c r="K3062" s="73">
        <v>16</v>
      </c>
      <c r="L3062" s="73">
        <v>108534.93</v>
      </c>
      <c r="M3062" s="180">
        <f t="shared" si="166"/>
        <v>1</v>
      </c>
      <c r="O3062" s="73">
        <v>16</v>
      </c>
      <c r="P3062" s="73">
        <v>108534.93</v>
      </c>
      <c r="Q3062" s="73">
        <v>0</v>
      </c>
      <c r="R3062" s="73">
        <v>0</v>
      </c>
      <c r="S3062" s="73">
        <f t="shared" si="165"/>
        <v>0</v>
      </c>
      <c r="T3062" s="73">
        <f t="shared" si="165"/>
        <v>0</v>
      </c>
      <c r="U3062" s="167" t="s">
        <v>7481</v>
      </c>
      <c r="W3062" s="21"/>
      <c r="X3062" s="21"/>
      <c r="Y3062" s="21"/>
    </row>
    <row r="3063" spans="1:25" x14ac:dyDescent="0.25">
      <c r="A3063" s="175" t="s">
        <v>6845</v>
      </c>
      <c r="B3063" s="205" t="s">
        <v>5985</v>
      </c>
      <c r="C3063" s="168" t="s">
        <v>5986</v>
      </c>
      <c r="D3063" s="209">
        <v>46</v>
      </c>
      <c r="E3063" s="178">
        <v>312035.25</v>
      </c>
      <c r="F3063" s="216">
        <f t="shared" si="164"/>
        <v>6783.375</v>
      </c>
      <c r="G3063" s="224"/>
      <c r="H3063" s="218" t="s">
        <v>7462</v>
      </c>
      <c r="I3063" s="179" t="s">
        <v>7381</v>
      </c>
      <c r="J3063" s="120" t="s">
        <v>7480</v>
      </c>
      <c r="K3063" s="73">
        <v>46</v>
      </c>
      <c r="L3063" s="73">
        <v>312035.25</v>
      </c>
      <c r="M3063" s="180">
        <f t="shared" si="166"/>
        <v>1</v>
      </c>
      <c r="O3063" s="73">
        <v>46</v>
      </c>
      <c r="P3063" s="73">
        <v>312035.25</v>
      </c>
      <c r="Q3063" s="73">
        <v>0</v>
      </c>
      <c r="R3063" s="73">
        <v>0</v>
      </c>
      <c r="S3063" s="73">
        <f t="shared" si="165"/>
        <v>0</v>
      </c>
      <c r="T3063" s="73">
        <f t="shared" si="165"/>
        <v>0</v>
      </c>
      <c r="U3063" s="167" t="s">
        <v>7481</v>
      </c>
      <c r="W3063" s="21"/>
      <c r="X3063" s="21"/>
      <c r="Y3063" s="21"/>
    </row>
    <row r="3064" spans="1:25" x14ac:dyDescent="0.25">
      <c r="A3064" s="175" t="s">
        <v>6845</v>
      </c>
      <c r="B3064" s="205" t="s">
        <v>10787</v>
      </c>
      <c r="C3064" s="168" t="s">
        <v>10788</v>
      </c>
      <c r="D3064" s="209">
        <v>33</v>
      </c>
      <c r="E3064" s="178">
        <v>223333.589985</v>
      </c>
      <c r="F3064" s="216">
        <f t="shared" si="164"/>
        <v>6767.6845450000001</v>
      </c>
      <c r="G3064" s="224"/>
      <c r="H3064" s="218" t="s">
        <v>7538</v>
      </c>
      <c r="I3064" s="120" t="s">
        <v>7396</v>
      </c>
      <c r="J3064" s="120" t="s">
        <v>7480</v>
      </c>
      <c r="K3064" s="73">
        <v>33</v>
      </c>
      <c r="L3064" s="73">
        <v>223333.589985</v>
      </c>
      <c r="M3064" s="180">
        <f t="shared" si="166"/>
        <v>1</v>
      </c>
      <c r="O3064" s="73">
        <v>33</v>
      </c>
      <c r="P3064" s="73">
        <v>223333.589985</v>
      </c>
      <c r="Q3064" s="73">
        <v>0</v>
      </c>
      <c r="R3064" s="73">
        <v>0</v>
      </c>
      <c r="S3064" s="73">
        <f t="shared" si="165"/>
        <v>0</v>
      </c>
      <c r="T3064" s="73">
        <f t="shared" si="165"/>
        <v>0</v>
      </c>
      <c r="U3064" s="167" t="s">
        <v>7481</v>
      </c>
      <c r="W3064" s="21"/>
      <c r="X3064" s="21"/>
      <c r="Y3064" s="21"/>
    </row>
    <row r="3065" spans="1:25" x14ac:dyDescent="0.25">
      <c r="A3065" s="175" t="s">
        <v>6845</v>
      </c>
      <c r="B3065" s="205" t="s">
        <v>5337</v>
      </c>
      <c r="C3065" s="168" t="s">
        <v>5338</v>
      </c>
      <c r="D3065" s="209">
        <v>9154</v>
      </c>
      <c r="E3065" s="178">
        <v>61792462.380863994</v>
      </c>
      <c r="F3065" s="216">
        <f t="shared" si="164"/>
        <v>6750.3236159999997</v>
      </c>
      <c r="G3065" s="224"/>
      <c r="H3065" s="218" t="s">
        <v>7462</v>
      </c>
      <c r="I3065" s="179" t="s">
        <v>7381</v>
      </c>
      <c r="J3065" s="120" t="s">
        <v>7480</v>
      </c>
      <c r="K3065" s="73">
        <f>+D3065</f>
        <v>9154</v>
      </c>
      <c r="L3065" s="73">
        <f>+E3065</f>
        <v>61792462.380863994</v>
      </c>
      <c r="M3065" s="180">
        <f t="shared" si="166"/>
        <v>1</v>
      </c>
      <c r="O3065" s="73">
        <v>9154</v>
      </c>
      <c r="P3065" s="73">
        <v>61792462.380863994</v>
      </c>
      <c r="Q3065" s="73">
        <v>0</v>
      </c>
      <c r="R3065" s="73">
        <v>0</v>
      </c>
      <c r="S3065" s="73">
        <f t="shared" si="165"/>
        <v>0</v>
      </c>
      <c r="T3065" s="73">
        <f t="shared" si="165"/>
        <v>0</v>
      </c>
      <c r="U3065" s="167" t="s">
        <v>7481</v>
      </c>
      <c r="W3065" s="21"/>
      <c r="X3065" s="21"/>
      <c r="Y3065" s="21"/>
    </row>
    <row r="3066" spans="1:25" x14ac:dyDescent="0.25">
      <c r="A3066" s="175" t="s">
        <v>6845</v>
      </c>
      <c r="B3066" s="205" t="s">
        <v>6247</v>
      </c>
      <c r="C3066" s="168" t="s">
        <v>6248</v>
      </c>
      <c r="D3066" s="209">
        <v>12</v>
      </c>
      <c r="E3066" s="178">
        <v>80890.86</v>
      </c>
      <c r="F3066" s="216">
        <f t="shared" si="164"/>
        <v>6740.9049999999997</v>
      </c>
      <c r="G3066" s="224"/>
      <c r="H3066" s="218" t="s">
        <v>7462</v>
      </c>
      <c r="I3066" s="179" t="s">
        <v>7381</v>
      </c>
      <c r="J3066" s="120" t="s">
        <v>7480</v>
      </c>
      <c r="K3066" s="73">
        <v>12</v>
      </c>
      <c r="L3066" s="73">
        <v>80890.86</v>
      </c>
      <c r="M3066" s="180">
        <f t="shared" si="166"/>
        <v>1</v>
      </c>
      <c r="O3066" s="73">
        <v>12</v>
      </c>
      <c r="P3066" s="73">
        <v>80890.86</v>
      </c>
      <c r="Q3066" s="73">
        <v>0</v>
      </c>
      <c r="R3066" s="73">
        <v>0</v>
      </c>
      <c r="S3066" s="73">
        <f t="shared" si="165"/>
        <v>0</v>
      </c>
      <c r="T3066" s="73">
        <f t="shared" si="165"/>
        <v>0</v>
      </c>
      <c r="U3066" s="167" t="s">
        <v>7481</v>
      </c>
      <c r="W3066" s="21"/>
      <c r="X3066" s="21"/>
      <c r="Y3066" s="21"/>
    </row>
    <row r="3067" spans="1:25" x14ac:dyDescent="0.25">
      <c r="A3067" s="175" t="s">
        <v>6845</v>
      </c>
      <c r="B3067" s="205" t="s">
        <v>5457</v>
      </c>
      <c r="C3067" s="168" t="s">
        <v>5458</v>
      </c>
      <c r="D3067" s="209">
        <v>380</v>
      </c>
      <c r="E3067" s="178">
        <v>2548434.85</v>
      </c>
      <c r="F3067" s="216">
        <f t="shared" si="164"/>
        <v>6706.4075000000003</v>
      </c>
      <c r="G3067" s="224"/>
      <c r="H3067" s="218" t="s">
        <v>7462</v>
      </c>
      <c r="I3067" s="179" t="s">
        <v>7381</v>
      </c>
      <c r="J3067" s="120" t="s">
        <v>7480</v>
      </c>
      <c r="K3067" s="73">
        <v>380</v>
      </c>
      <c r="L3067" s="73">
        <v>2548434.85</v>
      </c>
      <c r="M3067" s="180">
        <f t="shared" si="166"/>
        <v>1</v>
      </c>
      <c r="O3067" s="73">
        <v>380</v>
      </c>
      <c r="P3067" s="73">
        <v>2548434.85</v>
      </c>
      <c r="Q3067" s="73">
        <v>0</v>
      </c>
      <c r="R3067" s="73">
        <v>0</v>
      </c>
      <c r="S3067" s="73">
        <f t="shared" si="165"/>
        <v>0</v>
      </c>
      <c r="T3067" s="73">
        <f t="shared" si="165"/>
        <v>0</v>
      </c>
      <c r="U3067" s="167" t="s">
        <v>7481</v>
      </c>
      <c r="W3067" s="21"/>
      <c r="X3067" s="21"/>
      <c r="Y3067" s="21"/>
    </row>
    <row r="3068" spans="1:25" x14ac:dyDescent="0.25">
      <c r="A3068" s="175" t="s">
        <v>6845</v>
      </c>
      <c r="B3068" s="205" t="s">
        <v>5565</v>
      </c>
      <c r="C3068" s="168" t="s">
        <v>5566</v>
      </c>
      <c r="D3068" s="209">
        <v>375</v>
      </c>
      <c r="E3068" s="178">
        <v>2514240.87</v>
      </c>
      <c r="F3068" s="216">
        <f t="shared" si="164"/>
        <v>6704.6423199999999</v>
      </c>
      <c r="G3068" s="224"/>
      <c r="H3068" s="218" t="s">
        <v>7462</v>
      </c>
      <c r="I3068" s="179" t="s">
        <v>7381</v>
      </c>
      <c r="J3068" s="120" t="s">
        <v>7480</v>
      </c>
      <c r="K3068" s="73">
        <f>D3068</f>
        <v>375</v>
      </c>
      <c r="L3068" s="73">
        <f>E3068</f>
        <v>2514240.87</v>
      </c>
      <c r="M3068" s="180">
        <f t="shared" si="166"/>
        <v>1</v>
      </c>
      <c r="O3068" s="73">
        <v>375</v>
      </c>
      <c r="P3068" s="73">
        <v>2514240.87</v>
      </c>
      <c r="Q3068" s="73">
        <v>0</v>
      </c>
      <c r="R3068" s="73">
        <v>0</v>
      </c>
      <c r="S3068" s="73">
        <f t="shared" si="165"/>
        <v>0</v>
      </c>
      <c r="T3068" s="73">
        <f t="shared" si="165"/>
        <v>0</v>
      </c>
      <c r="U3068" s="167" t="s">
        <v>7481</v>
      </c>
      <c r="W3068" s="21"/>
      <c r="X3068" s="21"/>
      <c r="Y3068" s="21"/>
    </row>
    <row r="3069" spans="1:25" x14ac:dyDescent="0.25">
      <c r="A3069" s="175" t="s">
        <v>6845</v>
      </c>
      <c r="B3069" s="205" t="s">
        <v>6239</v>
      </c>
      <c r="C3069" s="168" t="s">
        <v>6240</v>
      </c>
      <c r="D3069" s="209">
        <v>168</v>
      </c>
      <c r="E3069" s="178">
        <v>1125820.590048</v>
      </c>
      <c r="F3069" s="216">
        <f t="shared" si="164"/>
        <v>6701.3130359999996</v>
      </c>
      <c r="G3069" s="224"/>
      <c r="H3069" s="218" t="s">
        <v>7462</v>
      </c>
      <c r="I3069" s="179" t="s">
        <v>7381</v>
      </c>
      <c r="J3069" s="120" t="s">
        <v>7480</v>
      </c>
      <c r="K3069" s="73">
        <v>168</v>
      </c>
      <c r="L3069" s="73">
        <v>1125820.590048</v>
      </c>
      <c r="M3069" s="180">
        <f t="shared" si="166"/>
        <v>1</v>
      </c>
      <c r="O3069" s="73">
        <v>168</v>
      </c>
      <c r="P3069" s="73">
        <v>1125820.590048</v>
      </c>
      <c r="Q3069" s="73">
        <v>0</v>
      </c>
      <c r="R3069" s="73">
        <v>0</v>
      </c>
      <c r="S3069" s="73">
        <f t="shared" si="165"/>
        <v>0</v>
      </c>
      <c r="T3069" s="73">
        <f t="shared" si="165"/>
        <v>0</v>
      </c>
      <c r="U3069" s="167" t="s">
        <v>7481</v>
      </c>
      <c r="W3069" s="21"/>
      <c r="X3069" s="21"/>
      <c r="Y3069" s="21"/>
    </row>
    <row r="3070" spans="1:25" x14ac:dyDescent="0.25">
      <c r="A3070" s="175" t="s">
        <v>6845</v>
      </c>
      <c r="B3070" s="205" t="s">
        <v>6349</v>
      </c>
      <c r="C3070" s="168" t="s">
        <v>6350</v>
      </c>
      <c r="D3070" s="209">
        <v>200.5</v>
      </c>
      <c r="E3070" s="178">
        <v>1339154.5800059999</v>
      </c>
      <c r="F3070" s="216">
        <f t="shared" si="164"/>
        <v>6679.0752119999997</v>
      </c>
      <c r="G3070" s="224"/>
      <c r="H3070" s="218" t="s">
        <v>7462</v>
      </c>
      <c r="I3070" s="179" t="s">
        <v>7381</v>
      </c>
      <c r="J3070" s="120" t="s">
        <v>7480</v>
      </c>
      <c r="K3070" s="73">
        <v>200.5</v>
      </c>
      <c r="L3070" s="73">
        <v>1339154.5800059999</v>
      </c>
      <c r="M3070" s="180">
        <f t="shared" si="166"/>
        <v>1</v>
      </c>
      <c r="O3070" s="73">
        <v>200.5</v>
      </c>
      <c r="P3070" s="73">
        <v>1339154.5800059999</v>
      </c>
      <c r="Q3070" s="73">
        <v>0</v>
      </c>
      <c r="R3070" s="73">
        <v>0</v>
      </c>
      <c r="S3070" s="73">
        <f t="shared" si="165"/>
        <v>0</v>
      </c>
      <c r="T3070" s="73">
        <f t="shared" si="165"/>
        <v>0</v>
      </c>
      <c r="U3070" s="167" t="s">
        <v>7481</v>
      </c>
      <c r="W3070" s="21"/>
      <c r="X3070" s="21"/>
      <c r="Y3070" s="21"/>
    </row>
    <row r="3071" spans="1:25" x14ac:dyDescent="0.25">
      <c r="A3071" s="168" t="s">
        <v>6845</v>
      </c>
      <c r="B3071" s="207" t="s">
        <v>10789</v>
      </c>
      <c r="C3071" s="168" t="s">
        <v>10790</v>
      </c>
      <c r="D3071" s="208">
        <v>4930</v>
      </c>
      <c r="E3071" s="171">
        <v>32734412.560679998</v>
      </c>
      <c r="F3071" s="216">
        <f t="shared" si="164"/>
        <v>6639.8402759999999</v>
      </c>
      <c r="G3071" s="224"/>
      <c r="H3071" s="218" t="s">
        <v>7462</v>
      </c>
      <c r="I3071" s="120" t="s">
        <v>7397</v>
      </c>
      <c r="J3071" s="120" t="s">
        <v>7463</v>
      </c>
      <c r="K3071" s="172">
        <v>0</v>
      </c>
      <c r="L3071" s="172">
        <v>0</v>
      </c>
      <c r="M3071" s="173">
        <f t="shared" si="166"/>
        <v>0</v>
      </c>
      <c r="O3071" s="73">
        <v>4930</v>
      </c>
      <c r="P3071" s="73">
        <v>32734412.560679998</v>
      </c>
      <c r="Q3071" s="73">
        <v>4930</v>
      </c>
      <c r="R3071" s="73">
        <v>32734412.560679998</v>
      </c>
      <c r="S3071" s="73">
        <f t="shared" si="165"/>
        <v>0</v>
      </c>
      <c r="T3071" s="73">
        <f t="shared" si="165"/>
        <v>0</v>
      </c>
      <c r="U3071" s="167" t="s">
        <v>7467</v>
      </c>
      <c r="W3071" s="21"/>
      <c r="X3071" s="21"/>
      <c r="Y3071" s="21"/>
    </row>
    <row r="3072" spans="1:25" x14ac:dyDescent="0.25">
      <c r="A3072" s="175" t="s">
        <v>6845</v>
      </c>
      <c r="B3072" s="205" t="s">
        <v>6633</v>
      </c>
      <c r="C3072" s="168" t="s">
        <v>6634</v>
      </c>
      <c r="D3072" s="209">
        <v>53</v>
      </c>
      <c r="E3072" s="178">
        <v>351558.90999299998</v>
      </c>
      <c r="F3072" s="216">
        <f t="shared" si="164"/>
        <v>6633.1869809999998</v>
      </c>
      <c r="G3072" s="224"/>
      <c r="H3072" s="218" t="s">
        <v>7462</v>
      </c>
      <c r="I3072" s="179" t="s">
        <v>7381</v>
      </c>
      <c r="J3072" s="120" t="s">
        <v>7480</v>
      </c>
      <c r="K3072" s="73">
        <v>53</v>
      </c>
      <c r="L3072" s="73">
        <v>351558.90999299998</v>
      </c>
      <c r="M3072" s="180">
        <f t="shared" si="166"/>
        <v>1</v>
      </c>
      <c r="O3072" s="73">
        <v>53</v>
      </c>
      <c r="P3072" s="73">
        <v>351558.90999299998</v>
      </c>
      <c r="Q3072" s="73">
        <v>0</v>
      </c>
      <c r="R3072" s="73">
        <v>0</v>
      </c>
      <c r="S3072" s="73">
        <f t="shared" si="165"/>
        <v>0</v>
      </c>
      <c r="T3072" s="73">
        <f t="shared" si="165"/>
        <v>0</v>
      </c>
      <c r="U3072" s="167" t="s">
        <v>7481</v>
      </c>
      <c r="W3072" s="21"/>
      <c r="X3072" s="21"/>
      <c r="Y3072" s="21"/>
    </row>
    <row r="3073" spans="1:25" x14ac:dyDescent="0.25">
      <c r="A3073" s="175" t="s">
        <v>6845</v>
      </c>
      <c r="B3073" s="205" t="s">
        <v>5613</v>
      </c>
      <c r="C3073" s="168" t="s">
        <v>5614</v>
      </c>
      <c r="D3073" s="209">
        <v>1851</v>
      </c>
      <c r="E3073" s="178">
        <v>12251013.790149</v>
      </c>
      <c r="F3073" s="216">
        <f t="shared" si="164"/>
        <v>6618.5919989999993</v>
      </c>
      <c r="G3073" s="224"/>
      <c r="H3073" s="218" t="s">
        <v>7462</v>
      </c>
      <c r="I3073" s="179" t="s">
        <v>7381</v>
      </c>
      <c r="J3073" s="120" t="s">
        <v>7480</v>
      </c>
      <c r="K3073" s="73">
        <v>1851</v>
      </c>
      <c r="L3073" s="73">
        <v>12251013.790149</v>
      </c>
      <c r="M3073" s="180">
        <f t="shared" si="166"/>
        <v>1</v>
      </c>
      <c r="O3073" s="73">
        <v>1851</v>
      </c>
      <c r="P3073" s="73">
        <v>12251013.790149</v>
      </c>
      <c r="Q3073" s="73">
        <v>0</v>
      </c>
      <c r="R3073" s="73">
        <v>0</v>
      </c>
      <c r="S3073" s="73">
        <f t="shared" si="165"/>
        <v>0</v>
      </c>
      <c r="T3073" s="73">
        <f t="shared" si="165"/>
        <v>0</v>
      </c>
      <c r="U3073" s="167" t="s">
        <v>7481</v>
      </c>
      <c r="W3073" s="21"/>
      <c r="X3073" s="21"/>
      <c r="Y3073" s="21"/>
    </row>
    <row r="3074" spans="1:25" x14ac:dyDescent="0.25">
      <c r="A3074" s="175" t="s">
        <v>6845</v>
      </c>
      <c r="B3074" s="205" t="s">
        <v>6137</v>
      </c>
      <c r="C3074" s="168" t="s">
        <v>6138</v>
      </c>
      <c r="D3074" s="209">
        <v>1920</v>
      </c>
      <c r="E3074" s="178">
        <v>12667994.01984</v>
      </c>
      <c r="F3074" s="216">
        <f t="shared" si="164"/>
        <v>6597.913552</v>
      </c>
      <c r="G3074" s="224"/>
      <c r="H3074" s="218" t="s">
        <v>7462</v>
      </c>
      <c r="I3074" s="179" t="s">
        <v>7381</v>
      </c>
      <c r="J3074" s="120" t="s">
        <v>7480</v>
      </c>
      <c r="K3074" s="73">
        <f>D3074</f>
        <v>1920</v>
      </c>
      <c r="L3074" s="73">
        <f>E3074</f>
        <v>12667994.01984</v>
      </c>
      <c r="M3074" s="180">
        <f t="shared" si="166"/>
        <v>1</v>
      </c>
      <c r="O3074" s="73">
        <v>1920</v>
      </c>
      <c r="P3074" s="73">
        <v>12667994.01984</v>
      </c>
      <c r="Q3074" s="73">
        <v>0</v>
      </c>
      <c r="R3074" s="73">
        <v>0</v>
      </c>
      <c r="S3074" s="73">
        <f t="shared" si="165"/>
        <v>0</v>
      </c>
      <c r="T3074" s="73">
        <f t="shared" si="165"/>
        <v>0</v>
      </c>
      <c r="U3074" s="167" t="s">
        <v>7481</v>
      </c>
      <c r="W3074" s="21"/>
      <c r="X3074" s="21"/>
      <c r="Y3074" s="21"/>
    </row>
    <row r="3075" spans="1:25" x14ac:dyDescent="0.25">
      <c r="A3075" s="175" t="s">
        <v>6845</v>
      </c>
      <c r="B3075" s="205" t="s">
        <v>6295</v>
      </c>
      <c r="C3075" s="168" t="s">
        <v>6296</v>
      </c>
      <c r="D3075" s="209">
        <v>2870</v>
      </c>
      <c r="E3075" s="178">
        <v>18910934.801430002</v>
      </c>
      <c r="F3075" s="216">
        <f t="shared" si="164"/>
        <v>6589.175889000001</v>
      </c>
      <c r="G3075" s="224"/>
      <c r="H3075" s="218" t="s">
        <v>7462</v>
      </c>
      <c r="I3075" s="179" t="s">
        <v>7381</v>
      </c>
      <c r="J3075" s="120" t="s">
        <v>7480</v>
      </c>
      <c r="K3075" s="73">
        <v>2870</v>
      </c>
      <c r="L3075" s="73">
        <v>18910934.801430002</v>
      </c>
      <c r="M3075" s="180">
        <f t="shared" si="166"/>
        <v>1</v>
      </c>
      <c r="O3075" s="73">
        <v>2870</v>
      </c>
      <c r="P3075" s="73">
        <v>18910934.801430002</v>
      </c>
      <c r="Q3075" s="73">
        <v>0</v>
      </c>
      <c r="R3075" s="73">
        <v>0</v>
      </c>
      <c r="S3075" s="73">
        <f t="shared" si="165"/>
        <v>0</v>
      </c>
      <c r="T3075" s="73">
        <f t="shared" si="165"/>
        <v>0</v>
      </c>
      <c r="U3075" s="167" t="s">
        <v>7481</v>
      </c>
      <c r="W3075" s="21"/>
      <c r="X3075" s="21"/>
      <c r="Y3075" s="21"/>
    </row>
    <row r="3076" spans="1:25" x14ac:dyDescent="0.25">
      <c r="A3076" s="175" t="s">
        <v>6845</v>
      </c>
      <c r="B3076" s="205" t="s">
        <v>10791</v>
      </c>
      <c r="C3076" s="168" t="s">
        <v>10792</v>
      </c>
      <c r="D3076" s="209">
        <v>230</v>
      </c>
      <c r="E3076" s="178">
        <v>1513340.91001</v>
      </c>
      <c r="F3076" s="216">
        <f t="shared" ref="F3076:F3139" si="167">+E3076/D3076</f>
        <v>6579.7430869999998</v>
      </c>
      <c r="G3076" s="224"/>
      <c r="H3076" s="218" t="s">
        <v>7538</v>
      </c>
      <c r="I3076" s="120" t="s">
        <v>7396</v>
      </c>
      <c r="J3076" s="120" t="s">
        <v>7480</v>
      </c>
      <c r="K3076" s="73">
        <v>230</v>
      </c>
      <c r="L3076" s="73">
        <v>1513340.91001</v>
      </c>
      <c r="M3076" s="180">
        <f t="shared" si="166"/>
        <v>1</v>
      </c>
      <c r="O3076" s="73">
        <v>230</v>
      </c>
      <c r="P3076" s="73">
        <v>1513340.91001</v>
      </c>
      <c r="Q3076" s="73">
        <v>0</v>
      </c>
      <c r="R3076" s="73">
        <v>0</v>
      </c>
      <c r="S3076" s="73">
        <f t="shared" ref="S3076:T3139" si="168">O3076-K3076-Q3076</f>
        <v>0</v>
      </c>
      <c r="T3076" s="73">
        <f t="shared" si="168"/>
        <v>0</v>
      </c>
      <c r="U3076" s="167" t="s">
        <v>7481</v>
      </c>
      <c r="W3076" s="21"/>
      <c r="X3076" s="21"/>
      <c r="Y3076" s="21"/>
    </row>
    <row r="3077" spans="1:25" x14ac:dyDescent="0.25">
      <c r="A3077" s="175" t="s">
        <v>6845</v>
      </c>
      <c r="B3077" s="205" t="s">
        <v>6103</v>
      </c>
      <c r="C3077" s="168" t="s">
        <v>6104</v>
      </c>
      <c r="D3077" s="209">
        <v>2083</v>
      </c>
      <c r="E3077" s="178">
        <v>13492891.069039</v>
      </c>
      <c r="F3077" s="216">
        <f t="shared" si="167"/>
        <v>6477.6241330000003</v>
      </c>
      <c r="G3077" s="224"/>
      <c r="H3077" s="218" t="s">
        <v>7462</v>
      </c>
      <c r="I3077" s="179" t="s">
        <v>7381</v>
      </c>
      <c r="J3077" s="120" t="s">
        <v>7480</v>
      </c>
      <c r="K3077" s="73">
        <v>2083</v>
      </c>
      <c r="L3077" s="73">
        <v>13492891.069039</v>
      </c>
      <c r="M3077" s="180">
        <f t="shared" si="166"/>
        <v>1</v>
      </c>
      <c r="O3077" s="73">
        <v>2083</v>
      </c>
      <c r="P3077" s="73">
        <v>13492891.069039</v>
      </c>
      <c r="Q3077" s="73">
        <v>0</v>
      </c>
      <c r="R3077" s="73">
        <v>0</v>
      </c>
      <c r="S3077" s="73">
        <f t="shared" si="168"/>
        <v>0</v>
      </c>
      <c r="T3077" s="73">
        <f t="shared" si="168"/>
        <v>0</v>
      </c>
      <c r="U3077" s="167" t="s">
        <v>7481</v>
      </c>
      <c r="W3077" s="21"/>
      <c r="X3077" s="21"/>
      <c r="Y3077" s="21"/>
    </row>
    <row r="3078" spans="1:25" x14ac:dyDescent="0.25">
      <c r="A3078" s="168" t="s">
        <v>6845</v>
      </c>
      <c r="B3078" s="207" t="s">
        <v>10793</v>
      </c>
      <c r="C3078" s="168" t="s">
        <v>10794</v>
      </c>
      <c r="D3078" s="208">
        <v>2136</v>
      </c>
      <c r="E3078" s="171">
        <v>13818486.180096</v>
      </c>
      <c r="F3078" s="216">
        <f t="shared" si="167"/>
        <v>6469.3287360000004</v>
      </c>
      <c r="G3078" s="224"/>
      <c r="H3078" s="218" t="s">
        <v>7462</v>
      </c>
      <c r="I3078" s="120" t="s">
        <v>7397</v>
      </c>
      <c r="J3078" s="120" t="s">
        <v>7463</v>
      </c>
      <c r="K3078" s="172">
        <v>0</v>
      </c>
      <c r="L3078" s="172">
        <v>0</v>
      </c>
      <c r="M3078" s="173">
        <f t="shared" si="166"/>
        <v>0</v>
      </c>
      <c r="O3078" s="73">
        <v>2136</v>
      </c>
      <c r="P3078" s="73">
        <v>13818486.180096</v>
      </c>
      <c r="Q3078" s="73">
        <v>2136</v>
      </c>
      <c r="R3078" s="73">
        <v>13818486.180096</v>
      </c>
      <c r="S3078" s="73">
        <f t="shared" si="168"/>
        <v>0</v>
      </c>
      <c r="T3078" s="73">
        <f t="shared" si="168"/>
        <v>0</v>
      </c>
      <c r="U3078" s="167" t="s">
        <v>7467</v>
      </c>
      <c r="W3078" s="21"/>
      <c r="X3078" s="21"/>
      <c r="Y3078" s="21"/>
    </row>
    <row r="3079" spans="1:25" x14ac:dyDescent="0.25">
      <c r="A3079" s="168" t="s">
        <v>6845</v>
      </c>
      <c r="B3079" s="207" t="s">
        <v>10795</v>
      </c>
      <c r="C3079" s="168" t="s">
        <v>10796</v>
      </c>
      <c r="D3079" s="208">
        <v>42</v>
      </c>
      <c r="E3079" s="171">
        <v>269520.95998799999</v>
      </c>
      <c r="F3079" s="216">
        <f t="shared" si="167"/>
        <v>6417.1657139999998</v>
      </c>
      <c r="G3079" s="224"/>
      <c r="H3079" s="218" t="s">
        <v>7462</v>
      </c>
      <c r="I3079" s="120" t="s">
        <v>7397</v>
      </c>
      <c r="J3079" s="120" t="s">
        <v>7463</v>
      </c>
      <c r="K3079" s="172"/>
      <c r="L3079" s="172"/>
      <c r="M3079" s="173">
        <f t="shared" si="166"/>
        <v>0</v>
      </c>
      <c r="O3079" s="73">
        <v>42</v>
      </c>
      <c r="P3079" s="73">
        <v>269520.95998799999</v>
      </c>
      <c r="Q3079" s="73">
        <v>42</v>
      </c>
      <c r="R3079" s="73">
        <v>269520.95998799999</v>
      </c>
      <c r="S3079" s="73">
        <f t="shared" si="168"/>
        <v>0</v>
      </c>
      <c r="T3079" s="73">
        <f t="shared" si="168"/>
        <v>0</v>
      </c>
      <c r="U3079" s="167" t="s">
        <v>7467</v>
      </c>
      <c r="W3079" s="21"/>
      <c r="X3079" s="21"/>
      <c r="Y3079" s="21"/>
    </row>
    <row r="3080" spans="1:25" x14ac:dyDescent="0.25">
      <c r="A3080" s="175" t="s">
        <v>6845</v>
      </c>
      <c r="B3080" s="205" t="s">
        <v>5539</v>
      </c>
      <c r="C3080" s="168" t="s">
        <v>5540</v>
      </c>
      <c r="D3080" s="209">
        <v>3338</v>
      </c>
      <c r="E3080" s="178">
        <v>21228617.701527998</v>
      </c>
      <c r="F3080" s="216">
        <f t="shared" si="167"/>
        <v>6359.681755999999</v>
      </c>
      <c r="G3080" s="224"/>
      <c r="H3080" s="218" t="s">
        <v>7462</v>
      </c>
      <c r="I3080" s="179" t="s">
        <v>7381</v>
      </c>
      <c r="J3080" s="120" t="s">
        <v>7480</v>
      </c>
      <c r="K3080" s="73">
        <f>D3080</f>
        <v>3338</v>
      </c>
      <c r="L3080" s="73">
        <f>E3080</f>
        <v>21228617.701527998</v>
      </c>
      <c r="M3080" s="180">
        <f t="shared" ref="M3080:M3143" si="169">+L3080/E3080</f>
        <v>1</v>
      </c>
      <c r="O3080" s="73">
        <v>3338</v>
      </c>
      <c r="P3080" s="73">
        <v>21228617.701527998</v>
      </c>
      <c r="Q3080" s="73">
        <v>0</v>
      </c>
      <c r="R3080" s="73">
        <v>0</v>
      </c>
      <c r="S3080" s="73">
        <f t="shared" si="168"/>
        <v>0</v>
      </c>
      <c r="T3080" s="73">
        <f t="shared" si="168"/>
        <v>0</v>
      </c>
      <c r="U3080" s="167" t="s">
        <v>7481</v>
      </c>
      <c r="W3080" s="21"/>
      <c r="X3080" s="21"/>
      <c r="Y3080" s="21"/>
    </row>
    <row r="3081" spans="1:25" x14ac:dyDescent="0.25">
      <c r="A3081" s="175" t="s">
        <v>6845</v>
      </c>
      <c r="B3081" s="205" t="s">
        <v>6637</v>
      </c>
      <c r="C3081" s="168" t="s">
        <v>6638</v>
      </c>
      <c r="D3081" s="209">
        <v>69</v>
      </c>
      <c r="E3081" s="178">
        <v>436182.860025</v>
      </c>
      <c r="F3081" s="216">
        <f t="shared" si="167"/>
        <v>6321.4907249999997</v>
      </c>
      <c r="G3081" s="224"/>
      <c r="H3081" s="218" t="s">
        <v>7462</v>
      </c>
      <c r="I3081" s="179" t="s">
        <v>7381</v>
      </c>
      <c r="J3081" s="120" t="s">
        <v>7480</v>
      </c>
      <c r="K3081" s="73">
        <v>69</v>
      </c>
      <c r="L3081" s="73">
        <v>436182.860025</v>
      </c>
      <c r="M3081" s="180">
        <f t="shared" si="169"/>
        <v>1</v>
      </c>
      <c r="O3081" s="73">
        <v>69</v>
      </c>
      <c r="P3081" s="73">
        <v>436182.860025</v>
      </c>
      <c r="Q3081" s="73">
        <v>0</v>
      </c>
      <c r="R3081" s="73">
        <v>0</v>
      </c>
      <c r="S3081" s="73">
        <f t="shared" si="168"/>
        <v>0</v>
      </c>
      <c r="T3081" s="73">
        <f t="shared" si="168"/>
        <v>0</v>
      </c>
      <c r="U3081" s="167" t="s">
        <v>7481</v>
      </c>
      <c r="W3081" s="21"/>
      <c r="X3081" s="21"/>
      <c r="Y3081" s="21"/>
    </row>
    <row r="3082" spans="1:25" x14ac:dyDescent="0.25">
      <c r="A3082" s="175" t="s">
        <v>6845</v>
      </c>
      <c r="B3082" s="205" t="s">
        <v>5681</v>
      </c>
      <c r="C3082" s="168" t="s">
        <v>5682</v>
      </c>
      <c r="D3082" s="209">
        <v>44</v>
      </c>
      <c r="E3082" s="178">
        <v>273826.55999600003</v>
      </c>
      <c r="F3082" s="216">
        <f t="shared" si="167"/>
        <v>6223.3309090000002</v>
      </c>
      <c r="G3082" s="224"/>
      <c r="H3082" s="218" t="s">
        <v>7462</v>
      </c>
      <c r="I3082" s="179" t="s">
        <v>7381</v>
      </c>
      <c r="J3082" s="120" t="s">
        <v>7480</v>
      </c>
      <c r="K3082" s="73">
        <v>44</v>
      </c>
      <c r="L3082" s="73">
        <v>273826.55999600003</v>
      </c>
      <c r="M3082" s="180">
        <f t="shared" si="169"/>
        <v>1</v>
      </c>
      <c r="O3082" s="73">
        <v>44</v>
      </c>
      <c r="P3082" s="73">
        <v>273826.55999600003</v>
      </c>
      <c r="Q3082" s="73">
        <v>0</v>
      </c>
      <c r="R3082" s="73">
        <v>0</v>
      </c>
      <c r="S3082" s="73">
        <f t="shared" si="168"/>
        <v>0</v>
      </c>
      <c r="T3082" s="73">
        <f t="shared" si="168"/>
        <v>0</v>
      </c>
      <c r="U3082" s="167" t="s">
        <v>7481</v>
      </c>
      <c r="W3082" s="21"/>
      <c r="X3082" s="21"/>
      <c r="Y3082" s="21"/>
    </row>
    <row r="3083" spans="1:25" x14ac:dyDescent="0.25">
      <c r="A3083" s="175" t="s">
        <v>6845</v>
      </c>
      <c r="B3083" s="205" t="s">
        <v>6621</v>
      </c>
      <c r="C3083" s="168" t="s">
        <v>6622</v>
      </c>
      <c r="D3083" s="209">
        <v>56</v>
      </c>
      <c r="E3083" s="178">
        <v>347905.689992</v>
      </c>
      <c r="F3083" s="216">
        <f t="shared" si="167"/>
        <v>6212.6016069999996</v>
      </c>
      <c r="G3083" s="224"/>
      <c r="H3083" s="218" t="s">
        <v>7462</v>
      </c>
      <c r="I3083" s="179" t="s">
        <v>7381</v>
      </c>
      <c r="J3083" s="120" t="s">
        <v>7480</v>
      </c>
      <c r="K3083" s="73">
        <v>56</v>
      </c>
      <c r="L3083" s="73">
        <v>347905.689992</v>
      </c>
      <c r="M3083" s="180">
        <f t="shared" si="169"/>
        <v>1</v>
      </c>
      <c r="O3083" s="73">
        <v>56</v>
      </c>
      <c r="P3083" s="73">
        <v>347905.689992</v>
      </c>
      <c r="Q3083" s="73">
        <v>0</v>
      </c>
      <c r="R3083" s="73">
        <v>0</v>
      </c>
      <c r="S3083" s="73">
        <f t="shared" si="168"/>
        <v>0</v>
      </c>
      <c r="T3083" s="73">
        <f t="shared" si="168"/>
        <v>0</v>
      </c>
      <c r="U3083" s="167" t="s">
        <v>7481</v>
      </c>
      <c r="W3083" s="21"/>
      <c r="X3083" s="21"/>
      <c r="Y3083" s="21"/>
    </row>
    <row r="3084" spans="1:25" x14ac:dyDescent="0.25">
      <c r="A3084" s="175" t="s">
        <v>6845</v>
      </c>
      <c r="B3084" s="205" t="s">
        <v>6311</v>
      </c>
      <c r="C3084" s="168" t="s">
        <v>6312</v>
      </c>
      <c r="D3084" s="209">
        <v>408</v>
      </c>
      <c r="E3084" s="178">
        <v>2532574.63008</v>
      </c>
      <c r="F3084" s="216">
        <f t="shared" si="167"/>
        <v>6207.2907599999999</v>
      </c>
      <c r="G3084" s="224"/>
      <c r="H3084" s="218" t="s">
        <v>7462</v>
      </c>
      <c r="I3084" s="179" t="s">
        <v>7381</v>
      </c>
      <c r="J3084" s="120" t="s">
        <v>7480</v>
      </c>
      <c r="K3084" s="73">
        <v>408</v>
      </c>
      <c r="L3084" s="73">
        <v>2532574.63008</v>
      </c>
      <c r="M3084" s="180">
        <f t="shared" si="169"/>
        <v>1</v>
      </c>
      <c r="O3084" s="73">
        <v>408</v>
      </c>
      <c r="P3084" s="73">
        <v>2532574.63008</v>
      </c>
      <c r="Q3084" s="73">
        <v>0</v>
      </c>
      <c r="R3084" s="73">
        <v>0</v>
      </c>
      <c r="S3084" s="73">
        <f t="shared" si="168"/>
        <v>0</v>
      </c>
      <c r="T3084" s="73">
        <f t="shared" si="168"/>
        <v>0</v>
      </c>
      <c r="U3084" s="167" t="s">
        <v>7481</v>
      </c>
      <c r="W3084" s="21"/>
      <c r="X3084" s="21"/>
      <c r="Y3084" s="21"/>
    </row>
    <row r="3085" spans="1:25" x14ac:dyDescent="0.25">
      <c r="A3085" s="168" t="s">
        <v>6845</v>
      </c>
      <c r="B3085" s="207" t="s">
        <v>10797</v>
      </c>
      <c r="C3085" s="168" t="s">
        <v>10798</v>
      </c>
      <c r="D3085" s="208">
        <v>2</v>
      </c>
      <c r="E3085" s="171">
        <v>12411.96</v>
      </c>
      <c r="F3085" s="216">
        <f t="shared" si="167"/>
        <v>6205.98</v>
      </c>
      <c r="G3085" s="224"/>
      <c r="H3085" s="218" t="s">
        <v>7462</v>
      </c>
      <c r="I3085" s="120" t="s">
        <v>7397</v>
      </c>
      <c r="J3085" s="120" t="s">
        <v>7463</v>
      </c>
      <c r="K3085" s="172"/>
      <c r="L3085" s="172"/>
      <c r="M3085" s="173">
        <f t="shared" si="169"/>
        <v>0</v>
      </c>
      <c r="O3085" s="73">
        <v>2</v>
      </c>
      <c r="P3085" s="73">
        <v>12411.96</v>
      </c>
      <c r="Q3085" s="73">
        <v>2</v>
      </c>
      <c r="R3085" s="73">
        <v>12411.96</v>
      </c>
      <c r="S3085" s="73">
        <f t="shared" si="168"/>
        <v>0</v>
      </c>
      <c r="T3085" s="73">
        <f t="shared" si="168"/>
        <v>0</v>
      </c>
      <c r="U3085" s="167" t="s">
        <v>7467</v>
      </c>
      <c r="W3085" s="21"/>
      <c r="X3085" s="21"/>
      <c r="Y3085" s="21"/>
    </row>
    <row r="3086" spans="1:25" x14ac:dyDescent="0.25">
      <c r="A3086" s="175" t="s">
        <v>6845</v>
      </c>
      <c r="B3086" s="205" t="s">
        <v>6235</v>
      </c>
      <c r="C3086" s="168" t="s">
        <v>6236</v>
      </c>
      <c r="D3086" s="209">
        <v>112</v>
      </c>
      <c r="E3086" s="178">
        <v>690585.639968</v>
      </c>
      <c r="F3086" s="216">
        <f t="shared" si="167"/>
        <v>6165.9432139999999</v>
      </c>
      <c r="G3086" s="224"/>
      <c r="H3086" s="218" t="s">
        <v>7462</v>
      </c>
      <c r="I3086" s="179" t="s">
        <v>7381</v>
      </c>
      <c r="J3086" s="120" t="s">
        <v>7480</v>
      </c>
      <c r="K3086" s="73">
        <v>112</v>
      </c>
      <c r="L3086" s="73">
        <v>690585.639968</v>
      </c>
      <c r="M3086" s="180">
        <f t="shared" si="169"/>
        <v>1</v>
      </c>
      <c r="O3086" s="73">
        <v>112</v>
      </c>
      <c r="P3086" s="73">
        <v>690585.639968</v>
      </c>
      <c r="Q3086" s="73">
        <v>0</v>
      </c>
      <c r="R3086" s="73">
        <v>0</v>
      </c>
      <c r="S3086" s="73">
        <f t="shared" si="168"/>
        <v>0</v>
      </c>
      <c r="T3086" s="73">
        <f t="shared" si="168"/>
        <v>0</v>
      </c>
      <c r="U3086" s="167" t="s">
        <v>7481</v>
      </c>
      <c r="W3086" s="21"/>
      <c r="X3086" s="21"/>
      <c r="Y3086" s="21"/>
    </row>
    <row r="3087" spans="1:25" x14ac:dyDescent="0.25">
      <c r="A3087" s="175" t="s">
        <v>6845</v>
      </c>
      <c r="B3087" s="205" t="s">
        <v>5335</v>
      </c>
      <c r="C3087" s="168" t="s">
        <v>5336</v>
      </c>
      <c r="D3087" s="209">
        <v>3993</v>
      </c>
      <c r="E3087" s="178">
        <v>24616614.128733002</v>
      </c>
      <c r="F3087" s="216">
        <f t="shared" si="167"/>
        <v>6164.9421810000003</v>
      </c>
      <c r="G3087" s="224"/>
      <c r="H3087" s="218" t="s">
        <v>7462</v>
      </c>
      <c r="I3087" s="179" t="s">
        <v>7381</v>
      </c>
      <c r="J3087" s="120" t="s">
        <v>7480</v>
      </c>
      <c r="K3087" s="73">
        <f>+D3087</f>
        <v>3993</v>
      </c>
      <c r="L3087" s="73">
        <f>+E3087</f>
        <v>24616614.128733002</v>
      </c>
      <c r="M3087" s="180">
        <f t="shared" si="169"/>
        <v>1</v>
      </c>
      <c r="O3087" s="73">
        <v>3993</v>
      </c>
      <c r="P3087" s="73">
        <v>24616614.128733002</v>
      </c>
      <c r="Q3087" s="73">
        <v>0</v>
      </c>
      <c r="R3087" s="73">
        <v>0</v>
      </c>
      <c r="S3087" s="73">
        <f t="shared" si="168"/>
        <v>0</v>
      </c>
      <c r="T3087" s="73">
        <f t="shared" si="168"/>
        <v>0</v>
      </c>
      <c r="U3087" s="167" t="s">
        <v>7481</v>
      </c>
      <c r="W3087" s="21"/>
      <c r="X3087" s="21"/>
      <c r="Y3087" s="21"/>
    </row>
    <row r="3088" spans="1:25" x14ac:dyDescent="0.25">
      <c r="A3088" s="175" t="s">
        <v>6845</v>
      </c>
      <c r="B3088" s="205" t="s">
        <v>6691</v>
      </c>
      <c r="C3088" s="168" t="s">
        <v>6692</v>
      </c>
      <c r="D3088" s="209">
        <v>11625</v>
      </c>
      <c r="E3088" s="178">
        <v>71558590.995000005</v>
      </c>
      <c r="F3088" s="216">
        <f t="shared" si="167"/>
        <v>6155.5777200000002</v>
      </c>
      <c r="G3088" s="224"/>
      <c r="H3088" s="218" t="s">
        <v>7462</v>
      </c>
      <c r="I3088" s="179" t="s">
        <v>7381</v>
      </c>
      <c r="J3088" s="120" t="s">
        <v>7480</v>
      </c>
      <c r="K3088" s="73">
        <v>11625</v>
      </c>
      <c r="L3088" s="73">
        <v>71558590.995000005</v>
      </c>
      <c r="M3088" s="180">
        <f t="shared" si="169"/>
        <v>1</v>
      </c>
      <c r="O3088" s="73">
        <v>11625</v>
      </c>
      <c r="P3088" s="73">
        <v>71558590.995000005</v>
      </c>
      <c r="Q3088" s="73">
        <v>0</v>
      </c>
      <c r="R3088" s="73">
        <v>0</v>
      </c>
      <c r="S3088" s="73">
        <f t="shared" si="168"/>
        <v>0</v>
      </c>
      <c r="T3088" s="73">
        <f t="shared" si="168"/>
        <v>0</v>
      </c>
      <c r="U3088" s="167" t="s">
        <v>7481</v>
      </c>
      <c r="W3088" s="21"/>
      <c r="X3088" s="21"/>
      <c r="Y3088" s="21"/>
    </row>
    <row r="3089" spans="1:25" x14ac:dyDescent="0.25">
      <c r="A3089" s="175" t="s">
        <v>6845</v>
      </c>
      <c r="B3089" s="205" t="s">
        <v>5991</v>
      </c>
      <c r="C3089" s="168" t="s">
        <v>5992</v>
      </c>
      <c r="D3089" s="209">
        <v>535</v>
      </c>
      <c r="E3089" s="178">
        <v>3288061.5798249999</v>
      </c>
      <c r="F3089" s="216">
        <f t="shared" si="167"/>
        <v>6145.9094949999999</v>
      </c>
      <c r="G3089" s="224"/>
      <c r="H3089" s="218" t="s">
        <v>7462</v>
      </c>
      <c r="I3089" s="179" t="s">
        <v>7381</v>
      </c>
      <c r="J3089" s="120" t="s">
        <v>7480</v>
      </c>
      <c r="K3089" s="73">
        <v>535</v>
      </c>
      <c r="L3089" s="73">
        <v>3288061.5798249999</v>
      </c>
      <c r="M3089" s="180">
        <f t="shared" si="169"/>
        <v>1</v>
      </c>
      <c r="O3089" s="73">
        <v>535</v>
      </c>
      <c r="P3089" s="73">
        <v>3288061.5798249999</v>
      </c>
      <c r="Q3089" s="73">
        <v>0</v>
      </c>
      <c r="R3089" s="73">
        <v>0</v>
      </c>
      <c r="S3089" s="73">
        <f t="shared" si="168"/>
        <v>0</v>
      </c>
      <c r="T3089" s="73">
        <f t="shared" si="168"/>
        <v>0</v>
      </c>
      <c r="U3089" s="167" t="s">
        <v>7481</v>
      </c>
      <c r="W3089" s="21"/>
      <c r="X3089" s="21"/>
      <c r="Y3089" s="21"/>
    </row>
    <row r="3090" spans="1:25" x14ac:dyDescent="0.25">
      <c r="A3090" s="175" t="s">
        <v>6845</v>
      </c>
      <c r="B3090" s="205" t="s">
        <v>6265</v>
      </c>
      <c r="C3090" s="168" t="s">
        <v>6266</v>
      </c>
      <c r="D3090" s="209">
        <v>62</v>
      </c>
      <c r="E3090" s="178">
        <v>378813.93999600003</v>
      </c>
      <c r="F3090" s="216">
        <f t="shared" si="167"/>
        <v>6109.9022580000001</v>
      </c>
      <c r="G3090" s="224"/>
      <c r="H3090" s="218" t="s">
        <v>7538</v>
      </c>
      <c r="I3090" s="120" t="s">
        <v>7396</v>
      </c>
      <c r="J3090" s="120" t="s">
        <v>7480</v>
      </c>
      <c r="K3090" s="73">
        <v>62</v>
      </c>
      <c r="L3090" s="73">
        <v>378813.93999600003</v>
      </c>
      <c r="M3090" s="180">
        <f t="shared" si="169"/>
        <v>1</v>
      </c>
      <c r="O3090" s="73">
        <v>62</v>
      </c>
      <c r="P3090" s="73">
        <v>378813.93999600003</v>
      </c>
      <c r="Q3090" s="73">
        <v>0</v>
      </c>
      <c r="R3090" s="73">
        <v>0</v>
      </c>
      <c r="S3090" s="73">
        <f t="shared" si="168"/>
        <v>0</v>
      </c>
      <c r="T3090" s="73">
        <f t="shared" si="168"/>
        <v>0</v>
      </c>
      <c r="U3090" s="167" t="s">
        <v>7481</v>
      </c>
      <c r="W3090" s="21"/>
      <c r="X3090" s="21"/>
      <c r="Y3090" s="21"/>
    </row>
    <row r="3091" spans="1:25" x14ac:dyDescent="0.25">
      <c r="A3091" s="175" t="s">
        <v>6845</v>
      </c>
      <c r="B3091" s="205" t="s">
        <v>6255</v>
      </c>
      <c r="C3091" s="168" t="s">
        <v>6256</v>
      </c>
      <c r="D3091" s="209">
        <v>353</v>
      </c>
      <c r="E3091" s="178">
        <v>2151554.6698659998</v>
      </c>
      <c r="F3091" s="216">
        <f t="shared" si="167"/>
        <v>6095.0557219999992</v>
      </c>
      <c r="G3091" s="224"/>
      <c r="H3091" s="218" t="s">
        <v>7538</v>
      </c>
      <c r="I3091" s="120" t="s">
        <v>7396</v>
      </c>
      <c r="J3091" s="120" t="s">
        <v>7480</v>
      </c>
      <c r="K3091" s="73">
        <v>353</v>
      </c>
      <c r="L3091" s="73">
        <v>2151554.6698659998</v>
      </c>
      <c r="M3091" s="180">
        <f t="shared" si="169"/>
        <v>1</v>
      </c>
      <c r="O3091" s="73">
        <v>353</v>
      </c>
      <c r="P3091" s="73">
        <v>2151554.6698659998</v>
      </c>
      <c r="Q3091" s="73">
        <v>0</v>
      </c>
      <c r="R3091" s="73">
        <v>0</v>
      </c>
      <c r="S3091" s="73">
        <f t="shared" si="168"/>
        <v>0</v>
      </c>
      <c r="T3091" s="73">
        <f t="shared" si="168"/>
        <v>0</v>
      </c>
      <c r="U3091" s="167" t="s">
        <v>7481</v>
      </c>
      <c r="W3091" s="21"/>
      <c r="X3091" s="21"/>
      <c r="Y3091" s="21"/>
    </row>
    <row r="3092" spans="1:25" x14ac:dyDescent="0.25">
      <c r="A3092" s="175" t="s">
        <v>6845</v>
      </c>
      <c r="B3092" s="205" t="s">
        <v>5649</v>
      </c>
      <c r="C3092" s="168" t="s">
        <v>5650</v>
      </c>
      <c r="D3092" s="209">
        <v>1</v>
      </c>
      <c r="E3092" s="178">
        <v>6037.58</v>
      </c>
      <c r="F3092" s="216">
        <f t="shared" si="167"/>
        <v>6037.58</v>
      </c>
      <c r="G3092" s="224"/>
      <c r="H3092" s="218" t="s">
        <v>7462</v>
      </c>
      <c r="I3092" s="179" t="s">
        <v>7381</v>
      </c>
      <c r="J3092" s="120" t="s">
        <v>7480</v>
      </c>
      <c r="K3092" s="73">
        <v>1</v>
      </c>
      <c r="L3092" s="73">
        <v>6037.58</v>
      </c>
      <c r="M3092" s="180">
        <f t="shared" si="169"/>
        <v>1</v>
      </c>
      <c r="O3092" s="73">
        <v>1</v>
      </c>
      <c r="P3092" s="73">
        <v>6037.58</v>
      </c>
      <c r="Q3092" s="73">
        <v>0</v>
      </c>
      <c r="R3092" s="73">
        <v>0</v>
      </c>
      <c r="S3092" s="73">
        <f t="shared" si="168"/>
        <v>0</v>
      </c>
      <c r="T3092" s="73">
        <f t="shared" si="168"/>
        <v>0</v>
      </c>
      <c r="U3092" s="167" t="s">
        <v>7481</v>
      </c>
      <c r="W3092" s="21"/>
      <c r="X3092" s="21"/>
      <c r="Y3092" s="21"/>
    </row>
    <row r="3093" spans="1:25" x14ac:dyDescent="0.25">
      <c r="A3093" s="168" t="s">
        <v>6845</v>
      </c>
      <c r="B3093" s="207" t="s">
        <v>10799</v>
      </c>
      <c r="C3093" s="168" t="s">
        <v>10800</v>
      </c>
      <c r="D3093" s="208">
        <v>22</v>
      </c>
      <c r="E3093" s="171">
        <v>132788.73999599999</v>
      </c>
      <c r="F3093" s="216">
        <f t="shared" si="167"/>
        <v>6035.8518179999992</v>
      </c>
      <c r="G3093" s="224"/>
      <c r="H3093" s="218" t="s">
        <v>7462</v>
      </c>
      <c r="I3093" s="120" t="s">
        <v>7397</v>
      </c>
      <c r="J3093" s="120" t="s">
        <v>7463</v>
      </c>
      <c r="K3093" s="172"/>
      <c r="L3093" s="172"/>
      <c r="M3093" s="173">
        <f t="shared" si="169"/>
        <v>0</v>
      </c>
      <c r="O3093" s="73">
        <v>22</v>
      </c>
      <c r="P3093" s="73">
        <v>132788.73999599999</v>
      </c>
      <c r="Q3093" s="73">
        <v>22</v>
      </c>
      <c r="R3093" s="73">
        <v>132788.73999599999</v>
      </c>
      <c r="S3093" s="73">
        <f t="shared" si="168"/>
        <v>0</v>
      </c>
      <c r="T3093" s="73">
        <f t="shared" si="168"/>
        <v>0</v>
      </c>
      <c r="U3093" s="167" t="s">
        <v>7467</v>
      </c>
      <c r="W3093" s="21"/>
      <c r="X3093" s="21"/>
      <c r="Y3093" s="21"/>
    </row>
    <row r="3094" spans="1:25" x14ac:dyDescent="0.25">
      <c r="A3094" s="168" t="s">
        <v>6845</v>
      </c>
      <c r="B3094" s="207" t="s">
        <v>10801</v>
      </c>
      <c r="C3094" s="168" t="s">
        <v>10802</v>
      </c>
      <c r="D3094" s="208">
        <v>438</v>
      </c>
      <c r="E3094" s="171">
        <v>2633311.4100660002</v>
      </c>
      <c r="F3094" s="216">
        <f t="shared" si="167"/>
        <v>6012.1265070000009</v>
      </c>
      <c r="G3094" s="224"/>
      <c r="H3094" s="218" t="s">
        <v>7462</v>
      </c>
      <c r="I3094" s="120" t="s">
        <v>7397</v>
      </c>
      <c r="J3094" s="120" t="s">
        <v>7463</v>
      </c>
      <c r="K3094" s="172"/>
      <c r="L3094" s="172"/>
      <c r="M3094" s="173">
        <f t="shared" si="169"/>
        <v>0</v>
      </c>
      <c r="O3094" s="73">
        <v>438</v>
      </c>
      <c r="P3094" s="73">
        <v>2633311.4100660002</v>
      </c>
      <c r="Q3094" s="73">
        <v>438</v>
      </c>
      <c r="R3094" s="73">
        <v>2633311.4100660002</v>
      </c>
      <c r="S3094" s="73">
        <f t="shared" si="168"/>
        <v>0</v>
      </c>
      <c r="T3094" s="73">
        <f t="shared" si="168"/>
        <v>0</v>
      </c>
      <c r="U3094" s="167" t="s">
        <v>7467</v>
      </c>
      <c r="W3094" s="21"/>
      <c r="X3094" s="21"/>
      <c r="Y3094" s="21"/>
    </row>
    <row r="3095" spans="1:25" x14ac:dyDescent="0.25">
      <c r="A3095" s="175" t="s">
        <v>6845</v>
      </c>
      <c r="B3095" s="205" t="s">
        <v>6655</v>
      </c>
      <c r="C3095" s="168" t="s">
        <v>6656</v>
      </c>
      <c r="D3095" s="209">
        <v>40</v>
      </c>
      <c r="E3095" s="178">
        <v>239946.02</v>
      </c>
      <c r="F3095" s="216">
        <f t="shared" si="167"/>
        <v>5998.6504999999997</v>
      </c>
      <c r="G3095" s="224"/>
      <c r="H3095" s="218" t="s">
        <v>7462</v>
      </c>
      <c r="I3095" s="179" t="s">
        <v>7381</v>
      </c>
      <c r="J3095" s="120" t="s">
        <v>7480</v>
      </c>
      <c r="K3095" s="73">
        <v>40</v>
      </c>
      <c r="L3095" s="73">
        <v>239946.02</v>
      </c>
      <c r="M3095" s="180">
        <f t="shared" si="169"/>
        <v>1</v>
      </c>
      <c r="O3095" s="73">
        <v>40</v>
      </c>
      <c r="P3095" s="73">
        <v>239946.02</v>
      </c>
      <c r="Q3095" s="73">
        <v>0</v>
      </c>
      <c r="R3095" s="73">
        <v>0</v>
      </c>
      <c r="S3095" s="73">
        <f t="shared" si="168"/>
        <v>0</v>
      </c>
      <c r="T3095" s="73">
        <f t="shared" si="168"/>
        <v>0</v>
      </c>
      <c r="U3095" s="167" t="s">
        <v>7481</v>
      </c>
      <c r="W3095" s="21"/>
      <c r="X3095" s="21"/>
      <c r="Y3095" s="21"/>
    </row>
    <row r="3096" spans="1:25" x14ac:dyDescent="0.25">
      <c r="A3096" s="175" t="s">
        <v>6845</v>
      </c>
      <c r="B3096" s="205" t="s">
        <v>10803</v>
      </c>
      <c r="C3096" s="168" t="s">
        <v>10804</v>
      </c>
      <c r="D3096" s="209">
        <v>25</v>
      </c>
      <c r="E3096" s="178">
        <v>149257.48000000001</v>
      </c>
      <c r="F3096" s="216">
        <f t="shared" si="167"/>
        <v>5970.2992000000004</v>
      </c>
      <c r="G3096" s="224"/>
      <c r="H3096" s="218" t="s">
        <v>7538</v>
      </c>
      <c r="I3096" s="120" t="s">
        <v>7396</v>
      </c>
      <c r="J3096" s="120" t="s">
        <v>7480</v>
      </c>
      <c r="K3096" s="73">
        <v>25</v>
      </c>
      <c r="L3096" s="73">
        <v>149257.48000000001</v>
      </c>
      <c r="M3096" s="180">
        <f t="shared" si="169"/>
        <v>1</v>
      </c>
      <c r="O3096" s="73">
        <v>25</v>
      </c>
      <c r="P3096" s="73">
        <v>149257.48000000001</v>
      </c>
      <c r="Q3096" s="73">
        <v>0</v>
      </c>
      <c r="R3096" s="73">
        <v>0</v>
      </c>
      <c r="S3096" s="73">
        <f t="shared" si="168"/>
        <v>0</v>
      </c>
      <c r="T3096" s="73">
        <f t="shared" si="168"/>
        <v>0</v>
      </c>
      <c r="U3096" s="167" t="s">
        <v>7481</v>
      </c>
      <c r="W3096" s="21"/>
      <c r="X3096" s="21"/>
      <c r="Y3096" s="21"/>
    </row>
    <row r="3097" spans="1:25" x14ac:dyDescent="0.25">
      <c r="A3097" s="175" t="s">
        <v>6845</v>
      </c>
      <c r="B3097" s="205" t="s">
        <v>6245</v>
      </c>
      <c r="C3097" s="168" t="s">
        <v>6246</v>
      </c>
      <c r="D3097" s="209">
        <v>953</v>
      </c>
      <c r="E3097" s="178">
        <v>5664869.7201319998</v>
      </c>
      <c r="F3097" s="216">
        <f t="shared" si="167"/>
        <v>5944.249444</v>
      </c>
      <c r="G3097" s="224"/>
      <c r="H3097" s="218" t="s">
        <v>7462</v>
      </c>
      <c r="I3097" s="179" t="s">
        <v>7381</v>
      </c>
      <c r="J3097" s="120" t="s">
        <v>7480</v>
      </c>
      <c r="K3097" s="73">
        <v>953</v>
      </c>
      <c r="L3097" s="73">
        <v>5664869.7201319998</v>
      </c>
      <c r="M3097" s="180">
        <f t="shared" si="169"/>
        <v>1</v>
      </c>
      <c r="O3097" s="73">
        <v>953</v>
      </c>
      <c r="P3097" s="73">
        <v>5664869.7201319998</v>
      </c>
      <c r="Q3097" s="73">
        <v>0</v>
      </c>
      <c r="R3097" s="73">
        <v>0</v>
      </c>
      <c r="S3097" s="73">
        <f t="shared" si="168"/>
        <v>0</v>
      </c>
      <c r="T3097" s="73">
        <f t="shared" si="168"/>
        <v>0</v>
      </c>
      <c r="U3097" s="167" t="s">
        <v>7481</v>
      </c>
      <c r="W3097" s="21"/>
      <c r="X3097" s="21"/>
      <c r="Y3097" s="21"/>
    </row>
    <row r="3098" spans="1:25" x14ac:dyDescent="0.25">
      <c r="A3098" s="175" t="s">
        <v>6845</v>
      </c>
      <c r="B3098" s="205" t="s">
        <v>10805</v>
      </c>
      <c r="C3098" s="168" t="s">
        <v>10806</v>
      </c>
      <c r="D3098" s="209">
        <v>28</v>
      </c>
      <c r="E3098" s="178">
        <v>166114.05000399999</v>
      </c>
      <c r="F3098" s="216">
        <f t="shared" si="167"/>
        <v>5932.6446429999996</v>
      </c>
      <c r="G3098" s="224"/>
      <c r="H3098" s="218" t="s">
        <v>7538</v>
      </c>
      <c r="I3098" s="120" t="s">
        <v>7396</v>
      </c>
      <c r="J3098" s="120" t="s">
        <v>7480</v>
      </c>
      <c r="K3098" s="73">
        <v>28</v>
      </c>
      <c r="L3098" s="73">
        <v>166114.05000399999</v>
      </c>
      <c r="M3098" s="180">
        <f t="shared" si="169"/>
        <v>1</v>
      </c>
      <c r="O3098" s="73">
        <v>28</v>
      </c>
      <c r="P3098" s="73">
        <v>166114.05000399999</v>
      </c>
      <c r="Q3098" s="73">
        <v>0</v>
      </c>
      <c r="R3098" s="73">
        <v>0</v>
      </c>
      <c r="S3098" s="73">
        <f t="shared" si="168"/>
        <v>0</v>
      </c>
      <c r="T3098" s="73">
        <f t="shared" si="168"/>
        <v>0</v>
      </c>
      <c r="U3098" s="167" t="s">
        <v>7481</v>
      </c>
      <c r="W3098" s="21"/>
      <c r="X3098" s="21"/>
      <c r="Y3098" s="21"/>
    </row>
    <row r="3099" spans="1:25" x14ac:dyDescent="0.25">
      <c r="A3099" s="168" t="s">
        <v>6845</v>
      </c>
      <c r="B3099" s="207" t="s">
        <v>10807</v>
      </c>
      <c r="C3099" s="168" t="s">
        <v>10808</v>
      </c>
      <c r="D3099" s="208">
        <v>13513</v>
      </c>
      <c r="E3099" s="171">
        <v>80094345.488399997</v>
      </c>
      <c r="F3099" s="216">
        <f t="shared" si="167"/>
        <v>5927.2067999999999</v>
      </c>
      <c r="G3099" s="224"/>
      <c r="H3099" s="218" t="s">
        <v>7462</v>
      </c>
      <c r="I3099" s="120" t="s">
        <v>7397</v>
      </c>
      <c r="J3099" s="120" t="s">
        <v>7463</v>
      </c>
      <c r="K3099" s="172">
        <v>0</v>
      </c>
      <c r="L3099" s="172">
        <v>0</v>
      </c>
      <c r="M3099" s="173">
        <f t="shared" si="169"/>
        <v>0</v>
      </c>
      <c r="O3099" s="73">
        <v>13513</v>
      </c>
      <c r="P3099" s="73">
        <v>80094345.488399997</v>
      </c>
      <c r="Q3099" s="73">
        <v>13513</v>
      </c>
      <c r="R3099" s="73">
        <v>80094345.488399997</v>
      </c>
      <c r="S3099" s="73">
        <f t="shared" si="168"/>
        <v>0</v>
      </c>
      <c r="T3099" s="73">
        <f t="shared" si="168"/>
        <v>0</v>
      </c>
      <c r="U3099" s="167" t="s">
        <v>7467</v>
      </c>
      <c r="W3099" s="21"/>
      <c r="X3099" s="21"/>
      <c r="Y3099" s="21"/>
    </row>
    <row r="3100" spans="1:25" x14ac:dyDescent="0.25">
      <c r="A3100" s="175" t="s">
        <v>6845</v>
      </c>
      <c r="B3100" s="205" t="s">
        <v>5713</v>
      </c>
      <c r="C3100" s="168" t="s">
        <v>5714</v>
      </c>
      <c r="D3100" s="209">
        <v>40</v>
      </c>
      <c r="E3100" s="178">
        <v>236437.44999999998</v>
      </c>
      <c r="F3100" s="216">
        <f t="shared" si="167"/>
        <v>5910.9362499999997</v>
      </c>
      <c r="G3100" s="224"/>
      <c r="H3100" s="218" t="s">
        <v>7462</v>
      </c>
      <c r="I3100" s="179" t="s">
        <v>7381</v>
      </c>
      <c r="J3100" s="120" t="s">
        <v>7480</v>
      </c>
      <c r="K3100" s="73">
        <v>40</v>
      </c>
      <c r="L3100" s="73">
        <v>236437.44999999998</v>
      </c>
      <c r="M3100" s="180">
        <f t="shared" si="169"/>
        <v>1</v>
      </c>
      <c r="O3100" s="73">
        <v>40</v>
      </c>
      <c r="P3100" s="73">
        <v>236437.44999999998</v>
      </c>
      <c r="Q3100" s="73">
        <v>0</v>
      </c>
      <c r="R3100" s="73">
        <v>0</v>
      </c>
      <c r="S3100" s="73">
        <f t="shared" si="168"/>
        <v>0</v>
      </c>
      <c r="T3100" s="73">
        <f t="shared" si="168"/>
        <v>0</v>
      </c>
      <c r="U3100" s="167" t="s">
        <v>7481</v>
      </c>
      <c r="W3100" s="21"/>
      <c r="X3100" s="21"/>
      <c r="Y3100" s="21"/>
    </row>
    <row r="3101" spans="1:25" x14ac:dyDescent="0.25">
      <c r="A3101" s="168" t="s">
        <v>6845</v>
      </c>
      <c r="B3101" s="207" t="s">
        <v>10809</v>
      </c>
      <c r="C3101" s="168" t="s">
        <v>10810</v>
      </c>
      <c r="D3101" s="208">
        <v>2</v>
      </c>
      <c r="E3101" s="171">
        <v>11755.14</v>
      </c>
      <c r="F3101" s="216">
        <f t="shared" si="167"/>
        <v>5877.57</v>
      </c>
      <c r="G3101" s="224"/>
      <c r="H3101" s="218" t="s">
        <v>7462</v>
      </c>
      <c r="I3101" s="120" t="s">
        <v>7397</v>
      </c>
      <c r="J3101" s="120" t="s">
        <v>7463</v>
      </c>
      <c r="K3101" s="172"/>
      <c r="L3101" s="172"/>
      <c r="M3101" s="173">
        <f t="shared" si="169"/>
        <v>0</v>
      </c>
      <c r="O3101" s="73">
        <v>2</v>
      </c>
      <c r="P3101" s="73">
        <v>11755.14</v>
      </c>
      <c r="Q3101" s="73">
        <v>2</v>
      </c>
      <c r="R3101" s="73">
        <v>11755.14</v>
      </c>
      <c r="S3101" s="73">
        <f t="shared" si="168"/>
        <v>0</v>
      </c>
      <c r="T3101" s="73">
        <f t="shared" si="168"/>
        <v>0</v>
      </c>
      <c r="U3101" s="167" t="s">
        <v>7467</v>
      </c>
      <c r="W3101" s="21"/>
      <c r="X3101" s="21"/>
      <c r="Y3101" s="21"/>
    </row>
    <row r="3102" spans="1:25" x14ac:dyDescent="0.25">
      <c r="A3102" s="168" t="s">
        <v>6845</v>
      </c>
      <c r="B3102" s="207" t="s">
        <v>10811</v>
      </c>
      <c r="C3102" s="168" t="s">
        <v>10812</v>
      </c>
      <c r="D3102" s="208">
        <v>10</v>
      </c>
      <c r="E3102" s="171">
        <v>58647.63</v>
      </c>
      <c r="F3102" s="216">
        <f t="shared" si="167"/>
        <v>5864.7629999999999</v>
      </c>
      <c r="G3102" s="224"/>
      <c r="H3102" s="218" t="s">
        <v>7462</v>
      </c>
      <c r="I3102" s="120" t="s">
        <v>7397</v>
      </c>
      <c r="J3102" s="120" t="s">
        <v>7463</v>
      </c>
      <c r="K3102" s="172"/>
      <c r="L3102" s="172"/>
      <c r="M3102" s="173">
        <f t="shared" si="169"/>
        <v>0</v>
      </c>
      <c r="O3102" s="73">
        <v>10</v>
      </c>
      <c r="P3102" s="73">
        <v>58647.63</v>
      </c>
      <c r="Q3102" s="73">
        <v>10</v>
      </c>
      <c r="R3102" s="73">
        <v>58647.63</v>
      </c>
      <c r="S3102" s="73">
        <f t="shared" si="168"/>
        <v>0</v>
      </c>
      <c r="T3102" s="73">
        <f t="shared" si="168"/>
        <v>0</v>
      </c>
      <c r="U3102" s="167" t="s">
        <v>7467</v>
      </c>
      <c r="W3102" s="21"/>
      <c r="X3102" s="21"/>
      <c r="Y3102" s="21"/>
    </row>
    <row r="3103" spans="1:25" x14ac:dyDescent="0.25">
      <c r="A3103" s="168" t="s">
        <v>6845</v>
      </c>
      <c r="B3103" s="207" t="s">
        <v>10813</v>
      </c>
      <c r="C3103" s="168" t="s">
        <v>10814</v>
      </c>
      <c r="D3103" s="208">
        <v>32</v>
      </c>
      <c r="E3103" s="171">
        <v>187378.51001599999</v>
      </c>
      <c r="F3103" s="216">
        <f t="shared" si="167"/>
        <v>5855.5784379999996</v>
      </c>
      <c r="G3103" s="224"/>
      <c r="H3103" s="218" t="s">
        <v>7462</v>
      </c>
      <c r="I3103" s="120" t="s">
        <v>7397</v>
      </c>
      <c r="J3103" s="120" t="s">
        <v>7463</v>
      </c>
      <c r="K3103" s="172"/>
      <c r="L3103" s="172"/>
      <c r="M3103" s="173">
        <f t="shared" si="169"/>
        <v>0</v>
      </c>
      <c r="O3103" s="73">
        <v>32</v>
      </c>
      <c r="P3103" s="73">
        <v>187378.51001599999</v>
      </c>
      <c r="Q3103" s="73">
        <v>32</v>
      </c>
      <c r="R3103" s="73">
        <v>187378.51001599999</v>
      </c>
      <c r="S3103" s="73">
        <f t="shared" si="168"/>
        <v>0</v>
      </c>
      <c r="T3103" s="73">
        <f t="shared" si="168"/>
        <v>0</v>
      </c>
      <c r="U3103" s="167" t="s">
        <v>7467</v>
      </c>
      <c r="W3103" s="21"/>
      <c r="X3103" s="21"/>
      <c r="Y3103" s="21"/>
    </row>
    <row r="3104" spans="1:25" x14ac:dyDescent="0.25">
      <c r="A3104" s="175" t="s">
        <v>6845</v>
      </c>
      <c r="B3104" s="205" t="s">
        <v>6307</v>
      </c>
      <c r="C3104" s="168" t="s">
        <v>6308</v>
      </c>
      <c r="D3104" s="209">
        <v>2620</v>
      </c>
      <c r="E3104" s="178">
        <v>15267907.940979999</v>
      </c>
      <c r="F3104" s="216">
        <f t="shared" si="167"/>
        <v>5827.4457789999997</v>
      </c>
      <c r="G3104" s="224"/>
      <c r="H3104" s="218" t="s">
        <v>7462</v>
      </c>
      <c r="I3104" s="179" t="s">
        <v>7381</v>
      </c>
      <c r="J3104" s="120" t="s">
        <v>7480</v>
      </c>
      <c r="K3104" s="73">
        <v>2620</v>
      </c>
      <c r="L3104" s="73">
        <v>15267907.940979999</v>
      </c>
      <c r="M3104" s="180">
        <f t="shared" si="169"/>
        <v>1</v>
      </c>
      <c r="O3104" s="73">
        <v>2620</v>
      </c>
      <c r="P3104" s="73">
        <v>15267907.940979999</v>
      </c>
      <c r="Q3104" s="73">
        <v>0</v>
      </c>
      <c r="R3104" s="73">
        <v>0</v>
      </c>
      <c r="S3104" s="73">
        <f t="shared" si="168"/>
        <v>0</v>
      </c>
      <c r="T3104" s="73">
        <f t="shared" si="168"/>
        <v>0</v>
      </c>
      <c r="U3104" s="167" t="s">
        <v>7481</v>
      </c>
      <c r="W3104" s="21"/>
      <c r="X3104" s="21"/>
      <c r="Y3104" s="21"/>
    </row>
    <row r="3105" spans="1:25" x14ac:dyDescent="0.25">
      <c r="A3105" s="175" t="s">
        <v>6845</v>
      </c>
      <c r="B3105" s="205" t="s">
        <v>5349</v>
      </c>
      <c r="C3105" s="168" t="s">
        <v>5350</v>
      </c>
      <c r="D3105" s="209">
        <v>27</v>
      </c>
      <c r="E3105" s="178">
        <v>155419.53999299998</v>
      </c>
      <c r="F3105" s="216">
        <f t="shared" si="167"/>
        <v>5756.279258999999</v>
      </c>
      <c r="G3105" s="224"/>
      <c r="H3105" s="218" t="s">
        <v>7462</v>
      </c>
      <c r="I3105" s="179" t="s">
        <v>7381</v>
      </c>
      <c r="J3105" s="120" t="s">
        <v>7480</v>
      </c>
      <c r="K3105" s="73">
        <v>27</v>
      </c>
      <c r="L3105" s="73">
        <v>155419.53999299998</v>
      </c>
      <c r="M3105" s="180">
        <f t="shared" si="169"/>
        <v>1</v>
      </c>
      <c r="O3105" s="73">
        <v>27</v>
      </c>
      <c r="P3105" s="73">
        <v>155419.53999299998</v>
      </c>
      <c r="Q3105" s="73">
        <v>0</v>
      </c>
      <c r="R3105" s="73">
        <v>0</v>
      </c>
      <c r="S3105" s="73">
        <f t="shared" si="168"/>
        <v>0</v>
      </c>
      <c r="T3105" s="73">
        <f t="shared" si="168"/>
        <v>0</v>
      </c>
      <c r="U3105" s="167" t="s">
        <v>7481</v>
      </c>
      <c r="W3105" s="21"/>
      <c r="X3105" s="21"/>
      <c r="Y3105" s="21"/>
    </row>
    <row r="3106" spans="1:25" x14ac:dyDescent="0.25">
      <c r="A3106" s="175" t="s">
        <v>6845</v>
      </c>
      <c r="B3106" s="205" t="s">
        <v>6665</v>
      </c>
      <c r="C3106" s="168" t="s">
        <v>6666</v>
      </c>
      <c r="D3106" s="209">
        <v>80</v>
      </c>
      <c r="E3106" s="178">
        <v>457960.25</v>
      </c>
      <c r="F3106" s="216">
        <f t="shared" si="167"/>
        <v>5724.5031250000002</v>
      </c>
      <c r="G3106" s="224"/>
      <c r="H3106" s="218" t="s">
        <v>7462</v>
      </c>
      <c r="I3106" s="179" t="s">
        <v>7381</v>
      </c>
      <c r="J3106" s="120" t="s">
        <v>7480</v>
      </c>
      <c r="K3106" s="73">
        <v>80</v>
      </c>
      <c r="L3106" s="73">
        <v>457960.25</v>
      </c>
      <c r="M3106" s="180">
        <f t="shared" si="169"/>
        <v>1</v>
      </c>
      <c r="O3106" s="73">
        <v>80</v>
      </c>
      <c r="P3106" s="73">
        <v>457960.25</v>
      </c>
      <c r="Q3106" s="73">
        <v>0</v>
      </c>
      <c r="R3106" s="73">
        <v>0</v>
      </c>
      <c r="S3106" s="73">
        <f t="shared" si="168"/>
        <v>0</v>
      </c>
      <c r="T3106" s="73">
        <f t="shared" si="168"/>
        <v>0</v>
      </c>
      <c r="U3106" s="167" t="s">
        <v>7481</v>
      </c>
      <c r="W3106" s="21"/>
      <c r="X3106" s="21"/>
      <c r="Y3106" s="21"/>
    </row>
    <row r="3107" spans="1:25" x14ac:dyDescent="0.25">
      <c r="A3107" s="175" t="s">
        <v>6845</v>
      </c>
      <c r="B3107" s="205" t="s">
        <v>6233</v>
      </c>
      <c r="C3107" s="168" t="s">
        <v>6234</v>
      </c>
      <c r="D3107" s="209">
        <v>49</v>
      </c>
      <c r="E3107" s="178">
        <v>280205.42998700001</v>
      </c>
      <c r="F3107" s="216">
        <f t="shared" si="167"/>
        <v>5718.4781629999998</v>
      </c>
      <c r="G3107" s="224"/>
      <c r="H3107" s="218" t="s">
        <v>7462</v>
      </c>
      <c r="I3107" s="179" t="s">
        <v>7381</v>
      </c>
      <c r="J3107" s="120" t="s">
        <v>7480</v>
      </c>
      <c r="K3107" s="73">
        <v>49</v>
      </c>
      <c r="L3107" s="73">
        <v>280205.42998700001</v>
      </c>
      <c r="M3107" s="180">
        <f t="shared" si="169"/>
        <v>1</v>
      </c>
      <c r="O3107" s="73">
        <v>49</v>
      </c>
      <c r="P3107" s="73">
        <v>280205.42998700001</v>
      </c>
      <c r="Q3107" s="73">
        <v>0</v>
      </c>
      <c r="R3107" s="73">
        <v>0</v>
      </c>
      <c r="S3107" s="73">
        <f t="shared" si="168"/>
        <v>0</v>
      </c>
      <c r="T3107" s="73">
        <f t="shared" si="168"/>
        <v>0</v>
      </c>
      <c r="U3107" s="167" t="s">
        <v>7481</v>
      </c>
      <c r="W3107" s="21"/>
      <c r="X3107" s="21"/>
      <c r="Y3107" s="21"/>
    </row>
    <row r="3108" spans="1:25" x14ac:dyDescent="0.25">
      <c r="A3108" s="175" t="s">
        <v>6845</v>
      </c>
      <c r="B3108" s="205" t="s">
        <v>6627</v>
      </c>
      <c r="C3108" s="168" t="s">
        <v>6628</v>
      </c>
      <c r="D3108" s="209">
        <v>85</v>
      </c>
      <c r="E3108" s="178">
        <v>485888.86999499996</v>
      </c>
      <c r="F3108" s="216">
        <f t="shared" si="167"/>
        <v>5716.3396469999998</v>
      </c>
      <c r="G3108" s="224"/>
      <c r="H3108" s="218" t="s">
        <v>7462</v>
      </c>
      <c r="I3108" s="179" t="s">
        <v>7381</v>
      </c>
      <c r="J3108" s="120" t="s">
        <v>7480</v>
      </c>
      <c r="K3108" s="73">
        <v>85</v>
      </c>
      <c r="L3108" s="73">
        <v>485888.86999499996</v>
      </c>
      <c r="M3108" s="180">
        <f t="shared" si="169"/>
        <v>1</v>
      </c>
      <c r="O3108" s="73">
        <v>85</v>
      </c>
      <c r="P3108" s="73">
        <v>485888.86999499996</v>
      </c>
      <c r="Q3108" s="73">
        <v>0</v>
      </c>
      <c r="R3108" s="73">
        <v>0</v>
      </c>
      <c r="S3108" s="73">
        <f t="shared" si="168"/>
        <v>0</v>
      </c>
      <c r="T3108" s="73">
        <f t="shared" si="168"/>
        <v>0</v>
      </c>
      <c r="U3108" s="167" t="s">
        <v>7481</v>
      </c>
      <c r="W3108" s="21"/>
      <c r="X3108" s="21"/>
      <c r="Y3108" s="21"/>
    </row>
    <row r="3109" spans="1:25" x14ac:dyDescent="0.25">
      <c r="A3109" s="175" t="s">
        <v>6845</v>
      </c>
      <c r="B3109" s="205" t="s">
        <v>10815</v>
      </c>
      <c r="C3109" s="168" t="s">
        <v>10816</v>
      </c>
      <c r="D3109" s="209">
        <v>3</v>
      </c>
      <c r="E3109" s="178">
        <v>17147.859999</v>
      </c>
      <c r="F3109" s="216">
        <f t="shared" si="167"/>
        <v>5715.9533330000004</v>
      </c>
      <c r="G3109" s="224"/>
      <c r="H3109" s="218" t="s">
        <v>7538</v>
      </c>
      <c r="I3109" s="120" t="s">
        <v>7396</v>
      </c>
      <c r="J3109" s="120" t="s">
        <v>7480</v>
      </c>
      <c r="K3109" s="73">
        <v>3</v>
      </c>
      <c r="L3109" s="73">
        <v>17147.859999</v>
      </c>
      <c r="M3109" s="180">
        <f t="shared" si="169"/>
        <v>1</v>
      </c>
      <c r="O3109" s="73">
        <v>3</v>
      </c>
      <c r="P3109" s="73">
        <v>17147.859999</v>
      </c>
      <c r="Q3109" s="73">
        <v>0</v>
      </c>
      <c r="R3109" s="73">
        <v>0</v>
      </c>
      <c r="S3109" s="73">
        <f t="shared" si="168"/>
        <v>0</v>
      </c>
      <c r="T3109" s="73">
        <f t="shared" si="168"/>
        <v>0</v>
      </c>
      <c r="U3109" s="167" t="s">
        <v>7481</v>
      </c>
      <c r="W3109" s="21"/>
      <c r="X3109" s="21"/>
      <c r="Y3109" s="21"/>
    </row>
    <row r="3110" spans="1:25" x14ac:dyDescent="0.25">
      <c r="A3110" s="175" t="s">
        <v>6845</v>
      </c>
      <c r="B3110" s="205" t="s">
        <v>6089</v>
      </c>
      <c r="C3110" s="168" t="s">
        <v>6090</v>
      </c>
      <c r="D3110" s="209">
        <v>374</v>
      </c>
      <c r="E3110" s="178">
        <v>2124518.5898859999</v>
      </c>
      <c r="F3110" s="216">
        <f t="shared" si="167"/>
        <v>5680.5309889999999</v>
      </c>
      <c r="G3110" s="224"/>
      <c r="H3110" s="218" t="s">
        <v>7462</v>
      </c>
      <c r="I3110" s="179" t="s">
        <v>7381</v>
      </c>
      <c r="J3110" s="120" t="s">
        <v>7480</v>
      </c>
      <c r="K3110" s="73">
        <v>374</v>
      </c>
      <c r="L3110" s="73">
        <v>2124518.5898859999</v>
      </c>
      <c r="M3110" s="180">
        <f t="shared" si="169"/>
        <v>1</v>
      </c>
      <c r="O3110" s="73">
        <v>374</v>
      </c>
      <c r="P3110" s="73">
        <v>2124518.5898859999</v>
      </c>
      <c r="Q3110" s="73">
        <v>0</v>
      </c>
      <c r="R3110" s="73">
        <v>0</v>
      </c>
      <c r="S3110" s="73">
        <f t="shared" si="168"/>
        <v>0</v>
      </c>
      <c r="T3110" s="73">
        <f t="shared" si="168"/>
        <v>0</v>
      </c>
      <c r="U3110" s="167" t="s">
        <v>7481</v>
      </c>
      <c r="W3110" s="21"/>
      <c r="X3110" s="21"/>
      <c r="Y3110" s="21"/>
    </row>
    <row r="3111" spans="1:25" x14ac:dyDescent="0.25">
      <c r="A3111" s="175" t="s">
        <v>6845</v>
      </c>
      <c r="B3111" s="205" t="s">
        <v>6095</v>
      </c>
      <c r="C3111" s="168" t="s">
        <v>6096</v>
      </c>
      <c r="D3111" s="209">
        <v>8600</v>
      </c>
      <c r="E3111" s="178">
        <v>48852566.342</v>
      </c>
      <c r="F3111" s="216">
        <f t="shared" si="167"/>
        <v>5680.5309699999998</v>
      </c>
      <c r="G3111" s="224"/>
      <c r="H3111" s="218" t="s">
        <v>7462</v>
      </c>
      <c r="I3111" s="179" t="s">
        <v>7381</v>
      </c>
      <c r="J3111" s="120" t="s">
        <v>7480</v>
      </c>
      <c r="K3111" s="73">
        <v>8600</v>
      </c>
      <c r="L3111" s="73">
        <v>48852566.342</v>
      </c>
      <c r="M3111" s="180">
        <f t="shared" si="169"/>
        <v>1</v>
      </c>
      <c r="O3111" s="73">
        <v>8600</v>
      </c>
      <c r="P3111" s="73">
        <v>48852566.342</v>
      </c>
      <c r="Q3111" s="73">
        <v>0</v>
      </c>
      <c r="R3111" s="73">
        <v>0</v>
      </c>
      <c r="S3111" s="73">
        <f t="shared" si="168"/>
        <v>0</v>
      </c>
      <c r="T3111" s="73">
        <f t="shared" si="168"/>
        <v>0</v>
      </c>
      <c r="U3111" s="167" t="s">
        <v>7481</v>
      </c>
      <c r="W3111" s="21"/>
      <c r="X3111" s="21"/>
      <c r="Y3111" s="21"/>
    </row>
    <row r="3112" spans="1:25" x14ac:dyDescent="0.25">
      <c r="A3112" s="175" t="s">
        <v>6845</v>
      </c>
      <c r="B3112" s="205" t="s">
        <v>6179</v>
      </c>
      <c r="C3112" s="168" t="s">
        <v>6180</v>
      </c>
      <c r="D3112" s="209">
        <v>1032</v>
      </c>
      <c r="E3112" s="178">
        <v>5818246.939824</v>
      </c>
      <c r="F3112" s="216">
        <f t="shared" si="167"/>
        <v>5637.836182</v>
      </c>
      <c r="G3112" s="224"/>
      <c r="H3112" s="218" t="s">
        <v>7462</v>
      </c>
      <c r="I3112" s="179" t="s">
        <v>7381</v>
      </c>
      <c r="J3112" s="120" t="s">
        <v>7480</v>
      </c>
      <c r="K3112" s="73">
        <v>1032</v>
      </c>
      <c r="L3112" s="73">
        <v>5818246.939824</v>
      </c>
      <c r="M3112" s="180">
        <f t="shared" si="169"/>
        <v>1</v>
      </c>
      <c r="O3112" s="73">
        <v>1032</v>
      </c>
      <c r="P3112" s="73">
        <v>5818246.939824</v>
      </c>
      <c r="Q3112" s="73">
        <v>0</v>
      </c>
      <c r="R3112" s="73">
        <v>0</v>
      </c>
      <c r="S3112" s="73">
        <f t="shared" si="168"/>
        <v>0</v>
      </c>
      <c r="T3112" s="73">
        <f t="shared" si="168"/>
        <v>0</v>
      </c>
      <c r="U3112" s="167" t="s">
        <v>7481</v>
      </c>
      <c r="W3112" s="21"/>
      <c r="X3112" s="21"/>
      <c r="Y3112" s="21"/>
    </row>
    <row r="3113" spans="1:25" x14ac:dyDescent="0.25">
      <c r="A3113" s="175" t="s">
        <v>6845</v>
      </c>
      <c r="B3113" s="205" t="s">
        <v>10817</v>
      </c>
      <c r="C3113" s="168" t="s">
        <v>10818</v>
      </c>
      <c r="D3113" s="209">
        <v>43</v>
      </c>
      <c r="E3113" s="178">
        <v>241800.48001100001</v>
      </c>
      <c r="F3113" s="216">
        <f t="shared" si="167"/>
        <v>5623.2669770000002</v>
      </c>
      <c r="G3113" s="224"/>
      <c r="H3113" s="218" t="s">
        <v>7538</v>
      </c>
      <c r="I3113" s="120" t="s">
        <v>7396</v>
      </c>
      <c r="J3113" s="120" t="s">
        <v>7480</v>
      </c>
      <c r="K3113" s="73">
        <v>43</v>
      </c>
      <c r="L3113" s="73">
        <v>241800.48001100001</v>
      </c>
      <c r="M3113" s="180">
        <f t="shared" si="169"/>
        <v>1</v>
      </c>
      <c r="O3113" s="73">
        <v>43</v>
      </c>
      <c r="P3113" s="73">
        <v>241800.48001100001</v>
      </c>
      <c r="Q3113" s="73">
        <v>0</v>
      </c>
      <c r="R3113" s="73">
        <v>0</v>
      </c>
      <c r="S3113" s="73">
        <f t="shared" si="168"/>
        <v>0</v>
      </c>
      <c r="T3113" s="73">
        <f t="shared" si="168"/>
        <v>0</v>
      </c>
      <c r="U3113" s="167" t="s">
        <v>7481</v>
      </c>
      <c r="W3113" s="21"/>
      <c r="X3113" s="21"/>
      <c r="Y3113" s="21"/>
    </row>
    <row r="3114" spans="1:25" x14ac:dyDescent="0.25">
      <c r="A3114" s="168" t="s">
        <v>6845</v>
      </c>
      <c r="B3114" s="207" t="s">
        <v>10819</v>
      </c>
      <c r="C3114" s="168" t="s">
        <v>10820</v>
      </c>
      <c r="D3114" s="208">
        <v>4170</v>
      </c>
      <c r="E3114" s="171">
        <v>23356492.09914</v>
      </c>
      <c r="F3114" s="216">
        <f t="shared" si="167"/>
        <v>5601.0772420000003</v>
      </c>
      <c r="G3114" s="224"/>
      <c r="H3114" s="218" t="s">
        <v>7462</v>
      </c>
      <c r="I3114" s="120" t="s">
        <v>7397</v>
      </c>
      <c r="J3114" s="120" t="s">
        <v>7463</v>
      </c>
      <c r="K3114" s="172">
        <v>0</v>
      </c>
      <c r="L3114" s="172">
        <v>0</v>
      </c>
      <c r="M3114" s="173">
        <f t="shared" si="169"/>
        <v>0</v>
      </c>
      <c r="O3114" s="73">
        <v>4170</v>
      </c>
      <c r="P3114" s="73">
        <v>23356492.09914</v>
      </c>
      <c r="Q3114" s="73">
        <v>4170</v>
      </c>
      <c r="R3114" s="73">
        <v>23356492.09914</v>
      </c>
      <c r="S3114" s="73">
        <f t="shared" si="168"/>
        <v>0</v>
      </c>
      <c r="T3114" s="73">
        <f t="shared" si="168"/>
        <v>0</v>
      </c>
      <c r="U3114" s="167" t="s">
        <v>7467</v>
      </c>
      <c r="W3114" s="21"/>
      <c r="X3114" s="21"/>
      <c r="Y3114" s="21"/>
    </row>
    <row r="3115" spans="1:25" x14ac:dyDescent="0.25">
      <c r="A3115" s="175" t="s">
        <v>6845</v>
      </c>
      <c r="B3115" s="205" t="s">
        <v>6237</v>
      </c>
      <c r="C3115" s="168" t="s">
        <v>6238</v>
      </c>
      <c r="D3115" s="209">
        <v>327</v>
      </c>
      <c r="E3115" s="178">
        <v>1812255.8998439999</v>
      </c>
      <c r="F3115" s="216">
        <f t="shared" si="167"/>
        <v>5542.0669719999996</v>
      </c>
      <c r="G3115" s="224"/>
      <c r="H3115" s="218" t="s">
        <v>7462</v>
      </c>
      <c r="I3115" s="179" t="s">
        <v>7381</v>
      </c>
      <c r="J3115" s="120" t="s">
        <v>7480</v>
      </c>
      <c r="K3115" s="73">
        <v>327</v>
      </c>
      <c r="L3115" s="73">
        <v>1812255.8998439999</v>
      </c>
      <c r="M3115" s="180">
        <f t="shared" si="169"/>
        <v>1</v>
      </c>
      <c r="O3115" s="73">
        <v>327</v>
      </c>
      <c r="P3115" s="73">
        <v>1812255.8998439999</v>
      </c>
      <c r="Q3115" s="73">
        <v>0</v>
      </c>
      <c r="R3115" s="73">
        <v>0</v>
      </c>
      <c r="S3115" s="73">
        <f t="shared" si="168"/>
        <v>0</v>
      </c>
      <c r="T3115" s="73">
        <f t="shared" si="168"/>
        <v>0</v>
      </c>
      <c r="U3115" s="167" t="s">
        <v>7481</v>
      </c>
      <c r="W3115" s="21"/>
      <c r="X3115" s="21"/>
      <c r="Y3115" s="21"/>
    </row>
    <row r="3116" spans="1:25" x14ac:dyDescent="0.25">
      <c r="A3116" s="175" t="s">
        <v>6845</v>
      </c>
      <c r="B3116" s="205" t="s">
        <v>6667</v>
      </c>
      <c r="C3116" s="168" t="s">
        <v>6668</v>
      </c>
      <c r="D3116" s="209">
        <v>80</v>
      </c>
      <c r="E3116" s="178">
        <v>441187.32000000007</v>
      </c>
      <c r="F3116" s="216">
        <f t="shared" si="167"/>
        <v>5514.8415000000005</v>
      </c>
      <c r="G3116" s="224"/>
      <c r="H3116" s="218" t="s">
        <v>7462</v>
      </c>
      <c r="I3116" s="179" t="s">
        <v>7381</v>
      </c>
      <c r="J3116" s="120" t="s">
        <v>7480</v>
      </c>
      <c r="K3116" s="73">
        <v>80</v>
      </c>
      <c r="L3116" s="73">
        <v>441187.32000000007</v>
      </c>
      <c r="M3116" s="180">
        <f t="shared" si="169"/>
        <v>1</v>
      </c>
      <c r="O3116" s="73">
        <v>80</v>
      </c>
      <c r="P3116" s="73">
        <v>441187.32000000007</v>
      </c>
      <c r="Q3116" s="73">
        <v>0</v>
      </c>
      <c r="R3116" s="73">
        <v>0</v>
      </c>
      <c r="S3116" s="73">
        <f t="shared" si="168"/>
        <v>0</v>
      </c>
      <c r="T3116" s="73">
        <f t="shared" si="168"/>
        <v>0</v>
      </c>
      <c r="U3116" s="167" t="s">
        <v>7481</v>
      </c>
      <c r="W3116" s="21"/>
      <c r="X3116" s="21"/>
      <c r="Y3116" s="21"/>
    </row>
    <row r="3117" spans="1:25" x14ac:dyDescent="0.25">
      <c r="A3117" s="175" t="s">
        <v>6845</v>
      </c>
      <c r="B3117" s="205" t="s">
        <v>6629</v>
      </c>
      <c r="C3117" s="168" t="s">
        <v>6630</v>
      </c>
      <c r="D3117" s="209">
        <v>99</v>
      </c>
      <c r="E3117" s="178">
        <v>544574.10001499997</v>
      </c>
      <c r="F3117" s="216">
        <f t="shared" si="167"/>
        <v>5500.7484850000001</v>
      </c>
      <c r="G3117" s="224"/>
      <c r="H3117" s="218" t="s">
        <v>7462</v>
      </c>
      <c r="I3117" s="179" t="s">
        <v>7381</v>
      </c>
      <c r="J3117" s="120" t="s">
        <v>7480</v>
      </c>
      <c r="K3117" s="73">
        <v>99</v>
      </c>
      <c r="L3117" s="73">
        <v>544574.10001499997</v>
      </c>
      <c r="M3117" s="180">
        <f t="shared" si="169"/>
        <v>1</v>
      </c>
      <c r="O3117" s="73">
        <v>99</v>
      </c>
      <c r="P3117" s="73">
        <v>544574.10001499997</v>
      </c>
      <c r="Q3117" s="73">
        <v>0</v>
      </c>
      <c r="R3117" s="73">
        <v>0</v>
      </c>
      <c r="S3117" s="73">
        <f t="shared" si="168"/>
        <v>0</v>
      </c>
      <c r="T3117" s="73">
        <f t="shared" si="168"/>
        <v>0</v>
      </c>
      <c r="U3117" s="167" t="s">
        <v>7481</v>
      </c>
      <c r="W3117" s="21"/>
      <c r="X3117" s="21"/>
      <c r="Y3117" s="21"/>
    </row>
    <row r="3118" spans="1:25" x14ac:dyDescent="0.25">
      <c r="A3118" s="175" t="s">
        <v>6845</v>
      </c>
      <c r="B3118" s="205" t="s">
        <v>6641</v>
      </c>
      <c r="C3118" s="168" t="s">
        <v>6642</v>
      </c>
      <c r="D3118" s="209">
        <v>16</v>
      </c>
      <c r="E3118" s="178">
        <v>87934.1</v>
      </c>
      <c r="F3118" s="216">
        <f t="shared" si="167"/>
        <v>5495.8812500000004</v>
      </c>
      <c r="G3118" s="224"/>
      <c r="H3118" s="218" t="s">
        <v>7462</v>
      </c>
      <c r="I3118" s="179" t="s">
        <v>7381</v>
      </c>
      <c r="J3118" s="120" t="s">
        <v>7480</v>
      </c>
      <c r="K3118" s="73">
        <v>16</v>
      </c>
      <c r="L3118" s="73">
        <v>87934.1</v>
      </c>
      <c r="M3118" s="180">
        <f t="shared" si="169"/>
        <v>1</v>
      </c>
      <c r="O3118" s="73">
        <v>16</v>
      </c>
      <c r="P3118" s="73">
        <v>87934.1</v>
      </c>
      <c r="Q3118" s="73">
        <v>0</v>
      </c>
      <c r="R3118" s="73">
        <v>0</v>
      </c>
      <c r="S3118" s="73">
        <f t="shared" si="168"/>
        <v>0</v>
      </c>
      <c r="T3118" s="73">
        <f t="shared" si="168"/>
        <v>0</v>
      </c>
      <c r="U3118" s="167" t="s">
        <v>7481</v>
      </c>
      <c r="W3118" s="21"/>
      <c r="X3118" s="21"/>
      <c r="Y3118" s="21"/>
    </row>
    <row r="3119" spans="1:25" x14ac:dyDescent="0.25">
      <c r="A3119" s="175" t="s">
        <v>6845</v>
      </c>
      <c r="B3119" s="205" t="s">
        <v>6135</v>
      </c>
      <c r="C3119" s="168" t="s">
        <v>6136</v>
      </c>
      <c r="D3119" s="209">
        <v>1250</v>
      </c>
      <c r="E3119" s="178">
        <v>6846661.7199999997</v>
      </c>
      <c r="F3119" s="216">
        <f t="shared" si="167"/>
        <v>5477.3293759999997</v>
      </c>
      <c r="G3119" s="224"/>
      <c r="H3119" s="218" t="s">
        <v>7462</v>
      </c>
      <c r="I3119" s="179" t="s">
        <v>7381</v>
      </c>
      <c r="J3119" s="120" t="s">
        <v>7480</v>
      </c>
      <c r="K3119" s="73">
        <f>D3119</f>
        <v>1250</v>
      </c>
      <c r="L3119" s="73">
        <f>E3119</f>
        <v>6846661.7199999997</v>
      </c>
      <c r="M3119" s="180">
        <f t="shared" si="169"/>
        <v>1</v>
      </c>
      <c r="O3119" s="73">
        <v>1250</v>
      </c>
      <c r="P3119" s="73">
        <v>6846661.7199999997</v>
      </c>
      <c r="Q3119" s="73">
        <v>0</v>
      </c>
      <c r="R3119" s="73">
        <v>0</v>
      </c>
      <c r="S3119" s="73">
        <f t="shared" si="168"/>
        <v>0</v>
      </c>
      <c r="T3119" s="73">
        <f t="shared" si="168"/>
        <v>0</v>
      </c>
      <c r="U3119" s="167" t="s">
        <v>7481</v>
      </c>
      <c r="W3119" s="21"/>
      <c r="X3119" s="21"/>
      <c r="Y3119" s="21"/>
    </row>
    <row r="3120" spans="1:25" x14ac:dyDescent="0.25">
      <c r="A3120" s="175" t="s">
        <v>6845</v>
      </c>
      <c r="B3120" s="205" t="s">
        <v>6515</v>
      </c>
      <c r="C3120" s="168" t="s">
        <v>6516</v>
      </c>
      <c r="D3120" s="209">
        <v>2050</v>
      </c>
      <c r="E3120" s="178">
        <v>11200860.44005</v>
      </c>
      <c r="F3120" s="216">
        <f t="shared" si="167"/>
        <v>5463.8343610000002</v>
      </c>
      <c r="G3120" s="224"/>
      <c r="H3120" s="218" t="s">
        <v>7462</v>
      </c>
      <c r="I3120" s="179" t="s">
        <v>7381</v>
      </c>
      <c r="J3120" s="120" t="s">
        <v>7480</v>
      </c>
      <c r="K3120" s="73">
        <f>D3120</f>
        <v>2050</v>
      </c>
      <c r="L3120" s="73">
        <f>E3120</f>
        <v>11200860.44005</v>
      </c>
      <c r="M3120" s="180">
        <f t="shared" si="169"/>
        <v>1</v>
      </c>
      <c r="O3120" s="73">
        <v>2050</v>
      </c>
      <c r="P3120" s="73">
        <v>11200860.44005</v>
      </c>
      <c r="Q3120" s="73">
        <v>0</v>
      </c>
      <c r="R3120" s="73">
        <v>0</v>
      </c>
      <c r="S3120" s="73">
        <f t="shared" si="168"/>
        <v>0</v>
      </c>
      <c r="T3120" s="73">
        <f t="shared" si="168"/>
        <v>0</v>
      </c>
      <c r="U3120" s="167" t="s">
        <v>7481</v>
      </c>
      <c r="W3120" s="21"/>
      <c r="X3120" s="21"/>
      <c r="Y3120" s="21"/>
    </row>
    <row r="3121" spans="1:25" x14ac:dyDescent="0.25">
      <c r="A3121" s="175" t="s">
        <v>6845</v>
      </c>
      <c r="B3121" s="205" t="s">
        <v>5627</v>
      </c>
      <c r="C3121" s="168" t="s">
        <v>5628</v>
      </c>
      <c r="D3121" s="209">
        <v>2790</v>
      </c>
      <c r="E3121" s="178">
        <v>15237554.89869</v>
      </c>
      <c r="F3121" s="216">
        <f t="shared" si="167"/>
        <v>5461.4892110000001</v>
      </c>
      <c r="G3121" s="224"/>
      <c r="H3121" s="218" t="s">
        <v>7462</v>
      </c>
      <c r="I3121" s="179" t="s">
        <v>7381</v>
      </c>
      <c r="J3121" s="120" t="s">
        <v>7480</v>
      </c>
      <c r="K3121" s="73">
        <v>2790</v>
      </c>
      <c r="L3121" s="73">
        <v>15237554.89869</v>
      </c>
      <c r="M3121" s="180">
        <f t="shared" si="169"/>
        <v>1</v>
      </c>
      <c r="O3121" s="73">
        <v>2790</v>
      </c>
      <c r="P3121" s="73">
        <v>15237554.89869</v>
      </c>
      <c r="Q3121" s="73">
        <v>0</v>
      </c>
      <c r="R3121" s="73">
        <v>0</v>
      </c>
      <c r="S3121" s="73">
        <f t="shared" si="168"/>
        <v>0</v>
      </c>
      <c r="T3121" s="73">
        <f t="shared" si="168"/>
        <v>0</v>
      </c>
      <c r="U3121" s="167" t="s">
        <v>7481</v>
      </c>
      <c r="W3121" s="21"/>
      <c r="X3121" s="21"/>
      <c r="Y3121" s="21"/>
    </row>
    <row r="3122" spans="1:25" x14ac:dyDescent="0.25">
      <c r="A3122" s="175" t="s">
        <v>6845</v>
      </c>
      <c r="B3122" s="205" t="s">
        <v>6643</v>
      </c>
      <c r="C3122" s="168" t="s">
        <v>6644</v>
      </c>
      <c r="D3122" s="209">
        <v>103</v>
      </c>
      <c r="E3122" s="178">
        <v>561341.30000199995</v>
      </c>
      <c r="F3122" s="216">
        <f t="shared" si="167"/>
        <v>5449.9155339999998</v>
      </c>
      <c r="G3122" s="224"/>
      <c r="H3122" s="218" t="s">
        <v>7462</v>
      </c>
      <c r="I3122" s="179" t="s">
        <v>7381</v>
      </c>
      <c r="J3122" s="120" t="s">
        <v>7480</v>
      </c>
      <c r="K3122" s="73">
        <v>103</v>
      </c>
      <c r="L3122" s="73">
        <v>561341.30000199995</v>
      </c>
      <c r="M3122" s="180">
        <f t="shared" si="169"/>
        <v>1</v>
      </c>
      <c r="O3122" s="73">
        <v>103</v>
      </c>
      <c r="P3122" s="73">
        <v>561341.30000199995</v>
      </c>
      <c r="Q3122" s="73">
        <v>0</v>
      </c>
      <c r="R3122" s="73">
        <v>0</v>
      </c>
      <c r="S3122" s="73">
        <f t="shared" si="168"/>
        <v>0</v>
      </c>
      <c r="T3122" s="73">
        <f t="shared" si="168"/>
        <v>0</v>
      </c>
      <c r="U3122" s="167" t="s">
        <v>7481</v>
      </c>
      <c r="W3122" s="21"/>
      <c r="X3122" s="21"/>
      <c r="Y3122" s="21"/>
    </row>
    <row r="3123" spans="1:25" x14ac:dyDescent="0.25">
      <c r="A3123" s="175" t="s">
        <v>6845</v>
      </c>
      <c r="B3123" s="205" t="s">
        <v>6495</v>
      </c>
      <c r="C3123" s="168" t="s">
        <v>6496</v>
      </c>
      <c r="D3123" s="209">
        <v>160</v>
      </c>
      <c r="E3123" s="178">
        <v>865497.16</v>
      </c>
      <c r="F3123" s="216">
        <f t="shared" si="167"/>
        <v>5409.35725</v>
      </c>
      <c r="G3123" s="224"/>
      <c r="H3123" s="218" t="s">
        <v>7462</v>
      </c>
      <c r="I3123" s="179" t="s">
        <v>7381</v>
      </c>
      <c r="J3123" s="120" t="s">
        <v>7480</v>
      </c>
      <c r="K3123" s="73">
        <v>160</v>
      </c>
      <c r="L3123" s="73">
        <v>865497.16</v>
      </c>
      <c r="M3123" s="180">
        <f t="shared" si="169"/>
        <v>1</v>
      </c>
      <c r="O3123" s="73">
        <v>160</v>
      </c>
      <c r="P3123" s="73">
        <v>865497.16</v>
      </c>
      <c r="Q3123" s="73">
        <v>0</v>
      </c>
      <c r="R3123" s="73">
        <v>0</v>
      </c>
      <c r="S3123" s="73">
        <f t="shared" si="168"/>
        <v>0</v>
      </c>
      <c r="T3123" s="73">
        <f t="shared" si="168"/>
        <v>0</v>
      </c>
      <c r="U3123" s="167" t="s">
        <v>7481</v>
      </c>
      <c r="W3123" s="21"/>
      <c r="X3123" s="21"/>
      <c r="Y3123" s="21"/>
    </row>
    <row r="3124" spans="1:25" x14ac:dyDescent="0.25">
      <c r="A3124" s="175" t="s">
        <v>6845</v>
      </c>
      <c r="B3124" s="205" t="s">
        <v>10821</v>
      </c>
      <c r="C3124" s="168" t="s">
        <v>10822</v>
      </c>
      <c r="D3124" s="209">
        <v>636</v>
      </c>
      <c r="E3124" s="178">
        <v>3433573.119864</v>
      </c>
      <c r="F3124" s="216">
        <f t="shared" si="167"/>
        <v>5398.6998739999999</v>
      </c>
      <c r="G3124" s="224"/>
      <c r="H3124" s="218" t="s">
        <v>7538</v>
      </c>
      <c r="I3124" s="120" t="s">
        <v>7396</v>
      </c>
      <c r="J3124" s="120" t="s">
        <v>7480</v>
      </c>
      <c r="K3124" s="73">
        <v>636</v>
      </c>
      <c r="L3124" s="73">
        <v>3433573.119864</v>
      </c>
      <c r="M3124" s="180">
        <f t="shared" si="169"/>
        <v>1</v>
      </c>
      <c r="O3124" s="73">
        <v>636</v>
      </c>
      <c r="P3124" s="73">
        <v>3433573.119864</v>
      </c>
      <c r="Q3124" s="73">
        <v>0</v>
      </c>
      <c r="R3124" s="73">
        <v>0</v>
      </c>
      <c r="S3124" s="73">
        <f t="shared" si="168"/>
        <v>0</v>
      </c>
      <c r="T3124" s="73">
        <f t="shared" si="168"/>
        <v>0</v>
      </c>
      <c r="U3124" s="167" t="s">
        <v>7481</v>
      </c>
      <c r="W3124" s="21"/>
      <c r="X3124" s="21"/>
      <c r="Y3124" s="21"/>
    </row>
    <row r="3125" spans="1:25" x14ac:dyDescent="0.25">
      <c r="A3125" s="175" t="s">
        <v>6845</v>
      </c>
      <c r="B3125" s="205" t="s">
        <v>6243</v>
      </c>
      <c r="C3125" s="168" t="s">
        <v>6244</v>
      </c>
      <c r="D3125" s="209">
        <v>441</v>
      </c>
      <c r="E3125" s="178">
        <v>2347129.1200140002</v>
      </c>
      <c r="F3125" s="216">
        <f t="shared" si="167"/>
        <v>5322.2882540000001</v>
      </c>
      <c r="G3125" s="224"/>
      <c r="H3125" s="218" t="s">
        <v>7462</v>
      </c>
      <c r="I3125" s="179" t="s">
        <v>7381</v>
      </c>
      <c r="J3125" s="120" t="s">
        <v>7480</v>
      </c>
      <c r="K3125" s="73">
        <v>441</v>
      </c>
      <c r="L3125" s="73">
        <v>2347129.1200140002</v>
      </c>
      <c r="M3125" s="180">
        <f t="shared" si="169"/>
        <v>1</v>
      </c>
      <c r="O3125" s="73">
        <v>441</v>
      </c>
      <c r="P3125" s="73">
        <v>2347129.1200140002</v>
      </c>
      <c r="Q3125" s="73">
        <v>0</v>
      </c>
      <c r="R3125" s="73">
        <v>0</v>
      </c>
      <c r="S3125" s="73">
        <f t="shared" si="168"/>
        <v>0</v>
      </c>
      <c r="T3125" s="73">
        <f t="shared" si="168"/>
        <v>0</v>
      </c>
      <c r="U3125" s="167" t="s">
        <v>7481</v>
      </c>
      <c r="W3125" s="21"/>
      <c r="X3125" s="21"/>
      <c r="Y3125" s="21"/>
    </row>
    <row r="3126" spans="1:25" x14ac:dyDescent="0.25">
      <c r="A3126" s="175" t="s">
        <v>6845</v>
      </c>
      <c r="B3126" s="205" t="s">
        <v>6661</v>
      </c>
      <c r="C3126" s="168" t="s">
        <v>6662</v>
      </c>
      <c r="D3126" s="209">
        <v>22</v>
      </c>
      <c r="E3126" s="178">
        <v>116715.370002</v>
      </c>
      <c r="F3126" s="216">
        <f t="shared" si="167"/>
        <v>5305.2440909999996</v>
      </c>
      <c r="G3126" s="224"/>
      <c r="H3126" s="218" t="s">
        <v>7462</v>
      </c>
      <c r="I3126" s="179" t="s">
        <v>7381</v>
      </c>
      <c r="J3126" s="120" t="s">
        <v>7480</v>
      </c>
      <c r="K3126" s="73">
        <v>22</v>
      </c>
      <c r="L3126" s="73">
        <v>116715.370002</v>
      </c>
      <c r="M3126" s="180">
        <f t="shared" si="169"/>
        <v>1</v>
      </c>
      <c r="O3126" s="73">
        <v>22</v>
      </c>
      <c r="P3126" s="73">
        <v>116715.370002</v>
      </c>
      <c r="Q3126" s="73">
        <v>0</v>
      </c>
      <c r="R3126" s="73">
        <v>0</v>
      </c>
      <c r="S3126" s="73">
        <f t="shared" si="168"/>
        <v>0</v>
      </c>
      <c r="T3126" s="73">
        <f t="shared" si="168"/>
        <v>0</v>
      </c>
      <c r="U3126" s="167" t="s">
        <v>7481</v>
      </c>
      <c r="W3126" s="21"/>
      <c r="X3126" s="21"/>
      <c r="Y3126" s="21"/>
    </row>
    <row r="3127" spans="1:25" x14ac:dyDescent="0.25">
      <c r="A3127" s="175" t="s">
        <v>6845</v>
      </c>
      <c r="B3127" s="205" t="s">
        <v>10823</v>
      </c>
      <c r="C3127" s="168" t="s">
        <v>10824</v>
      </c>
      <c r="D3127" s="209">
        <v>182</v>
      </c>
      <c r="E3127" s="178">
        <v>964862.5200759999</v>
      </c>
      <c r="F3127" s="216">
        <f t="shared" si="167"/>
        <v>5301.4424179999996</v>
      </c>
      <c r="G3127" s="224"/>
      <c r="H3127" s="218" t="s">
        <v>7538</v>
      </c>
      <c r="I3127" s="120" t="s">
        <v>7386</v>
      </c>
      <c r="J3127" s="120" t="s">
        <v>7480</v>
      </c>
      <c r="K3127" s="73">
        <v>182</v>
      </c>
      <c r="L3127" s="73">
        <v>964862.5200759999</v>
      </c>
      <c r="M3127" s="180">
        <f t="shared" si="169"/>
        <v>1</v>
      </c>
      <c r="O3127" s="73">
        <v>182</v>
      </c>
      <c r="P3127" s="73">
        <v>964862.5200759999</v>
      </c>
      <c r="Q3127" s="73">
        <v>0</v>
      </c>
      <c r="R3127" s="73">
        <v>0</v>
      </c>
      <c r="S3127" s="73">
        <f t="shared" si="168"/>
        <v>0</v>
      </c>
      <c r="T3127" s="73">
        <f t="shared" si="168"/>
        <v>0</v>
      </c>
      <c r="U3127" s="167" t="s">
        <v>7481</v>
      </c>
      <c r="W3127" s="21"/>
      <c r="X3127" s="21"/>
      <c r="Y3127" s="21"/>
    </row>
    <row r="3128" spans="1:25" x14ac:dyDescent="0.25">
      <c r="A3128" s="175" t="s">
        <v>6845</v>
      </c>
      <c r="B3128" s="205" t="s">
        <v>6649</v>
      </c>
      <c r="C3128" s="168" t="s">
        <v>6650</v>
      </c>
      <c r="D3128" s="209">
        <v>117</v>
      </c>
      <c r="E3128" s="178">
        <v>620026.54002900003</v>
      </c>
      <c r="F3128" s="216">
        <f t="shared" si="167"/>
        <v>5299.3721370000003</v>
      </c>
      <c r="G3128" s="224"/>
      <c r="H3128" s="218" t="s">
        <v>7462</v>
      </c>
      <c r="I3128" s="179" t="s">
        <v>7381</v>
      </c>
      <c r="J3128" s="120" t="s">
        <v>7480</v>
      </c>
      <c r="K3128" s="73">
        <v>117</v>
      </c>
      <c r="L3128" s="73">
        <v>620026.54002900003</v>
      </c>
      <c r="M3128" s="180">
        <f t="shared" si="169"/>
        <v>1</v>
      </c>
      <c r="O3128" s="73">
        <v>117</v>
      </c>
      <c r="P3128" s="73">
        <v>620026.54002900003</v>
      </c>
      <c r="Q3128" s="73">
        <v>0</v>
      </c>
      <c r="R3128" s="73">
        <v>0</v>
      </c>
      <c r="S3128" s="73">
        <f t="shared" si="168"/>
        <v>0</v>
      </c>
      <c r="T3128" s="73">
        <f t="shared" si="168"/>
        <v>0</v>
      </c>
      <c r="U3128" s="167" t="s">
        <v>7481</v>
      </c>
      <c r="W3128" s="21"/>
      <c r="X3128" s="21"/>
      <c r="Y3128" s="21"/>
    </row>
    <row r="3129" spans="1:25" x14ac:dyDescent="0.25">
      <c r="A3129" s="175" t="s">
        <v>6845</v>
      </c>
      <c r="B3129" s="205" t="s">
        <v>6353</v>
      </c>
      <c r="C3129" s="168" t="s">
        <v>6354</v>
      </c>
      <c r="D3129" s="209">
        <v>110.5</v>
      </c>
      <c r="E3129" s="178">
        <v>584543.439961</v>
      </c>
      <c r="F3129" s="216">
        <f t="shared" si="167"/>
        <v>5289.9858819999999</v>
      </c>
      <c r="G3129" s="224"/>
      <c r="H3129" s="218" t="s">
        <v>7462</v>
      </c>
      <c r="I3129" s="179" t="s">
        <v>7381</v>
      </c>
      <c r="J3129" s="120" t="s">
        <v>7480</v>
      </c>
      <c r="K3129" s="73">
        <v>110.5</v>
      </c>
      <c r="L3129" s="73">
        <v>584543.439961</v>
      </c>
      <c r="M3129" s="180">
        <f t="shared" si="169"/>
        <v>1</v>
      </c>
      <c r="O3129" s="73">
        <v>110.5</v>
      </c>
      <c r="P3129" s="73">
        <v>584543.439961</v>
      </c>
      <c r="Q3129" s="73">
        <v>0</v>
      </c>
      <c r="R3129" s="73">
        <v>0</v>
      </c>
      <c r="S3129" s="73">
        <f t="shared" si="168"/>
        <v>0</v>
      </c>
      <c r="T3129" s="73">
        <f t="shared" si="168"/>
        <v>0</v>
      </c>
      <c r="U3129" s="167" t="s">
        <v>7481</v>
      </c>
      <c r="W3129" s="21"/>
      <c r="X3129" s="21"/>
      <c r="Y3129" s="21"/>
    </row>
    <row r="3130" spans="1:25" x14ac:dyDescent="0.25">
      <c r="A3130" s="175" t="s">
        <v>6845</v>
      </c>
      <c r="B3130" s="205" t="s">
        <v>5621</v>
      </c>
      <c r="C3130" s="168" t="s">
        <v>5622</v>
      </c>
      <c r="D3130" s="209">
        <v>305</v>
      </c>
      <c r="E3130" s="178">
        <v>1609664.0700750002</v>
      </c>
      <c r="F3130" s="216">
        <f t="shared" si="167"/>
        <v>5277.5871150000003</v>
      </c>
      <c r="G3130" s="224"/>
      <c r="H3130" s="218" t="s">
        <v>7462</v>
      </c>
      <c r="I3130" s="179" t="s">
        <v>7381</v>
      </c>
      <c r="J3130" s="120" t="s">
        <v>7480</v>
      </c>
      <c r="K3130" s="73">
        <v>305</v>
      </c>
      <c r="L3130" s="73">
        <v>1609664.0700750002</v>
      </c>
      <c r="M3130" s="180">
        <f t="shared" si="169"/>
        <v>1</v>
      </c>
      <c r="O3130" s="73">
        <v>305</v>
      </c>
      <c r="P3130" s="73">
        <v>1609664.0700750002</v>
      </c>
      <c r="Q3130" s="73">
        <v>0</v>
      </c>
      <c r="R3130" s="73">
        <v>0</v>
      </c>
      <c r="S3130" s="73">
        <f t="shared" si="168"/>
        <v>0</v>
      </c>
      <c r="T3130" s="73">
        <f t="shared" si="168"/>
        <v>0</v>
      </c>
      <c r="U3130" s="167" t="s">
        <v>7481</v>
      </c>
      <c r="W3130" s="21"/>
      <c r="X3130" s="21"/>
      <c r="Y3130" s="21"/>
    </row>
    <row r="3131" spans="1:25" x14ac:dyDescent="0.25">
      <c r="A3131" s="175" t="s">
        <v>6845</v>
      </c>
      <c r="B3131" s="205" t="s">
        <v>6631</v>
      </c>
      <c r="C3131" s="168" t="s">
        <v>6632</v>
      </c>
      <c r="D3131" s="209">
        <v>62</v>
      </c>
      <c r="E3131" s="178">
        <v>326599.64997999999</v>
      </c>
      <c r="F3131" s="216">
        <f t="shared" si="167"/>
        <v>5267.7362899999998</v>
      </c>
      <c r="G3131" s="224"/>
      <c r="H3131" s="218" t="s">
        <v>7462</v>
      </c>
      <c r="I3131" s="179" t="s">
        <v>7381</v>
      </c>
      <c r="J3131" s="120" t="s">
        <v>7480</v>
      </c>
      <c r="K3131" s="73">
        <v>62</v>
      </c>
      <c r="L3131" s="73">
        <v>326599.64997999999</v>
      </c>
      <c r="M3131" s="180">
        <f t="shared" si="169"/>
        <v>1</v>
      </c>
      <c r="O3131" s="73">
        <v>62</v>
      </c>
      <c r="P3131" s="73">
        <v>326599.64997999999</v>
      </c>
      <c r="Q3131" s="73">
        <v>0</v>
      </c>
      <c r="R3131" s="73">
        <v>0</v>
      </c>
      <c r="S3131" s="73">
        <f t="shared" si="168"/>
        <v>0</v>
      </c>
      <c r="T3131" s="73">
        <f t="shared" si="168"/>
        <v>0</v>
      </c>
      <c r="U3131" s="167" t="s">
        <v>7481</v>
      </c>
      <c r="W3131" s="21"/>
      <c r="X3131" s="21"/>
      <c r="Y3131" s="21"/>
    </row>
    <row r="3132" spans="1:25" x14ac:dyDescent="0.25">
      <c r="A3132" s="168" t="s">
        <v>6845</v>
      </c>
      <c r="B3132" s="207" t="s">
        <v>10825</v>
      </c>
      <c r="C3132" s="168" t="s">
        <v>10826</v>
      </c>
      <c r="D3132" s="208">
        <v>12491</v>
      </c>
      <c r="E3132" s="171">
        <v>65574546.145937003</v>
      </c>
      <c r="F3132" s="216">
        <f t="shared" si="167"/>
        <v>5249.7435070000001</v>
      </c>
      <c r="G3132" s="224"/>
      <c r="H3132" s="218" t="s">
        <v>7462</v>
      </c>
      <c r="I3132" s="120" t="s">
        <v>7397</v>
      </c>
      <c r="J3132" s="120" t="s">
        <v>7463</v>
      </c>
      <c r="K3132" s="172">
        <v>0</v>
      </c>
      <c r="L3132" s="172">
        <v>0</v>
      </c>
      <c r="M3132" s="173">
        <f t="shared" si="169"/>
        <v>0</v>
      </c>
      <c r="O3132" s="73">
        <v>12491</v>
      </c>
      <c r="P3132" s="73">
        <v>65574546.145937003</v>
      </c>
      <c r="Q3132" s="73">
        <v>12491</v>
      </c>
      <c r="R3132" s="73">
        <v>65574546.145937003</v>
      </c>
      <c r="S3132" s="73">
        <f t="shared" si="168"/>
        <v>0</v>
      </c>
      <c r="T3132" s="73">
        <f t="shared" si="168"/>
        <v>0</v>
      </c>
      <c r="U3132" s="167" t="s">
        <v>7467</v>
      </c>
      <c r="W3132" s="21"/>
      <c r="X3132" s="21"/>
      <c r="Y3132" s="21"/>
    </row>
    <row r="3133" spans="1:25" x14ac:dyDescent="0.25">
      <c r="A3133" s="175" t="s">
        <v>6845</v>
      </c>
      <c r="B3133" s="205" t="s">
        <v>6277</v>
      </c>
      <c r="C3133" s="168" t="s">
        <v>6278</v>
      </c>
      <c r="D3133" s="209">
        <v>40</v>
      </c>
      <c r="E3133" s="178">
        <v>209712.09</v>
      </c>
      <c r="F3133" s="216">
        <f t="shared" si="167"/>
        <v>5242.8022499999997</v>
      </c>
      <c r="G3133" s="224"/>
      <c r="H3133" s="218" t="s">
        <v>7462</v>
      </c>
      <c r="I3133" s="179" t="s">
        <v>7381</v>
      </c>
      <c r="J3133" s="120" t="s">
        <v>7480</v>
      </c>
      <c r="K3133" s="73">
        <v>40</v>
      </c>
      <c r="L3133" s="73">
        <v>209712.09</v>
      </c>
      <c r="M3133" s="180">
        <f t="shared" si="169"/>
        <v>1</v>
      </c>
      <c r="O3133" s="73">
        <v>40</v>
      </c>
      <c r="P3133" s="73">
        <v>209712.09</v>
      </c>
      <c r="Q3133" s="73">
        <v>0</v>
      </c>
      <c r="R3133" s="73">
        <v>0</v>
      </c>
      <c r="S3133" s="73">
        <f t="shared" si="168"/>
        <v>0</v>
      </c>
      <c r="T3133" s="73">
        <f t="shared" si="168"/>
        <v>0</v>
      </c>
      <c r="U3133" s="167" t="s">
        <v>7481</v>
      </c>
      <c r="W3133" s="21"/>
      <c r="X3133" s="21"/>
      <c r="Y3133" s="21"/>
    </row>
    <row r="3134" spans="1:25" x14ac:dyDescent="0.25">
      <c r="A3134" s="175" t="s">
        <v>6845</v>
      </c>
      <c r="B3134" s="205" t="s">
        <v>5417</v>
      </c>
      <c r="C3134" s="168" t="s">
        <v>5418</v>
      </c>
      <c r="D3134" s="209">
        <v>1148</v>
      </c>
      <c r="E3134" s="178">
        <v>5992869.6201920006</v>
      </c>
      <c r="F3134" s="216">
        <f t="shared" si="167"/>
        <v>5220.2697040000003</v>
      </c>
      <c r="G3134" s="224"/>
      <c r="H3134" s="218" t="s">
        <v>7462</v>
      </c>
      <c r="I3134" s="179" t="s">
        <v>7381</v>
      </c>
      <c r="J3134" s="120" t="s">
        <v>7480</v>
      </c>
      <c r="K3134" s="73">
        <f>+D3134</f>
        <v>1148</v>
      </c>
      <c r="L3134" s="73">
        <f>+E3134</f>
        <v>5992869.6201920006</v>
      </c>
      <c r="M3134" s="180">
        <f t="shared" si="169"/>
        <v>1</v>
      </c>
      <c r="O3134" s="73">
        <v>1148</v>
      </c>
      <c r="P3134" s="73">
        <v>5992869.6201920006</v>
      </c>
      <c r="Q3134" s="73">
        <v>0</v>
      </c>
      <c r="R3134" s="73">
        <v>0</v>
      </c>
      <c r="S3134" s="73">
        <f t="shared" si="168"/>
        <v>0</v>
      </c>
      <c r="T3134" s="73">
        <f t="shared" si="168"/>
        <v>0</v>
      </c>
      <c r="U3134" s="167" t="s">
        <v>7481</v>
      </c>
      <c r="W3134" s="21"/>
      <c r="X3134" s="21"/>
      <c r="Y3134" s="21"/>
    </row>
    <row r="3135" spans="1:25" x14ac:dyDescent="0.25">
      <c r="A3135" s="175" t="s">
        <v>6845</v>
      </c>
      <c r="B3135" s="205" t="s">
        <v>5977</v>
      </c>
      <c r="C3135" s="168" t="s">
        <v>5978</v>
      </c>
      <c r="D3135" s="209">
        <v>290</v>
      </c>
      <c r="E3135" s="178">
        <v>1513392.3499</v>
      </c>
      <c r="F3135" s="216">
        <f t="shared" si="167"/>
        <v>5218.5943100000004</v>
      </c>
      <c r="G3135" s="224"/>
      <c r="H3135" s="218" t="s">
        <v>7462</v>
      </c>
      <c r="I3135" s="179" t="s">
        <v>7381</v>
      </c>
      <c r="J3135" s="120" t="s">
        <v>7480</v>
      </c>
      <c r="K3135" s="73">
        <v>290</v>
      </c>
      <c r="L3135" s="73">
        <v>1513392.3499</v>
      </c>
      <c r="M3135" s="180">
        <f t="shared" si="169"/>
        <v>1</v>
      </c>
      <c r="O3135" s="73">
        <v>290</v>
      </c>
      <c r="P3135" s="73">
        <v>1513392.3499</v>
      </c>
      <c r="Q3135" s="73">
        <v>0</v>
      </c>
      <c r="R3135" s="73">
        <v>0</v>
      </c>
      <c r="S3135" s="73">
        <f t="shared" si="168"/>
        <v>0</v>
      </c>
      <c r="T3135" s="73">
        <f t="shared" si="168"/>
        <v>0</v>
      </c>
      <c r="U3135" s="167" t="s">
        <v>7481</v>
      </c>
      <c r="W3135" s="21"/>
      <c r="X3135" s="21"/>
      <c r="Y3135" s="21"/>
    </row>
    <row r="3136" spans="1:25" x14ac:dyDescent="0.25">
      <c r="A3136" s="175" t="s">
        <v>6845</v>
      </c>
      <c r="B3136" s="205" t="s">
        <v>5947</v>
      </c>
      <c r="C3136" s="168" t="s">
        <v>5948</v>
      </c>
      <c r="D3136" s="209">
        <v>435</v>
      </c>
      <c r="E3136" s="178">
        <v>2270075.3600099999</v>
      </c>
      <c r="F3136" s="216">
        <f t="shared" si="167"/>
        <v>5218.5640459999995</v>
      </c>
      <c r="G3136" s="224"/>
      <c r="H3136" s="218" t="s">
        <v>7462</v>
      </c>
      <c r="I3136" s="179" t="s">
        <v>7381</v>
      </c>
      <c r="J3136" s="120" t="s">
        <v>7480</v>
      </c>
      <c r="K3136" s="73">
        <v>435</v>
      </c>
      <c r="L3136" s="73">
        <v>2270075.3600099999</v>
      </c>
      <c r="M3136" s="180">
        <f t="shared" si="169"/>
        <v>1</v>
      </c>
      <c r="O3136" s="73">
        <v>435</v>
      </c>
      <c r="P3136" s="73">
        <v>2270075.3600099999</v>
      </c>
      <c r="Q3136" s="73">
        <v>0</v>
      </c>
      <c r="R3136" s="73">
        <v>0</v>
      </c>
      <c r="S3136" s="73">
        <f t="shared" si="168"/>
        <v>0</v>
      </c>
      <c r="T3136" s="73">
        <f t="shared" si="168"/>
        <v>0</v>
      </c>
      <c r="U3136" s="167" t="s">
        <v>7481</v>
      </c>
      <c r="W3136" s="21"/>
      <c r="X3136" s="21"/>
      <c r="Y3136" s="21"/>
    </row>
    <row r="3137" spans="1:25" x14ac:dyDescent="0.25">
      <c r="A3137" s="175" t="s">
        <v>6845</v>
      </c>
      <c r="B3137" s="205" t="s">
        <v>5957</v>
      </c>
      <c r="C3137" s="168" t="s">
        <v>5958</v>
      </c>
      <c r="D3137" s="209">
        <v>359.5</v>
      </c>
      <c r="E3137" s="178">
        <v>1876067.2298395</v>
      </c>
      <c r="F3137" s="216">
        <f t="shared" si="167"/>
        <v>5218.5458410000001</v>
      </c>
      <c r="G3137" s="224"/>
      <c r="H3137" s="218" t="s">
        <v>7462</v>
      </c>
      <c r="I3137" s="179" t="s">
        <v>7381</v>
      </c>
      <c r="J3137" s="120" t="s">
        <v>7480</v>
      </c>
      <c r="K3137" s="73">
        <v>359.5</v>
      </c>
      <c r="L3137" s="73">
        <v>1876067.2298395</v>
      </c>
      <c r="M3137" s="180">
        <f t="shared" si="169"/>
        <v>1</v>
      </c>
      <c r="O3137" s="73">
        <v>359.5</v>
      </c>
      <c r="P3137" s="73">
        <v>1876067.2298395</v>
      </c>
      <c r="Q3137" s="73">
        <v>0</v>
      </c>
      <c r="R3137" s="73">
        <v>0</v>
      </c>
      <c r="S3137" s="73">
        <f t="shared" si="168"/>
        <v>0</v>
      </c>
      <c r="T3137" s="73">
        <f t="shared" si="168"/>
        <v>0</v>
      </c>
      <c r="U3137" s="167" t="s">
        <v>7481</v>
      </c>
      <c r="W3137" s="21"/>
      <c r="X3137" s="21"/>
      <c r="Y3137" s="21"/>
    </row>
    <row r="3138" spans="1:25" x14ac:dyDescent="0.25">
      <c r="A3138" s="175" t="s">
        <v>6845</v>
      </c>
      <c r="B3138" s="205" t="s">
        <v>6335</v>
      </c>
      <c r="C3138" s="168" t="s">
        <v>6336</v>
      </c>
      <c r="D3138" s="209">
        <v>188.5</v>
      </c>
      <c r="E3138" s="178">
        <v>983695.879907</v>
      </c>
      <c r="F3138" s="216">
        <f t="shared" si="167"/>
        <v>5218.5457820000001</v>
      </c>
      <c r="G3138" s="224"/>
      <c r="H3138" s="218" t="s">
        <v>7462</v>
      </c>
      <c r="I3138" s="179" t="s">
        <v>7381</v>
      </c>
      <c r="J3138" s="120" t="s">
        <v>7480</v>
      </c>
      <c r="K3138" s="73">
        <v>188.5</v>
      </c>
      <c r="L3138" s="73">
        <v>983695.879907</v>
      </c>
      <c r="M3138" s="180">
        <f t="shared" si="169"/>
        <v>1</v>
      </c>
      <c r="O3138" s="73">
        <v>188.5</v>
      </c>
      <c r="P3138" s="73">
        <v>983695.879907</v>
      </c>
      <c r="Q3138" s="73">
        <v>0</v>
      </c>
      <c r="R3138" s="73">
        <v>0</v>
      </c>
      <c r="S3138" s="73">
        <f t="shared" si="168"/>
        <v>0</v>
      </c>
      <c r="T3138" s="73">
        <f t="shared" si="168"/>
        <v>0</v>
      </c>
      <c r="U3138" s="167" t="s">
        <v>7481</v>
      </c>
      <c r="W3138" s="21"/>
      <c r="X3138" s="21"/>
      <c r="Y3138" s="21"/>
    </row>
    <row r="3139" spans="1:25" x14ac:dyDescent="0.25">
      <c r="A3139" s="168" t="s">
        <v>6845</v>
      </c>
      <c r="B3139" s="207" t="s">
        <v>10827</v>
      </c>
      <c r="C3139" s="168" t="s">
        <v>10828</v>
      </c>
      <c r="D3139" s="208">
        <v>473</v>
      </c>
      <c r="E3139" s="171">
        <v>2463269.4900110001</v>
      </c>
      <c r="F3139" s="216">
        <f t="shared" si="167"/>
        <v>5207.7579070000002</v>
      </c>
      <c r="G3139" s="224"/>
      <c r="H3139" s="218" t="s">
        <v>7462</v>
      </c>
      <c r="I3139" s="120" t="s">
        <v>7397</v>
      </c>
      <c r="J3139" s="120" t="s">
        <v>7463</v>
      </c>
      <c r="K3139" s="172"/>
      <c r="L3139" s="172"/>
      <c r="M3139" s="173">
        <f t="shared" si="169"/>
        <v>0</v>
      </c>
      <c r="O3139" s="73">
        <v>473</v>
      </c>
      <c r="P3139" s="73">
        <v>2463269.4900110001</v>
      </c>
      <c r="Q3139" s="73">
        <v>473</v>
      </c>
      <c r="R3139" s="73">
        <v>2463269.4900110001</v>
      </c>
      <c r="S3139" s="73">
        <f t="shared" si="168"/>
        <v>0</v>
      </c>
      <c r="T3139" s="73">
        <f t="shared" si="168"/>
        <v>0</v>
      </c>
      <c r="U3139" s="167" t="s">
        <v>7467</v>
      </c>
      <c r="W3139" s="21"/>
      <c r="X3139" s="21"/>
      <c r="Y3139" s="21"/>
    </row>
    <row r="3140" spans="1:25" x14ac:dyDescent="0.25">
      <c r="A3140" s="168" t="s">
        <v>6845</v>
      </c>
      <c r="B3140" s="207" t="s">
        <v>10829</v>
      </c>
      <c r="C3140" s="168" t="s">
        <v>10830</v>
      </c>
      <c r="D3140" s="208">
        <v>6157</v>
      </c>
      <c r="E3140" s="171">
        <v>31873118.298050001</v>
      </c>
      <c r="F3140" s="216">
        <f t="shared" ref="F3140:F3203" si="170">+E3140/D3140</f>
        <v>5176.72865</v>
      </c>
      <c r="G3140" s="224"/>
      <c r="H3140" s="218" t="s">
        <v>7462</v>
      </c>
      <c r="I3140" s="120" t="s">
        <v>7397</v>
      </c>
      <c r="J3140" s="120" t="s">
        <v>7463</v>
      </c>
      <c r="K3140" s="172">
        <v>0</v>
      </c>
      <c r="L3140" s="172">
        <v>0</v>
      </c>
      <c r="M3140" s="173">
        <f t="shared" si="169"/>
        <v>0</v>
      </c>
      <c r="O3140" s="73">
        <v>6157</v>
      </c>
      <c r="P3140" s="73">
        <v>31873118.298050001</v>
      </c>
      <c r="Q3140" s="73">
        <v>6157</v>
      </c>
      <c r="R3140" s="73">
        <v>31873118.298050001</v>
      </c>
      <c r="S3140" s="73">
        <f t="shared" ref="S3140:T3203" si="171">O3140-K3140-Q3140</f>
        <v>0</v>
      </c>
      <c r="T3140" s="73">
        <f t="shared" si="171"/>
        <v>0</v>
      </c>
      <c r="U3140" s="167" t="s">
        <v>7467</v>
      </c>
      <c r="W3140" s="21"/>
      <c r="X3140" s="21"/>
      <c r="Y3140" s="21"/>
    </row>
    <row r="3141" spans="1:25" x14ac:dyDescent="0.25">
      <c r="A3141" s="175" t="s">
        <v>6845</v>
      </c>
      <c r="B3141" s="205" t="s">
        <v>10831</v>
      </c>
      <c r="C3141" s="168" t="s">
        <v>10832</v>
      </c>
      <c r="D3141" s="209">
        <v>638</v>
      </c>
      <c r="E3141" s="178">
        <v>3296245.84014</v>
      </c>
      <c r="F3141" s="216">
        <f t="shared" si="170"/>
        <v>5166.5295299999998</v>
      </c>
      <c r="G3141" s="224"/>
      <c r="H3141" s="218" t="s">
        <v>7538</v>
      </c>
      <c r="I3141" s="120" t="s">
        <v>7386</v>
      </c>
      <c r="J3141" s="120" t="s">
        <v>7480</v>
      </c>
      <c r="K3141" s="73">
        <v>638</v>
      </c>
      <c r="L3141" s="73">
        <v>3296245.84014</v>
      </c>
      <c r="M3141" s="180">
        <f t="shared" si="169"/>
        <v>1</v>
      </c>
      <c r="O3141" s="73">
        <v>638</v>
      </c>
      <c r="P3141" s="73">
        <v>3296245.84014</v>
      </c>
      <c r="Q3141" s="73">
        <v>0</v>
      </c>
      <c r="R3141" s="73">
        <v>0</v>
      </c>
      <c r="S3141" s="73">
        <f t="shared" si="171"/>
        <v>0</v>
      </c>
      <c r="T3141" s="73">
        <f t="shared" si="171"/>
        <v>0</v>
      </c>
      <c r="U3141" s="167" t="s">
        <v>7481</v>
      </c>
      <c r="W3141" s="21"/>
      <c r="X3141" s="21"/>
      <c r="Y3141" s="21"/>
    </row>
    <row r="3142" spans="1:25" x14ac:dyDescent="0.25">
      <c r="A3142" s="175" t="s">
        <v>6845</v>
      </c>
      <c r="B3142" s="205" t="s">
        <v>6651</v>
      </c>
      <c r="C3142" s="168" t="s">
        <v>6652</v>
      </c>
      <c r="D3142" s="209">
        <v>133</v>
      </c>
      <c r="E3142" s="178">
        <v>687095.39001600002</v>
      </c>
      <c r="F3142" s="216">
        <f t="shared" si="170"/>
        <v>5166.130752</v>
      </c>
      <c r="G3142" s="224"/>
      <c r="H3142" s="218" t="s">
        <v>7462</v>
      </c>
      <c r="I3142" s="179" t="s">
        <v>7381</v>
      </c>
      <c r="J3142" s="120" t="s">
        <v>7480</v>
      </c>
      <c r="K3142" s="73">
        <v>133</v>
      </c>
      <c r="L3142" s="73">
        <v>687095.39001600002</v>
      </c>
      <c r="M3142" s="180">
        <f t="shared" si="169"/>
        <v>1</v>
      </c>
      <c r="O3142" s="73">
        <v>133</v>
      </c>
      <c r="P3142" s="73">
        <v>687095.39001600002</v>
      </c>
      <c r="Q3142" s="73">
        <v>0</v>
      </c>
      <c r="R3142" s="73">
        <v>0</v>
      </c>
      <c r="S3142" s="73">
        <f t="shared" si="171"/>
        <v>0</v>
      </c>
      <c r="T3142" s="73">
        <f t="shared" si="171"/>
        <v>0</v>
      </c>
      <c r="U3142" s="167" t="s">
        <v>7481</v>
      </c>
      <c r="W3142" s="21"/>
      <c r="X3142" s="21"/>
      <c r="Y3142" s="21"/>
    </row>
    <row r="3143" spans="1:25" x14ac:dyDescent="0.25">
      <c r="A3143" s="175" t="s">
        <v>6845</v>
      </c>
      <c r="B3143" s="205" t="s">
        <v>6639</v>
      </c>
      <c r="C3143" s="168" t="s">
        <v>6640</v>
      </c>
      <c r="D3143" s="209">
        <v>132</v>
      </c>
      <c r="E3143" s="178">
        <v>675866.29004400002</v>
      </c>
      <c r="F3143" s="216">
        <f t="shared" si="170"/>
        <v>5120.1991669999998</v>
      </c>
      <c r="G3143" s="224"/>
      <c r="H3143" s="218" t="s">
        <v>7462</v>
      </c>
      <c r="I3143" s="179" t="s">
        <v>7381</v>
      </c>
      <c r="J3143" s="120" t="s">
        <v>7480</v>
      </c>
      <c r="K3143" s="73">
        <v>132</v>
      </c>
      <c r="L3143" s="73">
        <v>675866.29004400002</v>
      </c>
      <c r="M3143" s="180">
        <f t="shared" si="169"/>
        <v>1</v>
      </c>
      <c r="O3143" s="73">
        <v>132</v>
      </c>
      <c r="P3143" s="73">
        <v>675866.29004400002</v>
      </c>
      <c r="Q3143" s="73">
        <v>0</v>
      </c>
      <c r="R3143" s="73">
        <v>0</v>
      </c>
      <c r="S3143" s="73">
        <f t="shared" si="171"/>
        <v>0</v>
      </c>
      <c r="T3143" s="73">
        <f t="shared" si="171"/>
        <v>0</v>
      </c>
      <c r="U3143" s="167" t="s">
        <v>7481</v>
      </c>
      <c r="W3143" s="21"/>
      <c r="X3143" s="21"/>
      <c r="Y3143" s="21"/>
    </row>
    <row r="3144" spans="1:25" x14ac:dyDescent="0.25">
      <c r="A3144" s="175" t="s">
        <v>6845</v>
      </c>
      <c r="B3144" s="205" t="s">
        <v>5671</v>
      </c>
      <c r="C3144" s="168" t="s">
        <v>5672</v>
      </c>
      <c r="D3144" s="209">
        <v>47</v>
      </c>
      <c r="E3144" s="178">
        <v>240289.980002</v>
      </c>
      <c r="F3144" s="216">
        <f t="shared" si="170"/>
        <v>5112.5527659999998</v>
      </c>
      <c r="G3144" s="224"/>
      <c r="H3144" s="218" t="s">
        <v>7462</v>
      </c>
      <c r="I3144" s="179" t="s">
        <v>7381</v>
      </c>
      <c r="J3144" s="120" t="s">
        <v>7480</v>
      </c>
      <c r="K3144" s="73">
        <v>47</v>
      </c>
      <c r="L3144" s="73">
        <v>240289.980002</v>
      </c>
      <c r="M3144" s="180">
        <f t="shared" ref="M3144:M3207" si="172">+L3144/E3144</f>
        <v>1</v>
      </c>
      <c r="O3144" s="73">
        <v>47</v>
      </c>
      <c r="P3144" s="73">
        <v>240289.980002</v>
      </c>
      <c r="Q3144" s="73">
        <v>0</v>
      </c>
      <c r="R3144" s="73">
        <v>0</v>
      </c>
      <c r="S3144" s="73">
        <f t="shared" si="171"/>
        <v>0</v>
      </c>
      <c r="T3144" s="73">
        <f t="shared" si="171"/>
        <v>0</v>
      </c>
      <c r="U3144" s="167" t="s">
        <v>7481</v>
      </c>
      <c r="W3144" s="21"/>
      <c r="X3144" s="21"/>
      <c r="Y3144" s="21"/>
    </row>
    <row r="3145" spans="1:25" x14ac:dyDescent="0.25">
      <c r="A3145" s="175" t="s">
        <v>6845</v>
      </c>
      <c r="B3145" s="205" t="s">
        <v>6111</v>
      </c>
      <c r="C3145" s="168" t="s">
        <v>6112</v>
      </c>
      <c r="D3145" s="209">
        <v>7959</v>
      </c>
      <c r="E3145" s="178">
        <v>40578409.312539004</v>
      </c>
      <c r="F3145" s="216">
        <f t="shared" si="170"/>
        <v>5098.4306210000004</v>
      </c>
      <c r="G3145" s="224"/>
      <c r="H3145" s="218" t="s">
        <v>7462</v>
      </c>
      <c r="I3145" s="179" t="s">
        <v>7381</v>
      </c>
      <c r="J3145" s="120" t="s">
        <v>7480</v>
      </c>
      <c r="K3145" s="73">
        <v>7959</v>
      </c>
      <c r="L3145" s="73">
        <v>40578409.312539004</v>
      </c>
      <c r="M3145" s="180">
        <f t="shared" si="172"/>
        <v>1</v>
      </c>
      <c r="O3145" s="73">
        <v>7959</v>
      </c>
      <c r="P3145" s="73">
        <v>40578409.312539004</v>
      </c>
      <c r="Q3145" s="73">
        <v>0</v>
      </c>
      <c r="R3145" s="73">
        <v>0</v>
      </c>
      <c r="S3145" s="73">
        <f t="shared" si="171"/>
        <v>0</v>
      </c>
      <c r="T3145" s="73">
        <f t="shared" si="171"/>
        <v>0</v>
      </c>
      <c r="U3145" s="167" t="s">
        <v>7481</v>
      </c>
      <c r="W3145" s="21"/>
      <c r="X3145" s="21"/>
      <c r="Y3145" s="21"/>
    </row>
    <row r="3146" spans="1:25" x14ac:dyDescent="0.25">
      <c r="A3146" s="175" t="s">
        <v>6845</v>
      </c>
      <c r="B3146" s="205" t="s">
        <v>5959</v>
      </c>
      <c r="C3146" s="168" t="s">
        <v>5960</v>
      </c>
      <c r="D3146" s="209">
        <v>206.5</v>
      </c>
      <c r="E3146" s="178">
        <v>1049370.1698970001</v>
      </c>
      <c r="F3146" s="216">
        <f t="shared" si="170"/>
        <v>5081.6957380000003</v>
      </c>
      <c r="G3146" s="224"/>
      <c r="H3146" s="218" t="s">
        <v>7462</v>
      </c>
      <c r="I3146" s="179" t="s">
        <v>7381</v>
      </c>
      <c r="J3146" s="120" t="s">
        <v>7480</v>
      </c>
      <c r="K3146" s="73">
        <v>206.5</v>
      </c>
      <c r="L3146" s="73">
        <v>1049370.1698970001</v>
      </c>
      <c r="M3146" s="180">
        <f t="shared" si="172"/>
        <v>1</v>
      </c>
      <c r="O3146" s="73">
        <v>206.5</v>
      </c>
      <c r="P3146" s="73">
        <v>1049370.1698970001</v>
      </c>
      <c r="Q3146" s="73">
        <v>0</v>
      </c>
      <c r="R3146" s="73">
        <v>0</v>
      </c>
      <c r="S3146" s="73">
        <f t="shared" si="171"/>
        <v>0</v>
      </c>
      <c r="T3146" s="73">
        <f t="shared" si="171"/>
        <v>0</v>
      </c>
      <c r="U3146" s="167" t="s">
        <v>7481</v>
      </c>
      <c r="W3146" s="21"/>
      <c r="X3146" s="21"/>
      <c r="Y3146" s="21"/>
    </row>
    <row r="3147" spans="1:25" x14ac:dyDescent="0.25">
      <c r="A3147" s="175" t="s">
        <v>6845</v>
      </c>
      <c r="B3147" s="205" t="s">
        <v>6325</v>
      </c>
      <c r="C3147" s="168" t="s">
        <v>6326</v>
      </c>
      <c r="D3147" s="209">
        <v>216</v>
      </c>
      <c r="E3147" s="178">
        <v>1092256.1100000001</v>
      </c>
      <c r="F3147" s="216">
        <f t="shared" si="170"/>
        <v>5056.74125</v>
      </c>
      <c r="G3147" s="224"/>
      <c r="H3147" s="218" t="s">
        <v>7462</v>
      </c>
      <c r="I3147" s="179" t="s">
        <v>7381</v>
      </c>
      <c r="J3147" s="120" t="s">
        <v>7480</v>
      </c>
      <c r="K3147" s="73">
        <v>216</v>
      </c>
      <c r="L3147" s="73">
        <v>1092256.1100000001</v>
      </c>
      <c r="M3147" s="180">
        <f t="shared" si="172"/>
        <v>1</v>
      </c>
      <c r="O3147" s="73">
        <v>216</v>
      </c>
      <c r="P3147" s="73">
        <v>1092256.1100000001</v>
      </c>
      <c r="Q3147" s="73">
        <v>0</v>
      </c>
      <c r="R3147" s="73">
        <v>0</v>
      </c>
      <c r="S3147" s="73">
        <f t="shared" si="171"/>
        <v>0</v>
      </c>
      <c r="T3147" s="73">
        <f t="shared" si="171"/>
        <v>0</v>
      </c>
      <c r="U3147" s="167" t="s">
        <v>7481</v>
      </c>
      <c r="W3147" s="21"/>
      <c r="X3147" s="21"/>
      <c r="Y3147" s="21"/>
    </row>
    <row r="3148" spans="1:25" x14ac:dyDescent="0.25">
      <c r="A3148" s="175" t="s">
        <v>6845</v>
      </c>
      <c r="B3148" s="205" t="s">
        <v>6269</v>
      </c>
      <c r="C3148" s="168" t="s">
        <v>6270</v>
      </c>
      <c r="D3148" s="209">
        <v>7680</v>
      </c>
      <c r="E3148" s="178">
        <v>38504892.472320005</v>
      </c>
      <c r="F3148" s="216">
        <f t="shared" si="170"/>
        <v>5013.6578740000004</v>
      </c>
      <c r="G3148" s="224"/>
      <c r="H3148" s="218" t="s">
        <v>7538</v>
      </c>
      <c r="I3148" s="120" t="s">
        <v>7396</v>
      </c>
      <c r="J3148" s="120" t="s">
        <v>7480</v>
      </c>
      <c r="K3148" s="73">
        <v>7680</v>
      </c>
      <c r="L3148" s="73">
        <v>38504892.472320005</v>
      </c>
      <c r="M3148" s="180">
        <f t="shared" si="172"/>
        <v>1</v>
      </c>
      <c r="O3148" s="73">
        <v>7680</v>
      </c>
      <c r="P3148" s="73">
        <v>38504892.472320005</v>
      </c>
      <c r="Q3148" s="73">
        <v>0</v>
      </c>
      <c r="R3148" s="73">
        <v>0</v>
      </c>
      <c r="S3148" s="73">
        <f t="shared" si="171"/>
        <v>0</v>
      </c>
      <c r="T3148" s="73">
        <f t="shared" si="171"/>
        <v>0</v>
      </c>
      <c r="U3148" s="167" t="s">
        <v>7481</v>
      </c>
      <c r="W3148" s="21"/>
      <c r="X3148" s="21"/>
      <c r="Y3148" s="21"/>
    </row>
    <row r="3149" spans="1:25" x14ac:dyDescent="0.25">
      <c r="A3149" s="175" t="s">
        <v>6845</v>
      </c>
      <c r="B3149" s="205" t="s">
        <v>6663</v>
      </c>
      <c r="C3149" s="168" t="s">
        <v>6664</v>
      </c>
      <c r="D3149" s="209">
        <v>185</v>
      </c>
      <c r="E3149" s="178">
        <v>926991.04992000014</v>
      </c>
      <c r="F3149" s="216">
        <f t="shared" si="170"/>
        <v>5010.7624320000004</v>
      </c>
      <c r="G3149" s="224"/>
      <c r="H3149" s="218" t="s">
        <v>7462</v>
      </c>
      <c r="I3149" s="179" t="s">
        <v>7381</v>
      </c>
      <c r="J3149" s="120" t="s">
        <v>7480</v>
      </c>
      <c r="K3149" s="73">
        <v>185</v>
      </c>
      <c r="L3149" s="73">
        <v>926991.04992000014</v>
      </c>
      <c r="M3149" s="180">
        <f t="shared" si="172"/>
        <v>1</v>
      </c>
      <c r="O3149" s="73">
        <v>185</v>
      </c>
      <c r="P3149" s="73">
        <v>926991.04992000014</v>
      </c>
      <c r="Q3149" s="73">
        <v>0</v>
      </c>
      <c r="R3149" s="73">
        <v>0</v>
      </c>
      <c r="S3149" s="73">
        <f t="shared" si="171"/>
        <v>0</v>
      </c>
      <c r="T3149" s="73">
        <f t="shared" si="171"/>
        <v>0</v>
      </c>
      <c r="U3149" s="167" t="s">
        <v>7481</v>
      </c>
      <c r="W3149" s="21"/>
      <c r="X3149" s="21"/>
      <c r="Y3149" s="21"/>
    </row>
    <row r="3150" spans="1:25" x14ac:dyDescent="0.25">
      <c r="A3150" s="175" t="s">
        <v>6845</v>
      </c>
      <c r="B3150" s="205" t="s">
        <v>6457</v>
      </c>
      <c r="C3150" s="168" t="s">
        <v>6458</v>
      </c>
      <c r="D3150" s="209">
        <v>1388</v>
      </c>
      <c r="E3150" s="178">
        <v>6929056.6304639997</v>
      </c>
      <c r="F3150" s="216">
        <f t="shared" si="170"/>
        <v>4992.1157279999998</v>
      </c>
      <c r="G3150" s="224"/>
      <c r="H3150" s="218" t="s">
        <v>7538</v>
      </c>
      <c r="I3150" s="120" t="s">
        <v>7396</v>
      </c>
      <c r="J3150" s="120" t="s">
        <v>7480</v>
      </c>
      <c r="K3150" s="73">
        <v>1388</v>
      </c>
      <c r="L3150" s="73">
        <v>6929056.6304639997</v>
      </c>
      <c r="M3150" s="180">
        <f t="shared" si="172"/>
        <v>1</v>
      </c>
      <c r="O3150" s="73">
        <v>1388</v>
      </c>
      <c r="P3150" s="73">
        <v>6929056.6304639997</v>
      </c>
      <c r="Q3150" s="73">
        <v>0</v>
      </c>
      <c r="R3150" s="73">
        <v>0</v>
      </c>
      <c r="S3150" s="73">
        <f t="shared" si="171"/>
        <v>0</v>
      </c>
      <c r="T3150" s="73">
        <f t="shared" si="171"/>
        <v>0</v>
      </c>
      <c r="U3150" s="167" t="s">
        <v>7481</v>
      </c>
      <c r="W3150" s="21"/>
      <c r="X3150" s="21"/>
      <c r="Y3150" s="21"/>
    </row>
    <row r="3151" spans="1:25" x14ac:dyDescent="0.25">
      <c r="A3151" s="175" t="s">
        <v>6845</v>
      </c>
      <c r="B3151" s="205" t="s">
        <v>10833</v>
      </c>
      <c r="C3151" s="168" t="s">
        <v>10834</v>
      </c>
      <c r="D3151" s="209">
        <v>88</v>
      </c>
      <c r="E3151" s="178">
        <v>438621.21001600003</v>
      </c>
      <c r="F3151" s="216">
        <f t="shared" si="170"/>
        <v>4984.3319320000001</v>
      </c>
      <c r="G3151" s="224"/>
      <c r="H3151" s="218" t="s">
        <v>7538</v>
      </c>
      <c r="I3151" s="120" t="s">
        <v>7386</v>
      </c>
      <c r="J3151" s="120" t="s">
        <v>7480</v>
      </c>
      <c r="K3151" s="73">
        <v>88</v>
      </c>
      <c r="L3151" s="73">
        <v>438621.21001600003</v>
      </c>
      <c r="M3151" s="180">
        <f t="shared" si="172"/>
        <v>1</v>
      </c>
      <c r="O3151" s="73">
        <v>88</v>
      </c>
      <c r="P3151" s="73">
        <v>438621.21001600003</v>
      </c>
      <c r="Q3151" s="73">
        <v>0</v>
      </c>
      <c r="R3151" s="73">
        <v>0</v>
      </c>
      <c r="S3151" s="73">
        <f t="shared" si="171"/>
        <v>0</v>
      </c>
      <c r="T3151" s="73">
        <f t="shared" si="171"/>
        <v>0</v>
      </c>
      <c r="U3151" s="167" t="s">
        <v>7481</v>
      </c>
      <c r="W3151" s="21"/>
      <c r="X3151" s="21"/>
      <c r="Y3151" s="21"/>
    </row>
    <row r="3152" spans="1:25" x14ac:dyDescent="0.25">
      <c r="A3152" s="175" t="s">
        <v>6845</v>
      </c>
      <c r="B3152" s="205" t="s">
        <v>5973</v>
      </c>
      <c r="C3152" s="168" t="s">
        <v>5974</v>
      </c>
      <c r="D3152" s="209">
        <v>171</v>
      </c>
      <c r="E3152" s="178">
        <v>838395.31005000009</v>
      </c>
      <c r="F3152" s="216">
        <f t="shared" si="170"/>
        <v>4902.8965500000004</v>
      </c>
      <c r="G3152" s="224"/>
      <c r="H3152" s="218" t="s">
        <v>7462</v>
      </c>
      <c r="I3152" s="179" t="s">
        <v>7381</v>
      </c>
      <c r="J3152" s="120" t="s">
        <v>7480</v>
      </c>
      <c r="K3152" s="73">
        <v>171</v>
      </c>
      <c r="L3152" s="73">
        <v>838395.31005000009</v>
      </c>
      <c r="M3152" s="180">
        <f t="shared" si="172"/>
        <v>1</v>
      </c>
      <c r="O3152" s="73">
        <v>171</v>
      </c>
      <c r="P3152" s="73">
        <v>838395.31005000009</v>
      </c>
      <c r="Q3152" s="73">
        <v>0</v>
      </c>
      <c r="R3152" s="73">
        <v>0</v>
      </c>
      <c r="S3152" s="73">
        <f t="shared" si="171"/>
        <v>0</v>
      </c>
      <c r="T3152" s="73">
        <f t="shared" si="171"/>
        <v>0</v>
      </c>
      <c r="U3152" s="167" t="s">
        <v>7481</v>
      </c>
      <c r="W3152" s="21"/>
      <c r="X3152" s="21"/>
      <c r="Y3152" s="21"/>
    </row>
    <row r="3153" spans="1:25" x14ac:dyDescent="0.25">
      <c r="A3153" s="175" t="s">
        <v>6845</v>
      </c>
      <c r="B3153" s="205" t="s">
        <v>6351</v>
      </c>
      <c r="C3153" s="168" t="s">
        <v>6352</v>
      </c>
      <c r="D3153" s="209">
        <v>47.5</v>
      </c>
      <c r="E3153" s="178">
        <v>232581.20000999997</v>
      </c>
      <c r="F3153" s="216">
        <f t="shared" si="170"/>
        <v>4896.4463159999996</v>
      </c>
      <c r="G3153" s="224"/>
      <c r="H3153" s="218" t="s">
        <v>7462</v>
      </c>
      <c r="I3153" s="179" t="s">
        <v>7381</v>
      </c>
      <c r="J3153" s="120" t="s">
        <v>7480</v>
      </c>
      <c r="K3153" s="73">
        <v>47.5</v>
      </c>
      <c r="L3153" s="73">
        <v>232581.20000999997</v>
      </c>
      <c r="M3153" s="180">
        <f t="shared" si="172"/>
        <v>1</v>
      </c>
      <c r="O3153" s="73">
        <v>47.5</v>
      </c>
      <c r="P3153" s="73">
        <v>232581.20000999997</v>
      </c>
      <c r="Q3153" s="73">
        <v>0</v>
      </c>
      <c r="R3153" s="73">
        <v>0</v>
      </c>
      <c r="S3153" s="73">
        <f t="shared" si="171"/>
        <v>0</v>
      </c>
      <c r="T3153" s="73">
        <f t="shared" si="171"/>
        <v>0</v>
      </c>
      <c r="U3153" s="167" t="s">
        <v>7481</v>
      </c>
      <c r="W3153" s="21"/>
      <c r="X3153" s="21"/>
      <c r="Y3153" s="21"/>
    </row>
    <row r="3154" spans="1:25" x14ac:dyDescent="0.25">
      <c r="A3154" s="175" t="s">
        <v>6845</v>
      </c>
      <c r="B3154" s="205" t="s">
        <v>6267</v>
      </c>
      <c r="C3154" s="168" t="s">
        <v>6268</v>
      </c>
      <c r="D3154" s="209">
        <v>234</v>
      </c>
      <c r="E3154" s="178">
        <v>1145654.3800260001</v>
      </c>
      <c r="F3154" s="216">
        <f t="shared" si="170"/>
        <v>4895.9588890000005</v>
      </c>
      <c r="G3154" s="224"/>
      <c r="H3154" s="218" t="s">
        <v>7538</v>
      </c>
      <c r="I3154" s="120" t="s">
        <v>7396</v>
      </c>
      <c r="J3154" s="120" t="s">
        <v>7480</v>
      </c>
      <c r="K3154" s="73">
        <v>234</v>
      </c>
      <c r="L3154" s="73">
        <v>1145654.3800260001</v>
      </c>
      <c r="M3154" s="180">
        <f t="shared" si="172"/>
        <v>1</v>
      </c>
      <c r="O3154" s="73">
        <v>234</v>
      </c>
      <c r="P3154" s="73">
        <v>1145654.3800260001</v>
      </c>
      <c r="Q3154" s="73">
        <v>0</v>
      </c>
      <c r="R3154" s="73">
        <v>0</v>
      </c>
      <c r="S3154" s="73">
        <f t="shared" si="171"/>
        <v>0</v>
      </c>
      <c r="T3154" s="73">
        <f t="shared" si="171"/>
        <v>0</v>
      </c>
      <c r="U3154" s="167" t="s">
        <v>7481</v>
      </c>
      <c r="W3154" s="21"/>
      <c r="X3154" s="21"/>
      <c r="Y3154" s="21"/>
    </row>
    <row r="3155" spans="1:25" x14ac:dyDescent="0.25">
      <c r="A3155" s="175" t="s">
        <v>6845</v>
      </c>
      <c r="B3155" s="205" t="s">
        <v>10835</v>
      </c>
      <c r="C3155" s="168" t="s">
        <v>10836</v>
      </c>
      <c r="D3155" s="209">
        <v>27</v>
      </c>
      <c r="E3155" s="178">
        <v>132158.30000400002</v>
      </c>
      <c r="F3155" s="216">
        <f t="shared" si="170"/>
        <v>4894.7518520000003</v>
      </c>
      <c r="G3155" s="224"/>
      <c r="H3155" s="218" t="s">
        <v>7538</v>
      </c>
      <c r="I3155" s="120" t="s">
        <v>7386</v>
      </c>
      <c r="J3155" s="120" t="s">
        <v>7480</v>
      </c>
      <c r="K3155" s="73">
        <v>27</v>
      </c>
      <c r="L3155" s="73">
        <v>132158.30000400002</v>
      </c>
      <c r="M3155" s="180">
        <f t="shared" si="172"/>
        <v>1</v>
      </c>
      <c r="O3155" s="73">
        <v>27</v>
      </c>
      <c r="P3155" s="73">
        <v>132158.30000400002</v>
      </c>
      <c r="Q3155" s="73">
        <v>0</v>
      </c>
      <c r="R3155" s="73">
        <v>0</v>
      </c>
      <c r="S3155" s="73">
        <f t="shared" si="171"/>
        <v>0</v>
      </c>
      <c r="T3155" s="73">
        <f t="shared" si="171"/>
        <v>0</v>
      </c>
      <c r="U3155" s="167" t="s">
        <v>7481</v>
      </c>
      <c r="W3155" s="21"/>
      <c r="X3155" s="21"/>
      <c r="Y3155" s="21"/>
    </row>
    <row r="3156" spans="1:25" x14ac:dyDescent="0.25">
      <c r="A3156" s="175" t="s">
        <v>6845</v>
      </c>
      <c r="B3156" s="205" t="s">
        <v>10837</v>
      </c>
      <c r="C3156" s="168" t="s">
        <v>10838</v>
      </c>
      <c r="D3156" s="209">
        <v>1</v>
      </c>
      <c r="E3156" s="178">
        <v>4889.74</v>
      </c>
      <c r="F3156" s="216">
        <f t="shared" si="170"/>
        <v>4889.74</v>
      </c>
      <c r="G3156" s="224"/>
      <c r="H3156" s="218" t="s">
        <v>7538</v>
      </c>
      <c r="I3156" s="120" t="s">
        <v>7396</v>
      </c>
      <c r="J3156" s="120" t="s">
        <v>7480</v>
      </c>
      <c r="K3156" s="73">
        <v>1</v>
      </c>
      <c r="L3156" s="73">
        <v>4889.74</v>
      </c>
      <c r="M3156" s="180">
        <f t="shared" si="172"/>
        <v>1</v>
      </c>
      <c r="O3156" s="73">
        <v>1</v>
      </c>
      <c r="P3156" s="73">
        <v>4889.74</v>
      </c>
      <c r="Q3156" s="73">
        <v>0</v>
      </c>
      <c r="R3156" s="73">
        <v>0</v>
      </c>
      <c r="S3156" s="73">
        <f t="shared" si="171"/>
        <v>0</v>
      </c>
      <c r="T3156" s="73">
        <f t="shared" si="171"/>
        <v>0</v>
      </c>
      <c r="U3156" s="167" t="s">
        <v>7481</v>
      </c>
      <c r="W3156" s="21"/>
      <c r="X3156" s="21"/>
      <c r="Y3156" s="21"/>
    </row>
    <row r="3157" spans="1:25" x14ac:dyDescent="0.25">
      <c r="A3157" s="175" t="s">
        <v>6845</v>
      </c>
      <c r="B3157" s="205" t="s">
        <v>6487</v>
      </c>
      <c r="C3157" s="168" t="s">
        <v>6488</v>
      </c>
      <c r="D3157" s="209">
        <v>30</v>
      </c>
      <c r="E3157" s="178">
        <v>145817.04999</v>
      </c>
      <c r="F3157" s="216">
        <f t="shared" si="170"/>
        <v>4860.5683330000002</v>
      </c>
      <c r="G3157" s="224"/>
      <c r="H3157" s="218" t="s">
        <v>7462</v>
      </c>
      <c r="I3157" s="179" t="s">
        <v>7381</v>
      </c>
      <c r="J3157" s="120" t="s">
        <v>7480</v>
      </c>
      <c r="K3157" s="73">
        <v>30</v>
      </c>
      <c r="L3157" s="73">
        <v>145817.04999</v>
      </c>
      <c r="M3157" s="180">
        <f t="shared" si="172"/>
        <v>1</v>
      </c>
      <c r="O3157" s="73">
        <v>30</v>
      </c>
      <c r="P3157" s="73">
        <v>145817.04999</v>
      </c>
      <c r="Q3157" s="73">
        <v>0</v>
      </c>
      <c r="R3157" s="73">
        <v>0</v>
      </c>
      <c r="S3157" s="73">
        <f t="shared" si="171"/>
        <v>0</v>
      </c>
      <c r="T3157" s="73">
        <f t="shared" si="171"/>
        <v>0</v>
      </c>
      <c r="U3157" s="167" t="s">
        <v>7481</v>
      </c>
      <c r="W3157" s="21"/>
      <c r="X3157" s="21"/>
      <c r="Y3157" s="21"/>
    </row>
    <row r="3158" spans="1:25" x14ac:dyDescent="0.25">
      <c r="A3158" s="175" t="s">
        <v>6845</v>
      </c>
      <c r="B3158" s="205" t="s">
        <v>10839</v>
      </c>
      <c r="C3158" s="168" t="s">
        <v>10840</v>
      </c>
      <c r="D3158" s="209">
        <v>460</v>
      </c>
      <c r="E3158" s="178">
        <v>2221694.4198799999</v>
      </c>
      <c r="F3158" s="216">
        <f t="shared" si="170"/>
        <v>4829.7704779999995</v>
      </c>
      <c r="G3158" s="224"/>
      <c r="H3158" s="218" t="s">
        <v>7538</v>
      </c>
      <c r="I3158" s="120" t="s">
        <v>7396</v>
      </c>
      <c r="J3158" s="120" t="s">
        <v>7480</v>
      </c>
      <c r="K3158" s="73">
        <v>460</v>
      </c>
      <c r="L3158" s="73">
        <v>2221694.4198799999</v>
      </c>
      <c r="M3158" s="180">
        <f t="shared" si="172"/>
        <v>1</v>
      </c>
      <c r="O3158" s="73">
        <v>460</v>
      </c>
      <c r="P3158" s="73">
        <v>2221694.4198799999</v>
      </c>
      <c r="Q3158" s="73">
        <v>0</v>
      </c>
      <c r="R3158" s="73">
        <v>0</v>
      </c>
      <c r="S3158" s="73">
        <f t="shared" si="171"/>
        <v>0</v>
      </c>
      <c r="T3158" s="73">
        <f t="shared" si="171"/>
        <v>0</v>
      </c>
      <c r="U3158" s="167" t="s">
        <v>7481</v>
      </c>
      <c r="W3158" s="21"/>
      <c r="X3158" s="21"/>
      <c r="Y3158" s="21"/>
    </row>
    <row r="3159" spans="1:25" x14ac:dyDescent="0.25">
      <c r="A3159" s="175" t="s">
        <v>6845</v>
      </c>
      <c r="B3159" s="205" t="s">
        <v>6647</v>
      </c>
      <c r="C3159" s="168" t="s">
        <v>6648</v>
      </c>
      <c r="D3159" s="209">
        <v>18</v>
      </c>
      <c r="E3159" s="178">
        <v>86671.490003999992</v>
      </c>
      <c r="F3159" s="216">
        <f t="shared" si="170"/>
        <v>4815.082778</v>
      </c>
      <c r="G3159" s="224"/>
      <c r="H3159" s="218" t="s">
        <v>7462</v>
      </c>
      <c r="I3159" s="179" t="s">
        <v>7381</v>
      </c>
      <c r="J3159" s="120" t="s">
        <v>7480</v>
      </c>
      <c r="K3159" s="73">
        <v>18</v>
      </c>
      <c r="L3159" s="73">
        <v>86671.490003999992</v>
      </c>
      <c r="M3159" s="180">
        <f t="shared" si="172"/>
        <v>1</v>
      </c>
      <c r="O3159" s="73">
        <v>18</v>
      </c>
      <c r="P3159" s="73">
        <v>86671.490003999992</v>
      </c>
      <c r="Q3159" s="73">
        <v>0</v>
      </c>
      <c r="R3159" s="73">
        <v>0</v>
      </c>
      <c r="S3159" s="73">
        <f t="shared" si="171"/>
        <v>0</v>
      </c>
      <c r="T3159" s="73">
        <f t="shared" si="171"/>
        <v>0</v>
      </c>
      <c r="U3159" s="167" t="s">
        <v>7481</v>
      </c>
      <c r="W3159" s="21"/>
      <c r="X3159" s="21"/>
      <c r="Y3159" s="21"/>
    </row>
    <row r="3160" spans="1:25" x14ac:dyDescent="0.25">
      <c r="A3160" s="175" t="s">
        <v>6845</v>
      </c>
      <c r="B3160" s="205" t="s">
        <v>6143</v>
      </c>
      <c r="C3160" s="168" t="s">
        <v>6144</v>
      </c>
      <c r="D3160" s="209">
        <v>351</v>
      </c>
      <c r="E3160" s="178">
        <v>1689035.7700710001</v>
      </c>
      <c r="F3160" s="216">
        <f t="shared" si="170"/>
        <v>4812.0677210000003</v>
      </c>
      <c r="G3160" s="224"/>
      <c r="H3160" s="218" t="s">
        <v>7462</v>
      </c>
      <c r="I3160" s="179" t="s">
        <v>7381</v>
      </c>
      <c r="J3160" s="120" t="s">
        <v>7480</v>
      </c>
      <c r="K3160" s="73">
        <f>D3160</f>
        <v>351</v>
      </c>
      <c r="L3160" s="73">
        <f>E3160</f>
        <v>1689035.7700710001</v>
      </c>
      <c r="M3160" s="180">
        <f t="shared" si="172"/>
        <v>1</v>
      </c>
      <c r="O3160" s="73">
        <v>351</v>
      </c>
      <c r="P3160" s="73">
        <v>1689035.7700710001</v>
      </c>
      <c r="Q3160" s="73">
        <v>0</v>
      </c>
      <c r="R3160" s="73">
        <v>0</v>
      </c>
      <c r="S3160" s="73">
        <f t="shared" si="171"/>
        <v>0</v>
      </c>
      <c r="T3160" s="73">
        <f t="shared" si="171"/>
        <v>0</v>
      </c>
      <c r="U3160" s="167" t="s">
        <v>7481</v>
      </c>
      <c r="W3160" s="21"/>
      <c r="X3160" s="21"/>
      <c r="Y3160" s="21"/>
    </row>
    <row r="3161" spans="1:25" x14ac:dyDescent="0.25">
      <c r="A3161" s="175" t="s">
        <v>6845</v>
      </c>
      <c r="B3161" s="205" t="s">
        <v>6263</v>
      </c>
      <c r="C3161" s="168" t="s">
        <v>6264</v>
      </c>
      <c r="D3161" s="209">
        <v>202</v>
      </c>
      <c r="E3161" s="178">
        <v>971723.39996200008</v>
      </c>
      <c r="F3161" s="216">
        <f t="shared" si="170"/>
        <v>4810.5118810000004</v>
      </c>
      <c r="G3161" s="224"/>
      <c r="H3161" s="218" t="s">
        <v>7538</v>
      </c>
      <c r="I3161" s="120" t="s">
        <v>7396</v>
      </c>
      <c r="J3161" s="120" t="s">
        <v>7480</v>
      </c>
      <c r="K3161" s="73">
        <v>202</v>
      </c>
      <c r="L3161" s="73">
        <v>971723.39996200008</v>
      </c>
      <c r="M3161" s="180">
        <f t="shared" si="172"/>
        <v>1</v>
      </c>
      <c r="O3161" s="73">
        <v>202</v>
      </c>
      <c r="P3161" s="73">
        <v>971723.39996200008</v>
      </c>
      <c r="Q3161" s="73">
        <v>0</v>
      </c>
      <c r="R3161" s="73">
        <v>0</v>
      </c>
      <c r="S3161" s="73">
        <f t="shared" si="171"/>
        <v>0</v>
      </c>
      <c r="T3161" s="73">
        <f t="shared" si="171"/>
        <v>0</v>
      </c>
      <c r="U3161" s="167" t="s">
        <v>7481</v>
      </c>
      <c r="W3161" s="21"/>
      <c r="X3161" s="21"/>
      <c r="Y3161" s="21"/>
    </row>
    <row r="3162" spans="1:25" x14ac:dyDescent="0.25">
      <c r="A3162" s="175" t="s">
        <v>6845</v>
      </c>
      <c r="B3162" s="205" t="s">
        <v>6261</v>
      </c>
      <c r="C3162" s="168" t="s">
        <v>6262</v>
      </c>
      <c r="D3162" s="209">
        <v>172</v>
      </c>
      <c r="E3162" s="178">
        <v>827406.44995199994</v>
      </c>
      <c r="F3162" s="216">
        <f t="shared" si="170"/>
        <v>4810.5026159999998</v>
      </c>
      <c r="G3162" s="224"/>
      <c r="H3162" s="218" t="s">
        <v>7538</v>
      </c>
      <c r="I3162" s="120" t="s">
        <v>7396</v>
      </c>
      <c r="J3162" s="120" t="s">
        <v>7480</v>
      </c>
      <c r="K3162" s="73">
        <v>172</v>
      </c>
      <c r="L3162" s="73">
        <v>827406.44995199994</v>
      </c>
      <c r="M3162" s="180">
        <f t="shared" si="172"/>
        <v>1</v>
      </c>
      <c r="O3162" s="73">
        <v>172</v>
      </c>
      <c r="P3162" s="73">
        <v>827406.44995199994</v>
      </c>
      <c r="Q3162" s="73">
        <v>0</v>
      </c>
      <c r="R3162" s="73">
        <v>0</v>
      </c>
      <c r="S3162" s="73">
        <f t="shared" si="171"/>
        <v>0</v>
      </c>
      <c r="T3162" s="73">
        <f t="shared" si="171"/>
        <v>0</v>
      </c>
      <c r="U3162" s="167" t="s">
        <v>7481</v>
      </c>
      <c r="W3162" s="21"/>
      <c r="X3162" s="21"/>
      <c r="Y3162" s="21"/>
    </row>
    <row r="3163" spans="1:25" x14ac:dyDescent="0.25">
      <c r="A3163" s="168" t="s">
        <v>6845</v>
      </c>
      <c r="B3163" s="207" t="s">
        <v>10841</v>
      </c>
      <c r="C3163" s="168" t="s">
        <v>10842</v>
      </c>
      <c r="D3163" s="208">
        <v>12</v>
      </c>
      <c r="E3163" s="171">
        <v>57653.330003999996</v>
      </c>
      <c r="F3163" s="216">
        <f t="shared" si="170"/>
        <v>4804.4441669999997</v>
      </c>
      <c r="G3163" s="224"/>
      <c r="H3163" s="218" t="s">
        <v>7462</v>
      </c>
      <c r="I3163" s="120" t="s">
        <v>7397</v>
      </c>
      <c r="J3163" s="120" t="s">
        <v>7463</v>
      </c>
      <c r="K3163" s="172"/>
      <c r="L3163" s="172"/>
      <c r="M3163" s="173">
        <f t="shared" si="172"/>
        <v>0</v>
      </c>
      <c r="O3163" s="73">
        <v>12</v>
      </c>
      <c r="P3163" s="73">
        <v>57653.330003999996</v>
      </c>
      <c r="Q3163" s="73">
        <v>12</v>
      </c>
      <c r="R3163" s="73">
        <v>57653.330003999996</v>
      </c>
      <c r="S3163" s="73">
        <f t="shared" si="171"/>
        <v>0</v>
      </c>
      <c r="T3163" s="73">
        <f t="shared" si="171"/>
        <v>0</v>
      </c>
      <c r="U3163" s="167" t="s">
        <v>7467</v>
      </c>
      <c r="W3163" s="21"/>
      <c r="X3163" s="21"/>
      <c r="Y3163" s="21"/>
    </row>
    <row r="3164" spans="1:25" x14ac:dyDescent="0.25">
      <c r="A3164" s="175" t="s">
        <v>6845</v>
      </c>
      <c r="B3164" s="205" t="s">
        <v>5449</v>
      </c>
      <c r="C3164" s="168" t="s">
        <v>5450</v>
      </c>
      <c r="D3164" s="209">
        <v>321</v>
      </c>
      <c r="E3164" s="178">
        <v>1534993.100049</v>
      </c>
      <c r="F3164" s="216">
        <f t="shared" si="170"/>
        <v>4781.9099690000003</v>
      </c>
      <c r="G3164" s="224"/>
      <c r="H3164" s="218" t="s">
        <v>7462</v>
      </c>
      <c r="I3164" s="179" t="s">
        <v>7381</v>
      </c>
      <c r="J3164" s="120" t="s">
        <v>7480</v>
      </c>
      <c r="K3164" s="73">
        <v>321</v>
      </c>
      <c r="L3164" s="73">
        <v>1534993.100049</v>
      </c>
      <c r="M3164" s="180">
        <f t="shared" si="172"/>
        <v>1</v>
      </c>
      <c r="O3164" s="73">
        <v>321</v>
      </c>
      <c r="P3164" s="73">
        <v>1534993.100049</v>
      </c>
      <c r="Q3164" s="73">
        <v>0</v>
      </c>
      <c r="R3164" s="73">
        <v>0</v>
      </c>
      <c r="S3164" s="73">
        <f t="shared" si="171"/>
        <v>0</v>
      </c>
      <c r="T3164" s="73">
        <f t="shared" si="171"/>
        <v>0</v>
      </c>
      <c r="U3164" s="167" t="s">
        <v>7481</v>
      </c>
      <c r="W3164" s="21"/>
      <c r="X3164" s="21"/>
      <c r="Y3164" s="21"/>
    </row>
    <row r="3165" spans="1:25" x14ac:dyDescent="0.25">
      <c r="A3165" s="175" t="s">
        <v>6845</v>
      </c>
      <c r="B3165" s="205" t="s">
        <v>5259</v>
      </c>
      <c r="C3165" s="168" t="s">
        <v>5260</v>
      </c>
      <c r="D3165" s="209">
        <v>2349</v>
      </c>
      <c r="E3165" s="178">
        <v>11227000.709268002</v>
      </c>
      <c r="F3165" s="216">
        <f t="shared" si="170"/>
        <v>4779.4809320000004</v>
      </c>
      <c r="G3165" s="224"/>
      <c r="H3165" s="218" t="s">
        <v>7462</v>
      </c>
      <c r="I3165" s="179" t="s">
        <v>7381</v>
      </c>
      <c r="J3165" s="120" t="s">
        <v>7480</v>
      </c>
      <c r="K3165" s="73">
        <f>+D3165</f>
        <v>2349</v>
      </c>
      <c r="L3165" s="73">
        <f>+E3165</f>
        <v>11227000.709268002</v>
      </c>
      <c r="M3165" s="180">
        <f t="shared" si="172"/>
        <v>1</v>
      </c>
      <c r="O3165" s="73">
        <v>2349</v>
      </c>
      <c r="P3165" s="73">
        <v>11227000.709268002</v>
      </c>
      <c r="Q3165" s="73">
        <v>0</v>
      </c>
      <c r="R3165" s="73">
        <v>0</v>
      </c>
      <c r="S3165" s="73">
        <f t="shared" si="171"/>
        <v>0</v>
      </c>
      <c r="T3165" s="73">
        <f t="shared" si="171"/>
        <v>0</v>
      </c>
      <c r="U3165" s="167" t="s">
        <v>7481</v>
      </c>
      <c r="W3165" s="21"/>
      <c r="X3165" s="21"/>
      <c r="Y3165" s="21"/>
    </row>
    <row r="3166" spans="1:25" x14ac:dyDescent="0.25">
      <c r="A3166" s="175" t="s">
        <v>6845</v>
      </c>
      <c r="B3166" s="205" t="s">
        <v>6253</v>
      </c>
      <c r="C3166" s="168" t="s">
        <v>6254</v>
      </c>
      <c r="D3166" s="209">
        <v>55</v>
      </c>
      <c r="E3166" s="178">
        <v>262048.24997999999</v>
      </c>
      <c r="F3166" s="216">
        <f t="shared" si="170"/>
        <v>4764.5136359999997</v>
      </c>
      <c r="G3166" s="224"/>
      <c r="H3166" s="218" t="s">
        <v>7538</v>
      </c>
      <c r="I3166" s="120" t="s">
        <v>7396</v>
      </c>
      <c r="J3166" s="120" t="s">
        <v>7480</v>
      </c>
      <c r="K3166" s="73">
        <v>55</v>
      </c>
      <c r="L3166" s="73">
        <v>262048.24997999999</v>
      </c>
      <c r="M3166" s="180">
        <f t="shared" si="172"/>
        <v>1</v>
      </c>
      <c r="O3166" s="73">
        <v>55</v>
      </c>
      <c r="P3166" s="73">
        <v>262048.24997999999</v>
      </c>
      <c r="Q3166" s="73">
        <v>0</v>
      </c>
      <c r="R3166" s="73">
        <v>0</v>
      </c>
      <c r="S3166" s="73">
        <f t="shared" si="171"/>
        <v>0</v>
      </c>
      <c r="T3166" s="73">
        <f t="shared" si="171"/>
        <v>0</v>
      </c>
      <c r="U3166" s="167" t="s">
        <v>7481</v>
      </c>
      <c r="W3166" s="21"/>
      <c r="X3166" s="21"/>
      <c r="Y3166" s="21"/>
    </row>
    <row r="3167" spans="1:25" x14ac:dyDescent="0.25">
      <c r="A3167" s="175" t="s">
        <v>6845</v>
      </c>
      <c r="B3167" s="205" t="s">
        <v>6259</v>
      </c>
      <c r="C3167" s="168" t="s">
        <v>6260</v>
      </c>
      <c r="D3167" s="209">
        <v>317</v>
      </c>
      <c r="E3167" s="178">
        <v>1508801.9000649999</v>
      </c>
      <c r="F3167" s="216">
        <f t="shared" si="170"/>
        <v>4759.6274450000001</v>
      </c>
      <c r="G3167" s="224"/>
      <c r="H3167" s="218" t="s">
        <v>7538</v>
      </c>
      <c r="I3167" s="120" t="s">
        <v>7396</v>
      </c>
      <c r="J3167" s="120" t="s">
        <v>7480</v>
      </c>
      <c r="K3167" s="73">
        <v>317</v>
      </c>
      <c r="L3167" s="73">
        <v>1508801.9000649999</v>
      </c>
      <c r="M3167" s="180">
        <f t="shared" si="172"/>
        <v>1</v>
      </c>
      <c r="O3167" s="73">
        <v>317</v>
      </c>
      <c r="P3167" s="73">
        <v>1508801.9000649999</v>
      </c>
      <c r="Q3167" s="73">
        <v>0</v>
      </c>
      <c r="R3167" s="73">
        <v>0</v>
      </c>
      <c r="S3167" s="73">
        <f t="shared" si="171"/>
        <v>0</v>
      </c>
      <c r="T3167" s="73">
        <f t="shared" si="171"/>
        <v>0</v>
      </c>
      <c r="U3167" s="167" t="s">
        <v>7481</v>
      </c>
      <c r="W3167" s="21"/>
      <c r="X3167" s="21"/>
      <c r="Y3167" s="21"/>
    </row>
    <row r="3168" spans="1:25" x14ac:dyDescent="0.25">
      <c r="A3168" s="168" t="s">
        <v>6845</v>
      </c>
      <c r="B3168" s="207" t="s">
        <v>10843</v>
      </c>
      <c r="C3168" s="168" t="s">
        <v>10844</v>
      </c>
      <c r="D3168" s="208">
        <v>100</v>
      </c>
      <c r="E3168" s="171">
        <v>475831.21</v>
      </c>
      <c r="F3168" s="216">
        <f t="shared" si="170"/>
        <v>4758.3121000000001</v>
      </c>
      <c r="G3168" s="224"/>
      <c r="H3168" s="218" t="s">
        <v>7462</v>
      </c>
      <c r="I3168" s="120" t="s">
        <v>7397</v>
      </c>
      <c r="J3168" s="120" t="s">
        <v>7463</v>
      </c>
      <c r="K3168" s="172"/>
      <c r="L3168" s="172"/>
      <c r="M3168" s="173">
        <f t="shared" si="172"/>
        <v>0</v>
      </c>
      <c r="O3168" s="73">
        <v>100</v>
      </c>
      <c r="P3168" s="73">
        <v>475831.21</v>
      </c>
      <c r="Q3168" s="73">
        <v>100</v>
      </c>
      <c r="R3168" s="73">
        <v>475831.21</v>
      </c>
      <c r="S3168" s="73">
        <f t="shared" si="171"/>
        <v>0</v>
      </c>
      <c r="T3168" s="73">
        <f t="shared" si="171"/>
        <v>0</v>
      </c>
      <c r="U3168" s="167" t="s">
        <v>7467</v>
      </c>
      <c r="W3168" s="21"/>
      <c r="X3168" s="21"/>
      <c r="Y3168" s="21"/>
    </row>
    <row r="3169" spans="1:25" x14ac:dyDescent="0.25">
      <c r="A3169" s="175" t="s">
        <v>6845</v>
      </c>
      <c r="B3169" s="205" t="s">
        <v>10845</v>
      </c>
      <c r="C3169" s="168" t="s">
        <v>10846</v>
      </c>
      <c r="D3169" s="209">
        <v>615</v>
      </c>
      <c r="E3169" s="178">
        <v>2921494.589805</v>
      </c>
      <c r="F3169" s="216">
        <f t="shared" si="170"/>
        <v>4750.3977070000001</v>
      </c>
      <c r="G3169" s="224"/>
      <c r="H3169" s="218" t="s">
        <v>7538</v>
      </c>
      <c r="I3169" s="120" t="s">
        <v>7386</v>
      </c>
      <c r="J3169" s="120" t="s">
        <v>7480</v>
      </c>
      <c r="K3169" s="73">
        <v>615</v>
      </c>
      <c r="L3169" s="73">
        <v>2921494.589805</v>
      </c>
      <c r="M3169" s="180">
        <f t="shared" si="172"/>
        <v>1</v>
      </c>
      <c r="O3169" s="73">
        <v>615</v>
      </c>
      <c r="P3169" s="73">
        <v>2921494.589805</v>
      </c>
      <c r="Q3169" s="73">
        <v>0</v>
      </c>
      <c r="R3169" s="73">
        <v>0</v>
      </c>
      <c r="S3169" s="73">
        <f t="shared" si="171"/>
        <v>0</v>
      </c>
      <c r="T3169" s="73">
        <f t="shared" si="171"/>
        <v>0</v>
      </c>
      <c r="U3169" s="167" t="s">
        <v>7481</v>
      </c>
      <c r="W3169" s="21"/>
      <c r="X3169" s="21"/>
      <c r="Y3169" s="21"/>
    </row>
    <row r="3170" spans="1:25" x14ac:dyDescent="0.25">
      <c r="A3170" s="175" t="s">
        <v>6845</v>
      </c>
      <c r="B3170" s="205" t="s">
        <v>5329</v>
      </c>
      <c r="C3170" s="168" t="s">
        <v>5330</v>
      </c>
      <c r="D3170" s="209">
        <v>120</v>
      </c>
      <c r="E3170" s="178">
        <v>564512.1</v>
      </c>
      <c r="F3170" s="216">
        <f t="shared" si="170"/>
        <v>4704.2674999999999</v>
      </c>
      <c r="G3170" s="224"/>
      <c r="H3170" s="218" t="s">
        <v>7462</v>
      </c>
      <c r="I3170" s="179" t="s">
        <v>7381</v>
      </c>
      <c r="J3170" s="120" t="s">
        <v>7480</v>
      </c>
      <c r="K3170" s="73">
        <v>120</v>
      </c>
      <c r="L3170" s="73">
        <v>564512.1</v>
      </c>
      <c r="M3170" s="180">
        <f t="shared" si="172"/>
        <v>1</v>
      </c>
      <c r="O3170" s="73">
        <v>120</v>
      </c>
      <c r="P3170" s="73">
        <v>564512.1</v>
      </c>
      <c r="Q3170" s="73">
        <v>0</v>
      </c>
      <c r="R3170" s="73">
        <v>0</v>
      </c>
      <c r="S3170" s="73">
        <f t="shared" si="171"/>
        <v>0</v>
      </c>
      <c r="T3170" s="73">
        <f t="shared" si="171"/>
        <v>0</v>
      </c>
      <c r="U3170" s="167" t="s">
        <v>7481</v>
      </c>
      <c r="W3170" s="21"/>
      <c r="X3170" s="21"/>
      <c r="Y3170" s="21"/>
    </row>
    <row r="3171" spans="1:25" x14ac:dyDescent="0.25">
      <c r="A3171" s="175" t="s">
        <v>6845</v>
      </c>
      <c r="B3171" s="205" t="s">
        <v>6421</v>
      </c>
      <c r="C3171" s="168" t="s">
        <v>6422</v>
      </c>
      <c r="D3171" s="209">
        <v>74</v>
      </c>
      <c r="E3171" s="178">
        <v>346073.15997600002</v>
      </c>
      <c r="F3171" s="216">
        <f t="shared" si="170"/>
        <v>4676.6643240000003</v>
      </c>
      <c r="G3171" s="224"/>
      <c r="H3171" s="218" t="s">
        <v>7462</v>
      </c>
      <c r="I3171" s="179" t="s">
        <v>7381</v>
      </c>
      <c r="J3171" s="120" t="s">
        <v>7480</v>
      </c>
      <c r="K3171" s="73">
        <v>74</v>
      </c>
      <c r="L3171" s="73">
        <v>346073.15997600002</v>
      </c>
      <c r="M3171" s="180">
        <f t="shared" si="172"/>
        <v>1</v>
      </c>
      <c r="O3171" s="73">
        <v>74</v>
      </c>
      <c r="P3171" s="73">
        <v>346073.15997600002</v>
      </c>
      <c r="Q3171" s="73">
        <v>0</v>
      </c>
      <c r="R3171" s="73">
        <v>0</v>
      </c>
      <c r="S3171" s="73">
        <f t="shared" si="171"/>
        <v>0</v>
      </c>
      <c r="T3171" s="73">
        <f t="shared" si="171"/>
        <v>0</v>
      </c>
      <c r="U3171" s="167" t="s">
        <v>7481</v>
      </c>
      <c r="W3171" s="21"/>
      <c r="X3171" s="21"/>
      <c r="Y3171" s="21"/>
    </row>
    <row r="3172" spans="1:25" x14ac:dyDescent="0.25">
      <c r="A3172" s="175" t="s">
        <v>6845</v>
      </c>
      <c r="B3172" s="205" t="s">
        <v>6653</v>
      </c>
      <c r="C3172" s="168" t="s">
        <v>6654</v>
      </c>
      <c r="D3172" s="209">
        <v>150</v>
      </c>
      <c r="E3172" s="178">
        <v>701309.66999999993</v>
      </c>
      <c r="F3172" s="216">
        <f t="shared" si="170"/>
        <v>4675.3977999999997</v>
      </c>
      <c r="G3172" s="224"/>
      <c r="H3172" s="218" t="s">
        <v>7462</v>
      </c>
      <c r="I3172" s="179" t="s">
        <v>7381</v>
      </c>
      <c r="J3172" s="120" t="s">
        <v>7480</v>
      </c>
      <c r="K3172" s="73">
        <v>150</v>
      </c>
      <c r="L3172" s="73">
        <v>701309.66999999993</v>
      </c>
      <c r="M3172" s="180">
        <f t="shared" si="172"/>
        <v>1</v>
      </c>
      <c r="O3172" s="73">
        <v>150</v>
      </c>
      <c r="P3172" s="73">
        <v>701309.66999999993</v>
      </c>
      <c r="Q3172" s="73">
        <v>0</v>
      </c>
      <c r="R3172" s="73">
        <v>0</v>
      </c>
      <c r="S3172" s="73">
        <f t="shared" si="171"/>
        <v>0</v>
      </c>
      <c r="T3172" s="73">
        <f t="shared" si="171"/>
        <v>0</v>
      </c>
      <c r="U3172" s="167" t="s">
        <v>7481</v>
      </c>
      <c r="W3172" s="21"/>
      <c r="X3172" s="21"/>
      <c r="Y3172" s="21"/>
    </row>
    <row r="3173" spans="1:25" x14ac:dyDescent="0.25">
      <c r="A3173" s="175" t="s">
        <v>6845</v>
      </c>
      <c r="B3173" s="205" t="s">
        <v>5343</v>
      </c>
      <c r="C3173" s="168" t="s">
        <v>5344</v>
      </c>
      <c r="D3173" s="209">
        <v>1166</v>
      </c>
      <c r="E3173" s="178">
        <v>5429720.4004779998</v>
      </c>
      <c r="F3173" s="216">
        <f t="shared" si="170"/>
        <v>4656.7070329999997</v>
      </c>
      <c r="G3173" s="224"/>
      <c r="H3173" s="218" t="s">
        <v>7462</v>
      </c>
      <c r="I3173" s="179" t="s">
        <v>7381</v>
      </c>
      <c r="J3173" s="120" t="s">
        <v>7480</v>
      </c>
      <c r="K3173" s="73">
        <f>+D3173</f>
        <v>1166</v>
      </c>
      <c r="L3173" s="73">
        <f>+E3173</f>
        <v>5429720.4004779998</v>
      </c>
      <c r="M3173" s="180">
        <f t="shared" si="172"/>
        <v>1</v>
      </c>
      <c r="O3173" s="73">
        <v>1166</v>
      </c>
      <c r="P3173" s="73">
        <v>5429720.4004779998</v>
      </c>
      <c r="Q3173" s="73">
        <v>0</v>
      </c>
      <c r="R3173" s="73">
        <v>0</v>
      </c>
      <c r="S3173" s="73">
        <f t="shared" si="171"/>
        <v>0</v>
      </c>
      <c r="T3173" s="73">
        <f t="shared" si="171"/>
        <v>0</v>
      </c>
      <c r="U3173" s="167" t="s">
        <v>7481</v>
      </c>
      <c r="W3173" s="21"/>
      <c r="X3173" s="21"/>
      <c r="Y3173" s="21"/>
    </row>
    <row r="3174" spans="1:25" x14ac:dyDescent="0.25">
      <c r="A3174" s="175" t="s">
        <v>6845</v>
      </c>
      <c r="B3174" s="205" t="s">
        <v>6657</v>
      </c>
      <c r="C3174" s="168" t="s">
        <v>6658</v>
      </c>
      <c r="D3174" s="209">
        <v>246</v>
      </c>
      <c r="E3174" s="178">
        <v>1145334.2400239999</v>
      </c>
      <c r="F3174" s="216">
        <f t="shared" si="170"/>
        <v>4655.8302439999998</v>
      </c>
      <c r="G3174" s="224"/>
      <c r="H3174" s="218" t="s">
        <v>7462</v>
      </c>
      <c r="I3174" s="179" t="s">
        <v>7381</v>
      </c>
      <c r="J3174" s="120" t="s">
        <v>7480</v>
      </c>
      <c r="K3174" s="73">
        <v>246</v>
      </c>
      <c r="L3174" s="73">
        <v>1145334.2400239999</v>
      </c>
      <c r="M3174" s="180">
        <f t="shared" si="172"/>
        <v>1</v>
      </c>
      <c r="O3174" s="73">
        <v>246</v>
      </c>
      <c r="P3174" s="73">
        <v>1145334.2400239999</v>
      </c>
      <c r="Q3174" s="73">
        <v>0</v>
      </c>
      <c r="R3174" s="73">
        <v>0</v>
      </c>
      <c r="S3174" s="73">
        <f t="shared" si="171"/>
        <v>0</v>
      </c>
      <c r="T3174" s="73">
        <f t="shared" si="171"/>
        <v>0</v>
      </c>
      <c r="U3174" s="167" t="s">
        <v>7481</v>
      </c>
      <c r="W3174" s="21"/>
      <c r="X3174" s="21"/>
      <c r="Y3174" s="21"/>
    </row>
    <row r="3175" spans="1:25" x14ac:dyDescent="0.25">
      <c r="A3175" s="175" t="s">
        <v>6845</v>
      </c>
      <c r="B3175" s="205" t="s">
        <v>6339</v>
      </c>
      <c r="C3175" s="168" t="s">
        <v>6340</v>
      </c>
      <c r="D3175" s="209">
        <v>70</v>
      </c>
      <c r="E3175" s="178">
        <v>325731.94003</v>
      </c>
      <c r="F3175" s="216">
        <f t="shared" si="170"/>
        <v>4653.3134289999998</v>
      </c>
      <c r="G3175" s="224"/>
      <c r="H3175" s="218" t="s">
        <v>7462</v>
      </c>
      <c r="I3175" s="179" t="s">
        <v>7381</v>
      </c>
      <c r="J3175" s="120" t="s">
        <v>7480</v>
      </c>
      <c r="K3175" s="73">
        <v>70</v>
      </c>
      <c r="L3175" s="73">
        <v>325731.94003</v>
      </c>
      <c r="M3175" s="180">
        <f t="shared" si="172"/>
        <v>1</v>
      </c>
      <c r="O3175" s="73">
        <v>70</v>
      </c>
      <c r="P3175" s="73">
        <v>325731.94003</v>
      </c>
      <c r="Q3175" s="73">
        <v>0</v>
      </c>
      <c r="R3175" s="73">
        <v>0</v>
      </c>
      <c r="S3175" s="73">
        <f t="shared" si="171"/>
        <v>0</v>
      </c>
      <c r="T3175" s="73">
        <f t="shared" si="171"/>
        <v>0</v>
      </c>
      <c r="U3175" s="167" t="s">
        <v>7481</v>
      </c>
      <c r="W3175" s="21"/>
      <c r="X3175" s="21"/>
      <c r="Y3175" s="21"/>
    </row>
    <row r="3176" spans="1:25" x14ac:dyDescent="0.25">
      <c r="A3176" s="175" t="s">
        <v>6845</v>
      </c>
      <c r="B3176" s="205" t="s">
        <v>5341</v>
      </c>
      <c r="C3176" s="168" t="s">
        <v>5342</v>
      </c>
      <c r="D3176" s="209">
        <v>1298</v>
      </c>
      <c r="E3176" s="178">
        <v>6029740.5600960003</v>
      </c>
      <c r="F3176" s="216">
        <f t="shared" si="170"/>
        <v>4645.4087520000003</v>
      </c>
      <c r="G3176" s="224"/>
      <c r="H3176" s="218" t="s">
        <v>7462</v>
      </c>
      <c r="I3176" s="179" t="s">
        <v>7381</v>
      </c>
      <c r="J3176" s="120" t="s">
        <v>7480</v>
      </c>
      <c r="K3176" s="73">
        <f>+D3176</f>
        <v>1298</v>
      </c>
      <c r="L3176" s="73">
        <f>+E3176</f>
        <v>6029740.5600960003</v>
      </c>
      <c r="M3176" s="180">
        <f t="shared" si="172"/>
        <v>1</v>
      </c>
      <c r="O3176" s="73">
        <v>1298</v>
      </c>
      <c r="P3176" s="73">
        <v>6029740.5600960003</v>
      </c>
      <c r="Q3176" s="73">
        <v>0</v>
      </c>
      <c r="R3176" s="73">
        <v>0</v>
      </c>
      <c r="S3176" s="73">
        <f t="shared" si="171"/>
        <v>0</v>
      </c>
      <c r="T3176" s="73">
        <f t="shared" si="171"/>
        <v>0</v>
      </c>
      <c r="U3176" s="167" t="s">
        <v>7481</v>
      </c>
      <c r="W3176" s="21"/>
      <c r="X3176" s="21"/>
      <c r="Y3176" s="21"/>
    </row>
    <row r="3177" spans="1:25" x14ac:dyDescent="0.25">
      <c r="A3177" s="175" t="s">
        <v>6845</v>
      </c>
      <c r="B3177" s="205" t="s">
        <v>10847</v>
      </c>
      <c r="C3177" s="168" t="s">
        <v>10848</v>
      </c>
      <c r="D3177" s="209">
        <v>15</v>
      </c>
      <c r="E3177" s="178">
        <v>69584.080005000011</v>
      </c>
      <c r="F3177" s="216">
        <f t="shared" si="170"/>
        <v>4638.9386670000004</v>
      </c>
      <c r="G3177" s="224"/>
      <c r="H3177" s="218" t="s">
        <v>7538</v>
      </c>
      <c r="I3177" s="120" t="s">
        <v>7386</v>
      </c>
      <c r="J3177" s="120" t="s">
        <v>7480</v>
      </c>
      <c r="K3177" s="73">
        <v>15</v>
      </c>
      <c r="L3177" s="73">
        <v>69584.080005000011</v>
      </c>
      <c r="M3177" s="180">
        <f t="shared" si="172"/>
        <v>1</v>
      </c>
      <c r="O3177" s="73">
        <v>15</v>
      </c>
      <c r="P3177" s="73">
        <v>69584.080005000011</v>
      </c>
      <c r="Q3177" s="73">
        <v>0</v>
      </c>
      <c r="R3177" s="73">
        <v>0</v>
      </c>
      <c r="S3177" s="73">
        <f t="shared" si="171"/>
        <v>0</v>
      </c>
      <c r="T3177" s="73">
        <f t="shared" si="171"/>
        <v>0</v>
      </c>
      <c r="U3177" s="167" t="s">
        <v>7481</v>
      </c>
      <c r="W3177" s="21"/>
      <c r="X3177" s="21"/>
      <c r="Y3177" s="21"/>
    </row>
    <row r="3178" spans="1:25" x14ac:dyDescent="0.25">
      <c r="A3178" s="175" t="s">
        <v>6845</v>
      </c>
      <c r="B3178" s="205" t="s">
        <v>5963</v>
      </c>
      <c r="C3178" s="168" t="s">
        <v>5964</v>
      </c>
      <c r="D3178" s="209">
        <v>130</v>
      </c>
      <c r="E3178" s="178">
        <v>602446.32993999997</v>
      </c>
      <c r="F3178" s="216">
        <f t="shared" si="170"/>
        <v>4634.2025379999995</v>
      </c>
      <c r="G3178" s="224"/>
      <c r="H3178" s="218" t="s">
        <v>7462</v>
      </c>
      <c r="I3178" s="179" t="s">
        <v>7381</v>
      </c>
      <c r="J3178" s="120" t="s">
        <v>7480</v>
      </c>
      <c r="K3178" s="73">
        <v>130</v>
      </c>
      <c r="L3178" s="73">
        <v>602446.32993999997</v>
      </c>
      <c r="M3178" s="180">
        <f t="shared" si="172"/>
        <v>1</v>
      </c>
      <c r="O3178" s="73">
        <v>130</v>
      </c>
      <c r="P3178" s="73">
        <v>602446.32993999997</v>
      </c>
      <c r="Q3178" s="73">
        <v>0</v>
      </c>
      <c r="R3178" s="73">
        <v>0</v>
      </c>
      <c r="S3178" s="73">
        <f t="shared" si="171"/>
        <v>0</v>
      </c>
      <c r="T3178" s="73">
        <f t="shared" si="171"/>
        <v>0</v>
      </c>
      <c r="U3178" s="167" t="s">
        <v>7481</v>
      </c>
      <c r="W3178" s="21"/>
      <c r="X3178" s="21"/>
      <c r="Y3178" s="21"/>
    </row>
    <row r="3179" spans="1:25" x14ac:dyDescent="0.25">
      <c r="A3179" s="175" t="s">
        <v>6845</v>
      </c>
      <c r="B3179" s="205" t="s">
        <v>6227</v>
      </c>
      <c r="C3179" s="168" t="s">
        <v>6228</v>
      </c>
      <c r="D3179" s="209">
        <v>343</v>
      </c>
      <c r="E3179" s="178">
        <v>1585788.4799469998</v>
      </c>
      <c r="F3179" s="216">
        <f t="shared" si="170"/>
        <v>4623.2900289999998</v>
      </c>
      <c r="G3179" s="224"/>
      <c r="H3179" s="218" t="s">
        <v>7462</v>
      </c>
      <c r="I3179" s="179" t="s">
        <v>7381</v>
      </c>
      <c r="J3179" s="120" t="s">
        <v>7480</v>
      </c>
      <c r="K3179" s="73">
        <v>343</v>
      </c>
      <c r="L3179" s="73">
        <v>1585788.4799469998</v>
      </c>
      <c r="M3179" s="180">
        <f t="shared" si="172"/>
        <v>1</v>
      </c>
      <c r="O3179" s="73">
        <v>343</v>
      </c>
      <c r="P3179" s="73">
        <v>1585788.4799469998</v>
      </c>
      <c r="Q3179" s="73">
        <v>0</v>
      </c>
      <c r="R3179" s="73">
        <v>0</v>
      </c>
      <c r="S3179" s="73">
        <f t="shared" si="171"/>
        <v>0</v>
      </c>
      <c r="T3179" s="73">
        <f t="shared" si="171"/>
        <v>0</v>
      </c>
      <c r="U3179" s="167" t="s">
        <v>7481</v>
      </c>
      <c r="W3179" s="21"/>
      <c r="X3179" s="21"/>
      <c r="Y3179" s="21"/>
    </row>
    <row r="3180" spans="1:25" x14ac:dyDescent="0.25">
      <c r="A3180" s="175" t="s">
        <v>6845</v>
      </c>
      <c r="B3180" s="205" t="s">
        <v>5893</v>
      </c>
      <c r="C3180" s="168" t="s">
        <v>5894</v>
      </c>
      <c r="D3180" s="209">
        <v>570</v>
      </c>
      <c r="E3180" s="178">
        <v>2625520.08972</v>
      </c>
      <c r="F3180" s="216">
        <f t="shared" si="170"/>
        <v>4606.175596</v>
      </c>
      <c r="G3180" s="224"/>
      <c r="H3180" s="218" t="s">
        <v>7462</v>
      </c>
      <c r="I3180" s="179" t="s">
        <v>7381</v>
      </c>
      <c r="J3180" s="120" t="s">
        <v>7480</v>
      </c>
      <c r="K3180" s="73">
        <v>570</v>
      </c>
      <c r="L3180" s="73">
        <v>2625520.08972</v>
      </c>
      <c r="M3180" s="180">
        <f t="shared" si="172"/>
        <v>1</v>
      </c>
      <c r="O3180" s="73">
        <v>570</v>
      </c>
      <c r="P3180" s="73">
        <v>2625520.08972</v>
      </c>
      <c r="Q3180" s="73">
        <v>0</v>
      </c>
      <c r="R3180" s="73">
        <v>0</v>
      </c>
      <c r="S3180" s="73">
        <f t="shared" si="171"/>
        <v>0</v>
      </c>
      <c r="T3180" s="73">
        <f t="shared" si="171"/>
        <v>0</v>
      </c>
      <c r="U3180" s="167" t="s">
        <v>7481</v>
      </c>
      <c r="W3180" s="21"/>
      <c r="X3180" s="21"/>
      <c r="Y3180" s="21"/>
    </row>
    <row r="3181" spans="1:25" x14ac:dyDescent="0.25">
      <c r="A3181" s="168" t="s">
        <v>6845</v>
      </c>
      <c r="B3181" s="207" t="s">
        <v>10849</v>
      </c>
      <c r="C3181" s="168" t="s">
        <v>10850</v>
      </c>
      <c r="D3181" s="208">
        <v>1690</v>
      </c>
      <c r="E3181" s="171">
        <v>7782223.6194300009</v>
      </c>
      <c r="F3181" s="216">
        <f t="shared" si="170"/>
        <v>4604.8660470000004</v>
      </c>
      <c r="G3181" s="224"/>
      <c r="H3181" s="218" t="s">
        <v>7462</v>
      </c>
      <c r="I3181" s="120" t="s">
        <v>7397</v>
      </c>
      <c r="J3181" s="120" t="s">
        <v>7463</v>
      </c>
      <c r="K3181" s="172">
        <v>0</v>
      </c>
      <c r="L3181" s="172">
        <v>0</v>
      </c>
      <c r="M3181" s="173">
        <f t="shared" si="172"/>
        <v>0</v>
      </c>
      <c r="O3181" s="73">
        <v>1690</v>
      </c>
      <c r="P3181" s="73">
        <v>7782223.6194300009</v>
      </c>
      <c r="Q3181" s="73">
        <v>1690</v>
      </c>
      <c r="R3181" s="73">
        <v>7782223.6194300009</v>
      </c>
      <c r="S3181" s="73">
        <f t="shared" si="171"/>
        <v>0</v>
      </c>
      <c r="T3181" s="73">
        <f t="shared" si="171"/>
        <v>0</v>
      </c>
      <c r="U3181" s="167" t="s">
        <v>7467</v>
      </c>
      <c r="W3181" s="21"/>
      <c r="X3181" s="21"/>
      <c r="Y3181" s="21"/>
    </row>
    <row r="3182" spans="1:25" x14ac:dyDescent="0.25">
      <c r="A3182" s="175" t="s">
        <v>6845</v>
      </c>
      <c r="B3182" s="205" t="s">
        <v>5515</v>
      </c>
      <c r="C3182" s="168" t="s">
        <v>5516</v>
      </c>
      <c r="D3182" s="209">
        <v>322</v>
      </c>
      <c r="E3182" s="178">
        <v>1466207.329986</v>
      </c>
      <c r="F3182" s="216">
        <f t="shared" si="170"/>
        <v>4553.438913</v>
      </c>
      <c r="G3182" s="224"/>
      <c r="H3182" s="218" t="s">
        <v>7462</v>
      </c>
      <c r="I3182" s="179" t="s">
        <v>7381</v>
      </c>
      <c r="J3182" s="120" t="s">
        <v>7480</v>
      </c>
      <c r="K3182" s="73">
        <f>D3182</f>
        <v>322</v>
      </c>
      <c r="L3182" s="73">
        <f>E3182</f>
        <v>1466207.329986</v>
      </c>
      <c r="M3182" s="180">
        <f t="shared" si="172"/>
        <v>1</v>
      </c>
      <c r="O3182" s="73">
        <v>322</v>
      </c>
      <c r="P3182" s="73">
        <v>1466207.329986</v>
      </c>
      <c r="Q3182" s="73">
        <v>0</v>
      </c>
      <c r="R3182" s="73">
        <v>0</v>
      </c>
      <c r="S3182" s="73">
        <f t="shared" si="171"/>
        <v>0</v>
      </c>
      <c r="T3182" s="73">
        <f t="shared" si="171"/>
        <v>0</v>
      </c>
      <c r="U3182" s="167" t="s">
        <v>7481</v>
      </c>
      <c r="W3182" s="21"/>
      <c r="X3182" s="21"/>
      <c r="Y3182" s="21"/>
    </row>
    <row r="3183" spans="1:25" x14ac:dyDescent="0.25">
      <c r="A3183" s="175" t="s">
        <v>6845</v>
      </c>
      <c r="B3183" s="205" t="s">
        <v>5971</v>
      </c>
      <c r="C3183" s="168" t="s">
        <v>5972</v>
      </c>
      <c r="D3183" s="209">
        <v>115.5</v>
      </c>
      <c r="E3183" s="178">
        <v>525681.180024</v>
      </c>
      <c r="F3183" s="216">
        <f t="shared" si="170"/>
        <v>4551.3522080000002</v>
      </c>
      <c r="G3183" s="224"/>
      <c r="H3183" s="218" t="s">
        <v>7462</v>
      </c>
      <c r="I3183" s="179" t="s">
        <v>7381</v>
      </c>
      <c r="J3183" s="120" t="s">
        <v>7480</v>
      </c>
      <c r="K3183" s="73">
        <v>115.5</v>
      </c>
      <c r="L3183" s="73">
        <v>525681.180024</v>
      </c>
      <c r="M3183" s="180">
        <f t="shared" si="172"/>
        <v>1</v>
      </c>
      <c r="O3183" s="73">
        <v>115.5</v>
      </c>
      <c r="P3183" s="73">
        <v>525681.180024</v>
      </c>
      <c r="Q3183" s="73">
        <v>0</v>
      </c>
      <c r="R3183" s="73">
        <v>0</v>
      </c>
      <c r="S3183" s="73">
        <f t="shared" si="171"/>
        <v>0</v>
      </c>
      <c r="T3183" s="73">
        <f t="shared" si="171"/>
        <v>0</v>
      </c>
      <c r="U3183" s="167" t="s">
        <v>7481</v>
      </c>
      <c r="W3183" s="21"/>
      <c r="X3183" s="21"/>
      <c r="Y3183" s="21"/>
    </row>
    <row r="3184" spans="1:25" x14ac:dyDescent="0.25">
      <c r="A3184" s="175" t="s">
        <v>6845</v>
      </c>
      <c r="B3184" s="205" t="s">
        <v>5605</v>
      </c>
      <c r="C3184" s="168" t="s">
        <v>5606</v>
      </c>
      <c r="D3184" s="209">
        <v>5129.6499999999996</v>
      </c>
      <c r="E3184" s="178">
        <v>23313434.361242801</v>
      </c>
      <c r="F3184" s="216">
        <f t="shared" si="170"/>
        <v>4544.8391920000004</v>
      </c>
      <c r="G3184" s="224"/>
      <c r="H3184" s="218" t="s">
        <v>7462</v>
      </c>
      <c r="I3184" s="179" t="s">
        <v>7381</v>
      </c>
      <c r="J3184" s="120" t="s">
        <v>7480</v>
      </c>
      <c r="K3184" s="73">
        <v>5129.6499999999996</v>
      </c>
      <c r="L3184" s="73">
        <v>23313434.361242801</v>
      </c>
      <c r="M3184" s="180">
        <f t="shared" si="172"/>
        <v>1</v>
      </c>
      <c r="O3184" s="73">
        <v>5129.6499999999996</v>
      </c>
      <c r="P3184" s="73">
        <v>23313434.361242801</v>
      </c>
      <c r="Q3184" s="73">
        <v>0</v>
      </c>
      <c r="R3184" s="73">
        <v>0</v>
      </c>
      <c r="S3184" s="73">
        <f t="shared" si="171"/>
        <v>0</v>
      </c>
      <c r="T3184" s="73">
        <f t="shared" si="171"/>
        <v>0</v>
      </c>
      <c r="U3184" s="167" t="s">
        <v>7481</v>
      </c>
      <c r="W3184" s="21"/>
      <c r="X3184" s="21"/>
      <c r="Y3184" s="21"/>
    </row>
    <row r="3185" spans="1:25" x14ac:dyDescent="0.25">
      <c r="A3185" s="175" t="s">
        <v>6845</v>
      </c>
      <c r="B3185" s="205" t="s">
        <v>6451</v>
      </c>
      <c r="C3185" s="168" t="s">
        <v>6452</v>
      </c>
      <c r="D3185" s="209">
        <v>151</v>
      </c>
      <c r="E3185" s="178">
        <v>680854.24999299995</v>
      </c>
      <c r="F3185" s="216">
        <f t="shared" si="170"/>
        <v>4508.968543</v>
      </c>
      <c r="G3185" s="224"/>
      <c r="H3185" s="218" t="s">
        <v>7462</v>
      </c>
      <c r="I3185" s="179" t="s">
        <v>7381</v>
      </c>
      <c r="J3185" s="120" t="s">
        <v>7480</v>
      </c>
      <c r="K3185" s="73">
        <v>151</v>
      </c>
      <c r="L3185" s="73">
        <v>680854.24999299995</v>
      </c>
      <c r="M3185" s="180">
        <f t="shared" si="172"/>
        <v>1</v>
      </c>
      <c r="O3185" s="73">
        <v>151</v>
      </c>
      <c r="P3185" s="73">
        <v>680854.24999299995</v>
      </c>
      <c r="Q3185" s="73">
        <v>0</v>
      </c>
      <c r="R3185" s="73">
        <v>0</v>
      </c>
      <c r="S3185" s="73">
        <f t="shared" si="171"/>
        <v>0</v>
      </c>
      <c r="T3185" s="73">
        <f t="shared" si="171"/>
        <v>0</v>
      </c>
      <c r="U3185" s="167" t="s">
        <v>7481</v>
      </c>
      <c r="W3185" s="21"/>
      <c r="X3185" s="21"/>
      <c r="Y3185" s="21"/>
    </row>
    <row r="3186" spans="1:25" x14ac:dyDescent="0.25">
      <c r="A3186" s="175" t="s">
        <v>6845</v>
      </c>
      <c r="B3186" s="205" t="s">
        <v>6107</v>
      </c>
      <c r="C3186" s="168" t="s">
        <v>6108</v>
      </c>
      <c r="D3186" s="209">
        <v>63180</v>
      </c>
      <c r="E3186" s="178">
        <v>284700123.42174</v>
      </c>
      <c r="F3186" s="216">
        <f t="shared" si="170"/>
        <v>4506.1747930000001</v>
      </c>
      <c r="G3186" s="224"/>
      <c r="H3186" s="218" t="s">
        <v>7462</v>
      </c>
      <c r="I3186" s="179" t="s">
        <v>7381</v>
      </c>
      <c r="J3186" s="120" t="s">
        <v>7480</v>
      </c>
      <c r="K3186" s="73">
        <v>63180</v>
      </c>
      <c r="L3186" s="73">
        <v>284700123.42174</v>
      </c>
      <c r="M3186" s="180">
        <f t="shared" si="172"/>
        <v>1</v>
      </c>
      <c r="O3186" s="73">
        <v>63180</v>
      </c>
      <c r="P3186" s="73">
        <v>284700123.42174</v>
      </c>
      <c r="Q3186" s="73">
        <v>0</v>
      </c>
      <c r="R3186" s="73">
        <v>0</v>
      </c>
      <c r="S3186" s="73">
        <f t="shared" si="171"/>
        <v>0</v>
      </c>
      <c r="T3186" s="73">
        <f t="shared" si="171"/>
        <v>0</v>
      </c>
      <c r="U3186" s="167" t="s">
        <v>7481</v>
      </c>
      <c r="W3186" s="21"/>
      <c r="X3186" s="21"/>
      <c r="Y3186" s="21"/>
    </row>
    <row r="3187" spans="1:25" x14ac:dyDescent="0.25">
      <c r="A3187" s="168" t="s">
        <v>6845</v>
      </c>
      <c r="B3187" s="207" t="s">
        <v>10851</v>
      </c>
      <c r="C3187" s="168" t="s">
        <v>10852</v>
      </c>
      <c r="D3187" s="208">
        <v>480</v>
      </c>
      <c r="E3187" s="171">
        <v>2157168.9000000004</v>
      </c>
      <c r="F3187" s="216">
        <f t="shared" si="170"/>
        <v>4494.1018750000012</v>
      </c>
      <c r="G3187" s="224"/>
      <c r="H3187" s="218" t="s">
        <v>7462</v>
      </c>
      <c r="I3187" s="120" t="s">
        <v>7397</v>
      </c>
      <c r="J3187" s="120" t="s">
        <v>7463</v>
      </c>
      <c r="K3187" s="172"/>
      <c r="L3187" s="172"/>
      <c r="M3187" s="173">
        <f t="shared" si="172"/>
        <v>0</v>
      </c>
      <c r="O3187" s="73">
        <v>480</v>
      </c>
      <c r="P3187" s="73">
        <v>2157168.9000000004</v>
      </c>
      <c r="Q3187" s="73">
        <v>480</v>
      </c>
      <c r="R3187" s="73">
        <v>2157168.9000000004</v>
      </c>
      <c r="S3187" s="73">
        <f t="shared" si="171"/>
        <v>0</v>
      </c>
      <c r="T3187" s="73">
        <f t="shared" si="171"/>
        <v>0</v>
      </c>
      <c r="U3187" s="167" t="s">
        <v>7467</v>
      </c>
      <c r="W3187" s="21"/>
      <c r="X3187" s="21"/>
      <c r="Y3187" s="21"/>
    </row>
    <row r="3188" spans="1:25" x14ac:dyDescent="0.25">
      <c r="A3188" s="175" t="s">
        <v>6845</v>
      </c>
      <c r="B3188" s="205" t="s">
        <v>6109</v>
      </c>
      <c r="C3188" s="168" t="s">
        <v>6110</v>
      </c>
      <c r="D3188" s="209">
        <v>125951</v>
      </c>
      <c r="E3188" s="178">
        <v>565460251.9445039</v>
      </c>
      <c r="F3188" s="216">
        <f t="shared" si="170"/>
        <v>4489.5257039999997</v>
      </c>
      <c r="G3188" s="224"/>
      <c r="H3188" s="218" t="s">
        <v>7462</v>
      </c>
      <c r="I3188" s="179" t="s">
        <v>7381</v>
      </c>
      <c r="J3188" s="120" t="s">
        <v>7480</v>
      </c>
      <c r="K3188" s="73">
        <v>125951</v>
      </c>
      <c r="L3188" s="73">
        <v>565460251.9445039</v>
      </c>
      <c r="M3188" s="180">
        <f t="shared" si="172"/>
        <v>1</v>
      </c>
      <c r="O3188" s="73">
        <v>125951</v>
      </c>
      <c r="P3188" s="73">
        <v>565460251.9445039</v>
      </c>
      <c r="Q3188" s="73">
        <v>0</v>
      </c>
      <c r="R3188" s="73">
        <v>0</v>
      </c>
      <c r="S3188" s="73">
        <f t="shared" si="171"/>
        <v>0</v>
      </c>
      <c r="T3188" s="73">
        <f t="shared" si="171"/>
        <v>0</v>
      </c>
      <c r="U3188" s="167" t="s">
        <v>7481</v>
      </c>
      <c r="W3188" s="21"/>
      <c r="X3188" s="21"/>
      <c r="Y3188" s="21"/>
    </row>
    <row r="3189" spans="1:25" x14ac:dyDescent="0.25">
      <c r="A3189" s="175" t="s">
        <v>6845</v>
      </c>
      <c r="B3189" s="205" t="s">
        <v>10853</v>
      </c>
      <c r="C3189" s="168" t="s">
        <v>10854</v>
      </c>
      <c r="D3189" s="209">
        <v>174</v>
      </c>
      <c r="E3189" s="178">
        <v>773959.230048</v>
      </c>
      <c r="F3189" s="216">
        <f t="shared" si="170"/>
        <v>4448.0415519999997</v>
      </c>
      <c r="G3189" s="224"/>
      <c r="H3189" s="218" t="s">
        <v>7538</v>
      </c>
      <c r="I3189" s="120" t="s">
        <v>7396</v>
      </c>
      <c r="J3189" s="120" t="s">
        <v>7480</v>
      </c>
      <c r="K3189" s="73">
        <v>174</v>
      </c>
      <c r="L3189" s="73">
        <v>773959.230048</v>
      </c>
      <c r="M3189" s="180">
        <f t="shared" si="172"/>
        <v>1</v>
      </c>
      <c r="O3189" s="73">
        <v>174</v>
      </c>
      <c r="P3189" s="73">
        <v>773959.230048</v>
      </c>
      <c r="Q3189" s="73">
        <v>0</v>
      </c>
      <c r="R3189" s="73">
        <v>0</v>
      </c>
      <c r="S3189" s="73">
        <f t="shared" si="171"/>
        <v>0</v>
      </c>
      <c r="T3189" s="73">
        <f t="shared" si="171"/>
        <v>0</v>
      </c>
      <c r="U3189" s="167" t="s">
        <v>7481</v>
      </c>
      <c r="W3189" s="21"/>
      <c r="X3189" s="21"/>
      <c r="Y3189" s="21"/>
    </row>
    <row r="3190" spans="1:25" x14ac:dyDescent="0.25">
      <c r="A3190" s="175" t="s">
        <v>6845</v>
      </c>
      <c r="B3190" s="205" t="s">
        <v>10855</v>
      </c>
      <c r="C3190" s="168" t="s">
        <v>10856</v>
      </c>
      <c r="D3190" s="209">
        <v>62</v>
      </c>
      <c r="E3190" s="178">
        <v>275071.13998000004</v>
      </c>
      <c r="F3190" s="216">
        <f t="shared" si="170"/>
        <v>4436.6312900000003</v>
      </c>
      <c r="G3190" s="224"/>
      <c r="H3190" s="218" t="s">
        <v>7538</v>
      </c>
      <c r="I3190" s="120" t="s">
        <v>7386</v>
      </c>
      <c r="J3190" s="120" t="s">
        <v>7480</v>
      </c>
      <c r="K3190" s="73">
        <v>62</v>
      </c>
      <c r="L3190" s="73">
        <v>275071.13998000004</v>
      </c>
      <c r="M3190" s="180">
        <f t="shared" si="172"/>
        <v>1</v>
      </c>
      <c r="O3190" s="73">
        <v>62</v>
      </c>
      <c r="P3190" s="73">
        <v>275071.13998000004</v>
      </c>
      <c r="Q3190" s="73">
        <v>0</v>
      </c>
      <c r="R3190" s="73">
        <v>0</v>
      </c>
      <c r="S3190" s="73">
        <f t="shared" si="171"/>
        <v>0</v>
      </c>
      <c r="T3190" s="73">
        <f t="shared" si="171"/>
        <v>0</v>
      </c>
      <c r="U3190" s="167" t="s">
        <v>7481</v>
      </c>
      <c r="W3190" s="21"/>
      <c r="X3190" s="21"/>
      <c r="Y3190" s="21"/>
    </row>
    <row r="3191" spans="1:25" x14ac:dyDescent="0.25">
      <c r="A3191" s="175" t="s">
        <v>6845</v>
      </c>
      <c r="B3191" s="205" t="s">
        <v>5365</v>
      </c>
      <c r="C3191" s="168" t="s">
        <v>5366</v>
      </c>
      <c r="D3191" s="209">
        <v>3145</v>
      </c>
      <c r="E3191" s="178">
        <v>13946292.140385</v>
      </c>
      <c r="F3191" s="216">
        <f t="shared" si="170"/>
        <v>4434.433113</v>
      </c>
      <c r="G3191" s="224"/>
      <c r="H3191" s="218" t="s">
        <v>7462</v>
      </c>
      <c r="I3191" s="179" t="s">
        <v>7381</v>
      </c>
      <c r="J3191" s="120" t="s">
        <v>7480</v>
      </c>
      <c r="K3191" s="73">
        <f>+D3191</f>
        <v>3145</v>
      </c>
      <c r="L3191" s="73">
        <f>+E3191</f>
        <v>13946292.140385</v>
      </c>
      <c r="M3191" s="180">
        <f t="shared" si="172"/>
        <v>1</v>
      </c>
      <c r="O3191" s="73">
        <v>3145</v>
      </c>
      <c r="P3191" s="73">
        <v>13946292.140385</v>
      </c>
      <c r="Q3191" s="73">
        <v>0</v>
      </c>
      <c r="R3191" s="73">
        <v>0</v>
      </c>
      <c r="S3191" s="73">
        <f t="shared" si="171"/>
        <v>0</v>
      </c>
      <c r="T3191" s="73">
        <f t="shared" si="171"/>
        <v>0</v>
      </c>
      <c r="U3191" s="167" t="s">
        <v>7481</v>
      </c>
      <c r="W3191" s="21"/>
      <c r="X3191" s="21"/>
      <c r="Y3191" s="21"/>
    </row>
    <row r="3192" spans="1:25" x14ac:dyDescent="0.25">
      <c r="A3192" s="175" t="s">
        <v>6845</v>
      </c>
      <c r="B3192" s="205" t="s">
        <v>10857</v>
      </c>
      <c r="C3192" s="168" t="s">
        <v>10858</v>
      </c>
      <c r="D3192" s="209">
        <v>7</v>
      </c>
      <c r="E3192" s="178">
        <v>30939.260001999999</v>
      </c>
      <c r="F3192" s="216">
        <f t="shared" si="170"/>
        <v>4419.8942859999997</v>
      </c>
      <c r="G3192" s="224"/>
      <c r="H3192" s="218" t="s">
        <v>7538</v>
      </c>
      <c r="I3192" s="120" t="s">
        <v>7386</v>
      </c>
      <c r="J3192" s="120" t="s">
        <v>7480</v>
      </c>
      <c r="K3192" s="73">
        <v>7</v>
      </c>
      <c r="L3192" s="73">
        <v>30939.260001999999</v>
      </c>
      <c r="M3192" s="180">
        <f t="shared" si="172"/>
        <v>1</v>
      </c>
      <c r="O3192" s="73">
        <v>7</v>
      </c>
      <c r="P3192" s="73">
        <v>30939.260001999999</v>
      </c>
      <c r="Q3192" s="73">
        <v>0</v>
      </c>
      <c r="R3192" s="73">
        <v>0</v>
      </c>
      <c r="S3192" s="73">
        <f t="shared" si="171"/>
        <v>0</v>
      </c>
      <c r="T3192" s="73">
        <f t="shared" si="171"/>
        <v>0</v>
      </c>
      <c r="U3192" s="167" t="s">
        <v>7481</v>
      </c>
      <c r="W3192" s="21"/>
      <c r="X3192" s="21"/>
      <c r="Y3192" s="21"/>
    </row>
    <row r="3193" spans="1:25" x14ac:dyDescent="0.25">
      <c r="A3193" s="175" t="s">
        <v>6845</v>
      </c>
      <c r="B3193" s="205" t="s">
        <v>5475</v>
      </c>
      <c r="C3193" s="168" t="s">
        <v>5476</v>
      </c>
      <c r="D3193" s="209">
        <v>210</v>
      </c>
      <c r="E3193" s="178">
        <v>928061.3899200001</v>
      </c>
      <c r="F3193" s="216">
        <f t="shared" si="170"/>
        <v>4419.3399520000003</v>
      </c>
      <c r="G3193" s="224"/>
      <c r="H3193" s="218" t="s">
        <v>7462</v>
      </c>
      <c r="I3193" s="179" t="s">
        <v>7381</v>
      </c>
      <c r="J3193" s="120" t="s">
        <v>7480</v>
      </c>
      <c r="K3193" s="73">
        <v>210</v>
      </c>
      <c r="L3193" s="73">
        <v>928061.3899200001</v>
      </c>
      <c r="M3193" s="180">
        <f t="shared" si="172"/>
        <v>1</v>
      </c>
      <c r="O3193" s="73">
        <v>210</v>
      </c>
      <c r="P3193" s="73">
        <v>928061.3899200001</v>
      </c>
      <c r="Q3193" s="73">
        <v>0</v>
      </c>
      <c r="R3193" s="73">
        <v>0</v>
      </c>
      <c r="S3193" s="73">
        <f t="shared" si="171"/>
        <v>0</v>
      </c>
      <c r="T3193" s="73">
        <f t="shared" si="171"/>
        <v>0</v>
      </c>
      <c r="U3193" s="167" t="s">
        <v>7481</v>
      </c>
      <c r="W3193" s="21"/>
      <c r="X3193" s="21"/>
      <c r="Y3193" s="21"/>
    </row>
    <row r="3194" spans="1:25" x14ac:dyDescent="0.25">
      <c r="A3194" s="175" t="s">
        <v>6845</v>
      </c>
      <c r="B3194" s="205" t="s">
        <v>6343</v>
      </c>
      <c r="C3194" s="168" t="s">
        <v>6344</v>
      </c>
      <c r="D3194" s="209">
        <v>111</v>
      </c>
      <c r="E3194" s="178">
        <v>489021.08995499997</v>
      </c>
      <c r="F3194" s="216">
        <f t="shared" si="170"/>
        <v>4405.595405</v>
      </c>
      <c r="G3194" s="224"/>
      <c r="H3194" s="218" t="s">
        <v>7462</v>
      </c>
      <c r="I3194" s="179" t="s">
        <v>7381</v>
      </c>
      <c r="J3194" s="120" t="s">
        <v>7480</v>
      </c>
      <c r="K3194" s="73">
        <v>111</v>
      </c>
      <c r="L3194" s="73">
        <v>489021.08995499997</v>
      </c>
      <c r="M3194" s="180">
        <f t="shared" si="172"/>
        <v>1</v>
      </c>
      <c r="O3194" s="73">
        <v>111</v>
      </c>
      <c r="P3194" s="73">
        <v>489021.08995499997</v>
      </c>
      <c r="Q3194" s="73">
        <v>0</v>
      </c>
      <c r="R3194" s="73">
        <v>0</v>
      </c>
      <c r="S3194" s="73">
        <f t="shared" si="171"/>
        <v>0</v>
      </c>
      <c r="T3194" s="73">
        <f t="shared" si="171"/>
        <v>0</v>
      </c>
      <c r="U3194" s="167" t="s">
        <v>7481</v>
      </c>
      <c r="W3194" s="21"/>
      <c r="X3194" s="21"/>
      <c r="Y3194" s="21"/>
    </row>
    <row r="3195" spans="1:25" x14ac:dyDescent="0.25">
      <c r="A3195" s="175" t="s">
        <v>6845</v>
      </c>
      <c r="B3195" s="205" t="s">
        <v>5461</v>
      </c>
      <c r="C3195" s="168" t="s">
        <v>5462</v>
      </c>
      <c r="D3195" s="209">
        <v>289</v>
      </c>
      <c r="E3195" s="178">
        <v>1267020.74009</v>
      </c>
      <c r="F3195" s="216">
        <f t="shared" si="170"/>
        <v>4384.15481</v>
      </c>
      <c r="G3195" s="224"/>
      <c r="H3195" s="218" t="s">
        <v>7462</v>
      </c>
      <c r="I3195" s="179" t="s">
        <v>7381</v>
      </c>
      <c r="J3195" s="120" t="s">
        <v>7480</v>
      </c>
      <c r="K3195" s="73">
        <v>289</v>
      </c>
      <c r="L3195" s="73">
        <v>1267020.74009</v>
      </c>
      <c r="M3195" s="180">
        <f t="shared" si="172"/>
        <v>1</v>
      </c>
      <c r="O3195" s="73">
        <v>289</v>
      </c>
      <c r="P3195" s="73">
        <v>1267020.74009</v>
      </c>
      <c r="Q3195" s="73">
        <v>0</v>
      </c>
      <c r="R3195" s="73">
        <v>0</v>
      </c>
      <c r="S3195" s="73">
        <f t="shared" si="171"/>
        <v>0</v>
      </c>
      <c r="T3195" s="73">
        <f t="shared" si="171"/>
        <v>0</v>
      </c>
      <c r="U3195" s="167" t="s">
        <v>7481</v>
      </c>
      <c r="W3195" s="21"/>
      <c r="X3195" s="21"/>
      <c r="Y3195" s="21"/>
    </row>
    <row r="3196" spans="1:25" x14ac:dyDescent="0.25">
      <c r="A3196" s="175" t="s">
        <v>6845</v>
      </c>
      <c r="B3196" s="205" t="s">
        <v>6147</v>
      </c>
      <c r="C3196" s="168" t="s">
        <v>6148</v>
      </c>
      <c r="D3196" s="209">
        <v>1062</v>
      </c>
      <c r="E3196" s="178">
        <v>4633236.4399739997</v>
      </c>
      <c r="F3196" s="216">
        <f t="shared" si="170"/>
        <v>4362.746177</v>
      </c>
      <c r="G3196" s="224"/>
      <c r="H3196" s="218" t="s">
        <v>7462</v>
      </c>
      <c r="I3196" s="179" t="s">
        <v>7381</v>
      </c>
      <c r="J3196" s="120" t="s">
        <v>7480</v>
      </c>
      <c r="K3196" s="73">
        <f>D3196</f>
        <v>1062</v>
      </c>
      <c r="L3196" s="73">
        <f>E3196</f>
        <v>4633236.4399739997</v>
      </c>
      <c r="M3196" s="180">
        <f t="shared" si="172"/>
        <v>1</v>
      </c>
      <c r="O3196" s="73">
        <v>1062</v>
      </c>
      <c r="P3196" s="73">
        <v>4633236.4399739997</v>
      </c>
      <c r="Q3196" s="73">
        <v>0</v>
      </c>
      <c r="R3196" s="73">
        <v>0</v>
      </c>
      <c r="S3196" s="73">
        <f t="shared" si="171"/>
        <v>0</v>
      </c>
      <c r="T3196" s="73">
        <f t="shared" si="171"/>
        <v>0</v>
      </c>
      <c r="U3196" s="167" t="s">
        <v>7481</v>
      </c>
      <c r="W3196" s="21"/>
      <c r="X3196" s="21"/>
      <c r="Y3196" s="21"/>
    </row>
    <row r="3197" spans="1:25" x14ac:dyDescent="0.25">
      <c r="A3197" s="175" t="s">
        <v>6845</v>
      </c>
      <c r="B3197" s="205" t="s">
        <v>5377</v>
      </c>
      <c r="C3197" s="168" t="s">
        <v>5378</v>
      </c>
      <c r="D3197" s="209">
        <v>3599</v>
      </c>
      <c r="E3197" s="178">
        <v>15650170.518900998</v>
      </c>
      <c r="F3197" s="216">
        <f t="shared" si="170"/>
        <v>4348.4774989999996</v>
      </c>
      <c r="G3197" s="224"/>
      <c r="H3197" s="218" t="s">
        <v>7462</v>
      </c>
      <c r="I3197" s="179" t="s">
        <v>7381</v>
      </c>
      <c r="J3197" s="120" t="s">
        <v>7480</v>
      </c>
      <c r="K3197" s="73">
        <f>+D3197</f>
        <v>3599</v>
      </c>
      <c r="L3197" s="73">
        <f>+E3197</f>
        <v>15650170.518900998</v>
      </c>
      <c r="M3197" s="180">
        <f t="shared" si="172"/>
        <v>1</v>
      </c>
      <c r="O3197" s="73">
        <v>3599</v>
      </c>
      <c r="P3197" s="73">
        <v>15650170.518900998</v>
      </c>
      <c r="Q3197" s="73">
        <v>0</v>
      </c>
      <c r="R3197" s="73">
        <v>0</v>
      </c>
      <c r="S3197" s="73">
        <f t="shared" si="171"/>
        <v>0</v>
      </c>
      <c r="T3197" s="73">
        <f t="shared" si="171"/>
        <v>0</v>
      </c>
      <c r="U3197" s="167" t="s">
        <v>7481</v>
      </c>
      <c r="W3197" s="21"/>
      <c r="X3197" s="21"/>
      <c r="Y3197" s="21"/>
    </row>
    <row r="3198" spans="1:25" x14ac:dyDescent="0.25">
      <c r="A3198" s="175" t="s">
        <v>6845</v>
      </c>
      <c r="B3198" s="205" t="s">
        <v>5975</v>
      </c>
      <c r="C3198" s="168" t="s">
        <v>5976</v>
      </c>
      <c r="D3198" s="209">
        <v>146</v>
      </c>
      <c r="E3198" s="178">
        <v>634114.62001199997</v>
      </c>
      <c r="F3198" s="216">
        <f t="shared" si="170"/>
        <v>4343.250822</v>
      </c>
      <c r="G3198" s="224"/>
      <c r="H3198" s="218" t="s">
        <v>7462</v>
      </c>
      <c r="I3198" s="179" t="s">
        <v>7381</v>
      </c>
      <c r="J3198" s="120" t="s">
        <v>7480</v>
      </c>
      <c r="K3198" s="73">
        <v>146</v>
      </c>
      <c r="L3198" s="73">
        <v>634114.62001199997</v>
      </c>
      <c r="M3198" s="180">
        <f t="shared" si="172"/>
        <v>1</v>
      </c>
      <c r="O3198" s="73">
        <v>146</v>
      </c>
      <c r="P3198" s="73">
        <v>634114.62001199997</v>
      </c>
      <c r="Q3198" s="73">
        <v>0</v>
      </c>
      <c r="R3198" s="73">
        <v>0</v>
      </c>
      <c r="S3198" s="73">
        <f t="shared" si="171"/>
        <v>0</v>
      </c>
      <c r="T3198" s="73">
        <f t="shared" si="171"/>
        <v>0</v>
      </c>
      <c r="U3198" s="167" t="s">
        <v>7481</v>
      </c>
      <c r="W3198" s="21"/>
      <c r="X3198" s="21"/>
      <c r="Y3198" s="21"/>
    </row>
    <row r="3199" spans="1:25" x14ac:dyDescent="0.25">
      <c r="A3199" s="175" t="s">
        <v>6845</v>
      </c>
      <c r="B3199" s="205" t="s">
        <v>6193</v>
      </c>
      <c r="C3199" s="168" t="s">
        <v>6194</v>
      </c>
      <c r="D3199" s="209">
        <v>241</v>
      </c>
      <c r="E3199" s="178">
        <v>1030372.9199870001</v>
      </c>
      <c r="F3199" s="216">
        <f t="shared" si="170"/>
        <v>4275.4063070000002</v>
      </c>
      <c r="G3199" s="224"/>
      <c r="H3199" s="218" t="s">
        <v>7462</v>
      </c>
      <c r="I3199" s="179" t="s">
        <v>7381</v>
      </c>
      <c r="J3199" s="120" t="s">
        <v>7480</v>
      </c>
      <c r="K3199" s="73">
        <v>241</v>
      </c>
      <c r="L3199" s="73">
        <v>1030372.9199870001</v>
      </c>
      <c r="M3199" s="180">
        <f t="shared" si="172"/>
        <v>1</v>
      </c>
      <c r="O3199" s="73">
        <v>241</v>
      </c>
      <c r="P3199" s="73">
        <v>1030372.9199870001</v>
      </c>
      <c r="Q3199" s="73">
        <v>0</v>
      </c>
      <c r="R3199" s="73">
        <v>0</v>
      </c>
      <c r="S3199" s="73">
        <f t="shared" si="171"/>
        <v>0</v>
      </c>
      <c r="T3199" s="73">
        <f t="shared" si="171"/>
        <v>0</v>
      </c>
      <c r="U3199" s="167" t="s">
        <v>7481</v>
      </c>
      <c r="W3199" s="21"/>
      <c r="X3199" s="21"/>
      <c r="Y3199" s="21"/>
    </row>
    <row r="3200" spans="1:25" x14ac:dyDescent="0.25">
      <c r="A3200" s="175" t="s">
        <v>6845</v>
      </c>
      <c r="B3200" s="205" t="s">
        <v>10859</v>
      </c>
      <c r="C3200" s="168" t="s">
        <v>10860</v>
      </c>
      <c r="D3200" s="209">
        <v>282</v>
      </c>
      <c r="E3200" s="178">
        <v>1203879.04002</v>
      </c>
      <c r="F3200" s="216">
        <f t="shared" si="170"/>
        <v>4269.0746099999997</v>
      </c>
      <c r="G3200" s="224"/>
      <c r="H3200" s="218" t="s">
        <v>7538</v>
      </c>
      <c r="I3200" s="120" t="s">
        <v>7386</v>
      </c>
      <c r="J3200" s="120" t="s">
        <v>7480</v>
      </c>
      <c r="K3200" s="73">
        <v>282</v>
      </c>
      <c r="L3200" s="73">
        <v>1203879.04002</v>
      </c>
      <c r="M3200" s="180">
        <f t="shared" si="172"/>
        <v>1</v>
      </c>
      <c r="O3200" s="73">
        <v>282</v>
      </c>
      <c r="P3200" s="73">
        <v>1203879.04002</v>
      </c>
      <c r="Q3200" s="73">
        <v>0</v>
      </c>
      <c r="R3200" s="73">
        <v>0</v>
      </c>
      <c r="S3200" s="73">
        <f t="shared" si="171"/>
        <v>0</v>
      </c>
      <c r="T3200" s="73">
        <f t="shared" si="171"/>
        <v>0</v>
      </c>
      <c r="U3200" s="167" t="s">
        <v>7481</v>
      </c>
      <c r="W3200" s="21"/>
      <c r="X3200" s="21"/>
      <c r="Y3200" s="21"/>
    </row>
    <row r="3201" spans="1:25" x14ac:dyDescent="0.25">
      <c r="A3201" s="175" t="s">
        <v>6845</v>
      </c>
      <c r="B3201" s="205" t="s">
        <v>6623</v>
      </c>
      <c r="C3201" s="168" t="s">
        <v>6624</v>
      </c>
      <c r="D3201" s="209">
        <v>197</v>
      </c>
      <c r="E3201" s="178">
        <v>841005.889907</v>
      </c>
      <c r="F3201" s="216">
        <f t="shared" si="170"/>
        <v>4269.065431</v>
      </c>
      <c r="G3201" s="224"/>
      <c r="H3201" s="218" t="s">
        <v>7462</v>
      </c>
      <c r="I3201" s="179" t="s">
        <v>7381</v>
      </c>
      <c r="J3201" s="120" t="s">
        <v>7480</v>
      </c>
      <c r="K3201" s="73">
        <v>197</v>
      </c>
      <c r="L3201" s="73">
        <v>841005.889907</v>
      </c>
      <c r="M3201" s="180">
        <f t="shared" si="172"/>
        <v>1</v>
      </c>
      <c r="O3201" s="73">
        <v>197</v>
      </c>
      <c r="P3201" s="73">
        <v>841005.889907</v>
      </c>
      <c r="Q3201" s="73">
        <v>0</v>
      </c>
      <c r="R3201" s="73">
        <v>0</v>
      </c>
      <c r="S3201" s="73">
        <f t="shared" si="171"/>
        <v>0</v>
      </c>
      <c r="T3201" s="73">
        <f t="shared" si="171"/>
        <v>0</v>
      </c>
      <c r="U3201" s="167" t="s">
        <v>7481</v>
      </c>
      <c r="W3201" s="21"/>
      <c r="X3201" s="21"/>
      <c r="Y3201" s="21"/>
    </row>
    <row r="3202" spans="1:25" x14ac:dyDescent="0.25">
      <c r="A3202" s="175" t="s">
        <v>6845</v>
      </c>
      <c r="B3202" s="205" t="s">
        <v>6333</v>
      </c>
      <c r="C3202" s="168" t="s">
        <v>6334</v>
      </c>
      <c r="D3202" s="209">
        <v>218.5</v>
      </c>
      <c r="E3202" s="178">
        <v>927148.94990700006</v>
      </c>
      <c r="F3202" s="216">
        <f t="shared" si="170"/>
        <v>4243.2446220000002</v>
      </c>
      <c r="G3202" s="224"/>
      <c r="H3202" s="218" t="s">
        <v>7462</v>
      </c>
      <c r="I3202" s="179" t="s">
        <v>7381</v>
      </c>
      <c r="J3202" s="120" t="s">
        <v>7480</v>
      </c>
      <c r="K3202" s="73">
        <v>218.5</v>
      </c>
      <c r="L3202" s="73">
        <v>927148.94990700006</v>
      </c>
      <c r="M3202" s="180">
        <f t="shared" si="172"/>
        <v>1</v>
      </c>
      <c r="O3202" s="73">
        <v>218.5</v>
      </c>
      <c r="P3202" s="73">
        <v>927148.94990700006</v>
      </c>
      <c r="Q3202" s="73">
        <v>0</v>
      </c>
      <c r="R3202" s="73">
        <v>0</v>
      </c>
      <c r="S3202" s="73">
        <f t="shared" si="171"/>
        <v>0</v>
      </c>
      <c r="T3202" s="73">
        <f t="shared" si="171"/>
        <v>0</v>
      </c>
      <c r="U3202" s="167" t="s">
        <v>7481</v>
      </c>
      <c r="W3202" s="21"/>
      <c r="X3202" s="21"/>
      <c r="Y3202" s="21"/>
    </row>
    <row r="3203" spans="1:25" x14ac:dyDescent="0.25">
      <c r="A3203" s="175" t="s">
        <v>6845</v>
      </c>
      <c r="B3203" s="205" t="s">
        <v>10861</v>
      </c>
      <c r="C3203" s="168" t="s">
        <v>10862</v>
      </c>
      <c r="D3203" s="209">
        <v>24</v>
      </c>
      <c r="E3203" s="178">
        <v>101358.640008</v>
      </c>
      <c r="F3203" s="216">
        <f t="shared" si="170"/>
        <v>4223.2766670000001</v>
      </c>
      <c r="G3203" s="224"/>
      <c r="H3203" s="218" t="s">
        <v>7538</v>
      </c>
      <c r="I3203" s="120" t="s">
        <v>7386</v>
      </c>
      <c r="J3203" s="120" t="s">
        <v>7480</v>
      </c>
      <c r="K3203" s="73">
        <v>24</v>
      </c>
      <c r="L3203" s="73">
        <v>101358.640008</v>
      </c>
      <c r="M3203" s="180">
        <f t="shared" si="172"/>
        <v>1</v>
      </c>
      <c r="O3203" s="73">
        <v>24</v>
      </c>
      <c r="P3203" s="73">
        <v>101358.640008</v>
      </c>
      <c r="Q3203" s="73">
        <v>0</v>
      </c>
      <c r="R3203" s="73">
        <v>0</v>
      </c>
      <c r="S3203" s="73">
        <f t="shared" si="171"/>
        <v>0</v>
      </c>
      <c r="T3203" s="73">
        <f t="shared" si="171"/>
        <v>0</v>
      </c>
      <c r="U3203" s="167" t="s">
        <v>7481</v>
      </c>
      <c r="W3203" s="21"/>
      <c r="X3203" s="21"/>
      <c r="Y3203" s="21"/>
    </row>
    <row r="3204" spans="1:25" x14ac:dyDescent="0.25">
      <c r="A3204" s="175" t="s">
        <v>6845</v>
      </c>
      <c r="B3204" s="205" t="s">
        <v>6671</v>
      </c>
      <c r="C3204" s="168" t="s">
        <v>6672</v>
      </c>
      <c r="D3204" s="209">
        <v>224.5</v>
      </c>
      <c r="E3204" s="178">
        <v>943322.94991799991</v>
      </c>
      <c r="F3204" s="216">
        <f t="shared" ref="F3204:F3267" si="173">+E3204/D3204</f>
        <v>4201.8839639999997</v>
      </c>
      <c r="G3204" s="224"/>
      <c r="H3204" s="218" t="s">
        <v>7462</v>
      </c>
      <c r="I3204" s="179" t="s">
        <v>7381</v>
      </c>
      <c r="J3204" s="120" t="s">
        <v>7480</v>
      </c>
      <c r="K3204" s="73">
        <v>224.5</v>
      </c>
      <c r="L3204" s="73">
        <v>943322.94991799991</v>
      </c>
      <c r="M3204" s="180">
        <f t="shared" si="172"/>
        <v>1</v>
      </c>
      <c r="O3204" s="73">
        <v>224.5</v>
      </c>
      <c r="P3204" s="73">
        <v>943322.94991799991</v>
      </c>
      <c r="Q3204" s="73">
        <v>0</v>
      </c>
      <c r="R3204" s="73">
        <v>0</v>
      </c>
      <c r="S3204" s="73">
        <f t="shared" ref="S3204:T3267" si="174">O3204-K3204-Q3204</f>
        <v>0</v>
      </c>
      <c r="T3204" s="73">
        <f t="shared" si="174"/>
        <v>0</v>
      </c>
      <c r="U3204" s="167" t="s">
        <v>7481</v>
      </c>
      <c r="W3204" s="21"/>
      <c r="X3204" s="21"/>
      <c r="Y3204" s="21"/>
    </row>
    <row r="3205" spans="1:25" x14ac:dyDescent="0.25">
      <c r="A3205" s="175" t="s">
        <v>6845</v>
      </c>
      <c r="B3205" s="205" t="s">
        <v>6345</v>
      </c>
      <c r="C3205" s="168" t="s">
        <v>6346</v>
      </c>
      <c r="D3205" s="209">
        <v>25</v>
      </c>
      <c r="E3205" s="178">
        <v>105026.65</v>
      </c>
      <c r="F3205" s="216">
        <f t="shared" si="173"/>
        <v>4201.0659999999998</v>
      </c>
      <c r="G3205" s="224"/>
      <c r="H3205" s="218" t="s">
        <v>7462</v>
      </c>
      <c r="I3205" s="179" t="s">
        <v>7381</v>
      </c>
      <c r="J3205" s="120" t="s">
        <v>7480</v>
      </c>
      <c r="K3205" s="73">
        <v>25</v>
      </c>
      <c r="L3205" s="73">
        <v>105026.65</v>
      </c>
      <c r="M3205" s="180">
        <f t="shared" si="172"/>
        <v>1</v>
      </c>
      <c r="O3205" s="73">
        <v>25</v>
      </c>
      <c r="P3205" s="73">
        <v>105026.65</v>
      </c>
      <c r="Q3205" s="73">
        <v>0</v>
      </c>
      <c r="R3205" s="73">
        <v>0</v>
      </c>
      <c r="S3205" s="73">
        <f t="shared" si="174"/>
        <v>0</v>
      </c>
      <c r="T3205" s="73">
        <f t="shared" si="174"/>
        <v>0</v>
      </c>
      <c r="U3205" s="167" t="s">
        <v>7481</v>
      </c>
      <c r="W3205" s="21"/>
      <c r="X3205" s="21"/>
      <c r="Y3205" s="21"/>
    </row>
    <row r="3206" spans="1:25" x14ac:dyDescent="0.25">
      <c r="A3206" s="175" t="s">
        <v>6845</v>
      </c>
      <c r="B3206" s="205" t="s">
        <v>6605</v>
      </c>
      <c r="C3206" s="168" t="s">
        <v>6606</v>
      </c>
      <c r="D3206" s="209">
        <v>198</v>
      </c>
      <c r="E3206" s="178">
        <v>824276.29006799997</v>
      </c>
      <c r="F3206" s="216">
        <f t="shared" si="173"/>
        <v>4163.0115660000001</v>
      </c>
      <c r="G3206" s="224"/>
      <c r="H3206" s="218" t="s">
        <v>7462</v>
      </c>
      <c r="I3206" s="179" t="s">
        <v>7381</v>
      </c>
      <c r="J3206" s="120" t="s">
        <v>7480</v>
      </c>
      <c r="K3206" s="73">
        <v>198</v>
      </c>
      <c r="L3206" s="73">
        <v>824276.29006799997</v>
      </c>
      <c r="M3206" s="180">
        <f t="shared" si="172"/>
        <v>1</v>
      </c>
      <c r="O3206" s="73">
        <v>198</v>
      </c>
      <c r="P3206" s="73">
        <v>824276.29006799997</v>
      </c>
      <c r="Q3206" s="73">
        <v>0</v>
      </c>
      <c r="R3206" s="73">
        <v>0</v>
      </c>
      <c r="S3206" s="73">
        <f t="shared" si="174"/>
        <v>0</v>
      </c>
      <c r="T3206" s="73">
        <f t="shared" si="174"/>
        <v>0</v>
      </c>
      <c r="U3206" s="167" t="s">
        <v>7481</v>
      </c>
      <c r="W3206" s="21"/>
      <c r="X3206" s="21"/>
      <c r="Y3206" s="21"/>
    </row>
    <row r="3207" spans="1:25" x14ac:dyDescent="0.25">
      <c r="A3207" s="175" t="s">
        <v>6845</v>
      </c>
      <c r="B3207" s="205" t="s">
        <v>6133</v>
      </c>
      <c r="C3207" s="168" t="s">
        <v>6134</v>
      </c>
      <c r="D3207" s="209">
        <v>3931</v>
      </c>
      <c r="E3207" s="178">
        <v>16288432.650723998</v>
      </c>
      <c r="F3207" s="216">
        <f t="shared" si="173"/>
        <v>4143.5850039999996</v>
      </c>
      <c r="G3207" s="224"/>
      <c r="H3207" s="218" t="s">
        <v>7462</v>
      </c>
      <c r="I3207" s="179" t="s">
        <v>7381</v>
      </c>
      <c r="J3207" s="120" t="s">
        <v>7480</v>
      </c>
      <c r="K3207" s="73">
        <f>D3207</f>
        <v>3931</v>
      </c>
      <c r="L3207" s="73">
        <f>E3207</f>
        <v>16288432.650723998</v>
      </c>
      <c r="M3207" s="180">
        <f t="shared" si="172"/>
        <v>1</v>
      </c>
      <c r="O3207" s="73">
        <v>3931</v>
      </c>
      <c r="P3207" s="73">
        <v>16288432.650723998</v>
      </c>
      <c r="Q3207" s="73">
        <v>0</v>
      </c>
      <c r="R3207" s="73">
        <v>0</v>
      </c>
      <c r="S3207" s="73">
        <f t="shared" si="174"/>
        <v>0</v>
      </c>
      <c r="T3207" s="73">
        <f t="shared" si="174"/>
        <v>0</v>
      </c>
      <c r="U3207" s="167" t="s">
        <v>7481</v>
      </c>
      <c r="W3207" s="21"/>
      <c r="X3207" s="21"/>
      <c r="Y3207" s="21"/>
    </row>
    <row r="3208" spans="1:25" x14ac:dyDescent="0.25">
      <c r="A3208" s="175" t="s">
        <v>6845</v>
      </c>
      <c r="B3208" s="205" t="s">
        <v>6693</v>
      </c>
      <c r="C3208" s="168" t="s">
        <v>6694</v>
      </c>
      <c r="D3208" s="209">
        <v>521</v>
      </c>
      <c r="E3208" s="178">
        <v>2155064.3400849998</v>
      </c>
      <c r="F3208" s="216">
        <f t="shared" si="173"/>
        <v>4136.3998849999998</v>
      </c>
      <c r="G3208" s="224"/>
      <c r="H3208" s="218" t="s">
        <v>7462</v>
      </c>
      <c r="I3208" s="179" t="s">
        <v>7381</v>
      </c>
      <c r="J3208" s="120" t="s">
        <v>7480</v>
      </c>
      <c r="K3208" s="73">
        <v>521</v>
      </c>
      <c r="L3208" s="73">
        <v>2155064.3400849998</v>
      </c>
      <c r="M3208" s="180">
        <f t="shared" ref="M3208:M3271" si="175">+L3208/E3208</f>
        <v>1</v>
      </c>
      <c r="O3208" s="73">
        <v>521</v>
      </c>
      <c r="P3208" s="73">
        <v>2155064.3400849998</v>
      </c>
      <c r="Q3208" s="73">
        <v>0</v>
      </c>
      <c r="R3208" s="73">
        <v>0</v>
      </c>
      <c r="S3208" s="73">
        <f t="shared" si="174"/>
        <v>0</v>
      </c>
      <c r="T3208" s="73">
        <f t="shared" si="174"/>
        <v>0</v>
      </c>
      <c r="U3208" s="167" t="s">
        <v>7481</v>
      </c>
      <c r="W3208" s="21"/>
      <c r="X3208" s="21"/>
      <c r="Y3208" s="21"/>
    </row>
    <row r="3209" spans="1:25" x14ac:dyDescent="0.25">
      <c r="A3209" s="175" t="s">
        <v>6845</v>
      </c>
      <c r="B3209" s="205" t="s">
        <v>6187</v>
      </c>
      <c r="C3209" s="168" t="s">
        <v>6188</v>
      </c>
      <c r="D3209" s="209">
        <v>53</v>
      </c>
      <c r="E3209" s="178">
        <v>219152.33001900002</v>
      </c>
      <c r="F3209" s="216">
        <f t="shared" si="173"/>
        <v>4134.9496230000004</v>
      </c>
      <c r="G3209" s="224"/>
      <c r="H3209" s="218" t="s">
        <v>7462</v>
      </c>
      <c r="I3209" s="179" t="s">
        <v>7381</v>
      </c>
      <c r="J3209" s="120" t="s">
        <v>7480</v>
      </c>
      <c r="K3209" s="73">
        <v>53</v>
      </c>
      <c r="L3209" s="73">
        <v>219152.33001900002</v>
      </c>
      <c r="M3209" s="180">
        <f t="shared" si="175"/>
        <v>1</v>
      </c>
      <c r="O3209" s="73">
        <v>53</v>
      </c>
      <c r="P3209" s="73">
        <v>219152.33001900002</v>
      </c>
      <c r="Q3209" s="73">
        <v>0</v>
      </c>
      <c r="R3209" s="73">
        <v>0</v>
      </c>
      <c r="S3209" s="73">
        <f t="shared" si="174"/>
        <v>0</v>
      </c>
      <c r="T3209" s="73">
        <f t="shared" si="174"/>
        <v>0</v>
      </c>
      <c r="U3209" s="167" t="s">
        <v>7481</v>
      </c>
      <c r="W3209" s="21"/>
      <c r="X3209" s="21"/>
      <c r="Y3209" s="21"/>
    </row>
    <row r="3210" spans="1:25" x14ac:dyDescent="0.25">
      <c r="A3210" s="175" t="s">
        <v>6845</v>
      </c>
      <c r="B3210" s="205" t="s">
        <v>6189</v>
      </c>
      <c r="C3210" s="168" t="s">
        <v>6190</v>
      </c>
      <c r="D3210" s="209">
        <v>409</v>
      </c>
      <c r="E3210" s="178">
        <v>1678957.699859</v>
      </c>
      <c r="F3210" s="216">
        <f t="shared" si="173"/>
        <v>4105.0310509999999</v>
      </c>
      <c r="G3210" s="224"/>
      <c r="H3210" s="218" t="s">
        <v>7462</v>
      </c>
      <c r="I3210" s="179" t="s">
        <v>7381</v>
      </c>
      <c r="J3210" s="120" t="s">
        <v>7480</v>
      </c>
      <c r="K3210" s="73">
        <v>409</v>
      </c>
      <c r="L3210" s="73">
        <v>1678957.699859</v>
      </c>
      <c r="M3210" s="180">
        <f t="shared" si="175"/>
        <v>1</v>
      </c>
      <c r="O3210" s="73">
        <v>409</v>
      </c>
      <c r="P3210" s="73">
        <v>1678957.699859</v>
      </c>
      <c r="Q3210" s="73">
        <v>0</v>
      </c>
      <c r="R3210" s="73">
        <v>0</v>
      </c>
      <c r="S3210" s="73">
        <f t="shared" si="174"/>
        <v>0</v>
      </c>
      <c r="T3210" s="73">
        <f t="shared" si="174"/>
        <v>0</v>
      </c>
      <c r="U3210" s="167" t="s">
        <v>7481</v>
      </c>
      <c r="W3210" s="21"/>
      <c r="X3210" s="21"/>
      <c r="Y3210" s="21"/>
    </row>
    <row r="3211" spans="1:25" x14ac:dyDescent="0.25">
      <c r="A3211" s="175" t="s">
        <v>6845</v>
      </c>
      <c r="B3211" s="205" t="s">
        <v>6625</v>
      </c>
      <c r="C3211" s="168" t="s">
        <v>6626</v>
      </c>
      <c r="D3211" s="209">
        <v>38</v>
      </c>
      <c r="E3211" s="178">
        <v>155018.96000799999</v>
      </c>
      <c r="F3211" s="216">
        <f t="shared" si="173"/>
        <v>4079.446316</v>
      </c>
      <c r="G3211" s="224"/>
      <c r="H3211" s="218" t="s">
        <v>7462</v>
      </c>
      <c r="I3211" s="179" t="s">
        <v>7381</v>
      </c>
      <c r="J3211" s="120" t="s">
        <v>7480</v>
      </c>
      <c r="K3211" s="73">
        <v>38</v>
      </c>
      <c r="L3211" s="73">
        <v>155018.96000799999</v>
      </c>
      <c r="M3211" s="180">
        <f t="shared" si="175"/>
        <v>1</v>
      </c>
      <c r="O3211" s="73">
        <v>38</v>
      </c>
      <c r="P3211" s="73">
        <v>155018.96000799999</v>
      </c>
      <c r="Q3211" s="73">
        <v>0</v>
      </c>
      <c r="R3211" s="73">
        <v>0</v>
      </c>
      <c r="S3211" s="73">
        <f t="shared" si="174"/>
        <v>0</v>
      </c>
      <c r="T3211" s="73">
        <f t="shared" si="174"/>
        <v>0</v>
      </c>
      <c r="U3211" s="167" t="s">
        <v>7481</v>
      </c>
      <c r="W3211" s="21"/>
      <c r="X3211" s="21"/>
      <c r="Y3211" s="21"/>
    </row>
    <row r="3212" spans="1:25" x14ac:dyDescent="0.25">
      <c r="A3212" s="175" t="s">
        <v>6845</v>
      </c>
      <c r="B3212" s="205" t="s">
        <v>10863</v>
      </c>
      <c r="C3212" s="168" t="s">
        <v>10864</v>
      </c>
      <c r="D3212" s="209">
        <v>19</v>
      </c>
      <c r="E3212" s="178">
        <v>76631.149999000001</v>
      </c>
      <c r="F3212" s="216">
        <f t="shared" si="173"/>
        <v>4033.218421</v>
      </c>
      <c r="G3212" s="224"/>
      <c r="H3212" s="218" t="s">
        <v>7538</v>
      </c>
      <c r="I3212" s="120" t="s">
        <v>7386</v>
      </c>
      <c r="J3212" s="120" t="s">
        <v>7480</v>
      </c>
      <c r="K3212" s="73">
        <v>19</v>
      </c>
      <c r="L3212" s="73">
        <v>76631.149999000001</v>
      </c>
      <c r="M3212" s="180">
        <f t="shared" si="175"/>
        <v>1</v>
      </c>
      <c r="O3212" s="73">
        <v>19</v>
      </c>
      <c r="P3212" s="73">
        <v>76631.149999000001</v>
      </c>
      <c r="Q3212" s="73">
        <v>0</v>
      </c>
      <c r="R3212" s="73">
        <v>0</v>
      </c>
      <c r="S3212" s="73">
        <f t="shared" si="174"/>
        <v>0</v>
      </c>
      <c r="T3212" s="73">
        <f t="shared" si="174"/>
        <v>0</v>
      </c>
      <c r="U3212" s="167" t="s">
        <v>7481</v>
      </c>
      <c r="W3212" s="21"/>
      <c r="X3212" s="21"/>
      <c r="Y3212" s="21"/>
    </row>
    <row r="3213" spans="1:25" x14ac:dyDescent="0.25">
      <c r="A3213" s="175" t="s">
        <v>6845</v>
      </c>
      <c r="B3213" s="205" t="s">
        <v>5315</v>
      </c>
      <c r="C3213" s="168" t="s">
        <v>5316</v>
      </c>
      <c r="D3213" s="209">
        <v>3665</v>
      </c>
      <c r="E3213" s="178">
        <v>14778325.210354999</v>
      </c>
      <c r="F3213" s="216">
        <f t="shared" si="173"/>
        <v>4032.2851869999995</v>
      </c>
      <c r="G3213" s="224"/>
      <c r="H3213" s="218" t="s">
        <v>7462</v>
      </c>
      <c r="I3213" s="179" t="s">
        <v>7381</v>
      </c>
      <c r="J3213" s="120" t="s">
        <v>7480</v>
      </c>
      <c r="K3213" s="73">
        <v>3665</v>
      </c>
      <c r="L3213" s="73">
        <v>14778325.210354999</v>
      </c>
      <c r="M3213" s="180">
        <f t="shared" si="175"/>
        <v>1</v>
      </c>
      <c r="O3213" s="73">
        <v>3665</v>
      </c>
      <c r="P3213" s="73">
        <v>14778325.210354999</v>
      </c>
      <c r="Q3213" s="73">
        <v>0</v>
      </c>
      <c r="R3213" s="73">
        <v>0</v>
      </c>
      <c r="S3213" s="73">
        <f t="shared" si="174"/>
        <v>0</v>
      </c>
      <c r="T3213" s="73">
        <f t="shared" si="174"/>
        <v>0</v>
      </c>
      <c r="U3213" s="167" t="s">
        <v>7481</v>
      </c>
      <c r="W3213" s="21"/>
      <c r="X3213" s="21"/>
      <c r="Y3213" s="21"/>
    </row>
    <row r="3214" spans="1:25" x14ac:dyDescent="0.25">
      <c r="A3214" s="175" t="s">
        <v>6845</v>
      </c>
      <c r="B3214" s="205" t="s">
        <v>6381</v>
      </c>
      <c r="C3214" s="168" t="s">
        <v>6382</v>
      </c>
      <c r="D3214" s="209">
        <v>109</v>
      </c>
      <c r="E3214" s="178">
        <v>434668.81995099998</v>
      </c>
      <c r="F3214" s="216">
        <f t="shared" si="173"/>
        <v>3987.787339</v>
      </c>
      <c r="G3214" s="224"/>
      <c r="H3214" s="218" t="s">
        <v>7462</v>
      </c>
      <c r="I3214" s="179" t="s">
        <v>7381</v>
      </c>
      <c r="J3214" s="120" t="s">
        <v>7480</v>
      </c>
      <c r="K3214" s="73">
        <v>109</v>
      </c>
      <c r="L3214" s="73">
        <v>434668.81995099998</v>
      </c>
      <c r="M3214" s="180">
        <f t="shared" si="175"/>
        <v>1</v>
      </c>
      <c r="O3214" s="73">
        <v>109</v>
      </c>
      <c r="P3214" s="73">
        <v>434668.81995099998</v>
      </c>
      <c r="Q3214" s="73">
        <v>0</v>
      </c>
      <c r="R3214" s="73">
        <v>0</v>
      </c>
      <c r="S3214" s="73">
        <f t="shared" si="174"/>
        <v>0</v>
      </c>
      <c r="T3214" s="73">
        <f t="shared" si="174"/>
        <v>0</v>
      </c>
      <c r="U3214" s="167" t="s">
        <v>7481</v>
      </c>
      <c r="W3214" s="21"/>
      <c r="X3214" s="21"/>
      <c r="Y3214" s="21"/>
    </row>
    <row r="3215" spans="1:25" x14ac:dyDescent="0.25">
      <c r="A3215" s="175" t="s">
        <v>6845</v>
      </c>
      <c r="B3215" s="205" t="s">
        <v>6251</v>
      </c>
      <c r="C3215" s="168" t="s">
        <v>6252</v>
      </c>
      <c r="D3215" s="209">
        <v>20117</v>
      </c>
      <c r="E3215" s="178">
        <v>80201918.898557007</v>
      </c>
      <c r="F3215" s="216">
        <f t="shared" si="173"/>
        <v>3986.7733210000006</v>
      </c>
      <c r="G3215" s="224"/>
      <c r="H3215" s="218" t="s">
        <v>7462</v>
      </c>
      <c r="I3215" s="179" t="s">
        <v>7381</v>
      </c>
      <c r="J3215" s="120" t="s">
        <v>7480</v>
      </c>
      <c r="K3215" s="73">
        <v>20117</v>
      </c>
      <c r="L3215" s="73">
        <v>80201918.898557007</v>
      </c>
      <c r="M3215" s="180">
        <f t="shared" si="175"/>
        <v>1</v>
      </c>
      <c r="O3215" s="73">
        <v>20117</v>
      </c>
      <c r="P3215" s="73">
        <v>80201918.898557007</v>
      </c>
      <c r="Q3215" s="73">
        <v>0</v>
      </c>
      <c r="R3215" s="73">
        <v>0</v>
      </c>
      <c r="S3215" s="73">
        <f t="shared" si="174"/>
        <v>0</v>
      </c>
      <c r="T3215" s="73">
        <f t="shared" si="174"/>
        <v>0</v>
      </c>
      <c r="U3215" s="167" t="s">
        <v>7481</v>
      </c>
      <c r="W3215" s="21"/>
      <c r="X3215" s="21"/>
      <c r="Y3215" s="21"/>
    </row>
    <row r="3216" spans="1:25" x14ac:dyDescent="0.25">
      <c r="A3216" s="175" t="s">
        <v>6845</v>
      </c>
      <c r="B3216" s="205" t="s">
        <v>6635</v>
      </c>
      <c r="C3216" s="168" t="s">
        <v>6636</v>
      </c>
      <c r="D3216" s="209">
        <v>219</v>
      </c>
      <c r="E3216" s="178">
        <v>872595.45009000006</v>
      </c>
      <c r="F3216" s="216">
        <f t="shared" si="173"/>
        <v>3984.4541100000001</v>
      </c>
      <c r="G3216" s="224"/>
      <c r="H3216" s="218" t="s">
        <v>7462</v>
      </c>
      <c r="I3216" s="179" t="s">
        <v>7381</v>
      </c>
      <c r="J3216" s="120" t="s">
        <v>7480</v>
      </c>
      <c r="K3216" s="73">
        <v>219</v>
      </c>
      <c r="L3216" s="73">
        <v>872595.45009000006</v>
      </c>
      <c r="M3216" s="180">
        <f t="shared" si="175"/>
        <v>1</v>
      </c>
      <c r="O3216" s="73">
        <v>219</v>
      </c>
      <c r="P3216" s="73">
        <v>872595.45009000006</v>
      </c>
      <c r="Q3216" s="73">
        <v>0</v>
      </c>
      <c r="R3216" s="73">
        <v>0</v>
      </c>
      <c r="S3216" s="73">
        <f t="shared" si="174"/>
        <v>0</v>
      </c>
      <c r="T3216" s="73">
        <f t="shared" si="174"/>
        <v>0</v>
      </c>
      <c r="U3216" s="167" t="s">
        <v>7481</v>
      </c>
      <c r="W3216" s="21"/>
      <c r="X3216" s="21"/>
      <c r="Y3216" s="21"/>
    </row>
    <row r="3217" spans="1:25" x14ac:dyDescent="0.25">
      <c r="A3217" s="175" t="s">
        <v>6845</v>
      </c>
      <c r="B3217" s="205" t="s">
        <v>6097</v>
      </c>
      <c r="C3217" s="168" t="s">
        <v>6098</v>
      </c>
      <c r="D3217" s="209">
        <v>6010</v>
      </c>
      <c r="E3217" s="178">
        <v>23917290.530510001</v>
      </c>
      <c r="F3217" s="216">
        <f t="shared" si="173"/>
        <v>3979.5824510000002</v>
      </c>
      <c r="G3217" s="224"/>
      <c r="H3217" s="218" t="s">
        <v>7462</v>
      </c>
      <c r="I3217" s="179" t="s">
        <v>7381</v>
      </c>
      <c r="J3217" s="120" t="s">
        <v>7480</v>
      </c>
      <c r="K3217" s="73">
        <v>6010</v>
      </c>
      <c r="L3217" s="73">
        <v>23917290.530510001</v>
      </c>
      <c r="M3217" s="180">
        <f t="shared" si="175"/>
        <v>1</v>
      </c>
      <c r="O3217" s="73">
        <v>6010</v>
      </c>
      <c r="P3217" s="73">
        <v>23917290.530510001</v>
      </c>
      <c r="Q3217" s="73">
        <v>0</v>
      </c>
      <c r="R3217" s="73">
        <v>0</v>
      </c>
      <c r="S3217" s="73">
        <f t="shared" si="174"/>
        <v>0</v>
      </c>
      <c r="T3217" s="73">
        <f t="shared" si="174"/>
        <v>0</v>
      </c>
      <c r="U3217" s="167" t="s">
        <v>7481</v>
      </c>
      <c r="W3217" s="21"/>
      <c r="X3217" s="21"/>
      <c r="Y3217" s="21"/>
    </row>
    <row r="3218" spans="1:25" x14ac:dyDescent="0.25">
      <c r="A3218" s="175" t="s">
        <v>6845</v>
      </c>
      <c r="B3218" s="205" t="s">
        <v>6659</v>
      </c>
      <c r="C3218" s="168" t="s">
        <v>6660</v>
      </c>
      <c r="D3218" s="209">
        <v>246</v>
      </c>
      <c r="E3218" s="178">
        <v>969110.92995000002</v>
      </c>
      <c r="F3218" s="216">
        <f t="shared" si="173"/>
        <v>3939.4753249999999</v>
      </c>
      <c r="G3218" s="224"/>
      <c r="H3218" s="218" t="s">
        <v>7462</v>
      </c>
      <c r="I3218" s="179" t="s">
        <v>7381</v>
      </c>
      <c r="J3218" s="120" t="s">
        <v>7480</v>
      </c>
      <c r="K3218" s="73">
        <v>246</v>
      </c>
      <c r="L3218" s="73">
        <v>969110.92995000002</v>
      </c>
      <c r="M3218" s="180">
        <f t="shared" si="175"/>
        <v>1</v>
      </c>
      <c r="O3218" s="73">
        <v>246</v>
      </c>
      <c r="P3218" s="73">
        <v>969110.92995000002</v>
      </c>
      <c r="Q3218" s="73">
        <v>0</v>
      </c>
      <c r="R3218" s="73">
        <v>0</v>
      </c>
      <c r="S3218" s="73">
        <f t="shared" si="174"/>
        <v>0</v>
      </c>
      <c r="T3218" s="73">
        <f t="shared" si="174"/>
        <v>0</v>
      </c>
      <c r="U3218" s="167" t="s">
        <v>7481</v>
      </c>
      <c r="W3218" s="21"/>
      <c r="X3218" s="21"/>
      <c r="Y3218" s="21"/>
    </row>
    <row r="3219" spans="1:25" x14ac:dyDescent="0.25">
      <c r="A3219" s="175" t="s">
        <v>6845</v>
      </c>
      <c r="B3219" s="205" t="s">
        <v>6669</v>
      </c>
      <c r="C3219" s="168" t="s">
        <v>6670</v>
      </c>
      <c r="D3219" s="209">
        <v>207</v>
      </c>
      <c r="E3219" s="178">
        <v>813022.58993400005</v>
      </c>
      <c r="F3219" s="216">
        <f t="shared" si="173"/>
        <v>3927.6453620000002</v>
      </c>
      <c r="G3219" s="224"/>
      <c r="H3219" s="218" t="s">
        <v>7462</v>
      </c>
      <c r="I3219" s="179" t="s">
        <v>7381</v>
      </c>
      <c r="J3219" s="120" t="s">
        <v>7480</v>
      </c>
      <c r="K3219" s="73">
        <v>207</v>
      </c>
      <c r="L3219" s="73">
        <v>813022.58993400005</v>
      </c>
      <c r="M3219" s="180">
        <f t="shared" si="175"/>
        <v>1</v>
      </c>
      <c r="O3219" s="73">
        <v>207</v>
      </c>
      <c r="P3219" s="73">
        <v>813022.58993400005</v>
      </c>
      <c r="Q3219" s="73">
        <v>0</v>
      </c>
      <c r="R3219" s="73">
        <v>0</v>
      </c>
      <c r="S3219" s="73">
        <f t="shared" si="174"/>
        <v>0</v>
      </c>
      <c r="T3219" s="73">
        <f t="shared" si="174"/>
        <v>0</v>
      </c>
      <c r="U3219" s="167" t="s">
        <v>7481</v>
      </c>
      <c r="W3219" s="21"/>
      <c r="X3219" s="21"/>
      <c r="Y3219" s="21"/>
    </row>
    <row r="3220" spans="1:25" x14ac:dyDescent="0.25">
      <c r="A3220" s="175" t="s">
        <v>6845</v>
      </c>
      <c r="B3220" s="205" t="s">
        <v>5253</v>
      </c>
      <c r="C3220" s="168" t="s">
        <v>5254</v>
      </c>
      <c r="D3220" s="209">
        <v>120</v>
      </c>
      <c r="E3220" s="178">
        <v>468185.01</v>
      </c>
      <c r="F3220" s="216">
        <f t="shared" si="173"/>
        <v>3901.5417499999999</v>
      </c>
      <c r="G3220" s="224"/>
      <c r="H3220" s="218" t="s">
        <v>7462</v>
      </c>
      <c r="I3220" s="179" t="s">
        <v>7381</v>
      </c>
      <c r="J3220" s="120" t="s">
        <v>7480</v>
      </c>
      <c r="K3220" s="73">
        <v>120</v>
      </c>
      <c r="L3220" s="73">
        <v>468185.01</v>
      </c>
      <c r="M3220" s="180">
        <f t="shared" si="175"/>
        <v>1</v>
      </c>
      <c r="O3220" s="73">
        <v>120</v>
      </c>
      <c r="P3220" s="73">
        <v>468185.01</v>
      </c>
      <c r="Q3220" s="73">
        <v>0</v>
      </c>
      <c r="R3220" s="73">
        <v>0</v>
      </c>
      <c r="S3220" s="73">
        <f t="shared" si="174"/>
        <v>0</v>
      </c>
      <c r="T3220" s="73">
        <f t="shared" si="174"/>
        <v>0</v>
      </c>
      <c r="U3220" s="167" t="s">
        <v>7481</v>
      </c>
      <c r="W3220" s="21"/>
      <c r="X3220" s="21"/>
      <c r="Y3220" s="21"/>
    </row>
    <row r="3221" spans="1:25" x14ac:dyDescent="0.25">
      <c r="A3221" s="175" t="s">
        <v>6845</v>
      </c>
      <c r="B3221" s="205" t="s">
        <v>5379</v>
      </c>
      <c r="C3221" s="168" t="s">
        <v>5380</v>
      </c>
      <c r="D3221" s="209">
        <v>5458</v>
      </c>
      <c r="E3221" s="178">
        <v>21034226.299480002</v>
      </c>
      <c r="F3221" s="216">
        <f t="shared" si="173"/>
        <v>3853.8340600000006</v>
      </c>
      <c r="G3221" s="224"/>
      <c r="H3221" s="218" t="s">
        <v>7462</v>
      </c>
      <c r="I3221" s="179" t="s">
        <v>7381</v>
      </c>
      <c r="J3221" s="120" t="s">
        <v>7480</v>
      </c>
      <c r="K3221" s="73">
        <f>+D3221</f>
        <v>5458</v>
      </c>
      <c r="L3221" s="73">
        <f>+E3221</f>
        <v>21034226.299480002</v>
      </c>
      <c r="M3221" s="180">
        <f t="shared" si="175"/>
        <v>1</v>
      </c>
      <c r="O3221" s="73">
        <v>5458</v>
      </c>
      <c r="P3221" s="73">
        <v>21034226.299480002</v>
      </c>
      <c r="Q3221" s="73">
        <v>0</v>
      </c>
      <c r="R3221" s="73">
        <v>0</v>
      </c>
      <c r="S3221" s="73">
        <f t="shared" si="174"/>
        <v>0</v>
      </c>
      <c r="T3221" s="73">
        <f t="shared" si="174"/>
        <v>0</v>
      </c>
      <c r="U3221" s="167" t="s">
        <v>7481</v>
      </c>
      <c r="W3221" s="21"/>
      <c r="X3221" s="21"/>
      <c r="Y3221" s="21"/>
    </row>
    <row r="3222" spans="1:25" x14ac:dyDescent="0.25">
      <c r="A3222" s="175" t="s">
        <v>6845</v>
      </c>
      <c r="B3222" s="205" t="s">
        <v>5317</v>
      </c>
      <c r="C3222" s="168" t="s">
        <v>5318</v>
      </c>
      <c r="D3222" s="209">
        <v>72</v>
      </c>
      <c r="E3222" s="178">
        <v>276859.000008</v>
      </c>
      <c r="F3222" s="216">
        <f t="shared" si="173"/>
        <v>3845.2638889999998</v>
      </c>
      <c r="G3222" s="224"/>
      <c r="H3222" s="218" t="s">
        <v>7462</v>
      </c>
      <c r="I3222" s="179" t="s">
        <v>7381</v>
      </c>
      <c r="J3222" s="120" t="s">
        <v>7480</v>
      </c>
      <c r="K3222" s="73">
        <v>72</v>
      </c>
      <c r="L3222" s="73">
        <v>276859.000008</v>
      </c>
      <c r="M3222" s="180">
        <f t="shared" si="175"/>
        <v>1</v>
      </c>
      <c r="O3222" s="73">
        <v>72</v>
      </c>
      <c r="P3222" s="73">
        <v>276859.000008</v>
      </c>
      <c r="Q3222" s="73">
        <v>0</v>
      </c>
      <c r="R3222" s="73">
        <v>0</v>
      </c>
      <c r="S3222" s="73">
        <f t="shared" si="174"/>
        <v>0</v>
      </c>
      <c r="T3222" s="73">
        <f t="shared" si="174"/>
        <v>0</v>
      </c>
      <c r="U3222" s="167" t="s">
        <v>7481</v>
      </c>
      <c r="W3222" s="21"/>
      <c r="X3222" s="21"/>
      <c r="Y3222" s="21"/>
    </row>
    <row r="3223" spans="1:25" x14ac:dyDescent="0.25">
      <c r="A3223" s="175" t="s">
        <v>6845</v>
      </c>
      <c r="B3223" s="205" t="s">
        <v>5501</v>
      </c>
      <c r="C3223" s="168" t="s">
        <v>5502</v>
      </c>
      <c r="D3223" s="209">
        <v>224</v>
      </c>
      <c r="E3223" s="178">
        <v>858262.45993599994</v>
      </c>
      <c r="F3223" s="216">
        <f t="shared" si="173"/>
        <v>3831.5288389999996</v>
      </c>
      <c r="G3223" s="224"/>
      <c r="H3223" s="218" t="s">
        <v>7462</v>
      </c>
      <c r="I3223" s="179" t="s">
        <v>7381</v>
      </c>
      <c r="J3223" s="120" t="s">
        <v>7480</v>
      </c>
      <c r="K3223" s="73">
        <v>224</v>
      </c>
      <c r="L3223" s="73">
        <v>858262.45993599994</v>
      </c>
      <c r="M3223" s="180">
        <f t="shared" si="175"/>
        <v>1</v>
      </c>
      <c r="O3223" s="73">
        <v>224</v>
      </c>
      <c r="P3223" s="73">
        <v>858262.45993599994</v>
      </c>
      <c r="Q3223" s="73">
        <v>0</v>
      </c>
      <c r="R3223" s="73">
        <v>0</v>
      </c>
      <c r="S3223" s="73">
        <f t="shared" si="174"/>
        <v>0</v>
      </c>
      <c r="T3223" s="73">
        <f t="shared" si="174"/>
        <v>0</v>
      </c>
      <c r="U3223" s="167" t="s">
        <v>7481</v>
      </c>
      <c r="W3223" s="21"/>
      <c r="X3223" s="21"/>
      <c r="Y3223" s="21"/>
    </row>
    <row r="3224" spans="1:25" x14ac:dyDescent="0.25">
      <c r="A3224" s="175" t="s">
        <v>6845</v>
      </c>
      <c r="B3224" s="205" t="s">
        <v>10865</v>
      </c>
      <c r="C3224" s="168" t="s">
        <v>10866</v>
      </c>
      <c r="D3224" s="209">
        <v>211</v>
      </c>
      <c r="E3224" s="178">
        <v>802371.329975</v>
      </c>
      <c r="F3224" s="216">
        <f t="shared" si="173"/>
        <v>3802.7077250000002</v>
      </c>
      <c r="G3224" s="224"/>
      <c r="H3224" s="218" t="s">
        <v>7538</v>
      </c>
      <c r="I3224" s="120" t="s">
        <v>7386</v>
      </c>
      <c r="J3224" s="120" t="s">
        <v>7480</v>
      </c>
      <c r="K3224" s="73">
        <v>211</v>
      </c>
      <c r="L3224" s="73">
        <v>802371.329975</v>
      </c>
      <c r="M3224" s="180">
        <f t="shared" si="175"/>
        <v>1</v>
      </c>
      <c r="O3224" s="73">
        <v>211</v>
      </c>
      <c r="P3224" s="73">
        <v>802371.329975</v>
      </c>
      <c r="Q3224" s="73">
        <v>0</v>
      </c>
      <c r="R3224" s="73">
        <v>0</v>
      </c>
      <c r="S3224" s="73">
        <f t="shared" si="174"/>
        <v>0</v>
      </c>
      <c r="T3224" s="73">
        <f t="shared" si="174"/>
        <v>0</v>
      </c>
      <c r="U3224" s="167" t="s">
        <v>7481</v>
      </c>
      <c r="W3224" s="21"/>
      <c r="X3224" s="21"/>
      <c r="Y3224" s="21"/>
    </row>
    <row r="3225" spans="1:25" x14ac:dyDescent="0.25">
      <c r="A3225" s="175" t="s">
        <v>6845</v>
      </c>
      <c r="B3225" s="205" t="s">
        <v>5751</v>
      </c>
      <c r="C3225" s="168" t="s">
        <v>5752</v>
      </c>
      <c r="D3225" s="209">
        <v>67</v>
      </c>
      <c r="E3225" s="178">
        <v>253905.57997399999</v>
      </c>
      <c r="F3225" s="216">
        <f t="shared" si="173"/>
        <v>3789.635522</v>
      </c>
      <c r="G3225" s="224"/>
      <c r="H3225" s="218" t="s">
        <v>7462</v>
      </c>
      <c r="I3225" s="179" t="s">
        <v>7381</v>
      </c>
      <c r="J3225" s="120" t="s">
        <v>7480</v>
      </c>
      <c r="K3225" s="73">
        <v>67</v>
      </c>
      <c r="L3225" s="73">
        <v>253905.57997399999</v>
      </c>
      <c r="M3225" s="180">
        <f t="shared" si="175"/>
        <v>1</v>
      </c>
      <c r="O3225" s="73">
        <v>67</v>
      </c>
      <c r="P3225" s="73">
        <v>253905.57997399999</v>
      </c>
      <c r="Q3225" s="73">
        <v>0</v>
      </c>
      <c r="R3225" s="73">
        <v>0</v>
      </c>
      <c r="S3225" s="73">
        <f t="shared" si="174"/>
        <v>0</v>
      </c>
      <c r="T3225" s="73">
        <f t="shared" si="174"/>
        <v>0</v>
      </c>
      <c r="U3225" s="167" t="s">
        <v>7481</v>
      </c>
      <c r="W3225" s="21"/>
      <c r="X3225" s="21"/>
      <c r="Y3225" s="21"/>
    </row>
    <row r="3226" spans="1:25" x14ac:dyDescent="0.25">
      <c r="A3226" s="175" t="s">
        <v>6845</v>
      </c>
      <c r="B3226" s="205" t="s">
        <v>6051</v>
      </c>
      <c r="C3226" s="168" t="s">
        <v>6052</v>
      </c>
      <c r="D3226" s="209">
        <v>200</v>
      </c>
      <c r="E3226" s="178">
        <v>754591.05</v>
      </c>
      <c r="F3226" s="216">
        <f t="shared" si="173"/>
        <v>3772.9552500000004</v>
      </c>
      <c r="G3226" s="224"/>
      <c r="H3226" s="218" t="s">
        <v>7462</v>
      </c>
      <c r="I3226" s="179" t="s">
        <v>7381</v>
      </c>
      <c r="J3226" s="120" t="s">
        <v>7480</v>
      </c>
      <c r="K3226" s="73">
        <v>200</v>
      </c>
      <c r="L3226" s="73">
        <v>754591.05</v>
      </c>
      <c r="M3226" s="180">
        <f t="shared" si="175"/>
        <v>1</v>
      </c>
      <c r="O3226" s="73">
        <v>200</v>
      </c>
      <c r="P3226" s="73">
        <v>754591.05</v>
      </c>
      <c r="Q3226" s="73">
        <v>0</v>
      </c>
      <c r="R3226" s="73">
        <v>0</v>
      </c>
      <c r="S3226" s="73">
        <f t="shared" si="174"/>
        <v>0</v>
      </c>
      <c r="T3226" s="73">
        <f t="shared" si="174"/>
        <v>0</v>
      </c>
      <c r="U3226" s="167" t="s">
        <v>7481</v>
      </c>
      <c r="W3226" s="21"/>
      <c r="X3226" s="21"/>
      <c r="Y3226" s="21"/>
    </row>
    <row r="3227" spans="1:25" x14ac:dyDescent="0.25">
      <c r="A3227" s="168" t="s">
        <v>6845</v>
      </c>
      <c r="B3227" s="207" t="s">
        <v>10867</v>
      </c>
      <c r="C3227" s="168" t="s">
        <v>10868</v>
      </c>
      <c r="D3227" s="208">
        <v>7676.72</v>
      </c>
      <c r="E3227" s="171">
        <v>28945397.907475606</v>
      </c>
      <c r="F3227" s="216">
        <f t="shared" si="173"/>
        <v>3770.5423550000005</v>
      </c>
      <c r="G3227" s="224"/>
      <c r="H3227" s="218" t="s">
        <v>7462</v>
      </c>
      <c r="I3227" s="120" t="s">
        <v>7397</v>
      </c>
      <c r="J3227" s="120" t="s">
        <v>7463</v>
      </c>
      <c r="K3227" s="172">
        <v>0</v>
      </c>
      <c r="L3227" s="172">
        <v>0</v>
      </c>
      <c r="M3227" s="173">
        <f t="shared" si="175"/>
        <v>0</v>
      </c>
      <c r="O3227" s="73">
        <v>7676.7196999999996</v>
      </c>
      <c r="P3227" s="73">
        <v>28945396.776312895</v>
      </c>
      <c r="Q3227" s="73">
        <v>7676.7196999999996</v>
      </c>
      <c r="R3227" s="73">
        <v>28945396.776312895</v>
      </c>
      <c r="S3227" s="73">
        <f t="shared" si="174"/>
        <v>0</v>
      </c>
      <c r="T3227" s="73">
        <f t="shared" si="174"/>
        <v>0</v>
      </c>
      <c r="U3227" s="167" t="s">
        <v>7467</v>
      </c>
      <c r="W3227" s="21"/>
      <c r="X3227" s="21"/>
      <c r="Y3227" s="21"/>
    </row>
    <row r="3228" spans="1:25" x14ac:dyDescent="0.25">
      <c r="A3228" s="175" t="s">
        <v>6845</v>
      </c>
      <c r="B3228" s="205" t="s">
        <v>6493</v>
      </c>
      <c r="C3228" s="168" t="s">
        <v>6494</v>
      </c>
      <c r="D3228" s="209">
        <v>65</v>
      </c>
      <c r="E3228" s="178">
        <v>244272.09000999999</v>
      </c>
      <c r="F3228" s="216">
        <f t="shared" si="173"/>
        <v>3758.032154</v>
      </c>
      <c r="G3228" s="224"/>
      <c r="H3228" s="218" t="s">
        <v>7462</v>
      </c>
      <c r="I3228" s="179" t="s">
        <v>7381</v>
      </c>
      <c r="J3228" s="120" t="s">
        <v>7480</v>
      </c>
      <c r="K3228" s="73">
        <v>65</v>
      </c>
      <c r="L3228" s="73">
        <v>244272.09000999999</v>
      </c>
      <c r="M3228" s="180">
        <f t="shared" si="175"/>
        <v>1</v>
      </c>
      <c r="O3228" s="73">
        <v>65</v>
      </c>
      <c r="P3228" s="73">
        <v>244272.09000999999</v>
      </c>
      <c r="Q3228" s="73">
        <v>0</v>
      </c>
      <c r="R3228" s="73">
        <v>0</v>
      </c>
      <c r="S3228" s="73">
        <f t="shared" si="174"/>
        <v>0</v>
      </c>
      <c r="T3228" s="73">
        <f t="shared" si="174"/>
        <v>0</v>
      </c>
      <c r="U3228" s="167" t="s">
        <v>7481</v>
      </c>
      <c r="W3228" s="21"/>
      <c r="X3228" s="21"/>
      <c r="Y3228" s="21"/>
    </row>
    <row r="3229" spans="1:25" x14ac:dyDescent="0.25">
      <c r="A3229" s="175" t="s">
        <v>6845</v>
      </c>
      <c r="B3229" s="205" t="s">
        <v>5397</v>
      </c>
      <c r="C3229" s="168" t="s">
        <v>5398</v>
      </c>
      <c r="D3229" s="209">
        <v>240</v>
      </c>
      <c r="E3229" s="178">
        <v>891550.9800000001</v>
      </c>
      <c r="F3229" s="216">
        <f t="shared" si="173"/>
        <v>3714.7957500000002</v>
      </c>
      <c r="G3229" s="224"/>
      <c r="H3229" s="218" t="s">
        <v>7462</v>
      </c>
      <c r="I3229" s="179" t="s">
        <v>7381</v>
      </c>
      <c r="J3229" s="120" t="s">
        <v>7480</v>
      </c>
      <c r="K3229" s="73">
        <v>240</v>
      </c>
      <c r="L3229" s="73">
        <v>891550.9800000001</v>
      </c>
      <c r="M3229" s="180">
        <f t="shared" si="175"/>
        <v>1</v>
      </c>
      <c r="O3229" s="73">
        <v>240</v>
      </c>
      <c r="P3229" s="73">
        <v>891550.9800000001</v>
      </c>
      <c r="Q3229" s="73">
        <v>0</v>
      </c>
      <c r="R3229" s="73">
        <v>0</v>
      </c>
      <c r="S3229" s="73">
        <f t="shared" si="174"/>
        <v>0</v>
      </c>
      <c r="T3229" s="73">
        <f t="shared" si="174"/>
        <v>0</v>
      </c>
      <c r="U3229" s="167" t="s">
        <v>7481</v>
      </c>
      <c r="W3229" s="21"/>
      <c r="X3229" s="21"/>
      <c r="Y3229" s="21"/>
    </row>
    <row r="3230" spans="1:25" x14ac:dyDescent="0.25">
      <c r="A3230" s="175" t="s">
        <v>6845</v>
      </c>
      <c r="B3230" s="205" t="s">
        <v>6025</v>
      </c>
      <c r="C3230" s="168" t="s">
        <v>6026</v>
      </c>
      <c r="D3230" s="209">
        <v>1991</v>
      </c>
      <c r="E3230" s="178">
        <v>7389408.7307810001</v>
      </c>
      <c r="F3230" s="216">
        <f t="shared" si="173"/>
        <v>3711.4056909999999</v>
      </c>
      <c r="G3230" s="224"/>
      <c r="H3230" s="218" t="s">
        <v>7462</v>
      </c>
      <c r="I3230" s="179" t="s">
        <v>7381</v>
      </c>
      <c r="J3230" s="120" t="s">
        <v>7480</v>
      </c>
      <c r="K3230" s="73">
        <f>+D3230</f>
        <v>1991</v>
      </c>
      <c r="L3230" s="73">
        <f>+E3230</f>
        <v>7389408.7307810001</v>
      </c>
      <c r="M3230" s="180">
        <f t="shared" si="175"/>
        <v>1</v>
      </c>
      <c r="O3230" s="73">
        <v>1991</v>
      </c>
      <c r="P3230" s="73">
        <v>7389408.7307810001</v>
      </c>
      <c r="Q3230" s="73">
        <v>0</v>
      </c>
      <c r="R3230" s="73">
        <v>0</v>
      </c>
      <c r="S3230" s="73">
        <f t="shared" si="174"/>
        <v>0</v>
      </c>
      <c r="T3230" s="73">
        <f t="shared" si="174"/>
        <v>0</v>
      </c>
      <c r="U3230" s="167" t="s">
        <v>7481</v>
      </c>
      <c r="W3230" s="21"/>
      <c r="X3230" s="21"/>
      <c r="Y3230" s="21"/>
    </row>
    <row r="3231" spans="1:25" x14ac:dyDescent="0.25">
      <c r="A3231" s="175" t="s">
        <v>6845</v>
      </c>
      <c r="B3231" s="205" t="s">
        <v>10869</v>
      </c>
      <c r="C3231" s="168" t="s">
        <v>10870</v>
      </c>
      <c r="D3231" s="209">
        <v>1</v>
      </c>
      <c r="E3231" s="178">
        <v>3698.81</v>
      </c>
      <c r="F3231" s="216">
        <f t="shared" si="173"/>
        <v>3698.81</v>
      </c>
      <c r="G3231" s="224"/>
      <c r="H3231" s="218" t="s">
        <v>7538</v>
      </c>
      <c r="I3231" s="120" t="s">
        <v>7386</v>
      </c>
      <c r="J3231" s="120" t="s">
        <v>7480</v>
      </c>
      <c r="K3231" s="73">
        <v>1</v>
      </c>
      <c r="L3231" s="73">
        <v>3698.81</v>
      </c>
      <c r="M3231" s="180">
        <f t="shared" si="175"/>
        <v>1</v>
      </c>
      <c r="O3231" s="73">
        <v>1</v>
      </c>
      <c r="P3231" s="73">
        <v>3698.81</v>
      </c>
      <c r="Q3231" s="73">
        <v>0</v>
      </c>
      <c r="R3231" s="73">
        <v>0</v>
      </c>
      <c r="S3231" s="73">
        <f t="shared" si="174"/>
        <v>0</v>
      </c>
      <c r="T3231" s="73">
        <f t="shared" si="174"/>
        <v>0</v>
      </c>
      <c r="U3231" s="167" t="s">
        <v>7481</v>
      </c>
      <c r="W3231" s="21"/>
      <c r="X3231" s="21"/>
      <c r="Y3231" s="21"/>
    </row>
    <row r="3232" spans="1:25" x14ac:dyDescent="0.25">
      <c r="A3232" s="175" t="s">
        <v>6845</v>
      </c>
      <c r="B3232" s="205" t="s">
        <v>5463</v>
      </c>
      <c r="C3232" s="168" t="s">
        <v>5464</v>
      </c>
      <c r="D3232" s="209">
        <v>150</v>
      </c>
      <c r="E3232" s="178">
        <v>552126.70004999998</v>
      </c>
      <c r="F3232" s="216">
        <f t="shared" si="173"/>
        <v>3680.8446669999998</v>
      </c>
      <c r="G3232" s="224"/>
      <c r="H3232" s="218" t="s">
        <v>7462</v>
      </c>
      <c r="I3232" s="179" t="s">
        <v>7381</v>
      </c>
      <c r="J3232" s="120" t="s">
        <v>7480</v>
      </c>
      <c r="K3232" s="73">
        <v>150</v>
      </c>
      <c r="L3232" s="73">
        <v>552126.70004999998</v>
      </c>
      <c r="M3232" s="180">
        <f t="shared" si="175"/>
        <v>1</v>
      </c>
      <c r="O3232" s="73">
        <v>150</v>
      </c>
      <c r="P3232" s="73">
        <v>552126.70004999998</v>
      </c>
      <c r="Q3232" s="73">
        <v>0</v>
      </c>
      <c r="R3232" s="73">
        <v>0</v>
      </c>
      <c r="S3232" s="73">
        <f t="shared" si="174"/>
        <v>0</v>
      </c>
      <c r="T3232" s="73">
        <f t="shared" si="174"/>
        <v>0</v>
      </c>
      <c r="U3232" s="167" t="s">
        <v>7481</v>
      </c>
      <c r="W3232" s="21"/>
      <c r="X3232" s="21"/>
      <c r="Y3232" s="21"/>
    </row>
    <row r="3233" spans="1:25" x14ac:dyDescent="0.25">
      <c r="A3233" s="175" t="s">
        <v>6845</v>
      </c>
      <c r="B3233" s="205" t="s">
        <v>10871</v>
      </c>
      <c r="C3233" s="168" t="s">
        <v>10872</v>
      </c>
      <c r="D3233" s="209">
        <v>46</v>
      </c>
      <c r="E3233" s="178">
        <v>169218.07001599998</v>
      </c>
      <c r="F3233" s="216">
        <f t="shared" si="173"/>
        <v>3678.6536959999999</v>
      </c>
      <c r="G3233" s="224"/>
      <c r="H3233" s="218" t="s">
        <v>7538</v>
      </c>
      <c r="I3233" s="120" t="s">
        <v>7386</v>
      </c>
      <c r="J3233" s="120" t="s">
        <v>7480</v>
      </c>
      <c r="K3233" s="73">
        <v>46</v>
      </c>
      <c r="L3233" s="73">
        <v>169218.07001599998</v>
      </c>
      <c r="M3233" s="180">
        <f t="shared" si="175"/>
        <v>1</v>
      </c>
      <c r="O3233" s="73">
        <v>46</v>
      </c>
      <c r="P3233" s="73">
        <v>169218.07001599998</v>
      </c>
      <c r="Q3233" s="73">
        <v>0</v>
      </c>
      <c r="R3233" s="73">
        <v>0</v>
      </c>
      <c r="S3233" s="73">
        <f t="shared" si="174"/>
        <v>0</v>
      </c>
      <c r="T3233" s="73">
        <f t="shared" si="174"/>
        <v>0</v>
      </c>
      <c r="U3233" s="167" t="s">
        <v>7481</v>
      </c>
      <c r="W3233" s="21"/>
      <c r="X3233" s="21"/>
      <c r="Y3233" s="21"/>
    </row>
    <row r="3234" spans="1:25" x14ac:dyDescent="0.25">
      <c r="A3234" s="175" t="s">
        <v>6845</v>
      </c>
      <c r="B3234" s="205" t="s">
        <v>6611</v>
      </c>
      <c r="C3234" s="168" t="s">
        <v>6612</v>
      </c>
      <c r="D3234" s="209">
        <v>70</v>
      </c>
      <c r="E3234" s="178">
        <v>256786.06001999998</v>
      </c>
      <c r="F3234" s="216">
        <f t="shared" si="173"/>
        <v>3668.3722859999998</v>
      </c>
      <c r="G3234" s="224"/>
      <c r="H3234" s="218" t="s">
        <v>7462</v>
      </c>
      <c r="I3234" s="179" t="s">
        <v>7381</v>
      </c>
      <c r="J3234" s="120" t="s">
        <v>7480</v>
      </c>
      <c r="K3234" s="73">
        <v>70</v>
      </c>
      <c r="L3234" s="73">
        <v>256786.06001999998</v>
      </c>
      <c r="M3234" s="180">
        <f t="shared" si="175"/>
        <v>1</v>
      </c>
      <c r="O3234" s="73">
        <v>70</v>
      </c>
      <c r="P3234" s="73">
        <v>256786.06001999998</v>
      </c>
      <c r="Q3234" s="73">
        <v>0</v>
      </c>
      <c r="R3234" s="73">
        <v>0</v>
      </c>
      <c r="S3234" s="73">
        <f t="shared" si="174"/>
        <v>0</v>
      </c>
      <c r="T3234" s="73">
        <f t="shared" si="174"/>
        <v>0</v>
      </c>
      <c r="U3234" s="167" t="s">
        <v>7481</v>
      </c>
      <c r="W3234" s="21"/>
      <c r="X3234" s="21"/>
      <c r="Y3234" s="21"/>
    </row>
    <row r="3235" spans="1:25" x14ac:dyDescent="0.25">
      <c r="A3235" s="175" t="s">
        <v>6845</v>
      </c>
      <c r="B3235" s="205" t="s">
        <v>6093</v>
      </c>
      <c r="C3235" s="168" t="s">
        <v>6094</v>
      </c>
      <c r="D3235" s="209">
        <v>1214</v>
      </c>
      <c r="E3235" s="178">
        <v>4420851.7397800004</v>
      </c>
      <c r="F3235" s="216">
        <f t="shared" si="173"/>
        <v>3641.5582700000004</v>
      </c>
      <c r="G3235" s="224"/>
      <c r="H3235" s="218" t="s">
        <v>7462</v>
      </c>
      <c r="I3235" s="179" t="s">
        <v>7381</v>
      </c>
      <c r="J3235" s="120" t="s">
        <v>7480</v>
      </c>
      <c r="K3235" s="73">
        <v>1214</v>
      </c>
      <c r="L3235" s="73">
        <v>4420851.7397800004</v>
      </c>
      <c r="M3235" s="180">
        <f t="shared" si="175"/>
        <v>1</v>
      </c>
      <c r="O3235" s="73">
        <v>1214</v>
      </c>
      <c r="P3235" s="73">
        <v>4420851.7397800004</v>
      </c>
      <c r="Q3235" s="73">
        <v>0</v>
      </c>
      <c r="R3235" s="73">
        <v>0</v>
      </c>
      <c r="S3235" s="73">
        <f t="shared" si="174"/>
        <v>0</v>
      </c>
      <c r="T3235" s="73">
        <f t="shared" si="174"/>
        <v>0</v>
      </c>
      <c r="U3235" s="167" t="s">
        <v>7481</v>
      </c>
      <c r="W3235" s="21"/>
      <c r="X3235" s="21"/>
      <c r="Y3235" s="21"/>
    </row>
    <row r="3236" spans="1:25" x14ac:dyDescent="0.25">
      <c r="A3236" s="175" t="s">
        <v>6845</v>
      </c>
      <c r="B3236" s="205" t="s">
        <v>6091</v>
      </c>
      <c r="C3236" s="168" t="s">
        <v>6092</v>
      </c>
      <c r="D3236" s="209">
        <v>62</v>
      </c>
      <c r="E3236" s="178">
        <v>225776.61001200002</v>
      </c>
      <c r="F3236" s="216">
        <f t="shared" si="173"/>
        <v>3641.5582260000001</v>
      </c>
      <c r="G3236" s="224"/>
      <c r="H3236" s="218" t="s">
        <v>7462</v>
      </c>
      <c r="I3236" s="179" t="s">
        <v>7381</v>
      </c>
      <c r="J3236" s="120" t="s">
        <v>7480</v>
      </c>
      <c r="K3236" s="73">
        <v>62</v>
      </c>
      <c r="L3236" s="73">
        <v>225776.61001200002</v>
      </c>
      <c r="M3236" s="180">
        <f t="shared" si="175"/>
        <v>1</v>
      </c>
      <c r="O3236" s="73">
        <v>62</v>
      </c>
      <c r="P3236" s="73">
        <v>225776.61001200002</v>
      </c>
      <c r="Q3236" s="73">
        <v>0</v>
      </c>
      <c r="R3236" s="73">
        <v>0</v>
      </c>
      <c r="S3236" s="73">
        <f t="shared" si="174"/>
        <v>0</v>
      </c>
      <c r="T3236" s="73">
        <f t="shared" si="174"/>
        <v>0</v>
      </c>
      <c r="U3236" s="167" t="s">
        <v>7481</v>
      </c>
      <c r="W3236" s="21"/>
      <c r="X3236" s="21"/>
      <c r="Y3236" s="21"/>
    </row>
    <row r="3237" spans="1:25" x14ac:dyDescent="0.25">
      <c r="A3237" s="175" t="s">
        <v>6845</v>
      </c>
      <c r="B3237" s="205" t="s">
        <v>6539</v>
      </c>
      <c r="C3237" s="168" t="s">
        <v>6540</v>
      </c>
      <c r="D3237" s="209">
        <v>220</v>
      </c>
      <c r="E3237" s="178">
        <v>792281.53003999998</v>
      </c>
      <c r="F3237" s="216">
        <f t="shared" si="173"/>
        <v>3601.2796819999999</v>
      </c>
      <c r="G3237" s="224"/>
      <c r="H3237" s="218" t="s">
        <v>7462</v>
      </c>
      <c r="I3237" s="179" t="s">
        <v>7381</v>
      </c>
      <c r="J3237" s="120" t="s">
        <v>7480</v>
      </c>
      <c r="K3237" s="73">
        <v>220</v>
      </c>
      <c r="L3237" s="73">
        <v>792281.53003999998</v>
      </c>
      <c r="M3237" s="180">
        <f t="shared" si="175"/>
        <v>1</v>
      </c>
      <c r="O3237" s="73">
        <v>220</v>
      </c>
      <c r="P3237" s="73">
        <v>792281.53003999998</v>
      </c>
      <c r="Q3237" s="73">
        <v>0</v>
      </c>
      <c r="R3237" s="73">
        <v>0</v>
      </c>
      <c r="S3237" s="73">
        <f t="shared" si="174"/>
        <v>0</v>
      </c>
      <c r="T3237" s="73">
        <f t="shared" si="174"/>
        <v>0</v>
      </c>
      <c r="U3237" s="167" t="s">
        <v>7481</v>
      </c>
      <c r="W3237" s="21"/>
      <c r="X3237" s="21"/>
      <c r="Y3237" s="21"/>
    </row>
    <row r="3238" spans="1:25" x14ac:dyDescent="0.25">
      <c r="A3238" s="175" t="s">
        <v>6845</v>
      </c>
      <c r="B3238" s="205" t="s">
        <v>6145</v>
      </c>
      <c r="C3238" s="168" t="s">
        <v>6146</v>
      </c>
      <c r="D3238" s="209">
        <v>1728</v>
      </c>
      <c r="E3238" s="178">
        <v>6214391.1503999997</v>
      </c>
      <c r="F3238" s="216">
        <f t="shared" si="173"/>
        <v>3596.2911749999998</v>
      </c>
      <c r="G3238" s="224"/>
      <c r="H3238" s="218" t="s">
        <v>7462</v>
      </c>
      <c r="I3238" s="179" t="s">
        <v>7381</v>
      </c>
      <c r="J3238" s="120" t="s">
        <v>7480</v>
      </c>
      <c r="K3238" s="73">
        <f>D3238</f>
        <v>1728</v>
      </c>
      <c r="L3238" s="73">
        <f>E3238</f>
        <v>6214391.1503999997</v>
      </c>
      <c r="M3238" s="180">
        <f t="shared" si="175"/>
        <v>1</v>
      </c>
      <c r="O3238" s="73">
        <v>1728</v>
      </c>
      <c r="P3238" s="73">
        <v>6214391.1503999997</v>
      </c>
      <c r="Q3238" s="73">
        <v>0</v>
      </c>
      <c r="R3238" s="73">
        <v>0</v>
      </c>
      <c r="S3238" s="73">
        <f t="shared" si="174"/>
        <v>0</v>
      </c>
      <c r="T3238" s="73">
        <f t="shared" si="174"/>
        <v>0</v>
      </c>
      <c r="U3238" s="167" t="s">
        <v>7481</v>
      </c>
      <c r="W3238" s="21"/>
      <c r="X3238" s="21"/>
      <c r="Y3238" s="21"/>
    </row>
    <row r="3239" spans="1:25" x14ac:dyDescent="0.25">
      <c r="A3239" s="175" t="s">
        <v>6845</v>
      </c>
      <c r="B3239" s="205" t="s">
        <v>5245</v>
      </c>
      <c r="C3239" s="168" t="s">
        <v>5246</v>
      </c>
      <c r="D3239" s="209">
        <v>6966</v>
      </c>
      <c r="E3239" s="178">
        <v>24711847.80156</v>
      </c>
      <c r="F3239" s="216">
        <f t="shared" si="173"/>
        <v>3547.4946599999998</v>
      </c>
      <c r="G3239" s="224"/>
      <c r="H3239" s="218" t="s">
        <v>7462</v>
      </c>
      <c r="I3239" s="179" t="s">
        <v>7381</v>
      </c>
      <c r="J3239" s="120" t="s">
        <v>7480</v>
      </c>
      <c r="K3239" s="73">
        <f>+D3239</f>
        <v>6966</v>
      </c>
      <c r="L3239" s="73">
        <f>+E3239</f>
        <v>24711847.80156</v>
      </c>
      <c r="M3239" s="180">
        <f t="shared" si="175"/>
        <v>1</v>
      </c>
      <c r="O3239" s="73">
        <v>6966</v>
      </c>
      <c r="P3239" s="73">
        <v>24711847.80156</v>
      </c>
      <c r="Q3239" s="73">
        <v>0</v>
      </c>
      <c r="R3239" s="73">
        <v>0</v>
      </c>
      <c r="S3239" s="73">
        <f t="shared" si="174"/>
        <v>0</v>
      </c>
      <c r="T3239" s="73">
        <f t="shared" si="174"/>
        <v>0</v>
      </c>
      <c r="U3239" s="167" t="s">
        <v>7481</v>
      </c>
      <c r="W3239" s="21"/>
      <c r="X3239" s="21"/>
      <c r="Y3239" s="21"/>
    </row>
    <row r="3240" spans="1:25" x14ac:dyDescent="0.25">
      <c r="A3240" s="175" t="s">
        <v>6845</v>
      </c>
      <c r="B3240" s="205" t="s">
        <v>5447</v>
      </c>
      <c r="C3240" s="168" t="s">
        <v>5448</v>
      </c>
      <c r="D3240" s="209">
        <v>684</v>
      </c>
      <c r="E3240" s="178">
        <v>2426465.9601360001</v>
      </c>
      <c r="F3240" s="216">
        <f t="shared" si="173"/>
        <v>3547.4648540000003</v>
      </c>
      <c r="G3240" s="224"/>
      <c r="H3240" s="218" t="s">
        <v>7462</v>
      </c>
      <c r="I3240" s="179" t="s">
        <v>7381</v>
      </c>
      <c r="J3240" s="120" t="s">
        <v>7480</v>
      </c>
      <c r="K3240" s="73">
        <v>684</v>
      </c>
      <c r="L3240" s="73">
        <v>2426465.9601360001</v>
      </c>
      <c r="M3240" s="180">
        <f t="shared" si="175"/>
        <v>1</v>
      </c>
      <c r="O3240" s="73">
        <v>684</v>
      </c>
      <c r="P3240" s="73">
        <v>2426465.9601360001</v>
      </c>
      <c r="Q3240" s="73">
        <v>0</v>
      </c>
      <c r="R3240" s="73">
        <v>0</v>
      </c>
      <c r="S3240" s="73">
        <f t="shared" si="174"/>
        <v>0</v>
      </c>
      <c r="T3240" s="73">
        <f t="shared" si="174"/>
        <v>0</v>
      </c>
      <c r="U3240" s="167" t="s">
        <v>7481</v>
      </c>
      <c r="W3240" s="21"/>
      <c r="X3240" s="21"/>
      <c r="Y3240" s="21"/>
    </row>
    <row r="3241" spans="1:25" x14ac:dyDescent="0.25">
      <c r="A3241" s="175" t="s">
        <v>6845</v>
      </c>
      <c r="B3241" s="205" t="s">
        <v>5965</v>
      </c>
      <c r="C3241" s="168" t="s">
        <v>5966</v>
      </c>
      <c r="D3241" s="209">
        <v>150</v>
      </c>
      <c r="E3241" s="178">
        <v>529878.22995000007</v>
      </c>
      <c r="F3241" s="216">
        <f t="shared" si="173"/>
        <v>3532.5215330000005</v>
      </c>
      <c r="G3241" s="224"/>
      <c r="H3241" s="218" t="s">
        <v>7462</v>
      </c>
      <c r="I3241" s="179" t="s">
        <v>7381</v>
      </c>
      <c r="J3241" s="120" t="s">
        <v>7480</v>
      </c>
      <c r="K3241" s="73">
        <v>150</v>
      </c>
      <c r="L3241" s="73">
        <v>529878.22995000007</v>
      </c>
      <c r="M3241" s="180">
        <f t="shared" si="175"/>
        <v>1</v>
      </c>
      <c r="O3241" s="73">
        <v>150</v>
      </c>
      <c r="P3241" s="73">
        <v>529878.22995000007</v>
      </c>
      <c r="Q3241" s="73">
        <v>0</v>
      </c>
      <c r="R3241" s="73">
        <v>0</v>
      </c>
      <c r="S3241" s="73">
        <f t="shared" si="174"/>
        <v>0</v>
      </c>
      <c r="T3241" s="73">
        <f t="shared" si="174"/>
        <v>0</v>
      </c>
      <c r="U3241" s="167" t="s">
        <v>7481</v>
      </c>
      <c r="W3241" s="21"/>
      <c r="X3241" s="21"/>
      <c r="Y3241" s="21"/>
    </row>
    <row r="3242" spans="1:25" x14ac:dyDescent="0.25">
      <c r="A3242" s="168" t="s">
        <v>6845</v>
      </c>
      <c r="B3242" s="207" t="s">
        <v>10873</v>
      </c>
      <c r="C3242" s="168" t="s">
        <v>10874</v>
      </c>
      <c r="D3242" s="208">
        <v>131</v>
      </c>
      <c r="E3242" s="171">
        <v>455895.240016</v>
      </c>
      <c r="F3242" s="216">
        <f t="shared" si="173"/>
        <v>3480.116336</v>
      </c>
      <c r="G3242" s="224"/>
      <c r="H3242" s="218" t="s">
        <v>7462</v>
      </c>
      <c r="I3242" s="120" t="s">
        <v>7397</v>
      </c>
      <c r="J3242" s="120" t="s">
        <v>7463</v>
      </c>
      <c r="K3242" s="172"/>
      <c r="L3242" s="172"/>
      <c r="M3242" s="173">
        <f t="shared" si="175"/>
        <v>0</v>
      </c>
      <c r="O3242" s="73">
        <v>131</v>
      </c>
      <c r="P3242" s="73">
        <v>455895.240016</v>
      </c>
      <c r="Q3242" s="73">
        <v>131</v>
      </c>
      <c r="R3242" s="73">
        <v>455895.240016</v>
      </c>
      <c r="S3242" s="73">
        <f t="shared" si="174"/>
        <v>0</v>
      </c>
      <c r="T3242" s="73">
        <f t="shared" si="174"/>
        <v>0</v>
      </c>
      <c r="U3242" s="167" t="s">
        <v>7467</v>
      </c>
      <c r="W3242" s="21"/>
      <c r="X3242" s="21"/>
      <c r="Y3242" s="21"/>
    </row>
    <row r="3243" spans="1:25" x14ac:dyDescent="0.25">
      <c r="A3243" s="175" t="s">
        <v>6845</v>
      </c>
      <c r="B3243" s="205" t="s">
        <v>5473</v>
      </c>
      <c r="C3243" s="168" t="s">
        <v>5474</v>
      </c>
      <c r="D3243" s="209">
        <v>130</v>
      </c>
      <c r="E3243" s="178">
        <v>452402.88001999998</v>
      </c>
      <c r="F3243" s="216">
        <f t="shared" si="173"/>
        <v>3480.0221539999998</v>
      </c>
      <c r="G3243" s="224"/>
      <c r="H3243" s="218" t="s">
        <v>7462</v>
      </c>
      <c r="I3243" s="179" t="s">
        <v>7381</v>
      </c>
      <c r="J3243" s="120" t="s">
        <v>7480</v>
      </c>
      <c r="K3243" s="73">
        <v>130</v>
      </c>
      <c r="L3243" s="73">
        <v>452402.88001999998</v>
      </c>
      <c r="M3243" s="180">
        <f t="shared" si="175"/>
        <v>1</v>
      </c>
      <c r="O3243" s="73">
        <v>130</v>
      </c>
      <c r="P3243" s="73">
        <v>452402.88001999998</v>
      </c>
      <c r="Q3243" s="73">
        <v>0</v>
      </c>
      <c r="R3243" s="73">
        <v>0</v>
      </c>
      <c r="S3243" s="73">
        <f t="shared" si="174"/>
        <v>0</v>
      </c>
      <c r="T3243" s="73">
        <f t="shared" si="174"/>
        <v>0</v>
      </c>
      <c r="U3243" s="167" t="s">
        <v>7481</v>
      </c>
      <c r="W3243" s="21"/>
      <c r="X3243" s="21"/>
      <c r="Y3243" s="21"/>
    </row>
    <row r="3244" spans="1:25" x14ac:dyDescent="0.25">
      <c r="A3244" s="175" t="s">
        <v>6845</v>
      </c>
      <c r="B3244" s="205" t="s">
        <v>5677</v>
      </c>
      <c r="C3244" s="168" t="s">
        <v>5678</v>
      </c>
      <c r="D3244" s="209">
        <v>4</v>
      </c>
      <c r="E3244" s="178">
        <v>13897.94</v>
      </c>
      <c r="F3244" s="216">
        <f t="shared" si="173"/>
        <v>3474.4850000000001</v>
      </c>
      <c r="G3244" s="224"/>
      <c r="H3244" s="218" t="s">
        <v>7462</v>
      </c>
      <c r="I3244" s="179" t="s">
        <v>7381</v>
      </c>
      <c r="J3244" s="120" t="s">
        <v>7480</v>
      </c>
      <c r="K3244" s="73">
        <v>4</v>
      </c>
      <c r="L3244" s="73">
        <v>13897.94</v>
      </c>
      <c r="M3244" s="180">
        <f t="shared" si="175"/>
        <v>1</v>
      </c>
      <c r="O3244" s="73">
        <v>4</v>
      </c>
      <c r="P3244" s="73">
        <v>13897.94</v>
      </c>
      <c r="Q3244" s="73">
        <v>0</v>
      </c>
      <c r="R3244" s="73">
        <v>0</v>
      </c>
      <c r="S3244" s="73">
        <f t="shared" si="174"/>
        <v>0</v>
      </c>
      <c r="T3244" s="73">
        <f t="shared" si="174"/>
        <v>0</v>
      </c>
      <c r="U3244" s="167" t="s">
        <v>7481</v>
      </c>
      <c r="W3244" s="21"/>
      <c r="X3244" s="21"/>
      <c r="Y3244" s="21"/>
    </row>
    <row r="3245" spans="1:25" x14ac:dyDescent="0.25">
      <c r="A3245" s="175" t="s">
        <v>6845</v>
      </c>
      <c r="B3245" s="205" t="s">
        <v>5251</v>
      </c>
      <c r="C3245" s="168" t="s">
        <v>5252</v>
      </c>
      <c r="D3245" s="209">
        <v>246</v>
      </c>
      <c r="E3245" s="178">
        <v>849287.44996799994</v>
      </c>
      <c r="F3245" s="216">
        <f t="shared" si="173"/>
        <v>3452.3880079999999</v>
      </c>
      <c r="G3245" s="224"/>
      <c r="H3245" s="218" t="s">
        <v>7462</v>
      </c>
      <c r="I3245" s="179" t="s">
        <v>7381</v>
      </c>
      <c r="J3245" s="120" t="s">
        <v>7480</v>
      </c>
      <c r="K3245" s="73">
        <v>246</v>
      </c>
      <c r="L3245" s="73">
        <v>849287.44996799994</v>
      </c>
      <c r="M3245" s="180">
        <f t="shared" si="175"/>
        <v>1</v>
      </c>
      <c r="O3245" s="73">
        <v>246</v>
      </c>
      <c r="P3245" s="73">
        <v>849287.44996799994</v>
      </c>
      <c r="Q3245" s="73">
        <v>0</v>
      </c>
      <c r="R3245" s="73">
        <v>0</v>
      </c>
      <c r="S3245" s="73">
        <f t="shared" si="174"/>
        <v>0</v>
      </c>
      <c r="T3245" s="73">
        <f t="shared" si="174"/>
        <v>0</v>
      </c>
      <c r="U3245" s="167" t="s">
        <v>7481</v>
      </c>
      <c r="W3245" s="21"/>
      <c r="X3245" s="21"/>
      <c r="Y3245" s="21"/>
    </row>
    <row r="3246" spans="1:25" x14ac:dyDescent="0.25">
      <c r="A3246" s="175" t="s">
        <v>6845</v>
      </c>
      <c r="B3246" s="205" t="s">
        <v>6117</v>
      </c>
      <c r="C3246" s="168" t="s">
        <v>6118</v>
      </c>
      <c r="D3246" s="209">
        <v>8657</v>
      </c>
      <c r="E3246" s="178">
        <v>29712501.042697001</v>
      </c>
      <c r="F3246" s="216">
        <f t="shared" si="173"/>
        <v>3432.1937210000001</v>
      </c>
      <c r="G3246" s="224"/>
      <c r="H3246" s="218" t="s">
        <v>7462</v>
      </c>
      <c r="I3246" s="179" t="s">
        <v>7381</v>
      </c>
      <c r="J3246" s="120" t="s">
        <v>7480</v>
      </c>
      <c r="K3246" s="73">
        <v>8657</v>
      </c>
      <c r="L3246" s="73">
        <v>29712501.042697001</v>
      </c>
      <c r="M3246" s="180">
        <f t="shared" si="175"/>
        <v>1</v>
      </c>
      <c r="O3246" s="73">
        <v>8657</v>
      </c>
      <c r="P3246" s="73">
        <v>29712501.042697001</v>
      </c>
      <c r="Q3246" s="73">
        <v>0</v>
      </c>
      <c r="R3246" s="73">
        <v>0</v>
      </c>
      <c r="S3246" s="73">
        <f t="shared" si="174"/>
        <v>0</v>
      </c>
      <c r="T3246" s="73">
        <f t="shared" si="174"/>
        <v>0</v>
      </c>
      <c r="U3246" s="167" t="s">
        <v>7481</v>
      </c>
      <c r="W3246" s="21"/>
      <c r="X3246" s="21"/>
      <c r="Y3246" s="21"/>
    </row>
    <row r="3247" spans="1:25" x14ac:dyDescent="0.25">
      <c r="A3247" s="175" t="s">
        <v>6845</v>
      </c>
      <c r="B3247" s="205" t="s">
        <v>6485</v>
      </c>
      <c r="C3247" s="168" t="s">
        <v>6486</v>
      </c>
      <c r="D3247" s="209">
        <v>80</v>
      </c>
      <c r="E3247" s="178">
        <v>271201.66000000003</v>
      </c>
      <c r="F3247" s="216">
        <f t="shared" si="173"/>
        <v>3390.0207500000006</v>
      </c>
      <c r="G3247" s="224"/>
      <c r="H3247" s="218" t="s">
        <v>7462</v>
      </c>
      <c r="I3247" s="179" t="s">
        <v>7381</v>
      </c>
      <c r="J3247" s="120" t="s">
        <v>7480</v>
      </c>
      <c r="K3247" s="73">
        <v>80</v>
      </c>
      <c r="L3247" s="73">
        <v>271201.66000000003</v>
      </c>
      <c r="M3247" s="180">
        <f t="shared" si="175"/>
        <v>1</v>
      </c>
      <c r="O3247" s="73">
        <v>80</v>
      </c>
      <c r="P3247" s="73">
        <v>271201.66000000003</v>
      </c>
      <c r="Q3247" s="73">
        <v>0</v>
      </c>
      <c r="R3247" s="73">
        <v>0</v>
      </c>
      <c r="S3247" s="73">
        <f t="shared" si="174"/>
        <v>0</v>
      </c>
      <c r="T3247" s="73">
        <f t="shared" si="174"/>
        <v>0</v>
      </c>
      <c r="U3247" s="167" t="s">
        <v>7481</v>
      </c>
      <c r="W3247" s="21"/>
      <c r="X3247" s="21"/>
      <c r="Y3247" s="21"/>
    </row>
    <row r="3248" spans="1:25" x14ac:dyDescent="0.25">
      <c r="A3248" s="175" t="s">
        <v>6845</v>
      </c>
      <c r="B3248" s="205" t="s">
        <v>5763</v>
      </c>
      <c r="C3248" s="168" t="s">
        <v>5764</v>
      </c>
      <c r="D3248" s="209">
        <v>779</v>
      </c>
      <c r="E3248" s="178">
        <v>2629340.0398340002</v>
      </c>
      <c r="F3248" s="216">
        <f t="shared" si="173"/>
        <v>3375.2760460000004</v>
      </c>
      <c r="G3248" s="224"/>
      <c r="H3248" s="218" t="s">
        <v>7462</v>
      </c>
      <c r="I3248" s="179" t="s">
        <v>7381</v>
      </c>
      <c r="J3248" s="120" t="s">
        <v>7480</v>
      </c>
      <c r="K3248" s="73">
        <v>779</v>
      </c>
      <c r="L3248" s="73">
        <v>2629340.0398340002</v>
      </c>
      <c r="M3248" s="180">
        <f t="shared" si="175"/>
        <v>1</v>
      </c>
      <c r="O3248" s="73">
        <v>779</v>
      </c>
      <c r="P3248" s="73">
        <v>2629340.0398340002</v>
      </c>
      <c r="Q3248" s="73">
        <v>0</v>
      </c>
      <c r="R3248" s="73">
        <v>0</v>
      </c>
      <c r="S3248" s="73">
        <f t="shared" si="174"/>
        <v>0</v>
      </c>
      <c r="T3248" s="73">
        <f t="shared" si="174"/>
        <v>0</v>
      </c>
      <c r="U3248" s="167" t="s">
        <v>7481</v>
      </c>
      <c r="W3248" s="21"/>
      <c r="X3248" s="21"/>
      <c r="Y3248" s="21"/>
    </row>
    <row r="3249" spans="1:25" x14ac:dyDescent="0.25">
      <c r="A3249" s="175" t="s">
        <v>6845</v>
      </c>
      <c r="B3249" s="205" t="s">
        <v>5471</v>
      </c>
      <c r="C3249" s="168" t="s">
        <v>5472</v>
      </c>
      <c r="D3249" s="209">
        <v>120</v>
      </c>
      <c r="E3249" s="178">
        <v>401179.29000000004</v>
      </c>
      <c r="F3249" s="216">
        <f t="shared" si="173"/>
        <v>3343.1607500000005</v>
      </c>
      <c r="G3249" s="224"/>
      <c r="H3249" s="218" t="s">
        <v>7462</v>
      </c>
      <c r="I3249" s="179" t="s">
        <v>7381</v>
      </c>
      <c r="J3249" s="120" t="s">
        <v>7480</v>
      </c>
      <c r="K3249" s="73">
        <v>120</v>
      </c>
      <c r="L3249" s="73">
        <v>401179.29000000004</v>
      </c>
      <c r="M3249" s="180">
        <f t="shared" si="175"/>
        <v>1</v>
      </c>
      <c r="O3249" s="73">
        <v>120</v>
      </c>
      <c r="P3249" s="73">
        <v>401179.29000000004</v>
      </c>
      <c r="Q3249" s="73">
        <v>0</v>
      </c>
      <c r="R3249" s="73">
        <v>0</v>
      </c>
      <c r="S3249" s="73">
        <f t="shared" si="174"/>
        <v>0</v>
      </c>
      <c r="T3249" s="73">
        <f t="shared" si="174"/>
        <v>0</v>
      </c>
      <c r="U3249" s="167" t="s">
        <v>7481</v>
      </c>
      <c r="W3249" s="21"/>
      <c r="X3249" s="21"/>
      <c r="Y3249" s="21"/>
    </row>
    <row r="3250" spans="1:25" x14ac:dyDescent="0.25">
      <c r="A3250" s="175" t="s">
        <v>6845</v>
      </c>
      <c r="B3250" s="205" t="s">
        <v>5633</v>
      </c>
      <c r="C3250" s="168" t="s">
        <v>5634</v>
      </c>
      <c r="D3250" s="209">
        <v>2100</v>
      </c>
      <c r="E3250" s="178">
        <v>6965565.5391000006</v>
      </c>
      <c r="F3250" s="216">
        <f t="shared" si="173"/>
        <v>3316.9359710000003</v>
      </c>
      <c r="G3250" s="224"/>
      <c r="H3250" s="218" t="s">
        <v>7462</v>
      </c>
      <c r="I3250" s="179" t="s">
        <v>7381</v>
      </c>
      <c r="J3250" s="120" t="s">
        <v>7480</v>
      </c>
      <c r="K3250" s="73">
        <v>2100</v>
      </c>
      <c r="L3250" s="73">
        <v>6965565.5391000006</v>
      </c>
      <c r="M3250" s="180">
        <f t="shared" si="175"/>
        <v>1</v>
      </c>
      <c r="O3250" s="73">
        <v>2100</v>
      </c>
      <c r="P3250" s="73">
        <v>6965565.5391000006</v>
      </c>
      <c r="Q3250" s="73">
        <v>0</v>
      </c>
      <c r="R3250" s="73">
        <v>0</v>
      </c>
      <c r="S3250" s="73">
        <f t="shared" si="174"/>
        <v>0</v>
      </c>
      <c r="T3250" s="73">
        <f t="shared" si="174"/>
        <v>0</v>
      </c>
      <c r="U3250" s="167" t="s">
        <v>7481</v>
      </c>
      <c r="W3250" s="21"/>
      <c r="X3250" s="21"/>
      <c r="Y3250" s="21"/>
    </row>
    <row r="3251" spans="1:25" x14ac:dyDescent="0.25">
      <c r="A3251" s="175" t="s">
        <v>6845</v>
      </c>
      <c r="B3251" s="205" t="s">
        <v>5445</v>
      </c>
      <c r="C3251" s="168" t="s">
        <v>5446</v>
      </c>
      <c r="D3251" s="209">
        <v>401</v>
      </c>
      <c r="E3251" s="178">
        <v>1329809.299868</v>
      </c>
      <c r="F3251" s="216">
        <f t="shared" si="173"/>
        <v>3316.2326680000001</v>
      </c>
      <c r="G3251" s="224"/>
      <c r="H3251" s="218" t="s">
        <v>7462</v>
      </c>
      <c r="I3251" s="179" t="s">
        <v>7381</v>
      </c>
      <c r="J3251" s="120" t="s">
        <v>7480</v>
      </c>
      <c r="K3251" s="73">
        <v>401</v>
      </c>
      <c r="L3251" s="73">
        <v>1329809.299868</v>
      </c>
      <c r="M3251" s="180">
        <f t="shared" si="175"/>
        <v>1</v>
      </c>
      <c r="O3251" s="73">
        <v>401</v>
      </c>
      <c r="P3251" s="73">
        <v>1329809.299868</v>
      </c>
      <c r="Q3251" s="73">
        <v>0</v>
      </c>
      <c r="R3251" s="73">
        <v>0</v>
      </c>
      <c r="S3251" s="73">
        <f t="shared" si="174"/>
        <v>0</v>
      </c>
      <c r="T3251" s="73">
        <f t="shared" si="174"/>
        <v>0</v>
      </c>
      <c r="U3251" s="167" t="s">
        <v>7481</v>
      </c>
      <c r="W3251" s="21"/>
      <c r="X3251" s="21"/>
      <c r="Y3251" s="21"/>
    </row>
    <row r="3252" spans="1:25" x14ac:dyDescent="0.25">
      <c r="A3252" s="175" t="s">
        <v>6845</v>
      </c>
      <c r="B3252" s="205" t="s">
        <v>5255</v>
      </c>
      <c r="C3252" s="168" t="s">
        <v>5256</v>
      </c>
      <c r="D3252" s="209">
        <v>1670</v>
      </c>
      <c r="E3252" s="178">
        <v>5537909.3195500001</v>
      </c>
      <c r="F3252" s="216">
        <f t="shared" si="173"/>
        <v>3316.1133650000002</v>
      </c>
      <c r="G3252" s="224"/>
      <c r="H3252" s="218" t="s">
        <v>7462</v>
      </c>
      <c r="I3252" s="179" t="s">
        <v>7381</v>
      </c>
      <c r="J3252" s="120" t="s">
        <v>7480</v>
      </c>
      <c r="K3252" s="73">
        <f>+D3252</f>
        <v>1670</v>
      </c>
      <c r="L3252" s="73">
        <f>+E3252</f>
        <v>5537909.3195500001</v>
      </c>
      <c r="M3252" s="180">
        <f t="shared" si="175"/>
        <v>1</v>
      </c>
      <c r="O3252" s="73">
        <v>1670</v>
      </c>
      <c r="P3252" s="73">
        <v>5537909.3195500001</v>
      </c>
      <c r="Q3252" s="73">
        <v>0</v>
      </c>
      <c r="R3252" s="73">
        <v>0</v>
      </c>
      <c r="S3252" s="73">
        <f t="shared" si="174"/>
        <v>0</v>
      </c>
      <c r="T3252" s="73">
        <f t="shared" si="174"/>
        <v>0</v>
      </c>
      <c r="U3252" s="167" t="s">
        <v>7481</v>
      </c>
      <c r="W3252" s="21"/>
      <c r="X3252" s="21"/>
      <c r="Y3252" s="21"/>
    </row>
    <row r="3253" spans="1:25" x14ac:dyDescent="0.25">
      <c r="A3253" s="175" t="s">
        <v>6845</v>
      </c>
      <c r="B3253" s="205" t="s">
        <v>5333</v>
      </c>
      <c r="C3253" s="168" t="s">
        <v>5334</v>
      </c>
      <c r="D3253" s="209">
        <v>199</v>
      </c>
      <c r="E3253" s="178">
        <v>657064.76998500002</v>
      </c>
      <c r="F3253" s="216">
        <f t="shared" si="173"/>
        <v>3301.8330150000002</v>
      </c>
      <c r="G3253" s="224"/>
      <c r="H3253" s="218" t="s">
        <v>7462</v>
      </c>
      <c r="I3253" s="179" t="s">
        <v>7381</v>
      </c>
      <c r="J3253" s="120" t="s">
        <v>7480</v>
      </c>
      <c r="K3253" s="73">
        <v>199</v>
      </c>
      <c r="L3253" s="73">
        <v>657064.76998500002</v>
      </c>
      <c r="M3253" s="180">
        <f t="shared" si="175"/>
        <v>1</v>
      </c>
      <c r="O3253" s="73">
        <v>199</v>
      </c>
      <c r="P3253" s="73">
        <v>657064.76998500002</v>
      </c>
      <c r="Q3253" s="73">
        <v>0</v>
      </c>
      <c r="R3253" s="73">
        <v>0</v>
      </c>
      <c r="S3253" s="73">
        <f t="shared" si="174"/>
        <v>0</v>
      </c>
      <c r="T3253" s="73">
        <f t="shared" si="174"/>
        <v>0</v>
      </c>
      <c r="U3253" s="167" t="s">
        <v>7481</v>
      </c>
      <c r="W3253" s="21"/>
      <c r="X3253" s="21"/>
      <c r="Y3253" s="21"/>
    </row>
    <row r="3254" spans="1:25" x14ac:dyDescent="0.25">
      <c r="A3254" s="175" t="s">
        <v>6845</v>
      </c>
      <c r="B3254" s="205" t="s">
        <v>6127</v>
      </c>
      <c r="C3254" s="168" t="s">
        <v>6128</v>
      </c>
      <c r="D3254" s="209">
        <v>3926</v>
      </c>
      <c r="E3254" s="178">
        <v>12824400.39192</v>
      </c>
      <c r="F3254" s="216">
        <f t="shared" si="173"/>
        <v>3266.5309200000002</v>
      </c>
      <c r="G3254" s="224"/>
      <c r="H3254" s="218" t="s">
        <v>7462</v>
      </c>
      <c r="I3254" s="179" t="s">
        <v>7381</v>
      </c>
      <c r="J3254" s="120" t="s">
        <v>7480</v>
      </c>
      <c r="K3254" s="73">
        <f>D3254</f>
        <v>3926</v>
      </c>
      <c r="L3254" s="73">
        <f>E3254</f>
        <v>12824400.39192</v>
      </c>
      <c r="M3254" s="180">
        <f t="shared" si="175"/>
        <v>1</v>
      </c>
      <c r="O3254" s="73">
        <v>3926</v>
      </c>
      <c r="P3254" s="73">
        <v>12824400.39192</v>
      </c>
      <c r="Q3254" s="73">
        <v>0</v>
      </c>
      <c r="R3254" s="73">
        <v>0</v>
      </c>
      <c r="S3254" s="73">
        <f t="shared" si="174"/>
        <v>0</v>
      </c>
      <c r="T3254" s="73">
        <f t="shared" si="174"/>
        <v>0</v>
      </c>
      <c r="U3254" s="167" t="s">
        <v>7481</v>
      </c>
      <c r="W3254" s="21"/>
      <c r="X3254" s="21"/>
      <c r="Y3254" s="21"/>
    </row>
    <row r="3255" spans="1:25" x14ac:dyDescent="0.25">
      <c r="A3255" s="175" t="s">
        <v>6845</v>
      </c>
      <c r="B3255" s="205" t="s">
        <v>6197</v>
      </c>
      <c r="C3255" s="168" t="s">
        <v>6198</v>
      </c>
      <c r="D3255" s="209">
        <v>23663</v>
      </c>
      <c r="E3255" s="178">
        <v>77216136.433556005</v>
      </c>
      <c r="F3255" s="216">
        <f t="shared" si="173"/>
        <v>3263.159212</v>
      </c>
      <c r="G3255" s="224"/>
      <c r="H3255" s="218" t="s">
        <v>7462</v>
      </c>
      <c r="I3255" s="179" t="s">
        <v>7381</v>
      </c>
      <c r="J3255" s="120" t="s">
        <v>7480</v>
      </c>
      <c r="K3255" s="73">
        <v>23663</v>
      </c>
      <c r="L3255" s="73">
        <v>77216136.433556005</v>
      </c>
      <c r="M3255" s="180">
        <f t="shared" si="175"/>
        <v>1</v>
      </c>
      <c r="O3255" s="73">
        <v>23663</v>
      </c>
      <c r="P3255" s="73">
        <v>77216136.433556005</v>
      </c>
      <c r="Q3255" s="73">
        <v>0</v>
      </c>
      <c r="R3255" s="73">
        <v>0</v>
      </c>
      <c r="S3255" s="73">
        <f t="shared" si="174"/>
        <v>0</v>
      </c>
      <c r="T3255" s="73">
        <f t="shared" si="174"/>
        <v>0</v>
      </c>
      <c r="U3255" s="167" t="s">
        <v>7481</v>
      </c>
      <c r="W3255" s="21"/>
      <c r="X3255" s="21"/>
      <c r="Y3255" s="21"/>
    </row>
    <row r="3256" spans="1:25" x14ac:dyDescent="0.25">
      <c r="A3256" s="175" t="s">
        <v>6845</v>
      </c>
      <c r="B3256" s="205" t="s">
        <v>5361</v>
      </c>
      <c r="C3256" s="168" t="s">
        <v>5362</v>
      </c>
      <c r="D3256" s="209">
        <v>1258</v>
      </c>
      <c r="E3256" s="178">
        <v>4052958.4304799996</v>
      </c>
      <c r="F3256" s="216">
        <f t="shared" si="173"/>
        <v>3221.7475599999998</v>
      </c>
      <c r="G3256" s="224"/>
      <c r="H3256" s="218" t="s">
        <v>7462</v>
      </c>
      <c r="I3256" s="179" t="s">
        <v>7381</v>
      </c>
      <c r="J3256" s="120" t="s">
        <v>7480</v>
      </c>
      <c r="K3256" s="73">
        <v>1258</v>
      </c>
      <c r="L3256" s="73">
        <v>4052958.4304799996</v>
      </c>
      <c r="M3256" s="180">
        <f t="shared" si="175"/>
        <v>1</v>
      </c>
      <c r="O3256" s="73">
        <v>1258</v>
      </c>
      <c r="P3256" s="73">
        <v>4052958.4304799996</v>
      </c>
      <c r="Q3256" s="73">
        <v>0</v>
      </c>
      <c r="R3256" s="73">
        <v>0</v>
      </c>
      <c r="S3256" s="73">
        <f t="shared" si="174"/>
        <v>0</v>
      </c>
      <c r="T3256" s="73">
        <f t="shared" si="174"/>
        <v>0</v>
      </c>
      <c r="U3256" s="167" t="s">
        <v>7481</v>
      </c>
      <c r="W3256" s="21"/>
      <c r="X3256" s="21"/>
      <c r="Y3256" s="21"/>
    </row>
    <row r="3257" spans="1:25" x14ac:dyDescent="0.25">
      <c r="A3257" s="168" t="s">
        <v>6845</v>
      </c>
      <c r="B3257" s="207" t="s">
        <v>10875</v>
      </c>
      <c r="C3257" s="168" t="s">
        <v>10876</v>
      </c>
      <c r="D3257" s="208">
        <v>11</v>
      </c>
      <c r="E3257" s="171">
        <v>35154.650003000002</v>
      </c>
      <c r="F3257" s="216">
        <f t="shared" si="173"/>
        <v>3195.8772730000001</v>
      </c>
      <c r="G3257" s="224"/>
      <c r="H3257" s="218" t="s">
        <v>7462</v>
      </c>
      <c r="I3257" s="120" t="s">
        <v>7397</v>
      </c>
      <c r="J3257" s="120" t="s">
        <v>7463</v>
      </c>
      <c r="K3257" s="172"/>
      <c r="L3257" s="172"/>
      <c r="M3257" s="173">
        <f t="shared" si="175"/>
        <v>0</v>
      </c>
      <c r="O3257" s="73">
        <v>11</v>
      </c>
      <c r="P3257" s="73">
        <v>35154.650003000002</v>
      </c>
      <c r="Q3257" s="73">
        <v>11</v>
      </c>
      <c r="R3257" s="73">
        <v>35154.650003000002</v>
      </c>
      <c r="S3257" s="73">
        <f t="shared" si="174"/>
        <v>0</v>
      </c>
      <c r="T3257" s="73">
        <f t="shared" si="174"/>
        <v>0</v>
      </c>
      <c r="U3257" s="167" t="s">
        <v>7467</v>
      </c>
      <c r="W3257" s="21"/>
      <c r="X3257" s="21"/>
      <c r="Y3257" s="21"/>
    </row>
    <row r="3258" spans="1:25" x14ac:dyDescent="0.25">
      <c r="A3258" s="175" t="s">
        <v>6845</v>
      </c>
      <c r="B3258" s="205" t="s">
        <v>6081</v>
      </c>
      <c r="C3258" s="168" t="s">
        <v>6082</v>
      </c>
      <c r="D3258" s="209">
        <v>50</v>
      </c>
      <c r="E3258" s="178">
        <v>155241.57</v>
      </c>
      <c r="F3258" s="216">
        <f t="shared" si="173"/>
        <v>3104.8314</v>
      </c>
      <c r="G3258" s="224"/>
      <c r="H3258" s="218" t="s">
        <v>7462</v>
      </c>
      <c r="I3258" s="179" t="s">
        <v>7381</v>
      </c>
      <c r="J3258" s="120" t="s">
        <v>7480</v>
      </c>
      <c r="K3258" s="73">
        <v>50</v>
      </c>
      <c r="L3258" s="73">
        <v>155241.57</v>
      </c>
      <c r="M3258" s="180">
        <f t="shared" si="175"/>
        <v>1</v>
      </c>
      <c r="O3258" s="73">
        <v>50</v>
      </c>
      <c r="P3258" s="73">
        <v>155241.57</v>
      </c>
      <c r="Q3258" s="73">
        <v>0</v>
      </c>
      <c r="R3258" s="73">
        <v>0</v>
      </c>
      <c r="S3258" s="73">
        <f t="shared" si="174"/>
        <v>0</v>
      </c>
      <c r="T3258" s="73">
        <f t="shared" si="174"/>
        <v>0</v>
      </c>
      <c r="U3258" s="167" t="s">
        <v>7481</v>
      </c>
      <c r="W3258" s="21"/>
      <c r="X3258" s="21"/>
      <c r="Y3258" s="21"/>
    </row>
    <row r="3259" spans="1:25" x14ac:dyDescent="0.25">
      <c r="A3259" s="175" t="s">
        <v>6845</v>
      </c>
      <c r="B3259" s="205" t="s">
        <v>6679</v>
      </c>
      <c r="C3259" s="168" t="s">
        <v>6680</v>
      </c>
      <c r="D3259" s="209">
        <v>17</v>
      </c>
      <c r="E3259" s="178">
        <v>51859.170004</v>
      </c>
      <c r="F3259" s="216">
        <f t="shared" si="173"/>
        <v>3050.5394120000001</v>
      </c>
      <c r="G3259" s="224"/>
      <c r="H3259" s="218" t="s">
        <v>7462</v>
      </c>
      <c r="I3259" s="179" t="s">
        <v>7381</v>
      </c>
      <c r="J3259" s="120" t="s">
        <v>7480</v>
      </c>
      <c r="K3259" s="73">
        <v>17</v>
      </c>
      <c r="L3259" s="73">
        <v>51859.170004</v>
      </c>
      <c r="M3259" s="180">
        <f t="shared" si="175"/>
        <v>1</v>
      </c>
      <c r="O3259" s="73">
        <v>17</v>
      </c>
      <c r="P3259" s="73">
        <v>51859.170004</v>
      </c>
      <c r="Q3259" s="73">
        <v>0</v>
      </c>
      <c r="R3259" s="73">
        <v>0</v>
      </c>
      <c r="S3259" s="73">
        <f t="shared" si="174"/>
        <v>0</v>
      </c>
      <c r="T3259" s="73">
        <f t="shared" si="174"/>
        <v>0</v>
      </c>
      <c r="U3259" s="167" t="s">
        <v>7481</v>
      </c>
      <c r="W3259" s="21"/>
      <c r="X3259" s="21"/>
      <c r="Y3259" s="21"/>
    </row>
    <row r="3260" spans="1:25" x14ac:dyDescent="0.25">
      <c r="A3260" s="175" t="s">
        <v>6845</v>
      </c>
      <c r="B3260" s="205" t="s">
        <v>5895</v>
      </c>
      <c r="C3260" s="168" t="s">
        <v>5896</v>
      </c>
      <c r="D3260" s="209">
        <v>3390</v>
      </c>
      <c r="E3260" s="178">
        <v>10279581.451679999</v>
      </c>
      <c r="F3260" s="216">
        <f t="shared" si="173"/>
        <v>3032.3249119999996</v>
      </c>
      <c r="G3260" s="224"/>
      <c r="H3260" s="218" t="s">
        <v>7462</v>
      </c>
      <c r="I3260" s="179" t="s">
        <v>7381</v>
      </c>
      <c r="J3260" s="120" t="s">
        <v>7480</v>
      </c>
      <c r="K3260" s="73">
        <v>3390</v>
      </c>
      <c r="L3260" s="73">
        <v>10279581.451679999</v>
      </c>
      <c r="M3260" s="180">
        <f t="shared" si="175"/>
        <v>1</v>
      </c>
      <c r="O3260" s="73">
        <v>3390</v>
      </c>
      <c r="P3260" s="73">
        <v>10279581.451679999</v>
      </c>
      <c r="Q3260" s="73">
        <v>0</v>
      </c>
      <c r="R3260" s="73">
        <v>0</v>
      </c>
      <c r="S3260" s="73">
        <f t="shared" si="174"/>
        <v>0</v>
      </c>
      <c r="T3260" s="73">
        <f t="shared" si="174"/>
        <v>0</v>
      </c>
      <c r="U3260" s="167" t="s">
        <v>7481</v>
      </c>
      <c r="W3260" s="21"/>
      <c r="X3260" s="21"/>
      <c r="Y3260" s="21"/>
    </row>
    <row r="3261" spans="1:25" x14ac:dyDescent="0.25">
      <c r="A3261" s="175" t="s">
        <v>6845</v>
      </c>
      <c r="B3261" s="205" t="s">
        <v>6053</v>
      </c>
      <c r="C3261" s="168" t="s">
        <v>6054</v>
      </c>
      <c r="D3261" s="209">
        <v>142</v>
      </c>
      <c r="E3261" s="178">
        <v>429735.850026</v>
      </c>
      <c r="F3261" s="216">
        <f t="shared" si="173"/>
        <v>3026.3088029999999</v>
      </c>
      <c r="G3261" s="224"/>
      <c r="H3261" s="218" t="s">
        <v>7462</v>
      </c>
      <c r="I3261" s="179" t="s">
        <v>7381</v>
      </c>
      <c r="J3261" s="120" t="s">
        <v>7480</v>
      </c>
      <c r="K3261" s="73">
        <v>142</v>
      </c>
      <c r="L3261" s="73">
        <v>429735.850026</v>
      </c>
      <c r="M3261" s="180">
        <f t="shared" si="175"/>
        <v>1</v>
      </c>
      <c r="O3261" s="73">
        <v>142</v>
      </c>
      <c r="P3261" s="73">
        <v>429735.850026</v>
      </c>
      <c r="Q3261" s="73">
        <v>0</v>
      </c>
      <c r="R3261" s="73">
        <v>0</v>
      </c>
      <c r="S3261" s="73">
        <f t="shared" si="174"/>
        <v>0</v>
      </c>
      <c r="T3261" s="73">
        <f t="shared" si="174"/>
        <v>0</v>
      </c>
      <c r="U3261" s="167" t="s">
        <v>7481</v>
      </c>
      <c r="W3261" s="21"/>
      <c r="X3261" s="21"/>
      <c r="Y3261" s="21"/>
    </row>
    <row r="3262" spans="1:25" x14ac:dyDescent="0.25">
      <c r="A3262" s="175" t="s">
        <v>6845</v>
      </c>
      <c r="B3262" s="205" t="s">
        <v>10877</v>
      </c>
      <c r="C3262" s="168" t="s">
        <v>10878</v>
      </c>
      <c r="D3262" s="209">
        <v>228</v>
      </c>
      <c r="E3262" s="178">
        <v>689546.04003599996</v>
      </c>
      <c r="F3262" s="216">
        <f t="shared" si="173"/>
        <v>3024.3247369999999</v>
      </c>
      <c r="G3262" s="224"/>
      <c r="H3262" s="218" t="s">
        <v>7538</v>
      </c>
      <c r="I3262" s="120" t="s">
        <v>7396</v>
      </c>
      <c r="J3262" s="120" t="s">
        <v>7480</v>
      </c>
      <c r="K3262" s="73">
        <v>228</v>
      </c>
      <c r="L3262" s="73">
        <v>689546.04003599996</v>
      </c>
      <c r="M3262" s="180">
        <f t="shared" si="175"/>
        <v>1</v>
      </c>
      <c r="O3262" s="73">
        <v>228</v>
      </c>
      <c r="P3262" s="73">
        <v>689546.04003599996</v>
      </c>
      <c r="Q3262" s="73">
        <v>0</v>
      </c>
      <c r="R3262" s="73">
        <v>0</v>
      </c>
      <c r="S3262" s="73">
        <f t="shared" si="174"/>
        <v>0</v>
      </c>
      <c r="T3262" s="73">
        <f t="shared" si="174"/>
        <v>0</v>
      </c>
      <c r="U3262" s="167" t="s">
        <v>7481</v>
      </c>
      <c r="W3262" s="21"/>
      <c r="X3262" s="21"/>
      <c r="Y3262" s="21"/>
    </row>
    <row r="3263" spans="1:25" x14ac:dyDescent="0.25">
      <c r="A3263" s="175" t="s">
        <v>6845</v>
      </c>
      <c r="B3263" s="205" t="s">
        <v>6483</v>
      </c>
      <c r="C3263" s="168" t="s">
        <v>6484</v>
      </c>
      <c r="D3263" s="209">
        <v>30</v>
      </c>
      <c r="E3263" s="178">
        <v>89632.430009999996</v>
      </c>
      <c r="F3263" s="216">
        <f t="shared" si="173"/>
        <v>2987.7476670000001</v>
      </c>
      <c r="G3263" s="224"/>
      <c r="H3263" s="218" t="s">
        <v>7462</v>
      </c>
      <c r="I3263" s="179" t="s">
        <v>7381</v>
      </c>
      <c r="J3263" s="120" t="s">
        <v>7480</v>
      </c>
      <c r="K3263" s="73">
        <v>30</v>
      </c>
      <c r="L3263" s="73">
        <v>89632.430009999996</v>
      </c>
      <c r="M3263" s="180">
        <f t="shared" si="175"/>
        <v>1</v>
      </c>
      <c r="O3263" s="73">
        <v>30</v>
      </c>
      <c r="P3263" s="73">
        <v>89632.430009999996</v>
      </c>
      <c r="Q3263" s="73">
        <v>0</v>
      </c>
      <c r="R3263" s="73">
        <v>0</v>
      </c>
      <c r="S3263" s="73">
        <f t="shared" si="174"/>
        <v>0</v>
      </c>
      <c r="T3263" s="73">
        <f t="shared" si="174"/>
        <v>0</v>
      </c>
      <c r="U3263" s="167" t="s">
        <v>7481</v>
      </c>
      <c r="W3263" s="21"/>
      <c r="X3263" s="21"/>
      <c r="Y3263" s="21"/>
    </row>
    <row r="3264" spans="1:25" x14ac:dyDescent="0.25">
      <c r="A3264" s="175" t="s">
        <v>6845</v>
      </c>
      <c r="B3264" s="205" t="s">
        <v>10879</v>
      </c>
      <c r="C3264" s="168" t="s">
        <v>10880</v>
      </c>
      <c r="D3264" s="209">
        <v>268</v>
      </c>
      <c r="E3264" s="178">
        <v>799339.80990799994</v>
      </c>
      <c r="F3264" s="216">
        <f t="shared" si="173"/>
        <v>2982.6112309999999</v>
      </c>
      <c r="G3264" s="224"/>
      <c r="H3264" s="218" t="s">
        <v>7538</v>
      </c>
      <c r="I3264" s="120" t="s">
        <v>7386</v>
      </c>
      <c r="J3264" s="120" t="s">
        <v>7480</v>
      </c>
      <c r="K3264" s="73">
        <v>268</v>
      </c>
      <c r="L3264" s="73">
        <v>799339.80990799994</v>
      </c>
      <c r="M3264" s="180">
        <f t="shared" si="175"/>
        <v>1</v>
      </c>
      <c r="O3264" s="73">
        <v>268</v>
      </c>
      <c r="P3264" s="73">
        <v>799339.80990799994</v>
      </c>
      <c r="Q3264" s="73">
        <v>0</v>
      </c>
      <c r="R3264" s="73">
        <v>0</v>
      </c>
      <c r="S3264" s="73">
        <f t="shared" si="174"/>
        <v>0</v>
      </c>
      <c r="T3264" s="73">
        <f t="shared" si="174"/>
        <v>0</v>
      </c>
      <c r="U3264" s="167" t="s">
        <v>7481</v>
      </c>
      <c r="W3264" s="21"/>
      <c r="X3264" s="21"/>
      <c r="Y3264" s="21"/>
    </row>
    <row r="3265" spans="1:25" x14ac:dyDescent="0.25">
      <c r="A3265" s="175" t="s">
        <v>6845</v>
      </c>
      <c r="B3265" s="205" t="s">
        <v>6191</v>
      </c>
      <c r="C3265" s="168" t="s">
        <v>6192</v>
      </c>
      <c r="D3265" s="209">
        <v>9122</v>
      </c>
      <c r="E3265" s="178">
        <v>27172453.563632</v>
      </c>
      <c r="F3265" s="216">
        <f t="shared" si="173"/>
        <v>2978.7824559999999</v>
      </c>
      <c r="G3265" s="224"/>
      <c r="H3265" s="218" t="s">
        <v>7462</v>
      </c>
      <c r="I3265" s="179" t="s">
        <v>7381</v>
      </c>
      <c r="J3265" s="120" t="s">
        <v>7480</v>
      </c>
      <c r="K3265" s="73">
        <v>9122</v>
      </c>
      <c r="L3265" s="73">
        <v>27172453.563632</v>
      </c>
      <c r="M3265" s="180">
        <f t="shared" si="175"/>
        <v>1</v>
      </c>
      <c r="O3265" s="73">
        <v>9122</v>
      </c>
      <c r="P3265" s="73">
        <v>27172453.563632</v>
      </c>
      <c r="Q3265" s="73">
        <v>0</v>
      </c>
      <c r="R3265" s="73">
        <v>0</v>
      </c>
      <c r="S3265" s="73">
        <f t="shared" si="174"/>
        <v>0</v>
      </c>
      <c r="T3265" s="73">
        <f t="shared" si="174"/>
        <v>0</v>
      </c>
      <c r="U3265" s="167" t="s">
        <v>7481</v>
      </c>
      <c r="W3265" s="21"/>
      <c r="X3265" s="21"/>
      <c r="Y3265" s="21"/>
    </row>
    <row r="3266" spans="1:25" x14ac:dyDescent="0.25">
      <c r="A3266" s="175" t="s">
        <v>6845</v>
      </c>
      <c r="B3266" s="205" t="s">
        <v>10881</v>
      </c>
      <c r="C3266" s="168" t="s">
        <v>10882</v>
      </c>
      <c r="D3266" s="209">
        <v>1311</v>
      </c>
      <c r="E3266" s="178">
        <v>3876514.619769</v>
      </c>
      <c r="F3266" s="216">
        <f t="shared" si="173"/>
        <v>2956.9142790000001</v>
      </c>
      <c r="G3266" s="224"/>
      <c r="H3266" s="218" t="s">
        <v>7538</v>
      </c>
      <c r="I3266" s="120" t="s">
        <v>7386</v>
      </c>
      <c r="J3266" s="120" t="s">
        <v>7480</v>
      </c>
      <c r="K3266" s="73">
        <v>1311</v>
      </c>
      <c r="L3266" s="73">
        <v>3876514.619769</v>
      </c>
      <c r="M3266" s="180">
        <f t="shared" si="175"/>
        <v>1</v>
      </c>
      <c r="O3266" s="73">
        <v>1311</v>
      </c>
      <c r="P3266" s="73">
        <v>3876514.619769</v>
      </c>
      <c r="Q3266" s="73">
        <v>0</v>
      </c>
      <c r="R3266" s="73">
        <v>0</v>
      </c>
      <c r="S3266" s="73">
        <f t="shared" si="174"/>
        <v>0</v>
      </c>
      <c r="T3266" s="73">
        <f t="shared" si="174"/>
        <v>0</v>
      </c>
      <c r="U3266" s="167" t="s">
        <v>7481</v>
      </c>
      <c r="W3266" s="21"/>
      <c r="X3266" s="21"/>
      <c r="Y3266" s="21"/>
    </row>
    <row r="3267" spans="1:25" x14ac:dyDescent="0.25">
      <c r="A3267" s="175" t="s">
        <v>6845</v>
      </c>
      <c r="B3267" s="205" t="s">
        <v>6201</v>
      </c>
      <c r="C3267" s="168" t="s">
        <v>6202</v>
      </c>
      <c r="D3267" s="209">
        <v>77211</v>
      </c>
      <c r="E3267" s="178">
        <v>227577794.89212</v>
      </c>
      <c r="F3267" s="216">
        <f t="shared" si="173"/>
        <v>2947.47892</v>
      </c>
      <c r="G3267" s="224"/>
      <c r="H3267" s="218" t="s">
        <v>7462</v>
      </c>
      <c r="I3267" s="179" t="s">
        <v>7381</v>
      </c>
      <c r="J3267" s="120" t="s">
        <v>7480</v>
      </c>
      <c r="K3267" s="73">
        <v>77211</v>
      </c>
      <c r="L3267" s="73">
        <v>227577794.89212</v>
      </c>
      <c r="M3267" s="180">
        <f t="shared" si="175"/>
        <v>1</v>
      </c>
      <c r="O3267" s="73">
        <v>77211</v>
      </c>
      <c r="P3267" s="73">
        <v>227577794.89212</v>
      </c>
      <c r="Q3267" s="73">
        <v>0</v>
      </c>
      <c r="R3267" s="73">
        <v>0</v>
      </c>
      <c r="S3267" s="73">
        <f t="shared" si="174"/>
        <v>0</v>
      </c>
      <c r="T3267" s="73">
        <f t="shared" si="174"/>
        <v>0</v>
      </c>
      <c r="U3267" s="167" t="s">
        <v>7481</v>
      </c>
      <c r="W3267" s="21"/>
      <c r="X3267" s="21"/>
      <c r="Y3267" s="21"/>
    </row>
    <row r="3268" spans="1:25" x14ac:dyDescent="0.25">
      <c r="A3268" s="168" t="s">
        <v>6845</v>
      </c>
      <c r="B3268" s="207" t="s">
        <v>10883</v>
      </c>
      <c r="C3268" s="168" t="s">
        <v>10884</v>
      </c>
      <c r="D3268" s="208">
        <v>2582</v>
      </c>
      <c r="E3268" s="171">
        <v>7593317.3288199995</v>
      </c>
      <c r="F3268" s="216">
        <f t="shared" ref="F3268:F3331" si="176">+E3268/D3268</f>
        <v>2940.8665099999998</v>
      </c>
      <c r="G3268" s="224"/>
      <c r="H3268" s="218" t="s">
        <v>7462</v>
      </c>
      <c r="I3268" s="120" t="s">
        <v>7397</v>
      </c>
      <c r="J3268" s="120" t="s">
        <v>7463</v>
      </c>
      <c r="K3268" s="172">
        <v>0</v>
      </c>
      <c r="L3268" s="172">
        <v>0</v>
      </c>
      <c r="M3268" s="173">
        <f t="shared" si="175"/>
        <v>0</v>
      </c>
      <c r="O3268" s="73">
        <v>2582</v>
      </c>
      <c r="P3268" s="73">
        <v>7593317.3288199995</v>
      </c>
      <c r="Q3268" s="73">
        <v>2582</v>
      </c>
      <c r="R3268" s="73">
        <v>7593317.3288199995</v>
      </c>
      <c r="S3268" s="73">
        <f t="shared" ref="S3268:T3331" si="177">O3268-K3268-Q3268</f>
        <v>0</v>
      </c>
      <c r="T3268" s="73">
        <f t="shared" si="177"/>
        <v>0</v>
      </c>
      <c r="U3268" s="167" t="s">
        <v>7467</v>
      </c>
      <c r="W3268" s="21"/>
      <c r="X3268" s="21"/>
      <c r="Y3268" s="21"/>
    </row>
    <row r="3269" spans="1:25" x14ac:dyDescent="0.25">
      <c r="A3269" s="175" t="s">
        <v>6845</v>
      </c>
      <c r="B3269" s="205" t="s">
        <v>5353</v>
      </c>
      <c r="C3269" s="168" t="s">
        <v>5354</v>
      </c>
      <c r="D3269" s="209">
        <v>1802</v>
      </c>
      <c r="E3269" s="178">
        <v>5296723.669214</v>
      </c>
      <c r="F3269" s="216">
        <f t="shared" si="176"/>
        <v>2939.358307</v>
      </c>
      <c r="G3269" s="224"/>
      <c r="H3269" s="218" t="s">
        <v>7462</v>
      </c>
      <c r="I3269" s="179" t="s">
        <v>7381</v>
      </c>
      <c r="J3269" s="120" t="s">
        <v>7480</v>
      </c>
      <c r="K3269" s="73">
        <f>+D3269</f>
        <v>1802</v>
      </c>
      <c r="L3269" s="73">
        <f>+E3269</f>
        <v>5296723.669214</v>
      </c>
      <c r="M3269" s="180">
        <f t="shared" si="175"/>
        <v>1</v>
      </c>
      <c r="O3269" s="73">
        <v>1802</v>
      </c>
      <c r="P3269" s="73">
        <v>5296723.669214</v>
      </c>
      <c r="Q3269" s="73">
        <v>0</v>
      </c>
      <c r="R3269" s="73">
        <v>0</v>
      </c>
      <c r="S3269" s="73">
        <f t="shared" si="177"/>
        <v>0</v>
      </c>
      <c r="T3269" s="73">
        <f t="shared" si="177"/>
        <v>0</v>
      </c>
      <c r="U3269" s="167" t="s">
        <v>7481</v>
      </c>
      <c r="W3269" s="21"/>
      <c r="X3269" s="21"/>
      <c r="Y3269" s="21"/>
    </row>
    <row r="3270" spans="1:25" x14ac:dyDescent="0.25">
      <c r="A3270" s="175" t="s">
        <v>6845</v>
      </c>
      <c r="B3270" s="205" t="s">
        <v>5263</v>
      </c>
      <c r="C3270" s="168" t="s">
        <v>5264</v>
      </c>
      <c r="D3270" s="209">
        <v>464</v>
      </c>
      <c r="E3270" s="178">
        <v>1352276.610144</v>
      </c>
      <c r="F3270" s="216">
        <f t="shared" si="176"/>
        <v>2914.3892460000002</v>
      </c>
      <c r="G3270" s="224"/>
      <c r="H3270" s="218" t="s">
        <v>7462</v>
      </c>
      <c r="I3270" s="179" t="s">
        <v>7381</v>
      </c>
      <c r="J3270" s="120" t="s">
        <v>7480</v>
      </c>
      <c r="K3270" s="73">
        <v>464</v>
      </c>
      <c r="L3270" s="73">
        <v>1352276.610144</v>
      </c>
      <c r="M3270" s="180">
        <f t="shared" si="175"/>
        <v>1</v>
      </c>
      <c r="O3270" s="73">
        <v>464</v>
      </c>
      <c r="P3270" s="73">
        <v>1352276.610144</v>
      </c>
      <c r="Q3270" s="73">
        <v>0</v>
      </c>
      <c r="R3270" s="73">
        <v>0</v>
      </c>
      <c r="S3270" s="73">
        <f t="shared" si="177"/>
        <v>0</v>
      </c>
      <c r="T3270" s="73">
        <f t="shared" si="177"/>
        <v>0</v>
      </c>
      <c r="U3270" s="167" t="s">
        <v>7481</v>
      </c>
      <c r="W3270" s="21"/>
      <c r="X3270" s="21"/>
      <c r="Y3270" s="21"/>
    </row>
    <row r="3271" spans="1:25" x14ac:dyDescent="0.25">
      <c r="A3271" s="175" t="s">
        <v>6845</v>
      </c>
      <c r="B3271" s="205" t="s">
        <v>5421</v>
      </c>
      <c r="C3271" s="168" t="s">
        <v>5422</v>
      </c>
      <c r="D3271" s="209">
        <v>200</v>
      </c>
      <c r="E3271" s="178">
        <v>578479.24</v>
      </c>
      <c r="F3271" s="216">
        <f t="shared" si="176"/>
        <v>2892.3962000000001</v>
      </c>
      <c r="G3271" s="224"/>
      <c r="H3271" s="218" t="s">
        <v>7462</v>
      </c>
      <c r="I3271" s="179" t="s">
        <v>7381</v>
      </c>
      <c r="J3271" s="120" t="s">
        <v>7480</v>
      </c>
      <c r="K3271" s="73">
        <v>200</v>
      </c>
      <c r="L3271" s="73">
        <v>578479.24</v>
      </c>
      <c r="M3271" s="180">
        <f t="shared" si="175"/>
        <v>1</v>
      </c>
      <c r="O3271" s="73">
        <v>200</v>
      </c>
      <c r="P3271" s="73">
        <v>578479.24</v>
      </c>
      <c r="Q3271" s="73">
        <v>0</v>
      </c>
      <c r="R3271" s="73">
        <v>0</v>
      </c>
      <c r="S3271" s="73">
        <f t="shared" si="177"/>
        <v>0</v>
      </c>
      <c r="T3271" s="73">
        <f t="shared" si="177"/>
        <v>0</v>
      </c>
      <c r="U3271" s="167" t="s">
        <v>7481</v>
      </c>
      <c r="W3271" s="21"/>
      <c r="X3271" s="21"/>
      <c r="Y3271" s="21"/>
    </row>
    <row r="3272" spans="1:25" x14ac:dyDescent="0.25">
      <c r="A3272" s="175" t="s">
        <v>6845</v>
      </c>
      <c r="B3272" s="205" t="s">
        <v>6607</v>
      </c>
      <c r="C3272" s="168" t="s">
        <v>6608</v>
      </c>
      <c r="D3272" s="209">
        <v>370</v>
      </c>
      <c r="E3272" s="178">
        <v>1063490.75987</v>
      </c>
      <c r="F3272" s="216">
        <f t="shared" si="176"/>
        <v>2874.2993509999997</v>
      </c>
      <c r="G3272" s="224"/>
      <c r="H3272" s="218" t="s">
        <v>7462</v>
      </c>
      <c r="I3272" s="179" t="s">
        <v>7381</v>
      </c>
      <c r="J3272" s="120" t="s">
        <v>7480</v>
      </c>
      <c r="K3272" s="73">
        <v>370</v>
      </c>
      <c r="L3272" s="73">
        <v>1063490.75987</v>
      </c>
      <c r="M3272" s="180">
        <f t="shared" ref="M3272:M3335" si="178">+L3272/E3272</f>
        <v>1</v>
      </c>
      <c r="O3272" s="73">
        <v>370</v>
      </c>
      <c r="P3272" s="73">
        <v>1063490.75987</v>
      </c>
      <c r="Q3272" s="73">
        <v>0</v>
      </c>
      <c r="R3272" s="73">
        <v>0</v>
      </c>
      <c r="S3272" s="73">
        <f t="shared" si="177"/>
        <v>0</v>
      </c>
      <c r="T3272" s="73">
        <f t="shared" si="177"/>
        <v>0</v>
      </c>
      <c r="U3272" s="167" t="s">
        <v>7481</v>
      </c>
      <c r="W3272" s="21"/>
      <c r="X3272" s="21"/>
      <c r="Y3272" s="21"/>
    </row>
    <row r="3273" spans="1:25" x14ac:dyDescent="0.25">
      <c r="A3273" s="175" t="s">
        <v>6845</v>
      </c>
      <c r="B3273" s="205" t="s">
        <v>6477</v>
      </c>
      <c r="C3273" s="168" t="s">
        <v>6478</v>
      </c>
      <c r="D3273" s="209">
        <v>217</v>
      </c>
      <c r="E3273" s="178">
        <v>623640.36006999994</v>
      </c>
      <c r="F3273" s="216">
        <f t="shared" si="176"/>
        <v>2873.9187099999999</v>
      </c>
      <c r="G3273" s="224"/>
      <c r="H3273" s="218" t="s">
        <v>7462</v>
      </c>
      <c r="I3273" s="179" t="s">
        <v>7381</v>
      </c>
      <c r="J3273" s="120" t="s">
        <v>7480</v>
      </c>
      <c r="K3273" s="73">
        <v>217</v>
      </c>
      <c r="L3273" s="73">
        <v>623640.36006999994</v>
      </c>
      <c r="M3273" s="180">
        <f t="shared" si="178"/>
        <v>1</v>
      </c>
      <c r="O3273" s="73">
        <v>217</v>
      </c>
      <c r="P3273" s="73">
        <v>623640.36006999994</v>
      </c>
      <c r="Q3273" s="73">
        <v>0</v>
      </c>
      <c r="R3273" s="73">
        <v>0</v>
      </c>
      <c r="S3273" s="73">
        <f t="shared" si="177"/>
        <v>0</v>
      </c>
      <c r="T3273" s="73">
        <f t="shared" si="177"/>
        <v>0</v>
      </c>
      <c r="U3273" s="167" t="s">
        <v>7481</v>
      </c>
      <c r="W3273" s="21"/>
      <c r="X3273" s="21"/>
      <c r="Y3273" s="21"/>
    </row>
    <row r="3274" spans="1:25" x14ac:dyDescent="0.25">
      <c r="A3274" s="175" t="s">
        <v>6845</v>
      </c>
      <c r="B3274" s="205" t="s">
        <v>5625</v>
      </c>
      <c r="C3274" s="168" t="s">
        <v>5626</v>
      </c>
      <c r="D3274" s="209">
        <v>899</v>
      </c>
      <c r="E3274" s="178">
        <v>2577447.759782</v>
      </c>
      <c r="F3274" s="216">
        <f t="shared" si="176"/>
        <v>2867.0164180000002</v>
      </c>
      <c r="G3274" s="224"/>
      <c r="H3274" s="218" t="s">
        <v>7462</v>
      </c>
      <c r="I3274" s="179" t="s">
        <v>7381</v>
      </c>
      <c r="J3274" s="120" t="s">
        <v>7480</v>
      </c>
      <c r="K3274" s="73">
        <v>899</v>
      </c>
      <c r="L3274" s="73">
        <v>2577447.759782</v>
      </c>
      <c r="M3274" s="180">
        <f t="shared" si="178"/>
        <v>1</v>
      </c>
      <c r="O3274" s="73">
        <v>899</v>
      </c>
      <c r="P3274" s="73">
        <v>2577447.759782</v>
      </c>
      <c r="Q3274" s="73">
        <v>0</v>
      </c>
      <c r="R3274" s="73">
        <v>0</v>
      </c>
      <c r="S3274" s="73">
        <f t="shared" si="177"/>
        <v>0</v>
      </c>
      <c r="T3274" s="73">
        <f t="shared" si="177"/>
        <v>0</v>
      </c>
      <c r="U3274" s="167" t="s">
        <v>7481</v>
      </c>
      <c r="W3274" s="21"/>
      <c r="X3274" s="21"/>
      <c r="Y3274" s="21"/>
    </row>
    <row r="3275" spans="1:25" x14ac:dyDescent="0.25">
      <c r="A3275" s="175" t="s">
        <v>6845</v>
      </c>
      <c r="B3275" s="205" t="s">
        <v>6199</v>
      </c>
      <c r="C3275" s="168" t="s">
        <v>6200</v>
      </c>
      <c r="D3275" s="209">
        <v>25239</v>
      </c>
      <c r="E3275" s="178">
        <v>72073622.665898994</v>
      </c>
      <c r="F3275" s="216">
        <f t="shared" si="176"/>
        <v>2855.6449409999996</v>
      </c>
      <c r="G3275" s="224"/>
      <c r="H3275" s="218" t="s">
        <v>7462</v>
      </c>
      <c r="I3275" s="179" t="s">
        <v>7381</v>
      </c>
      <c r="J3275" s="120" t="s">
        <v>7480</v>
      </c>
      <c r="K3275" s="73">
        <v>25239</v>
      </c>
      <c r="L3275" s="73">
        <v>72073622.665898994</v>
      </c>
      <c r="M3275" s="180">
        <f t="shared" si="178"/>
        <v>1</v>
      </c>
      <c r="O3275" s="73">
        <v>25239</v>
      </c>
      <c r="P3275" s="73">
        <v>72073622.665898994</v>
      </c>
      <c r="Q3275" s="73">
        <v>0</v>
      </c>
      <c r="R3275" s="73">
        <v>0</v>
      </c>
      <c r="S3275" s="73">
        <f t="shared" si="177"/>
        <v>0</v>
      </c>
      <c r="T3275" s="73">
        <f t="shared" si="177"/>
        <v>0</v>
      </c>
      <c r="U3275" s="167" t="s">
        <v>7481</v>
      </c>
      <c r="W3275" s="21"/>
      <c r="X3275" s="21"/>
      <c r="Y3275" s="21"/>
    </row>
    <row r="3276" spans="1:25" x14ac:dyDescent="0.25">
      <c r="A3276" s="175" t="s">
        <v>6845</v>
      </c>
      <c r="B3276" s="205" t="s">
        <v>6299</v>
      </c>
      <c r="C3276" s="168" t="s">
        <v>6300</v>
      </c>
      <c r="D3276" s="209">
        <v>2510</v>
      </c>
      <c r="E3276" s="178">
        <v>7138323.5309800003</v>
      </c>
      <c r="F3276" s="216">
        <f t="shared" si="176"/>
        <v>2843.9535980000001</v>
      </c>
      <c r="G3276" s="224"/>
      <c r="H3276" s="218" t="s">
        <v>7462</v>
      </c>
      <c r="I3276" s="179" t="s">
        <v>7381</v>
      </c>
      <c r="J3276" s="120" t="s">
        <v>7480</v>
      </c>
      <c r="K3276" s="73">
        <v>2510</v>
      </c>
      <c r="L3276" s="73">
        <v>7138323.5309800003</v>
      </c>
      <c r="M3276" s="180">
        <f t="shared" si="178"/>
        <v>1</v>
      </c>
      <c r="O3276" s="73">
        <v>2510</v>
      </c>
      <c r="P3276" s="73">
        <v>7138323.5309800003</v>
      </c>
      <c r="Q3276" s="73">
        <v>0</v>
      </c>
      <c r="R3276" s="73">
        <v>0</v>
      </c>
      <c r="S3276" s="73">
        <f t="shared" si="177"/>
        <v>0</v>
      </c>
      <c r="T3276" s="73">
        <f t="shared" si="177"/>
        <v>0</v>
      </c>
      <c r="U3276" s="167" t="s">
        <v>7481</v>
      </c>
      <c r="W3276" s="21"/>
      <c r="X3276" s="21"/>
      <c r="Y3276" s="21"/>
    </row>
    <row r="3277" spans="1:25" x14ac:dyDescent="0.25">
      <c r="A3277" s="168" t="s">
        <v>6845</v>
      </c>
      <c r="B3277" s="207" t="s">
        <v>10885</v>
      </c>
      <c r="C3277" s="168" t="s">
        <v>10886</v>
      </c>
      <c r="D3277" s="208">
        <v>3</v>
      </c>
      <c r="E3277" s="171">
        <v>8495.2700010000008</v>
      </c>
      <c r="F3277" s="216">
        <f t="shared" si="176"/>
        <v>2831.7566670000001</v>
      </c>
      <c r="G3277" s="224"/>
      <c r="H3277" s="218" t="s">
        <v>7462</v>
      </c>
      <c r="I3277" s="120" t="s">
        <v>7397</v>
      </c>
      <c r="J3277" s="120" t="s">
        <v>7463</v>
      </c>
      <c r="K3277" s="172"/>
      <c r="L3277" s="172"/>
      <c r="M3277" s="173">
        <f t="shared" si="178"/>
        <v>0</v>
      </c>
      <c r="O3277" s="73">
        <v>3</v>
      </c>
      <c r="P3277" s="73">
        <v>8495.2700010000008</v>
      </c>
      <c r="Q3277" s="73">
        <v>3</v>
      </c>
      <c r="R3277" s="73">
        <v>8495.2700010000008</v>
      </c>
      <c r="S3277" s="73">
        <f t="shared" si="177"/>
        <v>0</v>
      </c>
      <c r="T3277" s="73">
        <f t="shared" si="177"/>
        <v>0</v>
      </c>
      <c r="U3277" s="167" t="s">
        <v>7467</v>
      </c>
      <c r="W3277" s="21"/>
      <c r="X3277" s="21"/>
      <c r="Y3277" s="21"/>
    </row>
    <row r="3278" spans="1:25" x14ac:dyDescent="0.25">
      <c r="A3278" s="175" t="s">
        <v>6845</v>
      </c>
      <c r="B3278" s="205" t="s">
        <v>5313</v>
      </c>
      <c r="C3278" s="168" t="s">
        <v>5314</v>
      </c>
      <c r="D3278" s="209">
        <v>3257</v>
      </c>
      <c r="E3278" s="178">
        <v>9186844.3314150013</v>
      </c>
      <c r="F3278" s="216">
        <f t="shared" si="176"/>
        <v>2820.6460950000005</v>
      </c>
      <c r="G3278" s="224"/>
      <c r="H3278" s="218" t="s">
        <v>7462</v>
      </c>
      <c r="I3278" s="179" t="s">
        <v>7381</v>
      </c>
      <c r="J3278" s="120" t="s">
        <v>7480</v>
      </c>
      <c r="K3278" s="73">
        <v>3257</v>
      </c>
      <c r="L3278" s="73">
        <v>9186844.3314150013</v>
      </c>
      <c r="M3278" s="180">
        <f t="shared" si="178"/>
        <v>1</v>
      </c>
      <c r="O3278" s="73">
        <v>3257</v>
      </c>
      <c r="P3278" s="73">
        <v>9186844.3314150013</v>
      </c>
      <c r="Q3278" s="73">
        <v>0</v>
      </c>
      <c r="R3278" s="73">
        <v>0</v>
      </c>
      <c r="S3278" s="73">
        <f t="shared" si="177"/>
        <v>0</v>
      </c>
      <c r="T3278" s="73">
        <f t="shared" si="177"/>
        <v>0</v>
      </c>
      <c r="U3278" s="167" t="s">
        <v>7481</v>
      </c>
      <c r="W3278" s="21"/>
      <c r="X3278" s="21"/>
      <c r="Y3278" s="21"/>
    </row>
    <row r="3279" spans="1:25" x14ac:dyDescent="0.25">
      <c r="A3279" s="175" t="s">
        <v>6845</v>
      </c>
      <c r="B3279" s="205" t="s">
        <v>6203</v>
      </c>
      <c r="C3279" s="168" t="s">
        <v>6204</v>
      </c>
      <c r="D3279" s="209">
        <v>19485</v>
      </c>
      <c r="E3279" s="178">
        <v>54437307.162615001</v>
      </c>
      <c r="F3279" s="216">
        <f t="shared" si="176"/>
        <v>2793.8058590000001</v>
      </c>
      <c r="G3279" s="224"/>
      <c r="H3279" s="218" t="s">
        <v>7462</v>
      </c>
      <c r="I3279" s="179" t="s">
        <v>7381</v>
      </c>
      <c r="J3279" s="120" t="s">
        <v>7480</v>
      </c>
      <c r="K3279" s="73">
        <v>19485</v>
      </c>
      <c r="L3279" s="73">
        <v>54437307.162615001</v>
      </c>
      <c r="M3279" s="180">
        <f t="shared" si="178"/>
        <v>1</v>
      </c>
      <c r="O3279" s="73">
        <v>19485</v>
      </c>
      <c r="P3279" s="73">
        <v>54437307.162615001</v>
      </c>
      <c r="Q3279" s="73">
        <v>0</v>
      </c>
      <c r="R3279" s="73">
        <v>0</v>
      </c>
      <c r="S3279" s="73">
        <f t="shared" si="177"/>
        <v>0</v>
      </c>
      <c r="T3279" s="73">
        <f t="shared" si="177"/>
        <v>0</v>
      </c>
      <c r="U3279" s="167" t="s">
        <v>7481</v>
      </c>
      <c r="W3279" s="21"/>
      <c r="X3279" s="21"/>
      <c r="Y3279" s="21"/>
    </row>
    <row r="3280" spans="1:25" x14ac:dyDescent="0.25">
      <c r="A3280" s="175" t="s">
        <v>6845</v>
      </c>
      <c r="B3280" s="205" t="s">
        <v>5319</v>
      </c>
      <c r="C3280" s="168" t="s">
        <v>5320</v>
      </c>
      <c r="D3280" s="209">
        <v>280</v>
      </c>
      <c r="E3280" s="178">
        <v>781986.79999999993</v>
      </c>
      <c r="F3280" s="216">
        <f t="shared" si="176"/>
        <v>2792.81</v>
      </c>
      <c r="G3280" s="224"/>
      <c r="H3280" s="218" t="s">
        <v>7462</v>
      </c>
      <c r="I3280" s="179" t="s">
        <v>7381</v>
      </c>
      <c r="J3280" s="120" t="s">
        <v>7480</v>
      </c>
      <c r="K3280" s="73">
        <v>280</v>
      </c>
      <c r="L3280" s="73">
        <v>781986.79999999993</v>
      </c>
      <c r="M3280" s="180">
        <f t="shared" si="178"/>
        <v>1</v>
      </c>
      <c r="O3280" s="73">
        <v>280</v>
      </c>
      <c r="P3280" s="73">
        <v>781986.79999999993</v>
      </c>
      <c r="Q3280" s="73">
        <v>0</v>
      </c>
      <c r="R3280" s="73">
        <v>0</v>
      </c>
      <c r="S3280" s="73">
        <f t="shared" si="177"/>
        <v>0</v>
      </c>
      <c r="T3280" s="73">
        <f t="shared" si="177"/>
        <v>0</v>
      </c>
      <c r="U3280" s="167" t="s">
        <v>7481</v>
      </c>
      <c r="W3280" s="21"/>
      <c r="X3280" s="21"/>
      <c r="Y3280" s="21"/>
    </row>
    <row r="3281" spans="1:25" x14ac:dyDescent="0.25">
      <c r="A3281" s="175" t="s">
        <v>6845</v>
      </c>
      <c r="B3281" s="205" t="s">
        <v>6073</v>
      </c>
      <c r="C3281" s="168" t="s">
        <v>6074</v>
      </c>
      <c r="D3281" s="209">
        <v>220</v>
      </c>
      <c r="E3281" s="178">
        <v>610543.42008000007</v>
      </c>
      <c r="F3281" s="216">
        <f t="shared" si="176"/>
        <v>2775.1973640000001</v>
      </c>
      <c r="G3281" s="224"/>
      <c r="H3281" s="218" t="s">
        <v>7462</v>
      </c>
      <c r="I3281" s="179" t="s">
        <v>7381</v>
      </c>
      <c r="J3281" s="120" t="s">
        <v>7480</v>
      </c>
      <c r="K3281" s="73">
        <v>220</v>
      </c>
      <c r="L3281" s="73">
        <v>610543.42008000007</v>
      </c>
      <c r="M3281" s="180">
        <f t="shared" si="178"/>
        <v>1</v>
      </c>
      <c r="O3281" s="73">
        <v>220</v>
      </c>
      <c r="P3281" s="73">
        <v>610543.42008000007</v>
      </c>
      <c r="Q3281" s="73">
        <v>0</v>
      </c>
      <c r="R3281" s="73">
        <v>0</v>
      </c>
      <c r="S3281" s="73">
        <f t="shared" si="177"/>
        <v>0</v>
      </c>
      <c r="T3281" s="73">
        <f t="shared" si="177"/>
        <v>0</v>
      </c>
      <c r="U3281" s="167" t="s">
        <v>7481</v>
      </c>
      <c r="W3281" s="21"/>
      <c r="X3281" s="21"/>
      <c r="Y3281" s="21"/>
    </row>
    <row r="3282" spans="1:25" x14ac:dyDescent="0.25">
      <c r="A3282" s="175" t="s">
        <v>6845</v>
      </c>
      <c r="B3282" s="205" t="s">
        <v>10887</v>
      </c>
      <c r="C3282" s="168" t="s">
        <v>10888</v>
      </c>
      <c r="D3282" s="209">
        <v>40</v>
      </c>
      <c r="E3282" s="178">
        <v>110536.5</v>
      </c>
      <c r="F3282" s="216">
        <f t="shared" si="176"/>
        <v>2763.4124999999999</v>
      </c>
      <c r="G3282" s="224"/>
      <c r="H3282" s="218" t="s">
        <v>7538</v>
      </c>
      <c r="I3282" s="120" t="s">
        <v>7386</v>
      </c>
      <c r="J3282" s="120" t="s">
        <v>7480</v>
      </c>
      <c r="K3282" s="73">
        <v>40</v>
      </c>
      <c r="L3282" s="73">
        <v>110536.5</v>
      </c>
      <c r="M3282" s="180">
        <f t="shared" si="178"/>
        <v>1</v>
      </c>
      <c r="O3282" s="73">
        <v>40</v>
      </c>
      <c r="P3282" s="73">
        <v>110536.5</v>
      </c>
      <c r="Q3282" s="73">
        <v>0</v>
      </c>
      <c r="R3282" s="73">
        <v>0</v>
      </c>
      <c r="S3282" s="73">
        <f t="shared" si="177"/>
        <v>0</v>
      </c>
      <c r="T3282" s="73">
        <f t="shared" si="177"/>
        <v>0</v>
      </c>
      <c r="U3282" s="167" t="s">
        <v>7481</v>
      </c>
      <c r="W3282" s="21"/>
      <c r="X3282" s="21"/>
      <c r="Y3282" s="21"/>
    </row>
    <row r="3283" spans="1:25" x14ac:dyDescent="0.25">
      <c r="A3283" s="175" t="s">
        <v>6845</v>
      </c>
      <c r="B3283" s="205" t="s">
        <v>5395</v>
      </c>
      <c r="C3283" s="168" t="s">
        <v>5396</v>
      </c>
      <c r="D3283" s="209">
        <v>1196</v>
      </c>
      <c r="E3283" s="178">
        <v>3292254.940312</v>
      </c>
      <c r="F3283" s="216">
        <f t="shared" si="176"/>
        <v>2752.7215219999998</v>
      </c>
      <c r="G3283" s="224"/>
      <c r="H3283" s="218" t="s">
        <v>7462</v>
      </c>
      <c r="I3283" s="179" t="s">
        <v>7381</v>
      </c>
      <c r="J3283" s="120" t="s">
        <v>7480</v>
      </c>
      <c r="K3283" s="73">
        <v>1196</v>
      </c>
      <c r="L3283" s="73">
        <v>3292254.940312</v>
      </c>
      <c r="M3283" s="180">
        <f t="shared" si="178"/>
        <v>1</v>
      </c>
      <c r="O3283" s="73">
        <v>1196</v>
      </c>
      <c r="P3283" s="73">
        <v>3292254.940312</v>
      </c>
      <c r="Q3283" s="73">
        <v>0</v>
      </c>
      <c r="R3283" s="73">
        <v>0</v>
      </c>
      <c r="S3283" s="73">
        <f t="shared" si="177"/>
        <v>0</v>
      </c>
      <c r="T3283" s="73">
        <f t="shared" si="177"/>
        <v>0</v>
      </c>
      <c r="U3283" s="167" t="s">
        <v>7481</v>
      </c>
      <c r="W3283" s="21"/>
      <c r="X3283" s="21"/>
      <c r="Y3283" s="21"/>
    </row>
    <row r="3284" spans="1:25" x14ac:dyDescent="0.25">
      <c r="A3284" s="175" t="s">
        <v>6845</v>
      </c>
      <c r="B3284" s="205" t="s">
        <v>5385</v>
      </c>
      <c r="C3284" s="168" t="s">
        <v>5386</v>
      </c>
      <c r="D3284" s="209">
        <v>295</v>
      </c>
      <c r="E3284" s="178">
        <v>801091.26996499998</v>
      </c>
      <c r="F3284" s="216">
        <f t="shared" si="176"/>
        <v>2715.563627</v>
      </c>
      <c r="G3284" s="224"/>
      <c r="H3284" s="218" t="s">
        <v>7462</v>
      </c>
      <c r="I3284" s="179" t="s">
        <v>7381</v>
      </c>
      <c r="J3284" s="120" t="s">
        <v>7480</v>
      </c>
      <c r="K3284" s="73">
        <v>295</v>
      </c>
      <c r="L3284" s="73">
        <v>801091.26996499998</v>
      </c>
      <c r="M3284" s="180">
        <f t="shared" si="178"/>
        <v>1</v>
      </c>
      <c r="O3284" s="73">
        <v>295</v>
      </c>
      <c r="P3284" s="73">
        <v>801091.26996499998</v>
      </c>
      <c r="Q3284" s="73">
        <v>0</v>
      </c>
      <c r="R3284" s="73">
        <v>0</v>
      </c>
      <c r="S3284" s="73">
        <f t="shared" si="177"/>
        <v>0</v>
      </c>
      <c r="T3284" s="73">
        <f t="shared" si="177"/>
        <v>0</v>
      </c>
      <c r="U3284" s="167" t="s">
        <v>7481</v>
      </c>
      <c r="W3284" s="21"/>
      <c r="X3284" s="21"/>
      <c r="Y3284" s="21"/>
    </row>
    <row r="3285" spans="1:25" x14ac:dyDescent="0.25">
      <c r="A3285" s="175" t="s">
        <v>6845</v>
      </c>
      <c r="B3285" s="205" t="s">
        <v>5737</v>
      </c>
      <c r="C3285" s="168" t="s">
        <v>5738</v>
      </c>
      <c r="D3285" s="209">
        <v>37</v>
      </c>
      <c r="E3285" s="178">
        <v>100134.790012</v>
      </c>
      <c r="F3285" s="216">
        <f t="shared" si="176"/>
        <v>2706.3456759999999</v>
      </c>
      <c r="G3285" s="224"/>
      <c r="H3285" s="218" t="s">
        <v>7462</v>
      </c>
      <c r="I3285" s="179" t="s">
        <v>7381</v>
      </c>
      <c r="J3285" s="120" t="s">
        <v>7480</v>
      </c>
      <c r="K3285" s="73">
        <v>37</v>
      </c>
      <c r="L3285" s="73">
        <v>100134.790012</v>
      </c>
      <c r="M3285" s="180">
        <f t="shared" si="178"/>
        <v>1</v>
      </c>
      <c r="O3285" s="73">
        <v>37</v>
      </c>
      <c r="P3285" s="73">
        <v>100134.790012</v>
      </c>
      <c r="Q3285" s="73">
        <v>0</v>
      </c>
      <c r="R3285" s="73">
        <v>0</v>
      </c>
      <c r="S3285" s="73">
        <f t="shared" si="177"/>
        <v>0</v>
      </c>
      <c r="T3285" s="73">
        <f t="shared" si="177"/>
        <v>0</v>
      </c>
      <c r="U3285" s="167" t="s">
        <v>7481</v>
      </c>
      <c r="W3285" s="21"/>
      <c r="X3285" s="21"/>
      <c r="Y3285" s="21"/>
    </row>
    <row r="3286" spans="1:25" x14ac:dyDescent="0.25">
      <c r="A3286" s="175" t="s">
        <v>6845</v>
      </c>
      <c r="B3286" s="205" t="s">
        <v>6603</v>
      </c>
      <c r="C3286" s="168" t="s">
        <v>6604</v>
      </c>
      <c r="D3286" s="209">
        <v>2596</v>
      </c>
      <c r="E3286" s="178">
        <v>6877811.0896440009</v>
      </c>
      <c r="F3286" s="216">
        <f t="shared" si="176"/>
        <v>2649.3879390000002</v>
      </c>
      <c r="G3286" s="224"/>
      <c r="H3286" s="218" t="s">
        <v>7462</v>
      </c>
      <c r="I3286" s="179" t="s">
        <v>7381</v>
      </c>
      <c r="J3286" s="120" t="s">
        <v>7480</v>
      </c>
      <c r="K3286" s="73">
        <f>+D3286</f>
        <v>2596</v>
      </c>
      <c r="L3286" s="73">
        <f>+E3286</f>
        <v>6877811.0896440009</v>
      </c>
      <c r="M3286" s="180">
        <f t="shared" si="178"/>
        <v>1</v>
      </c>
      <c r="O3286" s="73">
        <v>2596</v>
      </c>
      <c r="P3286" s="73">
        <v>6877811.0896440009</v>
      </c>
      <c r="Q3286" s="73">
        <v>0</v>
      </c>
      <c r="R3286" s="73">
        <v>0</v>
      </c>
      <c r="S3286" s="73">
        <f t="shared" si="177"/>
        <v>0</v>
      </c>
      <c r="T3286" s="73">
        <f t="shared" si="177"/>
        <v>0</v>
      </c>
      <c r="U3286" s="167" t="s">
        <v>7481</v>
      </c>
      <c r="W3286" s="21"/>
      <c r="X3286" s="21"/>
      <c r="Y3286" s="21"/>
    </row>
    <row r="3287" spans="1:25" x14ac:dyDescent="0.25">
      <c r="A3287" s="175" t="s">
        <v>6845</v>
      </c>
      <c r="B3287" s="205" t="s">
        <v>6195</v>
      </c>
      <c r="C3287" s="168" t="s">
        <v>6196</v>
      </c>
      <c r="D3287" s="209">
        <v>47789</v>
      </c>
      <c r="E3287" s="178">
        <v>126566073.16581899</v>
      </c>
      <c r="F3287" s="216">
        <f t="shared" si="176"/>
        <v>2648.4352709999998</v>
      </c>
      <c r="G3287" s="224"/>
      <c r="H3287" s="218" t="s">
        <v>7462</v>
      </c>
      <c r="I3287" s="179" t="s">
        <v>7381</v>
      </c>
      <c r="J3287" s="120" t="s">
        <v>7480</v>
      </c>
      <c r="K3287" s="73">
        <v>47789</v>
      </c>
      <c r="L3287" s="73">
        <v>126566073.16581899</v>
      </c>
      <c r="M3287" s="180">
        <f t="shared" si="178"/>
        <v>1</v>
      </c>
      <c r="O3287" s="73">
        <v>47789</v>
      </c>
      <c r="P3287" s="73">
        <v>126566073.16581899</v>
      </c>
      <c r="Q3287" s="73">
        <v>0</v>
      </c>
      <c r="R3287" s="73">
        <v>0</v>
      </c>
      <c r="S3287" s="73">
        <f t="shared" si="177"/>
        <v>0</v>
      </c>
      <c r="T3287" s="73">
        <f t="shared" si="177"/>
        <v>0</v>
      </c>
      <c r="U3287" s="167" t="s">
        <v>7481</v>
      </c>
      <c r="W3287" s="21"/>
      <c r="X3287" s="21"/>
      <c r="Y3287" s="21"/>
    </row>
    <row r="3288" spans="1:25" x14ac:dyDescent="0.25">
      <c r="A3288" s="175" t="s">
        <v>6845</v>
      </c>
      <c r="B3288" s="205" t="s">
        <v>5423</v>
      </c>
      <c r="C3288" s="168" t="s">
        <v>5424</v>
      </c>
      <c r="D3288" s="209">
        <v>170</v>
      </c>
      <c r="E3288" s="178">
        <v>448587.40004000004</v>
      </c>
      <c r="F3288" s="216">
        <f t="shared" si="176"/>
        <v>2638.7494120000001</v>
      </c>
      <c r="G3288" s="224"/>
      <c r="H3288" s="218" t="s">
        <v>7462</v>
      </c>
      <c r="I3288" s="179" t="s">
        <v>7381</v>
      </c>
      <c r="J3288" s="120" t="s">
        <v>7480</v>
      </c>
      <c r="K3288" s="73">
        <v>170</v>
      </c>
      <c r="L3288" s="73">
        <v>448587.40004000004</v>
      </c>
      <c r="M3288" s="180">
        <f t="shared" si="178"/>
        <v>1</v>
      </c>
      <c r="O3288" s="73">
        <v>170</v>
      </c>
      <c r="P3288" s="73">
        <v>448587.40004000004</v>
      </c>
      <c r="Q3288" s="73">
        <v>0</v>
      </c>
      <c r="R3288" s="73">
        <v>0</v>
      </c>
      <c r="S3288" s="73">
        <f t="shared" si="177"/>
        <v>0</v>
      </c>
      <c r="T3288" s="73">
        <f t="shared" si="177"/>
        <v>0</v>
      </c>
      <c r="U3288" s="167" t="s">
        <v>7481</v>
      </c>
      <c r="W3288" s="21"/>
      <c r="X3288" s="21"/>
      <c r="Y3288" s="21"/>
    </row>
    <row r="3289" spans="1:25" x14ac:dyDescent="0.25">
      <c r="A3289" s="175" t="s">
        <v>6845</v>
      </c>
      <c r="B3289" s="205" t="s">
        <v>10889</v>
      </c>
      <c r="C3289" s="168" t="s">
        <v>10890</v>
      </c>
      <c r="D3289" s="209">
        <v>1189</v>
      </c>
      <c r="E3289" s="178">
        <v>3112252.3395679998</v>
      </c>
      <c r="F3289" s="216">
        <f t="shared" si="176"/>
        <v>2617.5377119999998</v>
      </c>
      <c r="G3289" s="224"/>
      <c r="H3289" s="218" t="s">
        <v>7538</v>
      </c>
      <c r="I3289" s="120" t="s">
        <v>7386</v>
      </c>
      <c r="J3289" s="120" t="s">
        <v>7480</v>
      </c>
      <c r="K3289" s="73">
        <v>1189</v>
      </c>
      <c r="L3289" s="73">
        <v>3112252.3395679998</v>
      </c>
      <c r="M3289" s="180">
        <f t="shared" si="178"/>
        <v>1</v>
      </c>
      <c r="O3289" s="73">
        <v>1189</v>
      </c>
      <c r="P3289" s="73">
        <v>3112252.3395679998</v>
      </c>
      <c r="Q3289" s="73">
        <v>0</v>
      </c>
      <c r="R3289" s="73">
        <v>0</v>
      </c>
      <c r="S3289" s="73">
        <f t="shared" si="177"/>
        <v>0</v>
      </c>
      <c r="T3289" s="73">
        <f t="shared" si="177"/>
        <v>0</v>
      </c>
      <c r="U3289" s="167" t="s">
        <v>7481</v>
      </c>
      <c r="W3289" s="21"/>
      <c r="X3289" s="21"/>
      <c r="Y3289" s="21"/>
    </row>
    <row r="3290" spans="1:25" x14ac:dyDescent="0.25">
      <c r="A3290" s="175" t="s">
        <v>6845</v>
      </c>
      <c r="B3290" s="205" t="s">
        <v>5491</v>
      </c>
      <c r="C3290" s="168" t="s">
        <v>5492</v>
      </c>
      <c r="D3290" s="209">
        <v>863</v>
      </c>
      <c r="E3290" s="178">
        <v>2247444.6897769999</v>
      </c>
      <c r="F3290" s="216">
        <f t="shared" si="176"/>
        <v>2604.2232789999998</v>
      </c>
      <c r="G3290" s="224"/>
      <c r="H3290" s="218" t="s">
        <v>7462</v>
      </c>
      <c r="I3290" s="179" t="s">
        <v>7381</v>
      </c>
      <c r="J3290" s="120" t="s">
        <v>7480</v>
      </c>
      <c r="K3290" s="73">
        <v>863</v>
      </c>
      <c r="L3290" s="73">
        <v>2247444.6897769999</v>
      </c>
      <c r="M3290" s="180">
        <f t="shared" si="178"/>
        <v>1</v>
      </c>
      <c r="O3290" s="73">
        <v>863</v>
      </c>
      <c r="P3290" s="73">
        <v>2247444.6897769999</v>
      </c>
      <c r="Q3290" s="73">
        <v>0</v>
      </c>
      <c r="R3290" s="73">
        <v>0</v>
      </c>
      <c r="S3290" s="73">
        <f t="shared" si="177"/>
        <v>0</v>
      </c>
      <c r="T3290" s="73">
        <f t="shared" si="177"/>
        <v>0</v>
      </c>
      <c r="U3290" s="167" t="s">
        <v>7481</v>
      </c>
      <c r="W3290" s="21"/>
      <c r="X3290" s="21"/>
      <c r="Y3290" s="21"/>
    </row>
    <row r="3291" spans="1:25" x14ac:dyDescent="0.25">
      <c r="A3291" s="168" t="s">
        <v>6845</v>
      </c>
      <c r="B3291" s="207" t="s">
        <v>10891</v>
      </c>
      <c r="C3291" s="168" t="s">
        <v>10892</v>
      </c>
      <c r="D3291" s="208">
        <v>196</v>
      </c>
      <c r="E3291" s="171">
        <v>510273.43992800004</v>
      </c>
      <c r="F3291" s="216">
        <f t="shared" si="176"/>
        <v>2603.4359180000001</v>
      </c>
      <c r="G3291" s="224"/>
      <c r="H3291" s="218" t="s">
        <v>7462</v>
      </c>
      <c r="I3291" s="120" t="s">
        <v>7397</v>
      </c>
      <c r="J3291" s="120" t="s">
        <v>7463</v>
      </c>
      <c r="K3291" s="172"/>
      <c r="L3291" s="172"/>
      <c r="M3291" s="173">
        <f t="shared" si="178"/>
        <v>0</v>
      </c>
      <c r="O3291" s="73">
        <v>196</v>
      </c>
      <c r="P3291" s="73">
        <v>510273.43992800004</v>
      </c>
      <c r="Q3291" s="73">
        <v>196</v>
      </c>
      <c r="R3291" s="73">
        <v>510273.43992800004</v>
      </c>
      <c r="S3291" s="73">
        <f t="shared" si="177"/>
        <v>0</v>
      </c>
      <c r="T3291" s="73">
        <f t="shared" si="177"/>
        <v>0</v>
      </c>
      <c r="U3291" s="167" t="s">
        <v>7467</v>
      </c>
      <c r="W3291" s="21"/>
      <c r="X3291" s="21"/>
      <c r="Y3291" s="21"/>
    </row>
    <row r="3292" spans="1:25" x14ac:dyDescent="0.25">
      <c r="A3292" s="168" t="s">
        <v>6845</v>
      </c>
      <c r="B3292" s="207" t="s">
        <v>10893</v>
      </c>
      <c r="C3292" s="168" t="s">
        <v>10894</v>
      </c>
      <c r="D3292" s="208">
        <v>10</v>
      </c>
      <c r="E3292" s="171">
        <v>25651.69</v>
      </c>
      <c r="F3292" s="216">
        <f t="shared" si="176"/>
        <v>2565.1689999999999</v>
      </c>
      <c r="G3292" s="224"/>
      <c r="H3292" s="218" t="s">
        <v>7462</v>
      </c>
      <c r="I3292" s="120" t="s">
        <v>7397</v>
      </c>
      <c r="J3292" s="120" t="s">
        <v>7463</v>
      </c>
      <c r="K3292" s="172"/>
      <c r="L3292" s="172"/>
      <c r="M3292" s="173">
        <f t="shared" si="178"/>
        <v>0</v>
      </c>
      <c r="O3292" s="73">
        <v>10</v>
      </c>
      <c r="P3292" s="73">
        <v>25651.69</v>
      </c>
      <c r="Q3292" s="73">
        <v>10</v>
      </c>
      <c r="R3292" s="73">
        <v>25651.69</v>
      </c>
      <c r="S3292" s="73">
        <f t="shared" si="177"/>
        <v>0</v>
      </c>
      <c r="T3292" s="73">
        <f t="shared" si="177"/>
        <v>0</v>
      </c>
      <c r="U3292" s="167" t="s">
        <v>7467</v>
      </c>
      <c r="W3292" s="21"/>
      <c r="X3292" s="21"/>
      <c r="Y3292" s="21"/>
    </row>
    <row r="3293" spans="1:25" x14ac:dyDescent="0.25">
      <c r="A3293" s="175" t="s">
        <v>6845</v>
      </c>
      <c r="B3293" s="205" t="s">
        <v>10895</v>
      </c>
      <c r="C3293" s="168" t="s">
        <v>10896</v>
      </c>
      <c r="D3293" s="209">
        <v>520</v>
      </c>
      <c r="E3293" s="178">
        <v>1332092.5300799999</v>
      </c>
      <c r="F3293" s="216">
        <f t="shared" si="176"/>
        <v>2561.7164039999998</v>
      </c>
      <c r="G3293" s="224"/>
      <c r="H3293" s="218" t="s">
        <v>7538</v>
      </c>
      <c r="I3293" s="120" t="s">
        <v>7396</v>
      </c>
      <c r="J3293" s="120" t="s">
        <v>7480</v>
      </c>
      <c r="K3293" s="73">
        <v>520</v>
      </c>
      <c r="L3293" s="73">
        <v>1332092.5300799999</v>
      </c>
      <c r="M3293" s="180">
        <f t="shared" si="178"/>
        <v>1</v>
      </c>
      <c r="O3293" s="73">
        <v>520</v>
      </c>
      <c r="P3293" s="73">
        <v>1332092.5300799999</v>
      </c>
      <c r="Q3293" s="73">
        <v>0</v>
      </c>
      <c r="R3293" s="73">
        <v>0</v>
      </c>
      <c r="S3293" s="73">
        <f t="shared" si="177"/>
        <v>0</v>
      </c>
      <c r="T3293" s="73">
        <f t="shared" si="177"/>
        <v>0</v>
      </c>
      <c r="U3293" s="167" t="s">
        <v>7481</v>
      </c>
      <c r="W3293" s="21"/>
      <c r="X3293" s="21"/>
      <c r="Y3293" s="21"/>
    </row>
    <row r="3294" spans="1:25" x14ac:dyDescent="0.25">
      <c r="A3294" s="175" t="s">
        <v>6845</v>
      </c>
      <c r="B3294" s="205" t="s">
        <v>5381</v>
      </c>
      <c r="C3294" s="168" t="s">
        <v>5382</v>
      </c>
      <c r="D3294" s="209">
        <v>496</v>
      </c>
      <c r="E3294" s="178">
        <v>1248655.3602080001</v>
      </c>
      <c r="F3294" s="216">
        <f t="shared" si="176"/>
        <v>2517.450323</v>
      </c>
      <c r="G3294" s="224"/>
      <c r="H3294" s="218" t="s">
        <v>7462</v>
      </c>
      <c r="I3294" s="179" t="s">
        <v>7381</v>
      </c>
      <c r="J3294" s="120" t="s">
        <v>7480</v>
      </c>
      <c r="K3294" s="73">
        <v>496</v>
      </c>
      <c r="L3294" s="73">
        <v>1248655.3602080001</v>
      </c>
      <c r="M3294" s="180">
        <f t="shared" si="178"/>
        <v>1</v>
      </c>
      <c r="O3294" s="73">
        <v>496</v>
      </c>
      <c r="P3294" s="73">
        <v>1248655.3602080001</v>
      </c>
      <c r="Q3294" s="73">
        <v>0</v>
      </c>
      <c r="R3294" s="73">
        <v>0</v>
      </c>
      <c r="S3294" s="73">
        <f t="shared" si="177"/>
        <v>0</v>
      </c>
      <c r="T3294" s="73">
        <f t="shared" si="177"/>
        <v>0</v>
      </c>
      <c r="U3294" s="167" t="s">
        <v>7481</v>
      </c>
      <c r="W3294" s="21"/>
      <c r="X3294" s="21"/>
      <c r="Y3294" s="21"/>
    </row>
    <row r="3295" spans="1:25" x14ac:dyDescent="0.25">
      <c r="A3295" s="175" t="s">
        <v>6845</v>
      </c>
      <c r="B3295" s="205" t="s">
        <v>6473</v>
      </c>
      <c r="C3295" s="168" t="s">
        <v>6474</v>
      </c>
      <c r="D3295" s="209">
        <v>856</v>
      </c>
      <c r="E3295" s="178">
        <v>2115141.260096</v>
      </c>
      <c r="F3295" s="216">
        <f t="shared" si="176"/>
        <v>2470.9594160000001</v>
      </c>
      <c r="G3295" s="224"/>
      <c r="H3295" s="218" t="s">
        <v>7462</v>
      </c>
      <c r="I3295" s="179" t="s">
        <v>7381</v>
      </c>
      <c r="J3295" s="120" t="s">
        <v>7480</v>
      </c>
      <c r="K3295" s="73">
        <v>856</v>
      </c>
      <c r="L3295" s="73">
        <v>2115141.260096</v>
      </c>
      <c r="M3295" s="180">
        <f t="shared" si="178"/>
        <v>1</v>
      </c>
      <c r="O3295" s="73">
        <v>856</v>
      </c>
      <c r="P3295" s="73">
        <v>2115141.260096</v>
      </c>
      <c r="Q3295" s="73">
        <v>0</v>
      </c>
      <c r="R3295" s="73">
        <v>0</v>
      </c>
      <c r="S3295" s="73">
        <f t="shared" si="177"/>
        <v>0</v>
      </c>
      <c r="T3295" s="73">
        <f t="shared" si="177"/>
        <v>0</v>
      </c>
      <c r="U3295" s="167" t="s">
        <v>7481</v>
      </c>
      <c r="W3295" s="21"/>
      <c r="X3295" s="21"/>
      <c r="Y3295" s="21"/>
    </row>
    <row r="3296" spans="1:25" x14ac:dyDescent="0.25">
      <c r="A3296" s="175" t="s">
        <v>6845</v>
      </c>
      <c r="B3296" s="205" t="s">
        <v>6105</v>
      </c>
      <c r="C3296" s="168" t="s">
        <v>6106</v>
      </c>
      <c r="D3296" s="209">
        <v>68163</v>
      </c>
      <c r="E3296" s="178">
        <v>166092474.34405503</v>
      </c>
      <c r="F3296" s="216">
        <f t="shared" si="176"/>
        <v>2436.6954850000002</v>
      </c>
      <c r="G3296" s="224"/>
      <c r="H3296" s="218" t="s">
        <v>7462</v>
      </c>
      <c r="I3296" s="179" t="s">
        <v>7381</v>
      </c>
      <c r="J3296" s="120" t="s">
        <v>7480</v>
      </c>
      <c r="K3296" s="73">
        <v>68163</v>
      </c>
      <c r="L3296" s="73">
        <v>166092474.34405503</v>
      </c>
      <c r="M3296" s="180">
        <f t="shared" si="178"/>
        <v>1</v>
      </c>
      <c r="O3296" s="73">
        <v>68163</v>
      </c>
      <c r="P3296" s="73">
        <v>166092474.34405503</v>
      </c>
      <c r="Q3296" s="73">
        <v>0</v>
      </c>
      <c r="R3296" s="73">
        <v>0</v>
      </c>
      <c r="S3296" s="73">
        <f t="shared" si="177"/>
        <v>0</v>
      </c>
      <c r="T3296" s="73">
        <f t="shared" si="177"/>
        <v>0</v>
      </c>
      <c r="U3296" s="167" t="s">
        <v>7481</v>
      </c>
      <c r="W3296" s="21"/>
      <c r="X3296" s="21"/>
      <c r="Y3296" s="21"/>
    </row>
    <row r="3297" spans="1:25" x14ac:dyDescent="0.25">
      <c r="A3297" s="175" t="s">
        <v>6845</v>
      </c>
      <c r="B3297" s="205" t="s">
        <v>5257</v>
      </c>
      <c r="C3297" s="168" t="s">
        <v>5258</v>
      </c>
      <c r="D3297" s="209">
        <v>3203</v>
      </c>
      <c r="E3297" s="178">
        <v>7804363.9815530004</v>
      </c>
      <c r="F3297" s="216">
        <f t="shared" si="176"/>
        <v>2436.5794510000001</v>
      </c>
      <c r="G3297" s="224"/>
      <c r="H3297" s="218" t="s">
        <v>7462</v>
      </c>
      <c r="I3297" s="179" t="s">
        <v>7381</v>
      </c>
      <c r="J3297" s="120" t="s">
        <v>7480</v>
      </c>
      <c r="K3297" s="73">
        <f>+D3297</f>
        <v>3203</v>
      </c>
      <c r="L3297" s="73">
        <f>+E3297</f>
        <v>7804363.9815530004</v>
      </c>
      <c r="M3297" s="180">
        <f t="shared" si="178"/>
        <v>1</v>
      </c>
      <c r="O3297" s="73">
        <v>3203</v>
      </c>
      <c r="P3297" s="73">
        <v>7804363.9815530004</v>
      </c>
      <c r="Q3297" s="73">
        <v>0</v>
      </c>
      <c r="R3297" s="73">
        <v>0</v>
      </c>
      <c r="S3297" s="73">
        <f t="shared" si="177"/>
        <v>0</v>
      </c>
      <c r="T3297" s="73">
        <f t="shared" si="177"/>
        <v>0</v>
      </c>
      <c r="U3297" s="167" t="s">
        <v>7481</v>
      </c>
      <c r="W3297" s="21"/>
      <c r="X3297" s="21"/>
      <c r="Y3297" s="21"/>
    </row>
    <row r="3298" spans="1:25" x14ac:dyDescent="0.25">
      <c r="A3298" s="175" t="s">
        <v>6845</v>
      </c>
      <c r="B3298" s="205" t="s">
        <v>5487</v>
      </c>
      <c r="C3298" s="168" t="s">
        <v>5488</v>
      </c>
      <c r="D3298" s="209">
        <v>55</v>
      </c>
      <c r="E3298" s="178">
        <v>133062.45001500001</v>
      </c>
      <c r="F3298" s="216">
        <f t="shared" si="176"/>
        <v>2419.3172730000001</v>
      </c>
      <c r="G3298" s="224"/>
      <c r="H3298" s="218" t="s">
        <v>7462</v>
      </c>
      <c r="I3298" s="179" t="s">
        <v>7381</v>
      </c>
      <c r="J3298" s="120" t="s">
        <v>7480</v>
      </c>
      <c r="K3298" s="73">
        <v>55</v>
      </c>
      <c r="L3298" s="73">
        <v>133062.45001500001</v>
      </c>
      <c r="M3298" s="180">
        <f t="shared" si="178"/>
        <v>1</v>
      </c>
      <c r="O3298" s="73">
        <v>55</v>
      </c>
      <c r="P3298" s="73">
        <v>133062.45001500001</v>
      </c>
      <c r="Q3298" s="73">
        <v>0</v>
      </c>
      <c r="R3298" s="73">
        <v>0</v>
      </c>
      <c r="S3298" s="73">
        <f t="shared" si="177"/>
        <v>0</v>
      </c>
      <c r="T3298" s="73">
        <f t="shared" si="177"/>
        <v>0</v>
      </c>
      <c r="U3298" s="167" t="s">
        <v>7481</v>
      </c>
      <c r="W3298" s="21"/>
      <c r="X3298" s="21"/>
      <c r="Y3298" s="21"/>
    </row>
    <row r="3299" spans="1:25" x14ac:dyDescent="0.25">
      <c r="A3299" s="175" t="s">
        <v>6845</v>
      </c>
      <c r="B3299" s="205" t="s">
        <v>5347</v>
      </c>
      <c r="C3299" s="168" t="s">
        <v>5348</v>
      </c>
      <c r="D3299" s="209">
        <v>115</v>
      </c>
      <c r="E3299" s="178">
        <v>277878.35997499997</v>
      </c>
      <c r="F3299" s="216">
        <f t="shared" si="176"/>
        <v>2416.3335649999999</v>
      </c>
      <c r="G3299" s="224"/>
      <c r="H3299" s="218" t="s">
        <v>7462</v>
      </c>
      <c r="I3299" s="179" t="s">
        <v>7381</v>
      </c>
      <c r="J3299" s="120" t="s">
        <v>7480</v>
      </c>
      <c r="K3299" s="73">
        <v>115</v>
      </c>
      <c r="L3299" s="73">
        <v>277878.35997499997</v>
      </c>
      <c r="M3299" s="180">
        <f t="shared" si="178"/>
        <v>1</v>
      </c>
      <c r="O3299" s="73">
        <v>115</v>
      </c>
      <c r="P3299" s="73">
        <v>277878.35997499997</v>
      </c>
      <c r="Q3299" s="73">
        <v>0</v>
      </c>
      <c r="R3299" s="73">
        <v>0</v>
      </c>
      <c r="S3299" s="73">
        <f t="shared" si="177"/>
        <v>0</v>
      </c>
      <c r="T3299" s="73">
        <f t="shared" si="177"/>
        <v>0</v>
      </c>
      <c r="U3299" s="167" t="s">
        <v>7481</v>
      </c>
      <c r="W3299" s="21"/>
      <c r="X3299" s="21"/>
      <c r="Y3299" s="21"/>
    </row>
    <row r="3300" spans="1:25" x14ac:dyDescent="0.25">
      <c r="A3300" s="175" t="s">
        <v>6845</v>
      </c>
      <c r="B3300" s="205" t="s">
        <v>5637</v>
      </c>
      <c r="C3300" s="168" t="s">
        <v>5638</v>
      </c>
      <c r="D3300" s="209">
        <v>498</v>
      </c>
      <c r="E3300" s="178">
        <v>1199843.2001100001</v>
      </c>
      <c r="F3300" s="216">
        <f t="shared" si="176"/>
        <v>2409.323695</v>
      </c>
      <c r="G3300" s="224"/>
      <c r="H3300" s="218" t="s">
        <v>7462</v>
      </c>
      <c r="I3300" s="179" t="s">
        <v>7381</v>
      </c>
      <c r="J3300" s="120" t="s">
        <v>7480</v>
      </c>
      <c r="K3300" s="73">
        <v>498</v>
      </c>
      <c r="L3300" s="73">
        <v>1199843.2001100001</v>
      </c>
      <c r="M3300" s="180">
        <f t="shared" si="178"/>
        <v>1</v>
      </c>
      <c r="O3300" s="73">
        <v>498</v>
      </c>
      <c r="P3300" s="73">
        <v>1199843.2001100001</v>
      </c>
      <c r="Q3300" s="73">
        <v>0</v>
      </c>
      <c r="R3300" s="73">
        <v>0</v>
      </c>
      <c r="S3300" s="73">
        <f t="shared" si="177"/>
        <v>0</v>
      </c>
      <c r="T3300" s="73">
        <f t="shared" si="177"/>
        <v>0</v>
      </c>
      <c r="U3300" s="167" t="s">
        <v>7481</v>
      </c>
      <c r="W3300" s="21"/>
      <c r="X3300" s="21"/>
      <c r="Y3300" s="21"/>
    </row>
    <row r="3301" spans="1:25" x14ac:dyDescent="0.25">
      <c r="A3301" s="175" t="s">
        <v>6845</v>
      </c>
      <c r="B3301" s="205" t="s">
        <v>6119</v>
      </c>
      <c r="C3301" s="168" t="s">
        <v>6120</v>
      </c>
      <c r="D3301" s="209">
        <v>7234</v>
      </c>
      <c r="E3301" s="178">
        <v>17382368.618682001</v>
      </c>
      <c r="F3301" s="216">
        <f t="shared" si="176"/>
        <v>2402.870973</v>
      </c>
      <c r="G3301" s="224"/>
      <c r="H3301" s="218" t="s">
        <v>7462</v>
      </c>
      <c r="I3301" s="179" t="s">
        <v>7381</v>
      </c>
      <c r="J3301" s="120" t="s">
        <v>7480</v>
      </c>
      <c r="K3301" s="73">
        <v>7234</v>
      </c>
      <c r="L3301" s="73">
        <v>17382368.618682001</v>
      </c>
      <c r="M3301" s="180">
        <f t="shared" si="178"/>
        <v>1</v>
      </c>
      <c r="O3301" s="73">
        <v>7234</v>
      </c>
      <c r="P3301" s="73">
        <v>17382368.618682001</v>
      </c>
      <c r="Q3301" s="73">
        <v>0</v>
      </c>
      <c r="R3301" s="73">
        <v>0</v>
      </c>
      <c r="S3301" s="73">
        <f t="shared" si="177"/>
        <v>0</v>
      </c>
      <c r="T3301" s="73">
        <f t="shared" si="177"/>
        <v>0</v>
      </c>
      <c r="U3301" s="167" t="s">
        <v>7481</v>
      </c>
      <c r="W3301" s="21"/>
      <c r="X3301" s="21"/>
      <c r="Y3301" s="21"/>
    </row>
    <row r="3302" spans="1:25" x14ac:dyDescent="0.25">
      <c r="A3302" s="175" t="s">
        <v>6845</v>
      </c>
      <c r="B3302" s="205" t="s">
        <v>5499</v>
      </c>
      <c r="C3302" s="168" t="s">
        <v>5500</v>
      </c>
      <c r="D3302" s="209">
        <v>61</v>
      </c>
      <c r="E3302" s="178">
        <v>144744.94000900001</v>
      </c>
      <c r="F3302" s="216">
        <f t="shared" si="176"/>
        <v>2372.8678690000002</v>
      </c>
      <c r="G3302" s="224"/>
      <c r="H3302" s="218" t="s">
        <v>7462</v>
      </c>
      <c r="I3302" s="179" t="s">
        <v>7381</v>
      </c>
      <c r="J3302" s="120" t="s">
        <v>7480</v>
      </c>
      <c r="K3302" s="73">
        <v>61</v>
      </c>
      <c r="L3302" s="73">
        <v>144744.94000900001</v>
      </c>
      <c r="M3302" s="180">
        <f t="shared" si="178"/>
        <v>1</v>
      </c>
      <c r="O3302" s="73">
        <v>61</v>
      </c>
      <c r="P3302" s="73">
        <v>144744.94000900001</v>
      </c>
      <c r="Q3302" s="73">
        <v>0</v>
      </c>
      <c r="R3302" s="73">
        <v>0</v>
      </c>
      <c r="S3302" s="73">
        <f t="shared" si="177"/>
        <v>0</v>
      </c>
      <c r="T3302" s="73">
        <f t="shared" si="177"/>
        <v>0</v>
      </c>
      <c r="U3302" s="167" t="s">
        <v>7481</v>
      </c>
      <c r="W3302" s="21"/>
      <c r="X3302" s="21"/>
      <c r="Y3302" s="21"/>
    </row>
    <row r="3303" spans="1:25" x14ac:dyDescent="0.25">
      <c r="A3303" s="175" t="s">
        <v>6845</v>
      </c>
      <c r="B3303" s="205" t="s">
        <v>6061</v>
      </c>
      <c r="C3303" s="168" t="s">
        <v>6062</v>
      </c>
      <c r="D3303" s="209">
        <v>100</v>
      </c>
      <c r="E3303" s="178">
        <v>236484.92</v>
      </c>
      <c r="F3303" s="216">
        <f t="shared" si="176"/>
        <v>2364.8492000000001</v>
      </c>
      <c r="G3303" s="224"/>
      <c r="H3303" s="218" t="s">
        <v>7462</v>
      </c>
      <c r="I3303" s="179" t="s">
        <v>7381</v>
      </c>
      <c r="J3303" s="120" t="s">
        <v>7480</v>
      </c>
      <c r="K3303" s="73">
        <v>100</v>
      </c>
      <c r="L3303" s="73">
        <v>236484.92</v>
      </c>
      <c r="M3303" s="180">
        <f t="shared" si="178"/>
        <v>1</v>
      </c>
      <c r="O3303" s="73">
        <v>100</v>
      </c>
      <c r="P3303" s="73">
        <v>236484.92</v>
      </c>
      <c r="Q3303" s="73">
        <v>0</v>
      </c>
      <c r="R3303" s="73">
        <v>0</v>
      </c>
      <c r="S3303" s="73">
        <f t="shared" si="177"/>
        <v>0</v>
      </c>
      <c r="T3303" s="73">
        <f t="shared" si="177"/>
        <v>0</v>
      </c>
      <c r="U3303" s="167" t="s">
        <v>7481</v>
      </c>
      <c r="W3303" s="21"/>
      <c r="X3303" s="21"/>
      <c r="Y3303" s="21"/>
    </row>
    <row r="3304" spans="1:25" x14ac:dyDescent="0.25">
      <c r="A3304" s="175" t="s">
        <v>6845</v>
      </c>
      <c r="B3304" s="205" t="s">
        <v>5439</v>
      </c>
      <c r="C3304" s="168" t="s">
        <v>5440</v>
      </c>
      <c r="D3304" s="209">
        <v>60</v>
      </c>
      <c r="E3304" s="178">
        <v>134503.33998000002</v>
      </c>
      <c r="F3304" s="216">
        <f t="shared" si="176"/>
        <v>2241.7223330000002</v>
      </c>
      <c r="G3304" s="224"/>
      <c r="H3304" s="218" t="s">
        <v>7462</v>
      </c>
      <c r="I3304" s="179" t="s">
        <v>7381</v>
      </c>
      <c r="J3304" s="120" t="s">
        <v>7480</v>
      </c>
      <c r="K3304" s="73">
        <v>60</v>
      </c>
      <c r="L3304" s="73">
        <v>134503.33998000002</v>
      </c>
      <c r="M3304" s="180">
        <f t="shared" si="178"/>
        <v>1</v>
      </c>
      <c r="O3304" s="73">
        <v>60</v>
      </c>
      <c r="P3304" s="73">
        <v>134503.33998000002</v>
      </c>
      <c r="Q3304" s="73">
        <v>0</v>
      </c>
      <c r="R3304" s="73">
        <v>0</v>
      </c>
      <c r="S3304" s="73">
        <f t="shared" si="177"/>
        <v>0</v>
      </c>
      <c r="T3304" s="73">
        <f t="shared" si="177"/>
        <v>0</v>
      </c>
      <c r="U3304" s="167" t="s">
        <v>7481</v>
      </c>
      <c r="W3304" s="21"/>
      <c r="X3304" s="21"/>
      <c r="Y3304" s="21"/>
    </row>
    <row r="3305" spans="1:25" x14ac:dyDescent="0.25">
      <c r="A3305" s="175" t="s">
        <v>6845</v>
      </c>
      <c r="B3305" s="205" t="s">
        <v>5441</v>
      </c>
      <c r="C3305" s="168" t="s">
        <v>5442</v>
      </c>
      <c r="D3305" s="209">
        <v>60</v>
      </c>
      <c r="E3305" s="178">
        <v>134503.33998000002</v>
      </c>
      <c r="F3305" s="216">
        <f t="shared" si="176"/>
        <v>2241.7223330000002</v>
      </c>
      <c r="G3305" s="224"/>
      <c r="H3305" s="218" t="s">
        <v>7462</v>
      </c>
      <c r="I3305" s="179" t="s">
        <v>7381</v>
      </c>
      <c r="J3305" s="120" t="s">
        <v>7480</v>
      </c>
      <c r="K3305" s="73">
        <v>60</v>
      </c>
      <c r="L3305" s="73">
        <v>134503.33998000002</v>
      </c>
      <c r="M3305" s="180">
        <f t="shared" si="178"/>
        <v>1</v>
      </c>
      <c r="O3305" s="73">
        <v>60</v>
      </c>
      <c r="P3305" s="73">
        <v>134503.33998000002</v>
      </c>
      <c r="Q3305" s="73">
        <v>0</v>
      </c>
      <c r="R3305" s="73">
        <v>0</v>
      </c>
      <c r="S3305" s="73">
        <f t="shared" si="177"/>
        <v>0</v>
      </c>
      <c r="T3305" s="73">
        <f t="shared" si="177"/>
        <v>0</v>
      </c>
      <c r="U3305" s="167" t="s">
        <v>7481</v>
      </c>
      <c r="W3305" s="21"/>
      <c r="X3305" s="21"/>
      <c r="Y3305" s="21"/>
    </row>
    <row r="3306" spans="1:25" x14ac:dyDescent="0.25">
      <c r="A3306" s="175" t="s">
        <v>6845</v>
      </c>
      <c r="B3306" s="205" t="s">
        <v>5443</v>
      </c>
      <c r="C3306" s="168" t="s">
        <v>5444</v>
      </c>
      <c r="D3306" s="209">
        <v>50</v>
      </c>
      <c r="E3306" s="178">
        <v>112086.11000000002</v>
      </c>
      <c r="F3306" s="216">
        <f t="shared" si="176"/>
        <v>2241.7222000000002</v>
      </c>
      <c r="G3306" s="224"/>
      <c r="H3306" s="218" t="s">
        <v>7462</v>
      </c>
      <c r="I3306" s="179" t="s">
        <v>7381</v>
      </c>
      <c r="J3306" s="120" t="s">
        <v>7480</v>
      </c>
      <c r="K3306" s="73">
        <v>50</v>
      </c>
      <c r="L3306" s="73">
        <v>112086.11000000002</v>
      </c>
      <c r="M3306" s="180">
        <f t="shared" si="178"/>
        <v>1</v>
      </c>
      <c r="O3306" s="73">
        <v>50</v>
      </c>
      <c r="P3306" s="73">
        <v>112086.11000000002</v>
      </c>
      <c r="Q3306" s="73">
        <v>0</v>
      </c>
      <c r="R3306" s="73">
        <v>0</v>
      </c>
      <c r="S3306" s="73">
        <f t="shared" si="177"/>
        <v>0</v>
      </c>
      <c r="T3306" s="73">
        <f t="shared" si="177"/>
        <v>0</v>
      </c>
      <c r="U3306" s="167" t="s">
        <v>7481</v>
      </c>
      <c r="W3306" s="21"/>
      <c r="X3306" s="21"/>
      <c r="Y3306" s="21"/>
    </row>
    <row r="3307" spans="1:25" x14ac:dyDescent="0.25">
      <c r="A3307" s="175" t="s">
        <v>6845</v>
      </c>
      <c r="B3307" s="205" t="s">
        <v>6079</v>
      </c>
      <c r="C3307" s="168" t="s">
        <v>6080</v>
      </c>
      <c r="D3307" s="209">
        <v>130</v>
      </c>
      <c r="E3307" s="178">
        <v>289747.20996000001</v>
      </c>
      <c r="F3307" s="216">
        <f t="shared" si="176"/>
        <v>2228.8246920000001</v>
      </c>
      <c r="G3307" s="224"/>
      <c r="H3307" s="218" t="s">
        <v>7462</v>
      </c>
      <c r="I3307" s="179" t="s">
        <v>7381</v>
      </c>
      <c r="J3307" s="120" t="s">
        <v>7480</v>
      </c>
      <c r="K3307" s="73">
        <v>130</v>
      </c>
      <c r="L3307" s="73">
        <v>289747.20996000001</v>
      </c>
      <c r="M3307" s="180">
        <f t="shared" si="178"/>
        <v>1</v>
      </c>
      <c r="O3307" s="73">
        <v>130</v>
      </c>
      <c r="P3307" s="73">
        <v>289747.20996000001</v>
      </c>
      <c r="Q3307" s="73">
        <v>0</v>
      </c>
      <c r="R3307" s="73">
        <v>0</v>
      </c>
      <c r="S3307" s="73">
        <f t="shared" si="177"/>
        <v>0</v>
      </c>
      <c r="T3307" s="73">
        <f t="shared" si="177"/>
        <v>0</v>
      </c>
      <c r="U3307" s="167" t="s">
        <v>7481</v>
      </c>
      <c r="W3307" s="21"/>
      <c r="X3307" s="21"/>
      <c r="Y3307" s="21"/>
    </row>
    <row r="3308" spans="1:25" x14ac:dyDescent="0.25">
      <c r="A3308" s="175" t="s">
        <v>6845</v>
      </c>
      <c r="B3308" s="205" t="s">
        <v>6329</v>
      </c>
      <c r="C3308" s="168" t="s">
        <v>6330</v>
      </c>
      <c r="D3308" s="209">
        <v>3240</v>
      </c>
      <c r="E3308" s="178">
        <v>7193368.6588799991</v>
      </c>
      <c r="F3308" s="216">
        <f t="shared" si="176"/>
        <v>2220.1755119999998</v>
      </c>
      <c r="G3308" s="224"/>
      <c r="H3308" s="218" t="s">
        <v>7462</v>
      </c>
      <c r="I3308" s="179" t="s">
        <v>7381</v>
      </c>
      <c r="J3308" s="120" t="s">
        <v>7480</v>
      </c>
      <c r="K3308" s="73">
        <v>3240</v>
      </c>
      <c r="L3308" s="73">
        <v>7193368.6588799991</v>
      </c>
      <c r="M3308" s="180">
        <f t="shared" si="178"/>
        <v>1</v>
      </c>
      <c r="O3308" s="73">
        <v>3240</v>
      </c>
      <c r="P3308" s="73">
        <v>7193368.6588799991</v>
      </c>
      <c r="Q3308" s="73">
        <v>0</v>
      </c>
      <c r="R3308" s="73">
        <v>0</v>
      </c>
      <c r="S3308" s="73">
        <f t="shared" si="177"/>
        <v>0</v>
      </c>
      <c r="T3308" s="73">
        <f t="shared" si="177"/>
        <v>0</v>
      </c>
      <c r="U3308" s="167" t="s">
        <v>7481</v>
      </c>
      <c r="W3308" s="21"/>
      <c r="X3308" s="21"/>
      <c r="Y3308" s="21"/>
    </row>
    <row r="3309" spans="1:25" x14ac:dyDescent="0.25">
      <c r="A3309" s="175" t="s">
        <v>6845</v>
      </c>
      <c r="B3309" s="205" t="s">
        <v>10897</v>
      </c>
      <c r="C3309" s="168" t="s">
        <v>10898</v>
      </c>
      <c r="D3309" s="209">
        <v>44</v>
      </c>
      <c r="E3309" s="178">
        <v>96776.01999999999</v>
      </c>
      <c r="F3309" s="216">
        <f t="shared" si="176"/>
        <v>2199.4549999999999</v>
      </c>
      <c r="G3309" s="224"/>
      <c r="H3309" s="218" t="s">
        <v>7538</v>
      </c>
      <c r="I3309" s="120" t="s">
        <v>7396</v>
      </c>
      <c r="J3309" s="120" t="s">
        <v>7480</v>
      </c>
      <c r="K3309" s="73">
        <v>44</v>
      </c>
      <c r="L3309" s="73">
        <v>96776.01999999999</v>
      </c>
      <c r="M3309" s="180">
        <f t="shared" si="178"/>
        <v>1</v>
      </c>
      <c r="O3309" s="73">
        <v>44</v>
      </c>
      <c r="P3309" s="73">
        <v>96776.01999999999</v>
      </c>
      <c r="Q3309" s="73">
        <v>0</v>
      </c>
      <c r="R3309" s="73">
        <v>0</v>
      </c>
      <c r="S3309" s="73">
        <f t="shared" si="177"/>
        <v>0</v>
      </c>
      <c r="T3309" s="73">
        <f t="shared" si="177"/>
        <v>0</v>
      </c>
      <c r="U3309" s="167" t="s">
        <v>7481</v>
      </c>
      <c r="W3309" s="21"/>
      <c r="X3309" s="21"/>
      <c r="Y3309" s="21"/>
    </row>
    <row r="3310" spans="1:25" x14ac:dyDescent="0.25">
      <c r="A3310" s="175" t="s">
        <v>6845</v>
      </c>
      <c r="B3310" s="205" t="s">
        <v>10899</v>
      </c>
      <c r="C3310" s="168" t="s">
        <v>10900</v>
      </c>
      <c r="D3310" s="209">
        <v>47</v>
      </c>
      <c r="E3310" s="178">
        <v>102729.54001800001</v>
      </c>
      <c r="F3310" s="216">
        <f t="shared" si="176"/>
        <v>2185.7348940000002</v>
      </c>
      <c r="G3310" s="224"/>
      <c r="H3310" s="218" t="s">
        <v>7538</v>
      </c>
      <c r="I3310" s="120" t="s">
        <v>7396</v>
      </c>
      <c r="J3310" s="120" t="s">
        <v>7480</v>
      </c>
      <c r="K3310" s="73">
        <v>47</v>
      </c>
      <c r="L3310" s="73">
        <v>102729.54001800001</v>
      </c>
      <c r="M3310" s="180">
        <f t="shared" si="178"/>
        <v>1</v>
      </c>
      <c r="O3310" s="73">
        <v>47</v>
      </c>
      <c r="P3310" s="73">
        <v>102729.54001800001</v>
      </c>
      <c r="Q3310" s="73">
        <v>0</v>
      </c>
      <c r="R3310" s="73">
        <v>0</v>
      </c>
      <c r="S3310" s="73">
        <f t="shared" si="177"/>
        <v>0</v>
      </c>
      <c r="T3310" s="73">
        <f t="shared" si="177"/>
        <v>0</v>
      </c>
      <c r="U3310" s="167" t="s">
        <v>7481</v>
      </c>
      <c r="W3310" s="21"/>
      <c r="X3310" s="21"/>
      <c r="Y3310" s="21"/>
    </row>
    <row r="3311" spans="1:25" x14ac:dyDescent="0.25">
      <c r="A3311" s="168" t="s">
        <v>6845</v>
      </c>
      <c r="B3311" s="207" t="s">
        <v>10901</v>
      </c>
      <c r="C3311" s="168" t="s">
        <v>10902</v>
      </c>
      <c r="D3311" s="208">
        <v>100</v>
      </c>
      <c r="E3311" s="171">
        <v>216826.52</v>
      </c>
      <c r="F3311" s="216">
        <f t="shared" si="176"/>
        <v>2168.2651999999998</v>
      </c>
      <c r="G3311" s="224"/>
      <c r="H3311" s="218" t="s">
        <v>7462</v>
      </c>
      <c r="I3311" s="120" t="s">
        <v>7397</v>
      </c>
      <c r="J3311" s="120" t="s">
        <v>7463</v>
      </c>
      <c r="K3311" s="172"/>
      <c r="L3311" s="172"/>
      <c r="M3311" s="173">
        <f t="shared" si="178"/>
        <v>0</v>
      </c>
      <c r="O3311" s="73">
        <v>100</v>
      </c>
      <c r="P3311" s="73">
        <v>216826.52</v>
      </c>
      <c r="Q3311" s="73">
        <v>100</v>
      </c>
      <c r="R3311" s="73">
        <v>216826.52</v>
      </c>
      <c r="S3311" s="73">
        <f t="shared" si="177"/>
        <v>0</v>
      </c>
      <c r="T3311" s="73">
        <f t="shared" si="177"/>
        <v>0</v>
      </c>
      <c r="U3311" s="167" t="s">
        <v>7467</v>
      </c>
      <c r="W3311" s="21"/>
      <c r="X3311" s="21"/>
      <c r="Y3311" s="21"/>
    </row>
    <row r="3312" spans="1:25" x14ac:dyDescent="0.25">
      <c r="A3312" s="175" t="s">
        <v>6845</v>
      </c>
      <c r="B3312" s="205" t="s">
        <v>6481</v>
      </c>
      <c r="C3312" s="168" t="s">
        <v>6482</v>
      </c>
      <c r="D3312" s="209">
        <v>92</v>
      </c>
      <c r="E3312" s="178">
        <v>197512.069992</v>
      </c>
      <c r="F3312" s="216">
        <f t="shared" si="176"/>
        <v>2146.8703260000002</v>
      </c>
      <c r="G3312" s="224"/>
      <c r="H3312" s="218" t="s">
        <v>7462</v>
      </c>
      <c r="I3312" s="179" t="s">
        <v>7381</v>
      </c>
      <c r="J3312" s="120" t="s">
        <v>7480</v>
      </c>
      <c r="K3312" s="73">
        <v>92</v>
      </c>
      <c r="L3312" s="73">
        <v>197512.069992</v>
      </c>
      <c r="M3312" s="180">
        <f t="shared" si="178"/>
        <v>1</v>
      </c>
      <c r="O3312" s="73">
        <v>92</v>
      </c>
      <c r="P3312" s="73">
        <v>197512.069992</v>
      </c>
      <c r="Q3312" s="73">
        <v>0</v>
      </c>
      <c r="R3312" s="73">
        <v>0</v>
      </c>
      <c r="S3312" s="73">
        <f t="shared" si="177"/>
        <v>0</v>
      </c>
      <c r="T3312" s="73">
        <f t="shared" si="177"/>
        <v>0</v>
      </c>
      <c r="U3312" s="167" t="s">
        <v>7481</v>
      </c>
      <c r="W3312" s="21"/>
      <c r="X3312" s="21"/>
      <c r="Y3312" s="21"/>
    </row>
    <row r="3313" spans="1:25" x14ac:dyDescent="0.25">
      <c r="A3313" s="175" t="s">
        <v>6845</v>
      </c>
      <c r="B3313" s="205" t="s">
        <v>5413</v>
      </c>
      <c r="C3313" s="168" t="s">
        <v>5414</v>
      </c>
      <c r="D3313" s="209">
        <v>270</v>
      </c>
      <c r="E3313" s="178">
        <v>579654.9699299999</v>
      </c>
      <c r="F3313" s="216">
        <f t="shared" si="176"/>
        <v>2146.8702589999998</v>
      </c>
      <c r="G3313" s="224"/>
      <c r="H3313" s="218" t="s">
        <v>7462</v>
      </c>
      <c r="I3313" s="179" t="s">
        <v>7381</v>
      </c>
      <c r="J3313" s="120" t="s">
        <v>7480</v>
      </c>
      <c r="K3313" s="73">
        <v>270</v>
      </c>
      <c r="L3313" s="73">
        <v>579654.9699299999</v>
      </c>
      <c r="M3313" s="180">
        <f t="shared" si="178"/>
        <v>1</v>
      </c>
      <c r="O3313" s="73">
        <v>270</v>
      </c>
      <c r="P3313" s="73">
        <v>579654.9699299999</v>
      </c>
      <c r="Q3313" s="73">
        <v>0</v>
      </c>
      <c r="R3313" s="73">
        <v>0</v>
      </c>
      <c r="S3313" s="73">
        <f t="shared" si="177"/>
        <v>0</v>
      </c>
      <c r="T3313" s="73">
        <f t="shared" si="177"/>
        <v>0</v>
      </c>
      <c r="U3313" s="167" t="s">
        <v>7481</v>
      </c>
      <c r="W3313" s="21"/>
      <c r="X3313" s="21"/>
      <c r="Y3313" s="21"/>
    </row>
    <row r="3314" spans="1:25" x14ac:dyDescent="0.25">
      <c r="A3314" s="175" t="s">
        <v>6845</v>
      </c>
      <c r="B3314" s="205" t="s">
        <v>5419</v>
      </c>
      <c r="C3314" s="168" t="s">
        <v>5420</v>
      </c>
      <c r="D3314" s="209">
        <v>197</v>
      </c>
      <c r="E3314" s="178">
        <v>422933.440038</v>
      </c>
      <c r="F3314" s="216">
        <f t="shared" si="176"/>
        <v>2146.8702539999999</v>
      </c>
      <c r="G3314" s="224"/>
      <c r="H3314" s="218" t="s">
        <v>7462</v>
      </c>
      <c r="I3314" s="179" t="s">
        <v>7381</v>
      </c>
      <c r="J3314" s="120" t="s">
        <v>7480</v>
      </c>
      <c r="K3314" s="73">
        <v>197</v>
      </c>
      <c r="L3314" s="73">
        <v>422933.440038</v>
      </c>
      <c r="M3314" s="180">
        <f t="shared" si="178"/>
        <v>1</v>
      </c>
      <c r="O3314" s="73">
        <v>197</v>
      </c>
      <c r="P3314" s="73">
        <v>422933.440038</v>
      </c>
      <c r="Q3314" s="73">
        <v>0</v>
      </c>
      <c r="R3314" s="73">
        <v>0</v>
      </c>
      <c r="S3314" s="73">
        <f t="shared" si="177"/>
        <v>0</v>
      </c>
      <c r="T3314" s="73">
        <f t="shared" si="177"/>
        <v>0</v>
      </c>
      <c r="U3314" s="167" t="s">
        <v>7481</v>
      </c>
      <c r="W3314" s="21"/>
      <c r="X3314" s="21"/>
      <c r="Y3314" s="21"/>
    </row>
    <row r="3315" spans="1:25" x14ac:dyDescent="0.25">
      <c r="A3315" s="175" t="s">
        <v>6845</v>
      </c>
      <c r="B3315" s="205" t="s">
        <v>5271</v>
      </c>
      <c r="C3315" s="168" t="s">
        <v>5272</v>
      </c>
      <c r="D3315" s="209">
        <v>552</v>
      </c>
      <c r="E3315" s="178">
        <v>1174401.5898239999</v>
      </c>
      <c r="F3315" s="216">
        <f t="shared" si="176"/>
        <v>2127.5391119999999</v>
      </c>
      <c r="G3315" s="224"/>
      <c r="H3315" s="218" t="s">
        <v>7462</v>
      </c>
      <c r="I3315" s="179" t="s">
        <v>7381</v>
      </c>
      <c r="J3315" s="120" t="s">
        <v>7480</v>
      </c>
      <c r="K3315" s="73">
        <v>552</v>
      </c>
      <c r="L3315" s="73">
        <v>1174401.5898239999</v>
      </c>
      <c r="M3315" s="180">
        <f t="shared" si="178"/>
        <v>1</v>
      </c>
      <c r="O3315" s="73">
        <v>552</v>
      </c>
      <c r="P3315" s="73">
        <v>1174401.5898239999</v>
      </c>
      <c r="Q3315" s="73">
        <v>0</v>
      </c>
      <c r="R3315" s="73">
        <v>0</v>
      </c>
      <c r="S3315" s="73">
        <f t="shared" si="177"/>
        <v>0</v>
      </c>
      <c r="T3315" s="73">
        <f t="shared" si="177"/>
        <v>0</v>
      </c>
      <c r="U3315" s="167" t="s">
        <v>7481</v>
      </c>
      <c r="W3315" s="21"/>
      <c r="X3315" s="21"/>
      <c r="Y3315" s="21"/>
    </row>
    <row r="3316" spans="1:25" x14ac:dyDescent="0.25">
      <c r="A3316" s="175" t="s">
        <v>6845</v>
      </c>
      <c r="B3316" s="205" t="s">
        <v>5899</v>
      </c>
      <c r="C3316" s="168" t="s">
        <v>5900</v>
      </c>
      <c r="D3316" s="209">
        <v>3210</v>
      </c>
      <c r="E3316" s="178">
        <v>6823581.8499299996</v>
      </c>
      <c r="F3316" s="216">
        <f t="shared" si="176"/>
        <v>2125.7264329999998</v>
      </c>
      <c r="G3316" s="224"/>
      <c r="H3316" s="218" t="s">
        <v>7462</v>
      </c>
      <c r="I3316" s="179" t="s">
        <v>7381</v>
      </c>
      <c r="J3316" s="120" t="s">
        <v>7480</v>
      </c>
      <c r="K3316" s="73">
        <v>3210</v>
      </c>
      <c r="L3316" s="73">
        <v>6823581.8499299996</v>
      </c>
      <c r="M3316" s="180">
        <f t="shared" si="178"/>
        <v>1</v>
      </c>
      <c r="O3316" s="73">
        <v>3210</v>
      </c>
      <c r="P3316" s="73">
        <v>6823581.8499299996</v>
      </c>
      <c r="Q3316" s="73">
        <v>0</v>
      </c>
      <c r="R3316" s="73">
        <v>0</v>
      </c>
      <c r="S3316" s="73">
        <f t="shared" si="177"/>
        <v>0</v>
      </c>
      <c r="T3316" s="73">
        <f t="shared" si="177"/>
        <v>0</v>
      </c>
      <c r="U3316" s="167" t="s">
        <v>7481</v>
      </c>
      <c r="W3316" s="21"/>
      <c r="X3316" s="21"/>
      <c r="Y3316" s="21"/>
    </row>
    <row r="3317" spans="1:25" x14ac:dyDescent="0.25">
      <c r="A3317" s="175" t="s">
        <v>6845</v>
      </c>
      <c r="B3317" s="205" t="s">
        <v>5897</v>
      </c>
      <c r="C3317" s="168" t="s">
        <v>5898</v>
      </c>
      <c r="D3317" s="209">
        <v>3090</v>
      </c>
      <c r="E3317" s="178">
        <v>6567964.0508099999</v>
      </c>
      <c r="F3317" s="216">
        <f t="shared" si="176"/>
        <v>2125.554709</v>
      </c>
      <c r="G3317" s="224"/>
      <c r="H3317" s="218" t="s">
        <v>7462</v>
      </c>
      <c r="I3317" s="179" t="s">
        <v>7381</v>
      </c>
      <c r="J3317" s="120" t="s">
        <v>7480</v>
      </c>
      <c r="K3317" s="73">
        <v>3090</v>
      </c>
      <c r="L3317" s="73">
        <v>6567964.0508099999</v>
      </c>
      <c r="M3317" s="180">
        <f t="shared" si="178"/>
        <v>1</v>
      </c>
      <c r="O3317" s="73">
        <v>3090</v>
      </c>
      <c r="P3317" s="73">
        <v>6567964.0508099999</v>
      </c>
      <c r="Q3317" s="73">
        <v>0</v>
      </c>
      <c r="R3317" s="73">
        <v>0</v>
      </c>
      <c r="S3317" s="73">
        <f t="shared" si="177"/>
        <v>0</v>
      </c>
      <c r="T3317" s="73">
        <f t="shared" si="177"/>
        <v>0</v>
      </c>
      <c r="U3317" s="167" t="s">
        <v>7481</v>
      </c>
      <c r="W3317" s="21"/>
      <c r="X3317" s="21"/>
      <c r="Y3317" s="21"/>
    </row>
    <row r="3318" spans="1:25" x14ac:dyDescent="0.25">
      <c r="A3318" s="175" t="s">
        <v>6845</v>
      </c>
      <c r="B3318" s="205" t="s">
        <v>5855</v>
      </c>
      <c r="C3318" s="168" t="s">
        <v>5856</v>
      </c>
      <c r="D3318" s="209">
        <v>96</v>
      </c>
      <c r="E3318" s="178">
        <v>203110.38998400001</v>
      </c>
      <c r="F3318" s="216">
        <f t="shared" si="176"/>
        <v>2115.7332289999999</v>
      </c>
      <c r="G3318" s="224"/>
      <c r="H3318" s="218" t="s">
        <v>7462</v>
      </c>
      <c r="I3318" s="179" t="s">
        <v>7381</v>
      </c>
      <c r="J3318" s="120" t="s">
        <v>7480</v>
      </c>
      <c r="K3318" s="73">
        <v>96</v>
      </c>
      <c r="L3318" s="73">
        <v>203110.38998400001</v>
      </c>
      <c r="M3318" s="180">
        <f t="shared" si="178"/>
        <v>1</v>
      </c>
      <c r="O3318" s="73">
        <v>96</v>
      </c>
      <c r="P3318" s="73">
        <v>203110.38998400001</v>
      </c>
      <c r="Q3318" s="73">
        <v>0</v>
      </c>
      <c r="R3318" s="73">
        <v>0</v>
      </c>
      <c r="S3318" s="73">
        <f t="shared" si="177"/>
        <v>0</v>
      </c>
      <c r="T3318" s="73">
        <f t="shared" si="177"/>
        <v>0</v>
      </c>
      <c r="U3318" s="167" t="s">
        <v>7481</v>
      </c>
      <c r="W3318" s="21"/>
      <c r="X3318" s="21"/>
      <c r="Y3318" s="21"/>
    </row>
    <row r="3319" spans="1:25" x14ac:dyDescent="0.25">
      <c r="A3319" s="175" t="s">
        <v>6845</v>
      </c>
      <c r="B3319" s="205" t="s">
        <v>6205</v>
      </c>
      <c r="C3319" s="168" t="s">
        <v>6206</v>
      </c>
      <c r="D3319" s="209">
        <v>750</v>
      </c>
      <c r="E3319" s="178">
        <v>1576273.49025</v>
      </c>
      <c r="F3319" s="216">
        <f t="shared" si="176"/>
        <v>2101.697987</v>
      </c>
      <c r="G3319" s="224"/>
      <c r="H3319" s="218" t="s">
        <v>7462</v>
      </c>
      <c r="I3319" s="179" t="s">
        <v>7381</v>
      </c>
      <c r="J3319" s="120" t="s">
        <v>7480</v>
      </c>
      <c r="K3319" s="73">
        <v>750</v>
      </c>
      <c r="L3319" s="73">
        <v>1576273.49025</v>
      </c>
      <c r="M3319" s="180">
        <f t="shared" si="178"/>
        <v>1</v>
      </c>
      <c r="O3319" s="73">
        <v>750</v>
      </c>
      <c r="P3319" s="73">
        <v>1576273.49025</v>
      </c>
      <c r="Q3319" s="73">
        <v>0</v>
      </c>
      <c r="R3319" s="73">
        <v>0</v>
      </c>
      <c r="S3319" s="73">
        <f t="shared" si="177"/>
        <v>0</v>
      </c>
      <c r="T3319" s="73">
        <f t="shared" si="177"/>
        <v>0</v>
      </c>
      <c r="U3319" s="167" t="s">
        <v>7481</v>
      </c>
      <c r="W3319" s="21"/>
      <c r="X3319" s="21"/>
      <c r="Y3319" s="21"/>
    </row>
    <row r="3320" spans="1:25" x14ac:dyDescent="0.25">
      <c r="A3320" s="175" t="s">
        <v>6845</v>
      </c>
      <c r="B3320" s="205" t="s">
        <v>5247</v>
      </c>
      <c r="C3320" s="168" t="s">
        <v>5248</v>
      </c>
      <c r="D3320" s="209">
        <v>5655</v>
      </c>
      <c r="E3320" s="178">
        <v>11673120.409469999</v>
      </c>
      <c r="F3320" s="216">
        <f t="shared" si="176"/>
        <v>2064.212274</v>
      </c>
      <c r="G3320" s="224"/>
      <c r="H3320" s="218" t="s">
        <v>7462</v>
      </c>
      <c r="I3320" s="179" t="s">
        <v>7381</v>
      </c>
      <c r="J3320" s="120" t="s">
        <v>7480</v>
      </c>
      <c r="K3320" s="73">
        <f>+D3320</f>
        <v>5655</v>
      </c>
      <c r="L3320" s="73">
        <f>+E3320</f>
        <v>11673120.409469999</v>
      </c>
      <c r="M3320" s="180">
        <f t="shared" si="178"/>
        <v>1</v>
      </c>
      <c r="O3320" s="73">
        <v>5655</v>
      </c>
      <c r="P3320" s="73">
        <v>11673120.409469999</v>
      </c>
      <c r="Q3320" s="73">
        <v>0</v>
      </c>
      <c r="R3320" s="73">
        <v>0</v>
      </c>
      <c r="S3320" s="73">
        <f t="shared" si="177"/>
        <v>0</v>
      </c>
      <c r="T3320" s="73">
        <f t="shared" si="177"/>
        <v>0</v>
      </c>
      <c r="U3320" s="167" t="s">
        <v>7481</v>
      </c>
      <c r="W3320" s="21"/>
      <c r="X3320" s="21"/>
      <c r="Y3320" s="21"/>
    </row>
    <row r="3321" spans="1:25" x14ac:dyDescent="0.25">
      <c r="A3321" s="175" t="s">
        <v>6845</v>
      </c>
      <c r="B3321" s="205" t="s">
        <v>5399</v>
      </c>
      <c r="C3321" s="168" t="s">
        <v>5400</v>
      </c>
      <c r="D3321" s="209">
        <v>512</v>
      </c>
      <c r="E3321" s="178">
        <v>1033475.93984</v>
      </c>
      <c r="F3321" s="216">
        <f t="shared" si="176"/>
        <v>2018.507695</v>
      </c>
      <c r="G3321" s="224"/>
      <c r="H3321" s="218" t="s">
        <v>7462</v>
      </c>
      <c r="I3321" s="179" t="s">
        <v>7381</v>
      </c>
      <c r="J3321" s="120" t="s">
        <v>7480</v>
      </c>
      <c r="K3321" s="73">
        <v>512</v>
      </c>
      <c r="L3321" s="73">
        <v>1033475.93984</v>
      </c>
      <c r="M3321" s="180">
        <f t="shared" si="178"/>
        <v>1</v>
      </c>
      <c r="O3321" s="73">
        <v>512</v>
      </c>
      <c r="P3321" s="73">
        <v>1033475.93984</v>
      </c>
      <c r="Q3321" s="73">
        <v>0</v>
      </c>
      <c r="R3321" s="73">
        <v>0</v>
      </c>
      <c r="S3321" s="73">
        <f t="shared" si="177"/>
        <v>0</v>
      </c>
      <c r="T3321" s="73">
        <f t="shared" si="177"/>
        <v>0</v>
      </c>
      <c r="U3321" s="167" t="s">
        <v>7481</v>
      </c>
      <c r="W3321" s="21"/>
      <c r="X3321" s="21"/>
      <c r="Y3321" s="21"/>
    </row>
    <row r="3322" spans="1:25" x14ac:dyDescent="0.25">
      <c r="A3322" s="175" t="s">
        <v>6845</v>
      </c>
      <c r="B3322" s="205" t="s">
        <v>10903</v>
      </c>
      <c r="C3322" s="168" t="s">
        <v>10904</v>
      </c>
      <c r="D3322" s="209">
        <v>142</v>
      </c>
      <c r="E3322" s="178">
        <v>285870.75997199997</v>
      </c>
      <c r="F3322" s="216">
        <f t="shared" si="176"/>
        <v>2013.1743659999997</v>
      </c>
      <c r="G3322" s="224"/>
      <c r="H3322" s="218" t="s">
        <v>7538</v>
      </c>
      <c r="I3322" s="120" t="s">
        <v>7386</v>
      </c>
      <c r="J3322" s="120" t="s">
        <v>7480</v>
      </c>
      <c r="K3322" s="73">
        <v>142</v>
      </c>
      <c r="L3322" s="73">
        <v>285870.75997199997</v>
      </c>
      <c r="M3322" s="180">
        <f t="shared" si="178"/>
        <v>1</v>
      </c>
      <c r="O3322" s="73">
        <v>142</v>
      </c>
      <c r="P3322" s="73">
        <v>285870.75997199997</v>
      </c>
      <c r="Q3322" s="73">
        <v>0</v>
      </c>
      <c r="R3322" s="73">
        <v>0</v>
      </c>
      <c r="S3322" s="73">
        <f t="shared" si="177"/>
        <v>0</v>
      </c>
      <c r="T3322" s="73">
        <f t="shared" si="177"/>
        <v>0</v>
      </c>
      <c r="U3322" s="167" t="s">
        <v>7481</v>
      </c>
      <c r="W3322" s="21"/>
      <c r="X3322" s="21"/>
      <c r="Y3322" s="21"/>
    </row>
    <row r="3323" spans="1:25" x14ac:dyDescent="0.25">
      <c r="A3323" s="175" t="s">
        <v>6845</v>
      </c>
      <c r="B3323" s="205" t="s">
        <v>5861</v>
      </c>
      <c r="C3323" s="168" t="s">
        <v>5862</v>
      </c>
      <c r="D3323" s="209">
        <v>216</v>
      </c>
      <c r="E3323" s="178">
        <v>431773.46006399998</v>
      </c>
      <c r="F3323" s="216">
        <f t="shared" si="176"/>
        <v>1998.951204</v>
      </c>
      <c r="G3323" s="224"/>
      <c r="H3323" s="218" t="s">
        <v>7462</v>
      </c>
      <c r="I3323" s="179" t="s">
        <v>7381</v>
      </c>
      <c r="J3323" s="120" t="s">
        <v>7480</v>
      </c>
      <c r="K3323" s="73">
        <v>216</v>
      </c>
      <c r="L3323" s="73">
        <v>431773.46006399998</v>
      </c>
      <c r="M3323" s="180">
        <f t="shared" si="178"/>
        <v>1</v>
      </c>
      <c r="O3323" s="73">
        <v>216</v>
      </c>
      <c r="P3323" s="73">
        <v>431773.46006399998</v>
      </c>
      <c r="Q3323" s="73">
        <v>0</v>
      </c>
      <c r="R3323" s="73">
        <v>0</v>
      </c>
      <c r="S3323" s="73">
        <f t="shared" si="177"/>
        <v>0</v>
      </c>
      <c r="T3323" s="73">
        <f t="shared" si="177"/>
        <v>0</v>
      </c>
      <c r="U3323" s="167" t="s">
        <v>7481</v>
      </c>
      <c r="W3323" s="21"/>
      <c r="X3323" s="21"/>
      <c r="Y3323" s="21"/>
    </row>
    <row r="3324" spans="1:25" x14ac:dyDescent="0.25">
      <c r="A3324" s="175" t="s">
        <v>6845</v>
      </c>
      <c r="B3324" s="205" t="s">
        <v>5857</v>
      </c>
      <c r="C3324" s="168" t="s">
        <v>5858</v>
      </c>
      <c r="D3324" s="209">
        <v>66</v>
      </c>
      <c r="E3324" s="178">
        <v>131125.01001600001</v>
      </c>
      <c r="F3324" s="216">
        <f t="shared" si="176"/>
        <v>1986.7425760000003</v>
      </c>
      <c r="G3324" s="224"/>
      <c r="H3324" s="218" t="s">
        <v>7462</v>
      </c>
      <c r="I3324" s="179" t="s">
        <v>7381</v>
      </c>
      <c r="J3324" s="120" t="s">
        <v>7480</v>
      </c>
      <c r="K3324" s="73">
        <v>66</v>
      </c>
      <c r="L3324" s="73">
        <v>131125.01001600001</v>
      </c>
      <c r="M3324" s="180">
        <f t="shared" si="178"/>
        <v>1</v>
      </c>
      <c r="O3324" s="73">
        <v>66</v>
      </c>
      <c r="P3324" s="73">
        <v>131125.01001600001</v>
      </c>
      <c r="Q3324" s="73">
        <v>0</v>
      </c>
      <c r="R3324" s="73">
        <v>0</v>
      </c>
      <c r="S3324" s="73">
        <f t="shared" si="177"/>
        <v>0</v>
      </c>
      <c r="T3324" s="73">
        <f t="shared" si="177"/>
        <v>0</v>
      </c>
      <c r="U3324" s="167" t="s">
        <v>7481</v>
      </c>
      <c r="W3324" s="21"/>
      <c r="X3324" s="21"/>
      <c r="Y3324" s="21"/>
    </row>
    <row r="3325" spans="1:25" x14ac:dyDescent="0.25">
      <c r="A3325" s="175" t="s">
        <v>6845</v>
      </c>
      <c r="B3325" s="205" t="s">
        <v>6537</v>
      </c>
      <c r="C3325" s="168" t="s">
        <v>6538</v>
      </c>
      <c r="D3325" s="209">
        <v>100</v>
      </c>
      <c r="E3325" s="178">
        <v>198176.22</v>
      </c>
      <c r="F3325" s="216">
        <f t="shared" si="176"/>
        <v>1981.7622000000001</v>
      </c>
      <c r="G3325" s="224"/>
      <c r="H3325" s="218" t="s">
        <v>7462</v>
      </c>
      <c r="I3325" s="179" t="s">
        <v>7381</v>
      </c>
      <c r="J3325" s="120" t="s">
        <v>7480</v>
      </c>
      <c r="K3325" s="73">
        <v>100</v>
      </c>
      <c r="L3325" s="73">
        <v>198176.22</v>
      </c>
      <c r="M3325" s="180">
        <f t="shared" si="178"/>
        <v>1</v>
      </c>
      <c r="O3325" s="73">
        <v>100</v>
      </c>
      <c r="P3325" s="73">
        <v>198176.22</v>
      </c>
      <c r="Q3325" s="73">
        <v>0</v>
      </c>
      <c r="R3325" s="73">
        <v>0</v>
      </c>
      <c r="S3325" s="73">
        <f t="shared" si="177"/>
        <v>0</v>
      </c>
      <c r="T3325" s="73">
        <f t="shared" si="177"/>
        <v>0</v>
      </c>
      <c r="U3325" s="167" t="s">
        <v>7481</v>
      </c>
      <c r="W3325" s="21"/>
      <c r="X3325" s="21"/>
      <c r="Y3325" s="21"/>
    </row>
    <row r="3326" spans="1:25" x14ac:dyDescent="0.25">
      <c r="A3326" s="175" t="s">
        <v>6845</v>
      </c>
      <c r="B3326" s="205" t="s">
        <v>5387</v>
      </c>
      <c r="C3326" s="168" t="s">
        <v>5388</v>
      </c>
      <c r="D3326" s="209">
        <v>301</v>
      </c>
      <c r="E3326" s="178">
        <v>588525.26002199994</v>
      </c>
      <c r="F3326" s="216">
        <f t="shared" si="176"/>
        <v>1955.2334219999998</v>
      </c>
      <c r="G3326" s="224"/>
      <c r="H3326" s="218" t="s">
        <v>7462</v>
      </c>
      <c r="I3326" s="179" t="s">
        <v>7381</v>
      </c>
      <c r="J3326" s="120" t="s">
        <v>7480</v>
      </c>
      <c r="K3326" s="73">
        <v>301</v>
      </c>
      <c r="L3326" s="73">
        <v>588525.26002199994</v>
      </c>
      <c r="M3326" s="180">
        <f t="shared" si="178"/>
        <v>1</v>
      </c>
      <c r="O3326" s="73">
        <v>301</v>
      </c>
      <c r="P3326" s="73">
        <v>588525.26002199994</v>
      </c>
      <c r="Q3326" s="73">
        <v>0</v>
      </c>
      <c r="R3326" s="73">
        <v>0</v>
      </c>
      <c r="S3326" s="73">
        <f t="shared" si="177"/>
        <v>0</v>
      </c>
      <c r="T3326" s="73">
        <f t="shared" si="177"/>
        <v>0</v>
      </c>
      <c r="U3326" s="167" t="s">
        <v>7481</v>
      </c>
      <c r="W3326" s="21"/>
      <c r="X3326" s="21"/>
      <c r="Y3326" s="21"/>
    </row>
    <row r="3327" spans="1:25" x14ac:dyDescent="0.25">
      <c r="A3327" s="175" t="s">
        <v>6845</v>
      </c>
      <c r="B3327" s="205" t="s">
        <v>5859</v>
      </c>
      <c r="C3327" s="168" t="s">
        <v>5860</v>
      </c>
      <c r="D3327" s="209">
        <v>216</v>
      </c>
      <c r="E3327" s="178">
        <v>415891.930032</v>
      </c>
      <c r="F3327" s="216">
        <f t="shared" si="176"/>
        <v>1925.425602</v>
      </c>
      <c r="G3327" s="224"/>
      <c r="H3327" s="218" t="s">
        <v>7462</v>
      </c>
      <c r="I3327" s="179" t="s">
        <v>7381</v>
      </c>
      <c r="J3327" s="120" t="s">
        <v>7480</v>
      </c>
      <c r="K3327" s="73">
        <v>216</v>
      </c>
      <c r="L3327" s="73">
        <v>415891.930032</v>
      </c>
      <c r="M3327" s="180">
        <f t="shared" si="178"/>
        <v>1</v>
      </c>
      <c r="O3327" s="73">
        <v>216</v>
      </c>
      <c r="P3327" s="73">
        <v>415891.930032</v>
      </c>
      <c r="Q3327" s="73">
        <v>0</v>
      </c>
      <c r="R3327" s="73">
        <v>0</v>
      </c>
      <c r="S3327" s="73">
        <f t="shared" si="177"/>
        <v>0</v>
      </c>
      <c r="T3327" s="73">
        <f t="shared" si="177"/>
        <v>0</v>
      </c>
      <c r="U3327" s="167" t="s">
        <v>7481</v>
      </c>
      <c r="W3327" s="21"/>
      <c r="X3327" s="21"/>
      <c r="Y3327" s="21"/>
    </row>
    <row r="3328" spans="1:25" x14ac:dyDescent="0.25">
      <c r="A3328" s="175" t="s">
        <v>6845</v>
      </c>
      <c r="B3328" s="205" t="s">
        <v>5367</v>
      </c>
      <c r="C3328" s="168" t="s">
        <v>5368</v>
      </c>
      <c r="D3328" s="209">
        <v>2180</v>
      </c>
      <c r="E3328" s="178">
        <v>3967919.1803399995</v>
      </c>
      <c r="F3328" s="216">
        <f t="shared" si="176"/>
        <v>1820.1464129999997</v>
      </c>
      <c r="G3328" s="224"/>
      <c r="H3328" s="218" t="s">
        <v>7462</v>
      </c>
      <c r="I3328" s="179" t="s">
        <v>7381</v>
      </c>
      <c r="J3328" s="120" t="s">
        <v>7480</v>
      </c>
      <c r="K3328" s="73">
        <v>2180</v>
      </c>
      <c r="L3328" s="73">
        <v>3967919.1803399995</v>
      </c>
      <c r="M3328" s="180">
        <f t="shared" si="178"/>
        <v>1</v>
      </c>
      <c r="O3328" s="73">
        <v>2180</v>
      </c>
      <c r="P3328" s="73">
        <v>3967919.1803399995</v>
      </c>
      <c r="Q3328" s="73">
        <v>0</v>
      </c>
      <c r="R3328" s="73">
        <v>0</v>
      </c>
      <c r="S3328" s="73">
        <f t="shared" si="177"/>
        <v>0</v>
      </c>
      <c r="T3328" s="73">
        <f t="shared" si="177"/>
        <v>0</v>
      </c>
      <c r="U3328" s="167" t="s">
        <v>7481</v>
      </c>
      <c r="W3328" s="21"/>
      <c r="X3328" s="21"/>
      <c r="Y3328" s="21"/>
    </row>
    <row r="3329" spans="1:25" x14ac:dyDescent="0.25">
      <c r="A3329" s="175" t="s">
        <v>6845</v>
      </c>
      <c r="B3329" s="205" t="s">
        <v>5389</v>
      </c>
      <c r="C3329" s="168" t="s">
        <v>5390</v>
      </c>
      <c r="D3329" s="209">
        <v>189</v>
      </c>
      <c r="E3329" s="178">
        <v>342959.70996000001</v>
      </c>
      <c r="F3329" s="216">
        <f t="shared" si="176"/>
        <v>1814.6016400000001</v>
      </c>
      <c r="G3329" s="224"/>
      <c r="H3329" s="218" t="s">
        <v>7462</v>
      </c>
      <c r="I3329" s="179" t="s">
        <v>7381</v>
      </c>
      <c r="J3329" s="120" t="s">
        <v>7480</v>
      </c>
      <c r="K3329" s="73">
        <v>189</v>
      </c>
      <c r="L3329" s="73">
        <v>342959.70996000001</v>
      </c>
      <c r="M3329" s="180">
        <f t="shared" si="178"/>
        <v>1</v>
      </c>
      <c r="O3329" s="73">
        <v>189</v>
      </c>
      <c r="P3329" s="73">
        <v>342959.70996000001</v>
      </c>
      <c r="Q3329" s="73">
        <v>0</v>
      </c>
      <c r="R3329" s="73">
        <v>0</v>
      </c>
      <c r="S3329" s="73">
        <f t="shared" si="177"/>
        <v>0</v>
      </c>
      <c r="T3329" s="73">
        <f t="shared" si="177"/>
        <v>0</v>
      </c>
      <c r="U3329" s="167" t="s">
        <v>7481</v>
      </c>
      <c r="W3329" s="21"/>
      <c r="X3329" s="21"/>
      <c r="Y3329" s="21"/>
    </row>
    <row r="3330" spans="1:25" x14ac:dyDescent="0.25">
      <c r="A3330" s="175" t="s">
        <v>6845</v>
      </c>
      <c r="B3330" s="205" t="s">
        <v>6077</v>
      </c>
      <c r="C3330" s="168" t="s">
        <v>6078</v>
      </c>
      <c r="D3330" s="209">
        <v>110</v>
      </c>
      <c r="E3330" s="178">
        <v>199485.96997999999</v>
      </c>
      <c r="F3330" s="216">
        <f t="shared" si="176"/>
        <v>1813.508818</v>
      </c>
      <c r="G3330" s="224"/>
      <c r="H3330" s="218" t="s">
        <v>7462</v>
      </c>
      <c r="I3330" s="179" t="s">
        <v>7381</v>
      </c>
      <c r="J3330" s="120" t="s">
        <v>7480</v>
      </c>
      <c r="K3330" s="73">
        <v>110</v>
      </c>
      <c r="L3330" s="73">
        <v>199485.96997999999</v>
      </c>
      <c r="M3330" s="180">
        <f t="shared" si="178"/>
        <v>1</v>
      </c>
      <c r="O3330" s="73">
        <v>110</v>
      </c>
      <c r="P3330" s="73">
        <v>199485.96997999999</v>
      </c>
      <c r="Q3330" s="73">
        <v>0</v>
      </c>
      <c r="R3330" s="73">
        <v>0</v>
      </c>
      <c r="S3330" s="73">
        <f t="shared" si="177"/>
        <v>0</v>
      </c>
      <c r="T3330" s="73">
        <f t="shared" si="177"/>
        <v>0</v>
      </c>
      <c r="U3330" s="167" t="s">
        <v>7481</v>
      </c>
      <c r="W3330" s="21"/>
      <c r="X3330" s="21"/>
      <c r="Y3330" s="21"/>
    </row>
    <row r="3331" spans="1:25" x14ac:dyDescent="0.25">
      <c r="A3331" s="175" t="s">
        <v>6845</v>
      </c>
      <c r="B3331" s="205" t="s">
        <v>6033</v>
      </c>
      <c r="C3331" s="168" t="s">
        <v>6034</v>
      </c>
      <c r="D3331" s="209">
        <v>360</v>
      </c>
      <c r="E3331" s="178">
        <v>651144.67992000002</v>
      </c>
      <c r="F3331" s="216">
        <f t="shared" si="176"/>
        <v>1808.735222</v>
      </c>
      <c r="G3331" s="224"/>
      <c r="H3331" s="218" t="s">
        <v>7462</v>
      </c>
      <c r="I3331" s="179" t="s">
        <v>7381</v>
      </c>
      <c r="J3331" s="120" t="s">
        <v>7480</v>
      </c>
      <c r="K3331" s="73">
        <v>360</v>
      </c>
      <c r="L3331" s="73">
        <v>651144.67992000002</v>
      </c>
      <c r="M3331" s="180">
        <f t="shared" si="178"/>
        <v>1</v>
      </c>
      <c r="O3331" s="73">
        <v>360</v>
      </c>
      <c r="P3331" s="73">
        <v>651144.67992000002</v>
      </c>
      <c r="Q3331" s="73">
        <v>0</v>
      </c>
      <c r="R3331" s="73">
        <v>0</v>
      </c>
      <c r="S3331" s="73">
        <f t="shared" si="177"/>
        <v>0</v>
      </c>
      <c r="T3331" s="73">
        <f t="shared" si="177"/>
        <v>0</v>
      </c>
      <c r="U3331" s="167" t="s">
        <v>7481</v>
      </c>
      <c r="W3331" s="21"/>
      <c r="X3331" s="21"/>
      <c r="Y3331" s="21"/>
    </row>
    <row r="3332" spans="1:25" x14ac:dyDescent="0.25">
      <c r="A3332" s="175" t="s">
        <v>6845</v>
      </c>
      <c r="B3332" s="205" t="s">
        <v>5321</v>
      </c>
      <c r="C3332" s="168" t="s">
        <v>5322</v>
      </c>
      <c r="D3332" s="209">
        <v>686</v>
      </c>
      <c r="E3332" s="178">
        <v>1231328.470246</v>
      </c>
      <c r="F3332" s="216">
        <f t="shared" ref="F3332:F3395" si="179">+E3332/D3332</f>
        <v>1794.9394609999999</v>
      </c>
      <c r="G3332" s="224"/>
      <c r="H3332" s="218" t="s">
        <v>7462</v>
      </c>
      <c r="I3332" s="179" t="s">
        <v>7381</v>
      </c>
      <c r="J3332" s="120" t="s">
        <v>7480</v>
      </c>
      <c r="K3332" s="73">
        <v>686</v>
      </c>
      <c r="L3332" s="73">
        <v>1231328.470246</v>
      </c>
      <c r="M3332" s="180">
        <f t="shared" si="178"/>
        <v>1</v>
      </c>
      <c r="O3332" s="73">
        <v>686</v>
      </c>
      <c r="P3332" s="73">
        <v>1231328.470246</v>
      </c>
      <c r="Q3332" s="73">
        <v>0</v>
      </c>
      <c r="R3332" s="73">
        <v>0</v>
      </c>
      <c r="S3332" s="73">
        <f t="shared" ref="S3332:T3395" si="180">O3332-K3332-Q3332</f>
        <v>0</v>
      </c>
      <c r="T3332" s="73">
        <f t="shared" si="180"/>
        <v>0</v>
      </c>
      <c r="U3332" s="167" t="s">
        <v>7481</v>
      </c>
      <c r="W3332" s="21"/>
      <c r="X3332" s="21"/>
      <c r="Y3332" s="21"/>
    </row>
    <row r="3333" spans="1:25" x14ac:dyDescent="0.25">
      <c r="A3333" s="175" t="s">
        <v>6845</v>
      </c>
      <c r="B3333" s="205" t="s">
        <v>6069</v>
      </c>
      <c r="C3333" s="168" t="s">
        <v>6070</v>
      </c>
      <c r="D3333" s="209">
        <v>323</v>
      </c>
      <c r="E3333" s="178">
        <v>555590.60005100002</v>
      </c>
      <c r="F3333" s="216">
        <f t="shared" si="179"/>
        <v>1720.0947370000001</v>
      </c>
      <c r="G3333" s="224"/>
      <c r="H3333" s="218" t="s">
        <v>7462</v>
      </c>
      <c r="I3333" s="179" t="s">
        <v>7381</v>
      </c>
      <c r="J3333" s="120" t="s">
        <v>7480</v>
      </c>
      <c r="K3333" s="73">
        <v>323</v>
      </c>
      <c r="L3333" s="73">
        <v>555590.60005100002</v>
      </c>
      <c r="M3333" s="180">
        <f t="shared" si="178"/>
        <v>1</v>
      </c>
      <c r="O3333" s="73">
        <v>323</v>
      </c>
      <c r="P3333" s="73">
        <v>555590.60005100002</v>
      </c>
      <c r="Q3333" s="73">
        <v>0</v>
      </c>
      <c r="R3333" s="73">
        <v>0</v>
      </c>
      <c r="S3333" s="73">
        <f t="shared" si="180"/>
        <v>0</v>
      </c>
      <c r="T3333" s="73">
        <f t="shared" si="180"/>
        <v>0</v>
      </c>
      <c r="U3333" s="167" t="s">
        <v>7481</v>
      </c>
      <c r="W3333" s="21"/>
      <c r="X3333" s="21"/>
      <c r="Y3333" s="21"/>
    </row>
    <row r="3334" spans="1:25" x14ac:dyDescent="0.25">
      <c r="A3334" s="175" t="s">
        <v>6845</v>
      </c>
      <c r="B3334" s="205" t="s">
        <v>5409</v>
      </c>
      <c r="C3334" s="168" t="s">
        <v>5410</v>
      </c>
      <c r="D3334" s="209">
        <v>531</v>
      </c>
      <c r="E3334" s="178">
        <v>910586.08012499998</v>
      </c>
      <c r="F3334" s="216">
        <f t="shared" si="179"/>
        <v>1714.851375</v>
      </c>
      <c r="G3334" s="224"/>
      <c r="H3334" s="218" t="s">
        <v>7462</v>
      </c>
      <c r="I3334" s="179" t="s">
        <v>7381</v>
      </c>
      <c r="J3334" s="120" t="s">
        <v>7480</v>
      </c>
      <c r="K3334" s="73">
        <v>531</v>
      </c>
      <c r="L3334" s="73">
        <v>910586.08012499998</v>
      </c>
      <c r="M3334" s="180">
        <f t="shared" si="178"/>
        <v>1</v>
      </c>
      <c r="O3334" s="73">
        <v>531</v>
      </c>
      <c r="P3334" s="73">
        <v>910586.08012499998</v>
      </c>
      <c r="Q3334" s="73">
        <v>0</v>
      </c>
      <c r="R3334" s="73">
        <v>0</v>
      </c>
      <c r="S3334" s="73">
        <f t="shared" si="180"/>
        <v>0</v>
      </c>
      <c r="T3334" s="73">
        <f t="shared" si="180"/>
        <v>0</v>
      </c>
      <c r="U3334" s="167" t="s">
        <v>7481</v>
      </c>
      <c r="W3334" s="21"/>
      <c r="X3334" s="21"/>
      <c r="Y3334" s="21"/>
    </row>
    <row r="3335" spans="1:25" x14ac:dyDescent="0.25">
      <c r="A3335" s="175" t="s">
        <v>6845</v>
      </c>
      <c r="B3335" s="205" t="s">
        <v>5359</v>
      </c>
      <c r="C3335" s="168" t="s">
        <v>5360</v>
      </c>
      <c r="D3335" s="209">
        <v>2245</v>
      </c>
      <c r="E3335" s="178">
        <v>3817896.5696</v>
      </c>
      <c r="F3335" s="216">
        <f t="shared" si="179"/>
        <v>1700.6220800000001</v>
      </c>
      <c r="G3335" s="224"/>
      <c r="H3335" s="218" t="s">
        <v>7462</v>
      </c>
      <c r="I3335" s="179" t="s">
        <v>7381</v>
      </c>
      <c r="J3335" s="120" t="s">
        <v>7480</v>
      </c>
      <c r="K3335" s="73">
        <v>2245</v>
      </c>
      <c r="L3335" s="73">
        <v>3817896.5696</v>
      </c>
      <c r="M3335" s="180">
        <f t="shared" si="178"/>
        <v>1</v>
      </c>
      <c r="O3335" s="73">
        <v>2245</v>
      </c>
      <c r="P3335" s="73">
        <v>3817896.5696</v>
      </c>
      <c r="Q3335" s="73">
        <v>0</v>
      </c>
      <c r="R3335" s="73">
        <v>0</v>
      </c>
      <c r="S3335" s="73">
        <f t="shared" si="180"/>
        <v>0</v>
      </c>
      <c r="T3335" s="73">
        <f t="shared" si="180"/>
        <v>0</v>
      </c>
      <c r="U3335" s="167" t="s">
        <v>7481</v>
      </c>
      <c r="W3335" s="21"/>
      <c r="X3335" s="21"/>
      <c r="Y3335" s="21"/>
    </row>
    <row r="3336" spans="1:25" x14ac:dyDescent="0.25">
      <c r="A3336" s="175" t="s">
        <v>6845</v>
      </c>
      <c r="B3336" s="205" t="s">
        <v>6071</v>
      </c>
      <c r="C3336" s="168" t="s">
        <v>6072</v>
      </c>
      <c r="D3336" s="209">
        <v>90</v>
      </c>
      <c r="E3336" s="178">
        <v>152539.44003</v>
      </c>
      <c r="F3336" s="216">
        <f t="shared" si="179"/>
        <v>1694.8826670000001</v>
      </c>
      <c r="G3336" s="224"/>
      <c r="H3336" s="218" t="s">
        <v>7462</v>
      </c>
      <c r="I3336" s="179" t="s">
        <v>7381</v>
      </c>
      <c r="J3336" s="120" t="s">
        <v>7480</v>
      </c>
      <c r="K3336" s="73">
        <v>90</v>
      </c>
      <c r="L3336" s="73">
        <v>152539.44003</v>
      </c>
      <c r="M3336" s="180">
        <f t="shared" ref="M3336:M3399" si="181">+L3336/E3336</f>
        <v>1</v>
      </c>
      <c r="O3336" s="73">
        <v>90</v>
      </c>
      <c r="P3336" s="73">
        <v>152539.44003</v>
      </c>
      <c r="Q3336" s="73">
        <v>0</v>
      </c>
      <c r="R3336" s="73">
        <v>0</v>
      </c>
      <c r="S3336" s="73">
        <f t="shared" si="180"/>
        <v>0</v>
      </c>
      <c r="T3336" s="73">
        <f t="shared" si="180"/>
        <v>0</v>
      </c>
      <c r="U3336" s="167" t="s">
        <v>7481</v>
      </c>
      <c r="W3336" s="21"/>
      <c r="X3336" s="21"/>
      <c r="Y3336" s="21"/>
    </row>
    <row r="3337" spans="1:25" x14ac:dyDescent="0.25">
      <c r="A3337" s="175" t="s">
        <v>6845</v>
      </c>
      <c r="B3337" s="205" t="s">
        <v>6541</v>
      </c>
      <c r="C3337" s="168" t="s">
        <v>6542</v>
      </c>
      <c r="D3337" s="209">
        <v>120</v>
      </c>
      <c r="E3337" s="178">
        <v>203175.71004000001</v>
      </c>
      <c r="F3337" s="216">
        <f t="shared" si="179"/>
        <v>1693.130917</v>
      </c>
      <c r="G3337" s="224"/>
      <c r="H3337" s="218" t="s">
        <v>7462</v>
      </c>
      <c r="I3337" s="179" t="s">
        <v>7381</v>
      </c>
      <c r="J3337" s="120" t="s">
        <v>7480</v>
      </c>
      <c r="K3337" s="73">
        <v>120</v>
      </c>
      <c r="L3337" s="73">
        <v>203175.71004000001</v>
      </c>
      <c r="M3337" s="180">
        <f t="shared" si="181"/>
        <v>1</v>
      </c>
      <c r="O3337" s="73">
        <v>120</v>
      </c>
      <c r="P3337" s="73">
        <v>203175.71004000001</v>
      </c>
      <c r="Q3337" s="73">
        <v>0</v>
      </c>
      <c r="R3337" s="73">
        <v>0</v>
      </c>
      <c r="S3337" s="73">
        <f t="shared" si="180"/>
        <v>0</v>
      </c>
      <c r="T3337" s="73">
        <f t="shared" si="180"/>
        <v>0</v>
      </c>
      <c r="U3337" s="167" t="s">
        <v>7481</v>
      </c>
      <c r="W3337" s="21"/>
      <c r="X3337" s="21"/>
      <c r="Y3337" s="21"/>
    </row>
    <row r="3338" spans="1:25" x14ac:dyDescent="0.25">
      <c r="A3338" s="175" t="s">
        <v>6845</v>
      </c>
      <c r="B3338" s="205" t="s">
        <v>5383</v>
      </c>
      <c r="C3338" s="168" t="s">
        <v>5384</v>
      </c>
      <c r="D3338" s="209">
        <v>125</v>
      </c>
      <c r="E3338" s="178">
        <v>210379.48</v>
      </c>
      <c r="F3338" s="216">
        <f t="shared" si="179"/>
        <v>1683.03584</v>
      </c>
      <c r="G3338" s="224"/>
      <c r="H3338" s="218" t="s">
        <v>7462</v>
      </c>
      <c r="I3338" s="179" t="s">
        <v>7381</v>
      </c>
      <c r="J3338" s="120" t="s">
        <v>7480</v>
      </c>
      <c r="K3338" s="73">
        <v>125</v>
      </c>
      <c r="L3338" s="73">
        <v>210379.48</v>
      </c>
      <c r="M3338" s="180">
        <f t="shared" si="181"/>
        <v>1</v>
      </c>
      <c r="O3338" s="73">
        <v>125</v>
      </c>
      <c r="P3338" s="73">
        <v>210379.48</v>
      </c>
      <c r="Q3338" s="73">
        <v>0</v>
      </c>
      <c r="R3338" s="73">
        <v>0</v>
      </c>
      <c r="S3338" s="73">
        <f t="shared" si="180"/>
        <v>0</v>
      </c>
      <c r="T3338" s="73">
        <f t="shared" si="180"/>
        <v>0</v>
      </c>
      <c r="U3338" s="167" t="s">
        <v>7481</v>
      </c>
      <c r="W3338" s="21"/>
      <c r="X3338" s="21"/>
      <c r="Y3338" s="21"/>
    </row>
    <row r="3339" spans="1:25" x14ac:dyDescent="0.25">
      <c r="A3339" s="175" t="s">
        <v>6845</v>
      </c>
      <c r="B3339" s="205" t="s">
        <v>5307</v>
      </c>
      <c r="C3339" s="168" t="s">
        <v>5308</v>
      </c>
      <c r="D3339" s="209">
        <v>651</v>
      </c>
      <c r="E3339" s="178">
        <v>1095642.2897699999</v>
      </c>
      <c r="F3339" s="216">
        <f t="shared" si="179"/>
        <v>1683.0142699999999</v>
      </c>
      <c r="G3339" s="224"/>
      <c r="H3339" s="218" t="s">
        <v>7462</v>
      </c>
      <c r="I3339" s="179" t="s">
        <v>7381</v>
      </c>
      <c r="J3339" s="120" t="s">
        <v>7480</v>
      </c>
      <c r="K3339" s="73">
        <v>651</v>
      </c>
      <c r="L3339" s="73">
        <v>1095642.2897699999</v>
      </c>
      <c r="M3339" s="180">
        <f t="shared" si="181"/>
        <v>1</v>
      </c>
      <c r="O3339" s="73">
        <v>651</v>
      </c>
      <c r="P3339" s="73">
        <v>1095642.2897699999</v>
      </c>
      <c r="Q3339" s="73">
        <v>0</v>
      </c>
      <c r="R3339" s="73">
        <v>0</v>
      </c>
      <c r="S3339" s="73">
        <f t="shared" si="180"/>
        <v>0</v>
      </c>
      <c r="T3339" s="73">
        <f t="shared" si="180"/>
        <v>0</v>
      </c>
      <c r="U3339" s="167" t="s">
        <v>7481</v>
      </c>
      <c r="W3339" s="21"/>
      <c r="X3339" s="21"/>
      <c r="Y3339" s="21"/>
    </row>
    <row r="3340" spans="1:25" x14ac:dyDescent="0.25">
      <c r="A3340" s="175" t="s">
        <v>6845</v>
      </c>
      <c r="B3340" s="205" t="s">
        <v>6543</v>
      </c>
      <c r="C3340" s="168" t="s">
        <v>6544</v>
      </c>
      <c r="D3340" s="209">
        <v>150</v>
      </c>
      <c r="E3340" s="178">
        <v>249007.21004999999</v>
      </c>
      <c r="F3340" s="216">
        <f t="shared" si="179"/>
        <v>1660.0480669999999</v>
      </c>
      <c r="G3340" s="224"/>
      <c r="H3340" s="218" t="s">
        <v>7462</v>
      </c>
      <c r="I3340" s="179" t="s">
        <v>7381</v>
      </c>
      <c r="J3340" s="120" t="s">
        <v>7480</v>
      </c>
      <c r="K3340" s="73">
        <v>150</v>
      </c>
      <c r="L3340" s="73">
        <v>249007.21004999999</v>
      </c>
      <c r="M3340" s="180">
        <f t="shared" si="181"/>
        <v>1</v>
      </c>
      <c r="O3340" s="73">
        <v>150</v>
      </c>
      <c r="P3340" s="73">
        <v>249007.21004999999</v>
      </c>
      <c r="Q3340" s="73">
        <v>0</v>
      </c>
      <c r="R3340" s="73">
        <v>0</v>
      </c>
      <c r="S3340" s="73">
        <f t="shared" si="180"/>
        <v>0</v>
      </c>
      <c r="T3340" s="73">
        <f t="shared" si="180"/>
        <v>0</v>
      </c>
      <c r="U3340" s="167" t="s">
        <v>7481</v>
      </c>
      <c r="W3340" s="21"/>
      <c r="X3340" s="21"/>
      <c r="Y3340" s="21"/>
    </row>
    <row r="3341" spans="1:25" x14ac:dyDescent="0.25">
      <c r="A3341" s="175" t="s">
        <v>6845</v>
      </c>
      <c r="B3341" s="205" t="s">
        <v>5483</v>
      </c>
      <c r="C3341" s="168" t="s">
        <v>5484</v>
      </c>
      <c r="D3341" s="209">
        <v>241</v>
      </c>
      <c r="E3341" s="178">
        <v>396215.54992500006</v>
      </c>
      <c r="F3341" s="216">
        <f t="shared" si="179"/>
        <v>1644.0479250000003</v>
      </c>
      <c r="G3341" s="224"/>
      <c r="H3341" s="218" t="s">
        <v>7462</v>
      </c>
      <c r="I3341" s="179" t="s">
        <v>7381</v>
      </c>
      <c r="J3341" s="120" t="s">
        <v>7480</v>
      </c>
      <c r="K3341" s="73">
        <v>241</v>
      </c>
      <c r="L3341" s="73">
        <v>396215.54992500006</v>
      </c>
      <c r="M3341" s="180">
        <f t="shared" si="181"/>
        <v>1</v>
      </c>
      <c r="O3341" s="73">
        <v>241</v>
      </c>
      <c r="P3341" s="73">
        <v>396215.54992500006</v>
      </c>
      <c r="Q3341" s="73">
        <v>0</v>
      </c>
      <c r="R3341" s="73">
        <v>0</v>
      </c>
      <c r="S3341" s="73">
        <f t="shared" si="180"/>
        <v>0</v>
      </c>
      <c r="T3341" s="73">
        <f t="shared" si="180"/>
        <v>0</v>
      </c>
      <c r="U3341" s="167" t="s">
        <v>7481</v>
      </c>
      <c r="W3341" s="21"/>
      <c r="X3341" s="21"/>
      <c r="Y3341" s="21"/>
    </row>
    <row r="3342" spans="1:25" x14ac:dyDescent="0.25">
      <c r="A3342" s="175" t="s">
        <v>6845</v>
      </c>
      <c r="B3342" s="205" t="s">
        <v>10905</v>
      </c>
      <c r="C3342" s="168" t="s">
        <v>10906</v>
      </c>
      <c r="D3342" s="209">
        <v>344</v>
      </c>
      <c r="E3342" s="178">
        <v>557584.21984000003</v>
      </c>
      <c r="F3342" s="216">
        <f t="shared" si="179"/>
        <v>1620.88436</v>
      </c>
      <c r="G3342" s="224"/>
      <c r="H3342" s="218" t="s">
        <v>7538</v>
      </c>
      <c r="I3342" s="120" t="s">
        <v>7396</v>
      </c>
      <c r="J3342" s="120" t="s">
        <v>7480</v>
      </c>
      <c r="K3342" s="73">
        <v>344</v>
      </c>
      <c r="L3342" s="73">
        <v>557584.21984000003</v>
      </c>
      <c r="M3342" s="180">
        <f t="shared" si="181"/>
        <v>1</v>
      </c>
      <c r="O3342" s="73">
        <v>344</v>
      </c>
      <c r="P3342" s="73">
        <v>557584.21984000003</v>
      </c>
      <c r="Q3342" s="73">
        <v>0</v>
      </c>
      <c r="R3342" s="73">
        <v>0</v>
      </c>
      <c r="S3342" s="73">
        <f t="shared" si="180"/>
        <v>0</v>
      </c>
      <c r="T3342" s="73">
        <f t="shared" si="180"/>
        <v>0</v>
      </c>
      <c r="U3342" s="167" t="s">
        <v>7481</v>
      </c>
      <c r="W3342" s="21"/>
      <c r="X3342" s="21"/>
      <c r="Y3342" s="21"/>
    </row>
    <row r="3343" spans="1:25" x14ac:dyDescent="0.25">
      <c r="A3343" s="168" t="s">
        <v>6845</v>
      </c>
      <c r="B3343" s="207" t="s">
        <v>10907</v>
      </c>
      <c r="C3343" s="168" t="s">
        <v>10908</v>
      </c>
      <c r="D3343" s="208">
        <v>64</v>
      </c>
      <c r="E3343" s="171">
        <v>103260.06003199999</v>
      </c>
      <c r="F3343" s="216">
        <f t="shared" si="179"/>
        <v>1613.4384379999999</v>
      </c>
      <c r="G3343" s="224"/>
      <c r="H3343" s="218" t="s">
        <v>7462</v>
      </c>
      <c r="I3343" s="120" t="s">
        <v>7397</v>
      </c>
      <c r="J3343" s="120" t="s">
        <v>7463</v>
      </c>
      <c r="K3343" s="172"/>
      <c r="L3343" s="172"/>
      <c r="M3343" s="173">
        <f t="shared" si="181"/>
        <v>0</v>
      </c>
      <c r="O3343" s="73">
        <v>64</v>
      </c>
      <c r="P3343" s="73">
        <v>103260.06003199999</v>
      </c>
      <c r="Q3343" s="73">
        <v>64</v>
      </c>
      <c r="R3343" s="73">
        <v>103260.06003199999</v>
      </c>
      <c r="S3343" s="73">
        <f t="shared" si="180"/>
        <v>0</v>
      </c>
      <c r="T3343" s="73">
        <f t="shared" si="180"/>
        <v>0</v>
      </c>
      <c r="U3343" s="167" t="s">
        <v>7467</v>
      </c>
      <c r="W3343" s="21"/>
      <c r="X3343" s="21"/>
      <c r="Y3343" s="21"/>
    </row>
    <row r="3344" spans="1:25" x14ac:dyDescent="0.25">
      <c r="A3344" s="175" t="s">
        <v>6845</v>
      </c>
      <c r="B3344" s="205" t="s">
        <v>5517</v>
      </c>
      <c r="C3344" s="168" t="s">
        <v>5518</v>
      </c>
      <c r="D3344" s="209">
        <v>769</v>
      </c>
      <c r="E3344" s="178">
        <v>1232478.800019</v>
      </c>
      <c r="F3344" s="216">
        <f t="shared" si="179"/>
        <v>1602.7032509999999</v>
      </c>
      <c r="G3344" s="224"/>
      <c r="H3344" s="218" t="s">
        <v>7462</v>
      </c>
      <c r="I3344" s="179" t="s">
        <v>7381</v>
      </c>
      <c r="J3344" s="120" t="s">
        <v>7480</v>
      </c>
      <c r="K3344" s="73">
        <f>D3344</f>
        <v>769</v>
      </c>
      <c r="L3344" s="73">
        <f>E3344</f>
        <v>1232478.800019</v>
      </c>
      <c r="M3344" s="180">
        <f t="shared" si="181"/>
        <v>1</v>
      </c>
      <c r="O3344" s="73">
        <v>769</v>
      </c>
      <c r="P3344" s="73">
        <v>1232478.800019</v>
      </c>
      <c r="Q3344" s="73">
        <v>0</v>
      </c>
      <c r="R3344" s="73">
        <v>0</v>
      </c>
      <c r="S3344" s="73">
        <f t="shared" si="180"/>
        <v>0</v>
      </c>
      <c r="T3344" s="73">
        <f t="shared" si="180"/>
        <v>0</v>
      </c>
      <c r="U3344" s="167" t="s">
        <v>7481</v>
      </c>
      <c r="W3344" s="21"/>
      <c r="X3344" s="21"/>
      <c r="Y3344" s="21"/>
    </row>
    <row r="3345" spans="1:25" x14ac:dyDescent="0.25">
      <c r="A3345" s="175" t="s">
        <v>6845</v>
      </c>
      <c r="B3345" s="205" t="s">
        <v>6067</v>
      </c>
      <c r="C3345" s="168" t="s">
        <v>6068</v>
      </c>
      <c r="D3345" s="209">
        <v>90</v>
      </c>
      <c r="E3345" s="178">
        <v>144068.90004000001</v>
      </c>
      <c r="F3345" s="216">
        <f t="shared" si="179"/>
        <v>1600.7655560000001</v>
      </c>
      <c r="G3345" s="224"/>
      <c r="H3345" s="218" t="s">
        <v>7462</v>
      </c>
      <c r="I3345" s="179" t="s">
        <v>7381</v>
      </c>
      <c r="J3345" s="120" t="s">
        <v>7480</v>
      </c>
      <c r="K3345" s="73">
        <v>90</v>
      </c>
      <c r="L3345" s="73">
        <v>144068.90004000001</v>
      </c>
      <c r="M3345" s="180">
        <f t="shared" si="181"/>
        <v>1</v>
      </c>
      <c r="O3345" s="73">
        <v>90</v>
      </c>
      <c r="P3345" s="73">
        <v>144068.90004000001</v>
      </c>
      <c r="Q3345" s="73">
        <v>0</v>
      </c>
      <c r="R3345" s="73">
        <v>0</v>
      </c>
      <c r="S3345" s="73">
        <f t="shared" si="180"/>
        <v>0</v>
      </c>
      <c r="T3345" s="73">
        <f t="shared" si="180"/>
        <v>0</v>
      </c>
      <c r="U3345" s="167" t="s">
        <v>7481</v>
      </c>
      <c r="W3345" s="21"/>
      <c r="X3345" s="21"/>
      <c r="Y3345" s="21"/>
    </row>
    <row r="3346" spans="1:25" x14ac:dyDescent="0.25">
      <c r="A3346" s="175" t="s">
        <v>6845</v>
      </c>
      <c r="B3346" s="205" t="s">
        <v>5495</v>
      </c>
      <c r="C3346" s="168" t="s">
        <v>5496</v>
      </c>
      <c r="D3346" s="209">
        <v>145</v>
      </c>
      <c r="E3346" s="178">
        <v>229128.490035</v>
      </c>
      <c r="F3346" s="216">
        <f t="shared" si="179"/>
        <v>1580.1964829999999</v>
      </c>
      <c r="G3346" s="224"/>
      <c r="H3346" s="218" t="s">
        <v>7462</v>
      </c>
      <c r="I3346" s="179" t="s">
        <v>7381</v>
      </c>
      <c r="J3346" s="120" t="s">
        <v>7480</v>
      </c>
      <c r="K3346" s="73">
        <v>145</v>
      </c>
      <c r="L3346" s="73">
        <v>229128.490035</v>
      </c>
      <c r="M3346" s="180">
        <f t="shared" si="181"/>
        <v>1</v>
      </c>
      <c r="O3346" s="73">
        <v>145</v>
      </c>
      <c r="P3346" s="73">
        <v>229128.490035</v>
      </c>
      <c r="Q3346" s="73">
        <v>0</v>
      </c>
      <c r="R3346" s="73">
        <v>0</v>
      </c>
      <c r="S3346" s="73">
        <f t="shared" si="180"/>
        <v>0</v>
      </c>
      <c r="T3346" s="73">
        <f t="shared" si="180"/>
        <v>0</v>
      </c>
      <c r="U3346" s="167" t="s">
        <v>7481</v>
      </c>
      <c r="W3346" s="21"/>
      <c r="X3346" s="21"/>
      <c r="Y3346" s="21"/>
    </row>
    <row r="3347" spans="1:25" x14ac:dyDescent="0.25">
      <c r="A3347" s="175" t="s">
        <v>6845</v>
      </c>
      <c r="B3347" s="205" t="s">
        <v>5497</v>
      </c>
      <c r="C3347" s="168" t="s">
        <v>5498</v>
      </c>
      <c r="D3347" s="209">
        <v>130</v>
      </c>
      <c r="E3347" s="178">
        <v>203086.84006000002</v>
      </c>
      <c r="F3347" s="216">
        <f t="shared" si="179"/>
        <v>1562.2064620000001</v>
      </c>
      <c r="G3347" s="224"/>
      <c r="H3347" s="218" t="s">
        <v>7462</v>
      </c>
      <c r="I3347" s="179" t="s">
        <v>7381</v>
      </c>
      <c r="J3347" s="120" t="s">
        <v>7480</v>
      </c>
      <c r="K3347" s="73">
        <v>130</v>
      </c>
      <c r="L3347" s="73">
        <v>203086.84006000002</v>
      </c>
      <c r="M3347" s="180">
        <f t="shared" si="181"/>
        <v>1</v>
      </c>
      <c r="O3347" s="73">
        <v>130</v>
      </c>
      <c r="P3347" s="73">
        <v>203086.84006000002</v>
      </c>
      <c r="Q3347" s="73">
        <v>0</v>
      </c>
      <c r="R3347" s="73">
        <v>0</v>
      </c>
      <c r="S3347" s="73">
        <f t="shared" si="180"/>
        <v>0</v>
      </c>
      <c r="T3347" s="73">
        <f t="shared" si="180"/>
        <v>0</v>
      </c>
      <c r="U3347" s="167" t="s">
        <v>7481</v>
      </c>
      <c r="W3347" s="21"/>
      <c r="X3347" s="21"/>
      <c r="Y3347" s="21"/>
    </row>
    <row r="3348" spans="1:25" x14ac:dyDescent="0.25">
      <c r="A3348" s="175" t="s">
        <v>6845</v>
      </c>
      <c r="B3348" s="205" t="s">
        <v>5831</v>
      </c>
      <c r="C3348" s="168" t="s">
        <v>5832</v>
      </c>
      <c r="D3348" s="209">
        <v>552</v>
      </c>
      <c r="E3348" s="178">
        <v>860488.90999200009</v>
      </c>
      <c r="F3348" s="216">
        <f t="shared" si="179"/>
        <v>1558.8567210000001</v>
      </c>
      <c r="G3348" s="224"/>
      <c r="H3348" s="218" t="s">
        <v>7462</v>
      </c>
      <c r="I3348" s="179" t="s">
        <v>7381</v>
      </c>
      <c r="J3348" s="120" t="s">
        <v>7480</v>
      </c>
      <c r="K3348" s="73">
        <v>552</v>
      </c>
      <c r="L3348" s="73">
        <v>860488.90999200009</v>
      </c>
      <c r="M3348" s="180">
        <f t="shared" si="181"/>
        <v>1</v>
      </c>
      <c r="O3348" s="73">
        <v>552</v>
      </c>
      <c r="P3348" s="73">
        <v>860488.90999200009</v>
      </c>
      <c r="Q3348" s="73">
        <v>0</v>
      </c>
      <c r="R3348" s="73">
        <v>0</v>
      </c>
      <c r="S3348" s="73">
        <f t="shared" si="180"/>
        <v>0</v>
      </c>
      <c r="T3348" s="73">
        <f t="shared" si="180"/>
        <v>0</v>
      </c>
      <c r="U3348" s="167" t="s">
        <v>7481</v>
      </c>
      <c r="W3348" s="21"/>
      <c r="X3348" s="21"/>
      <c r="Y3348" s="21"/>
    </row>
    <row r="3349" spans="1:25" x14ac:dyDescent="0.25">
      <c r="A3349" s="175" t="s">
        <v>6845</v>
      </c>
      <c r="B3349" s="205" t="s">
        <v>5369</v>
      </c>
      <c r="C3349" s="168" t="s">
        <v>5370</v>
      </c>
      <c r="D3349" s="209">
        <v>85</v>
      </c>
      <c r="E3349" s="178">
        <v>130873.219985</v>
      </c>
      <c r="F3349" s="216">
        <f t="shared" si="179"/>
        <v>1539.684941</v>
      </c>
      <c r="G3349" s="224"/>
      <c r="H3349" s="218" t="s">
        <v>7462</v>
      </c>
      <c r="I3349" s="179" t="s">
        <v>7381</v>
      </c>
      <c r="J3349" s="120" t="s">
        <v>7480</v>
      </c>
      <c r="K3349" s="73">
        <v>85</v>
      </c>
      <c r="L3349" s="73">
        <v>130873.219985</v>
      </c>
      <c r="M3349" s="180">
        <f t="shared" si="181"/>
        <v>1</v>
      </c>
      <c r="O3349" s="73">
        <v>85</v>
      </c>
      <c r="P3349" s="73">
        <v>130873.219985</v>
      </c>
      <c r="Q3349" s="73">
        <v>0</v>
      </c>
      <c r="R3349" s="73">
        <v>0</v>
      </c>
      <c r="S3349" s="73">
        <f t="shared" si="180"/>
        <v>0</v>
      </c>
      <c r="T3349" s="73">
        <f t="shared" si="180"/>
        <v>0</v>
      </c>
      <c r="U3349" s="167" t="s">
        <v>7481</v>
      </c>
      <c r="W3349" s="21"/>
      <c r="X3349" s="21"/>
      <c r="Y3349" s="21"/>
    </row>
    <row r="3350" spans="1:25" x14ac:dyDescent="0.25">
      <c r="A3350" s="175" t="s">
        <v>6845</v>
      </c>
      <c r="B3350" s="205" t="s">
        <v>6087</v>
      </c>
      <c r="C3350" s="168" t="s">
        <v>6088</v>
      </c>
      <c r="D3350" s="209">
        <v>150</v>
      </c>
      <c r="E3350" s="178">
        <v>230087.38004999998</v>
      </c>
      <c r="F3350" s="216">
        <f t="shared" si="179"/>
        <v>1533.9158669999999</v>
      </c>
      <c r="G3350" s="224"/>
      <c r="H3350" s="218" t="s">
        <v>7462</v>
      </c>
      <c r="I3350" s="179" t="s">
        <v>7381</v>
      </c>
      <c r="J3350" s="120" t="s">
        <v>7480</v>
      </c>
      <c r="K3350" s="73">
        <v>150</v>
      </c>
      <c r="L3350" s="73">
        <v>230087.38004999998</v>
      </c>
      <c r="M3350" s="180">
        <f t="shared" si="181"/>
        <v>1</v>
      </c>
      <c r="O3350" s="73">
        <v>150</v>
      </c>
      <c r="P3350" s="73">
        <v>230087.38004999998</v>
      </c>
      <c r="Q3350" s="73">
        <v>0</v>
      </c>
      <c r="R3350" s="73">
        <v>0</v>
      </c>
      <c r="S3350" s="73">
        <f t="shared" si="180"/>
        <v>0</v>
      </c>
      <c r="T3350" s="73">
        <f t="shared" si="180"/>
        <v>0</v>
      </c>
      <c r="U3350" s="167" t="s">
        <v>7481</v>
      </c>
      <c r="W3350" s="21"/>
      <c r="X3350" s="21"/>
      <c r="Y3350" s="21"/>
    </row>
    <row r="3351" spans="1:25" x14ac:dyDescent="0.25">
      <c r="A3351" s="175" t="s">
        <v>6845</v>
      </c>
      <c r="B3351" s="205" t="s">
        <v>6479</v>
      </c>
      <c r="C3351" s="168" t="s">
        <v>6480</v>
      </c>
      <c r="D3351" s="209">
        <v>91</v>
      </c>
      <c r="E3351" s="178">
        <v>136195.95999100001</v>
      </c>
      <c r="F3351" s="216">
        <f t="shared" si="179"/>
        <v>1496.658901</v>
      </c>
      <c r="G3351" s="224"/>
      <c r="H3351" s="218" t="s">
        <v>7462</v>
      </c>
      <c r="I3351" s="179" t="s">
        <v>7381</v>
      </c>
      <c r="J3351" s="120" t="s">
        <v>7480</v>
      </c>
      <c r="K3351" s="73">
        <v>91</v>
      </c>
      <c r="L3351" s="73">
        <v>136195.95999100001</v>
      </c>
      <c r="M3351" s="180">
        <f t="shared" si="181"/>
        <v>1</v>
      </c>
      <c r="O3351" s="73">
        <v>91</v>
      </c>
      <c r="P3351" s="73">
        <v>136195.95999100001</v>
      </c>
      <c r="Q3351" s="73">
        <v>0</v>
      </c>
      <c r="R3351" s="73">
        <v>0</v>
      </c>
      <c r="S3351" s="73">
        <f t="shared" si="180"/>
        <v>0</v>
      </c>
      <c r="T3351" s="73">
        <f t="shared" si="180"/>
        <v>0</v>
      </c>
      <c r="U3351" s="167" t="s">
        <v>7481</v>
      </c>
      <c r="W3351" s="21"/>
      <c r="X3351" s="21"/>
      <c r="Y3351" s="21"/>
    </row>
    <row r="3352" spans="1:25" x14ac:dyDescent="0.25">
      <c r="A3352" s="175" t="s">
        <v>6845</v>
      </c>
      <c r="B3352" s="205" t="s">
        <v>5415</v>
      </c>
      <c r="C3352" s="168" t="s">
        <v>5416</v>
      </c>
      <c r="D3352" s="209">
        <v>100</v>
      </c>
      <c r="E3352" s="178">
        <v>149665.88999999998</v>
      </c>
      <c r="F3352" s="216">
        <f t="shared" si="179"/>
        <v>1496.6588999999999</v>
      </c>
      <c r="G3352" s="224"/>
      <c r="H3352" s="218" t="s">
        <v>7462</v>
      </c>
      <c r="I3352" s="179" t="s">
        <v>7381</v>
      </c>
      <c r="J3352" s="120" t="s">
        <v>7480</v>
      </c>
      <c r="K3352" s="73">
        <v>100</v>
      </c>
      <c r="L3352" s="73">
        <v>149665.88999999998</v>
      </c>
      <c r="M3352" s="180">
        <f t="shared" si="181"/>
        <v>1</v>
      </c>
      <c r="O3352" s="73">
        <v>100</v>
      </c>
      <c r="P3352" s="73">
        <v>149665.88999999998</v>
      </c>
      <c r="Q3352" s="73">
        <v>0</v>
      </c>
      <c r="R3352" s="73">
        <v>0</v>
      </c>
      <c r="S3352" s="73">
        <f t="shared" si="180"/>
        <v>0</v>
      </c>
      <c r="T3352" s="73">
        <f t="shared" si="180"/>
        <v>0</v>
      </c>
      <c r="U3352" s="167" t="s">
        <v>7481</v>
      </c>
      <c r="W3352" s="21"/>
      <c r="X3352" s="21"/>
      <c r="Y3352" s="21"/>
    </row>
    <row r="3353" spans="1:25" x14ac:dyDescent="0.25">
      <c r="A3353" s="175" t="s">
        <v>6845</v>
      </c>
      <c r="B3353" s="205" t="s">
        <v>5285</v>
      </c>
      <c r="C3353" s="168" t="s">
        <v>5286</v>
      </c>
      <c r="D3353" s="209">
        <v>2</v>
      </c>
      <c r="E3353" s="178">
        <v>2953.64</v>
      </c>
      <c r="F3353" s="216">
        <f t="shared" si="179"/>
        <v>1476.82</v>
      </c>
      <c r="G3353" s="224"/>
      <c r="H3353" s="218" t="s">
        <v>7462</v>
      </c>
      <c r="I3353" s="179" t="s">
        <v>7381</v>
      </c>
      <c r="J3353" s="120" t="s">
        <v>7480</v>
      </c>
      <c r="K3353" s="73">
        <v>2</v>
      </c>
      <c r="L3353" s="73">
        <v>2953.64</v>
      </c>
      <c r="M3353" s="180">
        <f t="shared" si="181"/>
        <v>1</v>
      </c>
      <c r="O3353" s="73">
        <v>2</v>
      </c>
      <c r="P3353" s="73">
        <v>2953.64</v>
      </c>
      <c r="Q3353" s="73">
        <v>0</v>
      </c>
      <c r="R3353" s="73">
        <v>0</v>
      </c>
      <c r="S3353" s="73">
        <f t="shared" si="180"/>
        <v>0</v>
      </c>
      <c r="T3353" s="73">
        <f t="shared" si="180"/>
        <v>0</v>
      </c>
      <c r="U3353" s="167" t="s">
        <v>7481</v>
      </c>
      <c r="W3353" s="21"/>
      <c r="X3353" s="21"/>
      <c r="Y3353" s="21"/>
    </row>
    <row r="3354" spans="1:25" x14ac:dyDescent="0.25">
      <c r="A3354" s="175" t="s">
        <v>6845</v>
      </c>
      <c r="B3354" s="205" t="s">
        <v>5275</v>
      </c>
      <c r="C3354" s="168" t="s">
        <v>5276</v>
      </c>
      <c r="D3354" s="209">
        <v>402</v>
      </c>
      <c r="E3354" s="178">
        <v>576739.14980400004</v>
      </c>
      <c r="F3354" s="216">
        <f t="shared" si="179"/>
        <v>1434.6745020000001</v>
      </c>
      <c r="G3354" s="224"/>
      <c r="H3354" s="218" t="s">
        <v>7462</v>
      </c>
      <c r="I3354" s="179" t="s">
        <v>7381</v>
      </c>
      <c r="J3354" s="120" t="s">
        <v>7480</v>
      </c>
      <c r="K3354" s="73">
        <v>402</v>
      </c>
      <c r="L3354" s="73">
        <v>576739.14980400004</v>
      </c>
      <c r="M3354" s="180">
        <f t="shared" si="181"/>
        <v>1</v>
      </c>
      <c r="O3354" s="73">
        <v>402</v>
      </c>
      <c r="P3354" s="73">
        <v>576739.14980400004</v>
      </c>
      <c r="Q3354" s="73">
        <v>0</v>
      </c>
      <c r="R3354" s="73">
        <v>0</v>
      </c>
      <c r="S3354" s="73">
        <f t="shared" si="180"/>
        <v>0</v>
      </c>
      <c r="T3354" s="73">
        <f t="shared" si="180"/>
        <v>0</v>
      </c>
      <c r="U3354" s="167" t="s">
        <v>7481</v>
      </c>
      <c r="W3354" s="21"/>
      <c r="X3354" s="21"/>
      <c r="Y3354" s="21"/>
    </row>
    <row r="3355" spans="1:25" x14ac:dyDescent="0.25">
      <c r="A3355" s="175" t="s">
        <v>6845</v>
      </c>
      <c r="B3355" s="205" t="s">
        <v>5291</v>
      </c>
      <c r="C3355" s="168" t="s">
        <v>5292</v>
      </c>
      <c r="D3355" s="209">
        <v>977</v>
      </c>
      <c r="E3355" s="178">
        <v>1399990.069967</v>
      </c>
      <c r="F3355" s="216">
        <f t="shared" si="179"/>
        <v>1432.9478710000001</v>
      </c>
      <c r="G3355" s="224"/>
      <c r="H3355" s="218" t="s">
        <v>7462</v>
      </c>
      <c r="I3355" s="179" t="s">
        <v>7381</v>
      </c>
      <c r="J3355" s="120" t="s">
        <v>7480</v>
      </c>
      <c r="K3355" s="73">
        <v>977</v>
      </c>
      <c r="L3355" s="73">
        <v>1399990.069967</v>
      </c>
      <c r="M3355" s="180">
        <f t="shared" si="181"/>
        <v>1</v>
      </c>
      <c r="O3355" s="73">
        <v>977</v>
      </c>
      <c r="P3355" s="73">
        <v>1399990.069967</v>
      </c>
      <c r="Q3355" s="73">
        <v>0</v>
      </c>
      <c r="R3355" s="73">
        <v>0</v>
      </c>
      <c r="S3355" s="73">
        <f t="shared" si="180"/>
        <v>0</v>
      </c>
      <c r="T3355" s="73">
        <f t="shared" si="180"/>
        <v>0</v>
      </c>
      <c r="U3355" s="167" t="s">
        <v>7481</v>
      </c>
      <c r="W3355" s="21"/>
      <c r="X3355" s="21"/>
      <c r="Y3355" s="21"/>
    </row>
    <row r="3356" spans="1:25" x14ac:dyDescent="0.25">
      <c r="A3356" s="175" t="s">
        <v>6845</v>
      </c>
      <c r="B3356" s="205" t="s">
        <v>5435</v>
      </c>
      <c r="C3356" s="168" t="s">
        <v>5436</v>
      </c>
      <c r="D3356" s="209">
        <v>1030</v>
      </c>
      <c r="E3356" s="178">
        <v>1473845.3298799999</v>
      </c>
      <c r="F3356" s="216">
        <f t="shared" si="179"/>
        <v>1430.917796</v>
      </c>
      <c r="G3356" s="224"/>
      <c r="H3356" s="218" t="s">
        <v>7462</v>
      </c>
      <c r="I3356" s="179" t="s">
        <v>7381</v>
      </c>
      <c r="J3356" s="120" t="s">
        <v>7480</v>
      </c>
      <c r="K3356" s="73">
        <v>1030</v>
      </c>
      <c r="L3356" s="73">
        <v>1473845.3298799999</v>
      </c>
      <c r="M3356" s="180">
        <f t="shared" si="181"/>
        <v>1</v>
      </c>
      <c r="O3356" s="73">
        <v>1030</v>
      </c>
      <c r="P3356" s="73">
        <v>1473845.3298799999</v>
      </c>
      <c r="Q3356" s="73">
        <v>0</v>
      </c>
      <c r="R3356" s="73">
        <v>0</v>
      </c>
      <c r="S3356" s="73">
        <f t="shared" si="180"/>
        <v>0</v>
      </c>
      <c r="T3356" s="73">
        <f t="shared" si="180"/>
        <v>0</v>
      </c>
      <c r="U3356" s="167" t="s">
        <v>7481</v>
      </c>
      <c r="W3356" s="21"/>
      <c r="X3356" s="21"/>
      <c r="Y3356" s="21"/>
    </row>
    <row r="3357" spans="1:25" x14ac:dyDescent="0.25">
      <c r="A3357" s="175" t="s">
        <v>6845</v>
      </c>
      <c r="B3357" s="205" t="s">
        <v>6027</v>
      </c>
      <c r="C3357" s="168" t="s">
        <v>6028</v>
      </c>
      <c r="D3357" s="209">
        <v>3709</v>
      </c>
      <c r="E3357" s="178">
        <v>5220033.2809809996</v>
      </c>
      <c r="F3357" s="216">
        <f t="shared" si="179"/>
        <v>1407.3964089999999</v>
      </c>
      <c r="G3357" s="224"/>
      <c r="H3357" s="218" t="s">
        <v>7462</v>
      </c>
      <c r="I3357" s="179" t="s">
        <v>7381</v>
      </c>
      <c r="J3357" s="120" t="s">
        <v>7480</v>
      </c>
      <c r="K3357" s="73">
        <f>+D3357</f>
        <v>3709</v>
      </c>
      <c r="L3357" s="73">
        <f>+E3357</f>
        <v>5220033.2809809996</v>
      </c>
      <c r="M3357" s="180">
        <f t="shared" si="181"/>
        <v>1</v>
      </c>
      <c r="O3357" s="73">
        <v>3709</v>
      </c>
      <c r="P3357" s="73">
        <v>5220033.2809809996</v>
      </c>
      <c r="Q3357" s="73">
        <v>0</v>
      </c>
      <c r="R3357" s="73">
        <v>0</v>
      </c>
      <c r="S3357" s="73">
        <f t="shared" si="180"/>
        <v>0</v>
      </c>
      <c r="T3357" s="73">
        <f t="shared" si="180"/>
        <v>0</v>
      </c>
      <c r="U3357" s="167" t="s">
        <v>7481</v>
      </c>
      <c r="W3357" s="21"/>
      <c r="X3357" s="21"/>
      <c r="Y3357" s="21"/>
    </row>
    <row r="3358" spans="1:25" x14ac:dyDescent="0.25">
      <c r="A3358" s="175" t="s">
        <v>6845</v>
      </c>
      <c r="B3358" s="205" t="s">
        <v>5261</v>
      </c>
      <c r="C3358" s="168" t="s">
        <v>5262</v>
      </c>
      <c r="D3358" s="209">
        <v>523</v>
      </c>
      <c r="E3358" s="178">
        <v>729680.38003300002</v>
      </c>
      <c r="F3358" s="216">
        <f t="shared" si="179"/>
        <v>1395.1823710000001</v>
      </c>
      <c r="G3358" s="224"/>
      <c r="H3358" s="218" t="s">
        <v>7462</v>
      </c>
      <c r="I3358" s="179" t="s">
        <v>7381</v>
      </c>
      <c r="J3358" s="120" t="s">
        <v>7480</v>
      </c>
      <c r="K3358" s="73">
        <v>523</v>
      </c>
      <c r="L3358" s="73">
        <v>729680.38003300002</v>
      </c>
      <c r="M3358" s="180">
        <f t="shared" si="181"/>
        <v>1</v>
      </c>
      <c r="O3358" s="73">
        <v>523</v>
      </c>
      <c r="P3358" s="73">
        <v>729680.38003300002</v>
      </c>
      <c r="Q3358" s="73">
        <v>0</v>
      </c>
      <c r="R3358" s="73">
        <v>0</v>
      </c>
      <c r="S3358" s="73">
        <f t="shared" si="180"/>
        <v>0</v>
      </c>
      <c r="T3358" s="73">
        <f t="shared" si="180"/>
        <v>0</v>
      </c>
      <c r="U3358" s="167" t="s">
        <v>7481</v>
      </c>
      <c r="W3358" s="21"/>
      <c r="X3358" s="21"/>
      <c r="Y3358" s="21"/>
    </row>
    <row r="3359" spans="1:25" x14ac:dyDescent="0.25">
      <c r="A3359" s="175" t="s">
        <v>6845</v>
      </c>
      <c r="B3359" s="205" t="s">
        <v>5357</v>
      </c>
      <c r="C3359" s="168" t="s">
        <v>5358</v>
      </c>
      <c r="D3359" s="209">
        <v>655</v>
      </c>
      <c r="E3359" s="178">
        <v>910399.33967999998</v>
      </c>
      <c r="F3359" s="216">
        <f t="shared" si="179"/>
        <v>1389.922656</v>
      </c>
      <c r="G3359" s="224"/>
      <c r="H3359" s="218" t="s">
        <v>7462</v>
      </c>
      <c r="I3359" s="179" t="s">
        <v>7381</v>
      </c>
      <c r="J3359" s="120" t="s">
        <v>7480</v>
      </c>
      <c r="K3359" s="73">
        <v>655</v>
      </c>
      <c r="L3359" s="73">
        <v>910399.33967999998</v>
      </c>
      <c r="M3359" s="180">
        <f t="shared" si="181"/>
        <v>1</v>
      </c>
      <c r="O3359" s="73">
        <v>655</v>
      </c>
      <c r="P3359" s="73">
        <v>910399.33967999998</v>
      </c>
      <c r="Q3359" s="73">
        <v>0</v>
      </c>
      <c r="R3359" s="73">
        <v>0</v>
      </c>
      <c r="S3359" s="73">
        <f t="shared" si="180"/>
        <v>0</v>
      </c>
      <c r="T3359" s="73">
        <f t="shared" si="180"/>
        <v>0</v>
      </c>
      <c r="U3359" s="167" t="s">
        <v>7481</v>
      </c>
      <c r="W3359" s="21"/>
      <c r="X3359" s="21"/>
      <c r="Y3359" s="21"/>
    </row>
    <row r="3360" spans="1:25" x14ac:dyDescent="0.25">
      <c r="A3360" s="175" t="s">
        <v>6845</v>
      </c>
      <c r="B3360" s="205" t="s">
        <v>5373</v>
      </c>
      <c r="C3360" s="168" t="s">
        <v>5374</v>
      </c>
      <c r="D3360" s="209">
        <v>3349</v>
      </c>
      <c r="E3360" s="178">
        <v>4610211.169338</v>
      </c>
      <c r="F3360" s="216">
        <f t="shared" si="179"/>
        <v>1376.5933620000001</v>
      </c>
      <c r="G3360" s="224"/>
      <c r="H3360" s="218" t="s">
        <v>7462</v>
      </c>
      <c r="I3360" s="179" t="s">
        <v>7381</v>
      </c>
      <c r="J3360" s="120" t="s">
        <v>7480</v>
      </c>
      <c r="K3360" s="73">
        <v>3349</v>
      </c>
      <c r="L3360" s="73">
        <v>4610211.169338</v>
      </c>
      <c r="M3360" s="180">
        <f t="shared" si="181"/>
        <v>1</v>
      </c>
      <c r="O3360" s="73">
        <v>3349</v>
      </c>
      <c r="P3360" s="73">
        <v>4610211.169338</v>
      </c>
      <c r="Q3360" s="73">
        <v>0</v>
      </c>
      <c r="R3360" s="73">
        <v>0</v>
      </c>
      <c r="S3360" s="73">
        <f t="shared" si="180"/>
        <v>0</v>
      </c>
      <c r="T3360" s="73">
        <f t="shared" si="180"/>
        <v>0</v>
      </c>
      <c r="U3360" s="167" t="s">
        <v>7481</v>
      </c>
      <c r="W3360" s="21"/>
      <c r="X3360" s="21"/>
      <c r="Y3360" s="21"/>
    </row>
    <row r="3361" spans="1:25" x14ac:dyDescent="0.25">
      <c r="A3361" s="175" t="s">
        <v>6845</v>
      </c>
      <c r="B3361" s="205" t="s">
        <v>5269</v>
      </c>
      <c r="C3361" s="168" t="s">
        <v>5270</v>
      </c>
      <c r="D3361" s="209">
        <v>1425</v>
      </c>
      <c r="E3361" s="178">
        <v>1951074.4405500002</v>
      </c>
      <c r="F3361" s="216">
        <f t="shared" si="179"/>
        <v>1369.1750460000001</v>
      </c>
      <c r="G3361" s="224"/>
      <c r="H3361" s="218" t="s">
        <v>7462</v>
      </c>
      <c r="I3361" s="179" t="s">
        <v>7381</v>
      </c>
      <c r="J3361" s="120" t="s">
        <v>7480</v>
      </c>
      <c r="K3361" s="73">
        <v>1425</v>
      </c>
      <c r="L3361" s="73">
        <v>1951074.4405499999</v>
      </c>
      <c r="M3361" s="180">
        <f t="shared" si="181"/>
        <v>0.99999999999999989</v>
      </c>
      <c r="O3361" s="73">
        <v>1425</v>
      </c>
      <c r="P3361" s="73">
        <v>1951074.4405500002</v>
      </c>
      <c r="Q3361" s="73">
        <v>0</v>
      </c>
      <c r="R3361" s="73">
        <v>0</v>
      </c>
      <c r="S3361" s="73">
        <f t="shared" si="180"/>
        <v>0</v>
      </c>
      <c r="T3361" s="73">
        <f t="shared" si="180"/>
        <v>2.3283064365386963E-10</v>
      </c>
      <c r="U3361" s="167" t="s">
        <v>7481</v>
      </c>
      <c r="W3361" s="21"/>
      <c r="X3361" s="21"/>
      <c r="Y3361" s="21"/>
    </row>
    <row r="3362" spans="1:25" x14ac:dyDescent="0.25">
      <c r="A3362" s="175" t="s">
        <v>6845</v>
      </c>
      <c r="B3362" s="205" t="s">
        <v>6029</v>
      </c>
      <c r="C3362" s="168" t="s">
        <v>6030</v>
      </c>
      <c r="D3362" s="209">
        <v>37626</v>
      </c>
      <c r="E3362" s="178">
        <v>51414708.563064002</v>
      </c>
      <c r="F3362" s="216">
        <f t="shared" si="179"/>
        <v>1366.467564</v>
      </c>
      <c r="G3362" s="224"/>
      <c r="H3362" s="218" t="s">
        <v>7462</v>
      </c>
      <c r="I3362" s="179" t="s">
        <v>7381</v>
      </c>
      <c r="J3362" s="120" t="s">
        <v>7480</v>
      </c>
      <c r="K3362" s="73">
        <f>+D3362</f>
        <v>37626</v>
      </c>
      <c r="L3362" s="73">
        <f>+E3362</f>
        <v>51414708.563064002</v>
      </c>
      <c r="M3362" s="180">
        <f t="shared" si="181"/>
        <v>1</v>
      </c>
      <c r="O3362" s="73">
        <v>37626</v>
      </c>
      <c r="P3362" s="73">
        <v>51414708.563064002</v>
      </c>
      <c r="Q3362" s="73">
        <v>0</v>
      </c>
      <c r="R3362" s="73">
        <v>0</v>
      </c>
      <c r="S3362" s="73">
        <f t="shared" si="180"/>
        <v>0</v>
      </c>
      <c r="T3362" s="73">
        <f t="shared" si="180"/>
        <v>0</v>
      </c>
      <c r="U3362" s="167" t="s">
        <v>7481</v>
      </c>
      <c r="W3362" s="21"/>
      <c r="X3362" s="21"/>
      <c r="Y3362" s="21"/>
    </row>
    <row r="3363" spans="1:25" x14ac:dyDescent="0.25">
      <c r="A3363" s="175" t="s">
        <v>6845</v>
      </c>
      <c r="B3363" s="205" t="s">
        <v>5267</v>
      </c>
      <c r="C3363" s="168" t="s">
        <v>5268</v>
      </c>
      <c r="D3363" s="209">
        <v>1228.5</v>
      </c>
      <c r="E3363" s="178">
        <v>1667748.290481</v>
      </c>
      <c r="F3363" s="216">
        <f t="shared" si="179"/>
        <v>1357.548466</v>
      </c>
      <c r="G3363" s="224"/>
      <c r="H3363" s="218" t="s">
        <v>7462</v>
      </c>
      <c r="I3363" s="179" t="s">
        <v>7381</v>
      </c>
      <c r="J3363" s="120" t="s">
        <v>7480</v>
      </c>
      <c r="K3363" s="73">
        <v>1228.5</v>
      </c>
      <c r="L3363" s="73">
        <v>1667748.290481</v>
      </c>
      <c r="M3363" s="180">
        <f t="shared" si="181"/>
        <v>1</v>
      </c>
      <c r="O3363" s="73">
        <v>1228.5</v>
      </c>
      <c r="P3363" s="73">
        <v>1667748.290481</v>
      </c>
      <c r="Q3363" s="73">
        <v>0</v>
      </c>
      <c r="R3363" s="73">
        <v>0</v>
      </c>
      <c r="S3363" s="73">
        <f t="shared" si="180"/>
        <v>0</v>
      </c>
      <c r="T3363" s="73">
        <f t="shared" si="180"/>
        <v>0</v>
      </c>
      <c r="U3363" s="167" t="s">
        <v>7481</v>
      </c>
      <c r="W3363" s="21"/>
      <c r="X3363" s="21"/>
      <c r="Y3363" s="21"/>
    </row>
    <row r="3364" spans="1:25" x14ac:dyDescent="0.25">
      <c r="A3364" s="175" t="s">
        <v>6845</v>
      </c>
      <c r="B3364" s="205" t="s">
        <v>10909</v>
      </c>
      <c r="C3364" s="168" t="s">
        <v>10910</v>
      </c>
      <c r="D3364" s="209">
        <v>270</v>
      </c>
      <c r="E3364" s="178">
        <v>366011.67006000003</v>
      </c>
      <c r="F3364" s="216">
        <f t="shared" si="179"/>
        <v>1355.598778</v>
      </c>
      <c r="G3364" s="224"/>
      <c r="H3364" s="218" t="s">
        <v>7538</v>
      </c>
      <c r="I3364" s="120" t="s">
        <v>7386</v>
      </c>
      <c r="J3364" s="120" t="s">
        <v>7480</v>
      </c>
      <c r="K3364" s="73">
        <v>270</v>
      </c>
      <c r="L3364" s="73">
        <v>366011.67006000003</v>
      </c>
      <c r="M3364" s="180">
        <f t="shared" si="181"/>
        <v>1</v>
      </c>
      <c r="O3364" s="73">
        <v>270</v>
      </c>
      <c r="P3364" s="73">
        <v>366011.67006000003</v>
      </c>
      <c r="Q3364" s="73">
        <v>0</v>
      </c>
      <c r="R3364" s="73">
        <v>0</v>
      </c>
      <c r="S3364" s="73">
        <f t="shared" si="180"/>
        <v>0</v>
      </c>
      <c r="T3364" s="73">
        <f t="shared" si="180"/>
        <v>0</v>
      </c>
      <c r="U3364" s="167" t="s">
        <v>7481</v>
      </c>
      <c r="W3364" s="21"/>
      <c r="X3364" s="21"/>
      <c r="Y3364" s="21"/>
    </row>
    <row r="3365" spans="1:25" x14ac:dyDescent="0.25">
      <c r="A3365" s="175" t="s">
        <v>6845</v>
      </c>
      <c r="B3365" s="205" t="s">
        <v>5829</v>
      </c>
      <c r="C3365" s="168" t="s">
        <v>5830</v>
      </c>
      <c r="D3365" s="209">
        <v>15284</v>
      </c>
      <c r="E3365" s="178">
        <v>20556826.502788</v>
      </c>
      <c r="F3365" s="216">
        <f t="shared" si="179"/>
        <v>1344.989957</v>
      </c>
      <c r="G3365" s="224"/>
      <c r="H3365" s="218" t="s">
        <v>7462</v>
      </c>
      <c r="I3365" s="179" t="s">
        <v>7381</v>
      </c>
      <c r="J3365" s="120" t="s">
        <v>7480</v>
      </c>
      <c r="K3365" s="73">
        <v>15284</v>
      </c>
      <c r="L3365" s="73">
        <v>20556826.502788</v>
      </c>
      <c r="M3365" s="180">
        <f t="shared" si="181"/>
        <v>1</v>
      </c>
      <c r="O3365" s="73">
        <v>15284</v>
      </c>
      <c r="P3365" s="73">
        <v>20556826.502788</v>
      </c>
      <c r="Q3365" s="73">
        <v>0</v>
      </c>
      <c r="R3365" s="73">
        <v>0</v>
      </c>
      <c r="S3365" s="73">
        <f t="shared" si="180"/>
        <v>0</v>
      </c>
      <c r="T3365" s="73">
        <f t="shared" si="180"/>
        <v>0</v>
      </c>
      <c r="U3365" s="167" t="s">
        <v>7481</v>
      </c>
      <c r="W3365" s="21"/>
      <c r="X3365" s="21"/>
      <c r="Y3365" s="21"/>
    </row>
    <row r="3366" spans="1:25" x14ac:dyDescent="0.25">
      <c r="A3366" s="175" t="s">
        <v>6845</v>
      </c>
      <c r="B3366" s="205" t="s">
        <v>5273</v>
      </c>
      <c r="C3366" s="168" t="s">
        <v>5274</v>
      </c>
      <c r="D3366" s="209">
        <v>1505</v>
      </c>
      <c r="E3366" s="178">
        <v>2020553.839955</v>
      </c>
      <c r="F3366" s="216">
        <f t="shared" si="179"/>
        <v>1342.5606909999999</v>
      </c>
      <c r="G3366" s="224"/>
      <c r="H3366" s="218" t="s">
        <v>7462</v>
      </c>
      <c r="I3366" s="179" t="s">
        <v>7381</v>
      </c>
      <c r="J3366" s="120" t="s">
        <v>7480</v>
      </c>
      <c r="K3366" s="73">
        <v>1505</v>
      </c>
      <c r="L3366" s="73">
        <v>2020553.839955</v>
      </c>
      <c r="M3366" s="180">
        <f t="shared" si="181"/>
        <v>1</v>
      </c>
      <c r="O3366" s="73">
        <v>1505</v>
      </c>
      <c r="P3366" s="73">
        <v>2020553.839955</v>
      </c>
      <c r="Q3366" s="73">
        <v>0</v>
      </c>
      <c r="R3366" s="73">
        <v>0</v>
      </c>
      <c r="S3366" s="73">
        <f t="shared" si="180"/>
        <v>0</v>
      </c>
      <c r="T3366" s="73">
        <f t="shared" si="180"/>
        <v>0</v>
      </c>
      <c r="U3366" s="167" t="s">
        <v>7481</v>
      </c>
      <c r="W3366" s="21"/>
      <c r="X3366" s="21"/>
      <c r="Y3366" s="21"/>
    </row>
    <row r="3367" spans="1:25" x14ac:dyDescent="0.25">
      <c r="A3367" s="175" t="s">
        <v>6845</v>
      </c>
      <c r="B3367" s="205" t="s">
        <v>10911</v>
      </c>
      <c r="C3367" s="168" t="s">
        <v>10912</v>
      </c>
      <c r="D3367" s="209">
        <v>780</v>
      </c>
      <c r="E3367" s="178">
        <v>1042910.8903199999</v>
      </c>
      <c r="F3367" s="216">
        <f t="shared" si="179"/>
        <v>1337.0652439999999</v>
      </c>
      <c r="G3367" s="224"/>
      <c r="H3367" s="218" t="s">
        <v>7538</v>
      </c>
      <c r="I3367" s="120" t="s">
        <v>7396</v>
      </c>
      <c r="J3367" s="120" t="s">
        <v>7480</v>
      </c>
      <c r="K3367" s="73">
        <v>780</v>
      </c>
      <c r="L3367" s="73">
        <v>1042910.8903199999</v>
      </c>
      <c r="M3367" s="180">
        <f t="shared" si="181"/>
        <v>1</v>
      </c>
      <c r="O3367" s="73">
        <v>780</v>
      </c>
      <c r="P3367" s="73">
        <v>1042910.8903199999</v>
      </c>
      <c r="Q3367" s="73">
        <v>0</v>
      </c>
      <c r="R3367" s="73">
        <v>0</v>
      </c>
      <c r="S3367" s="73">
        <f t="shared" si="180"/>
        <v>0</v>
      </c>
      <c r="T3367" s="73">
        <f t="shared" si="180"/>
        <v>0</v>
      </c>
      <c r="U3367" s="167" t="s">
        <v>7481</v>
      </c>
      <c r="W3367" s="21"/>
      <c r="X3367" s="21"/>
      <c r="Y3367" s="21"/>
    </row>
    <row r="3368" spans="1:25" x14ac:dyDescent="0.25">
      <c r="A3368" s="175" t="s">
        <v>6845</v>
      </c>
      <c r="B3368" s="205" t="s">
        <v>6035</v>
      </c>
      <c r="C3368" s="168" t="s">
        <v>6036</v>
      </c>
      <c r="D3368" s="209">
        <v>141</v>
      </c>
      <c r="E3368" s="178">
        <v>188390.19996900001</v>
      </c>
      <c r="F3368" s="216">
        <f t="shared" si="179"/>
        <v>1336.1007090000001</v>
      </c>
      <c r="G3368" s="224"/>
      <c r="H3368" s="218" t="s">
        <v>7462</v>
      </c>
      <c r="I3368" s="179" t="s">
        <v>7381</v>
      </c>
      <c r="J3368" s="120" t="s">
        <v>7480</v>
      </c>
      <c r="K3368" s="73">
        <v>141</v>
      </c>
      <c r="L3368" s="73">
        <v>188390.19996900001</v>
      </c>
      <c r="M3368" s="180">
        <f t="shared" si="181"/>
        <v>1</v>
      </c>
      <c r="O3368" s="73">
        <v>141</v>
      </c>
      <c r="P3368" s="73">
        <v>188390.19996900001</v>
      </c>
      <c r="Q3368" s="73">
        <v>0</v>
      </c>
      <c r="R3368" s="73">
        <v>0</v>
      </c>
      <c r="S3368" s="73">
        <f t="shared" si="180"/>
        <v>0</v>
      </c>
      <c r="T3368" s="73">
        <f t="shared" si="180"/>
        <v>0</v>
      </c>
      <c r="U3368" s="167" t="s">
        <v>7481</v>
      </c>
      <c r="W3368" s="21"/>
      <c r="X3368" s="21"/>
      <c r="Y3368" s="21"/>
    </row>
    <row r="3369" spans="1:25" x14ac:dyDescent="0.25">
      <c r="A3369" s="175" t="s">
        <v>6845</v>
      </c>
      <c r="B3369" s="205" t="s">
        <v>5293</v>
      </c>
      <c r="C3369" s="168" t="s">
        <v>5294</v>
      </c>
      <c r="D3369" s="209">
        <v>7676</v>
      </c>
      <c r="E3369" s="178">
        <v>10254483.363451999</v>
      </c>
      <c r="F3369" s="216">
        <f t="shared" si="179"/>
        <v>1335.9149769999999</v>
      </c>
      <c r="G3369" s="224"/>
      <c r="H3369" s="218" t="s">
        <v>7462</v>
      </c>
      <c r="I3369" s="179" t="s">
        <v>7381</v>
      </c>
      <c r="J3369" s="120" t="s">
        <v>7480</v>
      </c>
      <c r="K3369" s="73">
        <f>+D3369</f>
        <v>7676</v>
      </c>
      <c r="L3369" s="73">
        <f>+E3369</f>
        <v>10254483.363451999</v>
      </c>
      <c r="M3369" s="180">
        <f t="shared" si="181"/>
        <v>1</v>
      </c>
      <c r="O3369" s="73">
        <v>7676</v>
      </c>
      <c r="P3369" s="73">
        <v>10254483.363451999</v>
      </c>
      <c r="Q3369" s="73">
        <v>0</v>
      </c>
      <c r="R3369" s="73">
        <v>0</v>
      </c>
      <c r="S3369" s="73">
        <f t="shared" si="180"/>
        <v>0</v>
      </c>
      <c r="T3369" s="73">
        <f t="shared" si="180"/>
        <v>0</v>
      </c>
      <c r="U3369" s="167" t="s">
        <v>7481</v>
      </c>
      <c r="W3369" s="21"/>
      <c r="X3369" s="21"/>
      <c r="Y3369" s="21"/>
    </row>
    <row r="3370" spans="1:25" x14ac:dyDescent="0.25">
      <c r="A3370" s="168" t="s">
        <v>6845</v>
      </c>
      <c r="B3370" s="207" t="s">
        <v>10913</v>
      </c>
      <c r="C3370" s="168" t="s">
        <v>10914</v>
      </c>
      <c r="D3370" s="208">
        <v>100</v>
      </c>
      <c r="E3370" s="171">
        <v>133280.78</v>
      </c>
      <c r="F3370" s="216">
        <f t="shared" si="179"/>
        <v>1332.8078</v>
      </c>
      <c r="G3370" s="224"/>
      <c r="H3370" s="218" t="s">
        <v>7462</v>
      </c>
      <c r="I3370" s="120" t="s">
        <v>7397</v>
      </c>
      <c r="J3370" s="120" t="s">
        <v>7463</v>
      </c>
      <c r="K3370" s="172"/>
      <c r="L3370" s="172"/>
      <c r="M3370" s="173">
        <f t="shared" si="181"/>
        <v>0</v>
      </c>
      <c r="O3370" s="73">
        <v>100</v>
      </c>
      <c r="P3370" s="73">
        <v>133280.78</v>
      </c>
      <c r="Q3370" s="73">
        <v>100</v>
      </c>
      <c r="R3370" s="73">
        <v>133280.78</v>
      </c>
      <c r="S3370" s="73">
        <f t="shared" si="180"/>
        <v>0</v>
      </c>
      <c r="T3370" s="73">
        <f t="shared" si="180"/>
        <v>0</v>
      </c>
      <c r="U3370" s="167" t="s">
        <v>7467</v>
      </c>
      <c r="W3370" s="21"/>
      <c r="X3370" s="21"/>
      <c r="Y3370" s="21"/>
    </row>
    <row r="3371" spans="1:25" x14ac:dyDescent="0.25">
      <c r="A3371" s="175" t="s">
        <v>6845</v>
      </c>
      <c r="B3371" s="205" t="s">
        <v>6055</v>
      </c>
      <c r="C3371" s="168" t="s">
        <v>6056</v>
      </c>
      <c r="D3371" s="209">
        <v>979</v>
      </c>
      <c r="E3371" s="178">
        <v>1275621.8303949998</v>
      </c>
      <c r="F3371" s="216">
        <f t="shared" si="179"/>
        <v>1302.9845049999999</v>
      </c>
      <c r="G3371" s="224"/>
      <c r="H3371" s="218" t="s">
        <v>7462</v>
      </c>
      <c r="I3371" s="179" t="s">
        <v>7381</v>
      </c>
      <c r="J3371" s="120" t="s">
        <v>7480</v>
      </c>
      <c r="K3371" s="73">
        <v>979</v>
      </c>
      <c r="L3371" s="73">
        <v>1275621.8303949998</v>
      </c>
      <c r="M3371" s="180">
        <f t="shared" si="181"/>
        <v>1</v>
      </c>
      <c r="O3371" s="73">
        <v>979</v>
      </c>
      <c r="P3371" s="73">
        <v>1275621.8303949998</v>
      </c>
      <c r="Q3371" s="73">
        <v>0</v>
      </c>
      <c r="R3371" s="73">
        <v>0</v>
      </c>
      <c r="S3371" s="73">
        <f t="shared" si="180"/>
        <v>0</v>
      </c>
      <c r="T3371" s="73">
        <f t="shared" si="180"/>
        <v>0</v>
      </c>
      <c r="U3371" s="167" t="s">
        <v>7481</v>
      </c>
      <c r="W3371" s="21"/>
      <c r="X3371" s="21"/>
      <c r="Y3371" s="21"/>
    </row>
    <row r="3372" spans="1:25" x14ac:dyDescent="0.25">
      <c r="A3372" s="175" t="s">
        <v>6845</v>
      </c>
      <c r="B3372" s="205" t="s">
        <v>5265</v>
      </c>
      <c r="C3372" s="168" t="s">
        <v>5266</v>
      </c>
      <c r="D3372" s="209">
        <v>5830</v>
      </c>
      <c r="E3372" s="178">
        <v>7564397.4182700003</v>
      </c>
      <c r="F3372" s="216">
        <f t="shared" si="179"/>
        <v>1297.495269</v>
      </c>
      <c r="G3372" s="224"/>
      <c r="H3372" s="218" t="s">
        <v>7462</v>
      </c>
      <c r="I3372" s="179" t="s">
        <v>7381</v>
      </c>
      <c r="J3372" s="120" t="s">
        <v>7480</v>
      </c>
      <c r="K3372" s="73">
        <f>+D3372</f>
        <v>5830</v>
      </c>
      <c r="L3372" s="73">
        <f>+E3372</f>
        <v>7564397.4182700003</v>
      </c>
      <c r="M3372" s="180">
        <f t="shared" si="181"/>
        <v>1</v>
      </c>
      <c r="O3372" s="73">
        <v>5830</v>
      </c>
      <c r="P3372" s="73">
        <v>7564397.4182700003</v>
      </c>
      <c r="Q3372" s="73">
        <v>0</v>
      </c>
      <c r="R3372" s="73">
        <v>0</v>
      </c>
      <c r="S3372" s="73">
        <f t="shared" si="180"/>
        <v>0</v>
      </c>
      <c r="T3372" s="73">
        <f t="shared" si="180"/>
        <v>0</v>
      </c>
      <c r="U3372" s="167" t="s">
        <v>7481</v>
      </c>
      <c r="W3372" s="21"/>
      <c r="X3372" s="21"/>
      <c r="Y3372" s="21"/>
    </row>
    <row r="3373" spans="1:25" x14ac:dyDescent="0.25">
      <c r="A3373" s="175" t="s">
        <v>6845</v>
      </c>
      <c r="B3373" s="205" t="s">
        <v>10915</v>
      </c>
      <c r="C3373" s="168" t="s">
        <v>10916</v>
      </c>
      <c r="D3373" s="209">
        <v>1794</v>
      </c>
      <c r="E3373" s="178">
        <v>2290766.69991</v>
      </c>
      <c r="F3373" s="216">
        <f t="shared" si="179"/>
        <v>1276.9045149999999</v>
      </c>
      <c r="G3373" s="224"/>
      <c r="H3373" s="218" t="s">
        <v>7538</v>
      </c>
      <c r="I3373" s="120" t="s">
        <v>7396</v>
      </c>
      <c r="J3373" s="120" t="s">
        <v>7480</v>
      </c>
      <c r="K3373" s="73">
        <v>1794</v>
      </c>
      <c r="L3373" s="73">
        <v>2290766.69991</v>
      </c>
      <c r="M3373" s="180">
        <f t="shared" si="181"/>
        <v>1</v>
      </c>
      <c r="O3373" s="73">
        <v>1794</v>
      </c>
      <c r="P3373" s="73">
        <v>2290766.69991</v>
      </c>
      <c r="Q3373" s="73">
        <v>0</v>
      </c>
      <c r="R3373" s="73">
        <v>0</v>
      </c>
      <c r="S3373" s="73">
        <f t="shared" si="180"/>
        <v>0</v>
      </c>
      <c r="T3373" s="73">
        <f t="shared" si="180"/>
        <v>0</v>
      </c>
      <c r="U3373" s="167" t="s">
        <v>7481</v>
      </c>
      <c r="W3373" s="21"/>
      <c r="X3373" s="21"/>
      <c r="Y3373" s="21"/>
    </row>
    <row r="3374" spans="1:25" x14ac:dyDescent="0.25">
      <c r="A3374" s="175" t="s">
        <v>6845</v>
      </c>
      <c r="B3374" s="205" t="s">
        <v>5277</v>
      </c>
      <c r="C3374" s="168" t="s">
        <v>5278</v>
      </c>
      <c r="D3374" s="209">
        <v>1397</v>
      </c>
      <c r="E3374" s="178">
        <v>1772379.0004470001</v>
      </c>
      <c r="F3374" s="216">
        <f t="shared" si="179"/>
        <v>1268.703651</v>
      </c>
      <c r="G3374" s="224"/>
      <c r="H3374" s="218" t="s">
        <v>7462</v>
      </c>
      <c r="I3374" s="179" t="s">
        <v>7381</v>
      </c>
      <c r="J3374" s="120" t="s">
        <v>7480</v>
      </c>
      <c r="K3374" s="73">
        <v>1397</v>
      </c>
      <c r="L3374" s="73">
        <v>1772379.0004469999</v>
      </c>
      <c r="M3374" s="180">
        <f t="shared" si="181"/>
        <v>0.99999999999999989</v>
      </c>
      <c r="O3374" s="73">
        <v>1397</v>
      </c>
      <c r="P3374" s="73">
        <v>1772379.0004470001</v>
      </c>
      <c r="Q3374" s="73">
        <v>0</v>
      </c>
      <c r="R3374" s="73">
        <v>0</v>
      </c>
      <c r="S3374" s="73">
        <f t="shared" si="180"/>
        <v>0</v>
      </c>
      <c r="T3374" s="73">
        <f t="shared" si="180"/>
        <v>2.3283064365386963E-10</v>
      </c>
      <c r="U3374" s="167" t="s">
        <v>7481</v>
      </c>
      <c r="W3374" s="21"/>
      <c r="X3374" s="21"/>
      <c r="Y3374" s="21"/>
    </row>
    <row r="3375" spans="1:25" x14ac:dyDescent="0.25">
      <c r="A3375" s="175" t="s">
        <v>6845</v>
      </c>
      <c r="B3375" s="205" t="s">
        <v>10917</v>
      </c>
      <c r="C3375" s="168" t="s">
        <v>10918</v>
      </c>
      <c r="D3375" s="209">
        <v>104</v>
      </c>
      <c r="E3375" s="178">
        <v>131014.549952</v>
      </c>
      <c r="F3375" s="216">
        <f t="shared" si="179"/>
        <v>1259.7552880000001</v>
      </c>
      <c r="G3375" s="224"/>
      <c r="H3375" s="218" t="s">
        <v>7462</v>
      </c>
      <c r="I3375" s="179" t="s">
        <v>7381</v>
      </c>
      <c r="J3375" s="120" t="s">
        <v>7480</v>
      </c>
      <c r="K3375" s="73">
        <v>104</v>
      </c>
      <c r="L3375" s="73">
        <v>131014.549952</v>
      </c>
      <c r="M3375" s="180">
        <f t="shared" si="181"/>
        <v>1</v>
      </c>
      <c r="O3375" s="73">
        <v>104</v>
      </c>
      <c r="P3375" s="73">
        <v>131014.549952</v>
      </c>
      <c r="Q3375" s="73">
        <v>0</v>
      </c>
      <c r="R3375" s="73">
        <v>0</v>
      </c>
      <c r="S3375" s="73">
        <f t="shared" si="180"/>
        <v>0</v>
      </c>
      <c r="T3375" s="73">
        <f t="shared" si="180"/>
        <v>0</v>
      </c>
      <c r="U3375" s="167" t="s">
        <v>7481</v>
      </c>
      <c r="W3375" s="21"/>
      <c r="X3375" s="21"/>
      <c r="Y3375" s="21"/>
    </row>
    <row r="3376" spans="1:25" x14ac:dyDescent="0.25">
      <c r="A3376" s="175" t="s">
        <v>6845</v>
      </c>
      <c r="B3376" s="205" t="s">
        <v>6047</v>
      </c>
      <c r="C3376" s="168" t="s">
        <v>6048</v>
      </c>
      <c r="D3376" s="209">
        <v>2200</v>
      </c>
      <c r="E3376" s="178">
        <v>2760439.8008000003</v>
      </c>
      <c r="F3376" s="216">
        <f t="shared" si="179"/>
        <v>1254.7453640000001</v>
      </c>
      <c r="G3376" s="224"/>
      <c r="H3376" s="218" t="s">
        <v>7462</v>
      </c>
      <c r="I3376" s="179" t="s">
        <v>7381</v>
      </c>
      <c r="J3376" s="120" t="s">
        <v>7480</v>
      </c>
      <c r="K3376" s="73">
        <v>2200</v>
      </c>
      <c r="L3376" s="73">
        <v>2760439.8008000003</v>
      </c>
      <c r="M3376" s="180">
        <f t="shared" si="181"/>
        <v>1</v>
      </c>
      <c r="O3376" s="73">
        <v>2200</v>
      </c>
      <c r="P3376" s="73">
        <v>2760439.8008000003</v>
      </c>
      <c r="Q3376" s="73">
        <v>0</v>
      </c>
      <c r="R3376" s="73">
        <v>0</v>
      </c>
      <c r="S3376" s="73">
        <f t="shared" si="180"/>
        <v>0</v>
      </c>
      <c r="T3376" s="73">
        <f t="shared" si="180"/>
        <v>0</v>
      </c>
      <c r="U3376" s="167" t="s">
        <v>7481</v>
      </c>
      <c r="W3376" s="21"/>
      <c r="X3376" s="21"/>
      <c r="Y3376" s="21"/>
    </row>
    <row r="3377" spans="1:25" x14ac:dyDescent="0.25">
      <c r="A3377" s="168" t="s">
        <v>6845</v>
      </c>
      <c r="B3377" s="207" t="s">
        <v>10919</v>
      </c>
      <c r="C3377" s="168" t="s">
        <v>10920</v>
      </c>
      <c r="D3377" s="208">
        <v>135</v>
      </c>
      <c r="E3377" s="171">
        <v>169128.22005</v>
      </c>
      <c r="F3377" s="216">
        <f t="shared" si="179"/>
        <v>1252.8016299999999</v>
      </c>
      <c r="G3377" s="224"/>
      <c r="H3377" s="218" t="s">
        <v>7462</v>
      </c>
      <c r="I3377" s="120" t="s">
        <v>7397</v>
      </c>
      <c r="J3377" s="120" t="s">
        <v>7463</v>
      </c>
      <c r="K3377" s="172"/>
      <c r="L3377" s="172"/>
      <c r="M3377" s="173">
        <f t="shared" si="181"/>
        <v>0</v>
      </c>
      <c r="O3377" s="73">
        <v>135</v>
      </c>
      <c r="P3377" s="73">
        <v>169128.22005</v>
      </c>
      <c r="Q3377" s="73">
        <v>135</v>
      </c>
      <c r="R3377" s="73">
        <v>169128.22005</v>
      </c>
      <c r="S3377" s="73">
        <f t="shared" si="180"/>
        <v>0</v>
      </c>
      <c r="T3377" s="73">
        <f t="shared" si="180"/>
        <v>0</v>
      </c>
      <c r="U3377" s="167" t="s">
        <v>7467</v>
      </c>
      <c r="W3377" s="21"/>
      <c r="X3377" s="21"/>
      <c r="Y3377" s="21"/>
    </row>
    <row r="3378" spans="1:25" x14ac:dyDescent="0.25">
      <c r="A3378" s="175" t="s">
        <v>6845</v>
      </c>
      <c r="B3378" s="205" t="s">
        <v>5393</v>
      </c>
      <c r="C3378" s="168" t="s">
        <v>5394</v>
      </c>
      <c r="D3378" s="209">
        <v>30</v>
      </c>
      <c r="E3378" s="178">
        <v>37397.58999</v>
      </c>
      <c r="F3378" s="216">
        <f t="shared" si="179"/>
        <v>1246.586333</v>
      </c>
      <c r="G3378" s="224"/>
      <c r="H3378" s="218" t="s">
        <v>7462</v>
      </c>
      <c r="I3378" s="179" t="s">
        <v>7381</v>
      </c>
      <c r="J3378" s="120" t="s">
        <v>7480</v>
      </c>
      <c r="K3378" s="73">
        <v>30</v>
      </c>
      <c r="L3378" s="73">
        <v>37397.58999</v>
      </c>
      <c r="M3378" s="180">
        <f t="shared" si="181"/>
        <v>1</v>
      </c>
      <c r="O3378" s="73">
        <v>30</v>
      </c>
      <c r="P3378" s="73">
        <v>37397.58999</v>
      </c>
      <c r="Q3378" s="73">
        <v>0</v>
      </c>
      <c r="R3378" s="73">
        <v>0</v>
      </c>
      <c r="S3378" s="73">
        <f t="shared" si="180"/>
        <v>0</v>
      </c>
      <c r="T3378" s="73">
        <f t="shared" si="180"/>
        <v>0</v>
      </c>
      <c r="U3378" s="167" t="s">
        <v>7481</v>
      </c>
      <c r="W3378" s="21"/>
      <c r="X3378" s="21"/>
      <c r="Y3378" s="21"/>
    </row>
    <row r="3379" spans="1:25" x14ac:dyDescent="0.25">
      <c r="A3379" s="175" t="s">
        <v>6845</v>
      </c>
      <c r="B3379" s="205" t="s">
        <v>10921</v>
      </c>
      <c r="C3379" s="168" t="s">
        <v>10922</v>
      </c>
      <c r="D3379" s="209">
        <v>140</v>
      </c>
      <c r="E3379" s="178">
        <v>174160.35</v>
      </c>
      <c r="F3379" s="216">
        <f t="shared" si="179"/>
        <v>1244.0025000000001</v>
      </c>
      <c r="G3379" s="224"/>
      <c r="H3379" s="218" t="s">
        <v>7462</v>
      </c>
      <c r="I3379" s="179" t="s">
        <v>7381</v>
      </c>
      <c r="J3379" s="120" t="s">
        <v>7480</v>
      </c>
      <c r="K3379" s="73">
        <v>140</v>
      </c>
      <c r="L3379" s="73">
        <v>174160.35</v>
      </c>
      <c r="M3379" s="180">
        <f t="shared" si="181"/>
        <v>1</v>
      </c>
      <c r="O3379" s="73">
        <v>140</v>
      </c>
      <c r="P3379" s="73">
        <v>174160.35</v>
      </c>
      <c r="Q3379" s="73">
        <v>0</v>
      </c>
      <c r="R3379" s="73">
        <v>0</v>
      </c>
      <c r="S3379" s="73">
        <f t="shared" si="180"/>
        <v>0</v>
      </c>
      <c r="T3379" s="73">
        <f t="shared" si="180"/>
        <v>0</v>
      </c>
      <c r="U3379" s="167" t="s">
        <v>7481</v>
      </c>
      <c r="W3379" s="21"/>
      <c r="X3379" s="21"/>
      <c r="Y3379" s="21"/>
    </row>
    <row r="3380" spans="1:25" x14ac:dyDescent="0.25">
      <c r="A3380" s="175" t="s">
        <v>6845</v>
      </c>
      <c r="B3380" s="205" t="s">
        <v>5305</v>
      </c>
      <c r="C3380" s="168" t="s">
        <v>5306</v>
      </c>
      <c r="D3380" s="209">
        <v>560</v>
      </c>
      <c r="E3380" s="178">
        <v>684556.99983999995</v>
      </c>
      <c r="F3380" s="216">
        <f t="shared" si="179"/>
        <v>1222.4232139999999</v>
      </c>
      <c r="G3380" s="224"/>
      <c r="H3380" s="218" t="s">
        <v>7462</v>
      </c>
      <c r="I3380" s="179" t="s">
        <v>7381</v>
      </c>
      <c r="J3380" s="120" t="s">
        <v>7480</v>
      </c>
      <c r="K3380" s="73">
        <v>560</v>
      </c>
      <c r="L3380" s="73">
        <v>684556.99983999995</v>
      </c>
      <c r="M3380" s="180">
        <f t="shared" si="181"/>
        <v>1</v>
      </c>
      <c r="O3380" s="73">
        <v>560</v>
      </c>
      <c r="P3380" s="73">
        <v>684556.99983999995</v>
      </c>
      <c r="Q3380" s="73">
        <v>0</v>
      </c>
      <c r="R3380" s="73">
        <v>0</v>
      </c>
      <c r="S3380" s="73">
        <f t="shared" si="180"/>
        <v>0</v>
      </c>
      <c r="T3380" s="73">
        <f t="shared" si="180"/>
        <v>0</v>
      </c>
      <c r="U3380" s="167" t="s">
        <v>7481</v>
      </c>
      <c r="W3380" s="21"/>
      <c r="X3380" s="21"/>
      <c r="Y3380" s="21"/>
    </row>
    <row r="3381" spans="1:25" x14ac:dyDescent="0.25">
      <c r="A3381" s="175" t="s">
        <v>6845</v>
      </c>
      <c r="B3381" s="205" t="s">
        <v>5299</v>
      </c>
      <c r="C3381" s="168" t="s">
        <v>5300</v>
      </c>
      <c r="D3381" s="209">
        <v>196</v>
      </c>
      <c r="E3381" s="178">
        <v>239539.93</v>
      </c>
      <c r="F3381" s="216">
        <f t="shared" si="179"/>
        <v>1222.1424999999999</v>
      </c>
      <c r="G3381" s="224"/>
      <c r="H3381" s="218" t="s">
        <v>7462</v>
      </c>
      <c r="I3381" s="179" t="s">
        <v>7381</v>
      </c>
      <c r="J3381" s="120" t="s">
        <v>7480</v>
      </c>
      <c r="K3381" s="73">
        <v>196</v>
      </c>
      <c r="L3381" s="73">
        <v>239539.93</v>
      </c>
      <c r="M3381" s="180">
        <f t="shared" si="181"/>
        <v>1</v>
      </c>
      <c r="O3381" s="73">
        <v>196</v>
      </c>
      <c r="P3381" s="73">
        <v>239539.93</v>
      </c>
      <c r="Q3381" s="73">
        <v>0</v>
      </c>
      <c r="R3381" s="73">
        <v>0</v>
      </c>
      <c r="S3381" s="73">
        <f t="shared" si="180"/>
        <v>0</v>
      </c>
      <c r="T3381" s="73">
        <f t="shared" si="180"/>
        <v>0</v>
      </c>
      <c r="U3381" s="167" t="s">
        <v>7481</v>
      </c>
      <c r="W3381" s="21"/>
      <c r="X3381" s="21"/>
      <c r="Y3381" s="21"/>
    </row>
    <row r="3382" spans="1:25" x14ac:dyDescent="0.25">
      <c r="A3382" s="175" t="s">
        <v>6845</v>
      </c>
      <c r="B3382" s="205" t="s">
        <v>5295</v>
      </c>
      <c r="C3382" s="168" t="s">
        <v>5296</v>
      </c>
      <c r="D3382" s="209">
        <v>212</v>
      </c>
      <c r="E3382" s="178">
        <v>259067.76003199999</v>
      </c>
      <c r="F3382" s="216">
        <f t="shared" si="179"/>
        <v>1222.017736</v>
      </c>
      <c r="G3382" s="224"/>
      <c r="H3382" s="218" t="s">
        <v>7462</v>
      </c>
      <c r="I3382" s="179" t="s">
        <v>7381</v>
      </c>
      <c r="J3382" s="120" t="s">
        <v>7480</v>
      </c>
      <c r="K3382" s="73">
        <v>212</v>
      </c>
      <c r="L3382" s="73">
        <v>259067.76003199999</v>
      </c>
      <c r="M3382" s="180">
        <f t="shared" si="181"/>
        <v>1</v>
      </c>
      <c r="O3382" s="73">
        <v>212</v>
      </c>
      <c r="P3382" s="73">
        <v>259067.76003199999</v>
      </c>
      <c r="Q3382" s="73">
        <v>0</v>
      </c>
      <c r="R3382" s="73">
        <v>0</v>
      </c>
      <c r="S3382" s="73">
        <f t="shared" si="180"/>
        <v>0</v>
      </c>
      <c r="T3382" s="73">
        <f t="shared" si="180"/>
        <v>0</v>
      </c>
      <c r="U3382" s="167" t="s">
        <v>7481</v>
      </c>
      <c r="W3382" s="21"/>
      <c r="X3382" s="21"/>
      <c r="Y3382" s="21"/>
    </row>
    <row r="3383" spans="1:25" x14ac:dyDescent="0.25">
      <c r="A3383" s="175" t="s">
        <v>6845</v>
      </c>
      <c r="B3383" s="205" t="s">
        <v>5301</v>
      </c>
      <c r="C3383" s="168" t="s">
        <v>5302</v>
      </c>
      <c r="D3383" s="209">
        <v>130</v>
      </c>
      <c r="E3383" s="178">
        <v>158853.13001999998</v>
      </c>
      <c r="F3383" s="216">
        <f t="shared" si="179"/>
        <v>1221.947154</v>
      </c>
      <c r="G3383" s="224"/>
      <c r="H3383" s="218" t="s">
        <v>7462</v>
      </c>
      <c r="I3383" s="179" t="s">
        <v>7381</v>
      </c>
      <c r="J3383" s="120" t="s">
        <v>7480</v>
      </c>
      <c r="K3383" s="73">
        <v>130</v>
      </c>
      <c r="L3383" s="73">
        <v>158853.13001999998</v>
      </c>
      <c r="M3383" s="180">
        <f t="shared" si="181"/>
        <v>1</v>
      </c>
      <c r="O3383" s="73">
        <v>130</v>
      </c>
      <c r="P3383" s="73">
        <v>158853.13001999998</v>
      </c>
      <c r="Q3383" s="73">
        <v>0</v>
      </c>
      <c r="R3383" s="73">
        <v>0</v>
      </c>
      <c r="S3383" s="73">
        <f t="shared" si="180"/>
        <v>0</v>
      </c>
      <c r="T3383" s="73">
        <f t="shared" si="180"/>
        <v>0</v>
      </c>
      <c r="U3383" s="167" t="s">
        <v>7481</v>
      </c>
      <c r="W3383" s="21"/>
      <c r="X3383" s="21"/>
      <c r="Y3383" s="21"/>
    </row>
    <row r="3384" spans="1:25" x14ac:dyDescent="0.25">
      <c r="A3384" s="175" t="s">
        <v>6845</v>
      </c>
      <c r="B3384" s="205" t="s">
        <v>5459</v>
      </c>
      <c r="C3384" s="168" t="s">
        <v>5460</v>
      </c>
      <c r="D3384" s="209">
        <v>3</v>
      </c>
      <c r="E3384" s="178">
        <v>3652.0100010000001</v>
      </c>
      <c r="F3384" s="216">
        <f t="shared" si="179"/>
        <v>1217.336667</v>
      </c>
      <c r="G3384" s="224"/>
      <c r="H3384" s="218" t="s">
        <v>7462</v>
      </c>
      <c r="I3384" s="179" t="s">
        <v>7381</v>
      </c>
      <c r="J3384" s="120" t="s">
        <v>7480</v>
      </c>
      <c r="K3384" s="73">
        <v>3</v>
      </c>
      <c r="L3384" s="73">
        <v>3652.0100010000001</v>
      </c>
      <c r="M3384" s="180">
        <f t="shared" si="181"/>
        <v>1</v>
      </c>
      <c r="O3384" s="73">
        <v>3</v>
      </c>
      <c r="P3384" s="73">
        <v>3652.0100010000001</v>
      </c>
      <c r="Q3384" s="73">
        <v>0</v>
      </c>
      <c r="R3384" s="73">
        <v>0</v>
      </c>
      <c r="S3384" s="73">
        <f t="shared" si="180"/>
        <v>0</v>
      </c>
      <c r="T3384" s="73">
        <f t="shared" si="180"/>
        <v>0</v>
      </c>
      <c r="U3384" s="167" t="s">
        <v>7481</v>
      </c>
      <c r="W3384" s="21"/>
      <c r="X3384" s="21"/>
      <c r="Y3384" s="21"/>
    </row>
    <row r="3385" spans="1:25" x14ac:dyDescent="0.25">
      <c r="A3385" s="175" t="s">
        <v>6845</v>
      </c>
      <c r="B3385" s="205" t="s">
        <v>5289</v>
      </c>
      <c r="C3385" s="168" t="s">
        <v>5290</v>
      </c>
      <c r="D3385" s="209">
        <v>858</v>
      </c>
      <c r="E3385" s="178">
        <v>1024933.289952</v>
      </c>
      <c r="F3385" s="216">
        <f t="shared" si="179"/>
        <v>1194.5609440000001</v>
      </c>
      <c r="G3385" s="224"/>
      <c r="H3385" s="218" t="s">
        <v>7462</v>
      </c>
      <c r="I3385" s="179" t="s">
        <v>7381</v>
      </c>
      <c r="J3385" s="120" t="s">
        <v>7480</v>
      </c>
      <c r="K3385" s="73">
        <v>858</v>
      </c>
      <c r="L3385" s="73">
        <v>1024933.289952</v>
      </c>
      <c r="M3385" s="180">
        <f t="shared" si="181"/>
        <v>1</v>
      </c>
      <c r="O3385" s="73">
        <v>858</v>
      </c>
      <c r="P3385" s="73">
        <v>1024933.289952</v>
      </c>
      <c r="Q3385" s="73">
        <v>0</v>
      </c>
      <c r="R3385" s="73">
        <v>0</v>
      </c>
      <c r="S3385" s="73">
        <f t="shared" si="180"/>
        <v>0</v>
      </c>
      <c r="T3385" s="73">
        <f t="shared" si="180"/>
        <v>0</v>
      </c>
      <c r="U3385" s="167" t="s">
        <v>7481</v>
      </c>
      <c r="W3385" s="21"/>
      <c r="X3385" s="21"/>
      <c r="Y3385" s="21"/>
    </row>
    <row r="3386" spans="1:25" x14ac:dyDescent="0.25">
      <c r="A3386" s="175" t="s">
        <v>6845</v>
      </c>
      <c r="B3386" s="205" t="s">
        <v>6043</v>
      </c>
      <c r="C3386" s="168" t="s">
        <v>6044</v>
      </c>
      <c r="D3386" s="209">
        <v>2850</v>
      </c>
      <c r="E3386" s="178">
        <v>3397868.7696000002</v>
      </c>
      <c r="F3386" s="216">
        <f t="shared" si="179"/>
        <v>1192.2346560000001</v>
      </c>
      <c r="G3386" s="224"/>
      <c r="H3386" s="218" t="s">
        <v>7462</v>
      </c>
      <c r="I3386" s="179" t="s">
        <v>7381</v>
      </c>
      <c r="J3386" s="120" t="s">
        <v>7480</v>
      </c>
      <c r="K3386" s="73">
        <v>2850</v>
      </c>
      <c r="L3386" s="73">
        <v>3397868.7696000002</v>
      </c>
      <c r="M3386" s="180">
        <f t="shared" si="181"/>
        <v>1</v>
      </c>
      <c r="O3386" s="73">
        <v>2850</v>
      </c>
      <c r="P3386" s="73">
        <v>3397868.7696000002</v>
      </c>
      <c r="Q3386" s="73">
        <v>0</v>
      </c>
      <c r="R3386" s="73">
        <v>0</v>
      </c>
      <c r="S3386" s="73">
        <f t="shared" si="180"/>
        <v>0</v>
      </c>
      <c r="T3386" s="73">
        <f t="shared" si="180"/>
        <v>0</v>
      </c>
      <c r="U3386" s="167" t="s">
        <v>7481</v>
      </c>
      <c r="W3386" s="21"/>
      <c r="X3386" s="21"/>
      <c r="Y3386" s="21"/>
    </row>
    <row r="3387" spans="1:25" x14ac:dyDescent="0.25">
      <c r="A3387" s="175" t="s">
        <v>6845</v>
      </c>
      <c r="B3387" s="205" t="s">
        <v>5327</v>
      </c>
      <c r="C3387" s="168" t="s">
        <v>5328</v>
      </c>
      <c r="D3387" s="209">
        <v>3871</v>
      </c>
      <c r="E3387" s="178">
        <v>4570061.6409489997</v>
      </c>
      <c r="F3387" s="216">
        <f t="shared" si="179"/>
        <v>1180.5894189999999</v>
      </c>
      <c r="G3387" s="224"/>
      <c r="H3387" s="218" t="s">
        <v>7462</v>
      </c>
      <c r="I3387" s="179" t="s">
        <v>7381</v>
      </c>
      <c r="J3387" s="120" t="s">
        <v>7480</v>
      </c>
      <c r="K3387" s="73">
        <v>3871</v>
      </c>
      <c r="L3387" s="73">
        <v>4570061.6409489997</v>
      </c>
      <c r="M3387" s="180">
        <f t="shared" si="181"/>
        <v>1</v>
      </c>
      <c r="O3387" s="73">
        <v>3871</v>
      </c>
      <c r="P3387" s="73">
        <v>4570061.6409489997</v>
      </c>
      <c r="Q3387" s="73">
        <v>0</v>
      </c>
      <c r="R3387" s="73">
        <v>0</v>
      </c>
      <c r="S3387" s="73">
        <f t="shared" si="180"/>
        <v>0</v>
      </c>
      <c r="T3387" s="73">
        <f t="shared" si="180"/>
        <v>0</v>
      </c>
      <c r="U3387" s="167" t="s">
        <v>7481</v>
      </c>
      <c r="W3387" s="21"/>
      <c r="X3387" s="21"/>
      <c r="Y3387" s="21"/>
    </row>
    <row r="3388" spans="1:25" x14ac:dyDescent="0.25">
      <c r="A3388" s="175" t="s">
        <v>6845</v>
      </c>
      <c r="B3388" s="205" t="s">
        <v>5403</v>
      </c>
      <c r="C3388" s="168" t="s">
        <v>5404</v>
      </c>
      <c r="D3388" s="209">
        <v>4716</v>
      </c>
      <c r="E3388" s="178">
        <v>5543965.2898439998</v>
      </c>
      <c r="F3388" s="216">
        <f t="shared" si="179"/>
        <v>1175.565159</v>
      </c>
      <c r="G3388" s="224"/>
      <c r="H3388" s="218" t="s">
        <v>7462</v>
      </c>
      <c r="I3388" s="179" t="s">
        <v>7381</v>
      </c>
      <c r="J3388" s="120" t="s">
        <v>7480</v>
      </c>
      <c r="K3388" s="73">
        <f>+D3388</f>
        <v>4716</v>
      </c>
      <c r="L3388" s="73">
        <f>+E3388</f>
        <v>5543965.2898439998</v>
      </c>
      <c r="M3388" s="180">
        <f t="shared" si="181"/>
        <v>1</v>
      </c>
      <c r="O3388" s="73">
        <v>4716</v>
      </c>
      <c r="P3388" s="73">
        <v>5543965.2898439998</v>
      </c>
      <c r="Q3388" s="73">
        <v>0</v>
      </c>
      <c r="R3388" s="73">
        <v>0</v>
      </c>
      <c r="S3388" s="73">
        <f t="shared" si="180"/>
        <v>0</v>
      </c>
      <c r="T3388" s="73">
        <f t="shared" si="180"/>
        <v>0</v>
      </c>
      <c r="U3388" s="167" t="s">
        <v>7481</v>
      </c>
      <c r="W3388" s="21"/>
      <c r="X3388" s="21"/>
      <c r="Y3388" s="21"/>
    </row>
    <row r="3389" spans="1:25" x14ac:dyDescent="0.25">
      <c r="A3389" s="175" t="s">
        <v>6845</v>
      </c>
      <c r="B3389" s="205" t="s">
        <v>5405</v>
      </c>
      <c r="C3389" s="168" t="s">
        <v>5406</v>
      </c>
      <c r="D3389" s="209">
        <v>2170</v>
      </c>
      <c r="E3389" s="178">
        <v>2549545.14983</v>
      </c>
      <c r="F3389" s="216">
        <f t="shared" si="179"/>
        <v>1174.9055989999999</v>
      </c>
      <c r="G3389" s="224"/>
      <c r="H3389" s="218" t="s">
        <v>7462</v>
      </c>
      <c r="I3389" s="179" t="s">
        <v>7381</v>
      </c>
      <c r="J3389" s="120" t="s">
        <v>7480</v>
      </c>
      <c r="K3389" s="73">
        <v>2170</v>
      </c>
      <c r="L3389" s="73">
        <v>2549545.14983</v>
      </c>
      <c r="M3389" s="180">
        <f t="shared" si="181"/>
        <v>1</v>
      </c>
      <c r="O3389" s="73">
        <v>2170</v>
      </c>
      <c r="P3389" s="73">
        <v>2549545.14983</v>
      </c>
      <c r="Q3389" s="73">
        <v>0</v>
      </c>
      <c r="R3389" s="73">
        <v>0</v>
      </c>
      <c r="S3389" s="73">
        <f t="shared" si="180"/>
        <v>0</v>
      </c>
      <c r="T3389" s="73">
        <f t="shared" si="180"/>
        <v>0</v>
      </c>
      <c r="U3389" s="167" t="s">
        <v>7481</v>
      </c>
      <c r="W3389" s="21"/>
      <c r="X3389" s="21"/>
      <c r="Y3389" s="21"/>
    </row>
    <row r="3390" spans="1:25" x14ac:dyDescent="0.25">
      <c r="A3390" s="175" t="s">
        <v>6845</v>
      </c>
      <c r="B3390" s="205" t="s">
        <v>5509</v>
      </c>
      <c r="C3390" s="168" t="s">
        <v>5510</v>
      </c>
      <c r="D3390" s="209">
        <v>81</v>
      </c>
      <c r="E3390" s="178">
        <v>95007.150018</v>
      </c>
      <c r="F3390" s="216">
        <f t="shared" si="179"/>
        <v>1172.927778</v>
      </c>
      <c r="G3390" s="224"/>
      <c r="H3390" s="218" t="s">
        <v>7462</v>
      </c>
      <c r="I3390" s="179" t="s">
        <v>7381</v>
      </c>
      <c r="J3390" s="120" t="s">
        <v>7480</v>
      </c>
      <c r="K3390" s="73">
        <v>81</v>
      </c>
      <c r="L3390" s="73">
        <v>95007.150018</v>
      </c>
      <c r="M3390" s="180">
        <f t="shared" si="181"/>
        <v>1</v>
      </c>
      <c r="O3390" s="73">
        <v>81</v>
      </c>
      <c r="P3390" s="73">
        <v>95007.150018</v>
      </c>
      <c r="Q3390" s="73">
        <v>0</v>
      </c>
      <c r="R3390" s="73">
        <v>0</v>
      </c>
      <c r="S3390" s="73">
        <f t="shared" si="180"/>
        <v>0</v>
      </c>
      <c r="T3390" s="73">
        <f t="shared" si="180"/>
        <v>0</v>
      </c>
      <c r="U3390" s="167" t="s">
        <v>7481</v>
      </c>
      <c r="W3390" s="21"/>
      <c r="X3390" s="21"/>
      <c r="Y3390" s="21"/>
    </row>
    <row r="3391" spans="1:25" x14ac:dyDescent="0.25">
      <c r="A3391" s="175" t="s">
        <v>6845</v>
      </c>
      <c r="B3391" s="205" t="s">
        <v>6085</v>
      </c>
      <c r="C3391" s="168" t="s">
        <v>6086</v>
      </c>
      <c r="D3391" s="209">
        <v>120</v>
      </c>
      <c r="E3391" s="178">
        <v>140751.33000000002</v>
      </c>
      <c r="F3391" s="216">
        <f t="shared" si="179"/>
        <v>1172.9277500000001</v>
      </c>
      <c r="G3391" s="224"/>
      <c r="H3391" s="218" t="s">
        <v>7462</v>
      </c>
      <c r="I3391" s="179" t="s">
        <v>7381</v>
      </c>
      <c r="J3391" s="120" t="s">
        <v>7480</v>
      </c>
      <c r="K3391" s="73">
        <v>120</v>
      </c>
      <c r="L3391" s="73">
        <v>140751.33000000002</v>
      </c>
      <c r="M3391" s="180">
        <f t="shared" si="181"/>
        <v>1</v>
      </c>
      <c r="O3391" s="73">
        <v>120</v>
      </c>
      <c r="P3391" s="73">
        <v>140751.33000000002</v>
      </c>
      <c r="Q3391" s="73">
        <v>0</v>
      </c>
      <c r="R3391" s="73">
        <v>0</v>
      </c>
      <c r="S3391" s="73">
        <f t="shared" si="180"/>
        <v>0</v>
      </c>
      <c r="T3391" s="73">
        <f t="shared" si="180"/>
        <v>0</v>
      </c>
      <c r="U3391" s="167" t="s">
        <v>7481</v>
      </c>
      <c r="W3391" s="21"/>
      <c r="X3391" s="21"/>
      <c r="Y3391" s="21"/>
    </row>
    <row r="3392" spans="1:25" x14ac:dyDescent="0.25">
      <c r="A3392" s="175" t="s">
        <v>6845</v>
      </c>
      <c r="B3392" s="205" t="s">
        <v>5505</v>
      </c>
      <c r="C3392" s="168" t="s">
        <v>5506</v>
      </c>
      <c r="D3392" s="209">
        <v>345</v>
      </c>
      <c r="E3392" s="178">
        <v>404660.06995500001</v>
      </c>
      <c r="F3392" s="216">
        <f t="shared" si="179"/>
        <v>1172.927739</v>
      </c>
      <c r="G3392" s="224"/>
      <c r="H3392" s="218" t="s">
        <v>7462</v>
      </c>
      <c r="I3392" s="179" t="s">
        <v>7381</v>
      </c>
      <c r="J3392" s="120" t="s">
        <v>7480</v>
      </c>
      <c r="K3392" s="73">
        <v>345</v>
      </c>
      <c r="L3392" s="73">
        <v>404660.06995499996</v>
      </c>
      <c r="M3392" s="180">
        <f t="shared" si="181"/>
        <v>0.99999999999999989</v>
      </c>
      <c r="O3392" s="73">
        <v>345</v>
      </c>
      <c r="P3392" s="73">
        <v>404660.06995500001</v>
      </c>
      <c r="Q3392" s="73">
        <v>0</v>
      </c>
      <c r="R3392" s="73">
        <v>0</v>
      </c>
      <c r="S3392" s="73">
        <f t="shared" si="180"/>
        <v>0</v>
      </c>
      <c r="T3392" s="73">
        <f t="shared" si="180"/>
        <v>5.8207660913467407E-11</v>
      </c>
      <c r="U3392" s="167" t="s">
        <v>7481</v>
      </c>
      <c r="W3392" s="21"/>
      <c r="X3392" s="21"/>
      <c r="Y3392" s="21"/>
    </row>
    <row r="3393" spans="1:25" x14ac:dyDescent="0.25">
      <c r="A3393" s="175" t="s">
        <v>6845</v>
      </c>
      <c r="B3393" s="205" t="s">
        <v>5511</v>
      </c>
      <c r="C3393" s="168" t="s">
        <v>5512</v>
      </c>
      <c r="D3393" s="209">
        <v>190</v>
      </c>
      <c r="E3393" s="178">
        <v>222856.27002999999</v>
      </c>
      <c r="F3393" s="216">
        <f t="shared" si="179"/>
        <v>1172.927737</v>
      </c>
      <c r="G3393" s="224"/>
      <c r="H3393" s="218" t="s">
        <v>7462</v>
      </c>
      <c r="I3393" s="179" t="s">
        <v>7381</v>
      </c>
      <c r="J3393" s="120" t="s">
        <v>7480</v>
      </c>
      <c r="K3393" s="73">
        <v>190</v>
      </c>
      <c r="L3393" s="73">
        <v>222856.27002999999</v>
      </c>
      <c r="M3393" s="180">
        <f t="shared" si="181"/>
        <v>1</v>
      </c>
      <c r="O3393" s="73">
        <v>190</v>
      </c>
      <c r="P3393" s="73">
        <v>222856.27002999999</v>
      </c>
      <c r="Q3393" s="73">
        <v>0</v>
      </c>
      <c r="R3393" s="73">
        <v>0</v>
      </c>
      <c r="S3393" s="73">
        <f t="shared" si="180"/>
        <v>0</v>
      </c>
      <c r="T3393" s="73">
        <f t="shared" si="180"/>
        <v>0</v>
      </c>
      <c r="U3393" s="167" t="s">
        <v>7481</v>
      </c>
      <c r="W3393" s="21"/>
      <c r="X3393" s="21"/>
      <c r="Y3393" s="21"/>
    </row>
    <row r="3394" spans="1:25" x14ac:dyDescent="0.25">
      <c r="A3394" s="175" t="s">
        <v>6845</v>
      </c>
      <c r="B3394" s="205" t="s">
        <v>5507</v>
      </c>
      <c r="C3394" s="168" t="s">
        <v>5508</v>
      </c>
      <c r="D3394" s="209">
        <v>358</v>
      </c>
      <c r="E3394" s="178">
        <v>419908.129846</v>
      </c>
      <c r="F3394" s="216">
        <f t="shared" si="179"/>
        <v>1172.927737</v>
      </c>
      <c r="G3394" s="224"/>
      <c r="H3394" s="218" t="s">
        <v>7462</v>
      </c>
      <c r="I3394" s="179" t="s">
        <v>7381</v>
      </c>
      <c r="J3394" s="120" t="s">
        <v>7480</v>
      </c>
      <c r="K3394" s="73">
        <v>358</v>
      </c>
      <c r="L3394" s="73">
        <v>419908.129846</v>
      </c>
      <c r="M3394" s="180">
        <f t="shared" si="181"/>
        <v>1</v>
      </c>
      <c r="O3394" s="73">
        <v>358</v>
      </c>
      <c r="P3394" s="73">
        <v>419908.129846</v>
      </c>
      <c r="Q3394" s="73">
        <v>0</v>
      </c>
      <c r="R3394" s="73">
        <v>0</v>
      </c>
      <c r="S3394" s="73">
        <f t="shared" si="180"/>
        <v>0</v>
      </c>
      <c r="T3394" s="73">
        <f t="shared" si="180"/>
        <v>0</v>
      </c>
      <c r="U3394" s="167" t="s">
        <v>7481</v>
      </c>
      <c r="W3394" s="21"/>
      <c r="X3394" s="21"/>
      <c r="Y3394" s="21"/>
    </row>
    <row r="3395" spans="1:25" x14ac:dyDescent="0.25">
      <c r="A3395" s="175" t="s">
        <v>6845</v>
      </c>
      <c r="B3395" s="205" t="s">
        <v>5493</v>
      </c>
      <c r="C3395" s="168" t="s">
        <v>5494</v>
      </c>
      <c r="D3395" s="209">
        <v>375</v>
      </c>
      <c r="E3395" s="178">
        <v>439847.899875</v>
      </c>
      <c r="F3395" s="216">
        <f t="shared" si="179"/>
        <v>1172.927733</v>
      </c>
      <c r="G3395" s="224"/>
      <c r="H3395" s="218" t="s">
        <v>7462</v>
      </c>
      <c r="I3395" s="179" t="s">
        <v>7381</v>
      </c>
      <c r="J3395" s="120" t="s">
        <v>7480</v>
      </c>
      <c r="K3395" s="73">
        <v>375</v>
      </c>
      <c r="L3395" s="73">
        <v>439847.899875</v>
      </c>
      <c r="M3395" s="180">
        <f t="shared" si="181"/>
        <v>1</v>
      </c>
      <c r="O3395" s="73">
        <v>375</v>
      </c>
      <c r="P3395" s="73">
        <v>439847.899875</v>
      </c>
      <c r="Q3395" s="73">
        <v>0</v>
      </c>
      <c r="R3395" s="73">
        <v>0</v>
      </c>
      <c r="S3395" s="73">
        <f t="shared" si="180"/>
        <v>0</v>
      </c>
      <c r="T3395" s="73">
        <f t="shared" si="180"/>
        <v>0</v>
      </c>
      <c r="U3395" s="167" t="s">
        <v>7481</v>
      </c>
      <c r="W3395" s="21"/>
      <c r="X3395" s="21"/>
      <c r="Y3395" s="21"/>
    </row>
    <row r="3396" spans="1:25" x14ac:dyDescent="0.25">
      <c r="A3396" s="175" t="s">
        <v>6845</v>
      </c>
      <c r="B3396" s="205" t="s">
        <v>5503</v>
      </c>
      <c r="C3396" s="168" t="s">
        <v>5504</v>
      </c>
      <c r="D3396" s="209">
        <v>590</v>
      </c>
      <c r="E3396" s="178">
        <v>692027.36011000001</v>
      </c>
      <c r="F3396" s="216">
        <f t="shared" ref="F3396:F3436" si="182">+E3396/D3396</f>
        <v>1172.927729</v>
      </c>
      <c r="G3396" s="224"/>
      <c r="H3396" s="218" t="s">
        <v>7462</v>
      </c>
      <c r="I3396" s="179" t="s">
        <v>7381</v>
      </c>
      <c r="J3396" s="120" t="s">
        <v>7480</v>
      </c>
      <c r="K3396" s="73">
        <v>590</v>
      </c>
      <c r="L3396" s="73">
        <v>692027.36011000001</v>
      </c>
      <c r="M3396" s="180">
        <f t="shared" si="181"/>
        <v>1</v>
      </c>
      <c r="O3396" s="73">
        <v>590</v>
      </c>
      <c r="P3396" s="73">
        <v>692027.36011000001</v>
      </c>
      <c r="Q3396" s="73">
        <v>0</v>
      </c>
      <c r="R3396" s="73">
        <v>0</v>
      </c>
      <c r="S3396" s="73">
        <f t="shared" ref="S3396:T3436" si="183">O3396-K3396-Q3396</f>
        <v>0</v>
      </c>
      <c r="T3396" s="73">
        <f t="shared" si="183"/>
        <v>0</v>
      </c>
      <c r="U3396" s="167" t="s">
        <v>7481</v>
      </c>
      <c r="W3396" s="21"/>
      <c r="X3396" s="21"/>
      <c r="Y3396" s="21"/>
    </row>
    <row r="3397" spans="1:25" x14ac:dyDescent="0.25">
      <c r="A3397" s="175" t="s">
        <v>6845</v>
      </c>
      <c r="B3397" s="205" t="s">
        <v>5481</v>
      </c>
      <c r="C3397" s="168" t="s">
        <v>5482</v>
      </c>
      <c r="D3397" s="209">
        <v>270</v>
      </c>
      <c r="E3397" s="178">
        <v>316690.48008000001</v>
      </c>
      <c r="F3397" s="216">
        <f t="shared" si="182"/>
        <v>1172.9277039999999</v>
      </c>
      <c r="G3397" s="224"/>
      <c r="H3397" s="218" t="s">
        <v>7462</v>
      </c>
      <c r="I3397" s="179" t="s">
        <v>7381</v>
      </c>
      <c r="J3397" s="120" t="s">
        <v>7480</v>
      </c>
      <c r="K3397" s="73">
        <v>270</v>
      </c>
      <c r="L3397" s="73">
        <v>316690.48008000001</v>
      </c>
      <c r="M3397" s="180">
        <f t="shared" si="181"/>
        <v>1</v>
      </c>
      <c r="O3397" s="73">
        <v>270</v>
      </c>
      <c r="P3397" s="73">
        <v>316690.48008000001</v>
      </c>
      <c r="Q3397" s="73">
        <v>0</v>
      </c>
      <c r="R3397" s="73">
        <v>0</v>
      </c>
      <c r="S3397" s="73">
        <f t="shared" si="183"/>
        <v>0</v>
      </c>
      <c r="T3397" s="73">
        <f t="shared" si="183"/>
        <v>0</v>
      </c>
      <c r="U3397" s="167" t="s">
        <v>7481</v>
      </c>
      <c r="W3397" s="21"/>
      <c r="X3397" s="21"/>
      <c r="Y3397" s="21"/>
    </row>
    <row r="3398" spans="1:25" x14ac:dyDescent="0.25">
      <c r="A3398" s="175" t="s">
        <v>6845</v>
      </c>
      <c r="B3398" s="205" t="s">
        <v>6535</v>
      </c>
      <c r="C3398" s="168" t="s">
        <v>6536</v>
      </c>
      <c r="D3398" s="209">
        <v>80</v>
      </c>
      <c r="E3398" s="178">
        <v>93834.21</v>
      </c>
      <c r="F3398" s="216">
        <f t="shared" si="182"/>
        <v>1172.927625</v>
      </c>
      <c r="G3398" s="224"/>
      <c r="H3398" s="218" t="s">
        <v>7462</v>
      </c>
      <c r="I3398" s="179" t="s">
        <v>7381</v>
      </c>
      <c r="J3398" s="120" t="s">
        <v>7480</v>
      </c>
      <c r="K3398" s="73">
        <v>80</v>
      </c>
      <c r="L3398" s="73">
        <v>93834.21</v>
      </c>
      <c r="M3398" s="180">
        <f t="shared" si="181"/>
        <v>1</v>
      </c>
      <c r="O3398" s="73">
        <v>80</v>
      </c>
      <c r="P3398" s="73">
        <v>93834.21</v>
      </c>
      <c r="Q3398" s="73">
        <v>0</v>
      </c>
      <c r="R3398" s="73">
        <v>0</v>
      </c>
      <c r="S3398" s="73">
        <f t="shared" si="183"/>
        <v>0</v>
      </c>
      <c r="T3398" s="73">
        <f t="shared" si="183"/>
        <v>0</v>
      </c>
      <c r="U3398" s="167" t="s">
        <v>7481</v>
      </c>
      <c r="W3398" s="21"/>
      <c r="X3398" s="21"/>
      <c r="Y3398" s="21"/>
    </row>
    <row r="3399" spans="1:25" x14ac:dyDescent="0.25">
      <c r="A3399" s="175" t="s">
        <v>6845</v>
      </c>
      <c r="B3399" s="205" t="s">
        <v>5477</v>
      </c>
      <c r="C3399" s="168" t="s">
        <v>5478</v>
      </c>
      <c r="D3399" s="209">
        <v>504</v>
      </c>
      <c r="E3399" s="178">
        <v>591155.49023999996</v>
      </c>
      <c r="F3399" s="216">
        <f t="shared" si="182"/>
        <v>1172.9275599999999</v>
      </c>
      <c r="G3399" s="224"/>
      <c r="H3399" s="218" t="s">
        <v>7462</v>
      </c>
      <c r="I3399" s="179" t="s">
        <v>7381</v>
      </c>
      <c r="J3399" s="120" t="s">
        <v>7480</v>
      </c>
      <c r="K3399" s="73">
        <v>504</v>
      </c>
      <c r="L3399" s="73">
        <v>591155.49023999996</v>
      </c>
      <c r="M3399" s="180">
        <f t="shared" si="181"/>
        <v>1</v>
      </c>
      <c r="O3399" s="73">
        <v>504</v>
      </c>
      <c r="P3399" s="73">
        <v>591155.49023999996</v>
      </c>
      <c r="Q3399" s="73">
        <v>0</v>
      </c>
      <c r="R3399" s="73">
        <v>0</v>
      </c>
      <c r="S3399" s="73">
        <f t="shared" si="183"/>
        <v>0</v>
      </c>
      <c r="T3399" s="73">
        <f t="shared" si="183"/>
        <v>0</v>
      </c>
      <c r="U3399" s="167" t="s">
        <v>7481</v>
      </c>
      <c r="W3399" s="21"/>
      <c r="X3399" s="21"/>
      <c r="Y3399" s="21"/>
    </row>
    <row r="3400" spans="1:25" x14ac:dyDescent="0.25">
      <c r="A3400" s="175" t="s">
        <v>6845</v>
      </c>
      <c r="B3400" s="205" t="s">
        <v>5375</v>
      </c>
      <c r="C3400" s="168" t="s">
        <v>5376</v>
      </c>
      <c r="D3400" s="209">
        <v>180</v>
      </c>
      <c r="E3400" s="178">
        <v>210511.42992</v>
      </c>
      <c r="F3400" s="216">
        <f t="shared" si="182"/>
        <v>1169.507944</v>
      </c>
      <c r="G3400" s="224"/>
      <c r="H3400" s="218" t="s">
        <v>7462</v>
      </c>
      <c r="I3400" s="179" t="s">
        <v>7381</v>
      </c>
      <c r="J3400" s="120" t="s">
        <v>7480</v>
      </c>
      <c r="K3400" s="73">
        <v>180</v>
      </c>
      <c r="L3400" s="73">
        <v>210511.42992</v>
      </c>
      <c r="M3400" s="180">
        <f t="shared" ref="M3400:M3436" si="184">+L3400/E3400</f>
        <v>1</v>
      </c>
      <c r="O3400" s="73">
        <v>180</v>
      </c>
      <c r="P3400" s="73">
        <v>210511.42992</v>
      </c>
      <c r="Q3400" s="73">
        <v>0</v>
      </c>
      <c r="R3400" s="73">
        <v>0</v>
      </c>
      <c r="S3400" s="73">
        <f t="shared" si="183"/>
        <v>0</v>
      </c>
      <c r="T3400" s="73">
        <f t="shared" si="183"/>
        <v>0</v>
      </c>
      <c r="U3400" s="167" t="s">
        <v>7481</v>
      </c>
      <c r="W3400" s="21"/>
      <c r="X3400" s="21"/>
      <c r="Y3400" s="21"/>
    </row>
    <row r="3401" spans="1:25" x14ac:dyDescent="0.25">
      <c r="A3401" s="175" t="s">
        <v>6845</v>
      </c>
      <c r="B3401" s="205" t="s">
        <v>5323</v>
      </c>
      <c r="C3401" s="168" t="s">
        <v>5324</v>
      </c>
      <c r="D3401" s="209">
        <v>5152</v>
      </c>
      <c r="E3401" s="178">
        <v>6024794.6682559997</v>
      </c>
      <c r="F3401" s="216">
        <f t="shared" si="182"/>
        <v>1169.408903</v>
      </c>
      <c r="G3401" s="224"/>
      <c r="H3401" s="218" t="s">
        <v>7462</v>
      </c>
      <c r="I3401" s="179" t="s">
        <v>7381</v>
      </c>
      <c r="J3401" s="120" t="s">
        <v>7480</v>
      </c>
      <c r="K3401" s="73">
        <f>+D3401</f>
        <v>5152</v>
      </c>
      <c r="L3401" s="73">
        <f>+E3401</f>
        <v>6024794.6682559997</v>
      </c>
      <c r="M3401" s="180">
        <f t="shared" si="184"/>
        <v>1</v>
      </c>
      <c r="O3401" s="73">
        <v>5152</v>
      </c>
      <c r="P3401" s="73">
        <v>6024794.6682559997</v>
      </c>
      <c r="Q3401" s="73">
        <v>0</v>
      </c>
      <c r="R3401" s="73">
        <v>0</v>
      </c>
      <c r="S3401" s="73">
        <f t="shared" si="183"/>
        <v>0</v>
      </c>
      <c r="T3401" s="73">
        <f t="shared" si="183"/>
        <v>0</v>
      </c>
      <c r="U3401" s="167" t="s">
        <v>7481</v>
      </c>
      <c r="W3401" s="21"/>
      <c r="X3401" s="21"/>
      <c r="Y3401" s="21"/>
    </row>
    <row r="3402" spans="1:25" x14ac:dyDescent="0.25">
      <c r="A3402" s="175" t="s">
        <v>6845</v>
      </c>
      <c r="B3402" s="205" t="s">
        <v>6039</v>
      </c>
      <c r="C3402" s="168" t="s">
        <v>6040</v>
      </c>
      <c r="D3402" s="209">
        <v>4343</v>
      </c>
      <c r="E3402" s="178">
        <v>5055746.8414199995</v>
      </c>
      <c r="F3402" s="216">
        <f t="shared" si="182"/>
        <v>1164.11394</v>
      </c>
      <c r="G3402" s="224"/>
      <c r="H3402" s="218" t="s">
        <v>7462</v>
      </c>
      <c r="I3402" s="179" t="s">
        <v>7381</v>
      </c>
      <c r="J3402" s="120" t="s">
        <v>7480</v>
      </c>
      <c r="K3402" s="73">
        <f>+D3402</f>
        <v>4343</v>
      </c>
      <c r="L3402" s="73">
        <f>+E3402</f>
        <v>5055746.8414199995</v>
      </c>
      <c r="M3402" s="180">
        <f t="shared" si="184"/>
        <v>1</v>
      </c>
      <c r="O3402" s="73">
        <v>4343</v>
      </c>
      <c r="P3402" s="73">
        <v>5055746.8414199995</v>
      </c>
      <c r="Q3402" s="73">
        <v>0</v>
      </c>
      <c r="R3402" s="73">
        <v>0</v>
      </c>
      <c r="S3402" s="73">
        <f t="shared" si="183"/>
        <v>0</v>
      </c>
      <c r="T3402" s="73">
        <f t="shared" si="183"/>
        <v>0</v>
      </c>
      <c r="U3402" s="167" t="s">
        <v>7481</v>
      </c>
      <c r="W3402" s="21"/>
      <c r="X3402" s="21"/>
      <c r="Y3402" s="21"/>
    </row>
    <row r="3403" spans="1:25" x14ac:dyDescent="0.25">
      <c r="A3403" s="175" t="s">
        <v>6845</v>
      </c>
      <c r="B3403" s="205" t="s">
        <v>5297</v>
      </c>
      <c r="C3403" s="168" t="s">
        <v>5298</v>
      </c>
      <c r="D3403" s="209">
        <v>1005</v>
      </c>
      <c r="E3403" s="178">
        <v>1168057.860135</v>
      </c>
      <c r="F3403" s="216">
        <f t="shared" si="182"/>
        <v>1162.246627</v>
      </c>
      <c r="G3403" s="224"/>
      <c r="H3403" s="218" t="s">
        <v>7462</v>
      </c>
      <c r="I3403" s="179" t="s">
        <v>7381</v>
      </c>
      <c r="J3403" s="120" t="s">
        <v>7480</v>
      </c>
      <c r="K3403" s="73">
        <v>1005</v>
      </c>
      <c r="L3403" s="73">
        <v>1168057.860135</v>
      </c>
      <c r="M3403" s="180">
        <f t="shared" si="184"/>
        <v>1</v>
      </c>
      <c r="O3403" s="73">
        <v>1005</v>
      </c>
      <c r="P3403" s="73">
        <v>1168057.860135</v>
      </c>
      <c r="Q3403" s="73">
        <v>0</v>
      </c>
      <c r="R3403" s="73">
        <v>0</v>
      </c>
      <c r="S3403" s="73">
        <f t="shared" si="183"/>
        <v>0</v>
      </c>
      <c r="T3403" s="73">
        <f t="shared" si="183"/>
        <v>0</v>
      </c>
      <c r="U3403" s="167" t="s">
        <v>7481</v>
      </c>
      <c r="W3403" s="21"/>
      <c r="X3403" s="21"/>
      <c r="Y3403" s="21"/>
    </row>
    <row r="3404" spans="1:25" x14ac:dyDescent="0.25">
      <c r="A3404" s="175" t="s">
        <v>6845</v>
      </c>
      <c r="B3404" s="205" t="s">
        <v>5455</v>
      </c>
      <c r="C3404" s="168" t="s">
        <v>5456</v>
      </c>
      <c r="D3404" s="209">
        <v>30</v>
      </c>
      <c r="E3404" s="178">
        <v>34820.039999999994</v>
      </c>
      <c r="F3404" s="216">
        <f t="shared" si="182"/>
        <v>1160.6679999999999</v>
      </c>
      <c r="G3404" s="224"/>
      <c r="H3404" s="218" t="s">
        <v>7462</v>
      </c>
      <c r="I3404" s="179" t="s">
        <v>7381</v>
      </c>
      <c r="J3404" s="120" t="s">
        <v>7480</v>
      </c>
      <c r="K3404" s="73">
        <v>30</v>
      </c>
      <c r="L3404" s="73">
        <v>34820.039999999994</v>
      </c>
      <c r="M3404" s="180">
        <f t="shared" si="184"/>
        <v>1</v>
      </c>
      <c r="O3404" s="73">
        <v>30</v>
      </c>
      <c r="P3404" s="73">
        <v>34820.039999999994</v>
      </c>
      <c r="Q3404" s="73">
        <v>0</v>
      </c>
      <c r="R3404" s="73">
        <v>0</v>
      </c>
      <c r="S3404" s="73">
        <f t="shared" si="183"/>
        <v>0</v>
      </c>
      <c r="T3404" s="73">
        <f t="shared" si="183"/>
        <v>0</v>
      </c>
      <c r="U3404" s="167" t="s">
        <v>7481</v>
      </c>
      <c r="W3404" s="21"/>
      <c r="X3404" s="21"/>
      <c r="Y3404" s="21"/>
    </row>
    <row r="3405" spans="1:25" x14ac:dyDescent="0.25">
      <c r="A3405" s="175" t="s">
        <v>6845</v>
      </c>
      <c r="B3405" s="205" t="s">
        <v>6037</v>
      </c>
      <c r="C3405" s="168" t="s">
        <v>6038</v>
      </c>
      <c r="D3405" s="209">
        <v>540</v>
      </c>
      <c r="E3405" s="178">
        <v>626207.08986000007</v>
      </c>
      <c r="F3405" s="216">
        <f t="shared" si="182"/>
        <v>1159.6427590000001</v>
      </c>
      <c r="G3405" s="224"/>
      <c r="H3405" s="218" t="s">
        <v>7462</v>
      </c>
      <c r="I3405" s="179" t="s">
        <v>7381</v>
      </c>
      <c r="J3405" s="120" t="s">
        <v>7480</v>
      </c>
      <c r="K3405" s="73">
        <v>540</v>
      </c>
      <c r="L3405" s="73">
        <v>626207.08986000007</v>
      </c>
      <c r="M3405" s="180">
        <f t="shared" si="184"/>
        <v>1</v>
      </c>
      <c r="O3405" s="73">
        <v>540</v>
      </c>
      <c r="P3405" s="73">
        <v>626207.08986000007</v>
      </c>
      <c r="Q3405" s="73">
        <v>0</v>
      </c>
      <c r="R3405" s="73">
        <v>0</v>
      </c>
      <c r="S3405" s="73">
        <f t="shared" si="183"/>
        <v>0</v>
      </c>
      <c r="T3405" s="73">
        <f t="shared" si="183"/>
        <v>0</v>
      </c>
      <c r="U3405" s="167" t="s">
        <v>7481</v>
      </c>
      <c r="W3405" s="21"/>
      <c r="X3405" s="21"/>
      <c r="Y3405" s="21"/>
    </row>
    <row r="3406" spans="1:25" x14ac:dyDescent="0.25">
      <c r="A3406" s="175" t="s">
        <v>6845</v>
      </c>
      <c r="B3406" s="205" t="s">
        <v>5411</v>
      </c>
      <c r="C3406" s="168" t="s">
        <v>5412</v>
      </c>
      <c r="D3406" s="209">
        <v>1656</v>
      </c>
      <c r="E3406" s="178">
        <v>1914757.059528</v>
      </c>
      <c r="F3406" s="216">
        <f t="shared" si="182"/>
        <v>1156.254263</v>
      </c>
      <c r="G3406" s="224"/>
      <c r="H3406" s="218" t="s">
        <v>7462</v>
      </c>
      <c r="I3406" s="179" t="s">
        <v>7381</v>
      </c>
      <c r="J3406" s="120" t="s">
        <v>7480</v>
      </c>
      <c r="K3406" s="73">
        <v>1656</v>
      </c>
      <c r="L3406" s="73">
        <v>1914757.059528</v>
      </c>
      <c r="M3406" s="180">
        <f t="shared" si="184"/>
        <v>1</v>
      </c>
      <c r="O3406" s="73">
        <v>1656</v>
      </c>
      <c r="P3406" s="73">
        <v>1914757.059528</v>
      </c>
      <c r="Q3406" s="73">
        <v>0</v>
      </c>
      <c r="R3406" s="73">
        <v>0</v>
      </c>
      <c r="S3406" s="73">
        <f t="shared" si="183"/>
        <v>0</v>
      </c>
      <c r="T3406" s="73">
        <f t="shared" si="183"/>
        <v>0</v>
      </c>
      <c r="U3406" s="167" t="s">
        <v>7481</v>
      </c>
      <c r="W3406" s="21"/>
      <c r="X3406" s="21"/>
      <c r="Y3406" s="21"/>
    </row>
    <row r="3407" spans="1:25" x14ac:dyDescent="0.25">
      <c r="A3407" s="175" t="s">
        <v>6845</v>
      </c>
      <c r="B3407" s="205" t="s">
        <v>5401</v>
      </c>
      <c r="C3407" s="168" t="s">
        <v>5402</v>
      </c>
      <c r="D3407" s="209">
        <v>3100</v>
      </c>
      <c r="E3407" s="178">
        <v>3535146.6713999989</v>
      </c>
      <c r="F3407" s="216">
        <f t="shared" si="182"/>
        <v>1140.3698939999997</v>
      </c>
      <c r="G3407" s="224"/>
      <c r="H3407" s="218" t="s">
        <v>7462</v>
      </c>
      <c r="I3407" s="179" t="s">
        <v>7381</v>
      </c>
      <c r="J3407" s="120" t="s">
        <v>7480</v>
      </c>
      <c r="K3407" s="73">
        <v>3100</v>
      </c>
      <c r="L3407" s="73">
        <v>3535146.6713999994</v>
      </c>
      <c r="M3407" s="180">
        <f t="shared" si="184"/>
        <v>1.0000000000000002</v>
      </c>
      <c r="O3407" s="73">
        <v>3100</v>
      </c>
      <c r="P3407" s="73">
        <v>3535146.6713999989</v>
      </c>
      <c r="Q3407" s="73">
        <v>0</v>
      </c>
      <c r="R3407" s="73">
        <v>0</v>
      </c>
      <c r="S3407" s="73">
        <f t="shared" si="183"/>
        <v>0</v>
      </c>
      <c r="T3407" s="73">
        <f t="shared" si="183"/>
        <v>-4.6566128730773926E-10</v>
      </c>
      <c r="U3407" s="167" t="s">
        <v>7481</v>
      </c>
      <c r="W3407" s="21"/>
      <c r="X3407" s="21"/>
      <c r="Y3407" s="21"/>
    </row>
    <row r="3408" spans="1:25" x14ac:dyDescent="0.25">
      <c r="A3408" s="175" t="s">
        <v>6845</v>
      </c>
      <c r="B3408" s="205" t="s">
        <v>6045</v>
      </c>
      <c r="C3408" s="168" t="s">
        <v>6046</v>
      </c>
      <c r="D3408" s="209">
        <v>8111</v>
      </c>
      <c r="E3408" s="178">
        <v>9233343.4435549993</v>
      </c>
      <c r="F3408" s="216">
        <f t="shared" si="182"/>
        <v>1138.3730049999999</v>
      </c>
      <c r="G3408" s="224"/>
      <c r="H3408" s="218" t="s">
        <v>7462</v>
      </c>
      <c r="I3408" s="179" t="s">
        <v>7381</v>
      </c>
      <c r="J3408" s="120" t="s">
        <v>7480</v>
      </c>
      <c r="K3408" s="73">
        <f>+D3408</f>
        <v>8111</v>
      </c>
      <c r="L3408" s="73">
        <f>+E3408</f>
        <v>9233343.4435549993</v>
      </c>
      <c r="M3408" s="180">
        <f t="shared" si="184"/>
        <v>1</v>
      </c>
      <c r="O3408" s="73">
        <v>8111</v>
      </c>
      <c r="P3408" s="73">
        <v>9233343.4435549993</v>
      </c>
      <c r="Q3408" s="73">
        <v>0</v>
      </c>
      <c r="R3408" s="73">
        <v>0</v>
      </c>
      <c r="S3408" s="73">
        <f t="shared" si="183"/>
        <v>0</v>
      </c>
      <c r="T3408" s="73">
        <f t="shared" si="183"/>
        <v>0</v>
      </c>
      <c r="U3408" s="167" t="s">
        <v>7481</v>
      </c>
      <c r="W3408" s="21"/>
      <c r="X3408" s="21"/>
      <c r="Y3408" s="21"/>
    </row>
    <row r="3409" spans="1:25" x14ac:dyDescent="0.25">
      <c r="A3409" s="175" t="s">
        <v>6845</v>
      </c>
      <c r="B3409" s="205" t="s">
        <v>5303</v>
      </c>
      <c r="C3409" s="168" t="s">
        <v>5304</v>
      </c>
      <c r="D3409" s="209">
        <v>483</v>
      </c>
      <c r="E3409" s="178">
        <v>549559.04992799996</v>
      </c>
      <c r="F3409" s="216">
        <f t="shared" si="182"/>
        <v>1137.803416</v>
      </c>
      <c r="G3409" s="224"/>
      <c r="H3409" s="218" t="s">
        <v>7462</v>
      </c>
      <c r="I3409" s="179" t="s">
        <v>7381</v>
      </c>
      <c r="J3409" s="120" t="s">
        <v>7480</v>
      </c>
      <c r="K3409" s="73">
        <v>483</v>
      </c>
      <c r="L3409" s="73">
        <v>549559.04992799996</v>
      </c>
      <c r="M3409" s="180">
        <f t="shared" si="184"/>
        <v>1</v>
      </c>
      <c r="O3409" s="73">
        <v>483</v>
      </c>
      <c r="P3409" s="73">
        <v>549559.04992799996</v>
      </c>
      <c r="Q3409" s="73">
        <v>0</v>
      </c>
      <c r="R3409" s="73">
        <v>0</v>
      </c>
      <c r="S3409" s="73">
        <f t="shared" si="183"/>
        <v>0</v>
      </c>
      <c r="T3409" s="73">
        <f t="shared" si="183"/>
        <v>0</v>
      </c>
      <c r="U3409" s="167" t="s">
        <v>7481</v>
      </c>
      <c r="W3409" s="21"/>
      <c r="X3409" s="21"/>
      <c r="Y3409" s="21"/>
    </row>
    <row r="3410" spans="1:25" x14ac:dyDescent="0.25">
      <c r="A3410" s="175" t="s">
        <v>6845</v>
      </c>
      <c r="B3410" s="205" t="s">
        <v>5427</v>
      </c>
      <c r="C3410" s="168" t="s">
        <v>5428</v>
      </c>
      <c r="D3410" s="209">
        <v>200</v>
      </c>
      <c r="E3410" s="178">
        <v>225541.59</v>
      </c>
      <c r="F3410" s="216">
        <f t="shared" si="182"/>
        <v>1127.70795</v>
      </c>
      <c r="G3410" s="224"/>
      <c r="H3410" s="218" t="s">
        <v>7462</v>
      </c>
      <c r="I3410" s="179" t="s">
        <v>7381</v>
      </c>
      <c r="J3410" s="120" t="s">
        <v>7480</v>
      </c>
      <c r="K3410" s="73">
        <v>200</v>
      </c>
      <c r="L3410" s="73">
        <v>225541.59</v>
      </c>
      <c r="M3410" s="180">
        <f t="shared" si="184"/>
        <v>1</v>
      </c>
      <c r="O3410" s="73">
        <v>200</v>
      </c>
      <c r="P3410" s="73">
        <v>225541.59</v>
      </c>
      <c r="Q3410" s="73">
        <v>0</v>
      </c>
      <c r="R3410" s="73">
        <v>0</v>
      </c>
      <c r="S3410" s="73">
        <f t="shared" si="183"/>
        <v>0</v>
      </c>
      <c r="T3410" s="73">
        <f t="shared" si="183"/>
        <v>0</v>
      </c>
      <c r="U3410" s="167" t="s">
        <v>7481</v>
      </c>
      <c r="W3410" s="21"/>
      <c r="X3410" s="21"/>
      <c r="Y3410" s="21"/>
    </row>
    <row r="3411" spans="1:25" x14ac:dyDescent="0.25">
      <c r="A3411" s="175" t="s">
        <v>6845</v>
      </c>
      <c r="B3411" s="205" t="s">
        <v>5287</v>
      </c>
      <c r="C3411" s="168" t="s">
        <v>5288</v>
      </c>
      <c r="D3411" s="209">
        <v>8</v>
      </c>
      <c r="E3411" s="178">
        <v>8975.56</v>
      </c>
      <c r="F3411" s="216">
        <f t="shared" si="182"/>
        <v>1121.9449999999999</v>
      </c>
      <c r="G3411" s="224"/>
      <c r="H3411" s="218" t="s">
        <v>7462</v>
      </c>
      <c r="I3411" s="179" t="s">
        <v>7381</v>
      </c>
      <c r="J3411" s="120" t="s">
        <v>7480</v>
      </c>
      <c r="K3411" s="73">
        <v>8</v>
      </c>
      <c r="L3411" s="73">
        <v>8975.56</v>
      </c>
      <c r="M3411" s="180">
        <f t="shared" si="184"/>
        <v>1</v>
      </c>
      <c r="O3411" s="73">
        <v>8</v>
      </c>
      <c r="P3411" s="73">
        <v>8975.56</v>
      </c>
      <c r="Q3411" s="73">
        <v>0</v>
      </c>
      <c r="R3411" s="73">
        <v>0</v>
      </c>
      <c r="S3411" s="73">
        <f t="shared" si="183"/>
        <v>0</v>
      </c>
      <c r="T3411" s="73">
        <f t="shared" si="183"/>
        <v>0</v>
      </c>
      <c r="U3411" s="167" t="s">
        <v>7481</v>
      </c>
      <c r="W3411" s="21"/>
      <c r="X3411" s="21"/>
      <c r="Y3411" s="21"/>
    </row>
    <row r="3412" spans="1:25" x14ac:dyDescent="0.25">
      <c r="A3412" s="175" t="s">
        <v>6845</v>
      </c>
      <c r="B3412" s="205" t="s">
        <v>6031</v>
      </c>
      <c r="C3412" s="168" t="s">
        <v>6032</v>
      </c>
      <c r="D3412" s="209">
        <v>4340</v>
      </c>
      <c r="E3412" s="178">
        <v>4821401.5711400006</v>
      </c>
      <c r="F3412" s="216">
        <f t="shared" si="182"/>
        <v>1110.9220210000001</v>
      </c>
      <c r="G3412" s="224"/>
      <c r="H3412" s="218" t="s">
        <v>7462</v>
      </c>
      <c r="I3412" s="179" t="s">
        <v>7381</v>
      </c>
      <c r="J3412" s="120" t="s">
        <v>7480</v>
      </c>
      <c r="K3412" s="73">
        <v>4340</v>
      </c>
      <c r="L3412" s="73">
        <v>4821401.5711400006</v>
      </c>
      <c r="M3412" s="180">
        <f t="shared" si="184"/>
        <v>1</v>
      </c>
      <c r="O3412" s="73">
        <v>4340</v>
      </c>
      <c r="P3412" s="73">
        <v>4821401.5711400006</v>
      </c>
      <c r="Q3412" s="73">
        <v>0</v>
      </c>
      <c r="R3412" s="73">
        <v>0</v>
      </c>
      <c r="S3412" s="73">
        <f t="shared" si="183"/>
        <v>0</v>
      </c>
      <c r="T3412" s="73">
        <f t="shared" si="183"/>
        <v>0</v>
      </c>
      <c r="U3412" s="167" t="s">
        <v>7481</v>
      </c>
      <c r="W3412" s="21"/>
      <c r="X3412" s="21"/>
      <c r="Y3412" s="21"/>
    </row>
    <row r="3413" spans="1:25" x14ac:dyDescent="0.25">
      <c r="A3413" s="175" t="s">
        <v>6845</v>
      </c>
      <c r="B3413" s="205" t="s">
        <v>5437</v>
      </c>
      <c r="C3413" s="168" t="s">
        <v>5438</v>
      </c>
      <c r="D3413" s="209">
        <v>25</v>
      </c>
      <c r="E3413" s="178">
        <v>27391.719999999998</v>
      </c>
      <c r="F3413" s="216">
        <f t="shared" si="182"/>
        <v>1095.6687999999999</v>
      </c>
      <c r="G3413" s="224"/>
      <c r="H3413" s="218" t="s">
        <v>7462</v>
      </c>
      <c r="I3413" s="179" t="s">
        <v>7381</v>
      </c>
      <c r="J3413" s="120" t="s">
        <v>7480</v>
      </c>
      <c r="K3413" s="73">
        <v>25</v>
      </c>
      <c r="L3413" s="73">
        <v>27391.719999999998</v>
      </c>
      <c r="M3413" s="180">
        <f t="shared" si="184"/>
        <v>1</v>
      </c>
      <c r="O3413" s="73">
        <v>25</v>
      </c>
      <c r="P3413" s="73">
        <v>27391.719999999998</v>
      </c>
      <c r="Q3413" s="73">
        <v>0</v>
      </c>
      <c r="R3413" s="73">
        <v>0</v>
      </c>
      <c r="S3413" s="73">
        <f t="shared" si="183"/>
        <v>0</v>
      </c>
      <c r="T3413" s="73">
        <f t="shared" si="183"/>
        <v>0</v>
      </c>
      <c r="U3413" s="167" t="s">
        <v>7481</v>
      </c>
      <c r="W3413" s="21"/>
      <c r="X3413" s="21"/>
      <c r="Y3413" s="21"/>
    </row>
    <row r="3414" spans="1:25" x14ac:dyDescent="0.25">
      <c r="A3414" s="175" t="s">
        <v>6845</v>
      </c>
      <c r="B3414" s="205" t="s">
        <v>5283</v>
      </c>
      <c r="C3414" s="168" t="s">
        <v>5284</v>
      </c>
      <c r="D3414" s="209">
        <v>30799</v>
      </c>
      <c r="E3414" s="178">
        <v>33284348.866234999</v>
      </c>
      <c r="F3414" s="216">
        <f t="shared" si="182"/>
        <v>1080.6957649999999</v>
      </c>
      <c r="G3414" s="224"/>
      <c r="H3414" s="218" t="s">
        <v>7462</v>
      </c>
      <c r="I3414" s="179" t="s">
        <v>7381</v>
      </c>
      <c r="J3414" s="120" t="s">
        <v>7480</v>
      </c>
      <c r="K3414" s="73">
        <f>+D3414</f>
        <v>30799</v>
      </c>
      <c r="L3414" s="73">
        <f>+E3414</f>
        <v>33284348.866234999</v>
      </c>
      <c r="M3414" s="180">
        <f t="shared" si="184"/>
        <v>1</v>
      </c>
      <c r="O3414" s="73">
        <v>30799</v>
      </c>
      <c r="P3414" s="73">
        <v>33284348.866234999</v>
      </c>
      <c r="Q3414" s="73">
        <v>0</v>
      </c>
      <c r="R3414" s="73">
        <v>0</v>
      </c>
      <c r="S3414" s="73">
        <f t="shared" si="183"/>
        <v>0</v>
      </c>
      <c r="T3414" s="73">
        <f t="shared" si="183"/>
        <v>0</v>
      </c>
      <c r="U3414" s="167" t="s">
        <v>7481</v>
      </c>
      <c r="W3414" s="21"/>
      <c r="X3414" s="21"/>
      <c r="Y3414" s="21"/>
    </row>
    <row r="3415" spans="1:25" x14ac:dyDescent="0.25">
      <c r="A3415" s="175" t="s">
        <v>6845</v>
      </c>
      <c r="B3415" s="205" t="s">
        <v>5249</v>
      </c>
      <c r="C3415" s="168" t="s">
        <v>5250</v>
      </c>
      <c r="D3415" s="209">
        <v>3590</v>
      </c>
      <c r="E3415" s="178">
        <v>3877680.35995</v>
      </c>
      <c r="F3415" s="216">
        <f t="shared" si="182"/>
        <v>1080.1338049999999</v>
      </c>
      <c r="G3415" s="224"/>
      <c r="H3415" s="218" t="s">
        <v>7462</v>
      </c>
      <c r="I3415" s="179" t="s">
        <v>7381</v>
      </c>
      <c r="J3415" s="120" t="s">
        <v>7480</v>
      </c>
      <c r="K3415" s="73">
        <v>3590</v>
      </c>
      <c r="L3415" s="73">
        <v>3877680.3599499995</v>
      </c>
      <c r="M3415" s="180">
        <f t="shared" si="184"/>
        <v>0.99999999999999989</v>
      </c>
      <c r="O3415" s="73">
        <v>3590</v>
      </c>
      <c r="P3415" s="73">
        <v>3877680.35995</v>
      </c>
      <c r="Q3415" s="73">
        <v>0</v>
      </c>
      <c r="R3415" s="73">
        <v>0</v>
      </c>
      <c r="S3415" s="73">
        <f t="shared" si="183"/>
        <v>0</v>
      </c>
      <c r="T3415" s="73">
        <f t="shared" si="183"/>
        <v>4.6566128730773926E-10</v>
      </c>
      <c r="U3415" s="167" t="s">
        <v>7481</v>
      </c>
      <c r="W3415" s="21"/>
      <c r="X3415" s="21"/>
      <c r="Y3415" s="21"/>
    </row>
    <row r="3416" spans="1:25" x14ac:dyDescent="0.25">
      <c r="A3416" s="175" t="s">
        <v>6845</v>
      </c>
      <c r="B3416" s="205" t="s">
        <v>5281</v>
      </c>
      <c r="C3416" s="168" t="s">
        <v>5282</v>
      </c>
      <c r="D3416" s="209">
        <v>1470</v>
      </c>
      <c r="E3416" s="178">
        <v>1585760.15976</v>
      </c>
      <c r="F3416" s="216">
        <f t="shared" si="182"/>
        <v>1078.7484079999999</v>
      </c>
      <c r="G3416" s="224"/>
      <c r="H3416" s="218" t="s">
        <v>7462</v>
      </c>
      <c r="I3416" s="179" t="s">
        <v>7381</v>
      </c>
      <c r="J3416" s="120" t="s">
        <v>7480</v>
      </c>
      <c r="K3416" s="73">
        <v>1470</v>
      </c>
      <c r="L3416" s="73">
        <v>1585760.15976</v>
      </c>
      <c r="M3416" s="180">
        <f t="shared" si="184"/>
        <v>1</v>
      </c>
      <c r="O3416" s="73">
        <v>1470</v>
      </c>
      <c r="P3416" s="73">
        <v>1585760.15976</v>
      </c>
      <c r="Q3416" s="73">
        <v>0</v>
      </c>
      <c r="R3416" s="73">
        <v>0</v>
      </c>
      <c r="S3416" s="73">
        <f t="shared" si="183"/>
        <v>0</v>
      </c>
      <c r="T3416" s="73">
        <f t="shared" si="183"/>
        <v>0</v>
      </c>
      <c r="U3416" s="167" t="s">
        <v>7481</v>
      </c>
      <c r="W3416" s="21"/>
      <c r="X3416" s="21"/>
      <c r="Y3416" s="21"/>
    </row>
    <row r="3417" spans="1:25" x14ac:dyDescent="0.25">
      <c r="A3417" s="175" t="s">
        <v>6845</v>
      </c>
      <c r="B3417" s="205" t="s">
        <v>6041</v>
      </c>
      <c r="C3417" s="168" t="s">
        <v>6042</v>
      </c>
      <c r="D3417" s="209">
        <v>5300</v>
      </c>
      <c r="E3417" s="178">
        <v>5683792.1277000001</v>
      </c>
      <c r="F3417" s="216">
        <f t="shared" si="182"/>
        <v>1072.413609</v>
      </c>
      <c r="G3417" s="224"/>
      <c r="H3417" s="218" t="s">
        <v>7462</v>
      </c>
      <c r="I3417" s="179" t="s">
        <v>7381</v>
      </c>
      <c r="J3417" s="120" t="s">
        <v>7480</v>
      </c>
      <c r="K3417" s="73">
        <f>+D3417</f>
        <v>5300</v>
      </c>
      <c r="L3417" s="73">
        <f>+E3417</f>
        <v>5683792.1277000001</v>
      </c>
      <c r="M3417" s="180">
        <f t="shared" si="184"/>
        <v>1</v>
      </c>
      <c r="O3417" s="73">
        <v>5300</v>
      </c>
      <c r="P3417" s="73">
        <v>5683792.1277000001</v>
      </c>
      <c r="Q3417" s="73">
        <v>0</v>
      </c>
      <c r="R3417" s="73">
        <v>0</v>
      </c>
      <c r="S3417" s="73">
        <f t="shared" si="183"/>
        <v>0</v>
      </c>
      <c r="T3417" s="73">
        <f t="shared" si="183"/>
        <v>0</v>
      </c>
      <c r="U3417" s="167" t="s">
        <v>7481</v>
      </c>
      <c r="W3417" s="21"/>
      <c r="X3417" s="21"/>
      <c r="Y3417" s="21"/>
    </row>
    <row r="3418" spans="1:25" x14ac:dyDescent="0.25">
      <c r="A3418" s="175" t="s">
        <v>6845</v>
      </c>
      <c r="B3418" s="205" t="s">
        <v>5243</v>
      </c>
      <c r="C3418" s="168" t="s">
        <v>5244</v>
      </c>
      <c r="D3418" s="209">
        <v>19276</v>
      </c>
      <c r="E3418" s="178">
        <v>20591304.124700002</v>
      </c>
      <c r="F3418" s="216">
        <f t="shared" si="182"/>
        <v>1068.2353250000001</v>
      </c>
      <c r="G3418" s="224"/>
      <c r="H3418" s="218" t="s">
        <v>7462</v>
      </c>
      <c r="I3418" s="179" t="s">
        <v>7381</v>
      </c>
      <c r="J3418" s="120" t="s">
        <v>7480</v>
      </c>
      <c r="K3418" s="73">
        <f>+D3418</f>
        <v>19276</v>
      </c>
      <c r="L3418" s="73">
        <f>+E3418</f>
        <v>20591304.124700002</v>
      </c>
      <c r="M3418" s="180">
        <f t="shared" si="184"/>
        <v>1</v>
      </c>
      <c r="O3418" s="73">
        <v>19276</v>
      </c>
      <c r="P3418" s="73">
        <v>20591304.124700002</v>
      </c>
      <c r="Q3418" s="73">
        <v>0</v>
      </c>
      <c r="R3418" s="73">
        <v>0</v>
      </c>
      <c r="S3418" s="73">
        <f t="shared" si="183"/>
        <v>0</v>
      </c>
      <c r="T3418" s="73">
        <f t="shared" si="183"/>
        <v>0</v>
      </c>
      <c r="U3418" s="167" t="s">
        <v>7481</v>
      </c>
      <c r="W3418" s="21"/>
      <c r="X3418" s="21"/>
      <c r="Y3418" s="21"/>
    </row>
    <row r="3419" spans="1:25" x14ac:dyDescent="0.25">
      <c r="A3419" s="175" t="s">
        <v>6845</v>
      </c>
      <c r="B3419" s="205" t="s">
        <v>10923</v>
      </c>
      <c r="C3419" s="168" t="s">
        <v>10924</v>
      </c>
      <c r="D3419" s="209">
        <v>26</v>
      </c>
      <c r="E3419" s="178">
        <v>27541.990007999997</v>
      </c>
      <c r="F3419" s="216">
        <f t="shared" si="182"/>
        <v>1059.3073079999999</v>
      </c>
      <c r="G3419" s="224"/>
      <c r="H3419" s="218" t="s">
        <v>7538</v>
      </c>
      <c r="I3419" s="120" t="s">
        <v>7386</v>
      </c>
      <c r="J3419" s="120" t="s">
        <v>7480</v>
      </c>
      <c r="K3419" s="73">
        <v>26</v>
      </c>
      <c r="L3419" s="73">
        <v>27541.990007999997</v>
      </c>
      <c r="M3419" s="180">
        <f t="shared" si="184"/>
        <v>1</v>
      </c>
      <c r="O3419" s="73">
        <v>26</v>
      </c>
      <c r="P3419" s="73">
        <v>27541.990007999997</v>
      </c>
      <c r="Q3419" s="73">
        <v>0</v>
      </c>
      <c r="R3419" s="73">
        <v>0</v>
      </c>
      <c r="S3419" s="73">
        <f t="shared" si="183"/>
        <v>0</v>
      </c>
      <c r="T3419" s="73">
        <f t="shared" si="183"/>
        <v>0</v>
      </c>
      <c r="U3419" s="167" t="s">
        <v>7481</v>
      </c>
      <c r="W3419" s="21"/>
      <c r="X3419" s="21"/>
      <c r="Y3419" s="21"/>
    </row>
    <row r="3420" spans="1:25" x14ac:dyDescent="0.25">
      <c r="A3420" s="175" t="s">
        <v>6845</v>
      </c>
      <c r="B3420" s="205" t="s">
        <v>5325</v>
      </c>
      <c r="C3420" s="168" t="s">
        <v>5326</v>
      </c>
      <c r="D3420" s="209">
        <v>1446</v>
      </c>
      <c r="E3420" s="178">
        <v>1528823.680002</v>
      </c>
      <c r="F3420" s="216">
        <f t="shared" si="182"/>
        <v>1057.277787</v>
      </c>
      <c r="G3420" s="224"/>
      <c r="H3420" s="218" t="s">
        <v>7462</v>
      </c>
      <c r="I3420" s="179" t="s">
        <v>7381</v>
      </c>
      <c r="J3420" s="120" t="s">
        <v>7480</v>
      </c>
      <c r="K3420" s="73">
        <v>1446</v>
      </c>
      <c r="L3420" s="73">
        <v>1528823.680002</v>
      </c>
      <c r="M3420" s="180">
        <f t="shared" si="184"/>
        <v>1</v>
      </c>
      <c r="O3420" s="73">
        <v>1446</v>
      </c>
      <c r="P3420" s="73">
        <v>1528823.680002</v>
      </c>
      <c r="Q3420" s="73">
        <v>0</v>
      </c>
      <c r="R3420" s="73">
        <v>0</v>
      </c>
      <c r="S3420" s="73">
        <f t="shared" si="183"/>
        <v>0</v>
      </c>
      <c r="T3420" s="73">
        <f t="shared" si="183"/>
        <v>0</v>
      </c>
      <c r="U3420" s="167" t="s">
        <v>7481</v>
      </c>
      <c r="W3420" s="21"/>
      <c r="X3420" s="21"/>
      <c r="Y3420" s="21"/>
    </row>
    <row r="3421" spans="1:25" x14ac:dyDescent="0.25">
      <c r="A3421" s="175" t="s">
        <v>6845</v>
      </c>
      <c r="B3421" s="205" t="s">
        <v>5407</v>
      </c>
      <c r="C3421" s="168" t="s">
        <v>5408</v>
      </c>
      <c r="D3421" s="209">
        <v>1500</v>
      </c>
      <c r="E3421" s="178">
        <v>1573932.6300000001</v>
      </c>
      <c r="F3421" s="216">
        <f t="shared" si="182"/>
        <v>1049.2884200000001</v>
      </c>
      <c r="G3421" s="224"/>
      <c r="H3421" s="218" t="s">
        <v>7462</v>
      </c>
      <c r="I3421" s="179" t="s">
        <v>7381</v>
      </c>
      <c r="J3421" s="120" t="s">
        <v>7480</v>
      </c>
      <c r="K3421" s="73">
        <v>1500</v>
      </c>
      <c r="L3421" s="73">
        <v>1573932.6300000001</v>
      </c>
      <c r="M3421" s="180">
        <f t="shared" si="184"/>
        <v>1</v>
      </c>
      <c r="O3421" s="73">
        <v>1500</v>
      </c>
      <c r="P3421" s="73">
        <v>1573932.6300000001</v>
      </c>
      <c r="Q3421" s="73">
        <v>0</v>
      </c>
      <c r="R3421" s="73">
        <v>0</v>
      </c>
      <c r="S3421" s="73">
        <f t="shared" si="183"/>
        <v>0</v>
      </c>
      <c r="T3421" s="73">
        <f t="shared" si="183"/>
        <v>0</v>
      </c>
      <c r="U3421" s="167" t="s">
        <v>7481</v>
      </c>
      <c r="W3421" s="21"/>
      <c r="X3421" s="21"/>
      <c r="Y3421" s="21"/>
    </row>
    <row r="3422" spans="1:25" x14ac:dyDescent="0.25">
      <c r="A3422" s="175" t="s">
        <v>6845</v>
      </c>
      <c r="B3422" s="205" t="s">
        <v>5309</v>
      </c>
      <c r="C3422" s="168" t="s">
        <v>5310</v>
      </c>
      <c r="D3422" s="209">
        <v>645</v>
      </c>
      <c r="E3422" s="178">
        <v>651318.47031</v>
      </c>
      <c r="F3422" s="216">
        <f t="shared" si="182"/>
        <v>1009.796078</v>
      </c>
      <c r="G3422" s="224"/>
      <c r="H3422" s="218" t="s">
        <v>7462</v>
      </c>
      <c r="I3422" s="179" t="s">
        <v>7381</v>
      </c>
      <c r="J3422" s="120" t="s">
        <v>7480</v>
      </c>
      <c r="K3422" s="73">
        <v>645</v>
      </c>
      <c r="L3422" s="73">
        <v>651318.47031</v>
      </c>
      <c r="M3422" s="180">
        <f t="shared" si="184"/>
        <v>1</v>
      </c>
      <c r="O3422" s="73">
        <v>645</v>
      </c>
      <c r="P3422" s="73">
        <v>651318.47031</v>
      </c>
      <c r="Q3422" s="73">
        <v>0</v>
      </c>
      <c r="R3422" s="73">
        <v>0</v>
      </c>
      <c r="S3422" s="73">
        <f t="shared" si="183"/>
        <v>0</v>
      </c>
      <c r="T3422" s="73">
        <f t="shared" si="183"/>
        <v>0</v>
      </c>
      <c r="U3422" s="167" t="s">
        <v>7481</v>
      </c>
      <c r="W3422" s="21"/>
      <c r="X3422" s="21"/>
      <c r="Y3422" s="21"/>
    </row>
    <row r="3423" spans="1:25" x14ac:dyDescent="0.25">
      <c r="A3423" s="175" t="s">
        <v>6845</v>
      </c>
      <c r="B3423" s="205" t="s">
        <v>5311</v>
      </c>
      <c r="C3423" s="168" t="s">
        <v>5312</v>
      </c>
      <c r="D3423" s="209">
        <v>70</v>
      </c>
      <c r="E3423" s="178">
        <v>69844.340020000003</v>
      </c>
      <c r="F3423" s="216">
        <f t="shared" si="182"/>
        <v>997.77628600000003</v>
      </c>
      <c r="G3423" s="224"/>
      <c r="H3423" s="218" t="s">
        <v>7462</v>
      </c>
      <c r="I3423" s="179" t="s">
        <v>7381</v>
      </c>
      <c r="J3423" s="120" t="s">
        <v>7480</v>
      </c>
      <c r="K3423" s="73">
        <v>70</v>
      </c>
      <c r="L3423" s="73">
        <v>69844.340020000003</v>
      </c>
      <c r="M3423" s="180">
        <f t="shared" si="184"/>
        <v>1</v>
      </c>
      <c r="O3423" s="73">
        <v>70</v>
      </c>
      <c r="P3423" s="73">
        <v>69844.340020000003</v>
      </c>
      <c r="Q3423" s="73">
        <v>0</v>
      </c>
      <c r="R3423" s="73">
        <v>0</v>
      </c>
      <c r="S3423" s="73">
        <f t="shared" si="183"/>
        <v>0</v>
      </c>
      <c r="T3423" s="73">
        <f t="shared" si="183"/>
        <v>0</v>
      </c>
      <c r="U3423" s="167" t="s">
        <v>7481</v>
      </c>
      <c r="W3423" s="21"/>
      <c r="X3423" s="21"/>
      <c r="Y3423" s="21"/>
    </row>
    <row r="3424" spans="1:25" x14ac:dyDescent="0.25">
      <c r="A3424" s="175" t="s">
        <v>6845</v>
      </c>
      <c r="B3424" s="205" t="s">
        <v>5391</v>
      </c>
      <c r="C3424" s="168" t="s">
        <v>5392</v>
      </c>
      <c r="D3424" s="209">
        <v>173</v>
      </c>
      <c r="E3424" s="178">
        <v>170403.02001500002</v>
      </c>
      <c r="F3424" s="216">
        <f t="shared" si="182"/>
        <v>984.98855500000013</v>
      </c>
      <c r="G3424" s="224"/>
      <c r="H3424" s="218" t="s">
        <v>7462</v>
      </c>
      <c r="I3424" s="179" t="s">
        <v>7381</v>
      </c>
      <c r="J3424" s="120" t="s">
        <v>7480</v>
      </c>
      <c r="K3424" s="73">
        <v>173</v>
      </c>
      <c r="L3424" s="73">
        <v>170403.02001500002</v>
      </c>
      <c r="M3424" s="180">
        <f t="shared" si="184"/>
        <v>1</v>
      </c>
      <c r="O3424" s="73">
        <v>173</v>
      </c>
      <c r="P3424" s="73">
        <v>170403.02001500002</v>
      </c>
      <c r="Q3424" s="73">
        <v>0</v>
      </c>
      <c r="R3424" s="73">
        <v>0</v>
      </c>
      <c r="S3424" s="73">
        <f t="shared" si="183"/>
        <v>0</v>
      </c>
      <c r="T3424" s="73">
        <f t="shared" si="183"/>
        <v>0</v>
      </c>
      <c r="U3424" s="167" t="s">
        <v>7481</v>
      </c>
      <c r="W3424" s="21"/>
      <c r="X3424" s="21"/>
      <c r="Y3424" s="21"/>
    </row>
    <row r="3425" spans="1:30" x14ac:dyDescent="0.25">
      <c r="A3425" s="175" t="s">
        <v>6845</v>
      </c>
      <c r="B3425" s="205" t="s">
        <v>10925</v>
      </c>
      <c r="C3425" s="168" t="s">
        <v>10926</v>
      </c>
      <c r="D3425" s="209">
        <v>66</v>
      </c>
      <c r="E3425" s="178">
        <v>65009.240010000001</v>
      </c>
      <c r="F3425" s="216">
        <f t="shared" si="182"/>
        <v>984.98848499999997</v>
      </c>
      <c r="G3425" s="224"/>
      <c r="H3425" s="218" t="s">
        <v>7462</v>
      </c>
      <c r="I3425" s="179" t="s">
        <v>7381</v>
      </c>
      <c r="J3425" s="120" t="s">
        <v>7480</v>
      </c>
      <c r="K3425" s="73">
        <v>66</v>
      </c>
      <c r="L3425" s="73">
        <v>65009.240010000001</v>
      </c>
      <c r="M3425" s="180">
        <f t="shared" si="184"/>
        <v>1</v>
      </c>
      <c r="O3425" s="73">
        <v>66</v>
      </c>
      <c r="P3425" s="73">
        <v>65009.240010000001</v>
      </c>
      <c r="Q3425" s="73">
        <v>0</v>
      </c>
      <c r="R3425" s="73">
        <v>0</v>
      </c>
      <c r="S3425" s="73">
        <f t="shared" si="183"/>
        <v>0</v>
      </c>
      <c r="T3425" s="73">
        <f t="shared" si="183"/>
        <v>0</v>
      </c>
      <c r="U3425" s="167" t="s">
        <v>7481</v>
      </c>
      <c r="W3425" s="21"/>
      <c r="X3425" s="21"/>
      <c r="Y3425" s="21"/>
    </row>
    <row r="3426" spans="1:30" x14ac:dyDescent="0.25">
      <c r="A3426" s="175" t="s">
        <v>6845</v>
      </c>
      <c r="B3426" s="205" t="s">
        <v>6057</v>
      </c>
      <c r="C3426" s="168" t="s">
        <v>6058</v>
      </c>
      <c r="D3426" s="209">
        <v>150</v>
      </c>
      <c r="E3426" s="178">
        <v>145258.26</v>
      </c>
      <c r="F3426" s="216">
        <f t="shared" si="182"/>
        <v>968.38840000000005</v>
      </c>
      <c r="G3426" s="224"/>
      <c r="H3426" s="218" t="s">
        <v>7462</v>
      </c>
      <c r="I3426" s="179" t="s">
        <v>7381</v>
      </c>
      <c r="J3426" s="120" t="s">
        <v>7480</v>
      </c>
      <c r="K3426" s="73">
        <v>150</v>
      </c>
      <c r="L3426" s="73">
        <v>145258.26</v>
      </c>
      <c r="M3426" s="180">
        <f t="shared" si="184"/>
        <v>1</v>
      </c>
      <c r="O3426" s="73">
        <v>150</v>
      </c>
      <c r="P3426" s="73">
        <v>145258.26</v>
      </c>
      <c r="Q3426" s="73">
        <v>0</v>
      </c>
      <c r="R3426" s="73">
        <v>0</v>
      </c>
      <c r="S3426" s="73">
        <f t="shared" si="183"/>
        <v>0</v>
      </c>
      <c r="T3426" s="73">
        <f t="shared" si="183"/>
        <v>0</v>
      </c>
      <c r="U3426" s="167" t="s">
        <v>7481</v>
      </c>
      <c r="W3426" s="21"/>
      <c r="X3426" s="21"/>
      <c r="Y3426" s="21"/>
    </row>
    <row r="3427" spans="1:30" x14ac:dyDescent="0.25">
      <c r="A3427" s="175" t="s">
        <v>6845</v>
      </c>
      <c r="B3427" s="205" t="s">
        <v>6687</v>
      </c>
      <c r="C3427" s="168" t="s">
        <v>6688</v>
      </c>
      <c r="D3427" s="209">
        <v>46</v>
      </c>
      <c r="E3427" s="178">
        <v>41653.530012000003</v>
      </c>
      <c r="F3427" s="216">
        <f t="shared" si="182"/>
        <v>905.51152200000001</v>
      </c>
      <c r="G3427" s="224"/>
      <c r="H3427" s="218" t="s">
        <v>7538</v>
      </c>
      <c r="I3427" s="120" t="s">
        <v>7396</v>
      </c>
      <c r="J3427" s="120" t="s">
        <v>7480</v>
      </c>
      <c r="K3427" s="73">
        <v>46</v>
      </c>
      <c r="L3427" s="73">
        <v>41653.530012000003</v>
      </c>
      <c r="M3427" s="180">
        <f t="shared" si="184"/>
        <v>1</v>
      </c>
      <c r="O3427" s="73">
        <v>46</v>
      </c>
      <c r="P3427" s="73">
        <v>41653.530012000003</v>
      </c>
      <c r="Q3427" s="73">
        <v>0</v>
      </c>
      <c r="R3427" s="73">
        <v>0</v>
      </c>
      <c r="S3427" s="73">
        <f t="shared" si="183"/>
        <v>0</v>
      </c>
      <c r="T3427" s="73">
        <f t="shared" si="183"/>
        <v>0</v>
      </c>
      <c r="U3427" s="167" t="s">
        <v>7481</v>
      </c>
      <c r="W3427" s="21"/>
      <c r="X3427" s="21"/>
      <c r="Y3427" s="21"/>
    </row>
    <row r="3428" spans="1:30" x14ac:dyDescent="0.25">
      <c r="A3428" s="175" t="s">
        <v>6845</v>
      </c>
      <c r="B3428" s="205" t="s">
        <v>5431</v>
      </c>
      <c r="C3428" s="168" t="s">
        <v>5432</v>
      </c>
      <c r="D3428" s="209">
        <v>50</v>
      </c>
      <c r="E3428" s="178">
        <v>45272.93</v>
      </c>
      <c r="F3428" s="216">
        <f t="shared" si="182"/>
        <v>905.45860000000005</v>
      </c>
      <c r="G3428" s="224"/>
      <c r="H3428" s="218" t="s">
        <v>7462</v>
      </c>
      <c r="I3428" s="179" t="s">
        <v>7381</v>
      </c>
      <c r="J3428" s="120" t="s">
        <v>7480</v>
      </c>
      <c r="K3428" s="73">
        <v>50</v>
      </c>
      <c r="L3428" s="73">
        <v>45272.93</v>
      </c>
      <c r="M3428" s="180">
        <f t="shared" si="184"/>
        <v>1</v>
      </c>
      <c r="O3428" s="73">
        <v>50</v>
      </c>
      <c r="P3428" s="73">
        <v>45272.93</v>
      </c>
      <c r="Q3428" s="73">
        <v>0</v>
      </c>
      <c r="R3428" s="73">
        <v>0</v>
      </c>
      <c r="S3428" s="73">
        <f t="shared" si="183"/>
        <v>0</v>
      </c>
      <c r="T3428" s="73">
        <f t="shared" si="183"/>
        <v>0</v>
      </c>
      <c r="U3428" s="167" t="s">
        <v>7481</v>
      </c>
      <c r="W3428" s="21"/>
      <c r="X3428" s="21"/>
      <c r="Y3428" s="21"/>
    </row>
    <row r="3429" spans="1:30" x14ac:dyDescent="0.25">
      <c r="A3429" s="175" t="s">
        <v>6845</v>
      </c>
      <c r="B3429" s="205" t="s">
        <v>5433</v>
      </c>
      <c r="C3429" s="168" t="s">
        <v>5434</v>
      </c>
      <c r="D3429" s="209">
        <v>105</v>
      </c>
      <c r="E3429" s="178">
        <v>95073.139980000007</v>
      </c>
      <c r="F3429" s="216">
        <f t="shared" si="182"/>
        <v>905.45847600000002</v>
      </c>
      <c r="G3429" s="224"/>
      <c r="H3429" s="218" t="s">
        <v>7462</v>
      </c>
      <c r="I3429" s="179" t="s">
        <v>7381</v>
      </c>
      <c r="J3429" s="120" t="s">
        <v>7480</v>
      </c>
      <c r="K3429" s="73">
        <v>105</v>
      </c>
      <c r="L3429" s="73">
        <v>95073.139980000007</v>
      </c>
      <c r="M3429" s="180">
        <f t="shared" si="184"/>
        <v>1</v>
      </c>
      <c r="O3429" s="73">
        <v>105</v>
      </c>
      <c r="P3429" s="73">
        <v>95073.139980000007</v>
      </c>
      <c r="Q3429" s="73">
        <v>0</v>
      </c>
      <c r="R3429" s="73">
        <v>0</v>
      </c>
      <c r="S3429" s="73">
        <f t="shared" si="183"/>
        <v>0</v>
      </c>
      <c r="T3429" s="73">
        <f t="shared" si="183"/>
        <v>0</v>
      </c>
      <c r="U3429" s="167" t="s">
        <v>7481</v>
      </c>
      <c r="W3429" s="21"/>
      <c r="X3429" s="21"/>
      <c r="Y3429" s="21"/>
    </row>
    <row r="3430" spans="1:30" x14ac:dyDescent="0.25">
      <c r="A3430" s="175" t="s">
        <v>6845</v>
      </c>
      <c r="B3430" s="205" t="s">
        <v>5429</v>
      </c>
      <c r="C3430" s="168" t="s">
        <v>5430</v>
      </c>
      <c r="D3430" s="209">
        <v>150</v>
      </c>
      <c r="E3430" s="178">
        <v>133980.64004999999</v>
      </c>
      <c r="F3430" s="216">
        <f t="shared" si="182"/>
        <v>893.20426699999996</v>
      </c>
      <c r="G3430" s="224"/>
      <c r="H3430" s="218" t="s">
        <v>7462</v>
      </c>
      <c r="I3430" s="179" t="s">
        <v>7381</v>
      </c>
      <c r="J3430" s="120" t="s">
        <v>7480</v>
      </c>
      <c r="K3430" s="73">
        <v>150</v>
      </c>
      <c r="L3430" s="73">
        <v>133980.64004999999</v>
      </c>
      <c r="M3430" s="180">
        <f t="shared" si="184"/>
        <v>1</v>
      </c>
      <c r="O3430" s="73">
        <v>150</v>
      </c>
      <c r="P3430" s="73">
        <v>133980.64004999999</v>
      </c>
      <c r="Q3430" s="73">
        <v>0</v>
      </c>
      <c r="R3430" s="73">
        <v>0</v>
      </c>
      <c r="S3430" s="73">
        <f t="shared" si="183"/>
        <v>0</v>
      </c>
      <c r="T3430" s="73">
        <f t="shared" si="183"/>
        <v>0</v>
      </c>
      <c r="U3430" s="167" t="s">
        <v>7481</v>
      </c>
      <c r="W3430" s="21"/>
      <c r="X3430" s="21"/>
      <c r="Y3430" s="21"/>
    </row>
    <row r="3431" spans="1:30" x14ac:dyDescent="0.25">
      <c r="A3431" s="175" t="s">
        <v>6845</v>
      </c>
      <c r="B3431" s="205" t="s">
        <v>5363</v>
      </c>
      <c r="C3431" s="168" t="s">
        <v>5364</v>
      </c>
      <c r="D3431" s="209">
        <v>150</v>
      </c>
      <c r="E3431" s="178">
        <v>132853.56</v>
      </c>
      <c r="F3431" s="216">
        <f t="shared" si="182"/>
        <v>885.69039999999995</v>
      </c>
      <c r="G3431" s="224"/>
      <c r="H3431" s="218" t="s">
        <v>7462</v>
      </c>
      <c r="I3431" s="179" t="s">
        <v>7381</v>
      </c>
      <c r="J3431" s="120" t="s">
        <v>7480</v>
      </c>
      <c r="K3431" s="73">
        <v>150</v>
      </c>
      <c r="L3431" s="73">
        <v>132853.56</v>
      </c>
      <c r="M3431" s="180">
        <f t="shared" si="184"/>
        <v>1</v>
      </c>
      <c r="O3431" s="73">
        <v>150</v>
      </c>
      <c r="P3431" s="73">
        <v>132853.56</v>
      </c>
      <c r="Q3431" s="73">
        <v>0</v>
      </c>
      <c r="R3431" s="73">
        <v>0</v>
      </c>
      <c r="S3431" s="73">
        <f t="shared" si="183"/>
        <v>0</v>
      </c>
      <c r="T3431" s="73">
        <f t="shared" si="183"/>
        <v>0</v>
      </c>
      <c r="U3431" s="167" t="s">
        <v>7481</v>
      </c>
      <c r="W3431" s="21"/>
      <c r="X3431" s="21"/>
      <c r="Y3431" s="21"/>
    </row>
    <row r="3432" spans="1:30" x14ac:dyDescent="0.25">
      <c r="A3432" s="175" t="s">
        <v>6845</v>
      </c>
      <c r="B3432" s="205" t="s">
        <v>6049</v>
      </c>
      <c r="C3432" s="168" t="s">
        <v>6050</v>
      </c>
      <c r="D3432" s="209">
        <v>120</v>
      </c>
      <c r="E3432" s="178">
        <v>99831.959999999992</v>
      </c>
      <c r="F3432" s="216">
        <f t="shared" si="182"/>
        <v>831.93299999999988</v>
      </c>
      <c r="G3432" s="224"/>
      <c r="H3432" s="218" t="s">
        <v>7462</v>
      </c>
      <c r="I3432" s="179" t="s">
        <v>7381</v>
      </c>
      <c r="J3432" s="120" t="s">
        <v>7480</v>
      </c>
      <c r="K3432" s="73">
        <v>120</v>
      </c>
      <c r="L3432" s="73">
        <v>99831.959999999992</v>
      </c>
      <c r="M3432" s="180">
        <f t="shared" si="184"/>
        <v>1</v>
      </c>
      <c r="O3432" s="73">
        <v>120</v>
      </c>
      <c r="P3432" s="73">
        <v>99831.959999999992</v>
      </c>
      <c r="Q3432" s="73">
        <v>0</v>
      </c>
      <c r="R3432" s="73">
        <v>0</v>
      </c>
      <c r="S3432" s="73">
        <f t="shared" si="183"/>
        <v>0</v>
      </c>
      <c r="T3432" s="73">
        <f t="shared" si="183"/>
        <v>0</v>
      </c>
      <c r="U3432" s="167" t="s">
        <v>7481</v>
      </c>
      <c r="W3432" s="21"/>
      <c r="X3432" s="21"/>
      <c r="Y3432" s="21"/>
    </row>
    <row r="3433" spans="1:30" x14ac:dyDescent="0.25">
      <c r="A3433" s="175" t="s">
        <v>6845</v>
      </c>
      <c r="B3433" s="205" t="s">
        <v>5279</v>
      </c>
      <c r="C3433" s="168" t="s">
        <v>5280</v>
      </c>
      <c r="D3433" s="209">
        <v>187</v>
      </c>
      <c r="E3433" s="178">
        <v>132699.210028</v>
      </c>
      <c r="F3433" s="216">
        <f t="shared" si="182"/>
        <v>709.621444</v>
      </c>
      <c r="G3433" s="224"/>
      <c r="H3433" s="218" t="s">
        <v>7462</v>
      </c>
      <c r="I3433" s="179" t="s">
        <v>7381</v>
      </c>
      <c r="J3433" s="120" t="s">
        <v>7480</v>
      </c>
      <c r="K3433" s="73">
        <v>187</v>
      </c>
      <c r="L3433" s="73">
        <v>132699.210028</v>
      </c>
      <c r="M3433" s="180">
        <f t="shared" si="184"/>
        <v>1</v>
      </c>
      <c r="N3433" s="226"/>
      <c r="O3433" s="73">
        <v>187</v>
      </c>
      <c r="P3433" s="73">
        <v>132699.210028</v>
      </c>
      <c r="Q3433" s="73">
        <v>0</v>
      </c>
      <c r="R3433" s="73">
        <v>0</v>
      </c>
      <c r="S3433" s="73">
        <f t="shared" si="183"/>
        <v>0</v>
      </c>
      <c r="T3433" s="73">
        <f t="shared" si="183"/>
        <v>0</v>
      </c>
      <c r="U3433" s="167" t="s">
        <v>7481</v>
      </c>
      <c r="W3433" s="21"/>
      <c r="X3433" s="21"/>
      <c r="Y3433" s="21"/>
    </row>
    <row r="3434" spans="1:30" x14ac:dyDescent="0.25">
      <c r="A3434" s="175" t="s">
        <v>6845</v>
      </c>
      <c r="B3434" s="205" t="s">
        <v>10927</v>
      </c>
      <c r="C3434" s="168" t="s">
        <v>10928</v>
      </c>
      <c r="D3434" s="209">
        <v>336</v>
      </c>
      <c r="E3434" s="178">
        <v>195956.46</v>
      </c>
      <c r="F3434" s="216">
        <f t="shared" si="182"/>
        <v>583.20375000000001</v>
      </c>
      <c r="G3434" s="224"/>
      <c r="H3434" s="218" t="s">
        <v>7538</v>
      </c>
      <c r="I3434" s="120" t="s">
        <v>7396</v>
      </c>
      <c r="J3434" s="120" t="s">
        <v>7480</v>
      </c>
      <c r="K3434" s="73">
        <v>336</v>
      </c>
      <c r="L3434" s="73">
        <v>195956.46000000002</v>
      </c>
      <c r="M3434" s="180">
        <f t="shared" si="184"/>
        <v>1.0000000000000002</v>
      </c>
      <c r="N3434" s="226"/>
      <c r="O3434" s="73">
        <v>336</v>
      </c>
      <c r="P3434" s="73">
        <v>195956.46</v>
      </c>
      <c r="Q3434" s="73">
        <v>0</v>
      </c>
      <c r="R3434" s="73">
        <v>0</v>
      </c>
      <c r="S3434" s="73">
        <f t="shared" si="183"/>
        <v>0</v>
      </c>
      <c r="T3434" s="73">
        <f t="shared" si="183"/>
        <v>-2.9103830456733704E-11</v>
      </c>
      <c r="U3434" s="167" t="s">
        <v>7481</v>
      </c>
      <c r="W3434" s="21"/>
      <c r="X3434" s="21"/>
      <c r="Y3434" s="21"/>
    </row>
    <row r="3435" spans="1:30" x14ac:dyDescent="0.25">
      <c r="A3435" s="175" t="s">
        <v>6845</v>
      </c>
      <c r="B3435" s="205" t="s">
        <v>6121</v>
      </c>
      <c r="C3435" s="168" t="s">
        <v>6122</v>
      </c>
      <c r="D3435" s="209">
        <v>217</v>
      </c>
      <c r="E3435" s="178">
        <v>112137.32991299999</v>
      </c>
      <c r="F3435" s="216">
        <f t="shared" si="182"/>
        <v>516.761889</v>
      </c>
      <c r="G3435" s="224"/>
      <c r="H3435" s="218" t="s">
        <v>7538</v>
      </c>
      <c r="I3435" s="120" t="s">
        <v>7396</v>
      </c>
      <c r="J3435" s="120" t="s">
        <v>7480</v>
      </c>
      <c r="K3435" s="73">
        <v>217</v>
      </c>
      <c r="L3435" s="73">
        <v>112137.32991299999</v>
      </c>
      <c r="M3435" s="180">
        <f t="shared" si="184"/>
        <v>1</v>
      </c>
      <c r="N3435" s="226"/>
      <c r="O3435" s="73">
        <v>217</v>
      </c>
      <c r="P3435" s="73">
        <v>112137.32991299999</v>
      </c>
      <c r="Q3435" s="73">
        <v>0</v>
      </c>
      <c r="R3435" s="73">
        <v>0</v>
      </c>
      <c r="S3435" s="73">
        <f t="shared" si="183"/>
        <v>0</v>
      </c>
      <c r="T3435" s="73">
        <f t="shared" si="183"/>
        <v>0</v>
      </c>
      <c r="U3435" s="167" t="s">
        <v>7481</v>
      </c>
      <c r="W3435" s="21"/>
      <c r="X3435" s="21"/>
      <c r="Y3435" s="21"/>
    </row>
    <row r="3436" spans="1:30" x14ac:dyDescent="0.25">
      <c r="A3436" s="227" t="s">
        <v>6845</v>
      </c>
      <c r="B3436" s="228" t="s">
        <v>10929</v>
      </c>
      <c r="C3436" s="229" t="s">
        <v>10930</v>
      </c>
      <c r="D3436" s="230">
        <v>3</v>
      </c>
      <c r="E3436" s="231">
        <v>638.10999900000002</v>
      </c>
      <c r="F3436" s="232">
        <f t="shared" si="182"/>
        <v>212.70333300000001</v>
      </c>
      <c r="G3436" s="233"/>
      <c r="H3436" s="234" t="s">
        <v>7538</v>
      </c>
      <c r="I3436" s="235" t="s">
        <v>7386</v>
      </c>
      <c r="J3436" s="235" t="s">
        <v>7480</v>
      </c>
      <c r="K3436" s="97">
        <v>3</v>
      </c>
      <c r="L3436" s="97">
        <v>638.10999900000002</v>
      </c>
      <c r="M3436" s="236">
        <f t="shared" si="184"/>
        <v>1</v>
      </c>
      <c r="N3436" s="237"/>
      <c r="O3436" s="97">
        <v>3</v>
      </c>
      <c r="P3436" s="97">
        <v>638.10999900000002</v>
      </c>
      <c r="Q3436" s="97">
        <v>0</v>
      </c>
      <c r="R3436" s="97">
        <v>0</v>
      </c>
      <c r="S3436" s="97">
        <f t="shared" si="183"/>
        <v>0</v>
      </c>
      <c r="T3436" s="97">
        <f t="shared" si="183"/>
        <v>0</v>
      </c>
      <c r="U3436" s="238" t="s">
        <v>7481</v>
      </c>
      <c r="W3436" s="21"/>
      <c r="X3436" s="21"/>
      <c r="Y3436" s="21"/>
    </row>
    <row r="3437" spans="1:30" x14ac:dyDescent="0.25">
      <c r="I3437" s="225"/>
      <c r="Y3437"/>
    </row>
    <row r="3438" spans="1:30" x14ac:dyDescent="0.25">
      <c r="A3438" s="114" t="s">
        <v>7409</v>
      </c>
      <c r="B3438" s="115" t="s">
        <v>7409</v>
      </c>
      <c r="C3438" s="114" t="s">
        <v>7409</v>
      </c>
      <c r="D3438" s="117" t="s">
        <v>7409</v>
      </c>
      <c r="E3438" s="114" t="s">
        <v>7409</v>
      </c>
      <c r="F3438" s="118" t="s">
        <v>7409</v>
      </c>
      <c r="G3438" s="114" t="s">
        <v>7409</v>
      </c>
      <c r="K3438" s="117" t="s">
        <v>7409</v>
      </c>
      <c r="L3438" s="117" t="s">
        <v>7409</v>
      </c>
      <c r="M3438" s="117" t="s">
        <v>7409</v>
      </c>
      <c r="N3438" s="117" t="s">
        <v>7409</v>
      </c>
      <c r="O3438" s="117" t="s">
        <v>7409</v>
      </c>
      <c r="P3438" s="117" t="s">
        <v>7409</v>
      </c>
      <c r="Q3438" s="117" t="s">
        <v>7409</v>
      </c>
      <c r="R3438" s="117" t="s">
        <v>7409</v>
      </c>
      <c r="S3438" s="117"/>
      <c r="T3438" s="117" t="s">
        <v>7409</v>
      </c>
      <c r="U3438" s="211" t="s">
        <v>7409</v>
      </c>
      <c r="V3438" s="117"/>
      <c r="W3438" s="117"/>
      <c r="X3438" s="117"/>
      <c r="Y3438" s="117"/>
      <c r="Z3438" s="117"/>
      <c r="AA3438" s="117" t="s">
        <v>7409</v>
      </c>
      <c r="AB3438" s="117" t="s">
        <v>7409</v>
      </c>
      <c r="AC3438" s="117" t="s">
        <v>7409</v>
      </c>
      <c r="AD3438" s="117" t="s">
        <v>7409</v>
      </c>
    </row>
    <row r="3439" spans="1:30" x14ac:dyDescent="0.25">
      <c r="Y3439"/>
    </row>
  </sheetData>
  <autoFilter ref="A3:AB3440"/>
  <mergeCells count="1">
    <mergeCell ref="Q1:R1"/>
  </mergeCells>
  <conditionalFormatting sqref="B1058:B1130 B1132:B2216">
    <cfRule type="duplicateValues" dxfId="28" priority="6"/>
  </conditionalFormatting>
  <conditionalFormatting sqref="B3147:B3406">
    <cfRule type="duplicateValues" dxfId="27" priority="4"/>
    <cfRule type="duplicateValues" dxfId="26" priority="5"/>
  </conditionalFormatting>
  <conditionalFormatting sqref="B3407:B3436 B3">
    <cfRule type="duplicateValues" dxfId="25" priority="2"/>
    <cfRule type="duplicateValues" dxfId="24" priority="3"/>
  </conditionalFormatting>
  <conditionalFormatting sqref="B1131">
    <cfRule type="duplicateValues" dxfId="23"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MC propose</vt:lpstr>
      <vt:lpstr>SLMV end2025</vt:lpstr>
      <vt:lpstr>Sheet1</vt:lpstr>
      <vt:lpstr>SLM 2024 updated Dec.25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ACC-PC01</dc:creator>
  <cp:lastModifiedBy>ACC-PC01</cp:lastModifiedBy>
  <cp:lastPrinted>2026-02-09T09:04:34Z</cp:lastPrinted>
  <dcterms:created xsi:type="dcterms:W3CDTF">2026-01-26T03:40:12Z</dcterms:created>
  <dcterms:modified xsi:type="dcterms:W3CDTF">2026-03-17T09:13:47Z</dcterms:modified>
</cp:coreProperties>
</file>